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3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landazuri\Desktop\Tmp Nacho\"/>
    </mc:Choice>
  </mc:AlternateContent>
  <bookViews>
    <workbookView xWindow="0" yWindow="0" windowWidth="20490" windowHeight="7620"/>
  </bookViews>
  <sheets>
    <sheet name="PAA2020" sheetId="1" r:id="rId1"/>
    <sheet name="Indicadores" sheetId="2" r:id="rId2"/>
    <sheet name="Graficas" sheetId="3" state="hidden" r:id="rId3"/>
    <sheet name="PROY INVERS" sheetId="4" r:id="rId4"/>
    <sheet name="PEI" sheetId="5" state="hidden" r:id="rId5"/>
    <sheet name="GEODES" sheetId="6" state="hidden" r:id="rId6"/>
    <sheet name="CARTOG" sheetId="7" state="hidden" r:id="rId7"/>
    <sheet name="AGROL" sheetId="8" state="hidden" r:id="rId8"/>
    <sheet name="GEOGRA" sheetId="9" state="hidden" r:id="rId9"/>
    <sheet name="CATAS" sheetId="10" state="hidden" r:id="rId10"/>
    <sheet name="DIRECC" sheetId="11" state="hidden" r:id="rId11"/>
    <sheet name="REGULA" sheetId="12" state="hidden" r:id="rId12"/>
    <sheet name="TECNOL" sheetId="13" state="hidden" r:id="rId13"/>
    <sheet name="COMUNIC" sheetId="14" state="hidden" r:id="rId14"/>
    <sheet name="FINANC" sheetId="15" state="hidden" r:id="rId15"/>
    <sheet name="S CIUDAD" sheetId="16" state="hidden" r:id="rId16"/>
    <sheet name="G CONOC" sheetId="17" state="hidden" r:id="rId17"/>
    <sheet name="JURIDICA" sheetId="18" state="hidden" r:id="rId18"/>
    <sheet name="T HUMANO" sheetId="19" state="hidden" r:id="rId19"/>
    <sheet name="G DOCUM" sheetId="20" state="hidden" r:id="rId20"/>
    <sheet name="ADMINST" sheetId="21" state="hidden" r:id="rId21"/>
    <sheet name="G CONTRAC" sheetId="22" state="hidden" r:id="rId22"/>
    <sheet name="INFORMAT" sheetId="23" state="hidden" r:id="rId23"/>
    <sheet name="C DISCIP" sheetId="24" state="hidden" r:id="rId24"/>
    <sheet name="SEGUIM" sheetId="25" state="hidden" r:id="rId25"/>
  </sheets>
  <calcPr calcId="162913"/>
</workbook>
</file>

<file path=xl/calcChain.xml><?xml version="1.0" encoding="utf-8"?>
<calcChain xmlns="http://schemas.openxmlformats.org/spreadsheetml/2006/main">
  <c r="X26" i="25" l="1"/>
  <c r="W26" i="25"/>
  <c r="V26" i="25"/>
  <c r="V21" i="25" s="1"/>
  <c r="U26" i="25"/>
  <c r="T26" i="25"/>
  <c r="S26" i="25"/>
  <c r="R26" i="25"/>
  <c r="R21" i="25" s="1"/>
  <c r="Q26" i="25"/>
  <c r="P26" i="25"/>
  <c r="O26" i="25"/>
  <c r="N26" i="25"/>
  <c r="Y26" i="25" s="1"/>
  <c r="AA25" i="25" s="1"/>
  <c r="M26" i="25"/>
  <c r="Z25" i="25"/>
  <c r="X25" i="25"/>
  <c r="W25" i="25"/>
  <c r="V25" i="25"/>
  <c r="V20" i="25" s="1"/>
  <c r="U25" i="25"/>
  <c r="T25" i="25"/>
  <c r="S25" i="25"/>
  <c r="R25" i="25"/>
  <c r="R20" i="25" s="1"/>
  <c r="Q25" i="25"/>
  <c r="P25" i="25"/>
  <c r="O25" i="25"/>
  <c r="N25" i="25"/>
  <c r="N20" i="25" s="1"/>
  <c r="M25" i="25"/>
  <c r="Y25" i="25" s="1"/>
  <c r="Y24" i="25"/>
  <c r="AA23" i="25"/>
  <c r="Y23" i="25"/>
  <c r="X21" i="25"/>
  <c r="W21" i="25"/>
  <c r="U21" i="25"/>
  <c r="T21" i="25"/>
  <c r="S21" i="25"/>
  <c r="Q21" i="25"/>
  <c r="P21" i="25"/>
  <c r="O21" i="25"/>
  <c r="M21" i="25"/>
  <c r="X20" i="25"/>
  <c r="W20" i="25"/>
  <c r="U20" i="25"/>
  <c r="T20" i="25"/>
  <c r="S20" i="25"/>
  <c r="Q20" i="25"/>
  <c r="P20" i="25"/>
  <c r="O20" i="25"/>
  <c r="M20" i="25"/>
  <c r="X18" i="25"/>
  <c r="X9" i="25" s="1"/>
  <c r="W18" i="25"/>
  <c r="V18" i="25"/>
  <c r="U18" i="25"/>
  <c r="T18" i="25"/>
  <c r="T9" i="25" s="1"/>
  <c r="S18" i="25"/>
  <c r="R18" i="25"/>
  <c r="Q18" i="25"/>
  <c r="P18" i="25"/>
  <c r="P9" i="25" s="1"/>
  <c r="O18" i="25"/>
  <c r="N18" i="25"/>
  <c r="M18" i="25"/>
  <c r="Y18" i="25" s="1"/>
  <c r="AA17" i="25" s="1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Y16" i="25"/>
  <c r="AA15" i="25"/>
  <c r="Y15" i="25"/>
  <c r="Y14" i="25"/>
  <c r="AA13" i="25"/>
  <c r="Y13" i="25"/>
  <c r="Y12" i="25"/>
  <c r="AA11" i="25"/>
  <c r="Y11" i="25"/>
  <c r="W9" i="25"/>
  <c r="V9" i="25"/>
  <c r="U9" i="25"/>
  <c r="S9" i="25"/>
  <c r="R9" i="25"/>
  <c r="Q9" i="25"/>
  <c r="O9" i="25"/>
  <c r="N9" i="25"/>
  <c r="M9" i="25"/>
  <c r="X8" i="25"/>
  <c r="W8" i="25"/>
  <c r="V8" i="25"/>
  <c r="U8" i="25"/>
  <c r="T8" i="25"/>
  <c r="S8" i="25"/>
  <c r="R8" i="25"/>
  <c r="Q8" i="25"/>
  <c r="P8" i="25"/>
  <c r="Y8" i="25" s="1"/>
  <c r="O8" i="25"/>
  <c r="N8" i="25"/>
  <c r="M8" i="25"/>
  <c r="X26" i="24"/>
  <c r="W26" i="24"/>
  <c r="W21" i="24" s="1"/>
  <c r="V26" i="24"/>
  <c r="U26" i="24"/>
  <c r="T26" i="24"/>
  <c r="S26" i="24"/>
  <c r="S21" i="24" s="1"/>
  <c r="R26" i="24"/>
  <c r="Q26" i="24"/>
  <c r="P26" i="24"/>
  <c r="O26" i="24"/>
  <c r="O21" i="24" s="1"/>
  <c r="N26" i="24"/>
  <c r="Y26" i="24" s="1"/>
  <c r="M26" i="24"/>
  <c r="Z25" i="24"/>
  <c r="X25" i="24"/>
  <c r="W25" i="24"/>
  <c r="V25" i="24"/>
  <c r="V20" i="24" s="1"/>
  <c r="U25" i="24"/>
  <c r="T25" i="24"/>
  <c r="S25" i="24"/>
  <c r="R25" i="24"/>
  <c r="R20" i="24" s="1"/>
  <c r="Q25" i="24"/>
  <c r="P25" i="24"/>
  <c r="O25" i="24"/>
  <c r="N25" i="24"/>
  <c r="N20" i="24" s="1"/>
  <c r="M25" i="24"/>
  <c r="Y25" i="24" s="1"/>
  <c r="Y24" i="24"/>
  <c r="AA23" i="24"/>
  <c r="Y23" i="24"/>
  <c r="X21" i="24"/>
  <c r="V21" i="24"/>
  <c r="U21" i="24"/>
  <c r="T21" i="24"/>
  <c r="R21" i="24"/>
  <c r="Q21" i="24"/>
  <c r="P21" i="24"/>
  <c r="N21" i="24"/>
  <c r="M21" i="24"/>
  <c r="Y21" i="24" s="1"/>
  <c r="AA20" i="24" s="1"/>
  <c r="X20" i="24"/>
  <c r="W20" i="24"/>
  <c r="U20" i="24"/>
  <c r="T20" i="24"/>
  <c r="S20" i="24"/>
  <c r="Q20" i="24"/>
  <c r="P20" i="24"/>
  <c r="O20" i="24"/>
  <c r="M20" i="24"/>
  <c r="X18" i="24"/>
  <c r="X9" i="24" s="1"/>
  <c r="W18" i="24"/>
  <c r="V18" i="24"/>
  <c r="U18" i="24"/>
  <c r="U9" i="24" s="1"/>
  <c r="T18" i="24"/>
  <c r="T9" i="24" s="1"/>
  <c r="S18" i="24"/>
  <c r="R18" i="24"/>
  <c r="Q18" i="24"/>
  <c r="Q9" i="24" s="1"/>
  <c r="P18" i="24"/>
  <c r="P9" i="24" s="1"/>
  <c r="O18" i="24"/>
  <c r="N18" i="24"/>
  <c r="M18" i="24"/>
  <c r="M9" i="24" s="1"/>
  <c r="Z17" i="24"/>
  <c r="X17" i="24"/>
  <c r="X8" i="24" s="1"/>
  <c r="W17" i="24"/>
  <c r="V17" i="24"/>
  <c r="U17" i="24"/>
  <c r="T17" i="24"/>
  <c r="T8" i="24" s="1"/>
  <c r="S17" i="24"/>
  <c r="R17" i="24"/>
  <c r="Q17" i="24"/>
  <c r="P17" i="24"/>
  <c r="P8" i="24" s="1"/>
  <c r="O17" i="24"/>
  <c r="N17" i="24"/>
  <c r="M17" i="24"/>
  <c r="Y16" i="24"/>
  <c r="AA15" i="24" s="1"/>
  <c r="Y15" i="24"/>
  <c r="Y14" i="24"/>
  <c r="AA13" i="24"/>
  <c r="Y13" i="24"/>
  <c r="Y12" i="24"/>
  <c r="AA11" i="24"/>
  <c r="Y11" i="24"/>
  <c r="W9" i="24"/>
  <c r="V9" i="24"/>
  <c r="S9" i="24"/>
  <c r="R9" i="24"/>
  <c r="O9" i="24"/>
  <c r="N9" i="24"/>
  <c r="W8" i="24"/>
  <c r="V8" i="24"/>
  <c r="U8" i="24"/>
  <c r="S8" i="24"/>
  <c r="R8" i="24"/>
  <c r="Q8" i="24"/>
  <c r="O8" i="24"/>
  <c r="N8" i="24"/>
  <c r="M8" i="24"/>
  <c r="X19" i="23"/>
  <c r="X10" i="23" s="1"/>
  <c r="W19" i="23"/>
  <c r="V19" i="23"/>
  <c r="U19" i="23"/>
  <c r="U10" i="23" s="1"/>
  <c r="T19" i="23"/>
  <c r="T10" i="23" s="1"/>
  <c r="S19" i="23"/>
  <c r="R19" i="23"/>
  <c r="Q19" i="23"/>
  <c r="P19" i="23"/>
  <c r="P10" i="23" s="1"/>
  <c r="O19" i="23"/>
  <c r="N19" i="23"/>
  <c r="M19" i="23"/>
  <c r="Y19" i="23" s="1"/>
  <c r="AA18" i="23" s="1"/>
  <c r="Z18" i="23"/>
  <c r="X18" i="23"/>
  <c r="W18" i="23"/>
  <c r="W9" i="23" s="1"/>
  <c r="V18" i="23"/>
  <c r="U18" i="23"/>
  <c r="T18" i="23"/>
  <c r="S18" i="23"/>
  <c r="S9" i="23" s="1"/>
  <c r="R18" i="23"/>
  <c r="Q18" i="23"/>
  <c r="P18" i="23"/>
  <c r="O18" i="23"/>
  <c r="Y18" i="23" s="1"/>
  <c r="N18" i="23"/>
  <c r="M18" i="23"/>
  <c r="Y17" i="23"/>
  <c r="AA16" i="23"/>
  <c r="Y16" i="23"/>
  <c r="Y15" i="23"/>
  <c r="AA14" i="23"/>
  <c r="Y14" i="23"/>
  <c r="Y13" i="23"/>
  <c r="AA12" i="23"/>
  <c r="Y12" i="23"/>
  <c r="W10" i="23"/>
  <c r="V10" i="23"/>
  <c r="S10" i="23"/>
  <c r="R10" i="23"/>
  <c r="Q10" i="23"/>
  <c r="O10" i="23"/>
  <c r="N10" i="23"/>
  <c r="M10" i="23"/>
  <c r="X9" i="23"/>
  <c r="V9" i="23"/>
  <c r="U9" i="23"/>
  <c r="T9" i="23"/>
  <c r="R9" i="23"/>
  <c r="Q9" i="23"/>
  <c r="P9" i="23"/>
  <c r="N9" i="23"/>
  <c r="M9" i="23"/>
  <c r="X87" i="22"/>
  <c r="W87" i="22"/>
  <c r="V87" i="22"/>
  <c r="V74" i="22" s="1"/>
  <c r="U87" i="22"/>
  <c r="T87" i="22"/>
  <c r="S87" i="22"/>
  <c r="R87" i="22"/>
  <c r="R74" i="22" s="1"/>
  <c r="Q87" i="22"/>
  <c r="P87" i="22"/>
  <c r="O87" i="22"/>
  <c r="N87" i="22"/>
  <c r="M87" i="22"/>
  <c r="Z86" i="22"/>
  <c r="X86" i="22"/>
  <c r="W86" i="22"/>
  <c r="V86" i="22"/>
  <c r="V73" i="22" s="1"/>
  <c r="U86" i="22"/>
  <c r="U73" i="22" s="1"/>
  <c r="T86" i="22"/>
  <c r="S86" i="22"/>
  <c r="R86" i="22"/>
  <c r="R73" i="22" s="1"/>
  <c r="Q86" i="22"/>
  <c r="Q73" i="22" s="1"/>
  <c r="P86" i="22"/>
  <c r="O86" i="22"/>
  <c r="N86" i="22"/>
  <c r="N73" i="22" s="1"/>
  <c r="M86" i="22"/>
  <c r="Y86" i="22" s="1"/>
  <c r="Y85" i="22"/>
  <c r="AA84" i="22"/>
  <c r="Y84" i="22"/>
  <c r="Y83" i="22"/>
  <c r="AA82" i="22" s="1"/>
  <c r="Y82" i="22"/>
  <c r="Y81" i="22"/>
  <c r="AA80" i="22"/>
  <c r="Y80" i="22"/>
  <c r="Y79" i="22"/>
  <c r="AA78" i="22"/>
  <c r="Y78" i="22"/>
  <c r="Y77" i="22"/>
  <c r="AA76" i="22"/>
  <c r="Y76" i="22"/>
  <c r="X74" i="22"/>
  <c r="W74" i="22"/>
  <c r="U74" i="22"/>
  <c r="T74" i="22"/>
  <c r="S74" i="22"/>
  <c r="Q74" i="22"/>
  <c r="P74" i="22"/>
  <c r="O74" i="22"/>
  <c r="M74" i="22"/>
  <c r="X73" i="22"/>
  <c r="W73" i="22"/>
  <c r="T73" i="22"/>
  <c r="S73" i="22"/>
  <c r="P73" i="22"/>
  <c r="O73" i="22"/>
  <c r="M73" i="22"/>
  <c r="Y73" i="22" s="1"/>
  <c r="X71" i="22"/>
  <c r="W71" i="22"/>
  <c r="V71" i="22"/>
  <c r="U71" i="22"/>
  <c r="T71" i="22"/>
  <c r="S71" i="22"/>
  <c r="R71" i="22"/>
  <c r="Q71" i="22"/>
  <c r="P71" i="22"/>
  <c r="O71" i="22"/>
  <c r="N71" i="22"/>
  <c r="M71" i="22"/>
  <c r="Y71" i="22" s="1"/>
  <c r="AA70" i="22" s="1"/>
  <c r="Z70" i="22"/>
  <c r="Y70" i="22"/>
  <c r="X70" i="22"/>
  <c r="X57" i="22" s="1"/>
  <c r="W70" i="22"/>
  <c r="V70" i="22"/>
  <c r="U70" i="22"/>
  <c r="T70" i="22"/>
  <c r="T57" i="22" s="1"/>
  <c r="S70" i="22"/>
  <c r="S57" i="22" s="1"/>
  <c r="R70" i="22"/>
  <c r="Q70" i="22"/>
  <c r="P70" i="22"/>
  <c r="P57" i="22" s="1"/>
  <c r="O70" i="22"/>
  <c r="N70" i="22"/>
  <c r="M70" i="22"/>
  <c r="Y69" i="22"/>
  <c r="AA68" i="22"/>
  <c r="Y68" i="22"/>
  <c r="Y67" i="22"/>
  <c r="AA66" i="22"/>
  <c r="Y66" i="22"/>
  <c r="Y65" i="22"/>
  <c r="AA64" i="22"/>
  <c r="Y64" i="22"/>
  <c r="Y63" i="22"/>
  <c r="AA62" i="22" s="1"/>
  <c r="Y62" i="22"/>
  <c r="Y61" i="22"/>
  <c r="AA60" i="22" s="1"/>
  <c r="Y60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W57" i="22"/>
  <c r="V57" i="22"/>
  <c r="U57" i="22"/>
  <c r="R57" i="22"/>
  <c r="Q57" i="22"/>
  <c r="O57" i="22"/>
  <c r="N57" i="22"/>
  <c r="M57" i="22"/>
  <c r="Y57" i="22" s="1"/>
  <c r="X55" i="22"/>
  <c r="W55" i="22"/>
  <c r="W42" i="22" s="1"/>
  <c r="V55" i="22"/>
  <c r="U55" i="22"/>
  <c r="T55" i="22"/>
  <c r="S55" i="22"/>
  <c r="S42" i="22" s="1"/>
  <c r="R55" i="22"/>
  <c r="Q55" i="22"/>
  <c r="P55" i="22"/>
  <c r="O55" i="22"/>
  <c r="O42" i="22" s="1"/>
  <c r="N55" i="22"/>
  <c r="M55" i="22"/>
  <c r="Z54" i="22"/>
  <c r="X54" i="22"/>
  <c r="W54" i="22"/>
  <c r="V54" i="22"/>
  <c r="V41" i="22" s="1"/>
  <c r="U54" i="22"/>
  <c r="T54" i="22"/>
  <c r="S54" i="22"/>
  <c r="R54" i="22"/>
  <c r="R41" i="22" s="1"/>
  <c r="Q54" i="22"/>
  <c r="P54" i="22"/>
  <c r="O54" i="22"/>
  <c r="N54" i="22"/>
  <c r="N41" i="22" s="1"/>
  <c r="M54" i="22"/>
  <c r="Y53" i="22"/>
  <c r="AA52" i="22"/>
  <c r="Y52" i="22"/>
  <c r="Y51" i="22"/>
  <c r="AA50" i="22" s="1"/>
  <c r="Y50" i="22"/>
  <c r="Y49" i="22"/>
  <c r="AA48" i="22"/>
  <c r="Y48" i="22"/>
  <c r="Y47" i="22"/>
  <c r="AA46" i="22"/>
  <c r="Y46" i="22"/>
  <c r="Y45" i="22"/>
  <c r="AA44" i="22"/>
  <c r="Y44" i="22"/>
  <c r="Y42" i="22"/>
  <c r="AA41" i="22" s="1"/>
  <c r="X42" i="22"/>
  <c r="V42" i="22"/>
  <c r="U42" i="22"/>
  <c r="T42" i="22"/>
  <c r="R42" i="22"/>
  <c r="Q42" i="22"/>
  <c r="P42" i="22"/>
  <c r="N42" i="22"/>
  <c r="M42" i="22"/>
  <c r="X41" i="22"/>
  <c r="W41" i="22"/>
  <c r="U41" i="22"/>
  <c r="T41" i="22"/>
  <c r="S41" i="22"/>
  <c r="Q41" i="22"/>
  <c r="P41" i="22"/>
  <c r="O41" i="22"/>
  <c r="M41" i="22"/>
  <c r="X39" i="22"/>
  <c r="X26" i="22" s="1"/>
  <c r="W39" i="22"/>
  <c r="V39" i="22"/>
  <c r="U39" i="22"/>
  <c r="U26" i="22" s="1"/>
  <c r="T39" i="22"/>
  <c r="T26" i="22" s="1"/>
  <c r="S39" i="22"/>
  <c r="R39" i="22"/>
  <c r="Q39" i="22"/>
  <c r="Q26" i="22" s="1"/>
  <c r="P39" i="22"/>
  <c r="P26" i="22" s="1"/>
  <c r="O39" i="22"/>
  <c r="N39" i="22"/>
  <c r="M39" i="22"/>
  <c r="M26" i="22" s="1"/>
  <c r="Y26" i="22" s="1"/>
  <c r="AA25" i="22" s="1"/>
  <c r="Z38" i="22"/>
  <c r="X38" i="22"/>
  <c r="X25" i="22" s="1"/>
  <c r="W38" i="22"/>
  <c r="V38" i="22"/>
  <c r="U38" i="22"/>
  <c r="T38" i="22"/>
  <c r="T25" i="22" s="1"/>
  <c r="S38" i="22"/>
  <c r="S25" i="22" s="1"/>
  <c r="R38" i="22"/>
  <c r="Q38" i="22"/>
  <c r="P38" i="22"/>
  <c r="P25" i="22" s="1"/>
  <c r="O38" i="22"/>
  <c r="N38" i="22"/>
  <c r="M38" i="22"/>
  <c r="Y37" i="22"/>
  <c r="AA36" i="22"/>
  <c r="Y36" i="22"/>
  <c r="Y35" i="22"/>
  <c r="AA34" i="22"/>
  <c r="Y34" i="22"/>
  <c r="Y33" i="22"/>
  <c r="AA32" i="22"/>
  <c r="Y32" i="22"/>
  <c r="Y31" i="22"/>
  <c r="AA30" i="22" s="1"/>
  <c r="Y30" i="22"/>
  <c r="Y29" i="22"/>
  <c r="AA28" i="22"/>
  <c r="Y28" i="22"/>
  <c r="W26" i="22"/>
  <c r="V26" i="22"/>
  <c r="S26" i="22"/>
  <c r="R26" i="22"/>
  <c r="O26" i="22"/>
  <c r="N26" i="22"/>
  <c r="W25" i="22"/>
  <c r="V25" i="22"/>
  <c r="U25" i="22"/>
  <c r="R25" i="22"/>
  <c r="Q25" i="22"/>
  <c r="N25" i="22"/>
  <c r="M25" i="22"/>
  <c r="X23" i="22"/>
  <c r="W23" i="22"/>
  <c r="V23" i="22"/>
  <c r="V10" i="22" s="1"/>
  <c r="U23" i="22"/>
  <c r="T23" i="22"/>
  <c r="S23" i="22"/>
  <c r="R23" i="22"/>
  <c r="R10" i="22" s="1"/>
  <c r="Q23" i="22"/>
  <c r="P23" i="22"/>
  <c r="O23" i="22"/>
  <c r="N23" i="22"/>
  <c r="Y23" i="22" s="1"/>
  <c r="AA22" i="22" s="1"/>
  <c r="M23" i="22"/>
  <c r="Z22" i="22"/>
  <c r="X22" i="22"/>
  <c r="W22" i="22"/>
  <c r="V22" i="22"/>
  <c r="V9" i="22" s="1"/>
  <c r="U22" i="22"/>
  <c r="U9" i="22" s="1"/>
  <c r="T22" i="22"/>
  <c r="S22" i="22"/>
  <c r="R22" i="22"/>
  <c r="R9" i="22" s="1"/>
  <c r="Q22" i="22"/>
  <c r="Q9" i="22" s="1"/>
  <c r="P22" i="22"/>
  <c r="O22" i="22"/>
  <c r="N22" i="22"/>
  <c r="N9" i="22" s="1"/>
  <c r="M22" i="22"/>
  <c r="Y22" i="22" s="1"/>
  <c r="Y21" i="22"/>
  <c r="AA20" i="22"/>
  <c r="Y20" i="22"/>
  <c r="Y19" i="22"/>
  <c r="AA18" i="22" s="1"/>
  <c r="Y18" i="22"/>
  <c r="Y17" i="22"/>
  <c r="AA16" i="22"/>
  <c r="Y16" i="22"/>
  <c r="Y15" i="22"/>
  <c r="AA14" i="22"/>
  <c r="Y14" i="22"/>
  <c r="Y13" i="22"/>
  <c r="AA12" i="22"/>
  <c r="Y12" i="22"/>
  <c r="X10" i="22"/>
  <c r="W10" i="22"/>
  <c r="U10" i="22"/>
  <c r="T10" i="22"/>
  <c r="S10" i="22"/>
  <c r="Q10" i="22"/>
  <c r="P10" i="22"/>
  <c r="O10" i="22"/>
  <c r="M10" i="22"/>
  <c r="X9" i="22"/>
  <c r="W9" i="22"/>
  <c r="T9" i="22"/>
  <c r="S9" i="22"/>
  <c r="P9" i="22"/>
  <c r="O9" i="22"/>
  <c r="M9" i="22"/>
  <c r="X71" i="21"/>
  <c r="W71" i="21"/>
  <c r="W58" i="21" s="1"/>
  <c r="V71" i="21"/>
  <c r="U71" i="21"/>
  <c r="T71" i="21"/>
  <c r="S71" i="21"/>
  <c r="S58" i="21" s="1"/>
  <c r="R71" i="21"/>
  <c r="Q71" i="21"/>
  <c r="P71" i="21"/>
  <c r="O71" i="21"/>
  <c r="O58" i="21" s="1"/>
  <c r="N71" i="21"/>
  <c r="M71" i="21"/>
  <c r="Z70" i="21"/>
  <c r="W70" i="21"/>
  <c r="U70" i="21"/>
  <c r="U57" i="21" s="1"/>
  <c r="S70" i="21"/>
  <c r="Q70" i="21"/>
  <c r="O70" i="21"/>
  <c r="O57" i="21" s="1"/>
  <c r="M70" i="21"/>
  <c r="Y69" i="21"/>
  <c r="AA68" i="21"/>
  <c r="Y68" i="21"/>
  <c r="Y67" i="21"/>
  <c r="AA66" i="21" s="1"/>
  <c r="Y66" i="21"/>
  <c r="Y65" i="21"/>
  <c r="AA64" i="21" s="1"/>
  <c r="Y64" i="21"/>
  <c r="Y63" i="21"/>
  <c r="AA62" i="21"/>
  <c r="X62" i="21"/>
  <c r="X70" i="21" s="1"/>
  <c r="W62" i="21"/>
  <c r="V62" i="21"/>
  <c r="V70" i="21" s="1"/>
  <c r="V57" i="21" s="1"/>
  <c r="U62" i="21"/>
  <c r="T62" i="21"/>
  <c r="T70" i="21" s="1"/>
  <c r="S62" i="21"/>
  <c r="R62" i="21"/>
  <c r="R70" i="21" s="1"/>
  <c r="R57" i="21" s="1"/>
  <c r="Q62" i="21"/>
  <c r="P62" i="21"/>
  <c r="P70" i="21" s="1"/>
  <c r="P57" i="21" s="1"/>
  <c r="O62" i="21"/>
  <c r="N62" i="21"/>
  <c r="N70" i="21" s="1"/>
  <c r="N57" i="21" s="1"/>
  <c r="M62" i="21"/>
  <c r="Y61" i="21"/>
  <c r="AA60" i="21"/>
  <c r="Y60" i="21"/>
  <c r="X58" i="21"/>
  <c r="V58" i="21"/>
  <c r="U58" i="21"/>
  <c r="T58" i="21"/>
  <c r="R58" i="21"/>
  <c r="Q58" i="21"/>
  <c r="P58" i="21"/>
  <c r="N58" i="21"/>
  <c r="M58" i="21"/>
  <c r="X57" i="21"/>
  <c r="W57" i="21"/>
  <c r="T57" i="21"/>
  <c r="S57" i="21"/>
  <c r="Q57" i="21"/>
  <c r="M57" i="21"/>
  <c r="X55" i="21"/>
  <c r="W55" i="21"/>
  <c r="V55" i="21"/>
  <c r="V42" i="21" s="1"/>
  <c r="U55" i="21"/>
  <c r="U42" i="21" s="1"/>
  <c r="T55" i="21"/>
  <c r="S55" i="21"/>
  <c r="R55" i="21"/>
  <c r="R42" i="21" s="1"/>
  <c r="Q55" i="21"/>
  <c r="Q42" i="21" s="1"/>
  <c r="P55" i="21"/>
  <c r="O55" i="21"/>
  <c r="N55" i="21"/>
  <c r="N42" i="21" s="1"/>
  <c r="M55" i="21"/>
  <c r="M42" i="21" s="1"/>
  <c r="Z54" i="21"/>
  <c r="X54" i="21"/>
  <c r="X41" i="21" s="1"/>
  <c r="W54" i="21"/>
  <c r="V54" i="21"/>
  <c r="U54" i="21"/>
  <c r="T54" i="21"/>
  <c r="T41" i="21" s="1"/>
  <c r="S54" i="21"/>
  <c r="R54" i="21"/>
  <c r="Q54" i="21"/>
  <c r="P54" i="21"/>
  <c r="P41" i="21" s="1"/>
  <c r="O54" i="21"/>
  <c r="N54" i="21"/>
  <c r="M54" i="21"/>
  <c r="M41" i="21" s="1"/>
  <c r="Y53" i="21"/>
  <c r="AA52" i="21" s="1"/>
  <c r="Y52" i="21"/>
  <c r="Y51" i="21"/>
  <c r="AA50" i="21"/>
  <c r="Y50" i="21"/>
  <c r="Y49" i="21"/>
  <c r="AA48" i="21"/>
  <c r="Y48" i="21"/>
  <c r="Y47" i="21"/>
  <c r="AA46" i="21" s="1"/>
  <c r="Y46" i="21"/>
  <c r="Y45" i="21"/>
  <c r="AA44" i="21"/>
  <c r="Y44" i="21"/>
  <c r="X42" i="21"/>
  <c r="W42" i="21"/>
  <c r="T42" i="21"/>
  <c r="S42" i="21"/>
  <c r="P42" i="21"/>
  <c r="O42" i="21"/>
  <c r="W41" i="21"/>
  <c r="V41" i="21"/>
  <c r="U41" i="21"/>
  <c r="S41" i="21"/>
  <c r="R41" i="21"/>
  <c r="Q41" i="21"/>
  <c r="O41" i="21"/>
  <c r="N41" i="21"/>
  <c r="X39" i="21"/>
  <c r="X26" i="21" s="1"/>
  <c r="W39" i="21"/>
  <c r="W26" i="21" s="1"/>
  <c r="V39" i="21"/>
  <c r="U39" i="21"/>
  <c r="T39" i="21"/>
  <c r="T26" i="21" s="1"/>
  <c r="S39" i="21"/>
  <c r="S26" i="21" s="1"/>
  <c r="R39" i="21"/>
  <c r="Q39" i="21"/>
  <c r="P39" i="21"/>
  <c r="P26" i="21" s="1"/>
  <c r="O39" i="21"/>
  <c r="O26" i="21" s="1"/>
  <c r="N39" i="21"/>
  <c r="M39" i="21"/>
  <c r="Z38" i="21"/>
  <c r="X38" i="21"/>
  <c r="W38" i="21"/>
  <c r="V38" i="21"/>
  <c r="V25" i="21" s="1"/>
  <c r="U38" i="21"/>
  <c r="T38" i="21"/>
  <c r="S38" i="21"/>
  <c r="R38" i="21"/>
  <c r="R25" i="21" s="1"/>
  <c r="Q38" i="21"/>
  <c r="P38" i="21"/>
  <c r="O38" i="21"/>
  <c r="O25" i="21" s="1"/>
  <c r="N38" i="21"/>
  <c r="N25" i="21" s="1"/>
  <c r="M38" i="21"/>
  <c r="Y38" i="21" s="1"/>
  <c r="Y37" i="21"/>
  <c r="AA36" i="21"/>
  <c r="Y36" i="21"/>
  <c r="Y35" i="21"/>
  <c r="AA34" i="21" s="1"/>
  <c r="Y34" i="21"/>
  <c r="Y33" i="21"/>
  <c r="AA32" i="21"/>
  <c r="Y32" i="21"/>
  <c r="Y31" i="21"/>
  <c r="AA30" i="21"/>
  <c r="Y30" i="21"/>
  <c r="Y29" i="21"/>
  <c r="AA28" i="21"/>
  <c r="Y28" i="21"/>
  <c r="V26" i="21"/>
  <c r="U26" i="21"/>
  <c r="R26" i="21"/>
  <c r="Q26" i="21"/>
  <c r="N26" i="21"/>
  <c r="M26" i="21"/>
  <c r="X25" i="21"/>
  <c r="W25" i="21"/>
  <c r="U25" i="21"/>
  <c r="T25" i="21"/>
  <c r="S25" i="21"/>
  <c r="Q25" i="21"/>
  <c r="P25" i="21"/>
  <c r="M25" i="21"/>
  <c r="X23" i="21"/>
  <c r="W23" i="21"/>
  <c r="V23" i="21"/>
  <c r="V10" i="21" s="1"/>
  <c r="U23" i="21"/>
  <c r="U10" i="21" s="1"/>
  <c r="T23" i="21"/>
  <c r="S23" i="21"/>
  <c r="R23" i="21"/>
  <c r="R10" i="21" s="1"/>
  <c r="Q23" i="21"/>
  <c r="P23" i="21"/>
  <c r="O23" i="21"/>
  <c r="N23" i="21"/>
  <c r="N10" i="21" s="1"/>
  <c r="M23" i="21"/>
  <c r="M10" i="21" s="1"/>
  <c r="Z22" i="21"/>
  <c r="X22" i="21"/>
  <c r="X9" i="21" s="1"/>
  <c r="W22" i="21"/>
  <c r="V22" i="21"/>
  <c r="U22" i="21"/>
  <c r="T22" i="21"/>
  <c r="T9" i="21" s="1"/>
  <c r="S22" i="21"/>
  <c r="R22" i="21"/>
  <c r="Q22" i="21"/>
  <c r="P22" i="21"/>
  <c r="P9" i="21" s="1"/>
  <c r="O22" i="21"/>
  <c r="N22" i="21"/>
  <c r="M22" i="21"/>
  <c r="M9" i="21" s="1"/>
  <c r="Y21" i="21"/>
  <c r="AA20" i="21" s="1"/>
  <c r="Y20" i="21"/>
  <c r="Y19" i="21"/>
  <c r="AA18" i="21"/>
  <c r="Y18" i="21"/>
  <c r="Y17" i="21"/>
  <c r="AA16" i="21"/>
  <c r="Y16" i="21"/>
  <c r="Y15" i="21"/>
  <c r="AA14" i="21" s="1"/>
  <c r="Y14" i="21"/>
  <c r="Y13" i="21"/>
  <c r="AA12" i="21"/>
  <c r="Y12" i="21"/>
  <c r="X10" i="21"/>
  <c r="W10" i="21"/>
  <c r="T10" i="21"/>
  <c r="S10" i="21"/>
  <c r="Q10" i="21"/>
  <c r="P10" i="21"/>
  <c r="O10" i="21"/>
  <c r="W9" i="21"/>
  <c r="V9" i="21"/>
  <c r="U9" i="21"/>
  <c r="S9" i="21"/>
  <c r="R9" i="21"/>
  <c r="Q9" i="21"/>
  <c r="O9" i="21"/>
  <c r="N9" i="21"/>
  <c r="X55" i="20"/>
  <c r="W55" i="20"/>
  <c r="V55" i="20"/>
  <c r="V42" i="20" s="1"/>
  <c r="U55" i="20"/>
  <c r="U42" i="20" s="1"/>
  <c r="T55" i="20"/>
  <c r="S55" i="20"/>
  <c r="R55" i="20"/>
  <c r="R42" i="20" s="1"/>
  <c r="Q55" i="20"/>
  <c r="P55" i="20"/>
  <c r="O55" i="20"/>
  <c r="N55" i="20"/>
  <c r="N42" i="20" s="1"/>
  <c r="M55" i="20"/>
  <c r="M42" i="20" s="1"/>
  <c r="Z54" i="20"/>
  <c r="X54" i="20"/>
  <c r="X41" i="20" s="1"/>
  <c r="W54" i="20"/>
  <c r="V54" i="20"/>
  <c r="U54" i="20"/>
  <c r="U41" i="20" s="1"/>
  <c r="T54" i="20"/>
  <c r="T41" i="20" s="1"/>
  <c r="S54" i="20"/>
  <c r="R54" i="20"/>
  <c r="Q54" i="20"/>
  <c r="Q41" i="20" s="1"/>
  <c r="P54" i="20"/>
  <c r="P41" i="20" s="1"/>
  <c r="O54" i="20"/>
  <c r="N54" i="20"/>
  <c r="M54" i="20"/>
  <c r="M41" i="20" s="1"/>
  <c r="Y53" i="20"/>
  <c r="AA52" i="20" s="1"/>
  <c r="Y52" i="20"/>
  <c r="Y51" i="20"/>
  <c r="AA50" i="20"/>
  <c r="Y50" i="20"/>
  <c r="Y49" i="20"/>
  <c r="AA48" i="20"/>
  <c r="Y48" i="20"/>
  <c r="Y47" i="20"/>
  <c r="AA46" i="20" s="1"/>
  <c r="Y46" i="20"/>
  <c r="Y45" i="20"/>
  <c r="AA44" i="20"/>
  <c r="Y44" i="20"/>
  <c r="X42" i="20"/>
  <c r="W42" i="20"/>
  <c r="T42" i="20"/>
  <c r="S42" i="20"/>
  <c r="Q42" i="20"/>
  <c r="P42" i="20"/>
  <c r="O42" i="20"/>
  <c r="W41" i="20"/>
  <c r="V41" i="20"/>
  <c r="S41" i="20"/>
  <c r="R41" i="20"/>
  <c r="O41" i="20"/>
  <c r="N41" i="20"/>
  <c r="X39" i="20"/>
  <c r="X26" i="20" s="1"/>
  <c r="W39" i="20"/>
  <c r="W26" i="20" s="1"/>
  <c r="V39" i="20"/>
  <c r="U39" i="20"/>
  <c r="T39" i="20"/>
  <c r="T26" i="20" s="1"/>
  <c r="S39" i="20"/>
  <c r="S26" i="20" s="1"/>
  <c r="R39" i="20"/>
  <c r="Q39" i="20"/>
  <c r="P39" i="20"/>
  <c r="P26" i="20" s="1"/>
  <c r="O39" i="20"/>
  <c r="O26" i="20" s="1"/>
  <c r="N39" i="20"/>
  <c r="M39" i="20"/>
  <c r="Z38" i="20"/>
  <c r="X38" i="20"/>
  <c r="W38" i="20"/>
  <c r="W25" i="20" s="1"/>
  <c r="V38" i="20"/>
  <c r="V25" i="20" s="1"/>
  <c r="U38" i="20"/>
  <c r="T38" i="20"/>
  <c r="S38" i="20"/>
  <c r="S25" i="20" s="1"/>
  <c r="R38" i="20"/>
  <c r="R25" i="20" s="1"/>
  <c r="Q38" i="20"/>
  <c r="P38" i="20"/>
  <c r="O38" i="20"/>
  <c r="O25" i="20" s="1"/>
  <c r="N38" i="20"/>
  <c r="N25" i="20" s="1"/>
  <c r="M38" i="20"/>
  <c r="Y37" i="20"/>
  <c r="AA36" i="20"/>
  <c r="Y36" i="20"/>
  <c r="Y35" i="20"/>
  <c r="AA34" i="20"/>
  <c r="Y34" i="20"/>
  <c r="Y33" i="20"/>
  <c r="AA32" i="20" s="1"/>
  <c r="Y32" i="20"/>
  <c r="Y31" i="20"/>
  <c r="AA30" i="20"/>
  <c r="Y30" i="20"/>
  <c r="Y29" i="20"/>
  <c r="AA28" i="20"/>
  <c r="Y28" i="20"/>
  <c r="V26" i="20"/>
  <c r="U26" i="20"/>
  <c r="R26" i="20"/>
  <c r="Q26" i="20"/>
  <c r="N26" i="20"/>
  <c r="M26" i="20"/>
  <c r="X25" i="20"/>
  <c r="U25" i="20"/>
  <c r="T25" i="20"/>
  <c r="Q25" i="20"/>
  <c r="P25" i="20"/>
  <c r="M25" i="20"/>
  <c r="X23" i="20"/>
  <c r="W23" i="20"/>
  <c r="V23" i="20"/>
  <c r="V10" i="20" s="1"/>
  <c r="U23" i="20"/>
  <c r="U10" i="20" s="1"/>
  <c r="T23" i="20"/>
  <c r="S23" i="20"/>
  <c r="R23" i="20"/>
  <c r="R10" i="20" s="1"/>
  <c r="Q23" i="20"/>
  <c r="Q10" i="20" s="1"/>
  <c r="P23" i="20"/>
  <c r="O23" i="20"/>
  <c r="N23" i="20"/>
  <c r="N10" i="20" s="1"/>
  <c r="M23" i="20"/>
  <c r="M10" i="20" s="1"/>
  <c r="Z22" i="20"/>
  <c r="X22" i="20"/>
  <c r="X9" i="20" s="1"/>
  <c r="W22" i="20"/>
  <c r="V22" i="20"/>
  <c r="U22" i="20"/>
  <c r="U9" i="20" s="1"/>
  <c r="T22" i="20"/>
  <c r="T9" i="20" s="1"/>
  <c r="S22" i="20"/>
  <c r="R22" i="20"/>
  <c r="Q22" i="20"/>
  <c r="Q9" i="20" s="1"/>
  <c r="P22" i="20"/>
  <c r="P9" i="20" s="1"/>
  <c r="O22" i="20"/>
  <c r="N22" i="20"/>
  <c r="M22" i="20"/>
  <c r="M9" i="20" s="1"/>
  <c r="Y21" i="20"/>
  <c r="AA20" i="20" s="1"/>
  <c r="Y20" i="20"/>
  <c r="Y19" i="20"/>
  <c r="AA18" i="20"/>
  <c r="Y18" i="20"/>
  <c r="Y17" i="20"/>
  <c r="AA16" i="20"/>
  <c r="Y16" i="20"/>
  <c r="Y15" i="20"/>
  <c r="AA14" i="20"/>
  <c r="Y14" i="20"/>
  <c r="Y13" i="20"/>
  <c r="AA12" i="20" s="1"/>
  <c r="Y12" i="20"/>
  <c r="X10" i="20"/>
  <c r="W10" i="20"/>
  <c r="T10" i="20"/>
  <c r="S10" i="20"/>
  <c r="P10" i="20"/>
  <c r="O10" i="20"/>
  <c r="W9" i="20"/>
  <c r="V9" i="20"/>
  <c r="S9" i="20"/>
  <c r="R9" i="20"/>
  <c r="O9" i="20"/>
  <c r="N9" i="20"/>
  <c r="X88" i="19"/>
  <c r="W88" i="19"/>
  <c r="V88" i="19"/>
  <c r="U88" i="19"/>
  <c r="T88" i="19"/>
  <c r="S88" i="19"/>
  <c r="R88" i="19"/>
  <c r="Q88" i="19"/>
  <c r="P88" i="19"/>
  <c r="O88" i="19"/>
  <c r="N88" i="19"/>
  <c r="M88" i="19"/>
  <c r="AA87" i="19"/>
  <c r="Z87" i="19"/>
  <c r="X87" i="19"/>
  <c r="W87" i="19"/>
  <c r="V87" i="19"/>
  <c r="V78" i="19" s="1"/>
  <c r="U87" i="19"/>
  <c r="T87" i="19"/>
  <c r="S87" i="19"/>
  <c r="R87" i="19"/>
  <c r="R78" i="19" s="1"/>
  <c r="Q87" i="19"/>
  <c r="P87" i="19"/>
  <c r="O87" i="19"/>
  <c r="N87" i="19"/>
  <c r="N78" i="19" s="1"/>
  <c r="M87" i="19"/>
  <c r="Y86" i="19"/>
  <c r="AA85" i="19"/>
  <c r="Y85" i="19"/>
  <c r="Y84" i="19"/>
  <c r="AA83" i="19"/>
  <c r="Y83" i="19"/>
  <c r="Y82" i="19"/>
  <c r="AA81" i="19" s="1"/>
  <c r="Y81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X78" i="19"/>
  <c r="W78" i="19"/>
  <c r="U78" i="19"/>
  <c r="T78" i="19"/>
  <c r="S78" i="19"/>
  <c r="Q78" i="19"/>
  <c r="P78" i="19"/>
  <c r="O78" i="19"/>
  <c r="M78" i="19"/>
  <c r="X76" i="19"/>
  <c r="W76" i="19"/>
  <c r="W67" i="19" s="1"/>
  <c r="V76" i="19"/>
  <c r="U76" i="19"/>
  <c r="T76" i="19"/>
  <c r="S76" i="19"/>
  <c r="S67" i="19" s="1"/>
  <c r="R76" i="19"/>
  <c r="Q76" i="19"/>
  <c r="P76" i="19"/>
  <c r="O76" i="19"/>
  <c r="O67" i="19" s="1"/>
  <c r="N76" i="19"/>
  <c r="M76" i="19"/>
  <c r="Y76" i="19" s="1"/>
  <c r="Z75" i="19"/>
  <c r="X75" i="19"/>
  <c r="X66" i="19" s="1"/>
  <c r="W75" i="19"/>
  <c r="W66" i="19" s="1"/>
  <c r="V75" i="19"/>
  <c r="U75" i="19"/>
  <c r="T75" i="19"/>
  <c r="T66" i="19" s="1"/>
  <c r="S75" i="19"/>
  <c r="S66" i="19" s="1"/>
  <c r="R75" i="19"/>
  <c r="R66" i="19" s="1"/>
  <c r="Q75" i="19"/>
  <c r="P75" i="19"/>
  <c r="P66" i="19" s="1"/>
  <c r="O75" i="19"/>
  <c r="O66" i="19" s="1"/>
  <c r="N75" i="19"/>
  <c r="M75" i="19"/>
  <c r="Y75" i="19" s="1"/>
  <c r="Y74" i="19"/>
  <c r="AA73" i="19"/>
  <c r="Y73" i="19"/>
  <c r="Y72" i="19"/>
  <c r="AA71" i="19"/>
  <c r="Y71" i="19"/>
  <c r="Y70" i="19"/>
  <c r="AA69" i="19" s="1"/>
  <c r="Y69" i="19"/>
  <c r="X67" i="19"/>
  <c r="V67" i="19"/>
  <c r="U67" i="19"/>
  <c r="T67" i="19"/>
  <c r="R67" i="19"/>
  <c r="Q67" i="19"/>
  <c r="P67" i="19"/>
  <c r="N67" i="19"/>
  <c r="M67" i="19"/>
  <c r="AA66" i="19"/>
  <c r="V66" i="19"/>
  <c r="U66" i="19"/>
  <c r="Q66" i="19"/>
  <c r="N66" i="19"/>
  <c r="M66" i="19"/>
  <c r="X64" i="19"/>
  <c r="W64" i="19"/>
  <c r="V64" i="19"/>
  <c r="V55" i="19" s="1"/>
  <c r="U64" i="19"/>
  <c r="T64" i="19"/>
  <c r="S64" i="19"/>
  <c r="R64" i="19"/>
  <c r="R55" i="19" s="1"/>
  <c r="Q64" i="19"/>
  <c r="P64" i="19"/>
  <c r="O64" i="19"/>
  <c r="N64" i="19"/>
  <c r="N55" i="19" s="1"/>
  <c r="M64" i="19"/>
  <c r="Z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Y63" i="19" s="1"/>
  <c r="Y62" i="19"/>
  <c r="AA61" i="19"/>
  <c r="Y61" i="19"/>
  <c r="Y60" i="19"/>
  <c r="AA59" i="19" s="1"/>
  <c r="Y59" i="19"/>
  <c r="Y58" i="19"/>
  <c r="AA57" i="19" s="1"/>
  <c r="Y57" i="19"/>
  <c r="X55" i="19"/>
  <c r="W55" i="19"/>
  <c r="U55" i="19"/>
  <c r="T55" i="19"/>
  <c r="S55" i="19"/>
  <c r="Q55" i="19"/>
  <c r="P55" i="19"/>
  <c r="O55" i="19"/>
  <c r="M55" i="19"/>
  <c r="Y55" i="19" s="1"/>
  <c r="AA54" i="19" s="1"/>
  <c r="X54" i="19"/>
  <c r="W54" i="19"/>
  <c r="V54" i="19"/>
  <c r="U54" i="19"/>
  <c r="T54" i="19"/>
  <c r="S54" i="19"/>
  <c r="R54" i="19"/>
  <c r="Q54" i="19"/>
  <c r="P54" i="19"/>
  <c r="O54" i="19"/>
  <c r="N54" i="19"/>
  <c r="M54" i="19"/>
  <c r="X52" i="19"/>
  <c r="W52" i="19"/>
  <c r="W33" i="19" s="1"/>
  <c r="V52" i="19"/>
  <c r="V33" i="19" s="1"/>
  <c r="U52" i="19"/>
  <c r="T52" i="19"/>
  <c r="S52" i="19"/>
  <c r="S33" i="19" s="1"/>
  <c r="R52" i="19"/>
  <c r="R33" i="19" s="1"/>
  <c r="Q52" i="19"/>
  <c r="P52" i="19"/>
  <c r="O52" i="19"/>
  <c r="O33" i="19" s="1"/>
  <c r="N52" i="19"/>
  <c r="N33" i="19" s="1"/>
  <c r="M52" i="19"/>
  <c r="Z51" i="19"/>
  <c r="V51" i="19"/>
  <c r="V32" i="19" s="1"/>
  <c r="R51" i="19"/>
  <c r="R32" i="19" s="1"/>
  <c r="Q51" i="19"/>
  <c r="Q32" i="19" s="1"/>
  <c r="O51" i="19"/>
  <c r="AA49" i="19"/>
  <c r="N49" i="19"/>
  <c r="AA47" i="19"/>
  <c r="N47" i="19"/>
  <c r="Y47" i="19" s="1"/>
  <c r="AA45" i="19"/>
  <c r="Y45" i="19"/>
  <c r="AA43" i="19"/>
  <c r="Y43" i="19"/>
  <c r="AA41" i="19"/>
  <c r="Y41" i="19"/>
  <c r="N41" i="19"/>
  <c r="AA39" i="19"/>
  <c r="Y39" i="19"/>
  <c r="Y38" i="19"/>
  <c r="AA37" i="19" s="1"/>
  <c r="X37" i="19"/>
  <c r="X51" i="19" s="1"/>
  <c r="W37" i="19"/>
  <c r="W51" i="19" s="1"/>
  <c r="W32" i="19" s="1"/>
  <c r="V37" i="19"/>
  <c r="U37" i="19"/>
  <c r="U51" i="19" s="1"/>
  <c r="U32" i="19" s="1"/>
  <c r="T37" i="19"/>
  <c r="T51" i="19" s="1"/>
  <c r="S37" i="19"/>
  <c r="S51" i="19" s="1"/>
  <c r="S32" i="19" s="1"/>
  <c r="R37" i="19"/>
  <c r="Q37" i="19"/>
  <c r="P37" i="19"/>
  <c r="P51" i="19" s="1"/>
  <c r="M37" i="19"/>
  <c r="Y36" i="19"/>
  <c r="AA35" i="19"/>
  <c r="Y35" i="19"/>
  <c r="X33" i="19"/>
  <c r="U33" i="19"/>
  <c r="T33" i="19"/>
  <c r="Q33" i="19"/>
  <c r="P33" i="19"/>
  <c r="M33" i="19"/>
  <c r="X32" i="19"/>
  <c r="T32" i="19"/>
  <c r="P32" i="19"/>
  <c r="O32" i="19"/>
  <c r="X30" i="19"/>
  <c r="W30" i="19"/>
  <c r="V30" i="19"/>
  <c r="V21" i="19" s="1"/>
  <c r="U30" i="19"/>
  <c r="T30" i="19"/>
  <c r="T21" i="19" s="1"/>
  <c r="S30" i="19"/>
  <c r="R30" i="19"/>
  <c r="R21" i="19" s="1"/>
  <c r="Q30" i="19"/>
  <c r="P30" i="19"/>
  <c r="P21" i="19" s="1"/>
  <c r="O30" i="19"/>
  <c r="N30" i="19"/>
  <c r="N21" i="19" s="1"/>
  <c r="M30" i="19"/>
  <c r="Z29" i="19"/>
  <c r="X29" i="19"/>
  <c r="X20" i="19" s="1"/>
  <c r="U29" i="19"/>
  <c r="U20" i="19" s="1"/>
  <c r="T29" i="19"/>
  <c r="T20" i="19" s="1"/>
  <c r="Q29" i="19"/>
  <c r="Q20" i="19" s="1"/>
  <c r="P29" i="19"/>
  <c r="P20" i="19" s="1"/>
  <c r="O29" i="19"/>
  <c r="N29" i="19"/>
  <c r="Y28" i="19"/>
  <c r="AA27" i="19" s="1"/>
  <c r="Y27" i="19"/>
  <c r="Y26" i="19"/>
  <c r="AA25" i="19" s="1"/>
  <c r="X25" i="19"/>
  <c r="W25" i="19"/>
  <c r="W29" i="19" s="1"/>
  <c r="W20" i="19" s="1"/>
  <c r="V25" i="19"/>
  <c r="V29" i="19" s="1"/>
  <c r="V20" i="19" s="1"/>
  <c r="U25" i="19"/>
  <c r="T25" i="19"/>
  <c r="S25" i="19"/>
  <c r="S29" i="19" s="1"/>
  <c r="S20" i="19" s="1"/>
  <c r="R25" i="19"/>
  <c r="R29" i="19" s="1"/>
  <c r="R20" i="19" s="1"/>
  <c r="Q25" i="19"/>
  <c r="P25" i="19"/>
  <c r="M25" i="19"/>
  <c r="Y24" i="19"/>
  <c r="AA23" i="19" s="1"/>
  <c r="Y23" i="19"/>
  <c r="X21" i="19"/>
  <c r="W21" i="19"/>
  <c r="U21" i="19"/>
  <c r="S21" i="19"/>
  <c r="Q21" i="19"/>
  <c r="O21" i="19"/>
  <c r="M21" i="19"/>
  <c r="Y21" i="19" s="1"/>
  <c r="AA20" i="19" s="1"/>
  <c r="O20" i="19"/>
  <c r="N20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Y18" i="19" s="1"/>
  <c r="AA17" i="19" s="1"/>
  <c r="Z17" i="19"/>
  <c r="W17" i="19"/>
  <c r="W8" i="19" s="1"/>
  <c r="V17" i="19"/>
  <c r="V8" i="19" s="1"/>
  <c r="R17" i="19"/>
  <c r="R8" i="19" s="1"/>
  <c r="Q17" i="19"/>
  <c r="Q8" i="19" s="1"/>
  <c r="O17" i="19"/>
  <c r="O8" i="19" s="1"/>
  <c r="M17" i="19"/>
  <c r="Y16" i="19"/>
  <c r="AA15" i="19"/>
  <c r="Y15" i="19"/>
  <c r="Y14" i="19"/>
  <c r="AA13" i="19" s="1"/>
  <c r="X13" i="19"/>
  <c r="X17" i="19" s="1"/>
  <c r="W13" i="19"/>
  <c r="V13" i="19"/>
  <c r="U13" i="19"/>
  <c r="U17" i="19" s="1"/>
  <c r="T13" i="19"/>
  <c r="T17" i="19" s="1"/>
  <c r="S13" i="19"/>
  <c r="S17" i="19" s="1"/>
  <c r="S8" i="19" s="1"/>
  <c r="R13" i="19"/>
  <c r="Q13" i="19"/>
  <c r="Y13" i="19" s="1"/>
  <c r="P13" i="19"/>
  <c r="P17" i="19" s="1"/>
  <c r="N13" i="19"/>
  <c r="N17" i="19" s="1"/>
  <c r="N8" i="19" s="1"/>
  <c r="M13" i="19"/>
  <c r="Y12" i="19"/>
  <c r="AA11" i="19" s="1"/>
  <c r="Y11" i="19"/>
  <c r="X9" i="19"/>
  <c r="W9" i="19"/>
  <c r="V9" i="19"/>
  <c r="U9" i="19"/>
  <c r="T9" i="19"/>
  <c r="S9" i="19"/>
  <c r="R9" i="19"/>
  <c r="Q9" i="19"/>
  <c r="P9" i="19"/>
  <c r="O9" i="19"/>
  <c r="N9" i="19"/>
  <c r="M9" i="19"/>
  <c r="X8" i="19"/>
  <c r="U8" i="19"/>
  <c r="T8" i="19"/>
  <c r="P8" i="19"/>
  <c r="X39" i="18"/>
  <c r="X24" i="18" s="1"/>
  <c r="W39" i="18"/>
  <c r="V39" i="18"/>
  <c r="U39" i="18"/>
  <c r="U24" i="18" s="1"/>
  <c r="T39" i="18"/>
  <c r="T24" i="18" s="1"/>
  <c r="S39" i="18"/>
  <c r="R39" i="18"/>
  <c r="Q39" i="18"/>
  <c r="Q24" i="18" s="1"/>
  <c r="P39" i="18"/>
  <c r="P24" i="18" s="1"/>
  <c r="O39" i="18"/>
  <c r="O24" i="18" s="1"/>
  <c r="N39" i="18"/>
  <c r="M39" i="18"/>
  <c r="Z38" i="18"/>
  <c r="X38" i="18"/>
  <c r="W38" i="18"/>
  <c r="W23" i="18" s="1"/>
  <c r="V38" i="18"/>
  <c r="V23" i="18" s="1"/>
  <c r="U38" i="18"/>
  <c r="T38" i="18"/>
  <c r="S38" i="18"/>
  <c r="S23" i="18" s="1"/>
  <c r="R38" i="18"/>
  <c r="R23" i="18" s="1"/>
  <c r="Q38" i="18"/>
  <c r="P38" i="18"/>
  <c r="O38" i="18"/>
  <c r="O23" i="18" s="1"/>
  <c r="N38" i="18"/>
  <c r="N23" i="18" s="1"/>
  <c r="Y23" i="18" s="1"/>
  <c r="M38" i="18"/>
  <c r="Y37" i="18"/>
  <c r="AA36" i="18"/>
  <c r="Y36" i="18"/>
  <c r="Y35" i="18"/>
  <c r="AA34" i="18"/>
  <c r="Y34" i="18"/>
  <c r="Y33" i="18"/>
  <c r="AA32" i="18" s="1"/>
  <c r="Y32" i="18"/>
  <c r="Y31" i="18"/>
  <c r="AA30" i="18"/>
  <c r="Y30" i="18"/>
  <c r="Y29" i="18"/>
  <c r="AA28" i="18" s="1"/>
  <c r="Y28" i="18"/>
  <c r="Y27" i="18"/>
  <c r="AA26" i="18"/>
  <c r="Y26" i="18"/>
  <c r="W24" i="18"/>
  <c r="V24" i="18"/>
  <c r="S24" i="18"/>
  <c r="R24" i="18"/>
  <c r="N24" i="18"/>
  <c r="M24" i="18"/>
  <c r="X23" i="18"/>
  <c r="U23" i="18"/>
  <c r="T23" i="18"/>
  <c r="Q23" i="18"/>
  <c r="P23" i="18"/>
  <c r="M23" i="18"/>
  <c r="X21" i="18"/>
  <c r="X10" i="18" s="1"/>
  <c r="W21" i="18"/>
  <c r="V21" i="18"/>
  <c r="U21" i="18"/>
  <c r="U10" i="18" s="1"/>
  <c r="T21" i="18"/>
  <c r="S21" i="18"/>
  <c r="R21" i="18"/>
  <c r="Q21" i="18"/>
  <c r="Q10" i="18" s="1"/>
  <c r="P21" i="18"/>
  <c r="O21" i="18"/>
  <c r="N21" i="18"/>
  <c r="M21" i="18"/>
  <c r="M10" i="18" s="1"/>
  <c r="Z20" i="18"/>
  <c r="X20" i="18"/>
  <c r="X9" i="18" s="1"/>
  <c r="AA272" i="2" s="1"/>
  <c r="W20" i="18"/>
  <c r="W9" i="18" s="1"/>
  <c r="V20" i="18"/>
  <c r="U20" i="18"/>
  <c r="U9" i="18" s="1"/>
  <c r="T20" i="18"/>
  <c r="T9" i="18" s="1"/>
  <c r="S20" i="18"/>
  <c r="S9" i="18" s="1"/>
  <c r="R20" i="18"/>
  <c r="Q20" i="18"/>
  <c r="Q9" i="18" s="1"/>
  <c r="P20" i="18"/>
  <c r="P9" i="18" s="1"/>
  <c r="O20" i="18"/>
  <c r="N20" i="18"/>
  <c r="M20" i="18"/>
  <c r="M9" i="18" s="1"/>
  <c r="Y19" i="18"/>
  <c r="Y18" i="18"/>
  <c r="Y17" i="18"/>
  <c r="AA16" i="18"/>
  <c r="Y16" i="18"/>
  <c r="Y15" i="18"/>
  <c r="AA14" i="18"/>
  <c r="Y14" i="18"/>
  <c r="Y13" i="18"/>
  <c r="AA12" i="18" s="1"/>
  <c r="Y12" i="18"/>
  <c r="W10" i="18"/>
  <c r="V10" i="18"/>
  <c r="T10" i="18"/>
  <c r="S10" i="18"/>
  <c r="R10" i="18"/>
  <c r="P10" i="18"/>
  <c r="O10" i="18"/>
  <c r="N10" i="18"/>
  <c r="V9" i="18"/>
  <c r="R9" i="18"/>
  <c r="O9" i="18"/>
  <c r="N9" i="18"/>
  <c r="X109" i="17"/>
  <c r="W109" i="17"/>
  <c r="V109" i="17"/>
  <c r="U109" i="17"/>
  <c r="U98" i="17" s="1"/>
  <c r="T109" i="17"/>
  <c r="S109" i="17"/>
  <c r="R109" i="17"/>
  <c r="Q109" i="17"/>
  <c r="Q98" i="17" s="1"/>
  <c r="P109" i="17"/>
  <c r="O109" i="17"/>
  <c r="N109" i="17"/>
  <c r="M109" i="17"/>
  <c r="M98" i="17" s="1"/>
  <c r="Z108" i="17"/>
  <c r="X108" i="17"/>
  <c r="W108" i="17"/>
  <c r="V108" i="17"/>
  <c r="V97" i="17" s="1"/>
  <c r="U108" i="17"/>
  <c r="T108" i="17"/>
  <c r="S108" i="17"/>
  <c r="R108" i="17"/>
  <c r="R97" i="17" s="1"/>
  <c r="Q108" i="17"/>
  <c r="P108" i="17"/>
  <c r="O108" i="17"/>
  <c r="N108" i="17"/>
  <c r="N97" i="17" s="1"/>
  <c r="M108" i="17"/>
  <c r="Y108" i="17" s="1"/>
  <c r="Y107" i="17"/>
  <c r="AA106" i="17" s="1"/>
  <c r="Y106" i="17"/>
  <c r="Y105" i="17"/>
  <c r="AA104" i="17" s="1"/>
  <c r="Y104" i="17"/>
  <c r="Y103" i="17"/>
  <c r="AA102" i="17" s="1"/>
  <c r="Y102" i="17"/>
  <c r="Y101" i="17"/>
  <c r="AA100" i="17"/>
  <c r="Y100" i="17"/>
  <c r="X98" i="17"/>
  <c r="W98" i="17"/>
  <c r="V98" i="17"/>
  <c r="T98" i="17"/>
  <c r="S98" i="17"/>
  <c r="R98" i="17"/>
  <c r="P98" i="17"/>
  <c r="O98" i="17"/>
  <c r="N98" i="17"/>
  <c r="X97" i="17"/>
  <c r="W97" i="17"/>
  <c r="U97" i="17"/>
  <c r="T97" i="17"/>
  <c r="S97" i="17"/>
  <c r="Q97" i="17"/>
  <c r="P97" i="17"/>
  <c r="O97" i="17"/>
  <c r="M97" i="17"/>
  <c r="X95" i="17"/>
  <c r="W95" i="17"/>
  <c r="V95" i="17"/>
  <c r="V84" i="17" s="1"/>
  <c r="U95" i="17"/>
  <c r="U84" i="17" s="1"/>
  <c r="T95" i="17"/>
  <c r="S95" i="17"/>
  <c r="R95" i="17"/>
  <c r="R84" i="17" s="1"/>
  <c r="Q95" i="17"/>
  <c r="P95" i="17"/>
  <c r="O95" i="17"/>
  <c r="N95" i="17"/>
  <c r="N84" i="17" s="1"/>
  <c r="M95" i="17"/>
  <c r="Y95" i="17" s="1"/>
  <c r="AA94" i="17" s="1"/>
  <c r="Z94" i="17"/>
  <c r="X94" i="17"/>
  <c r="X83" i="17" s="1"/>
  <c r="W94" i="17"/>
  <c r="W83" i="17" s="1"/>
  <c r="V94" i="17"/>
  <c r="U94" i="17"/>
  <c r="U83" i="17" s="1"/>
  <c r="T94" i="17"/>
  <c r="T83" i="17" s="1"/>
  <c r="S94" i="17"/>
  <c r="R94" i="17"/>
  <c r="Q94" i="17"/>
  <c r="Q83" i="17" s="1"/>
  <c r="P94" i="17"/>
  <c r="O94" i="17"/>
  <c r="N94" i="17"/>
  <c r="M94" i="17"/>
  <c r="M83" i="17" s="1"/>
  <c r="Y83" i="17" s="1"/>
  <c r="Y93" i="17"/>
  <c r="AA92" i="17" s="1"/>
  <c r="Y92" i="17"/>
  <c r="Y91" i="17"/>
  <c r="AA90" i="17"/>
  <c r="Y90" i="17"/>
  <c r="Y89" i="17"/>
  <c r="AA88" i="17"/>
  <c r="Y88" i="17"/>
  <c r="Y87" i="17"/>
  <c r="AA86" i="17" s="1"/>
  <c r="Y86" i="17"/>
  <c r="X84" i="17"/>
  <c r="W84" i="17"/>
  <c r="T84" i="17"/>
  <c r="S84" i="17"/>
  <c r="Q84" i="17"/>
  <c r="P84" i="17"/>
  <c r="O84" i="17"/>
  <c r="M84" i="17"/>
  <c r="V83" i="17"/>
  <c r="S83" i="17"/>
  <c r="R83" i="17"/>
  <c r="P83" i="17"/>
  <c r="O83" i="17"/>
  <c r="N83" i="17"/>
  <c r="X81" i="17"/>
  <c r="X74" i="17" s="1"/>
  <c r="W81" i="17"/>
  <c r="W74" i="17" s="1"/>
  <c r="V81" i="17"/>
  <c r="U81" i="17"/>
  <c r="T81" i="17"/>
  <c r="T74" i="17" s="1"/>
  <c r="S81" i="17"/>
  <c r="R81" i="17"/>
  <c r="Q81" i="17"/>
  <c r="P81" i="17"/>
  <c r="P74" i="17" s="1"/>
  <c r="O81" i="17"/>
  <c r="O74" i="17" s="1"/>
  <c r="N81" i="17"/>
  <c r="M81" i="17"/>
  <c r="Y81" i="17" s="1"/>
  <c r="AA80" i="17" s="1"/>
  <c r="Z80" i="17"/>
  <c r="X80" i="17"/>
  <c r="X73" i="17" s="1"/>
  <c r="W80" i="17"/>
  <c r="V80" i="17"/>
  <c r="V73" i="17" s="1"/>
  <c r="U80" i="17"/>
  <c r="T80" i="17"/>
  <c r="S80" i="17"/>
  <c r="R80" i="17"/>
  <c r="R73" i="17" s="1"/>
  <c r="Q80" i="17"/>
  <c r="P80" i="17"/>
  <c r="O80" i="17"/>
  <c r="N80" i="17"/>
  <c r="N73" i="17" s="1"/>
  <c r="M80" i="17"/>
  <c r="Y80" i="17" s="1"/>
  <c r="Y79" i="17"/>
  <c r="AA78" i="17" s="1"/>
  <c r="Y78" i="17"/>
  <c r="Y77" i="17"/>
  <c r="AA76" i="17"/>
  <c r="Y76" i="17"/>
  <c r="V74" i="17"/>
  <c r="U74" i="17"/>
  <c r="S74" i="17"/>
  <c r="R74" i="17"/>
  <c r="Q74" i="17"/>
  <c r="N74" i="17"/>
  <c r="M74" i="17"/>
  <c r="W73" i="17"/>
  <c r="U73" i="17"/>
  <c r="T73" i="17"/>
  <c r="S73" i="17"/>
  <c r="Q73" i="17"/>
  <c r="P73" i="17"/>
  <c r="O73" i="17"/>
  <c r="M73" i="17"/>
  <c r="X71" i="17"/>
  <c r="X54" i="17" s="1"/>
  <c r="W71" i="17"/>
  <c r="V71" i="17"/>
  <c r="U71" i="17"/>
  <c r="U54" i="17" s="1"/>
  <c r="T71" i="17"/>
  <c r="T54" i="17" s="1"/>
  <c r="S71" i="17"/>
  <c r="R71" i="17"/>
  <c r="Q71" i="17"/>
  <c r="Q54" i="17" s="1"/>
  <c r="P71" i="17"/>
  <c r="P54" i="17" s="1"/>
  <c r="O71" i="17"/>
  <c r="N71" i="17"/>
  <c r="M71" i="17"/>
  <c r="Y71" i="17" s="1"/>
  <c r="AA70" i="17" s="1"/>
  <c r="Z70" i="17"/>
  <c r="X70" i="17"/>
  <c r="X53" i="17" s="1"/>
  <c r="W70" i="17"/>
  <c r="W53" i="17" s="1"/>
  <c r="V70" i="17"/>
  <c r="U70" i="17"/>
  <c r="T70" i="17"/>
  <c r="T53" i="17" s="1"/>
  <c r="S70" i="17"/>
  <c r="R70" i="17"/>
  <c r="Q70" i="17"/>
  <c r="P70" i="17"/>
  <c r="P53" i="17" s="1"/>
  <c r="O70" i="17"/>
  <c r="O53" i="17" s="1"/>
  <c r="N70" i="17"/>
  <c r="M70" i="17"/>
  <c r="Y69" i="17"/>
  <c r="AA68" i="17" s="1"/>
  <c r="Y68" i="17"/>
  <c r="Y67" i="17"/>
  <c r="AA66" i="17"/>
  <c r="Y66" i="17"/>
  <c r="Y65" i="17"/>
  <c r="AA64" i="17"/>
  <c r="Y64" i="17"/>
  <c r="Y63" i="17"/>
  <c r="AA62" i="17" s="1"/>
  <c r="Y62" i="17"/>
  <c r="Y61" i="17"/>
  <c r="AA60" i="17"/>
  <c r="Y60" i="17"/>
  <c r="Y59" i="17"/>
  <c r="AA58" i="17" s="1"/>
  <c r="Y58" i="17"/>
  <c r="Y57" i="17"/>
  <c r="AA56" i="17"/>
  <c r="Y56" i="17"/>
  <c r="W54" i="17"/>
  <c r="V54" i="17"/>
  <c r="S54" i="17"/>
  <c r="R54" i="17"/>
  <c r="O54" i="17"/>
  <c r="N54" i="17"/>
  <c r="M54" i="17"/>
  <c r="V53" i="17"/>
  <c r="U53" i="17"/>
  <c r="S53" i="17"/>
  <c r="R53" i="17"/>
  <c r="Q53" i="17"/>
  <c r="N53" i="17"/>
  <c r="M53" i="17"/>
  <c r="X51" i="17"/>
  <c r="X40" i="17" s="1"/>
  <c r="W51" i="17"/>
  <c r="V51" i="17"/>
  <c r="U51" i="17"/>
  <c r="T51" i="17"/>
  <c r="T40" i="17" s="1"/>
  <c r="S51" i="17"/>
  <c r="R51" i="17"/>
  <c r="Q51" i="17"/>
  <c r="P51" i="17"/>
  <c r="P40" i="17" s="1"/>
  <c r="O51" i="17"/>
  <c r="N51" i="17"/>
  <c r="M51" i="17"/>
  <c r="Z50" i="17"/>
  <c r="X50" i="17"/>
  <c r="W50" i="17"/>
  <c r="V50" i="17"/>
  <c r="U50" i="17"/>
  <c r="U39" i="17" s="1"/>
  <c r="T50" i="17"/>
  <c r="S50" i="17"/>
  <c r="R50" i="17"/>
  <c r="Q50" i="17"/>
  <c r="Q39" i="17" s="1"/>
  <c r="P50" i="17"/>
  <c r="O50" i="17"/>
  <c r="O39" i="17" s="1"/>
  <c r="N50" i="17"/>
  <c r="M50" i="17"/>
  <c r="M39" i="17" s="1"/>
  <c r="Y49" i="17"/>
  <c r="AA48" i="17"/>
  <c r="Y48" i="17"/>
  <c r="Y47" i="17"/>
  <c r="AA46" i="17" s="1"/>
  <c r="Y46" i="17"/>
  <c r="Y45" i="17"/>
  <c r="AA44" i="17"/>
  <c r="Y44" i="17"/>
  <c r="Y43" i="17"/>
  <c r="AA42" i="17" s="1"/>
  <c r="Y42" i="17"/>
  <c r="W40" i="17"/>
  <c r="V40" i="17"/>
  <c r="U40" i="17"/>
  <c r="S40" i="17"/>
  <c r="R40" i="17"/>
  <c r="Q40" i="17"/>
  <c r="O40" i="17"/>
  <c r="N40" i="17"/>
  <c r="M40" i="17"/>
  <c r="Y40" i="17" s="1"/>
  <c r="AA39" i="17" s="1"/>
  <c r="X39" i="17"/>
  <c r="W39" i="17"/>
  <c r="V39" i="17"/>
  <c r="T39" i="17"/>
  <c r="S39" i="17"/>
  <c r="R39" i="17"/>
  <c r="P39" i="17"/>
  <c r="N39" i="17"/>
  <c r="X37" i="17"/>
  <c r="X22" i="17" s="1"/>
  <c r="W37" i="17"/>
  <c r="V37" i="17"/>
  <c r="U37" i="17"/>
  <c r="U22" i="17" s="1"/>
  <c r="T37" i="17"/>
  <c r="T22" i="17" s="1"/>
  <c r="S37" i="17"/>
  <c r="R37" i="17"/>
  <c r="Q37" i="17"/>
  <c r="Q22" i="17" s="1"/>
  <c r="P37" i="17"/>
  <c r="P22" i="17" s="1"/>
  <c r="O37" i="17"/>
  <c r="N37" i="17"/>
  <c r="M37" i="17"/>
  <c r="M22" i="17" s="1"/>
  <c r="Z36" i="17"/>
  <c r="X36" i="17"/>
  <c r="W36" i="17"/>
  <c r="V36" i="17"/>
  <c r="V21" i="17" s="1"/>
  <c r="U36" i="17"/>
  <c r="T36" i="17"/>
  <c r="T21" i="17" s="1"/>
  <c r="S36" i="17"/>
  <c r="S21" i="17" s="1"/>
  <c r="R36" i="17"/>
  <c r="R21" i="17" s="1"/>
  <c r="Q36" i="17"/>
  <c r="P36" i="17"/>
  <c r="P21" i="17" s="1"/>
  <c r="O36" i="17"/>
  <c r="O21" i="17" s="1"/>
  <c r="N36" i="17"/>
  <c r="N21" i="17" s="1"/>
  <c r="M36" i="17"/>
  <c r="Y35" i="17"/>
  <c r="AA34" i="17"/>
  <c r="Y34" i="17"/>
  <c r="Y33" i="17"/>
  <c r="AA32" i="17"/>
  <c r="Y32" i="17"/>
  <c r="Y31" i="17"/>
  <c r="AA30" i="17" s="1"/>
  <c r="Y30" i="17"/>
  <c r="Y29" i="17"/>
  <c r="AA28" i="17"/>
  <c r="Y28" i="17"/>
  <c r="Y27" i="17"/>
  <c r="AA26" i="17"/>
  <c r="Y26" i="17"/>
  <c r="Y25" i="17"/>
  <c r="AA24" i="17"/>
  <c r="Y24" i="17"/>
  <c r="Y22" i="17"/>
  <c r="AA21" i="17" s="1"/>
  <c r="W22" i="17"/>
  <c r="V22" i="17"/>
  <c r="S22" i="17"/>
  <c r="R22" i="17"/>
  <c r="O22" i="17"/>
  <c r="N22" i="17"/>
  <c r="X21" i="17"/>
  <c r="W21" i="17"/>
  <c r="U21" i="17"/>
  <c r="Q21" i="17"/>
  <c r="M21" i="17"/>
  <c r="X19" i="17"/>
  <c r="X10" i="17" s="1"/>
  <c r="W19" i="17"/>
  <c r="V19" i="17"/>
  <c r="U19" i="17"/>
  <c r="U10" i="17" s="1"/>
  <c r="T19" i="17"/>
  <c r="T10" i="17" s="1"/>
  <c r="S19" i="17"/>
  <c r="R19" i="17"/>
  <c r="R10" i="17" s="1"/>
  <c r="Q19" i="17"/>
  <c r="Q10" i="17" s="1"/>
  <c r="P19" i="17"/>
  <c r="P10" i="17" s="1"/>
  <c r="O19" i="17"/>
  <c r="N19" i="17"/>
  <c r="N10" i="17" s="1"/>
  <c r="M19" i="17"/>
  <c r="M10" i="17" s="1"/>
  <c r="Y10" i="17" s="1"/>
  <c r="AA9" i="17" s="1"/>
  <c r="Z18" i="17"/>
  <c r="X18" i="17"/>
  <c r="W18" i="17"/>
  <c r="V18" i="17"/>
  <c r="U18" i="17"/>
  <c r="U9" i="17" s="1"/>
  <c r="T18" i="17"/>
  <c r="S18" i="17"/>
  <c r="R18" i="17"/>
  <c r="Q18" i="17"/>
  <c r="Q9" i="17" s="1"/>
  <c r="P18" i="17"/>
  <c r="P9" i="17" s="1"/>
  <c r="O18" i="17"/>
  <c r="N18" i="17"/>
  <c r="M18" i="17"/>
  <c r="M9" i="17" s="1"/>
  <c r="Y17" i="17"/>
  <c r="AA16" i="17" s="1"/>
  <c r="Y16" i="17"/>
  <c r="Y15" i="17"/>
  <c r="AA14" i="17"/>
  <c r="Y14" i="17"/>
  <c r="Y13" i="17"/>
  <c r="AA12" i="17"/>
  <c r="Y12" i="17"/>
  <c r="W10" i="17"/>
  <c r="V10" i="17"/>
  <c r="S10" i="17"/>
  <c r="O10" i="17"/>
  <c r="X9" i="17"/>
  <c r="W9" i="17"/>
  <c r="V9" i="17"/>
  <c r="T9" i="17"/>
  <c r="S9" i="17"/>
  <c r="R9" i="17"/>
  <c r="O9" i="17"/>
  <c r="N9" i="17"/>
  <c r="X77" i="16"/>
  <c r="X64" i="16" s="1"/>
  <c r="W77" i="16"/>
  <c r="V77" i="16"/>
  <c r="V64" i="16" s="1"/>
  <c r="U77" i="16"/>
  <c r="T77" i="16"/>
  <c r="T64" i="16" s="1"/>
  <c r="S77" i="16"/>
  <c r="S64" i="16" s="1"/>
  <c r="R77" i="16"/>
  <c r="Q77" i="16"/>
  <c r="P77" i="16"/>
  <c r="P64" i="16" s="1"/>
  <c r="O77" i="16"/>
  <c r="O64" i="16" s="1"/>
  <c r="N77" i="16"/>
  <c r="M77" i="16"/>
  <c r="Z76" i="16"/>
  <c r="X76" i="16"/>
  <c r="W76" i="16"/>
  <c r="V76" i="16"/>
  <c r="V63" i="16" s="1"/>
  <c r="U76" i="16"/>
  <c r="T76" i="16"/>
  <c r="S76" i="16"/>
  <c r="R76" i="16"/>
  <c r="R63" i="16" s="1"/>
  <c r="Q76" i="16"/>
  <c r="Q63" i="16" s="1"/>
  <c r="P76" i="16"/>
  <c r="O76" i="16"/>
  <c r="N76" i="16"/>
  <c r="N63" i="16" s="1"/>
  <c r="M76" i="16"/>
  <c r="M63" i="16" s="1"/>
  <c r="Y75" i="16"/>
  <c r="AA74" i="16"/>
  <c r="Y74" i="16"/>
  <c r="Y73" i="16"/>
  <c r="AA72" i="16" s="1"/>
  <c r="Y72" i="16"/>
  <c r="Y71" i="16"/>
  <c r="AA70" i="16"/>
  <c r="Y70" i="16"/>
  <c r="Y69" i="16"/>
  <c r="AA68" i="16" s="1"/>
  <c r="Y68" i="16"/>
  <c r="Y67" i="16"/>
  <c r="AA66" i="16"/>
  <c r="Y66" i="16"/>
  <c r="W64" i="16"/>
  <c r="U64" i="16"/>
  <c r="R64" i="16"/>
  <c r="Q64" i="16"/>
  <c r="N64" i="16"/>
  <c r="Y64" i="16" s="1"/>
  <c r="AA63" i="16" s="1"/>
  <c r="M64" i="16"/>
  <c r="X63" i="16"/>
  <c r="W63" i="16"/>
  <c r="U63" i="16"/>
  <c r="T63" i="16"/>
  <c r="S63" i="16"/>
  <c r="P63" i="16"/>
  <c r="O63" i="16"/>
  <c r="X61" i="16"/>
  <c r="W61" i="16"/>
  <c r="V61" i="16"/>
  <c r="V48" i="16" s="1"/>
  <c r="U61" i="16"/>
  <c r="U48" i="16" s="1"/>
  <c r="T61" i="16"/>
  <c r="S61" i="16"/>
  <c r="R61" i="16"/>
  <c r="R48" i="16" s="1"/>
  <c r="Q61" i="16"/>
  <c r="P61" i="16"/>
  <c r="O61" i="16"/>
  <c r="N61" i="16"/>
  <c r="N48" i="16" s="1"/>
  <c r="M61" i="16"/>
  <c r="Z60" i="16"/>
  <c r="X60" i="16"/>
  <c r="X47" i="16" s="1"/>
  <c r="W60" i="16"/>
  <c r="V60" i="16"/>
  <c r="U60" i="16"/>
  <c r="U47" i="16" s="1"/>
  <c r="T60" i="16"/>
  <c r="T47" i="16" s="1"/>
  <c r="S60" i="16"/>
  <c r="R60" i="16"/>
  <c r="Q60" i="16"/>
  <c r="Q47" i="16" s="1"/>
  <c r="P60" i="16"/>
  <c r="P47" i="16" s="1"/>
  <c r="O60" i="16"/>
  <c r="N60" i="16"/>
  <c r="M60" i="16"/>
  <c r="M47" i="16" s="1"/>
  <c r="Y59" i="16"/>
  <c r="AA58" i="16" s="1"/>
  <c r="Y58" i="16"/>
  <c r="Y57" i="16"/>
  <c r="AA56" i="16" s="1"/>
  <c r="Y56" i="16"/>
  <c r="Y55" i="16"/>
  <c r="AA54" i="16"/>
  <c r="Y54" i="16"/>
  <c r="Y53" i="16"/>
  <c r="AA52" i="16" s="1"/>
  <c r="Y52" i="16"/>
  <c r="Y51" i="16"/>
  <c r="AA50" i="16" s="1"/>
  <c r="Y50" i="16"/>
  <c r="X48" i="16"/>
  <c r="W48" i="16"/>
  <c r="T48" i="16"/>
  <c r="S48" i="16"/>
  <c r="Q48" i="16"/>
  <c r="P48" i="16"/>
  <c r="O48" i="16"/>
  <c r="M48" i="16"/>
  <c r="Y48" i="16" s="1"/>
  <c r="AA47" i="16" s="1"/>
  <c r="W47" i="16"/>
  <c r="V47" i="16"/>
  <c r="S47" i="16"/>
  <c r="R47" i="16"/>
  <c r="O47" i="16"/>
  <c r="N47" i="16"/>
  <c r="X45" i="16"/>
  <c r="X32" i="16" s="1"/>
  <c r="W45" i="16"/>
  <c r="V45" i="16"/>
  <c r="U45" i="16"/>
  <c r="T45" i="16"/>
  <c r="T32" i="16" s="1"/>
  <c r="S45" i="16"/>
  <c r="S32" i="16" s="1"/>
  <c r="R45" i="16"/>
  <c r="Q45" i="16"/>
  <c r="P45" i="16"/>
  <c r="P32" i="16" s="1"/>
  <c r="O45" i="16"/>
  <c r="O32" i="16" s="1"/>
  <c r="N45" i="16"/>
  <c r="M45" i="16"/>
  <c r="Z44" i="16"/>
  <c r="X44" i="16"/>
  <c r="W44" i="16"/>
  <c r="W31" i="16" s="1"/>
  <c r="V44" i="16"/>
  <c r="V31" i="16" s="1"/>
  <c r="U44" i="16"/>
  <c r="T44" i="16"/>
  <c r="S44" i="16"/>
  <c r="S31" i="16" s="1"/>
  <c r="R44" i="16"/>
  <c r="R31" i="16" s="1"/>
  <c r="Q44" i="16"/>
  <c r="P44" i="16"/>
  <c r="O44" i="16"/>
  <c r="O31" i="16" s="1"/>
  <c r="N44" i="16"/>
  <c r="N31" i="16" s="1"/>
  <c r="M44" i="16"/>
  <c r="Y44" i="16" s="1"/>
  <c r="Y43" i="16"/>
  <c r="AA42" i="16"/>
  <c r="Y42" i="16"/>
  <c r="Y41" i="16"/>
  <c r="AA40" i="16" s="1"/>
  <c r="Y40" i="16"/>
  <c r="Y39" i="16"/>
  <c r="AA38" i="16" s="1"/>
  <c r="Y38" i="16"/>
  <c r="Y37" i="16"/>
  <c r="AA36" i="16" s="1"/>
  <c r="Y36" i="16"/>
  <c r="Y35" i="16"/>
  <c r="AA34" i="16"/>
  <c r="Y34" i="16"/>
  <c r="W32" i="16"/>
  <c r="V32" i="16"/>
  <c r="U32" i="16"/>
  <c r="R32" i="16"/>
  <c r="Q32" i="16"/>
  <c r="N32" i="16"/>
  <c r="M32" i="16"/>
  <c r="X31" i="16"/>
  <c r="U31" i="16"/>
  <c r="T31" i="16"/>
  <c r="Q31" i="16"/>
  <c r="Y31" i="16" s="1"/>
  <c r="P31" i="16"/>
  <c r="M31" i="16"/>
  <c r="X29" i="16"/>
  <c r="W29" i="16"/>
  <c r="V29" i="16"/>
  <c r="U29" i="16"/>
  <c r="U10" i="16" s="1"/>
  <c r="T29" i="16"/>
  <c r="S29" i="16"/>
  <c r="R29" i="16"/>
  <c r="Q29" i="16"/>
  <c r="Q10" i="16" s="1"/>
  <c r="P29" i="16"/>
  <c r="O29" i="16"/>
  <c r="N29" i="16"/>
  <c r="M29" i="16"/>
  <c r="M10" i="16" s="1"/>
  <c r="Z28" i="16"/>
  <c r="X28" i="16"/>
  <c r="W28" i="16"/>
  <c r="V28" i="16"/>
  <c r="U28" i="16"/>
  <c r="U9" i="16" s="1"/>
  <c r="T28" i="16"/>
  <c r="S28" i="16"/>
  <c r="R28" i="16"/>
  <c r="Q28" i="16"/>
  <c r="Q9" i="16" s="1"/>
  <c r="P28" i="16"/>
  <c r="O28" i="16"/>
  <c r="N28" i="16"/>
  <c r="M28" i="16"/>
  <c r="M9" i="16" s="1"/>
  <c r="Y27" i="16"/>
  <c r="AA26" i="16" s="1"/>
  <c r="Y26" i="16"/>
  <c r="Y25" i="16"/>
  <c r="AA24" i="16" s="1"/>
  <c r="Y24" i="16"/>
  <c r="Y23" i="16"/>
  <c r="AA22" i="16"/>
  <c r="Y22" i="16"/>
  <c r="Y21" i="16"/>
  <c r="AA20" i="16" s="1"/>
  <c r="Y20" i="16"/>
  <c r="Y19" i="16"/>
  <c r="AA18" i="16" s="1"/>
  <c r="Y18" i="16"/>
  <c r="Y17" i="16"/>
  <c r="AA16" i="16"/>
  <c r="Y16" i="16"/>
  <c r="Y15" i="16"/>
  <c r="AA14" i="16"/>
  <c r="Y14" i="16"/>
  <c r="Y13" i="16"/>
  <c r="AA12" i="16" s="1"/>
  <c r="Y12" i="16"/>
  <c r="X10" i="16"/>
  <c r="W10" i="16"/>
  <c r="V10" i="16"/>
  <c r="T10" i="16"/>
  <c r="S10" i="16"/>
  <c r="R10" i="16"/>
  <c r="P10" i="16"/>
  <c r="O10" i="16"/>
  <c r="N10" i="16"/>
  <c r="X9" i="16"/>
  <c r="W9" i="16"/>
  <c r="V9" i="16"/>
  <c r="T9" i="16"/>
  <c r="S9" i="16"/>
  <c r="R9" i="16"/>
  <c r="P9" i="16"/>
  <c r="O9" i="16"/>
  <c r="N9" i="16"/>
  <c r="X72" i="15"/>
  <c r="W72" i="15"/>
  <c r="W59" i="15" s="1"/>
  <c r="V72" i="15"/>
  <c r="V59" i="15" s="1"/>
  <c r="U72" i="15"/>
  <c r="T72" i="15"/>
  <c r="S72" i="15"/>
  <c r="S59" i="15" s="1"/>
  <c r="R72" i="15"/>
  <c r="R59" i="15" s="1"/>
  <c r="Q72" i="15"/>
  <c r="P72" i="15"/>
  <c r="O72" i="15"/>
  <c r="O59" i="15" s="1"/>
  <c r="N72" i="15"/>
  <c r="N59" i="15" s="1"/>
  <c r="M72" i="15"/>
  <c r="Z71" i="15"/>
  <c r="X71" i="15"/>
  <c r="W71" i="15"/>
  <c r="V71" i="15"/>
  <c r="V58" i="15" s="1"/>
  <c r="U71" i="15"/>
  <c r="U58" i="15" s="1"/>
  <c r="T71" i="15"/>
  <c r="S71" i="15"/>
  <c r="R71" i="15"/>
  <c r="R58" i="15" s="1"/>
  <c r="Q71" i="15"/>
  <c r="Q58" i="15" s="1"/>
  <c r="P71" i="15"/>
  <c r="O71" i="15"/>
  <c r="N71" i="15"/>
  <c r="N58" i="15" s="1"/>
  <c r="M71" i="15"/>
  <c r="M58" i="15" s="1"/>
  <c r="Y70" i="15"/>
  <c r="AA69" i="15" s="1"/>
  <c r="Y69" i="15"/>
  <c r="Y68" i="15"/>
  <c r="AA67" i="15" s="1"/>
  <c r="Y67" i="15"/>
  <c r="Y66" i="15"/>
  <c r="AA65" i="15" s="1"/>
  <c r="Y65" i="15"/>
  <c r="Y64" i="15"/>
  <c r="AA63" i="15"/>
  <c r="Y63" i="15"/>
  <c r="Y62" i="15"/>
  <c r="AA61" i="15" s="1"/>
  <c r="Y61" i="15"/>
  <c r="X59" i="15"/>
  <c r="U59" i="15"/>
  <c r="T59" i="15"/>
  <c r="Q59" i="15"/>
  <c r="P59" i="15"/>
  <c r="M59" i="15"/>
  <c r="X58" i="15"/>
  <c r="W58" i="15"/>
  <c r="T58" i="15"/>
  <c r="S58" i="15"/>
  <c r="P58" i="15"/>
  <c r="O58" i="15"/>
  <c r="X56" i="15"/>
  <c r="X47" i="15" s="1"/>
  <c r="W56" i="15"/>
  <c r="W47" i="15" s="1"/>
  <c r="V56" i="15"/>
  <c r="U56" i="15"/>
  <c r="T56" i="15"/>
  <c r="T47" i="15" s="1"/>
  <c r="S56" i="15"/>
  <c r="S47" i="15" s="1"/>
  <c r="R56" i="15"/>
  <c r="Q56" i="15"/>
  <c r="Q47" i="15" s="1"/>
  <c r="P56" i="15"/>
  <c r="P47" i="15" s="1"/>
  <c r="O56" i="15"/>
  <c r="O47" i="15" s="1"/>
  <c r="N56" i="15"/>
  <c r="M56" i="15"/>
  <c r="Y56" i="15" s="1"/>
  <c r="AA55" i="15" s="1"/>
  <c r="Z55" i="15"/>
  <c r="X55" i="15"/>
  <c r="X46" i="15" s="1"/>
  <c r="W55" i="15"/>
  <c r="W46" i="15" s="1"/>
  <c r="V55" i="15"/>
  <c r="U55" i="15"/>
  <c r="T55" i="15"/>
  <c r="T46" i="15" s="1"/>
  <c r="S55" i="15"/>
  <c r="R55" i="15"/>
  <c r="Q55" i="15"/>
  <c r="P55" i="15"/>
  <c r="P46" i="15" s="1"/>
  <c r="O55" i="15"/>
  <c r="O46" i="15" s="1"/>
  <c r="N55" i="15"/>
  <c r="M55" i="15"/>
  <c r="Y54" i="15"/>
  <c r="AA53" i="15"/>
  <c r="Y53" i="15"/>
  <c r="Y52" i="15"/>
  <c r="AA51" i="15"/>
  <c r="Y51" i="15"/>
  <c r="Y50" i="15"/>
  <c r="AA49" i="15" s="1"/>
  <c r="Y49" i="15"/>
  <c r="V47" i="15"/>
  <c r="U47" i="15"/>
  <c r="R47" i="15"/>
  <c r="N47" i="15"/>
  <c r="M47" i="15"/>
  <c r="Y47" i="15" s="1"/>
  <c r="AA46" i="15" s="1"/>
  <c r="V46" i="15"/>
  <c r="U46" i="15"/>
  <c r="S46" i="15"/>
  <c r="R46" i="15"/>
  <c r="Q46" i="15"/>
  <c r="N46" i="15"/>
  <c r="M46" i="15"/>
  <c r="X44" i="15"/>
  <c r="X27" i="15" s="1"/>
  <c r="W44" i="15"/>
  <c r="W27" i="15" s="1"/>
  <c r="V44" i="15"/>
  <c r="U44" i="15"/>
  <c r="T44" i="15"/>
  <c r="T27" i="15" s="1"/>
  <c r="S44" i="15"/>
  <c r="S27" i="15" s="1"/>
  <c r="R44" i="15"/>
  <c r="Q44" i="15"/>
  <c r="P44" i="15"/>
  <c r="P27" i="15" s="1"/>
  <c r="O44" i="15"/>
  <c r="O27" i="15" s="1"/>
  <c r="N44" i="15"/>
  <c r="M44" i="15"/>
  <c r="Z43" i="15"/>
  <c r="X43" i="15"/>
  <c r="X26" i="15" s="1"/>
  <c r="W43" i="15"/>
  <c r="V43" i="15"/>
  <c r="U43" i="15"/>
  <c r="T43" i="15"/>
  <c r="T26" i="15" s="1"/>
  <c r="S43" i="15"/>
  <c r="R43" i="15"/>
  <c r="Q43" i="15"/>
  <c r="P43" i="15"/>
  <c r="P26" i="15" s="1"/>
  <c r="O43" i="15"/>
  <c r="N43" i="15"/>
  <c r="M43" i="15"/>
  <c r="Y42" i="15"/>
  <c r="AA41" i="15" s="1"/>
  <c r="Y41" i="15"/>
  <c r="Y40" i="15"/>
  <c r="AA39" i="15"/>
  <c r="Y39" i="15"/>
  <c r="Y38" i="15"/>
  <c r="AA37" i="15" s="1"/>
  <c r="Y37" i="15"/>
  <c r="Y36" i="15"/>
  <c r="AA35" i="15" s="1"/>
  <c r="Y35" i="15"/>
  <c r="Y34" i="15"/>
  <c r="AA33" i="15"/>
  <c r="Y33" i="15"/>
  <c r="Y32" i="15"/>
  <c r="AA31" i="15"/>
  <c r="Y31" i="15"/>
  <c r="Y30" i="15"/>
  <c r="AA29" i="15" s="1"/>
  <c r="Y29" i="15"/>
  <c r="V27" i="15"/>
  <c r="U27" i="15"/>
  <c r="R27" i="15"/>
  <c r="Q27" i="15"/>
  <c r="N27" i="15"/>
  <c r="M27" i="15"/>
  <c r="Y27" i="15" s="1"/>
  <c r="AA26" i="15" s="1"/>
  <c r="W26" i="15"/>
  <c r="V26" i="15"/>
  <c r="U26" i="15"/>
  <c r="S26" i="15"/>
  <c r="R26" i="15"/>
  <c r="Q26" i="15"/>
  <c r="O26" i="15"/>
  <c r="N26" i="15"/>
  <c r="M26" i="15"/>
  <c r="X24" i="15"/>
  <c r="X9" i="15" s="1"/>
  <c r="W24" i="15"/>
  <c r="V24" i="15"/>
  <c r="U24" i="15"/>
  <c r="U9" i="15" s="1"/>
  <c r="T24" i="15"/>
  <c r="T9" i="15" s="1"/>
  <c r="S24" i="15"/>
  <c r="R24" i="15"/>
  <c r="Q24" i="15"/>
  <c r="Q9" i="15" s="1"/>
  <c r="P24" i="15"/>
  <c r="P9" i="15" s="1"/>
  <c r="O24" i="15"/>
  <c r="N24" i="15"/>
  <c r="M24" i="15"/>
  <c r="M9" i="15" s="1"/>
  <c r="Z23" i="15"/>
  <c r="X23" i="15"/>
  <c r="X8" i="15" s="1"/>
  <c r="W23" i="15"/>
  <c r="W8" i="15" s="1"/>
  <c r="V23" i="15"/>
  <c r="V8" i="15" s="1"/>
  <c r="U23" i="15"/>
  <c r="T23" i="15"/>
  <c r="T8" i="15" s="1"/>
  <c r="S23" i="15"/>
  <c r="S8" i="15" s="1"/>
  <c r="R23" i="15"/>
  <c r="R8" i="15" s="1"/>
  <c r="Q23" i="15"/>
  <c r="P23" i="15"/>
  <c r="P8" i="15" s="1"/>
  <c r="O23" i="15"/>
  <c r="O8" i="15" s="1"/>
  <c r="N23" i="15"/>
  <c r="N8" i="15" s="1"/>
  <c r="M23" i="15"/>
  <c r="Y22" i="15"/>
  <c r="AA21" i="15" s="1"/>
  <c r="Y21" i="15"/>
  <c r="Y20" i="15"/>
  <c r="AA19" i="15"/>
  <c r="Y19" i="15"/>
  <c r="Y18" i="15"/>
  <c r="AA17" i="15" s="1"/>
  <c r="Y17" i="15"/>
  <c r="Y16" i="15"/>
  <c r="AA15" i="15" s="1"/>
  <c r="Y15" i="15"/>
  <c r="Y14" i="15"/>
  <c r="AA13" i="15" s="1"/>
  <c r="Y13" i="15"/>
  <c r="Y12" i="15"/>
  <c r="AA11" i="15"/>
  <c r="Y11" i="15"/>
  <c r="W9" i="15"/>
  <c r="V9" i="15"/>
  <c r="S9" i="15"/>
  <c r="R9" i="15"/>
  <c r="O9" i="15"/>
  <c r="N9" i="15"/>
  <c r="U8" i="15"/>
  <c r="Q8" i="15"/>
  <c r="M8" i="15"/>
  <c r="X69" i="14"/>
  <c r="X62" i="14" s="1"/>
  <c r="W69" i="14"/>
  <c r="W62" i="14" s="1"/>
  <c r="V69" i="14"/>
  <c r="U69" i="14"/>
  <c r="T69" i="14"/>
  <c r="T62" i="14" s="1"/>
  <c r="S69" i="14"/>
  <c r="S62" i="14" s="1"/>
  <c r="R69" i="14"/>
  <c r="Q69" i="14"/>
  <c r="P69" i="14"/>
  <c r="P62" i="14" s="1"/>
  <c r="O69" i="14"/>
  <c r="O62" i="14" s="1"/>
  <c r="N69" i="14"/>
  <c r="M69" i="14"/>
  <c r="Z68" i="14"/>
  <c r="X68" i="14"/>
  <c r="W68" i="14"/>
  <c r="V68" i="14"/>
  <c r="V61" i="14" s="1"/>
  <c r="U68" i="14"/>
  <c r="U61" i="14" s="1"/>
  <c r="T68" i="14"/>
  <c r="S68" i="14"/>
  <c r="R68" i="14"/>
  <c r="R61" i="14" s="1"/>
  <c r="Q68" i="14"/>
  <c r="Q61" i="14" s="1"/>
  <c r="P68" i="14"/>
  <c r="O68" i="14"/>
  <c r="N68" i="14"/>
  <c r="N61" i="14" s="1"/>
  <c r="M68" i="14"/>
  <c r="Y67" i="14"/>
  <c r="AA66" i="14"/>
  <c r="Y66" i="14"/>
  <c r="Y65" i="14"/>
  <c r="AA64" i="14" s="1"/>
  <c r="Y64" i="14"/>
  <c r="V62" i="14"/>
  <c r="U62" i="14"/>
  <c r="R62" i="14"/>
  <c r="Q62" i="14"/>
  <c r="N62" i="14"/>
  <c r="M62" i="14"/>
  <c r="Y62" i="14" s="1"/>
  <c r="AA61" i="14" s="1"/>
  <c r="X61" i="14"/>
  <c r="W61" i="14"/>
  <c r="T61" i="14"/>
  <c r="S61" i="14"/>
  <c r="P61" i="14"/>
  <c r="O61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Z58" i="14"/>
  <c r="X58" i="14"/>
  <c r="X47" i="14" s="1"/>
  <c r="W58" i="14"/>
  <c r="W47" i="14" s="1"/>
  <c r="V58" i="14"/>
  <c r="U58" i="14"/>
  <c r="T58" i="14"/>
  <c r="T47" i="14" s="1"/>
  <c r="S58" i="14"/>
  <c r="R58" i="14"/>
  <c r="Q58" i="14"/>
  <c r="P58" i="14"/>
  <c r="P47" i="14" s="1"/>
  <c r="O58" i="14"/>
  <c r="N58" i="14"/>
  <c r="M58" i="14"/>
  <c r="Y58" i="14" s="1"/>
  <c r="Y57" i="14"/>
  <c r="AA56" i="14"/>
  <c r="Y56" i="14"/>
  <c r="Y55" i="14"/>
  <c r="AA54" i="14"/>
  <c r="Y54" i="14"/>
  <c r="Y53" i="14"/>
  <c r="AA52" i="14" s="1"/>
  <c r="Y52" i="14"/>
  <c r="Y51" i="14"/>
  <c r="AA50" i="14" s="1"/>
  <c r="Y50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V47" i="14"/>
  <c r="U47" i="14"/>
  <c r="S47" i="14"/>
  <c r="R47" i="14"/>
  <c r="Q47" i="14"/>
  <c r="O47" i="14"/>
  <c r="N47" i="14"/>
  <c r="M47" i="14"/>
  <c r="X45" i="14"/>
  <c r="X36" i="14" s="1"/>
  <c r="W45" i="14"/>
  <c r="W36" i="14" s="1"/>
  <c r="V45" i="14"/>
  <c r="U45" i="14"/>
  <c r="T45" i="14"/>
  <c r="T36" i="14" s="1"/>
  <c r="S45" i="14"/>
  <c r="S36" i="14" s="1"/>
  <c r="R45" i="14"/>
  <c r="Q45" i="14"/>
  <c r="P45" i="14"/>
  <c r="P36" i="14" s="1"/>
  <c r="O45" i="14"/>
  <c r="O36" i="14" s="1"/>
  <c r="N45" i="14"/>
  <c r="M45" i="14"/>
  <c r="Z44" i="14"/>
  <c r="X44" i="14"/>
  <c r="W44" i="14"/>
  <c r="V44" i="14"/>
  <c r="U44" i="14"/>
  <c r="U35" i="14" s="1"/>
  <c r="T44" i="14"/>
  <c r="S44" i="14"/>
  <c r="R44" i="14"/>
  <c r="Q44" i="14"/>
  <c r="Q35" i="14" s="1"/>
  <c r="P44" i="14"/>
  <c r="O44" i="14"/>
  <c r="N44" i="14"/>
  <c r="N35" i="14" s="1"/>
  <c r="M44" i="14"/>
  <c r="Y41" i="14"/>
  <c r="AA40" i="14"/>
  <c r="Y40" i="14"/>
  <c r="Y39" i="14"/>
  <c r="AA38" i="14" s="1"/>
  <c r="Y38" i="14"/>
  <c r="V36" i="14"/>
  <c r="U36" i="14"/>
  <c r="R36" i="14"/>
  <c r="Q36" i="14"/>
  <c r="N36" i="14"/>
  <c r="M36" i="14"/>
  <c r="X35" i="14"/>
  <c r="W35" i="14"/>
  <c r="V35" i="14"/>
  <c r="T35" i="14"/>
  <c r="S35" i="14"/>
  <c r="R35" i="14"/>
  <c r="P35" i="14"/>
  <c r="O35" i="14"/>
  <c r="X33" i="14"/>
  <c r="X26" i="14" s="1"/>
  <c r="W33" i="14"/>
  <c r="W26" i="14" s="1"/>
  <c r="V33" i="14"/>
  <c r="U33" i="14"/>
  <c r="U26" i="14" s="1"/>
  <c r="T33" i="14"/>
  <c r="S33" i="14"/>
  <c r="S26" i="14" s="1"/>
  <c r="R33" i="14"/>
  <c r="Q33" i="14"/>
  <c r="Q26" i="14" s="1"/>
  <c r="P33" i="14"/>
  <c r="P26" i="14" s="1"/>
  <c r="O33" i="14"/>
  <c r="O26" i="14" s="1"/>
  <c r="N33" i="14"/>
  <c r="M33" i="14"/>
  <c r="M26" i="14" s="1"/>
  <c r="Z32" i="14"/>
  <c r="X32" i="14"/>
  <c r="X25" i="14" s="1"/>
  <c r="W32" i="14"/>
  <c r="V32" i="14"/>
  <c r="V25" i="14" s="1"/>
  <c r="U32" i="14"/>
  <c r="T32" i="14"/>
  <c r="T25" i="14" s="1"/>
  <c r="S32" i="14"/>
  <c r="R32" i="14"/>
  <c r="R25" i="14" s="1"/>
  <c r="Q32" i="14"/>
  <c r="P32" i="14"/>
  <c r="P25" i="14" s="1"/>
  <c r="O32" i="14"/>
  <c r="O25" i="14" s="1"/>
  <c r="N32" i="14"/>
  <c r="M32" i="14"/>
  <c r="Y32" i="14" s="1"/>
  <c r="Y31" i="14"/>
  <c r="Y30" i="14"/>
  <c r="Y29" i="14"/>
  <c r="Y28" i="14"/>
  <c r="V26" i="14"/>
  <c r="T26" i="14"/>
  <c r="R26" i="14"/>
  <c r="N26" i="14"/>
  <c r="W25" i="14"/>
  <c r="U25" i="14"/>
  <c r="S25" i="14"/>
  <c r="Q25" i="14"/>
  <c r="N25" i="14"/>
  <c r="M25" i="14"/>
  <c r="X23" i="14"/>
  <c r="W23" i="14"/>
  <c r="W10" i="14" s="1"/>
  <c r="V23" i="14"/>
  <c r="V10" i="14" s="1"/>
  <c r="U23" i="14"/>
  <c r="T23" i="14"/>
  <c r="S23" i="14"/>
  <c r="S10" i="14" s="1"/>
  <c r="R23" i="14"/>
  <c r="R10" i="14" s="1"/>
  <c r="Q23" i="14"/>
  <c r="P23" i="14"/>
  <c r="O23" i="14"/>
  <c r="N23" i="14"/>
  <c r="N10" i="14" s="1"/>
  <c r="M23" i="14"/>
  <c r="Y23" i="14" s="1"/>
  <c r="AA22" i="14" s="1"/>
  <c r="Z22" i="14"/>
  <c r="X22" i="14"/>
  <c r="W22" i="14"/>
  <c r="V22" i="14"/>
  <c r="V9" i="14" s="1"/>
  <c r="U22" i="14"/>
  <c r="T22" i="14"/>
  <c r="S22" i="14"/>
  <c r="R22" i="14"/>
  <c r="R9" i="14" s="1"/>
  <c r="Q22" i="14"/>
  <c r="P22" i="14"/>
  <c r="O22" i="14"/>
  <c r="N22" i="14"/>
  <c r="N9" i="14" s="1"/>
  <c r="M22" i="14"/>
  <c r="Y21" i="14"/>
  <c r="Y20" i="14"/>
  <c r="Y19" i="14"/>
  <c r="Y18" i="14"/>
  <c r="Y17" i="14"/>
  <c r="Y16" i="14"/>
  <c r="Y15" i="14"/>
  <c r="Y14" i="14"/>
  <c r="Y13" i="14"/>
  <c r="Y12" i="14"/>
  <c r="Y10" i="14"/>
  <c r="AA9" i="14" s="1"/>
  <c r="X10" i="14"/>
  <c r="U10" i="14"/>
  <c r="T10" i="14"/>
  <c r="Q10" i="14"/>
  <c r="P10" i="14"/>
  <c r="O10" i="14"/>
  <c r="M10" i="14"/>
  <c r="X9" i="14"/>
  <c r="W9" i="14"/>
  <c r="U9" i="14"/>
  <c r="T9" i="14"/>
  <c r="S9" i="14"/>
  <c r="Q9" i="14"/>
  <c r="P9" i="14"/>
  <c r="O9" i="14"/>
  <c r="M9" i="14"/>
  <c r="Y9" i="14" s="1"/>
  <c r="X89" i="13"/>
  <c r="W89" i="13"/>
  <c r="W40" i="13" s="1"/>
  <c r="V89" i="13"/>
  <c r="U89" i="13"/>
  <c r="T89" i="13"/>
  <c r="T40" i="13" s="1"/>
  <c r="S89" i="13"/>
  <c r="S40" i="13" s="1"/>
  <c r="R89" i="13"/>
  <c r="Q89" i="13"/>
  <c r="P89" i="13"/>
  <c r="P40" i="13" s="1"/>
  <c r="O89" i="13"/>
  <c r="O40" i="13" s="1"/>
  <c r="N89" i="13"/>
  <c r="M89" i="13"/>
  <c r="Z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Y87" i="13"/>
  <c r="AA86" i="13"/>
  <c r="Y86" i="13"/>
  <c r="Y85" i="13"/>
  <c r="AA84" i="13" s="1"/>
  <c r="Y84" i="13"/>
  <c r="Y83" i="13"/>
  <c r="AA82" i="13"/>
  <c r="Y82" i="13"/>
  <c r="Y81" i="13"/>
  <c r="AA80" i="13"/>
  <c r="Y80" i="13"/>
  <c r="Y79" i="13"/>
  <c r="AA78" i="13"/>
  <c r="Y78" i="13"/>
  <c r="Y77" i="13"/>
  <c r="AA76" i="13" s="1"/>
  <c r="Y76" i="13"/>
  <c r="Y75" i="13"/>
  <c r="AA74" i="13"/>
  <c r="Y74" i="13"/>
  <c r="Y73" i="13"/>
  <c r="AA72" i="13"/>
  <c r="Y72" i="13"/>
  <c r="Y71" i="13"/>
  <c r="AA70" i="13"/>
  <c r="Y70" i="13"/>
  <c r="Y69" i="13"/>
  <c r="AA68" i="13" s="1"/>
  <c r="Y68" i="13"/>
  <c r="Y67" i="13"/>
  <c r="AA66" i="13"/>
  <c r="Y66" i="13"/>
  <c r="Y65" i="13"/>
  <c r="AA64" i="13" s="1"/>
  <c r="Y64" i="13"/>
  <c r="Y63" i="13"/>
  <c r="AA62" i="13"/>
  <c r="Y62" i="13"/>
  <c r="Y61" i="13"/>
  <c r="AA60" i="13" s="1"/>
  <c r="Y60" i="13"/>
  <c r="Y59" i="13"/>
  <c r="AA58" i="13" s="1"/>
  <c r="Y58" i="13"/>
  <c r="Y57" i="13"/>
  <c r="AA56" i="13"/>
  <c r="Y56" i="13"/>
  <c r="Y55" i="13"/>
  <c r="AA54" i="13" s="1"/>
  <c r="Y54" i="13"/>
  <c r="Y53" i="13"/>
  <c r="AA52" i="13"/>
  <c r="Y52" i="13"/>
  <c r="Y51" i="13"/>
  <c r="AA50" i="13" s="1"/>
  <c r="Y50" i="13"/>
  <c r="Y49" i="13"/>
  <c r="AA48" i="13" s="1"/>
  <c r="Y48" i="13"/>
  <c r="Y47" i="13"/>
  <c r="AA46" i="13"/>
  <c r="Y46" i="13"/>
  <c r="Y45" i="13"/>
  <c r="AA44" i="13"/>
  <c r="Y44" i="13"/>
  <c r="Y43" i="13"/>
  <c r="AA42" i="13" s="1"/>
  <c r="Y42" i="13"/>
  <c r="X40" i="13"/>
  <c r="V40" i="13"/>
  <c r="U40" i="13"/>
  <c r="R40" i="13"/>
  <c r="Q40" i="13"/>
  <c r="N40" i="13"/>
  <c r="M40" i="13"/>
  <c r="Y40" i="13" s="1"/>
  <c r="AA39" i="13" s="1"/>
  <c r="X39" i="13"/>
  <c r="W39" i="13"/>
  <c r="V39" i="13"/>
  <c r="U39" i="13"/>
  <c r="T39" i="13"/>
  <c r="S39" i="13"/>
  <c r="R39" i="13"/>
  <c r="Q39" i="13"/>
  <c r="P39" i="13"/>
  <c r="O39" i="13"/>
  <c r="N39" i="13"/>
  <c r="M39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Y37" i="13" s="1"/>
  <c r="AA36" i="13" s="1"/>
  <c r="Z36" i="13"/>
  <c r="X36" i="13"/>
  <c r="X9" i="13" s="1"/>
  <c r="W36" i="13"/>
  <c r="W9" i="13" s="1"/>
  <c r="V36" i="13"/>
  <c r="V9" i="13" s="1"/>
  <c r="Y143" i="2" s="1"/>
  <c r="U36" i="13"/>
  <c r="T36" i="13"/>
  <c r="T9" i="13" s="1"/>
  <c r="S36" i="13"/>
  <c r="R36" i="13"/>
  <c r="R9" i="13" s="1"/>
  <c r="U143" i="2" s="1"/>
  <c r="Q36" i="13"/>
  <c r="P36" i="13"/>
  <c r="P9" i="13" s="1"/>
  <c r="O36" i="13"/>
  <c r="N36" i="13"/>
  <c r="M36" i="13"/>
  <c r="Y36" i="13" s="1"/>
  <c r="Y35" i="13"/>
  <c r="AA34" i="13"/>
  <c r="Y34" i="13"/>
  <c r="Y33" i="13"/>
  <c r="AA32" i="13"/>
  <c r="Y32" i="13"/>
  <c r="Y31" i="13"/>
  <c r="AA30" i="13" s="1"/>
  <c r="Y30" i="13"/>
  <c r="Y29" i="13"/>
  <c r="AA28" i="13"/>
  <c r="Y28" i="13"/>
  <c r="Y27" i="13"/>
  <c r="AA26" i="13" s="1"/>
  <c r="Y26" i="13"/>
  <c r="Y25" i="13"/>
  <c r="AA24" i="13"/>
  <c r="Y24" i="13"/>
  <c r="Y23" i="13"/>
  <c r="AA22" i="13" s="1"/>
  <c r="Y22" i="13"/>
  <c r="Y21" i="13"/>
  <c r="AA20" i="13" s="1"/>
  <c r="Y20" i="13"/>
  <c r="Y19" i="13"/>
  <c r="AA18" i="13"/>
  <c r="Y18" i="13"/>
  <c r="Y17" i="13"/>
  <c r="AA16" i="13"/>
  <c r="Y16" i="13"/>
  <c r="Y15" i="13"/>
  <c r="AA14" i="13" s="1"/>
  <c r="Y14" i="13"/>
  <c r="Y13" i="13"/>
  <c r="AA12" i="13"/>
  <c r="Y12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Y10" i="13" s="1"/>
  <c r="AA9" i="13" s="1"/>
  <c r="AA5" i="13" s="1"/>
  <c r="U9" i="13"/>
  <c r="S9" i="13"/>
  <c r="Q9" i="13"/>
  <c r="O9" i="13"/>
  <c r="N9" i="13"/>
  <c r="M9" i="13"/>
  <c r="X39" i="12"/>
  <c r="X26" i="12" s="1"/>
  <c r="W39" i="12"/>
  <c r="V39" i="12"/>
  <c r="V26" i="12" s="1"/>
  <c r="U39" i="12"/>
  <c r="T39" i="12"/>
  <c r="T26" i="12" s="1"/>
  <c r="S39" i="12"/>
  <c r="R39" i="12"/>
  <c r="R26" i="12" s="1"/>
  <c r="Q39" i="12"/>
  <c r="P39" i="12"/>
  <c r="O39" i="12"/>
  <c r="N39" i="12"/>
  <c r="N26" i="12" s="1"/>
  <c r="M39" i="12"/>
  <c r="M26" i="12" s="1"/>
  <c r="Z38" i="12"/>
  <c r="X38" i="12"/>
  <c r="X25" i="12" s="1"/>
  <c r="W38" i="12"/>
  <c r="W25" i="12" s="1"/>
  <c r="V38" i="12"/>
  <c r="U38" i="12"/>
  <c r="T38" i="12"/>
  <c r="T25" i="12" s="1"/>
  <c r="S38" i="12"/>
  <c r="S25" i="12" s="1"/>
  <c r="R38" i="12"/>
  <c r="Q38" i="12"/>
  <c r="P38" i="12"/>
  <c r="P25" i="12" s="1"/>
  <c r="O38" i="12"/>
  <c r="O25" i="12" s="1"/>
  <c r="N38" i="12"/>
  <c r="M38" i="12"/>
  <c r="M25" i="12" s="1"/>
  <c r="Y37" i="12"/>
  <c r="AA36" i="12"/>
  <c r="Y36" i="12"/>
  <c r="Y35" i="12"/>
  <c r="AA34" i="12"/>
  <c r="Y34" i="12"/>
  <c r="Y33" i="12"/>
  <c r="AA32" i="12"/>
  <c r="Y32" i="12"/>
  <c r="Y31" i="12"/>
  <c r="AA30" i="12" s="1"/>
  <c r="Y30" i="12"/>
  <c r="Y29" i="12"/>
  <c r="AA28" i="12"/>
  <c r="Y28" i="12"/>
  <c r="W26" i="12"/>
  <c r="U26" i="12"/>
  <c r="S26" i="12"/>
  <c r="Q26" i="12"/>
  <c r="P26" i="12"/>
  <c r="O26" i="12"/>
  <c r="V25" i="12"/>
  <c r="U25" i="12"/>
  <c r="R25" i="12"/>
  <c r="Q25" i="12"/>
  <c r="N25" i="12"/>
  <c r="X23" i="12"/>
  <c r="X10" i="12" s="1"/>
  <c r="W23" i="12"/>
  <c r="V23" i="12"/>
  <c r="V10" i="12" s="1"/>
  <c r="U23" i="12"/>
  <c r="T23" i="12"/>
  <c r="T10" i="12" s="1"/>
  <c r="S23" i="12"/>
  <c r="R23" i="12"/>
  <c r="R10" i="12" s="1"/>
  <c r="Q23" i="12"/>
  <c r="P23" i="12"/>
  <c r="P10" i="12" s="1"/>
  <c r="O23" i="12"/>
  <c r="O10" i="12" s="1"/>
  <c r="N23" i="12"/>
  <c r="M23" i="12"/>
  <c r="Z22" i="12"/>
  <c r="X22" i="12"/>
  <c r="W22" i="12"/>
  <c r="V22" i="12"/>
  <c r="V9" i="12" s="1"/>
  <c r="U22" i="12"/>
  <c r="U9" i="12" s="1"/>
  <c r="T22" i="12"/>
  <c r="S22" i="12"/>
  <c r="R22" i="12"/>
  <c r="R9" i="12" s="1"/>
  <c r="Q22" i="12"/>
  <c r="P22" i="12"/>
  <c r="O22" i="12"/>
  <c r="O9" i="12" s="1"/>
  <c r="N22" i="12"/>
  <c r="N9" i="12" s="1"/>
  <c r="M22" i="12"/>
  <c r="M9" i="12" s="1"/>
  <c r="Y21" i="12"/>
  <c r="AA20" i="12"/>
  <c r="Y20" i="12"/>
  <c r="Y19" i="12"/>
  <c r="AA18" i="12" s="1"/>
  <c r="Y18" i="12"/>
  <c r="Y17" i="12"/>
  <c r="AA16" i="12"/>
  <c r="Y16" i="12"/>
  <c r="Y15" i="12"/>
  <c r="AA14" i="12"/>
  <c r="Y14" i="12"/>
  <c r="Y13" i="12"/>
  <c r="AA12" i="12"/>
  <c r="Y12" i="12"/>
  <c r="W10" i="12"/>
  <c r="U10" i="12"/>
  <c r="S10" i="12"/>
  <c r="Q10" i="12"/>
  <c r="N10" i="12"/>
  <c r="M10" i="12"/>
  <c r="X9" i="12"/>
  <c r="W9" i="12"/>
  <c r="T9" i="12"/>
  <c r="S9" i="12"/>
  <c r="Q9" i="12"/>
  <c r="P9" i="12"/>
  <c r="P67" i="11"/>
  <c r="P48" i="11" s="1"/>
  <c r="Z66" i="11"/>
  <c r="U66" i="11"/>
  <c r="U47" i="11" s="1"/>
  <c r="Y65" i="11"/>
  <c r="AA64" i="11"/>
  <c r="Y64" i="11"/>
  <c r="Y63" i="11"/>
  <c r="AA62" i="11" s="1"/>
  <c r="Y62" i="11"/>
  <c r="Y61" i="11"/>
  <c r="AA60" i="11"/>
  <c r="Y60" i="11"/>
  <c r="Y59" i="11"/>
  <c r="AA58" i="11"/>
  <c r="Y58" i="11"/>
  <c r="V67" i="11" s="1"/>
  <c r="V48" i="11" s="1"/>
  <c r="Y57" i="11"/>
  <c r="AA56" i="11"/>
  <c r="Y56" i="11"/>
  <c r="Y55" i="11"/>
  <c r="AA54" i="11" s="1"/>
  <c r="Y54" i="11"/>
  <c r="Y53" i="11"/>
  <c r="AA52" i="11" s="1"/>
  <c r="Y52" i="11"/>
  <c r="Y51" i="11"/>
  <c r="AA50" i="11"/>
  <c r="Y50" i="11"/>
  <c r="X45" i="11"/>
  <c r="W45" i="11"/>
  <c r="V45" i="11"/>
  <c r="U45" i="11"/>
  <c r="U34" i="11" s="1"/>
  <c r="X133" i="2" s="1"/>
  <c r="T45" i="11"/>
  <c r="S45" i="11"/>
  <c r="R45" i="11"/>
  <c r="Q45" i="11"/>
  <c r="Q34" i="11" s="1"/>
  <c r="T133" i="2" s="1"/>
  <c r="P45" i="11"/>
  <c r="O45" i="11"/>
  <c r="N45" i="11"/>
  <c r="M45" i="11"/>
  <c r="Y45" i="11" s="1"/>
  <c r="AA44" i="11" s="1"/>
  <c r="Z44" i="11"/>
  <c r="X44" i="11"/>
  <c r="W44" i="11"/>
  <c r="V44" i="11"/>
  <c r="V33" i="11" s="1"/>
  <c r="U44" i="11"/>
  <c r="U33" i="11" s="1"/>
  <c r="T44" i="11"/>
  <c r="S44" i="11"/>
  <c r="R44" i="11"/>
  <c r="R33" i="11" s="1"/>
  <c r="Q44" i="11"/>
  <c r="Q33" i="11" s="1"/>
  <c r="P44" i="11"/>
  <c r="O44" i="11"/>
  <c r="N44" i="11"/>
  <c r="N33" i="11" s="1"/>
  <c r="M44" i="11"/>
  <c r="M33" i="11" s="1"/>
  <c r="Y43" i="11"/>
  <c r="AA42" i="11" s="1"/>
  <c r="Y42" i="11"/>
  <c r="Y41" i="11"/>
  <c r="AA40" i="11" s="1"/>
  <c r="Y40" i="11"/>
  <c r="Y39" i="11"/>
  <c r="AA38" i="11"/>
  <c r="Y38" i="11"/>
  <c r="Y37" i="11"/>
  <c r="AA36" i="11"/>
  <c r="Y36" i="11"/>
  <c r="X34" i="11"/>
  <c r="W34" i="11"/>
  <c r="V34" i="11"/>
  <c r="T34" i="11"/>
  <c r="S34" i="11"/>
  <c r="R34" i="11"/>
  <c r="P34" i="11"/>
  <c r="O34" i="11"/>
  <c r="N34" i="11"/>
  <c r="Q133" i="2" s="1"/>
  <c r="X33" i="11"/>
  <c r="W33" i="11"/>
  <c r="T33" i="11"/>
  <c r="S33" i="11"/>
  <c r="P33" i="11"/>
  <c r="O33" i="11"/>
  <c r="Q31" i="11"/>
  <c r="Q22" i="11" s="1"/>
  <c r="Z30" i="11"/>
  <c r="Y29" i="11"/>
  <c r="AA28" i="11"/>
  <c r="Y28" i="11"/>
  <c r="Y27" i="11"/>
  <c r="AA26" i="11"/>
  <c r="Y26" i="11"/>
  <c r="Y25" i="11"/>
  <c r="AA24" i="11"/>
  <c r="Y24" i="11"/>
  <c r="X19" i="11"/>
  <c r="X10" i="11" s="1"/>
  <c r="W19" i="11"/>
  <c r="V19" i="11"/>
  <c r="U19" i="11"/>
  <c r="T19" i="11"/>
  <c r="T10" i="11" s="1"/>
  <c r="S19" i="11"/>
  <c r="R19" i="11"/>
  <c r="Q19" i="11"/>
  <c r="P19" i="11"/>
  <c r="P10" i="11" s="1"/>
  <c r="O19" i="11"/>
  <c r="N19" i="11"/>
  <c r="M19" i="11"/>
  <c r="Y19" i="11" s="1"/>
  <c r="AA18" i="11" s="1"/>
  <c r="Z18" i="11"/>
  <c r="X18" i="11"/>
  <c r="X9" i="11" s="1"/>
  <c r="W18" i="11"/>
  <c r="V18" i="11"/>
  <c r="U18" i="11"/>
  <c r="T18" i="11"/>
  <c r="T9" i="11" s="1"/>
  <c r="S18" i="11"/>
  <c r="R18" i="11"/>
  <c r="Q18" i="11"/>
  <c r="P18" i="11"/>
  <c r="P9" i="11" s="1"/>
  <c r="O18" i="11"/>
  <c r="N18" i="11"/>
  <c r="M18" i="11"/>
  <c r="Y17" i="11"/>
  <c r="AA16" i="11" s="1"/>
  <c r="Y16" i="11"/>
  <c r="Y15" i="11"/>
  <c r="AA14" i="11"/>
  <c r="Y14" i="11"/>
  <c r="Y13" i="11"/>
  <c r="AA12" i="11"/>
  <c r="Y12" i="11"/>
  <c r="W10" i="11"/>
  <c r="V10" i="11"/>
  <c r="U10" i="11"/>
  <c r="S10" i="11"/>
  <c r="R10" i="11"/>
  <c r="Q10" i="11"/>
  <c r="O10" i="11"/>
  <c r="N10" i="11"/>
  <c r="M10" i="11"/>
  <c r="W9" i="11"/>
  <c r="V9" i="11"/>
  <c r="U9" i="11"/>
  <c r="S9" i="11"/>
  <c r="R9" i="11"/>
  <c r="Q9" i="11"/>
  <c r="O9" i="11"/>
  <c r="N9" i="11"/>
  <c r="M9" i="11"/>
  <c r="AM3" i="11"/>
  <c r="X159" i="10"/>
  <c r="X152" i="10" s="1"/>
  <c r="W159" i="10"/>
  <c r="W152" i="10" s="1"/>
  <c r="V159" i="10"/>
  <c r="U159" i="10"/>
  <c r="T159" i="10"/>
  <c r="T152" i="10" s="1"/>
  <c r="S159" i="10"/>
  <c r="S152" i="10" s="1"/>
  <c r="R159" i="10"/>
  <c r="Q159" i="10"/>
  <c r="P159" i="10"/>
  <c r="P152" i="10" s="1"/>
  <c r="O159" i="10"/>
  <c r="O152" i="10" s="1"/>
  <c r="N159" i="10"/>
  <c r="M159" i="10"/>
  <c r="Z158" i="10"/>
  <c r="X158" i="10"/>
  <c r="W158" i="10"/>
  <c r="V158" i="10"/>
  <c r="V151" i="10" s="1"/>
  <c r="U158" i="10"/>
  <c r="T158" i="10"/>
  <c r="S158" i="10"/>
  <c r="R158" i="10"/>
  <c r="R151" i="10" s="1"/>
  <c r="Q158" i="10"/>
  <c r="P158" i="10"/>
  <c r="O158" i="10"/>
  <c r="N158" i="10"/>
  <c r="N151" i="10" s="1"/>
  <c r="M158" i="10"/>
  <c r="Y157" i="10"/>
  <c r="AA156" i="10"/>
  <c r="Y156" i="10"/>
  <c r="Y155" i="10"/>
  <c r="AA154" i="10"/>
  <c r="Y154" i="10"/>
  <c r="V152" i="10"/>
  <c r="U152" i="10"/>
  <c r="R152" i="10"/>
  <c r="Q152" i="10"/>
  <c r="N152" i="10"/>
  <c r="M152" i="10"/>
  <c r="Y152" i="10" s="1"/>
  <c r="AA151" i="10" s="1"/>
  <c r="X151" i="10"/>
  <c r="W151" i="10"/>
  <c r="U151" i="10"/>
  <c r="T151" i="10"/>
  <c r="S151" i="10"/>
  <c r="Q151" i="10"/>
  <c r="P151" i="10"/>
  <c r="O151" i="10"/>
  <c r="M151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Y149" i="10" s="1"/>
  <c r="AA148" i="10" s="1"/>
  <c r="Z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Y148" i="10" s="1"/>
  <c r="Y147" i="10"/>
  <c r="AA146" i="10"/>
  <c r="Y146" i="10"/>
  <c r="Y145" i="10"/>
  <c r="AA144" i="10"/>
  <c r="Y144" i="10"/>
  <c r="Y143" i="10"/>
  <c r="AA142" i="10"/>
  <c r="Y142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Y140" i="10" s="1"/>
  <c r="AA139" i="10" s="1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X137" i="10"/>
  <c r="X128" i="10" s="1"/>
  <c r="W137" i="10"/>
  <c r="V137" i="10"/>
  <c r="U137" i="10"/>
  <c r="T137" i="10"/>
  <c r="T128" i="10" s="1"/>
  <c r="S137" i="10"/>
  <c r="R137" i="10"/>
  <c r="Q137" i="10"/>
  <c r="Q128" i="10" s="1"/>
  <c r="P137" i="10"/>
  <c r="P128" i="10" s="1"/>
  <c r="O137" i="10"/>
  <c r="N137" i="10"/>
  <c r="M137" i="10"/>
  <c r="Y137" i="10" s="1"/>
  <c r="AA136" i="10" s="1"/>
  <c r="Z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Y135" i="10"/>
  <c r="AA134" i="10" s="1"/>
  <c r="Y134" i="10"/>
  <c r="Y133" i="10"/>
  <c r="AA132" i="10"/>
  <c r="Y132" i="10"/>
  <c r="Y131" i="10"/>
  <c r="AA130" i="10"/>
  <c r="Y130" i="10"/>
  <c r="W128" i="10"/>
  <c r="V128" i="10"/>
  <c r="U128" i="10"/>
  <c r="S128" i="10"/>
  <c r="R128" i="10"/>
  <c r="O128" i="10"/>
  <c r="N128" i="10"/>
  <c r="M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Y127" i="10" s="1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Y125" i="10" s="1"/>
  <c r="AA124" i="10" s="1"/>
  <c r="Z124" i="10"/>
  <c r="X124" i="10"/>
  <c r="T124" i="10"/>
  <c r="S124" i="10"/>
  <c r="P124" i="10"/>
  <c r="O124" i="10"/>
  <c r="N124" i="10"/>
  <c r="M124" i="10"/>
  <c r="Y123" i="10"/>
  <c r="Y122" i="10"/>
  <c r="Y121" i="10"/>
  <c r="AA120" i="10" s="1"/>
  <c r="Y120" i="10"/>
  <c r="Y119" i="10"/>
  <c r="AA118" i="10" s="1"/>
  <c r="X118" i="10"/>
  <c r="X111" i="10" s="1"/>
  <c r="W118" i="10"/>
  <c r="W124" i="10" s="1"/>
  <c r="V118" i="10"/>
  <c r="U118" i="10"/>
  <c r="U124" i="10" s="1"/>
  <c r="T118" i="10"/>
  <c r="Y117" i="10"/>
  <c r="AA116" i="10" s="1"/>
  <c r="Y116" i="10"/>
  <c r="Y115" i="10"/>
  <c r="AA114" i="10" s="1"/>
  <c r="X114" i="10"/>
  <c r="W114" i="10"/>
  <c r="V114" i="10"/>
  <c r="T114" i="10"/>
  <c r="S114" i="10"/>
  <c r="R114" i="10"/>
  <c r="R124" i="10" s="1"/>
  <c r="Q114" i="10"/>
  <c r="Q124" i="10" s="1"/>
  <c r="P114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V111" i="10"/>
  <c r="U111" i="10"/>
  <c r="S111" i="10"/>
  <c r="R111" i="10"/>
  <c r="Q111" i="10"/>
  <c r="P111" i="10"/>
  <c r="O111" i="10"/>
  <c r="N111" i="10"/>
  <c r="M111" i="10"/>
  <c r="X109" i="10"/>
  <c r="X104" i="10" s="1"/>
  <c r="W109" i="10"/>
  <c r="V109" i="10"/>
  <c r="U109" i="10"/>
  <c r="T109" i="10"/>
  <c r="T104" i="10" s="1"/>
  <c r="S109" i="10"/>
  <c r="S104" i="10" s="1"/>
  <c r="R109" i="10"/>
  <c r="Q109" i="10"/>
  <c r="P109" i="10"/>
  <c r="P104" i="10" s="1"/>
  <c r="O109" i="10"/>
  <c r="N109" i="10"/>
  <c r="M109" i="10"/>
  <c r="Y109" i="10" s="1"/>
  <c r="AA108" i="10" s="1"/>
  <c r="Z108" i="10"/>
  <c r="X108" i="10"/>
  <c r="W108" i="10"/>
  <c r="W103" i="10" s="1"/>
  <c r="V108" i="10"/>
  <c r="V103" i="10" s="1"/>
  <c r="U108" i="10"/>
  <c r="T108" i="10"/>
  <c r="S108" i="10"/>
  <c r="S103" i="10" s="1"/>
  <c r="R108" i="10"/>
  <c r="R103" i="10" s="1"/>
  <c r="Q108" i="10"/>
  <c r="P108" i="10"/>
  <c r="O108" i="10"/>
  <c r="O103" i="10" s="1"/>
  <c r="Y103" i="10" s="1"/>
  <c r="N108" i="10"/>
  <c r="N103" i="10" s="1"/>
  <c r="M108" i="10"/>
  <c r="Y107" i="10"/>
  <c r="AA106" i="10"/>
  <c r="Y106" i="10"/>
  <c r="W104" i="10"/>
  <c r="V104" i="10"/>
  <c r="U104" i="10"/>
  <c r="R104" i="10"/>
  <c r="Q104" i="10"/>
  <c r="O104" i="10"/>
  <c r="N104" i="10"/>
  <c r="M104" i="10"/>
  <c r="X103" i="10"/>
  <c r="U103" i="10"/>
  <c r="T103" i="10"/>
  <c r="Q103" i="10"/>
  <c r="P103" i="10"/>
  <c r="M103" i="10"/>
  <c r="X101" i="10"/>
  <c r="W101" i="10"/>
  <c r="V101" i="10"/>
  <c r="V92" i="10" s="1"/>
  <c r="U101" i="10"/>
  <c r="U92" i="10" s="1"/>
  <c r="T101" i="10"/>
  <c r="S101" i="10"/>
  <c r="R101" i="10"/>
  <c r="R92" i="10" s="1"/>
  <c r="Q101" i="10"/>
  <c r="Q92" i="10" s="1"/>
  <c r="P101" i="10"/>
  <c r="O101" i="10"/>
  <c r="N101" i="10"/>
  <c r="N92" i="10" s="1"/>
  <c r="M101" i="10"/>
  <c r="M92" i="10" s="1"/>
  <c r="Z100" i="10"/>
  <c r="U100" i="10"/>
  <c r="Q100" i="10"/>
  <c r="Q91" i="10" s="1"/>
  <c r="M100" i="10"/>
  <c r="Y99" i="10"/>
  <c r="AA98" i="10" s="1"/>
  <c r="X98" i="10"/>
  <c r="W98" i="10"/>
  <c r="V98" i="10"/>
  <c r="U98" i="10"/>
  <c r="T98" i="10"/>
  <c r="S98" i="10"/>
  <c r="R98" i="10"/>
  <c r="Q98" i="10"/>
  <c r="P98" i="10"/>
  <c r="O98" i="10"/>
  <c r="N98" i="10"/>
  <c r="Y97" i="10"/>
  <c r="AA96" i="10"/>
  <c r="X96" i="10"/>
  <c r="W96" i="10"/>
  <c r="V96" i="10"/>
  <c r="U96" i="10"/>
  <c r="T96" i="10"/>
  <c r="S96" i="10"/>
  <c r="R96" i="10"/>
  <c r="Q96" i="10"/>
  <c r="P96" i="10"/>
  <c r="O96" i="10"/>
  <c r="N96" i="10"/>
  <c r="Y96" i="10" s="1"/>
  <c r="Y95" i="10"/>
  <c r="AA94" i="10" s="1"/>
  <c r="X94" i="10"/>
  <c r="X100" i="10" s="1"/>
  <c r="X91" i="10" s="1"/>
  <c r="W94" i="10"/>
  <c r="W100" i="10" s="1"/>
  <c r="W91" i="10" s="1"/>
  <c r="V94" i="10"/>
  <c r="V100" i="10" s="1"/>
  <c r="V91" i="10" s="1"/>
  <c r="U94" i="10"/>
  <c r="T94" i="10"/>
  <c r="T100" i="10" s="1"/>
  <c r="T91" i="10" s="1"/>
  <c r="S94" i="10"/>
  <c r="S100" i="10" s="1"/>
  <c r="S91" i="10" s="1"/>
  <c r="R94" i="10"/>
  <c r="R100" i="10" s="1"/>
  <c r="R91" i="10" s="1"/>
  <c r="Q94" i="10"/>
  <c r="P94" i="10"/>
  <c r="P100" i="10" s="1"/>
  <c r="P91" i="10" s="1"/>
  <c r="O94" i="10"/>
  <c r="O100" i="10" s="1"/>
  <c r="O91" i="10" s="1"/>
  <c r="N94" i="10"/>
  <c r="N100" i="10" s="1"/>
  <c r="N91" i="10" s="1"/>
  <c r="X92" i="10"/>
  <c r="W92" i="10"/>
  <c r="T92" i="10"/>
  <c r="S92" i="10"/>
  <c r="P92" i="10"/>
  <c r="O92" i="10"/>
  <c r="U91" i="10"/>
  <c r="M91" i="10"/>
  <c r="X89" i="10"/>
  <c r="W89" i="10"/>
  <c r="W52" i="10" s="1"/>
  <c r="V89" i="10"/>
  <c r="U89" i="10"/>
  <c r="T89" i="10"/>
  <c r="S89" i="10"/>
  <c r="S52" i="10" s="1"/>
  <c r="R89" i="10"/>
  <c r="Q89" i="10"/>
  <c r="P89" i="10"/>
  <c r="O89" i="10"/>
  <c r="O52" i="10" s="1"/>
  <c r="N89" i="10"/>
  <c r="M89" i="10"/>
  <c r="Z88" i="10"/>
  <c r="X88" i="10"/>
  <c r="W88" i="10"/>
  <c r="V88" i="10"/>
  <c r="V51" i="10" s="1"/>
  <c r="U88" i="10"/>
  <c r="U51" i="10" s="1"/>
  <c r="T88" i="10"/>
  <c r="S88" i="10"/>
  <c r="R88" i="10"/>
  <c r="R51" i="10" s="1"/>
  <c r="Q88" i="10"/>
  <c r="Q51" i="10" s="1"/>
  <c r="P88" i="10"/>
  <c r="O88" i="10"/>
  <c r="N88" i="10"/>
  <c r="N51" i="10" s="1"/>
  <c r="M88" i="10"/>
  <c r="M51" i="10" s="1"/>
  <c r="Y51" i="10" s="1"/>
  <c r="Y87" i="10"/>
  <c r="AA86" i="10" s="1"/>
  <c r="Y86" i="10"/>
  <c r="Y85" i="10"/>
  <c r="AA84" i="10" s="1"/>
  <c r="Y84" i="10"/>
  <c r="Y83" i="10"/>
  <c r="AA82" i="10"/>
  <c r="Y82" i="10"/>
  <c r="Y81" i="10"/>
  <c r="AA80" i="10"/>
  <c r="Y80" i="10"/>
  <c r="Y79" i="10"/>
  <c r="AA78" i="10" s="1"/>
  <c r="Y78" i="10"/>
  <c r="Y77" i="10"/>
  <c r="AA76" i="10" s="1"/>
  <c r="Y76" i="10"/>
  <c r="Y75" i="10"/>
  <c r="AA74" i="10"/>
  <c r="Y74" i="10"/>
  <c r="Y73" i="10"/>
  <c r="AA72" i="10"/>
  <c r="Y72" i="10"/>
  <c r="Y71" i="10"/>
  <c r="AA70" i="10" s="1"/>
  <c r="Y70" i="10"/>
  <c r="Y69" i="10"/>
  <c r="AA68" i="10" s="1"/>
  <c r="Y68" i="10"/>
  <c r="Y67" i="10"/>
  <c r="AA66" i="10"/>
  <c r="Y66" i="10"/>
  <c r="Y65" i="10"/>
  <c r="AA64" i="10"/>
  <c r="Y64" i="10"/>
  <c r="Y63" i="10"/>
  <c r="AA62" i="10" s="1"/>
  <c r="Y62" i="10"/>
  <c r="Y61" i="10"/>
  <c r="AA60" i="10" s="1"/>
  <c r="Y60" i="10"/>
  <c r="Y59" i="10"/>
  <c r="AA58" i="10"/>
  <c r="Y58" i="10"/>
  <c r="Y57" i="10"/>
  <c r="AA56" i="10"/>
  <c r="Y56" i="10"/>
  <c r="Y55" i="10"/>
  <c r="AA54" i="10" s="1"/>
  <c r="Y54" i="10"/>
  <c r="X52" i="10"/>
  <c r="V52" i="10"/>
  <c r="U52" i="10"/>
  <c r="T52" i="10"/>
  <c r="R52" i="10"/>
  <c r="Q52" i="10"/>
  <c r="P52" i="10"/>
  <c r="N52" i="10"/>
  <c r="M52" i="10"/>
  <c r="X51" i="10"/>
  <c r="W51" i="10"/>
  <c r="T51" i="10"/>
  <c r="S51" i="10"/>
  <c r="P51" i="10"/>
  <c r="O51" i="10"/>
  <c r="X49" i="10"/>
  <c r="X36" i="10" s="1"/>
  <c r="W49" i="10"/>
  <c r="V49" i="10"/>
  <c r="U49" i="10"/>
  <c r="U36" i="10" s="1"/>
  <c r="T49" i="10"/>
  <c r="T36" i="10" s="1"/>
  <c r="S49" i="10"/>
  <c r="R49" i="10"/>
  <c r="Q49" i="10"/>
  <c r="Q36" i="10" s="1"/>
  <c r="P49" i="10"/>
  <c r="P36" i="10" s="1"/>
  <c r="O49" i="10"/>
  <c r="N49" i="10"/>
  <c r="M49" i="10"/>
  <c r="M36" i="10" s="1"/>
  <c r="Z48" i="10"/>
  <c r="X48" i="10"/>
  <c r="X35" i="10" s="1"/>
  <c r="W48" i="10"/>
  <c r="W35" i="10" s="1"/>
  <c r="V48" i="10"/>
  <c r="U48" i="10"/>
  <c r="T48" i="10"/>
  <c r="T35" i="10" s="1"/>
  <c r="S48" i="10"/>
  <c r="S35" i="10" s="1"/>
  <c r="R48" i="10"/>
  <c r="Q48" i="10"/>
  <c r="P48" i="10"/>
  <c r="P35" i="10" s="1"/>
  <c r="O48" i="10"/>
  <c r="O35" i="10" s="1"/>
  <c r="N48" i="10"/>
  <c r="M48" i="10"/>
  <c r="Y47" i="10"/>
  <c r="AA46" i="10" s="1"/>
  <c r="Y46" i="10"/>
  <c r="Y45" i="10"/>
  <c r="AA44" i="10"/>
  <c r="Y44" i="10"/>
  <c r="Y43" i="10"/>
  <c r="AA42" i="10" s="1"/>
  <c r="Y42" i="10"/>
  <c r="Y41" i="10"/>
  <c r="AA40" i="10" s="1"/>
  <c r="Y40" i="10"/>
  <c r="Y39" i="10"/>
  <c r="AA38" i="10" s="1"/>
  <c r="Y38" i="10"/>
  <c r="W36" i="10"/>
  <c r="V36" i="10"/>
  <c r="S36" i="10"/>
  <c r="R36" i="10"/>
  <c r="O36" i="10"/>
  <c r="N36" i="10"/>
  <c r="V35" i="10"/>
  <c r="U35" i="10"/>
  <c r="R35" i="10"/>
  <c r="Q35" i="10"/>
  <c r="N35" i="10"/>
  <c r="M35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Z32" i="10"/>
  <c r="X32" i="10"/>
  <c r="W32" i="10"/>
  <c r="V32" i="10"/>
  <c r="V23" i="10" s="1"/>
  <c r="U32" i="10"/>
  <c r="T32" i="10"/>
  <c r="S32" i="10"/>
  <c r="R32" i="10"/>
  <c r="R23" i="10" s="1"/>
  <c r="Q32" i="10"/>
  <c r="P32" i="10"/>
  <c r="O32" i="10"/>
  <c r="N32" i="10"/>
  <c r="N23" i="10" s="1"/>
  <c r="Y23" i="10" s="1"/>
  <c r="M32" i="10"/>
  <c r="Y32" i="10" s="1"/>
  <c r="Y31" i="10"/>
  <c r="Y30" i="10"/>
  <c r="Y29" i="10"/>
  <c r="AA28" i="10" s="1"/>
  <c r="Y28" i="10"/>
  <c r="Y27" i="10"/>
  <c r="AA26" i="10"/>
  <c r="Y26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X23" i="10"/>
  <c r="W23" i="10"/>
  <c r="U23" i="10"/>
  <c r="T23" i="10"/>
  <c r="S23" i="10"/>
  <c r="Q23" i="10"/>
  <c r="P23" i="10"/>
  <c r="O23" i="10"/>
  <c r="M23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Z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Y19" i="10"/>
  <c r="AA18" i="10" s="1"/>
  <c r="Y18" i="10"/>
  <c r="Y17" i="10"/>
  <c r="AA16" i="10"/>
  <c r="Y16" i="10"/>
  <c r="Y15" i="10"/>
  <c r="AA14" i="10"/>
  <c r="Y14" i="10"/>
  <c r="Y13" i="10"/>
  <c r="AA12" i="10" s="1"/>
  <c r="Y12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Y10" i="10" s="1"/>
  <c r="AA9" i="10" s="1"/>
  <c r="X9" i="10"/>
  <c r="W9" i="10"/>
  <c r="V9" i="10"/>
  <c r="U9" i="10"/>
  <c r="T9" i="10"/>
  <c r="S9" i="10"/>
  <c r="R9" i="10"/>
  <c r="Q9" i="10"/>
  <c r="P9" i="10"/>
  <c r="O9" i="10"/>
  <c r="N9" i="10"/>
  <c r="M9" i="10"/>
  <c r="X123" i="9"/>
  <c r="X110" i="9" s="1"/>
  <c r="W123" i="9"/>
  <c r="V123" i="9"/>
  <c r="U123" i="9"/>
  <c r="T123" i="9"/>
  <c r="T110" i="9" s="1"/>
  <c r="S123" i="9"/>
  <c r="R123" i="9"/>
  <c r="Q123" i="9"/>
  <c r="P123" i="9"/>
  <c r="P110" i="9" s="1"/>
  <c r="O123" i="9"/>
  <c r="N123" i="9"/>
  <c r="M123" i="9"/>
  <c r="Z122" i="9"/>
  <c r="X122" i="9"/>
  <c r="W122" i="9"/>
  <c r="W109" i="9" s="1"/>
  <c r="V122" i="9"/>
  <c r="V109" i="9" s="1"/>
  <c r="U122" i="9"/>
  <c r="T122" i="9"/>
  <c r="S122" i="9"/>
  <c r="S109" i="9" s="1"/>
  <c r="R122" i="9"/>
  <c r="R109" i="9" s="1"/>
  <c r="Q122" i="9"/>
  <c r="P122" i="9"/>
  <c r="O122" i="9"/>
  <c r="O109" i="9" s="1"/>
  <c r="N122" i="9"/>
  <c r="N109" i="9" s="1"/>
  <c r="M122" i="9"/>
  <c r="Y121" i="9"/>
  <c r="AA120" i="9"/>
  <c r="Y120" i="9"/>
  <c r="Y119" i="9"/>
  <c r="AA118" i="9" s="1"/>
  <c r="Y118" i="9"/>
  <c r="Y117" i="9"/>
  <c r="AA116" i="9" s="1"/>
  <c r="Y116" i="9"/>
  <c r="Y115" i="9"/>
  <c r="AA114" i="9"/>
  <c r="Y114" i="9"/>
  <c r="Y113" i="9"/>
  <c r="AA112" i="9"/>
  <c r="Y112" i="9"/>
  <c r="W110" i="9"/>
  <c r="V110" i="9"/>
  <c r="U110" i="9"/>
  <c r="S110" i="9"/>
  <c r="R110" i="9"/>
  <c r="Q110" i="9"/>
  <c r="O110" i="9"/>
  <c r="N110" i="9"/>
  <c r="M110" i="9"/>
  <c r="X109" i="9"/>
  <c r="U109" i="9"/>
  <c r="T109" i="9"/>
  <c r="Q109" i="9"/>
  <c r="Y109" i="9" s="1"/>
  <c r="P109" i="9"/>
  <c r="M109" i="9"/>
  <c r="X107" i="9"/>
  <c r="X90" i="9" s="1"/>
  <c r="W107" i="9"/>
  <c r="V107" i="9"/>
  <c r="V90" i="9" s="1"/>
  <c r="U107" i="9"/>
  <c r="U90" i="9" s="1"/>
  <c r="T107" i="9"/>
  <c r="T90" i="9" s="1"/>
  <c r="S107" i="9"/>
  <c r="R107" i="9"/>
  <c r="Q107" i="9"/>
  <c r="Q90" i="9" s="1"/>
  <c r="P107" i="9"/>
  <c r="P90" i="9" s="1"/>
  <c r="O107" i="9"/>
  <c r="N107" i="9"/>
  <c r="N90" i="9" s="1"/>
  <c r="M107" i="9"/>
  <c r="M90" i="9" s="1"/>
  <c r="Z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Y106" i="9" s="1"/>
  <c r="Y105" i="9"/>
  <c r="AA104" i="9" s="1"/>
  <c r="Y104" i="9"/>
  <c r="Y103" i="9"/>
  <c r="AA102" i="9" s="1"/>
  <c r="Y102" i="9"/>
  <c r="Y101" i="9"/>
  <c r="AA100" i="9"/>
  <c r="Y100" i="9"/>
  <c r="Y99" i="9"/>
  <c r="AA98" i="9" s="1"/>
  <c r="Y98" i="9"/>
  <c r="Y97" i="9"/>
  <c r="AA96" i="9" s="1"/>
  <c r="Y96" i="9"/>
  <c r="Y95" i="9"/>
  <c r="AA94" i="9"/>
  <c r="Y94" i="9"/>
  <c r="Y93" i="9"/>
  <c r="AA92" i="9"/>
  <c r="Y92" i="9"/>
  <c r="W90" i="9"/>
  <c r="S90" i="9"/>
  <c r="R90" i="9"/>
  <c r="O90" i="9"/>
  <c r="X89" i="9"/>
  <c r="W89" i="9"/>
  <c r="V89" i="9"/>
  <c r="U89" i="9"/>
  <c r="T89" i="9"/>
  <c r="S89" i="9"/>
  <c r="R89" i="9"/>
  <c r="Q89" i="9"/>
  <c r="P89" i="9"/>
  <c r="O89" i="9"/>
  <c r="N89" i="9"/>
  <c r="M89" i="9"/>
  <c r="X87" i="9"/>
  <c r="W87" i="9"/>
  <c r="V87" i="9"/>
  <c r="V74" i="9" s="1"/>
  <c r="U87" i="9"/>
  <c r="U74" i="9" s="1"/>
  <c r="T87" i="9"/>
  <c r="S87" i="9"/>
  <c r="R87" i="9"/>
  <c r="R74" i="9" s="1"/>
  <c r="Q87" i="9"/>
  <c r="Q74" i="9" s="1"/>
  <c r="P87" i="9"/>
  <c r="O87" i="9"/>
  <c r="N87" i="9"/>
  <c r="N74" i="9" s="1"/>
  <c r="M87" i="9"/>
  <c r="M74" i="9" s="1"/>
  <c r="Y74" i="9" s="1"/>
  <c r="AA73" i="9" s="1"/>
  <c r="Z86" i="9"/>
  <c r="X86" i="9"/>
  <c r="X73" i="9" s="1"/>
  <c r="W86" i="9"/>
  <c r="V86" i="9"/>
  <c r="U86" i="9"/>
  <c r="U73" i="9" s="1"/>
  <c r="T86" i="9"/>
  <c r="T73" i="9" s="1"/>
  <c r="S86" i="9"/>
  <c r="R86" i="9"/>
  <c r="Q86" i="9"/>
  <c r="Q73" i="9" s="1"/>
  <c r="P86" i="9"/>
  <c r="P73" i="9" s="1"/>
  <c r="O86" i="9"/>
  <c r="N86" i="9"/>
  <c r="M86" i="9"/>
  <c r="M73" i="9" s="1"/>
  <c r="Y85" i="9"/>
  <c r="AA84" i="9" s="1"/>
  <c r="Y84" i="9"/>
  <c r="Y83" i="9"/>
  <c r="AA82" i="9" s="1"/>
  <c r="Y82" i="9"/>
  <c r="Y81" i="9"/>
  <c r="AA80" i="9"/>
  <c r="Y80" i="9"/>
  <c r="Y79" i="9"/>
  <c r="AA78" i="9" s="1"/>
  <c r="Y78" i="9"/>
  <c r="Y77" i="9"/>
  <c r="AA76" i="9" s="1"/>
  <c r="Y76" i="9"/>
  <c r="X74" i="9"/>
  <c r="W74" i="9"/>
  <c r="T74" i="9"/>
  <c r="S74" i="9"/>
  <c r="P74" i="9"/>
  <c r="O74" i="9"/>
  <c r="W73" i="9"/>
  <c r="V73" i="9"/>
  <c r="S73" i="9"/>
  <c r="R73" i="9"/>
  <c r="O73" i="9"/>
  <c r="N73" i="9"/>
  <c r="X71" i="9"/>
  <c r="X58" i="9" s="1"/>
  <c r="W71" i="9"/>
  <c r="V71" i="9"/>
  <c r="U71" i="9"/>
  <c r="T71" i="9"/>
  <c r="T58" i="9" s="1"/>
  <c r="S71" i="9"/>
  <c r="S58" i="9" s="1"/>
  <c r="R71" i="9"/>
  <c r="Q71" i="9"/>
  <c r="P71" i="9"/>
  <c r="P58" i="9" s="1"/>
  <c r="O71" i="9"/>
  <c r="N71" i="9"/>
  <c r="M71" i="9"/>
  <c r="Y71" i="9" s="1"/>
  <c r="AA70" i="9" s="1"/>
  <c r="Z70" i="9"/>
  <c r="X70" i="9"/>
  <c r="W70" i="9"/>
  <c r="W57" i="9" s="1"/>
  <c r="V70" i="9"/>
  <c r="V57" i="9" s="1"/>
  <c r="U70" i="9"/>
  <c r="T70" i="9"/>
  <c r="S70" i="9"/>
  <c r="S57" i="9" s="1"/>
  <c r="R70" i="9"/>
  <c r="R57" i="9" s="1"/>
  <c r="Q70" i="9"/>
  <c r="P70" i="9"/>
  <c r="O70" i="9"/>
  <c r="O57" i="9" s="1"/>
  <c r="Y57" i="9" s="1"/>
  <c r="N70" i="9"/>
  <c r="N57" i="9" s="1"/>
  <c r="M70" i="9"/>
  <c r="Y69" i="9"/>
  <c r="AA68" i="9"/>
  <c r="Y68" i="9"/>
  <c r="Y67" i="9"/>
  <c r="AA66" i="9" s="1"/>
  <c r="Y66" i="9"/>
  <c r="Y65" i="9"/>
  <c r="AA64" i="9" s="1"/>
  <c r="Y64" i="9"/>
  <c r="Y63" i="9"/>
  <c r="AA62" i="9" s="1"/>
  <c r="Y62" i="9"/>
  <c r="Y61" i="9"/>
  <c r="AA60" i="9"/>
  <c r="Y60" i="9"/>
  <c r="W58" i="9"/>
  <c r="V58" i="9"/>
  <c r="U58" i="9"/>
  <c r="R58" i="9"/>
  <c r="Q58" i="9"/>
  <c r="O58" i="9"/>
  <c r="N58" i="9"/>
  <c r="M58" i="9"/>
  <c r="X57" i="9"/>
  <c r="U57" i="9"/>
  <c r="T57" i="9"/>
  <c r="Q57" i="9"/>
  <c r="P57" i="9"/>
  <c r="M57" i="9"/>
  <c r="X55" i="9"/>
  <c r="W55" i="9"/>
  <c r="V55" i="9"/>
  <c r="V42" i="9" s="1"/>
  <c r="U55" i="9"/>
  <c r="T55" i="9"/>
  <c r="S55" i="9"/>
  <c r="R55" i="9"/>
  <c r="R42" i="9" s="1"/>
  <c r="Q55" i="9"/>
  <c r="P55" i="9"/>
  <c r="O55" i="9"/>
  <c r="N55" i="9"/>
  <c r="N42" i="9" s="1"/>
  <c r="M55" i="9"/>
  <c r="M42" i="9" s="1"/>
  <c r="Y42" i="9" s="1"/>
  <c r="AA41" i="9" s="1"/>
  <c r="Z54" i="9"/>
  <c r="X54" i="9"/>
  <c r="X41" i="9" s="1"/>
  <c r="W54" i="9"/>
  <c r="V54" i="9"/>
  <c r="U54" i="9"/>
  <c r="U41" i="9" s="1"/>
  <c r="T54" i="9"/>
  <c r="T41" i="9" s="1"/>
  <c r="S54" i="9"/>
  <c r="R54" i="9"/>
  <c r="Q54" i="9"/>
  <c r="Q41" i="9" s="1"/>
  <c r="P54" i="9"/>
  <c r="P41" i="9" s="1"/>
  <c r="O54" i="9"/>
  <c r="N54" i="9"/>
  <c r="M54" i="9"/>
  <c r="M41" i="9" s="1"/>
  <c r="Y41" i="9" s="1"/>
  <c r="Y53" i="9"/>
  <c r="AA52" i="9" s="1"/>
  <c r="Y52" i="9"/>
  <c r="Y51" i="9"/>
  <c r="AA50" i="9"/>
  <c r="Y50" i="9"/>
  <c r="Y49" i="9"/>
  <c r="AA48" i="9"/>
  <c r="Y48" i="9"/>
  <c r="Y47" i="9"/>
  <c r="AA46" i="9" s="1"/>
  <c r="Y46" i="9"/>
  <c r="Y45" i="9"/>
  <c r="AA44" i="9" s="1"/>
  <c r="Y44" i="9"/>
  <c r="X42" i="9"/>
  <c r="W42" i="9"/>
  <c r="U42" i="9"/>
  <c r="T42" i="9"/>
  <c r="S42" i="9"/>
  <c r="Q42" i="9"/>
  <c r="P42" i="9"/>
  <c r="O42" i="9"/>
  <c r="W41" i="9"/>
  <c r="V41" i="9"/>
  <c r="S41" i="9"/>
  <c r="R41" i="9"/>
  <c r="O41" i="9"/>
  <c r="N41" i="9"/>
  <c r="X39" i="9"/>
  <c r="X26" i="9" s="1"/>
  <c r="W39" i="9"/>
  <c r="W26" i="9" s="1"/>
  <c r="V39" i="9"/>
  <c r="U39" i="9"/>
  <c r="T39" i="9"/>
  <c r="T26" i="9" s="1"/>
  <c r="S39" i="9"/>
  <c r="R39" i="9"/>
  <c r="Q39" i="9"/>
  <c r="P39" i="9"/>
  <c r="P26" i="9" s="1"/>
  <c r="O39" i="9"/>
  <c r="O26" i="9" s="1"/>
  <c r="N39" i="9"/>
  <c r="M39" i="9"/>
  <c r="Z38" i="9"/>
  <c r="X38" i="9"/>
  <c r="W38" i="9"/>
  <c r="W25" i="9" s="1"/>
  <c r="V38" i="9"/>
  <c r="V25" i="9" s="1"/>
  <c r="U38" i="9"/>
  <c r="T38" i="9"/>
  <c r="S38" i="9"/>
  <c r="S25" i="9" s="1"/>
  <c r="R38" i="9"/>
  <c r="R25" i="9" s="1"/>
  <c r="Q38" i="9"/>
  <c r="P38" i="9"/>
  <c r="O38" i="9"/>
  <c r="O25" i="9" s="1"/>
  <c r="N38" i="9"/>
  <c r="N25" i="9" s="1"/>
  <c r="M38" i="9"/>
  <c r="Y38" i="9" s="1"/>
  <c r="Y37" i="9"/>
  <c r="AA36" i="9"/>
  <c r="Y36" i="9"/>
  <c r="Y35" i="9"/>
  <c r="AA34" i="9" s="1"/>
  <c r="Y34" i="9"/>
  <c r="Y33" i="9"/>
  <c r="AA32" i="9" s="1"/>
  <c r="Y32" i="9"/>
  <c r="Y31" i="9"/>
  <c r="AA30" i="9"/>
  <c r="Y30" i="9"/>
  <c r="Y29" i="9"/>
  <c r="AA28" i="9"/>
  <c r="Y28" i="9"/>
  <c r="V26" i="9"/>
  <c r="U26" i="9"/>
  <c r="S26" i="9"/>
  <c r="R26" i="9"/>
  <c r="Q26" i="9"/>
  <c r="N26" i="9"/>
  <c r="M26" i="9"/>
  <c r="X25" i="9"/>
  <c r="U25" i="9"/>
  <c r="T25" i="9"/>
  <c r="Q25" i="9"/>
  <c r="Y25" i="9" s="1"/>
  <c r="P25" i="9"/>
  <c r="M25" i="9"/>
  <c r="X23" i="9"/>
  <c r="W23" i="9"/>
  <c r="V23" i="9"/>
  <c r="V10" i="9" s="1"/>
  <c r="U23" i="9"/>
  <c r="T23" i="9"/>
  <c r="S23" i="9"/>
  <c r="R23" i="9"/>
  <c r="R10" i="9" s="1"/>
  <c r="Q23" i="9"/>
  <c r="P23" i="9"/>
  <c r="O23" i="9"/>
  <c r="N23" i="9"/>
  <c r="N10" i="9" s="1"/>
  <c r="M23" i="9"/>
  <c r="Y23" i="9" s="1"/>
  <c r="AA22" i="9" s="1"/>
  <c r="Z22" i="9"/>
  <c r="X22" i="9"/>
  <c r="X9" i="9" s="1"/>
  <c r="W22" i="9"/>
  <c r="V22" i="9"/>
  <c r="U22" i="9"/>
  <c r="U9" i="9" s="1"/>
  <c r="T22" i="9"/>
  <c r="T9" i="9" s="1"/>
  <c r="S22" i="9"/>
  <c r="R22" i="9"/>
  <c r="Q22" i="9"/>
  <c r="Q9" i="9" s="1"/>
  <c r="P22" i="9"/>
  <c r="P9" i="9" s="1"/>
  <c r="O22" i="9"/>
  <c r="N22" i="9"/>
  <c r="M22" i="9"/>
  <c r="M9" i="9" s="1"/>
  <c r="Y21" i="9"/>
  <c r="AA20" i="9" s="1"/>
  <c r="Y20" i="9"/>
  <c r="Y19" i="9"/>
  <c r="AA18" i="9"/>
  <c r="Y18" i="9"/>
  <c r="Y17" i="9"/>
  <c r="AA16" i="9"/>
  <c r="Y16" i="9"/>
  <c r="Y15" i="9"/>
  <c r="AA14" i="9" s="1"/>
  <c r="Y14" i="9"/>
  <c r="Y13" i="9"/>
  <c r="AA12" i="9" s="1"/>
  <c r="Y12" i="9"/>
  <c r="X10" i="9"/>
  <c r="W10" i="9"/>
  <c r="U10" i="9"/>
  <c r="T10" i="9"/>
  <c r="S10" i="9"/>
  <c r="Q10" i="9"/>
  <c r="P10" i="9"/>
  <c r="Y10" i="9" s="1"/>
  <c r="AA9" i="9" s="1"/>
  <c r="O10" i="9"/>
  <c r="M10" i="9"/>
  <c r="W9" i="9"/>
  <c r="V9" i="9"/>
  <c r="S9" i="9"/>
  <c r="R9" i="9"/>
  <c r="O9" i="9"/>
  <c r="N9" i="9"/>
  <c r="X98" i="8"/>
  <c r="W98" i="8"/>
  <c r="V98" i="8"/>
  <c r="V85" i="8" s="1"/>
  <c r="U98" i="8"/>
  <c r="T98" i="8"/>
  <c r="S98" i="8"/>
  <c r="R98" i="8"/>
  <c r="R85" i="8" s="1"/>
  <c r="Q98" i="8"/>
  <c r="P98" i="8"/>
  <c r="O98" i="8"/>
  <c r="N98" i="8"/>
  <c r="N85" i="8" s="1"/>
  <c r="M98" i="8"/>
  <c r="M85" i="8" s="1"/>
  <c r="Y85" i="8" s="1"/>
  <c r="AA84" i="8" s="1"/>
  <c r="Z97" i="8"/>
  <c r="X97" i="8"/>
  <c r="X84" i="8" s="1"/>
  <c r="W97" i="8"/>
  <c r="V97" i="8"/>
  <c r="U97" i="8"/>
  <c r="U84" i="8" s="1"/>
  <c r="T97" i="8"/>
  <c r="T84" i="8" s="1"/>
  <c r="S97" i="8"/>
  <c r="R97" i="8"/>
  <c r="Q97" i="8"/>
  <c r="Q84" i="8" s="1"/>
  <c r="P97" i="8"/>
  <c r="P84" i="8" s="1"/>
  <c r="O97" i="8"/>
  <c r="N97" i="8"/>
  <c r="M97" i="8"/>
  <c r="M84" i="8" s="1"/>
  <c r="Y84" i="8" s="1"/>
  <c r="Y96" i="8"/>
  <c r="AA95" i="8" s="1"/>
  <c r="Y95" i="8"/>
  <c r="Y94" i="8"/>
  <c r="AA93" i="8"/>
  <c r="Y93" i="8"/>
  <c r="Y92" i="8"/>
  <c r="AA91" i="8"/>
  <c r="Y91" i="8"/>
  <c r="Y90" i="8"/>
  <c r="AA89" i="8" s="1"/>
  <c r="Y89" i="8"/>
  <c r="Y88" i="8"/>
  <c r="AA87" i="8" s="1"/>
  <c r="Y87" i="8"/>
  <c r="X85" i="8"/>
  <c r="W85" i="8"/>
  <c r="U85" i="8"/>
  <c r="T85" i="8"/>
  <c r="S85" i="8"/>
  <c r="Q85" i="8"/>
  <c r="P85" i="8"/>
  <c r="O85" i="8"/>
  <c r="W84" i="8"/>
  <c r="V84" i="8"/>
  <c r="S84" i="8"/>
  <c r="R84" i="8"/>
  <c r="O84" i="8"/>
  <c r="N84" i="8"/>
  <c r="X82" i="8"/>
  <c r="W82" i="8"/>
  <c r="W65" i="8" s="1"/>
  <c r="V82" i="8"/>
  <c r="V65" i="8" s="1"/>
  <c r="U82" i="8"/>
  <c r="T82" i="8"/>
  <c r="S82" i="8"/>
  <c r="S65" i="8" s="1"/>
  <c r="R82" i="8"/>
  <c r="R65" i="8" s="1"/>
  <c r="Q82" i="8"/>
  <c r="P82" i="8"/>
  <c r="O82" i="8"/>
  <c r="O65" i="8" s="1"/>
  <c r="N82" i="8"/>
  <c r="N65" i="8" s="1"/>
  <c r="M82" i="8"/>
  <c r="Z81" i="8"/>
  <c r="X81" i="8"/>
  <c r="W81" i="8"/>
  <c r="V81" i="8"/>
  <c r="U81" i="8"/>
  <c r="T81" i="8"/>
  <c r="S81" i="8"/>
  <c r="R81" i="8"/>
  <c r="Q81" i="8"/>
  <c r="P81" i="8"/>
  <c r="O81" i="8"/>
  <c r="N81" i="8"/>
  <c r="M81" i="8"/>
  <c r="Y81" i="8" s="1"/>
  <c r="Y80" i="8"/>
  <c r="AA79" i="8"/>
  <c r="Y79" i="8"/>
  <c r="Y78" i="8"/>
  <c r="AA77" i="8" s="1"/>
  <c r="Y77" i="8"/>
  <c r="Y76" i="8"/>
  <c r="AA75" i="8" s="1"/>
  <c r="Y75" i="8"/>
  <c r="Y74" i="8"/>
  <c r="AA73" i="8"/>
  <c r="Y73" i="8"/>
  <c r="Y72" i="8"/>
  <c r="AA71" i="8"/>
  <c r="Y71" i="8"/>
  <c r="Y70" i="8"/>
  <c r="AA69" i="8" s="1"/>
  <c r="Y69" i="8"/>
  <c r="Y68" i="8"/>
  <c r="AA67" i="8" s="1"/>
  <c r="Y67" i="8"/>
  <c r="X65" i="8"/>
  <c r="U65" i="8"/>
  <c r="T65" i="8"/>
  <c r="Q65" i="8"/>
  <c r="P65" i="8"/>
  <c r="M65" i="8"/>
  <c r="X64" i="8"/>
  <c r="W64" i="8"/>
  <c r="V64" i="8"/>
  <c r="U64" i="8"/>
  <c r="T64" i="8"/>
  <c r="S64" i="8"/>
  <c r="R64" i="8"/>
  <c r="Q64" i="8"/>
  <c r="P64" i="8"/>
  <c r="O64" i="8"/>
  <c r="N64" i="8"/>
  <c r="M64" i="8"/>
  <c r="X62" i="8"/>
  <c r="X47" i="8" s="1"/>
  <c r="W62" i="8"/>
  <c r="W47" i="8" s="1"/>
  <c r="V62" i="8"/>
  <c r="U62" i="8"/>
  <c r="T62" i="8"/>
  <c r="T47" i="8" s="1"/>
  <c r="S62" i="8"/>
  <c r="S47" i="8" s="1"/>
  <c r="R62" i="8"/>
  <c r="Q62" i="8"/>
  <c r="P62" i="8"/>
  <c r="P47" i="8" s="1"/>
  <c r="O62" i="8"/>
  <c r="O47" i="8" s="1"/>
  <c r="N62" i="8"/>
  <c r="M62" i="8"/>
  <c r="Z61" i="8"/>
  <c r="X61" i="8"/>
  <c r="W61" i="8"/>
  <c r="V61" i="8"/>
  <c r="V46" i="8" s="1"/>
  <c r="U61" i="8"/>
  <c r="U46" i="8" s="1"/>
  <c r="T61" i="8"/>
  <c r="S61" i="8"/>
  <c r="R61" i="8"/>
  <c r="R46" i="8" s="1"/>
  <c r="Q61" i="8"/>
  <c r="Q46" i="8" s="1"/>
  <c r="P61" i="8"/>
  <c r="O61" i="8"/>
  <c r="N61" i="8"/>
  <c r="N46" i="8" s="1"/>
  <c r="M61" i="8"/>
  <c r="Y61" i="8" s="1"/>
  <c r="Y60" i="8"/>
  <c r="AA59" i="8"/>
  <c r="Y59" i="8"/>
  <c r="Y58" i="8"/>
  <c r="AA57" i="8" s="1"/>
  <c r="Y57" i="8"/>
  <c r="Y56" i="8"/>
  <c r="AA55" i="8" s="1"/>
  <c r="Y55" i="8"/>
  <c r="Y54" i="8"/>
  <c r="AA53" i="8"/>
  <c r="Y53" i="8"/>
  <c r="Y52" i="8"/>
  <c r="AA51" i="8"/>
  <c r="Y51" i="8"/>
  <c r="Y50" i="8"/>
  <c r="AA49" i="8" s="1"/>
  <c r="Y49" i="8"/>
  <c r="V47" i="8"/>
  <c r="U47" i="8"/>
  <c r="R47" i="8"/>
  <c r="Q47" i="8"/>
  <c r="N47" i="8"/>
  <c r="Y47" i="8" s="1"/>
  <c r="AA46" i="8" s="1"/>
  <c r="M47" i="8"/>
  <c r="X46" i="8"/>
  <c r="W46" i="8"/>
  <c r="T46" i="8"/>
  <c r="S46" i="8"/>
  <c r="P46" i="8"/>
  <c r="O46" i="8"/>
  <c r="X44" i="8"/>
  <c r="W44" i="8"/>
  <c r="V44" i="8"/>
  <c r="U44" i="8"/>
  <c r="U31" i="8" s="1"/>
  <c r="T44" i="8"/>
  <c r="S44" i="8"/>
  <c r="R44" i="8"/>
  <c r="Q44" i="8"/>
  <c r="Q31" i="8" s="1"/>
  <c r="P44" i="8"/>
  <c r="P31" i="8" s="1"/>
  <c r="O44" i="8"/>
  <c r="N44" i="8"/>
  <c r="M44" i="8"/>
  <c r="M31" i="8" s="1"/>
  <c r="Z43" i="8"/>
  <c r="X43" i="8"/>
  <c r="X30" i="8" s="1"/>
  <c r="W43" i="8"/>
  <c r="W30" i="8" s="1"/>
  <c r="V43" i="8"/>
  <c r="U43" i="8"/>
  <c r="T43" i="8"/>
  <c r="T30" i="8" s="1"/>
  <c r="S43" i="8"/>
  <c r="S30" i="8" s="1"/>
  <c r="R43" i="8"/>
  <c r="Q43" i="8"/>
  <c r="P43" i="8"/>
  <c r="P30" i="8" s="1"/>
  <c r="O43" i="8"/>
  <c r="O30" i="8" s="1"/>
  <c r="N43" i="8"/>
  <c r="M43" i="8"/>
  <c r="Y42" i="8"/>
  <c r="AA41" i="8"/>
  <c r="Y41" i="8"/>
  <c r="Y40" i="8"/>
  <c r="AA39" i="8"/>
  <c r="Y39" i="8"/>
  <c r="Y38" i="8"/>
  <c r="AA37" i="8" s="1"/>
  <c r="Y37" i="8"/>
  <c r="Y36" i="8"/>
  <c r="AA35" i="8" s="1"/>
  <c r="Y35" i="8"/>
  <c r="Y34" i="8"/>
  <c r="AA33" i="8" s="1"/>
  <c r="Y33" i="8"/>
  <c r="X31" i="8"/>
  <c r="W31" i="8"/>
  <c r="Z61" i="2" s="1"/>
  <c r="V31" i="8"/>
  <c r="T31" i="8"/>
  <c r="S31" i="8"/>
  <c r="R31" i="8"/>
  <c r="O31" i="8"/>
  <c r="N31" i="8"/>
  <c r="V30" i="8"/>
  <c r="U30" i="8"/>
  <c r="R30" i="8"/>
  <c r="Q30" i="8"/>
  <c r="N30" i="8"/>
  <c r="M30" i="8"/>
  <c r="X28" i="8"/>
  <c r="W28" i="8"/>
  <c r="V28" i="8"/>
  <c r="U28" i="8"/>
  <c r="T28" i="8"/>
  <c r="S28" i="8"/>
  <c r="R28" i="8"/>
  <c r="Q28" i="8"/>
  <c r="P28" i="8"/>
  <c r="O28" i="8"/>
  <c r="N28" i="8"/>
  <c r="M28" i="8"/>
  <c r="Z27" i="8"/>
  <c r="X27" i="8"/>
  <c r="W27" i="8"/>
  <c r="V27" i="8"/>
  <c r="V8" i="8" s="1"/>
  <c r="U27" i="8"/>
  <c r="T27" i="8"/>
  <c r="S27" i="8"/>
  <c r="R27" i="8"/>
  <c r="R8" i="8" s="1"/>
  <c r="Q27" i="8"/>
  <c r="P27" i="8"/>
  <c r="O27" i="8"/>
  <c r="N27" i="8"/>
  <c r="N8" i="8" s="1"/>
  <c r="M27" i="8"/>
  <c r="Y27" i="8" s="1"/>
  <c r="Y26" i="8"/>
  <c r="AA25" i="8" s="1"/>
  <c r="Y25" i="8"/>
  <c r="Y24" i="8"/>
  <c r="AA23" i="8" s="1"/>
  <c r="Y23" i="8"/>
  <c r="Y22" i="8"/>
  <c r="AA21" i="8"/>
  <c r="Y21" i="8"/>
  <c r="Y20" i="8"/>
  <c r="AA19" i="8"/>
  <c r="Y19" i="8"/>
  <c r="Y18" i="8"/>
  <c r="AA17" i="8" s="1"/>
  <c r="Y17" i="8"/>
  <c r="Y16" i="8"/>
  <c r="AA15" i="8" s="1"/>
  <c r="Y15" i="8"/>
  <c r="Y14" i="8"/>
  <c r="AA13" i="8" s="1"/>
  <c r="Y13" i="8"/>
  <c r="Y12" i="8"/>
  <c r="AA11" i="8"/>
  <c r="Y11" i="8"/>
  <c r="X9" i="8"/>
  <c r="W9" i="8"/>
  <c r="V9" i="8"/>
  <c r="U9" i="8"/>
  <c r="T9" i="8"/>
  <c r="S9" i="8"/>
  <c r="R9" i="8"/>
  <c r="Q9" i="8"/>
  <c r="P9" i="8"/>
  <c r="O9" i="8"/>
  <c r="N9" i="8"/>
  <c r="M9" i="8"/>
  <c r="X8" i="8"/>
  <c r="W8" i="8"/>
  <c r="U8" i="8"/>
  <c r="T8" i="8"/>
  <c r="S8" i="8"/>
  <c r="Q8" i="8"/>
  <c r="Y8" i="8" s="1"/>
  <c r="P8" i="8"/>
  <c r="O8" i="8"/>
  <c r="M8" i="8"/>
  <c r="X61" i="7"/>
  <c r="W61" i="7"/>
  <c r="W44" i="7" s="1"/>
  <c r="V61" i="7"/>
  <c r="V44" i="7" s="1"/>
  <c r="U61" i="7"/>
  <c r="T61" i="7"/>
  <c r="S61" i="7"/>
  <c r="S44" i="7" s="1"/>
  <c r="R61" i="7"/>
  <c r="R44" i="7" s="1"/>
  <c r="Q61" i="7"/>
  <c r="P61" i="7"/>
  <c r="O61" i="7"/>
  <c r="O44" i="7" s="1"/>
  <c r="N61" i="7"/>
  <c r="N44" i="7" s="1"/>
  <c r="M61" i="7"/>
  <c r="Y61" i="7" s="1"/>
  <c r="AA60" i="7" s="1"/>
  <c r="Z60" i="7"/>
  <c r="X60" i="7"/>
  <c r="W60" i="7"/>
  <c r="W43" i="7" s="1"/>
  <c r="V60" i="7"/>
  <c r="U60" i="7"/>
  <c r="T60" i="7"/>
  <c r="S60" i="7"/>
  <c r="S43" i="7" s="1"/>
  <c r="R60" i="7"/>
  <c r="Q60" i="7"/>
  <c r="P60" i="7"/>
  <c r="O60" i="7"/>
  <c r="O43" i="7" s="1"/>
  <c r="N60" i="7"/>
  <c r="M60" i="7"/>
  <c r="Y59" i="7"/>
  <c r="AA58" i="7"/>
  <c r="Y58" i="7"/>
  <c r="Y57" i="7"/>
  <c r="AA56" i="7" s="1"/>
  <c r="Y56" i="7"/>
  <c r="Y55" i="7"/>
  <c r="AA54" i="7" s="1"/>
  <c r="Y54" i="7"/>
  <c r="Y53" i="7"/>
  <c r="AA52" i="7"/>
  <c r="Y52" i="7"/>
  <c r="Y51" i="7"/>
  <c r="AA50" i="7"/>
  <c r="Y50" i="7"/>
  <c r="Y49" i="7"/>
  <c r="AA48" i="7" s="1"/>
  <c r="Y48" i="7"/>
  <c r="Y47" i="7"/>
  <c r="AA46" i="7" s="1"/>
  <c r="Y46" i="7"/>
  <c r="X44" i="7"/>
  <c r="U44" i="7"/>
  <c r="T44" i="7"/>
  <c r="Q44" i="7"/>
  <c r="Y44" i="7" s="1"/>
  <c r="AA43" i="7" s="1"/>
  <c r="P44" i="7"/>
  <c r="M44" i="7"/>
  <c r="X43" i="7"/>
  <c r="V43" i="7"/>
  <c r="U43" i="7"/>
  <c r="T43" i="7"/>
  <c r="R43" i="7"/>
  <c r="Q43" i="7"/>
  <c r="P43" i="7"/>
  <c r="N43" i="7"/>
  <c r="M43" i="7"/>
  <c r="H43" i="7"/>
  <c r="X41" i="7"/>
  <c r="W41" i="7"/>
  <c r="V41" i="7"/>
  <c r="U41" i="7"/>
  <c r="T41" i="7"/>
  <c r="S41" i="7"/>
  <c r="R41" i="7"/>
  <c r="Q41" i="7"/>
  <c r="P41" i="7"/>
  <c r="O41" i="7"/>
  <c r="N41" i="7"/>
  <c r="M41" i="7"/>
  <c r="Y41" i="7" s="1"/>
  <c r="AA40" i="7" s="1"/>
  <c r="Z40" i="7"/>
  <c r="X40" i="7"/>
  <c r="X29" i="7" s="1"/>
  <c r="W40" i="7"/>
  <c r="V40" i="7"/>
  <c r="U40" i="7"/>
  <c r="T40" i="7"/>
  <c r="T29" i="7" s="1"/>
  <c r="S40" i="7"/>
  <c r="R40" i="7"/>
  <c r="Q40" i="7"/>
  <c r="P40" i="7"/>
  <c r="P29" i="7" s="1"/>
  <c r="O40" i="7"/>
  <c r="N40" i="7"/>
  <c r="M40" i="7"/>
  <c r="Y39" i="7"/>
  <c r="AA38" i="7" s="1"/>
  <c r="Y38" i="7"/>
  <c r="Y37" i="7"/>
  <c r="AA36" i="7"/>
  <c r="Y36" i="7"/>
  <c r="Y35" i="7"/>
  <c r="AA34" i="7" s="1"/>
  <c r="Y34" i="7"/>
  <c r="Y33" i="7"/>
  <c r="AA32" i="7" s="1"/>
  <c r="Y32" i="7"/>
  <c r="X30" i="7"/>
  <c r="W30" i="7"/>
  <c r="V30" i="7"/>
  <c r="U30" i="7"/>
  <c r="T30" i="7"/>
  <c r="S30" i="7"/>
  <c r="R30" i="7"/>
  <c r="Q30" i="7"/>
  <c r="P30" i="7"/>
  <c r="O30" i="7"/>
  <c r="N30" i="7"/>
  <c r="M30" i="7"/>
  <c r="Y30" i="7" s="1"/>
  <c r="AA29" i="7" s="1"/>
  <c r="W29" i="7"/>
  <c r="V29" i="7"/>
  <c r="U29" i="7"/>
  <c r="S29" i="7"/>
  <c r="R29" i="7"/>
  <c r="Q29" i="7"/>
  <c r="O29" i="7"/>
  <c r="N29" i="7"/>
  <c r="M29" i="7"/>
  <c r="X27" i="7"/>
  <c r="W27" i="7"/>
  <c r="W10" i="7" s="1"/>
  <c r="V27" i="7"/>
  <c r="U27" i="7"/>
  <c r="T27" i="7"/>
  <c r="S27" i="7"/>
  <c r="S10" i="7" s="1"/>
  <c r="R27" i="7"/>
  <c r="Q27" i="7"/>
  <c r="P27" i="7"/>
  <c r="O27" i="7"/>
  <c r="O10" i="7" s="1"/>
  <c r="N27" i="7"/>
  <c r="M27" i="7"/>
  <c r="Z26" i="7"/>
  <c r="X26" i="7"/>
  <c r="W26" i="7"/>
  <c r="W9" i="7" s="1"/>
  <c r="V26" i="7"/>
  <c r="U26" i="7"/>
  <c r="T26" i="7"/>
  <c r="S26" i="7"/>
  <c r="S9" i="7" s="1"/>
  <c r="R26" i="7"/>
  <c r="Q26" i="7"/>
  <c r="P26" i="7"/>
  <c r="O26" i="7"/>
  <c r="O9" i="7" s="1"/>
  <c r="N26" i="7"/>
  <c r="M26" i="7"/>
  <c r="Y26" i="7" s="1"/>
  <c r="Y25" i="7"/>
  <c r="AA24" i="7"/>
  <c r="Y24" i="7"/>
  <c r="Y23" i="7"/>
  <c r="AA22" i="7" s="1"/>
  <c r="Y22" i="7"/>
  <c r="Y21" i="7"/>
  <c r="AA20" i="7" s="1"/>
  <c r="Y20" i="7"/>
  <c r="Y19" i="7"/>
  <c r="AA18" i="7"/>
  <c r="Y18" i="7"/>
  <c r="Y17" i="7"/>
  <c r="Y16" i="7"/>
  <c r="Y15" i="7"/>
  <c r="AA14" i="7" s="1"/>
  <c r="Y14" i="7"/>
  <c r="Y13" i="7"/>
  <c r="AA12" i="7"/>
  <c r="Y12" i="7"/>
  <c r="X10" i="7"/>
  <c r="V10" i="7"/>
  <c r="U10" i="7"/>
  <c r="T10" i="7"/>
  <c r="R10" i="7"/>
  <c r="Q10" i="7"/>
  <c r="P10" i="7"/>
  <c r="N10" i="7"/>
  <c r="M10" i="7"/>
  <c r="X9" i="7"/>
  <c r="V9" i="7"/>
  <c r="U9" i="7"/>
  <c r="T9" i="7"/>
  <c r="R9" i="7"/>
  <c r="Q9" i="7"/>
  <c r="P9" i="7"/>
  <c r="N9" i="7"/>
  <c r="M9" i="7"/>
  <c r="X57" i="6"/>
  <c r="W57" i="6"/>
  <c r="V57" i="6"/>
  <c r="U57" i="6"/>
  <c r="U44" i="6" s="1"/>
  <c r="T57" i="6"/>
  <c r="S57" i="6"/>
  <c r="R57" i="6"/>
  <c r="Q57" i="6"/>
  <c r="Q44" i="6" s="1"/>
  <c r="P57" i="6"/>
  <c r="P44" i="6" s="1"/>
  <c r="O57" i="6"/>
  <c r="N57" i="6"/>
  <c r="M57" i="6"/>
  <c r="M44" i="6" s="1"/>
  <c r="Z56" i="6"/>
  <c r="X56" i="6"/>
  <c r="X43" i="6" s="1"/>
  <c r="W56" i="6"/>
  <c r="W43" i="6" s="1"/>
  <c r="V56" i="6"/>
  <c r="U56" i="6"/>
  <c r="T56" i="6"/>
  <c r="T43" i="6" s="1"/>
  <c r="S56" i="6"/>
  <c r="S43" i="6" s="1"/>
  <c r="R56" i="6"/>
  <c r="Q56" i="6"/>
  <c r="P56" i="6"/>
  <c r="P43" i="6" s="1"/>
  <c r="O56" i="6"/>
  <c r="O43" i="6" s="1"/>
  <c r="N56" i="6"/>
  <c r="M56" i="6"/>
  <c r="Y55" i="6"/>
  <c r="AA54" i="6"/>
  <c r="Y54" i="6"/>
  <c r="Y53" i="6"/>
  <c r="AA52" i="6"/>
  <c r="Y52" i="6"/>
  <c r="Y51" i="6"/>
  <c r="AA50" i="6" s="1"/>
  <c r="Y50" i="6"/>
  <c r="Y49" i="6"/>
  <c r="AA48" i="6" s="1"/>
  <c r="Y48" i="6"/>
  <c r="Y47" i="6"/>
  <c r="AA46" i="6" s="1"/>
  <c r="Y46" i="6"/>
  <c r="X44" i="6"/>
  <c r="W44" i="6"/>
  <c r="V44" i="6"/>
  <c r="T44" i="6"/>
  <c r="S44" i="6"/>
  <c r="R44" i="6"/>
  <c r="O44" i="6"/>
  <c r="N44" i="6"/>
  <c r="V43" i="6"/>
  <c r="U43" i="6"/>
  <c r="R43" i="6"/>
  <c r="Q43" i="6"/>
  <c r="N43" i="6"/>
  <c r="M43" i="6"/>
  <c r="X41" i="6"/>
  <c r="W41" i="6"/>
  <c r="V41" i="6"/>
  <c r="V24" i="6" s="1"/>
  <c r="U41" i="6"/>
  <c r="T41" i="6"/>
  <c r="S41" i="6"/>
  <c r="R41" i="6"/>
  <c r="R24" i="6" s="1"/>
  <c r="Q41" i="6"/>
  <c r="Q24" i="6" s="1"/>
  <c r="P41" i="6"/>
  <c r="O41" i="6"/>
  <c r="N41" i="6"/>
  <c r="N24" i="6" s="1"/>
  <c r="M41" i="6"/>
  <c r="Z40" i="6"/>
  <c r="X40" i="6"/>
  <c r="W40" i="6"/>
  <c r="V40" i="6"/>
  <c r="U40" i="6"/>
  <c r="T40" i="6"/>
  <c r="S40" i="6"/>
  <c r="R40" i="6"/>
  <c r="Q40" i="6"/>
  <c r="P40" i="6"/>
  <c r="O40" i="6"/>
  <c r="N40" i="6"/>
  <c r="M40" i="6"/>
  <c r="Y40" i="6" s="1"/>
  <c r="Y39" i="6"/>
  <c r="AA38" i="6" s="1"/>
  <c r="Y38" i="6"/>
  <c r="Y37" i="6"/>
  <c r="AA36" i="6" s="1"/>
  <c r="Y36" i="6"/>
  <c r="Y35" i="6"/>
  <c r="AA34" i="6"/>
  <c r="Y34" i="6"/>
  <c r="Y33" i="6"/>
  <c r="AA32" i="6"/>
  <c r="Y32" i="6"/>
  <c r="Y31" i="6"/>
  <c r="AA30" i="6" s="1"/>
  <c r="Y30" i="6"/>
  <c r="Y29" i="6"/>
  <c r="AA28" i="6" s="1"/>
  <c r="Y28" i="6"/>
  <c r="Y27" i="6"/>
  <c r="AA26" i="6" s="1"/>
  <c r="Y26" i="6"/>
  <c r="X24" i="6"/>
  <c r="W24" i="6"/>
  <c r="U24" i="6"/>
  <c r="T24" i="6"/>
  <c r="S24" i="6"/>
  <c r="P24" i="6"/>
  <c r="O24" i="6"/>
  <c r="X23" i="6"/>
  <c r="W23" i="6"/>
  <c r="V23" i="6"/>
  <c r="U23" i="6"/>
  <c r="T23" i="6"/>
  <c r="S23" i="6"/>
  <c r="R23" i="6"/>
  <c r="Q23" i="6"/>
  <c r="P23" i="6"/>
  <c r="O23" i="6"/>
  <c r="N23" i="6"/>
  <c r="M23" i="6"/>
  <c r="Y23" i="6" s="1"/>
  <c r="X21" i="6"/>
  <c r="W21" i="6"/>
  <c r="V21" i="6"/>
  <c r="V10" i="6" s="1"/>
  <c r="U21" i="6"/>
  <c r="T21" i="6"/>
  <c r="S21" i="6"/>
  <c r="R21" i="6"/>
  <c r="R10" i="6" s="1"/>
  <c r="Q21" i="6"/>
  <c r="P21" i="6"/>
  <c r="O21" i="6"/>
  <c r="N21" i="6"/>
  <c r="N10" i="6" s="1"/>
  <c r="M21" i="6"/>
  <c r="Y21" i="6" s="1"/>
  <c r="Z20" i="6"/>
  <c r="X20" i="6"/>
  <c r="W20" i="6"/>
  <c r="V20" i="6"/>
  <c r="V9" i="6" s="1"/>
  <c r="U20" i="6"/>
  <c r="T20" i="6"/>
  <c r="S20" i="6"/>
  <c r="R20" i="6"/>
  <c r="R9" i="6" s="1"/>
  <c r="Q20" i="6"/>
  <c r="P20" i="6"/>
  <c r="O20" i="6"/>
  <c r="N20" i="6"/>
  <c r="N9" i="6" s="1"/>
  <c r="M20" i="6"/>
  <c r="Y20" i="6" s="1"/>
  <c r="Y19" i="6"/>
  <c r="AA18" i="6" s="1"/>
  <c r="Y18" i="6"/>
  <c r="Y17" i="6"/>
  <c r="AA16" i="6" s="1"/>
  <c r="Y16" i="6"/>
  <c r="Y15" i="6"/>
  <c r="AA14" i="6"/>
  <c r="Y14" i="6"/>
  <c r="Y13" i="6"/>
  <c r="AA12" i="6"/>
  <c r="Y12" i="6"/>
  <c r="X10" i="6"/>
  <c r="W10" i="6"/>
  <c r="U10" i="6"/>
  <c r="T10" i="6"/>
  <c r="S10" i="6"/>
  <c r="Q10" i="6"/>
  <c r="P10" i="6"/>
  <c r="O10" i="6"/>
  <c r="M10" i="6"/>
  <c r="X9" i="6"/>
  <c r="W9" i="6"/>
  <c r="U9" i="6"/>
  <c r="T9" i="6"/>
  <c r="Y9" i="6" s="1"/>
  <c r="S9" i="6"/>
  <c r="Q9" i="6"/>
  <c r="P9" i="6"/>
  <c r="O9" i="6"/>
  <c r="M9" i="6"/>
  <c r="AH41" i="5"/>
  <c r="AE41" i="5"/>
  <c r="AB41" i="5"/>
  <c r="Y41" i="5"/>
  <c r="AH40" i="5"/>
  <c r="AE40" i="5"/>
  <c r="V40" i="5" s="1"/>
  <c r="AB40" i="5"/>
  <c r="Y40" i="5"/>
  <c r="AH39" i="5"/>
  <c r="AE39" i="5"/>
  <c r="AB39" i="5"/>
  <c r="Y39" i="5"/>
  <c r="V39" i="5"/>
  <c r="AH38" i="5"/>
  <c r="AE38" i="5"/>
  <c r="AB38" i="5"/>
  <c r="Y38" i="5"/>
  <c r="V38" i="5" s="1"/>
  <c r="AH37" i="5"/>
  <c r="AE37" i="5"/>
  <c r="AB37" i="5"/>
  <c r="Y37" i="5"/>
  <c r="V37" i="5" s="1"/>
  <c r="AH36" i="5"/>
  <c r="AE36" i="5"/>
  <c r="V36" i="5" s="1"/>
  <c r="AB36" i="5"/>
  <c r="Y36" i="5"/>
  <c r="AH35" i="5"/>
  <c r="AE35" i="5"/>
  <c r="AB35" i="5"/>
  <c r="Y35" i="5"/>
  <c r="V35" i="5"/>
  <c r="AH34" i="5"/>
  <c r="AE34" i="5"/>
  <c r="AB34" i="5"/>
  <c r="Y34" i="5"/>
  <c r="V34" i="5" s="1"/>
  <c r="AH33" i="5"/>
  <c r="AE33" i="5"/>
  <c r="AB33" i="5"/>
  <c r="Y33" i="5"/>
  <c r="V33" i="5" s="1"/>
  <c r="AH32" i="5"/>
  <c r="AE32" i="5"/>
  <c r="V32" i="5" s="1"/>
  <c r="AB32" i="5"/>
  <c r="Y32" i="5"/>
  <c r="AH31" i="5"/>
  <c r="AE31" i="5"/>
  <c r="AB31" i="5"/>
  <c r="Y31" i="5"/>
  <c r="V31" i="5"/>
  <c r="AH30" i="5"/>
  <c r="AE30" i="5"/>
  <c r="AB30" i="5"/>
  <c r="Y30" i="5"/>
  <c r="V30" i="5" s="1"/>
  <c r="AH29" i="5"/>
  <c r="AE29" i="5"/>
  <c r="AB29" i="5"/>
  <c r="Y29" i="5"/>
  <c r="AH28" i="5"/>
  <c r="AE28" i="5"/>
  <c r="V28" i="5" s="1"/>
  <c r="AB28" i="5"/>
  <c r="Y28" i="5"/>
  <c r="AH27" i="5"/>
  <c r="AE27" i="5"/>
  <c r="AB27" i="5"/>
  <c r="Y27" i="5"/>
  <c r="V27" i="5"/>
  <c r="AH26" i="5"/>
  <c r="AE26" i="5"/>
  <c r="AB26" i="5"/>
  <c r="Y26" i="5"/>
  <c r="V26" i="5" s="1"/>
  <c r="AH25" i="5"/>
  <c r="AE25" i="5"/>
  <c r="AB25" i="5"/>
  <c r="Y25" i="5"/>
  <c r="V25" i="5" s="1"/>
  <c r="AH24" i="5"/>
  <c r="AE24" i="5"/>
  <c r="AB24" i="5"/>
  <c r="Y24" i="5"/>
  <c r="V24" i="5"/>
  <c r="AH23" i="5"/>
  <c r="AE23" i="5"/>
  <c r="AB23" i="5"/>
  <c r="Y23" i="5"/>
  <c r="V23" i="5" s="1"/>
  <c r="AH22" i="5"/>
  <c r="AE22" i="5"/>
  <c r="AB22" i="5"/>
  <c r="Y22" i="5"/>
  <c r="AH21" i="5"/>
  <c r="AE21" i="5"/>
  <c r="AB21" i="5"/>
  <c r="Y21" i="5"/>
  <c r="AH20" i="5"/>
  <c r="AE20" i="5"/>
  <c r="V20" i="5" s="1"/>
  <c r="AB20" i="5"/>
  <c r="Y20" i="5"/>
  <c r="AH19" i="5"/>
  <c r="AE19" i="5"/>
  <c r="AB19" i="5"/>
  <c r="Y19" i="5"/>
  <c r="V19" i="5"/>
  <c r="AH18" i="5"/>
  <c r="AE18" i="5"/>
  <c r="AB18" i="5"/>
  <c r="Y18" i="5"/>
  <c r="V18" i="5" s="1"/>
  <c r="AH17" i="5"/>
  <c r="AE17" i="5"/>
  <c r="AB17" i="5"/>
  <c r="Y17" i="5"/>
  <c r="AH16" i="5"/>
  <c r="AE16" i="5"/>
  <c r="V16" i="5" s="1"/>
  <c r="AB16" i="5"/>
  <c r="Y16" i="5"/>
  <c r="AH15" i="5"/>
  <c r="AE15" i="5"/>
  <c r="AB15" i="5"/>
  <c r="Y15" i="5"/>
  <c r="V15" i="5"/>
  <c r="AH14" i="5"/>
  <c r="AE14" i="5"/>
  <c r="AB14" i="5"/>
  <c r="Y14" i="5"/>
  <c r="V14" i="5" s="1"/>
  <c r="AH13" i="5"/>
  <c r="AE13" i="5"/>
  <c r="AB13" i="5"/>
  <c r="Y13" i="5"/>
  <c r="V13" i="5" s="1"/>
  <c r="AH12" i="5"/>
  <c r="AE12" i="5"/>
  <c r="V12" i="5" s="1"/>
  <c r="AB12" i="5"/>
  <c r="Y12" i="5"/>
  <c r="AH11" i="5"/>
  <c r="AE11" i="5"/>
  <c r="AB11" i="5"/>
  <c r="Y11" i="5"/>
  <c r="V11" i="5"/>
  <c r="AH10" i="5"/>
  <c r="AE10" i="5"/>
  <c r="AB10" i="5"/>
  <c r="Y10" i="5"/>
  <c r="V10" i="5" s="1"/>
  <c r="AH9" i="5"/>
  <c r="AE9" i="5"/>
  <c r="AB9" i="5"/>
  <c r="Y9" i="5"/>
  <c r="AH8" i="5"/>
  <c r="AE8" i="5"/>
  <c r="V8" i="5" s="1"/>
  <c r="AB8" i="5"/>
  <c r="Y8" i="5"/>
  <c r="AH7" i="5"/>
  <c r="AE7" i="5"/>
  <c r="AB7" i="5"/>
  <c r="Y7" i="5"/>
  <c r="V7" i="5"/>
  <c r="AH6" i="5"/>
  <c r="AE6" i="5"/>
  <c r="AB6" i="5"/>
  <c r="Y6" i="5"/>
  <c r="V6" i="5" s="1"/>
  <c r="AH5" i="5"/>
  <c r="AE5" i="5"/>
  <c r="AB5" i="5"/>
  <c r="Y5" i="5"/>
  <c r="V5" i="5" s="1"/>
  <c r="B163" i="3"/>
  <c r="B162" i="3"/>
  <c r="B161" i="3"/>
  <c r="B160" i="3"/>
  <c r="K159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AB145" i="3"/>
  <c r="AA145" i="3"/>
  <c r="B145" i="3"/>
  <c r="B144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D33" i="3"/>
  <c r="C33" i="3"/>
  <c r="B33" i="3"/>
  <c r="B32" i="3"/>
  <c r="B26" i="3"/>
  <c r="C25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D423" i="2"/>
  <c r="M422" i="2"/>
  <c r="T162" i="3" s="1"/>
  <c r="K421" i="2"/>
  <c r="P161" i="3" s="1"/>
  <c r="D421" i="2"/>
  <c r="G419" i="2"/>
  <c r="H159" i="3" s="1"/>
  <c r="D419" i="2"/>
  <c r="D418" i="2"/>
  <c r="L417" i="2"/>
  <c r="R157" i="3" s="1"/>
  <c r="D417" i="2"/>
  <c r="D415" i="2"/>
  <c r="K400" i="2"/>
  <c r="O163" i="3" s="1"/>
  <c r="D399" i="2"/>
  <c r="O398" i="2"/>
  <c r="W161" i="3" s="1"/>
  <c r="M397" i="2"/>
  <c r="S160" i="3" s="1"/>
  <c r="E397" i="2"/>
  <c r="C160" i="3" s="1"/>
  <c r="D397" i="2"/>
  <c r="I395" i="2"/>
  <c r="K158" i="3" s="1"/>
  <c r="D395" i="2"/>
  <c r="E393" i="2"/>
  <c r="C156" i="3" s="1"/>
  <c r="D393" i="2"/>
  <c r="E320" i="2"/>
  <c r="D320" i="2"/>
  <c r="E319" i="2"/>
  <c r="D319" i="2"/>
  <c r="E318" i="2"/>
  <c r="D318" i="2"/>
  <c r="E317" i="2"/>
  <c r="D317" i="2"/>
  <c r="E316" i="2"/>
  <c r="D316" i="2"/>
  <c r="E315" i="2"/>
  <c r="D315" i="2"/>
  <c r="D314" i="2"/>
  <c r="E313" i="2"/>
  <c r="D313" i="2"/>
  <c r="D312" i="2"/>
  <c r="E311" i="2"/>
  <c r="E309" i="2"/>
  <c r="X295" i="2"/>
  <c r="P295" i="2"/>
  <c r="AA294" i="2"/>
  <c r="Z294" i="2"/>
  <c r="Y294" i="2"/>
  <c r="X294" i="2"/>
  <c r="W294" i="2"/>
  <c r="V294" i="2"/>
  <c r="U294" i="2"/>
  <c r="T294" i="2"/>
  <c r="S294" i="2"/>
  <c r="R294" i="2"/>
  <c r="P294" i="2"/>
  <c r="AC293" i="2"/>
  <c r="AA293" i="2"/>
  <c r="AA295" i="2" s="1"/>
  <c r="Z293" i="2"/>
  <c r="Z295" i="2" s="1"/>
  <c r="Y293" i="2"/>
  <c r="X293" i="2"/>
  <c r="W293" i="2"/>
  <c r="W295" i="2" s="1"/>
  <c r="V293" i="2"/>
  <c r="V295" i="2" s="1"/>
  <c r="U293" i="2"/>
  <c r="T293" i="2"/>
  <c r="T295" i="2" s="1"/>
  <c r="S293" i="2"/>
  <c r="S295" i="2" s="1"/>
  <c r="R293" i="2"/>
  <c r="R295" i="2" s="1"/>
  <c r="Q293" i="2"/>
  <c r="P293" i="2"/>
  <c r="N293" i="2"/>
  <c r="M293" i="2"/>
  <c r="L293" i="2"/>
  <c r="K293" i="2"/>
  <c r="J293" i="2"/>
  <c r="I293" i="2"/>
  <c r="H293" i="2"/>
  <c r="G293" i="2"/>
  <c r="F293" i="2"/>
  <c r="E293" i="2"/>
  <c r="D293" i="2"/>
  <c r="AA292" i="2"/>
  <c r="X292" i="2"/>
  <c r="W292" i="2"/>
  <c r="T292" i="2"/>
  <c r="S292" i="2"/>
  <c r="P292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AC290" i="2"/>
  <c r="G423" i="2" s="1"/>
  <c r="H163" i="3" s="1"/>
  <c r="AA290" i="2"/>
  <c r="Z290" i="2"/>
  <c r="Z292" i="2" s="1"/>
  <c r="Y290" i="2"/>
  <c r="Y292" i="2" s="1"/>
  <c r="X290" i="2"/>
  <c r="M400" i="2" s="1"/>
  <c r="S163" i="3" s="1"/>
  <c r="W290" i="2"/>
  <c r="V290" i="2"/>
  <c r="V292" i="2" s="1"/>
  <c r="U290" i="2"/>
  <c r="U292" i="2" s="1"/>
  <c r="T290" i="2"/>
  <c r="I400" i="2" s="1"/>
  <c r="K163" i="3" s="1"/>
  <c r="S290" i="2"/>
  <c r="R290" i="2"/>
  <c r="R292" i="2" s="1"/>
  <c r="Q290" i="2"/>
  <c r="Q292" i="2" s="1"/>
  <c r="P290" i="2"/>
  <c r="E400" i="2" s="1"/>
  <c r="C163" i="3" s="1"/>
  <c r="N290" i="2"/>
  <c r="M290" i="2"/>
  <c r="L290" i="2"/>
  <c r="K290" i="2"/>
  <c r="J290" i="2"/>
  <c r="I290" i="2"/>
  <c r="H290" i="2"/>
  <c r="G290" i="2"/>
  <c r="F290" i="2"/>
  <c r="E290" i="2"/>
  <c r="D290" i="2"/>
  <c r="B290" i="2"/>
  <c r="A290" i="2"/>
  <c r="D400" i="2" s="1"/>
  <c r="X288" i="2"/>
  <c r="P288" i="2"/>
  <c r="AA287" i="2"/>
  <c r="Z287" i="2"/>
  <c r="Y287" i="2"/>
  <c r="X287" i="2"/>
  <c r="W287" i="2"/>
  <c r="V287" i="2"/>
  <c r="U287" i="2"/>
  <c r="T287" i="2"/>
  <c r="S287" i="2"/>
  <c r="R287" i="2"/>
  <c r="P287" i="2"/>
  <c r="AC286" i="2"/>
  <c r="AA286" i="2"/>
  <c r="AA288" i="2" s="1"/>
  <c r="Z286" i="2"/>
  <c r="Z288" i="2" s="1"/>
  <c r="Y286" i="2"/>
  <c r="X286" i="2"/>
  <c r="W286" i="2"/>
  <c r="W288" i="2" s="1"/>
  <c r="V286" i="2"/>
  <c r="V288" i="2" s="1"/>
  <c r="U286" i="2"/>
  <c r="T286" i="2"/>
  <c r="T288" i="2" s="1"/>
  <c r="S286" i="2"/>
  <c r="S288" i="2" s="1"/>
  <c r="R286" i="2"/>
  <c r="R288" i="2" s="1"/>
  <c r="Q286" i="2"/>
  <c r="P286" i="2"/>
  <c r="AB286" i="2" s="1"/>
  <c r="N286" i="2"/>
  <c r="M286" i="2"/>
  <c r="L286" i="2"/>
  <c r="K286" i="2"/>
  <c r="J286" i="2"/>
  <c r="I286" i="2"/>
  <c r="H286" i="2"/>
  <c r="G286" i="2"/>
  <c r="F286" i="2"/>
  <c r="E286" i="2"/>
  <c r="D286" i="2"/>
  <c r="AA285" i="2"/>
  <c r="X285" i="2"/>
  <c r="W285" i="2"/>
  <c r="T285" i="2"/>
  <c r="S285" i="2"/>
  <c r="P285" i="2"/>
  <c r="AA284" i="2"/>
  <c r="Z284" i="2"/>
  <c r="O422" i="2" s="1"/>
  <c r="X162" i="3" s="1"/>
  <c r="Y284" i="2"/>
  <c r="X284" i="2"/>
  <c r="W284" i="2"/>
  <c r="V284" i="2"/>
  <c r="K422" i="2" s="1"/>
  <c r="P162" i="3" s="1"/>
  <c r="U284" i="2"/>
  <c r="T284" i="2"/>
  <c r="S284" i="2"/>
  <c r="R284" i="2"/>
  <c r="G422" i="2" s="1"/>
  <c r="H162" i="3" s="1"/>
  <c r="Q284" i="2"/>
  <c r="P284" i="2"/>
  <c r="AB284" i="2" s="1"/>
  <c r="AC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AB283" i="2" s="1"/>
  <c r="N283" i="2"/>
  <c r="M283" i="2"/>
  <c r="L283" i="2"/>
  <c r="K283" i="2"/>
  <c r="J283" i="2"/>
  <c r="I283" i="2"/>
  <c r="H283" i="2"/>
  <c r="G283" i="2"/>
  <c r="F283" i="2"/>
  <c r="E283" i="2"/>
  <c r="D283" i="2"/>
  <c r="B283" i="2"/>
  <c r="A283" i="2"/>
  <c r="D422" i="2" s="1"/>
  <c r="AA281" i="2"/>
  <c r="X281" i="2"/>
  <c r="W281" i="2"/>
  <c r="S281" i="2"/>
  <c r="P281" i="2"/>
  <c r="AA280" i="2"/>
  <c r="Z280" i="2"/>
  <c r="Y280" i="2"/>
  <c r="N421" i="2" s="1"/>
  <c r="V161" i="3" s="1"/>
  <c r="X280" i="2"/>
  <c r="W280" i="2"/>
  <c r="V280" i="2"/>
  <c r="U280" i="2"/>
  <c r="J421" i="2" s="1"/>
  <c r="N161" i="3" s="1"/>
  <c r="T280" i="2"/>
  <c r="T281" i="2" s="1"/>
  <c r="S280" i="2"/>
  <c r="R280" i="2"/>
  <c r="Q280" i="2"/>
  <c r="F421" i="2" s="1"/>
  <c r="F161" i="3" s="1"/>
  <c r="P280" i="2"/>
  <c r="AC279" i="2"/>
  <c r="P421" i="2" s="1"/>
  <c r="Z161" i="3" s="1"/>
  <c r="AA279" i="2"/>
  <c r="P398" i="2" s="1"/>
  <c r="Y161" i="3" s="1"/>
  <c r="Z279" i="2"/>
  <c r="Z281" i="2" s="1"/>
  <c r="Y279" i="2"/>
  <c r="X279" i="2"/>
  <c r="M398" i="2" s="1"/>
  <c r="S161" i="3" s="1"/>
  <c r="W279" i="2"/>
  <c r="L398" i="2" s="1"/>
  <c r="Q161" i="3" s="1"/>
  <c r="V279" i="2"/>
  <c r="V281" i="2" s="1"/>
  <c r="U279" i="2"/>
  <c r="T279" i="2"/>
  <c r="I398" i="2" s="1"/>
  <c r="K161" i="3" s="1"/>
  <c r="S279" i="2"/>
  <c r="H398" i="2" s="1"/>
  <c r="I161" i="3" s="1"/>
  <c r="Q279" i="2"/>
  <c r="P279" i="2"/>
  <c r="E398" i="2" s="1"/>
  <c r="C161" i="3" s="1"/>
  <c r="N279" i="2"/>
  <c r="M279" i="2"/>
  <c r="L279" i="2"/>
  <c r="K279" i="2"/>
  <c r="J279" i="2"/>
  <c r="I279" i="2"/>
  <c r="H279" i="2"/>
  <c r="G279" i="2"/>
  <c r="F279" i="2"/>
  <c r="E279" i="2"/>
  <c r="D279" i="2"/>
  <c r="B279" i="2"/>
  <c r="A279" i="2"/>
  <c r="D398" i="2" s="1"/>
  <c r="W277" i="2"/>
  <c r="AA276" i="2"/>
  <c r="Z276" i="2"/>
  <c r="Y276" i="2"/>
  <c r="X276" i="2"/>
  <c r="X277" i="2" s="1"/>
  <c r="W276" i="2"/>
  <c r="V276" i="2"/>
  <c r="U276" i="2"/>
  <c r="T276" i="2"/>
  <c r="T277" i="2" s="1"/>
  <c r="S276" i="2"/>
  <c r="R276" i="2"/>
  <c r="Q276" i="2"/>
  <c r="P276" i="2"/>
  <c r="P277" i="2" s="1"/>
  <c r="AC275" i="2"/>
  <c r="AA275" i="2"/>
  <c r="AA277" i="2" s="1"/>
  <c r="Z275" i="2"/>
  <c r="Z277" i="2" s="1"/>
  <c r="Y275" i="2"/>
  <c r="X275" i="2"/>
  <c r="W275" i="2"/>
  <c r="V275" i="2"/>
  <c r="V277" i="2" s="1"/>
  <c r="U275" i="2"/>
  <c r="T275" i="2"/>
  <c r="S275" i="2"/>
  <c r="S277" i="2" s="1"/>
  <c r="R275" i="2"/>
  <c r="R277" i="2" s="1"/>
  <c r="Q275" i="2"/>
  <c r="P275" i="2"/>
  <c r="AB275" i="2" s="1"/>
  <c r="N275" i="2"/>
  <c r="M275" i="2"/>
  <c r="L275" i="2"/>
  <c r="K275" i="2"/>
  <c r="J275" i="2"/>
  <c r="I275" i="2"/>
  <c r="H275" i="2"/>
  <c r="G275" i="2"/>
  <c r="F275" i="2"/>
  <c r="E275" i="2"/>
  <c r="D275" i="2"/>
  <c r="AA274" i="2"/>
  <c r="X274" i="2"/>
  <c r="W274" i="2"/>
  <c r="S274" i="2"/>
  <c r="P274" i="2"/>
  <c r="AA273" i="2"/>
  <c r="Z273" i="2"/>
  <c r="Y273" i="2"/>
  <c r="N420" i="2" s="1"/>
  <c r="V160" i="3" s="1"/>
  <c r="X273" i="2"/>
  <c r="W273" i="2"/>
  <c r="V273" i="2"/>
  <c r="U273" i="2"/>
  <c r="J420" i="2" s="1"/>
  <c r="N160" i="3" s="1"/>
  <c r="T273" i="2"/>
  <c r="T274" i="2" s="1"/>
  <c r="S273" i="2"/>
  <c r="R273" i="2"/>
  <c r="Q273" i="2"/>
  <c r="F420" i="2" s="1"/>
  <c r="F160" i="3" s="1"/>
  <c r="P273" i="2"/>
  <c r="AC272" i="2"/>
  <c r="L397" i="2" s="1"/>
  <c r="Q160" i="3" s="1"/>
  <c r="Z272" i="2"/>
  <c r="Y272" i="2"/>
  <c r="X272" i="2"/>
  <c r="W272" i="2"/>
  <c r="V272" i="2"/>
  <c r="U272" i="2"/>
  <c r="T272" i="2"/>
  <c r="S272" i="2"/>
  <c r="R272" i="2"/>
  <c r="Q272" i="2"/>
  <c r="P272" i="2"/>
  <c r="N272" i="2"/>
  <c r="M272" i="2"/>
  <c r="L272" i="2"/>
  <c r="K272" i="2"/>
  <c r="J272" i="2"/>
  <c r="I272" i="2"/>
  <c r="H272" i="2"/>
  <c r="G272" i="2"/>
  <c r="F272" i="2"/>
  <c r="E272" i="2"/>
  <c r="D272" i="2"/>
  <c r="B272" i="2"/>
  <c r="A272" i="2"/>
  <c r="D420" i="2" s="1"/>
  <c r="AA270" i="2"/>
  <c r="W270" i="2"/>
  <c r="T270" i="2"/>
  <c r="S270" i="2"/>
  <c r="AA269" i="2"/>
  <c r="Z269" i="2"/>
  <c r="Y269" i="2"/>
  <c r="X269" i="2"/>
  <c r="W269" i="2"/>
  <c r="V269" i="2"/>
  <c r="U269" i="2"/>
  <c r="T269" i="2"/>
  <c r="S269" i="2"/>
  <c r="R269" i="2"/>
  <c r="P269" i="2"/>
  <c r="AC268" i="2"/>
  <c r="AA268" i="2"/>
  <c r="Z268" i="2"/>
  <c r="Z270" i="2" s="1"/>
  <c r="Y268" i="2"/>
  <c r="Y270" i="2" s="1"/>
  <c r="X268" i="2"/>
  <c r="X270" i="2" s="1"/>
  <c r="W268" i="2"/>
  <c r="V268" i="2"/>
  <c r="V270" i="2" s="1"/>
  <c r="U268" i="2"/>
  <c r="U270" i="2" s="1"/>
  <c r="T268" i="2"/>
  <c r="S268" i="2"/>
  <c r="R268" i="2"/>
  <c r="R270" i="2" s="1"/>
  <c r="Q268" i="2"/>
  <c r="P268" i="2"/>
  <c r="AB268" i="2" s="1"/>
  <c r="N268" i="2"/>
  <c r="M268" i="2"/>
  <c r="L268" i="2"/>
  <c r="K268" i="2"/>
  <c r="J268" i="2"/>
  <c r="I268" i="2"/>
  <c r="H268" i="2"/>
  <c r="G268" i="2"/>
  <c r="F268" i="2"/>
  <c r="E268" i="2"/>
  <c r="D268" i="2"/>
  <c r="W267" i="2"/>
  <c r="AA266" i="2"/>
  <c r="Z266" i="2"/>
  <c r="Y266" i="2"/>
  <c r="X266" i="2"/>
  <c r="X267" i="2" s="1"/>
  <c r="W266" i="2"/>
  <c r="V266" i="2"/>
  <c r="U266" i="2"/>
  <c r="T266" i="2"/>
  <c r="T267" i="2" s="1"/>
  <c r="S266" i="2"/>
  <c r="R266" i="2"/>
  <c r="Q266" i="2"/>
  <c r="P266" i="2"/>
  <c r="P267" i="2" s="1"/>
  <c r="AC265" i="2"/>
  <c r="AA265" i="2"/>
  <c r="AA267" i="2" s="1"/>
  <c r="Z265" i="2"/>
  <c r="Z267" i="2" s="1"/>
  <c r="Y265" i="2"/>
  <c r="X265" i="2"/>
  <c r="W265" i="2"/>
  <c r="V265" i="2"/>
  <c r="V267" i="2" s="1"/>
  <c r="U265" i="2"/>
  <c r="T265" i="2"/>
  <c r="S265" i="2"/>
  <c r="S267" i="2" s="1"/>
  <c r="R265" i="2"/>
  <c r="R267" i="2" s="1"/>
  <c r="Q265" i="2"/>
  <c r="P265" i="2"/>
  <c r="AB265" i="2" s="1"/>
  <c r="N265" i="2"/>
  <c r="M265" i="2"/>
  <c r="L265" i="2"/>
  <c r="K265" i="2"/>
  <c r="J265" i="2"/>
  <c r="I265" i="2"/>
  <c r="H265" i="2"/>
  <c r="G265" i="2"/>
  <c r="F265" i="2"/>
  <c r="E265" i="2"/>
  <c r="D265" i="2"/>
  <c r="X264" i="2"/>
  <c r="P264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AC262" i="2"/>
  <c r="AA262" i="2"/>
  <c r="AA264" i="2" s="1"/>
  <c r="Z262" i="2"/>
  <c r="Z264" i="2" s="1"/>
  <c r="Y262" i="2"/>
  <c r="X262" i="2"/>
  <c r="W262" i="2"/>
  <c r="W264" i="2" s="1"/>
  <c r="V262" i="2"/>
  <c r="V264" i="2" s="1"/>
  <c r="U262" i="2"/>
  <c r="T262" i="2"/>
  <c r="T264" i="2" s="1"/>
  <c r="S262" i="2"/>
  <c r="S264" i="2" s="1"/>
  <c r="R262" i="2"/>
  <c r="R264" i="2" s="1"/>
  <c r="Q262" i="2"/>
  <c r="P262" i="2"/>
  <c r="N262" i="2"/>
  <c r="M262" i="2"/>
  <c r="L262" i="2"/>
  <c r="K262" i="2"/>
  <c r="J262" i="2"/>
  <c r="I262" i="2"/>
  <c r="H262" i="2"/>
  <c r="G262" i="2"/>
  <c r="F262" i="2"/>
  <c r="E262" i="2"/>
  <c r="D262" i="2"/>
  <c r="AA261" i="2"/>
  <c r="S261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AB260" i="2" s="1"/>
  <c r="AD259" i="2" s="1"/>
  <c r="AC259" i="2"/>
  <c r="AA259" i="2"/>
  <c r="Z259" i="2"/>
  <c r="Z261" i="2" s="1"/>
  <c r="Y259" i="2"/>
  <c r="Y261" i="2" s="1"/>
  <c r="X259" i="2"/>
  <c r="X261" i="2" s="1"/>
  <c r="W259" i="2"/>
  <c r="W261" i="2" s="1"/>
  <c r="V259" i="2"/>
  <c r="V261" i="2" s="1"/>
  <c r="U259" i="2"/>
  <c r="U261" i="2" s="1"/>
  <c r="T259" i="2"/>
  <c r="T261" i="2" s="1"/>
  <c r="S259" i="2"/>
  <c r="Q259" i="2"/>
  <c r="P259" i="2"/>
  <c r="P261" i="2" s="1"/>
  <c r="N259" i="2"/>
  <c r="M259" i="2"/>
  <c r="L259" i="2"/>
  <c r="K259" i="2"/>
  <c r="J259" i="2"/>
  <c r="I259" i="2"/>
  <c r="H259" i="2"/>
  <c r="G259" i="2"/>
  <c r="F259" i="2"/>
  <c r="E259" i="2"/>
  <c r="D259" i="2"/>
  <c r="AA258" i="2"/>
  <c r="X258" i="2"/>
  <c r="W258" i="2"/>
  <c r="T258" i="2"/>
  <c r="S258" i="2"/>
  <c r="P258" i="2"/>
  <c r="AA257" i="2"/>
  <c r="Z257" i="2"/>
  <c r="Y257" i="2"/>
  <c r="X257" i="2"/>
  <c r="W257" i="2"/>
  <c r="V257" i="2"/>
  <c r="U257" i="2"/>
  <c r="T257" i="2"/>
  <c r="S257" i="2"/>
  <c r="R257" i="2"/>
  <c r="P257" i="2"/>
  <c r="AC256" i="2"/>
  <c r="AA256" i="2"/>
  <c r="Z256" i="2"/>
  <c r="Z258" i="2" s="1"/>
  <c r="Y256" i="2"/>
  <c r="Y258" i="2" s="1"/>
  <c r="X256" i="2"/>
  <c r="M396" i="2" s="1"/>
  <c r="S159" i="3" s="1"/>
  <c r="W256" i="2"/>
  <c r="V256" i="2"/>
  <c r="V258" i="2" s="1"/>
  <c r="U256" i="2"/>
  <c r="U258" i="2" s="1"/>
  <c r="T256" i="2"/>
  <c r="I396" i="2" s="1"/>
  <c r="S256" i="2"/>
  <c r="R256" i="2"/>
  <c r="R258" i="2" s="1"/>
  <c r="Q256" i="2"/>
  <c r="P256" i="2"/>
  <c r="E396" i="2" s="1"/>
  <c r="C159" i="3" s="1"/>
  <c r="N256" i="2"/>
  <c r="M256" i="2"/>
  <c r="L256" i="2"/>
  <c r="K256" i="2"/>
  <c r="J256" i="2"/>
  <c r="I256" i="2"/>
  <c r="H256" i="2"/>
  <c r="G256" i="2"/>
  <c r="F256" i="2"/>
  <c r="E256" i="2"/>
  <c r="D256" i="2"/>
  <c r="B256" i="2"/>
  <c r="A256" i="2"/>
  <c r="D396" i="2" s="1"/>
  <c r="X254" i="2"/>
  <c r="P254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AC252" i="2"/>
  <c r="AA252" i="2"/>
  <c r="AA254" i="2" s="1"/>
  <c r="Z252" i="2"/>
  <c r="Z254" i="2" s="1"/>
  <c r="Y252" i="2"/>
  <c r="X252" i="2"/>
  <c r="W252" i="2"/>
  <c r="W254" i="2" s="1"/>
  <c r="V252" i="2"/>
  <c r="V254" i="2" s="1"/>
  <c r="U252" i="2"/>
  <c r="T252" i="2"/>
  <c r="T254" i="2" s="1"/>
  <c r="S252" i="2"/>
  <c r="S254" i="2" s="1"/>
  <c r="R252" i="2"/>
  <c r="R254" i="2" s="1"/>
  <c r="Q252" i="2"/>
  <c r="P252" i="2"/>
  <c r="N252" i="2"/>
  <c r="M252" i="2"/>
  <c r="L252" i="2"/>
  <c r="K252" i="2"/>
  <c r="J252" i="2"/>
  <c r="I252" i="2"/>
  <c r="H252" i="2"/>
  <c r="G252" i="2"/>
  <c r="F252" i="2"/>
  <c r="E252" i="2"/>
  <c r="D252" i="2"/>
  <c r="AA251" i="2"/>
  <c r="S251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AB250" i="2" s="1"/>
  <c r="AD249" i="2" s="1"/>
  <c r="AC249" i="2"/>
  <c r="AA249" i="2"/>
  <c r="Z249" i="2"/>
  <c r="Z251" i="2" s="1"/>
  <c r="Y249" i="2"/>
  <c r="Y251" i="2" s="1"/>
  <c r="X249" i="2"/>
  <c r="X251" i="2" s="1"/>
  <c r="W249" i="2"/>
  <c r="W251" i="2" s="1"/>
  <c r="V249" i="2"/>
  <c r="V251" i="2" s="1"/>
  <c r="U249" i="2"/>
  <c r="U251" i="2" s="1"/>
  <c r="T249" i="2"/>
  <c r="T251" i="2" s="1"/>
  <c r="S249" i="2"/>
  <c r="R249" i="2"/>
  <c r="R251" i="2" s="1"/>
  <c r="Q249" i="2"/>
  <c r="Q251" i="2" s="1"/>
  <c r="P249" i="2"/>
  <c r="P251" i="2" s="1"/>
  <c r="N249" i="2"/>
  <c r="M249" i="2"/>
  <c r="L249" i="2"/>
  <c r="K249" i="2"/>
  <c r="J249" i="2"/>
  <c r="I249" i="2"/>
  <c r="H249" i="2"/>
  <c r="G249" i="2"/>
  <c r="F249" i="2"/>
  <c r="E249" i="2"/>
  <c r="D249" i="2"/>
  <c r="AA248" i="2"/>
  <c r="W248" i="2"/>
  <c r="T248" i="2"/>
  <c r="S248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AB247" i="2" s="1"/>
  <c r="AD246" i="2" s="1"/>
  <c r="AC246" i="2"/>
  <c r="AA246" i="2"/>
  <c r="Z246" i="2"/>
  <c r="Z248" i="2" s="1"/>
  <c r="Y246" i="2"/>
  <c r="Y248" i="2" s="1"/>
  <c r="X246" i="2"/>
  <c r="X248" i="2" s="1"/>
  <c r="W246" i="2"/>
  <c r="V246" i="2"/>
  <c r="V248" i="2" s="1"/>
  <c r="U246" i="2"/>
  <c r="U248" i="2" s="1"/>
  <c r="T246" i="2"/>
  <c r="S246" i="2"/>
  <c r="R246" i="2"/>
  <c r="R248" i="2" s="1"/>
  <c r="Q246" i="2"/>
  <c r="Q248" i="2" s="1"/>
  <c r="P246" i="2"/>
  <c r="AB246" i="2" s="1"/>
  <c r="N246" i="2"/>
  <c r="M246" i="2"/>
  <c r="L246" i="2"/>
  <c r="K246" i="2"/>
  <c r="J246" i="2"/>
  <c r="I246" i="2"/>
  <c r="H246" i="2"/>
  <c r="G246" i="2"/>
  <c r="F246" i="2"/>
  <c r="E246" i="2"/>
  <c r="D246" i="2"/>
  <c r="AA245" i="2"/>
  <c r="W245" i="2"/>
  <c r="S245" i="2"/>
  <c r="AA244" i="2"/>
  <c r="P418" i="2" s="1"/>
  <c r="Z158" i="3" s="1"/>
  <c r="Z244" i="2"/>
  <c r="Y244" i="2"/>
  <c r="N418" i="2" s="1"/>
  <c r="V158" i="3" s="1"/>
  <c r="X244" i="2"/>
  <c r="X245" i="2" s="1"/>
  <c r="W244" i="2"/>
  <c r="L418" i="2" s="1"/>
  <c r="R158" i="3" s="1"/>
  <c r="V244" i="2"/>
  <c r="U244" i="2"/>
  <c r="J418" i="2" s="1"/>
  <c r="N158" i="3" s="1"/>
  <c r="T244" i="2"/>
  <c r="S244" i="2"/>
  <c r="H418" i="2" s="1"/>
  <c r="J158" i="3" s="1"/>
  <c r="R244" i="2"/>
  <c r="Q244" i="2"/>
  <c r="F418" i="2" s="1"/>
  <c r="F158" i="3" s="1"/>
  <c r="P244" i="2"/>
  <c r="P245" i="2" s="1"/>
  <c r="AC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N243" i="2"/>
  <c r="M243" i="2"/>
  <c r="L243" i="2"/>
  <c r="K243" i="2"/>
  <c r="J243" i="2"/>
  <c r="I243" i="2"/>
  <c r="H243" i="2"/>
  <c r="G243" i="2"/>
  <c r="F243" i="2"/>
  <c r="E243" i="2"/>
  <c r="D243" i="2"/>
  <c r="B243" i="2"/>
  <c r="S241" i="2"/>
  <c r="AA240" i="2"/>
  <c r="Z240" i="2"/>
  <c r="Y240" i="2"/>
  <c r="X240" i="2"/>
  <c r="W240" i="2"/>
  <c r="V240" i="2"/>
  <c r="U240" i="2"/>
  <c r="T240" i="2"/>
  <c r="T241" i="2" s="1"/>
  <c r="S240" i="2"/>
  <c r="R240" i="2"/>
  <c r="Q240" i="2"/>
  <c r="P240" i="2"/>
  <c r="AB240" i="2" s="1"/>
  <c r="AD239" i="2" s="1"/>
  <c r="AC239" i="2"/>
  <c r="AA239" i="2"/>
  <c r="AA241" i="2" s="1"/>
  <c r="Z239" i="2"/>
  <c r="Z241" i="2" s="1"/>
  <c r="Y239" i="2"/>
  <c r="Y241" i="2" s="1"/>
  <c r="X239" i="2"/>
  <c r="W239" i="2"/>
  <c r="W241" i="2" s="1"/>
  <c r="V239" i="2"/>
  <c r="V241" i="2" s="1"/>
  <c r="U239" i="2"/>
  <c r="U241" i="2" s="1"/>
  <c r="T239" i="2"/>
  <c r="S239" i="2"/>
  <c r="R239" i="2"/>
  <c r="R241" i="2" s="1"/>
  <c r="Q239" i="2"/>
  <c r="Q241" i="2" s="1"/>
  <c r="P239" i="2"/>
  <c r="P241" i="2" s="1"/>
  <c r="N239" i="2"/>
  <c r="M239" i="2"/>
  <c r="L239" i="2"/>
  <c r="K239" i="2"/>
  <c r="J239" i="2"/>
  <c r="I239" i="2"/>
  <c r="H239" i="2"/>
  <c r="G239" i="2"/>
  <c r="F239" i="2"/>
  <c r="E239" i="2"/>
  <c r="D239" i="2"/>
  <c r="Z238" i="2"/>
  <c r="V238" i="2"/>
  <c r="T238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AB237" i="2" s="1"/>
  <c r="AD236" i="2" s="1"/>
  <c r="AC236" i="2"/>
  <c r="AA236" i="2"/>
  <c r="AA238" i="2" s="1"/>
  <c r="Z236" i="2"/>
  <c r="Y236" i="2"/>
  <c r="X236" i="2"/>
  <c r="W236" i="2"/>
  <c r="W238" i="2" s="1"/>
  <c r="V236" i="2"/>
  <c r="U236" i="2"/>
  <c r="T236" i="2"/>
  <c r="S236" i="2"/>
  <c r="S238" i="2" s="1"/>
  <c r="R236" i="2"/>
  <c r="R238" i="2" s="1"/>
  <c r="Q236" i="2"/>
  <c r="P236" i="2"/>
  <c r="N236" i="2"/>
  <c r="M236" i="2"/>
  <c r="L236" i="2"/>
  <c r="K236" i="2"/>
  <c r="J236" i="2"/>
  <c r="I236" i="2"/>
  <c r="H236" i="2"/>
  <c r="G236" i="2"/>
  <c r="F236" i="2"/>
  <c r="E236" i="2"/>
  <c r="D236" i="2"/>
  <c r="AA235" i="2"/>
  <c r="W235" i="2"/>
  <c r="V235" i="2"/>
  <c r="P235" i="2"/>
  <c r="AA234" i="2"/>
  <c r="Z234" i="2"/>
  <c r="Y234" i="2"/>
  <c r="N417" i="2" s="1"/>
  <c r="V157" i="3" s="1"/>
  <c r="X234" i="2"/>
  <c r="W234" i="2"/>
  <c r="V234" i="2"/>
  <c r="U234" i="2"/>
  <c r="J417" i="2" s="1"/>
  <c r="N157" i="3" s="1"/>
  <c r="T234" i="2"/>
  <c r="S234" i="2"/>
  <c r="R234" i="2"/>
  <c r="Q234" i="2"/>
  <c r="F417" i="2" s="1"/>
  <c r="F157" i="3" s="1"/>
  <c r="P234" i="2"/>
  <c r="AC233" i="2"/>
  <c r="AA233" i="2"/>
  <c r="Z233" i="2"/>
  <c r="Z235" i="2" s="1"/>
  <c r="Y233" i="2"/>
  <c r="X233" i="2"/>
  <c r="X235" i="2" s="1"/>
  <c r="W233" i="2"/>
  <c r="V233" i="2"/>
  <c r="K394" i="2" s="1"/>
  <c r="O157" i="3" s="1"/>
  <c r="U233" i="2"/>
  <c r="T233" i="2"/>
  <c r="S233" i="2"/>
  <c r="R233" i="2"/>
  <c r="R235" i="2" s="1"/>
  <c r="Q233" i="2"/>
  <c r="P233" i="2"/>
  <c r="N233" i="2"/>
  <c r="M233" i="2"/>
  <c r="L233" i="2"/>
  <c r="K233" i="2"/>
  <c r="J233" i="2"/>
  <c r="I233" i="2"/>
  <c r="H233" i="2"/>
  <c r="G233" i="2"/>
  <c r="F233" i="2"/>
  <c r="E233" i="2"/>
  <c r="D233" i="2"/>
  <c r="B233" i="2"/>
  <c r="E314" i="2" s="1"/>
  <c r="A233" i="2"/>
  <c r="D394" i="2" s="1"/>
  <c r="AA231" i="2"/>
  <c r="Z231" i="2"/>
  <c r="W231" i="2"/>
  <c r="V231" i="2"/>
  <c r="R231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AC229" i="2"/>
  <c r="AA229" i="2"/>
  <c r="Z229" i="2"/>
  <c r="Y229" i="2"/>
  <c r="X229" i="2"/>
  <c r="X231" i="2" s="1"/>
  <c r="W229" i="2"/>
  <c r="V229" i="2"/>
  <c r="U229" i="2"/>
  <c r="T229" i="2"/>
  <c r="T231" i="2" s="1"/>
  <c r="S229" i="2"/>
  <c r="S231" i="2" s="1"/>
  <c r="R229" i="2"/>
  <c r="Q229" i="2"/>
  <c r="P229" i="2"/>
  <c r="P231" i="2" s="1"/>
  <c r="N229" i="2"/>
  <c r="M229" i="2"/>
  <c r="L229" i="2"/>
  <c r="K229" i="2"/>
  <c r="J229" i="2"/>
  <c r="I229" i="2"/>
  <c r="H229" i="2"/>
  <c r="G229" i="2"/>
  <c r="F229" i="2"/>
  <c r="E229" i="2"/>
  <c r="D229" i="2"/>
  <c r="X228" i="2"/>
  <c r="W228" i="2"/>
  <c r="R228" i="2"/>
  <c r="AA227" i="2"/>
  <c r="AA228" i="2" s="1"/>
  <c r="Z227" i="2"/>
  <c r="Y227" i="2"/>
  <c r="X227" i="2"/>
  <c r="W227" i="2"/>
  <c r="V227" i="2"/>
  <c r="U227" i="2"/>
  <c r="T227" i="2"/>
  <c r="S227" i="2"/>
  <c r="S228" i="2" s="1"/>
  <c r="R227" i="2"/>
  <c r="Q227" i="2"/>
  <c r="P227" i="2"/>
  <c r="AB227" i="2" s="1"/>
  <c r="AD226" i="2" s="1"/>
  <c r="AC226" i="2"/>
  <c r="AA226" i="2"/>
  <c r="Z226" i="2"/>
  <c r="Z228" i="2" s="1"/>
  <c r="Y226" i="2"/>
  <c r="Y228" i="2" s="1"/>
  <c r="X226" i="2"/>
  <c r="W226" i="2"/>
  <c r="V226" i="2"/>
  <c r="V228" i="2" s="1"/>
  <c r="U226" i="2"/>
  <c r="U228" i="2" s="1"/>
  <c r="T226" i="2"/>
  <c r="T228" i="2" s="1"/>
  <c r="S226" i="2"/>
  <c r="R226" i="2"/>
  <c r="Q226" i="2"/>
  <c r="Q228" i="2" s="1"/>
  <c r="P226" i="2"/>
  <c r="P228" i="2" s="1"/>
  <c r="N226" i="2"/>
  <c r="M226" i="2"/>
  <c r="L226" i="2"/>
  <c r="K226" i="2"/>
  <c r="J226" i="2"/>
  <c r="I226" i="2"/>
  <c r="H226" i="2"/>
  <c r="G226" i="2"/>
  <c r="F226" i="2"/>
  <c r="E226" i="2"/>
  <c r="D226" i="2"/>
  <c r="X225" i="2"/>
  <c r="AA224" i="2"/>
  <c r="Z224" i="2"/>
  <c r="Y224" i="2"/>
  <c r="X224" i="2"/>
  <c r="W224" i="2"/>
  <c r="V224" i="2"/>
  <c r="U224" i="2"/>
  <c r="T224" i="2"/>
  <c r="T225" i="2" s="1"/>
  <c r="S224" i="2"/>
  <c r="R224" i="2"/>
  <c r="Q224" i="2"/>
  <c r="P224" i="2"/>
  <c r="AB224" i="2" s="1"/>
  <c r="AD223" i="2" s="1"/>
  <c r="AC223" i="2"/>
  <c r="AA223" i="2"/>
  <c r="AA225" i="2" s="1"/>
  <c r="Z223" i="2"/>
  <c r="Z225" i="2" s="1"/>
  <c r="Y223" i="2"/>
  <c r="Y225" i="2" s="1"/>
  <c r="X223" i="2"/>
  <c r="W223" i="2"/>
  <c r="W225" i="2" s="1"/>
  <c r="V223" i="2"/>
  <c r="V225" i="2" s="1"/>
  <c r="U223" i="2"/>
  <c r="U225" i="2" s="1"/>
  <c r="T223" i="2"/>
  <c r="S223" i="2"/>
  <c r="S225" i="2" s="1"/>
  <c r="R223" i="2"/>
  <c r="R225" i="2" s="1"/>
  <c r="Q223" i="2"/>
  <c r="Q225" i="2" s="1"/>
  <c r="P223" i="2"/>
  <c r="P225" i="2" s="1"/>
  <c r="N223" i="2"/>
  <c r="M223" i="2"/>
  <c r="L223" i="2"/>
  <c r="K223" i="2"/>
  <c r="J223" i="2"/>
  <c r="I223" i="2"/>
  <c r="H223" i="2"/>
  <c r="G223" i="2"/>
  <c r="F223" i="2"/>
  <c r="E223" i="2"/>
  <c r="D223" i="2"/>
  <c r="AA222" i="2"/>
  <c r="Z222" i="2"/>
  <c r="V222" i="2"/>
  <c r="AA221" i="2"/>
  <c r="Z221" i="2"/>
  <c r="Y221" i="2"/>
  <c r="X221" i="2"/>
  <c r="M416" i="2" s="1"/>
  <c r="T156" i="3" s="1"/>
  <c r="W221" i="2"/>
  <c r="W222" i="2" s="1"/>
  <c r="V221" i="2"/>
  <c r="U221" i="2"/>
  <c r="J416" i="2" s="1"/>
  <c r="N156" i="3" s="1"/>
  <c r="T221" i="2"/>
  <c r="I416" i="2" s="1"/>
  <c r="L156" i="3" s="1"/>
  <c r="S221" i="2"/>
  <c r="R221" i="2"/>
  <c r="Q221" i="2"/>
  <c r="P221" i="2"/>
  <c r="E416" i="2" s="1"/>
  <c r="D156" i="3" s="1"/>
  <c r="AC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AB220" i="2" s="1"/>
  <c r="N220" i="2"/>
  <c r="M220" i="2"/>
  <c r="L220" i="2"/>
  <c r="K220" i="2"/>
  <c r="J220" i="2"/>
  <c r="I220" i="2"/>
  <c r="H220" i="2"/>
  <c r="G220" i="2"/>
  <c r="F220" i="2"/>
  <c r="E220" i="2"/>
  <c r="D220" i="2"/>
  <c r="B220" i="2"/>
  <c r="A220" i="2"/>
  <c r="D416" i="2" s="1"/>
  <c r="Z218" i="2"/>
  <c r="V218" i="2"/>
  <c r="P218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AB217" i="2" s="1"/>
  <c r="AD216" i="2" s="1"/>
  <c r="AC216" i="2"/>
  <c r="AA216" i="2"/>
  <c r="AA218" i="2" s="1"/>
  <c r="Z216" i="2"/>
  <c r="Y216" i="2"/>
  <c r="X216" i="2"/>
  <c r="X218" i="2" s="1"/>
  <c r="W216" i="2"/>
  <c r="W218" i="2" s="1"/>
  <c r="V216" i="2"/>
  <c r="U216" i="2"/>
  <c r="T216" i="2"/>
  <c r="T218" i="2" s="1"/>
  <c r="S216" i="2"/>
  <c r="S218" i="2" s="1"/>
  <c r="R216" i="2"/>
  <c r="R218" i="2" s="1"/>
  <c r="Q216" i="2"/>
  <c r="P216" i="2"/>
  <c r="AB216" i="2" s="1"/>
  <c r="AB218" i="2" s="1"/>
  <c r="N216" i="2"/>
  <c r="M216" i="2"/>
  <c r="L216" i="2"/>
  <c r="K216" i="2"/>
  <c r="J216" i="2"/>
  <c r="I216" i="2"/>
  <c r="H216" i="2"/>
  <c r="G216" i="2"/>
  <c r="F216" i="2"/>
  <c r="E216" i="2"/>
  <c r="D216" i="2"/>
  <c r="AA215" i="2"/>
  <c r="Z215" i="2"/>
  <c r="W215" i="2"/>
  <c r="V215" i="2"/>
  <c r="R215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AC213" i="2"/>
  <c r="AA213" i="2"/>
  <c r="Z213" i="2"/>
  <c r="Y213" i="2"/>
  <c r="X213" i="2"/>
  <c r="X215" i="2" s="1"/>
  <c r="W213" i="2"/>
  <c r="V213" i="2"/>
  <c r="U213" i="2"/>
  <c r="T213" i="2"/>
  <c r="T215" i="2" s="1"/>
  <c r="S213" i="2"/>
  <c r="S215" i="2" s="1"/>
  <c r="R213" i="2"/>
  <c r="Q213" i="2"/>
  <c r="P213" i="2"/>
  <c r="P215" i="2" s="1"/>
  <c r="N213" i="2"/>
  <c r="M213" i="2"/>
  <c r="L213" i="2"/>
  <c r="K213" i="2"/>
  <c r="J213" i="2"/>
  <c r="I213" i="2"/>
  <c r="H213" i="2"/>
  <c r="G213" i="2"/>
  <c r="F213" i="2"/>
  <c r="E213" i="2"/>
  <c r="D213" i="2"/>
  <c r="X212" i="2"/>
  <c r="AA211" i="2"/>
  <c r="AA212" i="2" s="1"/>
  <c r="Z211" i="2"/>
  <c r="Y211" i="2"/>
  <c r="X211" i="2"/>
  <c r="W211" i="2"/>
  <c r="W212" i="2" s="1"/>
  <c r="V211" i="2"/>
  <c r="U211" i="2"/>
  <c r="T211" i="2"/>
  <c r="S211" i="2"/>
  <c r="S212" i="2" s="1"/>
  <c r="R211" i="2"/>
  <c r="Q211" i="2"/>
  <c r="P211" i="2"/>
  <c r="AC210" i="2"/>
  <c r="AA210" i="2"/>
  <c r="Z210" i="2"/>
  <c r="Z212" i="2" s="1"/>
  <c r="Y210" i="2"/>
  <c r="Y212" i="2" s="1"/>
  <c r="X210" i="2"/>
  <c r="W210" i="2"/>
  <c r="V210" i="2"/>
  <c r="V212" i="2" s="1"/>
  <c r="U210" i="2"/>
  <c r="U212" i="2" s="1"/>
  <c r="T210" i="2"/>
  <c r="T212" i="2" s="1"/>
  <c r="S210" i="2"/>
  <c r="R210" i="2"/>
  <c r="R212" i="2" s="1"/>
  <c r="Q210" i="2"/>
  <c r="Q212" i="2" s="1"/>
  <c r="P210" i="2"/>
  <c r="P212" i="2" s="1"/>
  <c r="N210" i="2"/>
  <c r="M210" i="2"/>
  <c r="L210" i="2"/>
  <c r="K210" i="2"/>
  <c r="J210" i="2"/>
  <c r="I210" i="2"/>
  <c r="H210" i="2"/>
  <c r="G210" i="2"/>
  <c r="F210" i="2"/>
  <c r="E210" i="2"/>
  <c r="D210" i="2"/>
  <c r="T209" i="2"/>
  <c r="AA208" i="2"/>
  <c r="Z208" i="2"/>
  <c r="Y208" i="2"/>
  <c r="X208" i="2"/>
  <c r="X209" i="2" s="1"/>
  <c r="W208" i="2"/>
  <c r="V208" i="2"/>
  <c r="U208" i="2"/>
  <c r="T208" i="2"/>
  <c r="S208" i="2"/>
  <c r="R208" i="2"/>
  <c r="Q208" i="2"/>
  <c r="P208" i="2"/>
  <c r="AB208" i="2" s="1"/>
  <c r="AD207" i="2" s="1"/>
  <c r="AC207" i="2"/>
  <c r="AA207" i="2"/>
  <c r="AA209" i="2" s="1"/>
  <c r="Z207" i="2"/>
  <c r="Z209" i="2" s="1"/>
  <c r="Y207" i="2"/>
  <c r="Y209" i="2" s="1"/>
  <c r="X207" i="2"/>
  <c r="W207" i="2"/>
  <c r="W209" i="2" s="1"/>
  <c r="V207" i="2"/>
  <c r="V209" i="2" s="1"/>
  <c r="U207" i="2"/>
  <c r="U209" i="2" s="1"/>
  <c r="T207" i="2"/>
  <c r="S207" i="2"/>
  <c r="S209" i="2" s="1"/>
  <c r="R207" i="2"/>
  <c r="R209" i="2" s="1"/>
  <c r="N207" i="2"/>
  <c r="M207" i="2"/>
  <c r="L207" i="2"/>
  <c r="K207" i="2"/>
  <c r="J207" i="2"/>
  <c r="I207" i="2"/>
  <c r="H207" i="2"/>
  <c r="G207" i="2"/>
  <c r="F207" i="2"/>
  <c r="E207" i="2"/>
  <c r="D207" i="2"/>
  <c r="T206" i="2"/>
  <c r="AA205" i="2"/>
  <c r="Z205" i="2"/>
  <c r="Y205" i="2"/>
  <c r="X205" i="2"/>
  <c r="X206" i="2" s="1"/>
  <c r="W205" i="2"/>
  <c r="V205" i="2"/>
  <c r="U205" i="2"/>
  <c r="T205" i="2"/>
  <c r="S205" i="2"/>
  <c r="R205" i="2"/>
  <c r="Q205" i="2"/>
  <c r="P205" i="2"/>
  <c r="AB205" i="2" s="1"/>
  <c r="AD204" i="2" s="1"/>
  <c r="AC204" i="2"/>
  <c r="AA204" i="2"/>
  <c r="AA206" i="2" s="1"/>
  <c r="Z204" i="2"/>
  <c r="Z206" i="2" s="1"/>
  <c r="Y204" i="2"/>
  <c r="Y206" i="2" s="1"/>
  <c r="X204" i="2"/>
  <c r="W204" i="2"/>
  <c r="W206" i="2" s="1"/>
  <c r="V204" i="2"/>
  <c r="V206" i="2" s="1"/>
  <c r="U204" i="2"/>
  <c r="U206" i="2" s="1"/>
  <c r="T204" i="2"/>
  <c r="S204" i="2"/>
  <c r="S206" i="2" s="1"/>
  <c r="R204" i="2"/>
  <c r="R206" i="2" s="1"/>
  <c r="Q204" i="2"/>
  <c r="Q206" i="2" s="1"/>
  <c r="N204" i="2"/>
  <c r="M204" i="2"/>
  <c r="L204" i="2"/>
  <c r="K204" i="2"/>
  <c r="J204" i="2"/>
  <c r="I204" i="2"/>
  <c r="H204" i="2"/>
  <c r="G204" i="2"/>
  <c r="F204" i="2"/>
  <c r="E204" i="2"/>
  <c r="D204" i="2"/>
  <c r="AA203" i="2"/>
  <c r="Z203" i="2"/>
  <c r="V203" i="2"/>
  <c r="AA202" i="2"/>
  <c r="Z202" i="2"/>
  <c r="Y202" i="2"/>
  <c r="X202" i="2"/>
  <c r="W202" i="2"/>
  <c r="V202" i="2"/>
  <c r="U202" i="2"/>
  <c r="T202" i="2"/>
  <c r="S202" i="2"/>
  <c r="S203" i="2" s="1"/>
  <c r="R202" i="2"/>
  <c r="Q202" i="2"/>
  <c r="P202" i="2"/>
  <c r="AC201" i="2"/>
  <c r="AA201" i="2"/>
  <c r="Z201" i="2"/>
  <c r="Y201" i="2"/>
  <c r="X201" i="2"/>
  <c r="W201" i="2"/>
  <c r="V201" i="2"/>
  <c r="U201" i="2"/>
  <c r="T201" i="2"/>
  <c r="S201" i="2"/>
  <c r="R201" i="2"/>
  <c r="Q201" i="2"/>
  <c r="N201" i="2"/>
  <c r="M201" i="2"/>
  <c r="L201" i="2"/>
  <c r="K201" i="2"/>
  <c r="J201" i="2"/>
  <c r="I201" i="2"/>
  <c r="H201" i="2"/>
  <c r="G201" i="2"/>
  <c r="F201" i="2"/>
  <c r="E201" i="2"/>
  <c r="D201" i="2"/>
  <c r="B201" i="2"/>
  <c r="E312" i="2" s="1"/>
  <c r="A201" i="2"/>
  <c r="D392" i="2" s="1"/>
  <c r="Z199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AB198" i="2" s="1"/>
  <c r="AD197" i="2" s="1"/>
  <c r="AC197" i="2"/>
  <c r="AA197" i="2"/>
  <c r="AA199" i="2" s="1"/>
  <c r="Z197" i="2"/>
  <c r="Y197" i="2"/>
  <c r="X197" i="2"/>
  <c r="W197" i="2"/>
  <c r="W199" i="2" s="1"/>
  <c r="V197" i="2"/>
  <c r="V199" i="2" s="1"/>
  <c r="U197" i="2"/>
  <c r="T197" i="2"/>
  <c r="T199" i="2" s="1"/>
  <c r="S197" i="2"/>
  <c r="S199" i="2" s="1"/>
  <c r="R197" i="2"/>
  <c r="R199" i="2" s="1"/>
  <c r="Q197" i="2"/>
  <c r="P197" i="2"/>
  <c r="P199" i="2" s="1"/>
  <c r="N197" i="2"/>
  <c r="M197" i="2"/>
  <c r="L197" i="2"/>
  <c r="K197" i="2"/>
  <c r="J197" i="2"/>
  <c r="I197" i="2"/>
  <c r="H197" i="2"/>
  <c r="G197" i="2"/>
  <c r="F197" i="2"/>
  <c r="E197" i="2"/>
  <c r="D197" i="2"/>
  <c r="AA196" i="2"/>
  <c r="Z196" i="2"/>
  <c r="V196" i="2"/>
  <c r="T196" i="2"/>
  <c r="R196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AB195" i="2" s="1"/>
  <c r="AD194" i="2" s="1"/>
  <c r="AC194" i="2"/>
  <c r="AA194" i="2"/>
  <c r="Z194" i="2"/>
  <c r="Y194" i="2"/>
  <c r="Y196" i="2" s="1"/>
  <c r="X194" i="2"/>
  <c r="W194" i="2"/>
  <c r="W196" i="2" s="1"/>
  <c r="V194" i="2"/>
  <c r="U194" i="2"/>
  <c r="U196" i="2" s="1"/>
  <c r="T194" i="2"/>
  <c r="S194" i="2"/>
  <c r="S196" i="2" s="1"/>
  <c r="R194" i="2"/>
  <c r="Q194" i="2"/>
  <c r="Q196" i="2" s="1"/>
  <c r="P194" i="2"/>
  <c r="AB194" i="2" s="1"/>
  <c r="N194" i="2"/>
  <c r="M194" i="2"/>
  <c r="L194" i="2"/>
  <c r="K194" i="2"/>
  <c r="J194" i="2"/>
  <c r="I194" i="2"/>
  <c r="H194" i="2"/>
  <c r="G194" i="2"/>
  <c r="F194" i="2"/>
  <c r="E194" i="2"/>
  <c r="D194" i="2"/>
  <c r="X193" i="2"/>
  <c r="W193" i="2"/>
  <c r="S193" i="2"/>
  <c r="AA192" i="2"/>
  <c r="Z192" i="2"/>
  <c r="Y192" i="2"/>
  <c r="X192" i="2"/>
  <c r="W192" i="2"/>
  <c r="V192" i="2"/>
  <c r="U192" i="2"/>
  <c r="T192" i="2"/>
  <c r="T193" i="2" s="1"/>
  <c r="S192" i="2"/>
  <c r="R192" i="2"/>
  <c r="Q192" i="2"/>
  <c r="P192" i="2"/>
  <c r="AB192" i="2" s="1"/>
  <c r="AD191" i="2" s="1"/>
  <c r="AC191" i="2"/>
  <c r="I391" i="2" s="1"/>
  <c r="K149" i="3" s="1"/>
  <c r="AA191" i="2"/>
  <c r="AA193" i="2" s="1"/>
  <c r="Z191" i="2"/>
  <c r="Z193" i="2" s="1"/>
  <c r="Y191" i="2"/>
  <c r="Y193" i="2" s="1"/>
  <c r="X191" i="2"/>
  <c r="W191" i="2"/>
  <c r="V191" i="2"/>
  <c r="V193" i="2" s="1"/>
  <c r="U191" i="2"/>
  <c r="U193" i="2" s="1"/>
  <c r="T191" i="2"/>
  <c r="S191" i="2"/>
  <c r="R191" i="2"/>
  <c r="R193" i="2" s="1"/>
  <c r="Q191" i="2"/>
  <c r="Q193" i="2" s="1"/>
  <c r="P191" i="2"/>
  <c r="AB191" i="2" s="1"/>
  <c r="AB193" i="2" s="1"/>
  <c r="N191" i="2"/>
  <c r="M191" i="2"/>
  <c r="L191" i="2"/>
  <c r="K191" i="2"/>
  <c r="J191" i="2"/>
  <c r="I191" i="2"/>
  <c r="H191" i="2"/>
  <c r="G191" i="2"/>
  <c r="F191" i="2"/>
  <c r="E191" i="2"/>
  <c r="X190" i="2"/>
  <c r="W190" i="2"/>
  <c r="R190" i="2"/>
  <c r="AA189" i="2"/>
  <c r="AA190" i="2" s="1"/>
  <c r="Z189" i="2"/>
  <c r="Y189" i="2"/>
  <c r="X189" i="2"/>
  <c r="W189" i="2"/>
  <c r="V189" i="2"/>
  <c r="U189" i="2"/>
  <c r="T189" i="2"/>
  <c r="S189" i="2"/>
  <c r="S190" i="2" s="1"/>
  <c r="R189" i="2"/>
  <c r="Q189" i="2"/>
  <c r="P189" i="2"/>
  <c r="AB189" i="2" s="1"/>
  <c r="AD188" i="2" s="1"/>
  <c r="AC188" i="2"/>
  <c r="AA188" i="2"/>
  <c r="Z188" i="2"/>
  <c r="Z190" i="2" s="1"/>
  <c r="Y188" i="2"/>
  <c r="Y190" i="2" s="1"/>
  <c r="X188" i="2"/>
  <c r="W188" i="2"/>
  <c r="V188" i="2"/>
  <c r="V190" i="2" s="1"/>
  <c r="U188" i="2"/>
  <c r="U190" i="2" s="1"/>
  <c r="T188" i="2"/>
  <c r="T190" i="2" s="1"/>
  <c r="S188" i="2"/>
  <c r="R188" i="2"/>
  <c r="Q188" i="2"/>
  <c r="Q190" i="2" s="1"/>
  <c r="P188" i="2"/>
  <c r="P190" i="2" s="1"/>
  <c r="N188" i="2"/>
  <c r="M188" i="2"/>
  <c r="L188" i="2"/>
  <c r="K188" i="2"/>
  <c r="J188" i="2"/>
  <c r="I188" i="2"/>
  <c r="H188" i="2"/>
  <c r="G188" i="2"/>
  <c r="F188" i="2"/>
  <c r="E188" i="2"/>
  <c r="V187" i="2"/>
  <c r="U187" i="2"/>
  <c r="Q187" i="2"/>
  <c r="AA186" i="2"/>
  <c r="Z186" i="2"/>
  <c r="Y186" i="2"/>
  <c r="X186" i="2"/>
  <c r="W186" i="2"/>
  <c r="V186" i="2"/>
  <c r="U186" i="2"/>
  <c r="T186" i="2"/>
  <c r="S186" i="2"/>
  <c r="R186" i="2"/>
  <c r="R187" i="2" s="1"/>
  <c r="Q186" i="2"/>
  <c r="P186" i="2"/>
  <c r="AB186" i="2" s="1"/>
  <c r="AD185" i="2" s="1"/>
  <c r="AC185" i="2"/>
  <c r="F414" i="2" s="1"/>
  <c r="F149" i="3" s="1"/>
  <c r="AA185" i="2"/>
  <c r="AA187" i="2" s="1"/>
  <c r="Z185" i="2"/>
  <c r="Z187" i="2" s="1"/>
  <c r="Y185" i="2"/>
  <c r="Y187" i="2" s="1"/>
  <c r="X185" i="2"/>
  <c r="X187" i="2" s="1"/>
  <c r="W185" i="2"/>
  <c r="W187" i="2" s="1"/>
  <c r="V185" i="2"/>
  <c r="U185" i="2"/>
  <c r="T185" i="2"/>
  <c r="T187" i="2" s="1"/>
  <c r="S185" i="2"/>
  <c r="S187" i="2" s="1"/>
  <c r="R185" i="2"/>
  <c r="Q185" i="2"/>
  <c r="P185" i="2"/>
  <c r="P187" i="2" s="1"/>
  <c r="N185" i="2"/>
  <c r="M185" i="2"/>
  <c r="L185" i="2"/>
  <c r="K185" i="2"/>
  <c r="J185" i="2"/>
  <c r="I185" i="2"/>
  <c r="H185" i="2"/>
  <c r="G185" i="2"/>
  <c r="F185" i="2"/>
  <c r="E185" i="2"/>
  <c r="Y184" i="2"/>
  <c r="X184" i="2"/>
  <c r="U184" i="2"/>
  <c r="T184" i="2"/>
  <c r="P184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AC182" i="2"/>
  <c r="AA182" i="2"/>
  <c r="Z182" i="2"/>
  <c r="Z184" i="2" s="1"/>
  <c r="Y182" i="2"/>
  <c r="X182" i="2"/>
  <c r="W182" i="2"/>
  <c r="V182" i="2"/>
  <c r="V184" i="2" s="1"/>
  <c r="U182" i="2"/>
  <c r="T182" i="2"/>
  <c r="S182" i="2"/>
  <c r="R182" i="2"/>
  <c r="R184" i="2" s="1"/>
  <c r="Q182" i="2"/>
  <c r="Q184" i="2" s="1"/>
  <c r="P182" i="2"/>
  <c r="AB182" i="2" s="1"/>
  <c r="N182" i="2"/>
  <c r="M182" i="2"/>
  <c r="L182" i="2"/>
  <c r="K182" i="2"/>
  <c r="J182" i="2"/>
  <c r="I182" i="2"/>
  <c r="H182" i="2"/>
  <c r="G182" i="2"/>
  <c r="F182" i="2"/>
  <c r="E182" i="2"/>
  <c r="Y181" i="2"/>
  <c r="X181" i="2"/>
  <c r="S181" i="2"/>
  <c r="AA180" i="2"/>
  <c r="Z180" i="2"/>
  <c r="Y180" i="2"/>
  <c r="N414" i="2" s="1"/>
  <c r="V149" i="3" s="1"/>
  <c r="X180" i="2"/>
  <c r="W180" i="2"/>
  <c r="V180" i="2"/>
  <c r="U180" i="2"/>
  <c r="T180" i="2"/>
  <c r="S180" i="2"/>
  <c r="R180" i="2"/>
  <c r="Q180" i="2"/>
  <c r="P180" i="2"/>
  <c r="AC179" i="2"/>
  <c r="AA179" i="2"/>
  <c r="Z179" i="2"/>
  <c r="Y179" i="2"/>
  <c r="X179" i="2"/>
  <c r="W179" i="2"/>
  <c r="V179" i="2"/>
  <c r="U179" i="2"/>
  <c r="U181" i="2" s="1"/>
  <c r="T179" i="2"/>
  <c r="S179" i="2"/>
  <c r="R179" i="2"/>
  <c r="Q179" i="2"/>
  <c r="P179" i="2"/>
  <c r="N179" i="2"/>
  <c r="M179" i="2"/>
  <c r="L179" i="2"/>
  <c r="K179" i="2"/>
  <c r="J179" i="2"/>
  <c r="I179" i="2"/>
  <c r="H179" i="2"/>
  <c r="G179" i="2"/>
  <c r="F179" i="2"/>
  <c r="E179" i="2"/>
  <c r="D179" i="2"/>
  <c r="B179" i="2"/>
  <c r="A179" i="2"/>
  <c r="W177" i="2"/>
  <c r="S177" i="2"/>
  <c r="Q177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AB176" i="2" s="1"/>
  <c r="AD175" i="2" s="1"/>
  <c r="AC175" i="2"/>
  <c r="AA175" i="2"/>
  <c r="AA177" i="2" s="1"/>
  <c r="Z175" i="2"/>
  <c r="Y175" i="2"/>
  <c r="Y177" i="2" s="1"/>
  <c r="X175" i="2"/>
  <c r="X177" i="2" s="1"/>
  <c r="W175" i="2"/>
  <c r="V175" i="2"/>
  <c r="U175" i="2"/>
  <c r="U177" i="2" s="1"/>
  <c r="T175" i="2"/>
  <c r="T177" i="2" s="1"/>
  <c r="S175" i="2"/>
  <c r="R175" i="2"/>
  <c r="Q175" i="2"/>
  <c r="P175" i="2"/>
  <c r="P177" i="2" s="1"/>
  <c r="N175" i="2"/>
  <c r="M175" i="2"/>
  <c r="L175" i="2"/>
  <c r="K175" i="2"/>
  <c r="J175" i="2"/>
  <c r="I175" i="2"/>
  <c r="H175" i="2"/>
  <c r="G175" i="2"/>
  <c r="F175" i="2"/>
  <c r="E175" i="2"/>
  <c r="D175" i="2"/>
  <c r="W174" i="2"/>
  <c r="S174" i="2"/>
  <c r="Q174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AB173" i="2" s="1"/>
  <c r="AD172" i="2" s="1"/>
  <c r="AC172" i="2"/>
  <c r="AA172" i="2"/>
  <c r="AA174" i="2" s="1"/>
  <c r="Z172" i="2"/>
  <c r="Y172" i="2"/>
  <c r="Y174" i="2" s="1"/>
  <c r="X172" i="2"/>
  <c r="X174" i="2" s="1"/>
  <c r="W172" i="2"/>
  <c r="V172" i="2"/>
  <c r="U172" i="2"/>
  <c r="U174" i="2" s="1"/>
  <c r="T172" i="2"/>
  <c r="T174" i="2" s="1"/>
  <c r="S172" i="2"/>
  <c r="R172" i="2"/>
  <c r="Q172" i="2"/>
  <c r="P172" i="2"/>
  <c r="P174" i="2" s="1"/>
  <c r="N172" i="2"/>
  <c r="M172" i="2"/>
  <c r="L172" i="2"/>
  <c r="K172" i="2"/>
  <c r="J172" i="2"/>
  <c r="I172" i="2"/>
  <c r="H172" i="2"/>
  <c r="G172" i="2"/>
  <c r="F172" i="2"/>
  <c r="E172" i="2"/>
  <c r="D172" i="2"/>
  <c r="W171" i="2"/>
  <c r="S171" i="2"/>
  <c r="Q171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AB170" i="2" s="1"/>
  <c r="AD169" i="2" s="1"/>
  <c r="AC169" i="2"/>
  <c r="L413" i="2" s="1"/>
  <c r="R148" i="3" s="1"/>
  <c r="AA169" i="2"/>
  <c r="AA171" i="2" s="1"/>
  <c r="Z169" i="2"/>
  <c r="Y169" i="2"/>
  <c r="Y171" i="2" s="1"/>
  <c r="X169" i="2"/>
  <c r="X171" i="2" s="1"/>
  <c r="W169" i="2"/>
  <c r="V169" i="2"/>
  <c r="U169" i="2"/>
  <c r="U171" i="2" s="1"/>
  <c r="T169" i="2"/>
  <c r="T171" i="2" s="1"/>
  <c r="S169" i="2"/>
  <c r="R169" i="2"/>
  <c r="Q169" i="2"/>
  <c r="P169" i="2"/>
  <c r="P171" i="2" s="1"/>
  <c r="N169" i="2"/>
  <c r="M169" i="2"/>
  <c r="L169" i="2"/>
  <c r="K169" i="2"/>
  <c r="J169" i="2"/>
  <c r="I169" i="2"/>
  <c r="H169" i="2"/>
  <c r="G169" i="2"/>
  <c r="F169" i="2"/>
  <c r="E169" i="2"/>
  <c r="D169" i="2"/>
  <c r="AA168" i="2"/>
  <c r="X168" i="2"/>
  <c r="W168" i="2"/>
  <c r="S168" i="2"/>
  <c r="P168" i="2"/>
  <c r="AA167" i="2"/>
  <c r="P413" i="2" s="1"/>
  <c r="Z148" i="3" s="1"/>
  <c r="Z167" i="2"/>
  <c r="O413" i="2" s="1"/>
  <c r="X148" i="3" s="1"/>
  <c r="Y167" i="2"/>
  <c r="X167" i="2"/>
  <c r="W167" i="2"/>
  <c r="V167" i="2"/>
  <c r="K413" i="2" s="1"/>
  <c r="P148" i="3" s="1"/>
  <c r="U167" i="2"/>
  <c r="T167" i="2"/>
  <c r="S167" i="2"/>
  <c r="H413" i="2" s="1"/>
  <c r="J148" i="3" s="1"/>
  <c r="R167" i="2"/>
  <c r="G413" i="2" s="1"/>
  <c r="H148" i="3" s="1"/>
  <c r="Q167" i="2"/>
  <c r="P167" i="2"/>
  <c r="AC166" i="2"/>
  <c r="AA166" i="2"/>
  <c r="Z166" i="2"/>
  <c r="Y166" i="2"/>
  <c r="N390" i="2" s="1"/>
  <c r="U148" i="3" s="1"/>
  <c r="X166" i="2"/>
  <c r="W166" i="2"/>
  <c r="V166" i="2"/>
  <c r="U166" i="2"/>
  <c r="J390" i="2" s="1"/>
  <c r="M148" i="3" s="1"/>
  <c r="T166" i="2"/>
  <c r="S166" i="2"/>
  <c r="R166" i="2"/>
  <c r="Q166" i="2"/>
  <c r="F390" i="2" s="1"/>
  <c r="E148" i="3" s="1"/>
  <c r="P166" i="2"/>
  <c r="N166" i="2"/>
  <c r="M166" i="2"/>
  <c r="L166" i="2"/>
  <c r="K166" i="2"/>
  <c r="J166" i="2"/>
  <c r="I166" i="2"/>
  <c r="H166" i="2"/>
  <c r="G166" i="2"/>
  <c r="F166" i="2"/>
  <c r="E166" i="2"/>
  <c r="D166" i="2"/>
  <c r="B166" i="2"/>
  <c r="E310" i="2" s="1"/>
  <c r="A166" i="2"/>
  <c r="AA163" i="2"/>
  <c r="Z163" i="2"/>
  <c r="Y163" i="2"/>
  <c r="Y164" i="2" s="1"/>
  <c r="X163" i="2"/>
  <c r="W163" i="2"/>
  <c r="V163" i="2"/>
  <c r="U163" i="2"/>
  <c r="U164" i="2" s="1"/>
  <c r="T163" i="2"/>
  <c r="S163" i="2"/>
  <c r="R163" i="2"/>
  <c r="Q163" i="2"/>
  <c r="Q164" i="2" s="1"/>
  <c r="P163" i="2"/>
  <c r="AB163" i="2" s="1"/>
  <c r="AD162" i="2" s="1"/>
  <c r="AC162" i="2"/>
  <c r="AA162" i="2"/>
  <c r="AA164" i="2" s="1"/>
  <c r="Z162" i="2"/>
  <c r="Y162" i="2"/>
  <c r="X162" i="2"/>
  <c r="X164" i="2" s="1"/>
  <c r="W162" i="2"/>
  <c r="W164" i="2" s="1"/>
  <c r="V162" i="2"/>
  <c r="U162" i="2"/>
  <c r="T162" i="2"/>
  <c r="T164" i="2" s="1"/>
  <c r="S162" i="2"/>
  <c r="S164" i="2" s="1"/>
  <c r="R162" i="2"/>
  <c r="Q162" i="2"/>
  <c r="N162" i="2"/>
  <c r="M162" i="2"/>
  <c r="L162" i="2"/>
  <c r="K162" i="2"/>
  <c r="J162" i="2"/>
  <c r="I162" i="2"/>
  <c r="H162" i="2"/>
  <c r="G162" i="2"/>
  <c r="F162" i="2"/>
  <c r="E162" i="2"/>
  <c r="D162" i="2"/>
  <c r="P161" i="2"/>
  <c r="AA160" i="2"/>
  <c r="Z160" i="2"/>
  <c r="Y160" i="2"/>
  <c r="Y161" i="2" s="1"/>
  <c r="X160" i="2"/>
  <c r="W160" i="2"/>
  <c r="V160" i="2"/>
  <c r="U160" i="2"/>
  <c r="U161" i="2" s="1"/>
  <c r="T160" i="2"/>
  <c r="S160" i="2"/>
  <c r="R160" i="2"/>
  <c r="Q160" i="2"/>
  <c r="Q161" i="2" s="1"/>
  <c r="P160" i="2"/>
  <c r="AB160" i="2" s="1"/>
  <c r="AD159" i="2" s="1"/>
  <c r="AC159" i="2"/>
  <c r="AA159" i="2"/>
  <c r="AA161" i="2" s="1"/>
  <c r="Z159" i="2"/>
  <c r="Y159" i="2"/>
  <c r="X159" i="2"/>
  <c r="X161" i="2" s="1"/>
  <c r="W159" i="2"/>
  <c r="W161" i="2" s="1"/>
  <c r="V159" i="2"/>
  <c r="U159" i="2"/>
  <c r="T159" i="2"/>
  <c r="T161" i="2" s="1"/>
  <c r="S159" i="2"/>
  <c r="S161" i="2" s="1"/>
  <c r="R159" i="2"/>
  <c r="Q159" i="2"/>
  <c r="P159" i="2"/>
  <c r="AB159" i="2" s="1"/>
  <c r="AB161" i="2" s="1"/>
  <c r="N159" i="2"/>
  <c r="M159" i="2"/>
  <c r="L159" i="2"/>
  <c r="K159" i="2"/>
  <c r="J159" i="2"/>
  <c r="I159" i="2"/>
  <c r="H159" i="2"/>
  <c r="G159" i="2"/>
  <c r="F159" i="2"/>
  <c r="E159" i="2"/>
  <c r="D159" i="2"/>
  <c r="AA157" i="2"/>
  <c r="Z157" i="2"/>
  <c r="Y157" i="2"/>
  <c r="Y158" i="2" s="1"/>
  <c r="X157" i="2"/>
  <c r="W157" i="2"/>
  <c r="V157" i="2"/>
  <c r="U157" i="2"/>
  <c r="U158" i="2" s="1"/>
  <c r="T157" i="2"/>
  <c r="S157" i="2"/>
  <c r="R157" i="2"/>
  <c r="Q157" i="2"/>
  <c r="Q158" i="2" s="1"/>
  <c r="P157" i="2"/>
  <c r="AB157" i="2" s="1"/>
  <c r="AD156" i="2" s="1"/>
  <c r="AC156" i="2"/>
  <c r="AA156" i="2"/>
  <c r="AA158" i="2" s="1"/>
  <c r="Z156" i="2"/>
  <c r="Y156" i="2"/>
  <c r="X156" i="2"/>
  <c r="X158" i="2" s="1"/>
  <c r="W156" i="2"/>
  <c r="W158" i="2" s="1"/>
  <c r="V156" i="2"/>
  <c r="U156" i="2"/>
  <c r="T156" i="2"/>
  <c r="T158" i="2" s="1"/>
  <c r="S156" i="2"/>
  <c r="S158" i="2" s="1"/>
  <c r="R156" i="2"/>
  <c r="Q156" i="2"/>
  <c r="N156" i="2"/>
  <c r="M156" i="2"/>
  <c r="L156" i="2"/>
  <c r="K156" i="2"/>
  <c r="J156" i="2"/>
  <c r="I156" i="2"/>
  <c r="H156" i="2"/>
  <c r="G156" i="2"/>
  <c r="F156" i="2"/>
  <c r="E156" i="2"/>
  <c r="D156" i="2"/>
  <c r="P155" i="2"/>
  <c r="AA154" i="2"/>
  <c r="Z154" i="2"/>
  <c r="Y154" i="2"/>
  <c r="Y155" i="2" s="1"/>
  <c r="X154" i="2"/>
  <c r="W154" i="2"/>
  <c r="V154" i="2"/>
  <c r="U154" i="2"/>
  <c r="U155" i="2" s="1"/>
  <c r="T154" i="2"/>
  <c r="S154" i="2"/>
  <c r="R154" i="2"/>
  <c r="Q154" i="2"/>
  <c r="Q155" i="2" s="1"/>
  <c r="P154" i="2"/>
  <c r="AB154" i="2" s="1"/>
  <c r="AD153" i="2" s="1"/>
  <c r="AC153" i="2"/>
  <c r="AA153" i="2"/>
  <c r="AA155" i="2" s="1"/>
  <c r="Z153" i="2"/>
  <c r="Y153" i="2"/>
  <c r="X153" i="2"/>
  <c r="X155" i="2" s="1"/>
  <c r="W153" i="2"/>
  <c r="W155" i="2" s="1"/>
  <c r="V153" i="2"/>
  <c r="U153" i="2"/>
  <c r="T153" i="2"/>
  <c r="T155" i="2" s="1"/>
  <c r="S153" i="2"/>
  <c r="S155" i="2" s="1"/>
  <c r="R153" i="2"/>
  <c r="Q153" i="2"/>
  <c r="P153" i="2"/>
  <c r="AB153" i="2" s="1"/>
  <c r="AB155" i="2" s="1"/>
  <c r="N153" i="2"/>
  <c r="M153" i="2"/>
  <c r="L153" i="2"/>
  <c r="K153" i="2"/>
  <c r="J153" i="2"/>
  <c r="I153" i="2"/>
  <c r="H153" i="2"/>
  <c r="G153" i="2"/>
  <c r="F153" i="2"/>
  <c r="E153" i="2"/>
  <c r="D153" i="2"/>
  <c r="AA152" i="2"/>
  <c r="W152" i="2"/>
  <c r="P152" i="2"/>
  <c r="AA151" i="2"/>
  <c r="Z151" i="2"/>
  <c r="Y151" i="2"/>
  <c r="X151" i="2"/>
  <c r="X152" i="2" s="1"/>
  <c r="W151" i="2"/>
  <c r="V151" i="2"/>
  <c r="U151" i="2"/>
  <c r="J412" i="2" s="1"/>
  <c r="N147" i="3" s="1"/>
  <c r="T151" i="2"/>
  <c r="S151" i="2"/>
  <c r="R151" i="2"/>
  <c r="Q151" i="2"/>
  <c r="P151" i="2"/>
  <c r="AC150" i="2"/>
  <c r="M389" i="2" s="1"/>
  <c r="S147" i="3" s="1"/>
  <c r="AA150" i="2"/>
  <c r="Z150" i="2"/>
  <c r="Y150" i="2"/>
  <c r="X150" i="2"/>
  <c r="W150" i="2"/>
  <c r="V150" i="2"/>
  <c r="U150" i="2"/>
  <c r="T150" i="2"/>
  <c r="I389" i="2" s="1"/>
  <c r="K147" i="3" s="1"/>
  <c r="S150" i="2"/>
  <c r="S152" i="2" s="1"/>
  <c r="R150" i="2"/>
  <c r="Q150" i="2"/>
  <c r="P150" i="2"/>
  <c r="AB150" i="2" s="1"/>
  <c r="N150" i="2"/>
  <c r="M150" i="2"/>
  <c r="L150" i="2"/>
  <c r="K150" i="2"/>
  <c r="J150" i="2"/>
  <c r="I150" i="2"/>
  <c r="H150" i="2"/>
  <c r="G150" i="2"/>
  <c r="F150" i="2"/>
  <c r="E150" i="2"/>
  <c r="D150" i="2"/>
  <c r="B150" i="2"/>
  <c r="A150" i="2"/>
  <c r="Y148" i="2"/>
  <c r="AA147" i="2"/>
  <c r="Z147" i="2"/>
  <c r="Y147" i="2"/>
  <c r="X147" i="2"/>
  <c r="X148" i="2" s="1"/>
  <c r="W147" i="2"/>
  <c r="V147" i="2"/>
  <c r="U147" i="2"/>
  <c r="U148" i="2" s="1"/>
  <c r="T147" i="2"/>
  <c r="T148" i="2" s="1"/>
  <c r="S147" i="2"/>
  <c r="R147" i="2"/>
  <c r="Q147" i="2"/>
  <c r="P147" i="2"/>
  <c r="P148" i="2" s="1"/>
  <c r="AC146" i="2"/>
  <c r="AA146" i="2"/>
  <c r="AA148" i="2" s="1"/>
  <c r="Z146" i="2"/>
  <c r="Z148" i="2" s="1"/>
  <c r="Y146" i="2"/>
  <c r="X146" i="2"/>
  <c r="W146" i="2"/>
  <c r="W148" i="2" s="1"/>
  <c r="V146" i="2"/>
  <c r="V148" i="2" s="1"/>
  <c r="U146" i="2"/>
  <c r="T146" i="2"/>
  <c r="S146" i="2"/>
  <c r="S148" i="2" s="1"/>
  <c r="R146" i="2"/>
  <c r="R148" i="2" s="1"/>
  <c r="Q146" i="2"/>
  <c r="Q148" i="2" s="1"/>
  <c r="P146" i="2"/>
  <c r="AB146" i="2" s="1"/>
  <c r="N146" i="2"/>
  <c r="M146" i="2"/>
  <c r="L146" i="2"/>
  <c r="K146" i="2"/>
  <c r="J146" i="2"/>
  <c r="I146" i="2"/>
  <c r="H146" i="2"/>
  <c r="G146" i="2"/>
  <c r="F146" i="2"/>
  <c r="E146" i="2"/>
  <c r="D146" i="2"/>
  <c r="AA144" i="2"/>
  <c r="Z144" i="2"/>
  <c r="Y144" i="2"/>
  <c r="X144" i="2"/>
  <c r="M411" i="2" s="1"/>
  <c r="T146" i="3" s="1"/>
  <c r="W144" i="2"/>
  <c r="V144" i="2"/>
  <c r="U144" i="2"/>
  <c r="T144" i="2"/>
  <c r="I411" i="2" s="1"/>
  <c r="L146" i="3" s="1"/>
  <c r="S144" i="2"/>
  <c r="R144" i="2"/>
  <c r="Q144" i="2"/>
  <c r="P144" i="2"/>
  <c r="E411" i="2" s="1"/>
  <c r="D146" i="3" s="1"/>
  <c r="AC143" i="2"/>
  <c r="P411" i="2" s="1"/>
  <c r="Z146" i="3" s="1"/>
  <c r="AA143" i="2"/>
  <c r="P388" i="2" s="1"/>
  <c r="Y146" i="3" s="1"/>
  <c r="Z143" i="2"/>
  <c r="X143" i="2"/>
  <c r="W143" i="2"/>
  <c r="L388" i="2" s="1"/>
  <c r="Q146" i="3" s="1"/>
  <c r="V143" i="2"/>
  <c r="V145" i="2" s="1"/>
  <c r="T143" i="2"/>
  <c r="S143" i="2"/>
  <c r="H388" i="2" s="1"/>
  <c r="I146" i="3" s="1"/>
  <c r="R143" i="2"/>
  <c r="Q143" i="2"/>
  <c r="P143" i="2"/>
  <c r="N143" i="2"/>
  <c r="M143" i="2"/>
  <c r="L143" i="2"/>
  <c r="K143" i="2"/>
  <c r="J143" i="2"/>
  <c r="I143" i="2"/>
  <c r="H143" i="2"/>
  <c r="G143" i="2"/>
  <c r="F143" i="2"/>
  <c r="E143" i="2"/>
  <c r="D143" i="2"/>
  <c r="B143" i="2"/>
  <c r="E308" i="2" s="1"/>
  <c r="A143" i="2"/>
  <c r="Y141" i="2"/>
  <c r="X141" i="2"/>
  <c r="S141" i="2"/>
  <c r="AA140" i="2"/>
  <c r="Z140" i="2"/>
  <c r="Y140" i="2"/>
  <c r="X140" i="2"/>
  <c r="W140" i="2"/>
  <c r="V140" i="2"/>
  <c r="U140" i="2"/>
  <c r="T140" i="2"/>
  <c r="T141" i="2" s="1"/>
  <c r="S140" i="2"/>
  <c r="R140" i="2"/>
  <c r="Q140" i="2"/>
  <c r="P140" i="2"/>
  <c r="P141" i="2" s="1"/>
  <c r="AC139" i="2"/>
  <c r="AA139" i="2"/>
  <c r="AA141" i="2" s="1"/>
  <c r="Z139" i="2"/>
  <c r="Z141" i="2" s="1"/>
  <c r="Y139" i="2"/>
  <c r="X139" i="2"/>
  <c r="W139" i="2"/>
  <c r="W141" i="2" s="1"/>
  <c r="V139" i="2"/>
  <c r="V141" i="2" s="1"/>
  <c r="U139" i="2"/>
  <c r="U141" i="2" s="1"/>
  <c r="T139" i="2"/>
  <c r="S139" i="2"/>
  <c r="R139" i="2"/>
  <c r="R141" i="2" s="1"/>
  <c r="Q139" i="2"/>
  <c r="Q141" i="2" s="1"/>
  <c r="P139" i="2"/>
  <c r="B139" i="2"/>
  <c r="E307" i="2" s="1"/>
  <c r="A139" i="2"/>
  <c r="Y136" i="2"/>
  <c r="S136" i="2"/>
  <c r="AC135" i="2"/>
  <c r="X135" i="2"/>
  <c r="N135" i="2"/>
  <c r="M135" i="2"/>
  <c r="L135" i="2"/>
  <c r="K135" i="2"/>
  <c r="J135" i="2"/>
  <c r="I135" i="2"/>
  <c r="H135" i="2"/>
  <c r="G135" i="2"/>
  <c r="F135" i="2"/>
  <c r="E135" i="2"/>
  <c r="D135" i="2"/>
  <c r="Z134" i="2"/>
  <c r="V134" i="2"/>
  <c r="U134" i="2"/>
  <c r="AA133" i="2"/>
  <c r="Z133" i="2"/>
  <c r="Y133" i="2"/>
  <c r="W133" i="2"/>
  <c r="V133" i="2"/>
  <c r="U133" i="2"/>
  <c r="S133" i="2"/>
  <c r="R133" i="2"/>
  <c r="AC132" i="2"/>
  <c r="AA132" i="2"/>
  <c r="AA134" i="2" s="1"/>
  <c r="Z132" i="2"/>
  <c r="Y132" i="2"/>
  <c r="Y134" i="2" s="1"/>
  <c r="X132" i="2"/>
  <c r="X134" i="2" s="1"/>
  <c r="W132" i="2"/>
  <c r="V132" i="2"/>
  <c r="U132" i="2"/>
  <c r="T132" i="2"/>
  <c r="T134" i="2" s="1"/>
  <c r="S132" i="2"/>
  <c r="R132" i="2"/>
  <c r="R134" i="2" s="1"/>
  <c r="Q132" i="2"/>
  <c r="Q134" i="2" s="1"/>
  <c r="P132" i="2"/>
  <c r="N132" i="2"/>
  <c r="M132" i="2"/>
  <c r="L132" i="2"/>
  <c r="K132" i="2"/>
  <c r="J132" i="2"/>
  <c r="I132" i="2"/>
  <c r="H132" i="2"/>
  <c r="G132" i="2"/>
  <c r="F132" i="2"/>
  <c r="E132" i="2"/>
  <c r="D132" i="2"/>
  <c r="T130" i="2"/>
  <c r="AC129" i="2"/>
  <c r="N129" i="2"/>
  <c r="M129" i="2"/>
  <c r="L129" i="2"/>
  <c r="K129" i="2"/>
  <c r="J129" i="2"/>
  <c r="I129" i="2"/>
  <c r="H129" i="2"/>
  <c r="G129" i="2"/>
  <c r="F129" i="2"/>
  <c r="E129" i="2"/>
  <c r="D129" i="2"/>
  <c r="Z128" i="2"/>
  <c r="U128" i="2"/>
  <c r="P128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AC126" i="2"/>
  <c r="AA126" i="2"/>
  <c r="Z126" i="2"/>
  <c r="Y126" i="2"/>
  <c r="X126" i="2"/>
  <c r="X128" i="2" s="1"/>
  <c r="W126" i="2"/>
  <c r="V126" i="2"/>
  <c r="U126" i="2"/>
  <c r="T126" i="2"/>
  <c r="S126" i="2"/>
  <c r="R126" i="2"/>
  <c r="Q126" i="2"/>
  <c r="P126" i="2"/>
  <c r="N126" i="2"/>
  <c r="M126" i="2"/>
  <c r="L126" i="2"/>
  <c r="K126" i="2"/>
  <c r="J126" i="2"/>
  <c r="I126" i="2"/>
  <c r="H126" i="2"/>
  <c r="G126" i="2"/>
  <c r="F126" i="2"/>
  <c r="E126" i="2"/>
  <c r="D126" i="2"/>
  <c r="B126" i="2"/>
  <c r="E306" i="2" s="1"/>
  <c r="A126" i="2"/>
  <c r="Z124" i="2"/>
  <c r="V124" i="2"/>
  <c r="U124" i="2"/>
  <c r="P124" i="2"/>
  <c r="AA123" i="2"/>
  <c r="Z123" i="2"/>
  <c r="Y123" i="2"/>
  <c r="Y124" i="2" s="1"/>
  <c r="X123" i="2"/>
  <c r="W123" i="2"/>
  <c r="V123" i="2"/>
  <c r="U123" i="2"/>
  <c r="T123" i="2"/>
  <c r="S123" i="2"/>
  <c r="R123" i="2"/>
  <c r="Q123" i="2"/>
  <c r="Q124" i="2" s="1"/>
  <c r="P123" i="2"/>
  <c r="AB123" i="2" s="1"/>
  <c r="AD122" i="2" s="1"/>
  <c r="AC122" i="2"/>
  <c r="AA122" i="2"/>
  <c r="AA124" i="2" s="1"/>
  <c r="Z122" i="2"/>
  <c r="Y122" i="2"/>
  <c r="X122" i="2"/>
  <c r="X124" i="2" s="1"/>
  <c r="W122" i="2"/>
  <c r="W124" i="2" s="1"/>
  <c r="V122" i="2"/>
  <c r="U122" i="2"/>
  <c r="T122" i="2"/>
  <c r="T124" i="2" s="1"/>
  <c r="S122" i="2"/>
  <c r="S124" i="2" s="1"/>
  <c r="R122" i="2"/>
  <c r="R124" i="2" s="1"/>
  <c r="Q122" i="2"/>
  <c r="P122" i="2"/>
  <c r="AB122" i="2" s="1"/>
  <c r="N122" i="2"/>
  <c r="M122" i="2"/>
  <c r="L122" i="2"/>
  <c r="K122" i="2"/>
  <c r="J122" i="2"/>
  <c r="I122" i="2"/>
  <c r="H122" i="2"/>
  <c r="G122" i="2"/>
  <c r="F122" i="2"/>
  <c r="E122" i="2"/>
  <c r="D122" i="2"/>
  <c r="Z121" i="2"/>
  <c r="V121" i="2"/>
  <c r="U121" i="2"/>
  <c r="P121" i="2"/>
  <c r="AA120" i="2"/>
  <c r="Z120" i="2"/>
  <c r="Y120" i="2"/>
  <c r="Y121" i="2" s="1"/>
  <c r="X120" i="2"/>
  <c r="W120" i="2"/>
  <c r="V120" i="2"/>
  <c r="U120" i="2"/>
  <c r="T120" i="2"/>
  <c r="S120" i="2"/>
  <c r="R120" i="2"/>
  <c r="Q120" i="2"/>
  <c r="Q121" i="2" s="1"/>
  <c r="P120" i="2"/>
  <c r="AB120" i="2" s="1"/>
  <c r="AD119" i="2" s="1"/>
  <c r="AC119" i="2"/>
  <c r="AA119" i="2"/>
  <c r="AA121" i="2" s="1"/>
  <c r="Z119" i="2"/>
  <c r="Y119" i="2"/>
  <c r="X119" i="2"/>
  <c r="X121" i="2" s="1"/>
  <c r="W119" i="2"/>
  <c r="W121" i="2" s="1"/>
  <c r="V119" i="2"/>
  <c r="U119" i="2"/>
  <c r="T119" i="2"/>
  <c r="T121" i="2" s="1"/>
  <c r="S119" i="2"/>
  <c r="S121" i="2" s="1"/>
  <c r="R119" i="2"/>
  <c r="R121" i="2" s="1"/>
  <c r="Q119" i="2"/>
  <c r="P119" i="2"/>
  <c r="AB119" i="2" s="1"/>
  <c r="N119" i="2"/>
  <c r="M119" i="2"/>
  <c r="L119" i="2"/>
  <c r="K119" i="2"/>
  <c r="J119" i="2"/>
  <c r="I119" i="2"/>
  <c r="H119" i="2"/>
  <c r="G119" i="2"/>
  <c r="F119" i="2"/>
  <c r="E119" i="2"/>
  <c r="D119" i="2"/>
  <c r="Z118" i="2"/>
  <c r="V118" i="2"/>
  <c r="U118" i="2"/>
  <c r="P118" i="2"/>
  <c r="AA117" i="2"/>
  <c r="Z117" i="2"/>
  <c r="Y117" i="2"/>
  <c r="Y118" i="2" s="1"/>
  <c r="X117" i="2"/>
  <c r="W117" i="2"/>
  <c r="V117" i="2"/>
  <c r="U117" i="2"/>
  <c r="T117" i="2"/>
  <c r="S117" i="2"/>
  <c r="R117" i="2"/>
  <c r="Q117" i="2"/>
  <c r="Q118" i="2" s="1"/>
  <c r="P117" i="2"/>
  <c r="AB117" i="2" s="1"/>
  <c r="AD116" i="2" s="1"/>
  <c r="AC116" i="2"/>
  <c r="AA116" i="2"/>
  <c r="AA118" i="2" s="1"/>
  <c r="Z116" i="2"/>
  <c r="Y116" i="2"/>
  <c r="X116" i="2"/>
  <c r="X118" i="2" s="1"/>
  <c r="W116" i="2"/>
  <c r="W118" i="2" s="1"/>
  <c r="V116" i="2"/>
  <c r="U116" i="2"/>
  <c r="T116" i="2"/>
  <c r="T118" i="2" s="1"/>
  <c r="S116" i="2"/>
  <c r="S118" i="2" s="1"/>
  <c r="R116" i="2"/>
  <c r="R118" i="2" s="1"/>
  <c r="Q116" i="2"/>
  <c r="P116" i="2"/>
  <c r="AB116" i="2" s="1"/>
  <c r="N116" i="2"/>
  <c r="M116" i="2"/>
  <c r="L116" i="2"/>
  <c r="K116" i="2"/>
  <c r="J116" i="2"/>
  <c r="I116" i="2"/>
  <c r="H116" i="2"/>
  <c r="G116" i="2"/>
  <c r="F116" i="2"/>
  <c r="E116" i="2"/>
  <c r="D116" i="2"/>
  <c r="S115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AB114" i="2" s="1"/>
  <c r="AD113" i="2" s="1"/>
  <c r="AC113" i="2"/>
  <c r="AA113" i="2"/>
  <c r="AA115" i="2" s="1"/>
  <c r="Y113" i="2"/>
  <c r="Y115" i="2" s="1"/>
  <c r="X113" i="2"/>
  <c r="V113" i="2"/>
  <c r="V115" i="2" s="1"/>
  <c r="U113" i="2"/>
  <c r="U115" i="2" s="1"/>
  <c r="T113" i="2"/>
  <c r="T115" i="2" s="1"/>
  <c r="S113" i="2"/>
  <c r="R113" i="2"/>
  <c r="R115" i="2" s="1"/>
  <c r="Q113" i="2"/>
  <c r="Q115" i="2" s="1"/>
  <c r="P113" i="2"/>
  <c r="P115" i="2" s="1"/>
  <c r="N113" i="2"/>
  <c r="M113" i="2"/>
  <c r="L113" i="2"/>
  <c r="J113" i="2"/>
  <c r="I113" i="2"/>
  <c r="H113" i="2"/>
  <c r="G113" i="2"/>
  <c r="F113" i="2"/>
  <c r="E113" i="2"/>
  <c r="D113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AB111" i="2" s="1"/>
  <c r="AD110" i="2" s="1"/>
  <c r="AC110" i="2"/>
  <c r="AA110" i="2"/>
  <c r="AA112" i="2" s="1"/>
  <c r="Z110" i="2"/>
  <c r="Z112" i="2" s="1"/>
  <c r="Y110" i="2"/>
  <c r="Y112" i="2" s="1"/>
  <c r="X110" i="2"/>
  <c r="X112" i="2" s="1"/>
  <c r="W110" i="2"/>
  <c r="W112" i="2" s="1"/>
  <c r="V110" i="2"/>
  <c r="V112" i="2" s="1"/>
  <c r="U110" i="2"/>
  <c r="U112" i="2" s="1"/>
  <c r="T110" i="2"/>
  <c r="T112" i="2" s="1"/>
  <c r="S110" i="2"/>
  <c r="S112" i="2" s="1"/>
  <c r="R110" i="2"/>
  <c r="R112" i="2" s="1"/>
  <c r="Q110" i="2"/>
  <c r="Q112" i="2" s="1"/>
  <c r="P110" i="2"/>
  <c r="P112" i="2" s="1"/>
  <c r="N110" i="2"/>
  <c r="M110" i="2"/>
  <c r="L110" i="2"/>
  <c r="K110" i="2"/>
  <c r="J110" i="2"/>
  <c r="I110" i="2"/>
  <c r="H110" i="2"/>
  <c r="G110" i="2"/>
  <c r="F110" i="2"/>
  <c r="E110" i="2"/>
  <c r="D110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AB108" i="2" s="1"/>
  <c r="AD107" i="2" s="1"/>
  <c r="AC107" i="2"/>
  <c r="AA107" i="2"/>
  <c r="AA109" i="2" s="1"/>
  <c r="Z107" i="2"/>
  <c r="Z109" i="2" s="1"/>
  <c r="Y107" i="2"/>
  <c r="Y109" i="2" s="1"/>
  <c r="X107" i="2"/>
  <c r="X109" i="2" s="1"/>
  <c r="W107" i="2"/>
  <c r="W109" i="2" s="1"/>
  <c r="V107" i="2"/>
  <c r="V109" i="2" s="1"/>
  <c r="U107" i="2"/>
  <c r="U109" i="2" s="1"/>
  <c r="T107" i="2"/>
  <c r="T109" i="2" s="1"/>
  <c r="S107" i="2"/>
  <c r="S109" i="2" s="1"/>
  <c r="R107" i="2"/>
  <c r="R109" i="2" s="1"/>
  <c r="Q107" i="2"/>
  <c r="Q109" i="2" s="1"/>
  <c r="P107" i="2"/>
  <c r="P109" i="2" s="1"/>
  <c r="N107" i="2"/>
  <c r="M107" i="2"/>
  <c r="L107" i="2"/>
  <c r="K107" i="2"/>
  <c r="J107" i="2"/>
  <c r="I107" i="2"/>
  <c r="H107" i="2"/>
  <c r="G107" i="2"/>
  <c r="F107" i="2"/>
  <c r="E107" i="2"/>
  <c r="D107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AB105" i="2" s="1"/>
  <c r="AD104" i="2" s="1"/>
  <c r="AC104" i="2"/>
  <c r="AA104" i="2"/>
  <c r="AA106" i="2" s="1"/>
  <c r="Z104" i="2"/>
  <c r="Z106" i="2" s="1"/>
  <c r="Y104" i="2"/>
  <c r="Y106" i="2" s="1"/>
  <c r="X104" i="2"/>
  <c r="X106" i="2" s="1"/>
  <c r="W104" i="2"/>
  <c r="W106" i="2" s="1"/>
  <c r="V104" i="2"/>
  <c r="V106" i="2" s="1"/>
  <c r="U104" i="2"/>
  <c r="U106" i="2" s="1"/>
  <c r="T104" i="2"/>
  <c r="T106" i="2" s="1"/>
  <c r="S104" i="2"/>
  <c r="S106" i="2" s="1"/>
  <c r="R104" i="2"/>
  <c r="R106" i="2" s="1"/>
  <c r="Q104" i="2"/>
  <c r="Q106" i="2" s="1"/>
  <c r="P104" i="2"/>
  <c r="P106" i="2" s="1"/>
  <c r="N104" i="2"/>
  <c r="M104" i="2"/>
  <c r="L104" i="2"/>
  <c r="K104" i="2"/>
  <c r="J104" i="2"/>
  <c r="I104" i="2"/>
  <c r="H104" i="2"/>
  <c r="G104" i="2"/>
  <c r="F104" i="2"/>
  <c r="E104" i="2"/>
  <c r="D104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AB102" i="2" s="1"/>
  <c r="AD101" i="2" s="1"/>
  <c r="AC101" i="2"/>
  <c r="AA101" i="2"/>
  <c r="AA103" i="2" s="1"/>
  <c r="Z101" i="2"/>
  <c r="Z103" i="2" s="1"/>
  <c r="Y101" i="2"/>
  <c r="Y103" i="2" s="1"/>
  <c r="X101" i="2"/>
  <c r="X103" i="2" s="1"/>
  <c r="W101" i="2"/>
  <c r="W103" i="2" s="1"/>
  <c r="V101" i="2"/>
  <c r="V103" i="2" s="1"/>
  <c r="U101" i="2"/>
  <c r="U103" i="2" s="1"/>
  <c r="T101" i="2"/>
  <c r="T103" i="2" s="1"/>
  <c r="S101" i="2"/>
  <c r="S103" i="2" s="1"/>
  <c r="R101" i="2"/>
  <c r="R103" i="2" s="1"/>
  <c r="Q101" i="2"/>
  <c r="Q103" i="2" s="1"/>
  <c r="P101" i="2"/>
  <c r="P103" i="2" s="1"/>
  <c r="N101" i="2"/>
  <c r="M101" i="2"/>
  <c r="L101" i="2"/>
  <c r="K101" i="2"/>
  <c r="J101" i="2"/>
  <c r="I101" i="2"/>
  <c r="H101" i="2"/>
  <c r="G101" i="2"/>
  <c r="F101" i="2"/>
  <c r="E101" i="2"/>
  <c r="D101" i="2"/>
  <c r="AA99" i="2"/>
  <c r="Z99" i="2"/>
  <c r="Y99" i="2"/>
  <c r="X99" i="2"/>
  <c r="W99" i="2"/>
  <c r="V99" i="2"/>
  <c r="U99" i="2"/>
  <c r="T99" i="2"/>
  <c r="S99" i="2"/>
  <c r="R99" i="2"/>
  <c r="Q99" i="2"/>
  <c r="P99" i="2"/>
  <c r="AB99" i="2" s="1"/>
  <c r="AD98" i="2" s="1"/>
  <c r="AC98" i="2"/>
  <c r="AA98" i="2"/>
  <c r="AA100" i="2" s="1"/>
  <c r="Z98" i="2"/>
  <c r="Z100" i="2" s="1"/>
  <c r="Y98" i="2"/>
  <c r="Y100" i="2" s="1"/>
  <c r="X98" i="2"/>
  <c r="X100" i="2" s="1"/>
  <c r="W98" i="2"/>
  <c r="W100" i="2" s="1"/>
  <c r="V98" i="2"/>
  <c r="V100" i="2" s="1"/>
  <c r="U98" i="2"/>
  <c r="U100" i="2" s="1"/>
  <c r="T98" i="2"/>
  <c r="T100" i="2" s="1"/>
  <c r="S98" i="2"/>
  <c r="S100" i="2" s="1"/>
  <c r="R98" i="2"/>
  <c r="R100" i="2" s="1"/>
  <c r="Q98" i="2"/>
  <c r="Q100" i="2" s="1"/>
  <c r="P98" i="2"/>
  <c r="P100" i="2" s="1"/>
  <c r="N98" i="2"/>
  <c r="M98" i="2"/>
  <c r="L98" i="2"/>
  <c r="K98" i="2"/>
  <c r="J98" i="2"/>
  <c r="I98" i="2"/>
  <c r="H98" i="2"/>
  <c r="G98" i="2"/>
  <c r="F98" i="2"/>
  <c r="E98" i="2"/>
  <c r="D98" i="2"/>
  <c r="AA97" i="2"/>
  <c r="W97" i="2"/>
  <c r="S97" i="2"/>
  <c r="AA96" i="2"/>
  <c r="Z96" i="2"/>
  <c r="Y96" i="2"/>
  <c r="X96" i="2"/>
  <c r="W96" i="2"/>
  <c r="V96" i="2"/>
  <c r="U96" i="2"/>
  <c r="T96" i="2"/>
  <c r="S96" i="2"/>
  <c r="R96" i="2"/>
  <c r="Q96" i="2"/>
  <c r="P96" i="2"/>
  <c r="AC95" i="2"/>
  <c r="AA95" i="2"/>
  <c r="Z95" i="2"/>
  <c r="Y95" i="2"/>
  <c r="X95" i="2"/>
  <c r="W95" i="2"/>
  <c r="V95" i="2"/>
  <c r="U95" i="2"/>
  <c r="T95" i="2"/>
  <c r="S95" i="2"/>
  <c r="R95" i="2"/>
  <c r="Q95" i="2"/>
  <c r="P95" i="2"/>
  <c r="N95" i="2"/>
  <c r="M95" i="2"/>
  <c r="L95" i="2"/>
  <c r="J95" i="2"/>
  <c r="I95" i="2"/>
  <c r="H95" i="2"/>
  <c r="G95" i="2"/>
  <c r="F95" i="2"/>
  <c r="E95" i="2"/>
  <c r="D95" i="2"/>
  <c r="B95" i="2"/>
  <c r="E305" i="2" s="1"/>
  <c r="A95" i="2"/>
  <c r="AA93" i="2"/>
  <c r="S93" i="2"/>
  <c r="AA92" i="2"/>
  <c r="Z92" i="2"/>
  <c r="Y92" i="2"/>
  <c r="X92" i="2"/>
  <c r="W92" i="2"/>
  <c r="V92" i="2"/>
  <c r="U92" i="2"/>
  <c r="T92" i="2"/>
  <c r="S92" i="2"/>
  <c r="R92" i="2"/>
  <c r="Q92" i="2"/>
  <c r="P92" i="2"/>
  <c r="AB92" i="2" s="1"/>
  <c r="AD91" i="2" s="1"/>
  <c r="AC91" i="2"/>
  <c r="AA91" i="2"/>
  <c r="Z91" i="2"/>
  <c r="Z93" i="2" s="1"/>
  <c r="Y91" i="2"/>
  <c r="Y93" i="2" s="1"/>
  <c r="X91" i="2"/>
  <c r="X93" i="2" s="1"/>
  <c r="W91" i="2"/>
  <c r="W93" i="2" s="1"/>
  <c r="V91" i="2"/>
  <c r="V93" i="2" s="1"/>
  <c r="U91" i="2"/>
  <c r="U93" i="2" s="1"/>
  <c r="T91" i="2"/>
  <c r="T93" i="2" s="1"/>
  <c r="S91" i="2"/>
  <c r="R91" i="2"/>
  <c r="R93" i="2" s="1"/>
  <c r="Q91" i="2"/>
  <c r="Q93" i="2" s="1"/>
  <c r="P91" i="2"/>
  <c r="P93" i="2" s="1"/>
  <c r="N91" i="2"/>
  <c r="M91" i="2"/>
  <c r="L91" i="2"/>
  <c r="K91" i="2"/>
  <c r="J91" i="2"/>
  <c r="I91" i="2"/>
  <c r="H91" i="2"/>
  <c r="G91" i="2"/>
  <c r="F91" i="2"/>
  <c r="E91" i="2"/>
  <c r="D91" i="2"/>
  <c r="AA90" i="2"/>
  <c r="S90" i="2"/>
  <c r="AA89" i="2"/>
  <c r="Z89" i="2"/>
  <c r="Y89" i="2"/>
  <c r="X89" i="2"/>
  <c r="W89" i="2"/>
  <c r="V89" i="2"/>
  <c r="U89" i="2"/>
  <c r="T89" i="2"/>
  <c r="S89" i="2"/>
  <c r="R89" i="2"/>
  <c r="Q89" i="2"/>
  <c r="P89" i="2"/>
  <c r="AB89" i="2" s="1"/>
  <c r="AD88" i="2" s="1"/>
  <c r="AC88" i="2"/>
  <c r="AA88" i="2"/>
  <c r="Z88" i="2"/>
  <c r="Z90" i="2" s="1"/>
  <c r="Y88" i="2"/>
  <c r="Y90" i="2" s="1"/>
  <c r="X88" i="2"/>
  <c r="X90" i="2" s="1"/>
  <c r="W88" i="2"/>
  <c r="W90" i="2" s="1"/>
  <c r="V88" i="2"/>
  <c r="V90" i="2" s="1"/>
  <c r="U88" i="2"/>
  <c r="U90" i="2" s="1"/>
  <c r="T88" i="2"/>
  <c r="T90" i="2" s="1"/>
  <c r="S88" i="2"/>
  <c r="R88" i="2"/>
  <c r="R90" i="2" s="1"/>
  <c r="Q88" i="2"/>
  <c r="Q90" i="2" s="1"/>
  <c r="P88" i="2"/>
  <c r="P90" i="2" s="1"/>
  <c r="N88" i="2"/>
  <c r="M88" i="2"/>
  <c r="L88" i="2"/>
  <c r="K88" i="2"/>
  <c r="J88" i="2"/>
  <c r="I88" i="2"/>
  <c r="H88" i="2"/>
  <c r="G88" i="2"/>
  <c r="F88" i="2"/>
  <c r="E88" i="2"/>
  <c r="D88" i="2"/>
  <c r="AA87" i="2"/>
  <c r="AA86" i="2"/>
  <c r="Z86" i="2"/>
  <c r="Y86" i="2"/>
  <c r="X86" i="2"/>
  <c r="W86" i="2"/>
  <c r="V86" i="2"/>
  <c r="U86" i="2"/>
  <c r="T86" i="2"/>
  <c r="S86" i="2"/>
  <c r="R86" i="2"/>
  <c r="Q86" i="2"/>
  <c r="P86" i="2"/>
  <c r="AB86" i="2" s="1"/>
  <c r="AD85" i="2" s="1"/>
  <c r="AC85" i="2"/>
  <c r="AA85" i="2"/>
  <c r="Z85" i="2"/>
  <c r="Z87" i="2" s="1"/>
  <c r="Y85" i="2"/>
  <c r="Y87" i="2" s="1"/>
  <c r="X85" i="2"/>
  <c r="X87" i="2" s="1"/>
  <c r="W85" i="2"/>
  <c r="W87" i="2" s="1"/>
  <c r="V85" i="2"/>
  <c r="V87" i="2" s="1"/>
  <c r="U85" i="2"/>
  <c r="U87" i="2" s="1"/>
  <c r="T85" i="2"/>
  <c r="T87" i="2" s="1"/>
  <c r="S85" i="2"/>
  <c r="S87" i="2" s="1"/>
  <c r="R85" i="2"/>
  <c r="R87" i="2" s="1"/>
  <c r="Q85" i="2"/>
  <c r="Q87" i="2" s="1"/>
  <c r="P85" i="2"/>
  <c r="P87" i="2" s="1"/>
  <c r="N85" i="2"/>
  <c r="M85" i="2"/>
  <c r="L85" i="2"/>
  <c r="K85" i="2"/>
  <c r="J85" i="2"/>
  <c r="I85" i="2"/>
  <c r="H85" i="2"/>
  <c r="G85" i="2"/>
  <c r="F85" i="2"/>
  <c r="E85" i="2"/>
  <c r="D85" i="2"/>
  <c r="AA84" i="2"/>
  <c r="AA83" i="2"/>
  <c r="Z83" i="2"/>
  <c r="Y83" i="2"/>
  <c r="X83" i="2"/>
  <c r="W83" i="2"/>
  <c r="V83" i="2"/>
  <c r="U83" i="2"/>
  <c r="T83" i="2"/>
  <c r="S83" i="2"/>
  <c r="R83" i="2"/>
  <c r="Q83" i="2"/>
  <c r="P83" i="2"/>
  <c r="AB83" i="2" s="1"/>
  <c r="AD82" i="2" s="1"/>
  <c r="AC82" i="2"/>
  <c r="AA82" i="2"/>
  <c r="Z82" i="2"/>
  <c r="Z84" i="2" s="1"/>
  <c r="Y82" i="2"/>
  <c r="Y84" i="2" s="1"/>
  <c r="X82" i="2"/>
  <c r="X84" i="2" s="1"/>
  <c r="W82" i="2"/>
  <c r="W84" i="2" s="1"/>
  <c r="V82" i="2"/>
  <c r="V84" i="2" s="1"/>
  <c r="U82" i="2"/>
  <c r="U84" i="2" s="1"/>
  <c r="T82" i="2"/>
  <c r="T84" i="2" s="1"/>
  <c r="S82" i="2"/>
  <c r="S84" i="2" s="1"/>
  <c r="R82" i="2"/>
  <c r="R84" i="2" s="1"/>
  <c r="Q82" i="2"/>
  <c r="Q84" i="2" s="1"/>
  <c r="P82" i="2"/>
  <c r="P84" i="2" s="1"/>
  <c r="N82" i="2"/>
  <c r="M82" i="2"/>
  <c r="L82" i="2"/>
  <c r="K82" i="2"/>
  <c r="J82" i="2"/>
  <c r="I82" i="2"/>
  <c r="H82" i="2"/>
  <c r="G82" i="2"/>
  <c r="F82" i="2"/>
  <c r="E82" i="2"/>
  <c r="D82" i="2"/>
  <c r="AA81" i="2"/>
  <c r="AA80" i="2"/>
  <c r="Z80" i="2"/>
  <c r="Y80" i="2"/>
  <c r="X80" i="2"/>
  <c r="W80" i="2"/>
  <c r="V80" i="2"/>
  <c r="U80" i="2"/>
  <c r="T80" i="2"/>
  <c r="S80" i="2"/>
  <c r="R80" i="2"/>
  <c r="Q80" i="2"/>
  <c r="P80" i="2"/>
  <c r="AB80" i="2" s="1"/>
  <c r="AD79" i="2" s="1"/>
  <c r="AC79" i="2"/>
  <c r="AA79" i="2"/>
  <c r="Z79" i="2"/>
  <c r="Z81" i="2" s="1"/>
  <c r="Y79" i="2"/>
  <c r="Y81" i="2" s="1"/>
  <c r="X79" i="2"/>
  <c r="X81" i="2" s="1"/>
  <c r="W79" i="2"/>
  <c r="W81" i="2" s="1"/>
  <c r="V79" i="2"/>
  <c r="V81" i="2" s="1"/>
  <c r="U79" i="2"/>
  <c r="U81" i="2" s="1"/>
  <c r="T79" i="2"/>
  <c r="T81" i="2" s="1"/>
  <c r="S79" i="2"/>
  <c r="S81" i="2" s="1"/>
  <c r="R79" i="2"/>
  <c r="R81" i="2" s="1"/>
  <c r="Q79" i="2"/>
  <c r="Q81" i="2" s="1"/>
  <c r="P79" i="2"/>
  <c r="P81" i="2" s="1"/>
  <c r="N79" i="2"/>
  <c r="M79" i="2"/>
  <c r="L79" i="2"/>
  <c r="K79" i="2"/>
  <c r="J79" i="2"/>
  <c r="I79" i="2"/>
  <c r="H79" i="2"/>
  <c r="G79" i="2"/>
  <c r="F79" i="2"/>
  <c r="E79" i="2"/>
  <c r="D79" i="2"/>
  <c r="AA78" i="2"/>
  <c r="AA77" i="2"/>
  <c r="Z77" i="2"/>
  <c r="Y77" i="2"/>
  <c r="X77" i="2"/>
  <c r="W77" i="2"/>
  <c r="V77" i="2"/>
  <c r="U77" i="2"/>
  <c r="T77" i="2"/>
  <c r="S77" i="2"/>
  <c r="R77" i="2"/>
  <c r="Q77" i="2"/>
  <c r="P77" i="2"/>
  <c r="AB77" i="2" s="1"/>
  <c r="AD76" i="2" s="1"/>
  <c r="AC76" i="2"/>
  <c r="AA76" i="2"/>
  <c r="Z76" i="2"/>
  <c r="Z78" i="2" s="1"/>
  <c r="Y76" i="2"/>
  <c r="Y78" i="2" s="1"/>
  <c r="X76" i="2"/>
  <c r="X78" i="2" s="1"/>
  <c r="W76" i="2"/>
  <c r="W78" i="2" s="1"/>
  <c r="V76" i="2"/>
  <c r="V78" i="2" s="1"/>
  <c r="U76" i="2"/>
  <c r="U78" i="2" s="1"/>
  <c r="T76" i="2"/>
  <c r="T78" i="2" s="1"/>
  <c r="S76" i="2"/>
  <c r="S78" i="2" s="1"/>
  <c r="R76" i="2"/>
  <c r="R78" i="2" s="1"/>
  <c r="Q76" i="2"/>
  <c r="Q78" i="2" s="1"/>
  <c r="P76" i="2"/>
  <c r="P78" i="2" s="1"/>
  <c r="N76" i="2"/>
  <c r="M76" i="2"/>
  <c r="L76" i="2"/>
  <c r="K76" i="2"/>
  <c r="J76" i="2"/>
  <c r="I76" i="2"/>
  <c r="H76" i="2"/>
  <c r="G76" i="2"/>
  <c r="F76" i="2"/>
  <c r="E76" i="2"/>
  <c r="D76" i="2"/>
  <c r="AA75" i="2"/>
  <c r="W75" i="2"/>
  <c r="S75" i="2"/>
  <c r="AA74" i="2"/>
  <c r="Z74" i="2"/>
  <c r="Y74" i="2"/>
  <c r="X74" i="2"/>
  <c r="W74" i="2"/>
  <c r="V74" i="2"/>
  <c r="U74" i="2"/>
  <c r="T74" i="2"/>
  <c r="S74" i="2"/>
  <c r="R74" i="2"/>
  <c r="Q74" i="2"/>
  <c r="P74" i="2"/>
  <c r="AC73" i="2"/>
  <c r="AA73" i="2"/>
  <c r="Z73" i="2"/>
  <c r="Y73" i="2"/>
  <c r="X73" i="2"/>
  <c r="W73" i="2"/>
  <c r="V73" i="2"/>
  <c r="U73" i="2"/>
  <c r="T73" i="2"/>
  <c r="S73" i="2"/>
  <c r="R73" i="2"/>
  <c r="Q73" i="2"/>
  <c r="P73" i="2"/>
  <c r="N73" i="2"/>
  <c r="M73" i="2"/>
  <c r="L73" i="2"/>
  <c r="K73" i="2"/>
  <c r="J73" i="2"/>
  <c r="I73" i="2"/>
  <c r="H73" i="2"/>
  <c r="G73" i="2"/>
  <c r="F73" i="2"/>
  <c r="E73" i="2"/>
  <c r="D73" i="2"/>
  <c r="B73" i="2"/>
  <c r="E304" i="2" s="1"/>
  <c r="A73" i="2"/>
  <c r="S71" i="2"/>
  <c r="AA70" i="2"/>
  <c r="Z70" i="2"/>
  <c r="Y70" i="2"/>
  <c r="X70" i="2"/>
  <c r="W70" i="2"/>
  <c r="V70" i="2"/>
  <c r="U70" i="2"/>
  <c r="T70" i="2"/>
  <c r="S70" i="2"/>
  <c r="R70" i="2"/>
  <c r="Q70" i="2"/>
  <c r="P70" i="2"/>
  <c r="AB70" i="2" s="1"/>
  <c r="AD69" i="2" s="1"/>
  <c r="AC69" i="2"/>
  <c r="AA69" i="2"/>
  <c r="AA71" i="2" s="1"/>
  <c r="Z69" i="2"/>
  <c r="Z71" i="2" s="1"/>
  <c r="Y69" i="2"/>
  <c r="Y71" i="2" s="1"/>
  <c r="X69" i="2"/>
  <c r="W69" i="2"/>
  <c r="W71" i="2" s="1"/>
  <c r="V69" i="2"/>
  <c r="V71" i="2" s="1"/>
  <c r="U69" i="2"/>
  <c r="U71" i="2" s="1"/>
  <c r="T69" i="2"/>
  <c r="S69" i="2"/>
  <c r="R69" i="2"/>
  <c r="R71" i="2" s="1"/>
  <c r="Q69" i="2"/>
  <c r="Q71" i="2" s="1"/>
  <c r="P69" i="2"/>
  <c r="N69" i="2"/>
  <c r="M69" i="2"/>
  <c r="L69" i="2"/>
  <c r="K69" i="2"/>
  <c r="J69" i="2"/>
  <c r="I69" i="2"/>
  <c r="H69" i="2"/>
  <c r="G69" i="2"/>
  <c r="F69" i="2"/>
  <c r="E69" i="2"/>
  <c r="D69" i="2"/>
  <c r="S68" i="2"/>
  <c r="AA67" i="2"/>
  <c r="Z67" i="2"/>
  <c r="Y67" i="2"/>
  <c r="X67" i="2"/>
  <c r="W67" i="2"/>
  <c r="V67" i="2"/>
  <c r="U67" i="2"/>
  <c r="T67" i="2"/>
  <c r="S67" i="2"/>
  <c r="R67" i="2"/>
  <c r="Q67" i="2"/>
  <c r="P67" i="2"/>
  <c r="AB67" i="2" s="1"/>
  <c r="AD66" i="2" s="1"/>
  <c r="AC66" i="2"/>
  <c r="AA66" i="2"/>
  <c r="AA68" i="2" s="1"/>
  <c r="Z66" i="2"/>
  <c r="Z68" i="2" s="1"/>
  <c r="Y66" i="2"/>
  <c r="Y68" i="2" s="1"/>
  <c r="X66" i="2"/>
  <c r="W66" i="2"/>
  <c r="W68" i="2" s="1"/>
  <c r="V66" i="2"/>
  <c r="V68" i="2" s="1"/>
  <c r="U66" i="2"/>
  <c r="U68" i="2" s="1"/>
  <c r="T66" i="2"/>
  <c r="S66" i="2"/>
  <c r="R66" i="2"/>
  <c r="R68" i="2" s="1"/>
  <c r="Q66" i="2"/>
  <c r="Q68" i="2" s="1"/>
  <c r="P66" i="2"/>
  <c r="N66" i="2"/>
  <c r="M66" i="2"/>
  <c r="L66" i="2"/>
  <c r="K66" i="2"/>
  <c r="J66" i="2"/>
  <c r="I66" i="2"/>
  <c r="H66" i="2"/>
  <c r="G66" i="2"/>
  <c r="F66" i="2"/>
  <c r="E66" i="2"/>
  <c r="D66" i="2"/>
  <c r="S65" i="2"/>
  <c r="AA64" i="2"/>
  <c r="Z64" i="2"/>
  <c r="Y64" i="2"/>
  <c r="X64" i="2"/>
  <c r="W64" i="2"/>
  <c r="V64" i="2"/>
  <c r="U64" i="2"/>
  <c r="T64" i="2"/>
  <c r="S64" i="2"/>
  <c r="R64" i="2"/>
  <c r="Q64" i="2"/>
  <c r="P64" i="2"/>
  <c r="AB64" i="2" s="1"/>
  <c r="AD63" i="2" s="1"/>
  <c r="AC63" i="2"/>
  <c r="AA63" i="2"/>
  <c r="AA65" i="2" s="1"/>
  <c r="Z63" i="2"/>
  <c r="Z65" i="2" s="1"/>
  <c r="Y63" i="2"/>
  <c r="Y65" i="2" s="1"/>
  <c r="X63" i="2"/>
  <c r="W63" i="2"/>
  <c r="W65" i="2" s="1"/>
  <c r="V63" i="2"/>
  <c r="V65" i="2" s="1"/>
  <c r="U63" i="2"/>
  <c r="U65" i="2" s="1"/>
  <c r="T63" i="2"/>
  <c r="S63" i="2"/>
  <c r="R63" i="2"/>
  <c r="R65" i="2" s="1"/>
  <c r="Q63" i="2"/>
  <c r="Q65" i="2" s="1"/>
  <c r="N63" i="2"/>
  <c r="M63" i="2"/>
  <c r="L63" i="2"/>
  <c r="K63" i="2"/>
  <c r="J63" i="2"/>
  <c r="I63" i="2"/>
  <c r="H63" i="2"/>
  <c r="G63" i="2"/>
  <c r="F63" i="2"/>
  <c r="E63" i="2"/>
  <c r="D63" i="2"/>
  <c r="S62" i="2"/>
  <c r="AB61" i="2"/>
  <c r="AD60" i="2" s="1"/>
  <c r="AA61" i="2"/>
  <c r="Y61" i="2"/>
  <c r="X61" i="2"/>
  <c r="W61" i="2"/>
  <c r="V61" i="2"/>
  <c r="U61" i="2"/>
  <c r="T61" i="2"/>
  <c r="S61" i="2"/>
  <c r="R61" i="2"/>
  <c r="Q61" i="2"/>
  <c r="P61" i="2"/>
  <c r="AC60" i="2"/>
  <c r="AA60" i="2"/>
  <c r="AA62" i="2" s="1"/>
  <c r="Z60" i="2"/>
  <c r="Z62" i="2" s="1"/>
  <c r="Y60" i="2"/>
  <c r="Y62" i="2" s="1"/>
  <c r="X60" i="2"/>
  <c r="X62" i="2" s="1"/>
  <c r="W60" i="2"/>
  <c r="W62" i="2" s="1"/>
  <c r="V60" i="2"/>
  <c r="V62" i="2" s="1"/>
  <c r="U60" i="2"/>
  <c r="U62" i="2" s="1"/>
  <c r="T60" i="2"/>
  <c r="T62" i="2" s="1"/>
  <c r="S60" i="2"/>
  <c r="R60" i="2"/>
  <c r="R62" i="2" s="1"/>
  <c r="Q60" i="2"/>
  <c r="Q62" i="2" s="1"/>
  <c r="P60" i="2"/>
  <c r="P62" i="2" s="1"/>
  <c r="N60" i="2"/>
  <c r="M60" i="2"/>
  <c r="L60" i="2"/>
  <c r="K60" i="2"/>
  <c r="J60" i="2"/>
  <c r="I60" i="2"/>
  <c r="H60" i="2"/>
  <c r="G60" i="2"/>
  <c r="F60" i="2"/>
  <c r="E60" i="2"/>
  <c r="D60" i="2"/>
  <c r="AA59" i="2"/>
  <c r="W59" i="2"/>
  <c r="S59" i="2"/>
  <c r="AA58" i="2"/>
  <c r="Z58" i="2"/>
  <c r="Y58" i="2"/>
  <c r="X58" i="2"/>
  <c r="W58" i="2"/>
  <c r="V58" i="2"/>
  <c r="U58" i="2"/>
  <c r="T58" i="2"/>
  <c r="S58" i="2"/>
  <c r="R58" i="2"/>
  <c r="Q58" i="2"/>
  <c r="P58" i="2"/>
  <c r="AC57" i="2"/>
  <c r="AA57" i="2"/>
  <c r="Z57" i="2"/>
  <c r="Y57" i="2"/>
  <c r="X57" i="2"/>
  <c r="W57" i="2"/>
  <c r="V57" i="2"/>
  <c r="U57" i="2"/>
  <c r="T57" i="2"/>
  <c r="S57" i="2"/>
  <c r="R57" i="2"/>
  <c r="Q57" i="2"/>
  <c r="P57" i="2"/>
  <c r="N57" i="2"/>
  <c r="M57" i="2"/>
  <c r="L57" i="2"/>
  <c r="K57" i="2"/>
  <c r="J57" i="2"/>
  <c r="I57" i="2"/>
  <c r="H57" i="2"/>
  <c r="G57" i="2"/>
  <c r="F57" i="2"/>
  <c r="E57" i="2"/>
  <c r="D57" i="2"/>
  <c r="B57" i="2"/>
  <c r="E303" i="2" s="1"/>
  <c r="A57" i="2"/>
  <c r="S55" i="2"/>
  <c r="AA54" i="2"/>
  <c r="Z54" i="2"/>
  <c r="Y54" i="2"/>
  <c r="X54" i="2"/>
  <c r="W54" i="2"/>
  <c r="V54" i="2"/>
  <c r="U54" i="2"/>
  <c r="T54" i="2"/>
  <c r="S54" i="2"/>
  <c r="R54" i="2"/>
  <c r="Q54" i="2"/>
  <c r="P54" i="2"/>
  <c r="AB54" i="2" s="1"/>
  <c r="AD53" i="2" s="1"/>
  <c r="AC53" i="2"/>
  <c r="AA53" i="2"/>
  <c r="AA55" i="2" s="1"/>
  <c r="Z53" i="2"/>
  <c r="Z55" i="2" s="1"/>
  <c r="Y53" i="2"/>
  <c r="Y55" i="2" s="1"/>
  <c r="X53" i="2"/>
  <c r="W53" i="2"/>
  <c r="W55" i="2" s="1"/>
  <c r="V53" i="2"/>
  <c r="V55" i="2" s="1"/>
  <c r="U53" i="2"/>
  <c r="U55" i="2" s="1"/>
  <c r="T53" i="2"/>
  <c r="S53" i="2"/>
  <c r="R53" i="2"/>
  <c r="R55" i="2" s="1"/>
  <c r="Q53" i="2"/>
  <c r="Q55" i="2" s="1"/>
  <c r="P53" i="2"/>
  <c r="N53" i="2"/>
  <c r="M53" i="2"/>
  <c r="L53" i="2"/>
  <c r="K53" i="2"/>
  <c r="J53" i="2"/>
  <c r="I53" i="2"/>
  <c r="H53" i="2"/>
  <c r="G53" i="2"/>
  <c r="F53" i="2"/>
  <c r="E53" i="2"/>
  <c r="D53" i="2"/>
  <c r="S52" i="2"/>
  <c r="AA51" i="2"/>
  <c r="Z51" i="2"/>
  <c r="Y51" i="2"/>
  <c r="X51" i="2"/>
  <c r="W51" i="2"/>
  <c r="V51" i="2"/>
  <c r="U51" i="2"/>
  <c r="T51" i="2"/>
  <c r="S51" i="2"/>
  <c r="R51" i="2"/>
  <c r="Q51" i="2"/>
  <c r="P51" i="2"/>
  <c r="AB51" i="2" s="1"/>
  <c r="AD50" i="2" s="1"/>
  <c r="AC50" i="2"/>
  <c r="AA50" i="2"/>
  <c r="AA52" i="2" s="1"/>
  <c r="Z50" i="2"/>
  <c r="Z52" i="2" s="1"/>
  <c r="Y50" i="2"/>
  <c r="Y52" i="2" s="1"/>
  <c r="X50" i="2"/>
  <c r="W50" i="2"/>
  <c r="W52" i="2" s="1"/>
  <c r="V50" i="2"/>
  <c r="V52" i="2" s="1"/>
  <c r="U50" i="2"/>
  <c r="U52" i="2" s="1"/>
  <c r="T50" i="2"/>
  <c r="S50" i="2"/>
  <c r="R50" i="2"/>
  <c r="R52" i="2" s="1"/>
  <c r="Q50" i="2"/>
  <c r="Q52" i="2" s="1"/>
  <c r="P50" i="2"/>
  <c r="N50" i="2"/>
  <c r="M50" i="2"/>
  <c r="L50" i="2"/>
  <c r="K50" i="2"/>
  <c r="J50" i="2"/>
  <c r="I50" i="2"/>
  <c r="H50" i="2"/>
  <c r="G50" i="2"/>
  <c r="F50" i="2"/>
  <c r="E50" i="2"/>
  <c r="D50" i="2"/>
  <c r="AA49" i="2"/>
  <c r="W49" i="2"/>
  <c r="S49" i="2"/>
  <c r="AA48" i="2"/>
  <c r="Z48" i="2"/>
  <c r="Y48" i="2"/>
  <c r="X48" i="2"/>
  <c r="W48" i="2"/>
  <c r="V48" i="2"/>
  <c r="U48" i="2"/>
  <c r="T48" i="2"/>
  <c r="S48" i="2"/>
  <c r="R48" i="2"/>
  <c r="G405" i="2" s="1"/>
  <c r="H151" i="3" s="1"/>
  <c r="Q48" i="2"/>
  <c r="P48" i="2"/>
  <c r="AC47" i="2"/>
  <c r="O405" i="2" s="1"/>
  <c r="X151" i="3" s="1"/>
  <c r="AA47" i="2"/>
  <c r="Z47" i="2"/>
  <c r="Y47" i="2"/>
  <c r="X47" i="2"/>
  <c r="W47" i="2"/>
  <c r="V47" i="2"/>
  <c r="U47" i="2"/>
  <c r="T47" i="2"/>
  <c r="S47" i="2"/>
  <c r="R47" i="2"/>
  <c r="Q47" i="2"/>
  <c r="P47" i="2"/>
  <c r="N47" i="2"/>
  <c r="M47" i="2"/>
  <c r="L47" i="2"/>
  <c r="K47" i="2"/>
  <c r="J47" i="2"/>
  <c r="I47" i="2"/>
  <c r="H47" i="2"/>
  <c r="G47" i="2"/>
  <c r="F47" i="2"/>
  <c r="E47" i="2"/>
  <c r="D47" i="2"/>
  <c r="B47" i="2"/>
  <c r="E302" i="2" s="1"/>
  <c r="A47" i="2"/>
  <c r="AA45" i="2"/>
  <c r="AA44" i="2"/>
  <c r="Z44" i="2"/>
  <c r="Y44" i="2"/>
  <c r="X44" i="2"/>
  <c r="W44" i="2"/>
  <c r="V44" i="2"/>
  <c r="U44" i="2"/>
  <c r="T44" i="2"/>
  <c r="S44" i="2"/>
  <c r="R44" i="2"/>
  <c r="Q44" i="2"/>
  <c r="P44" i="2"/>
  <c r="AB44" i="2" s="1"/>
  <c r="AD43" i="2" s="1"/>
  <c r="AC43" i="2"/>
  <c r="AA43" i="2"/>
  <c r="Z43" i="2"/>
  <c r="Z45" i="2" s="1"/>
  <c r="Y43" i="2"/>
  <c r="Y45" i="2" s="1"/>
  <c r="X43" i="2"/>
  <c r="X45" i="2" s="1"/>
  <c r="W43" i="2"/>
  <c r="W45" i="2" s="1"/>
  <c r="V43" i="2"/>
  <c r="V45" i="2" s="1"/>
  <c r="U43" i="2"/>
  <c r="U45" i="2" s="1"/>
  <c r="T43" i="2"/>
  <c r="T45" i="2" s="1"/>
  <c r="S43" i="2"/>
  <c r="S45" i="2" s="1"/>
  <c r="R43" i="2"/>
  <c r="R45" i="2" s="1"/>
  <c r="Q43" i="2"/>
  <c r="Q45" i="2" s="1"/>
  <c r="P43" i="2"/>
  <c r="P45" i="2" s="1"/>
  <c r="N43" i="2"/>
  <c r="M43" i="2"/>
  <c r="L43" i="2"/>
  <c r="K43" i="2"/>
  <c r="J43" i="2"/>
  <c r="I43" i="2"/>
  <c r="H43" i="2"/>
  <c r="G43" i="2"/>
  <c r="F43" i="2"/>
  <c r="E43" i="2"/>
  <c r="D43" i="2"/>
  <c r="AA42" i="2"/>
  <c r="AA41" i="2"/>
  <c r="Z41" i="2"/>
  <c r="Y41" i="2"/>
  <c r="X41" i="2"/>
  <c r="W41" i="2"/>
  <c r="V41" i="2"/>
  <c r="U41" i="2"/>
  <c r="T41" i="2"/>
  <c r="S41" i="2"/>
  <c r="R41" i="2"/>
  <c r="Q41" i="2"/>
  <c r="AC40" i="2"/>
  <c r="AA40" i="2"/>
  <c r="Z40" i="2"/>
  <c r="Z42" i="2" s="1"/>
  <c r="Y40" i="2"/>
  <c r="Y42" i="2" s="1"/>
  <c r="X40" i="2"/>
  <c r="X42" i="2" s="1"/>
  <c r="W40" i="2"/>
  <c r="W42" i="2" s="1"/>
  <c r="V40" i="2"/>
  <c r="V42" i="2" s="1"/>
  <c r="U40" i="2"/>
  <c r="U42" i="2" s="1"/>
  <c r="T40" i="2"/>
  <c r="T42" i="2" s="1"/>
  <c r="S40" i="2"/>
  <c r="S42" i="2" s="1"/>
  <c r="R40" i="2"/>
  <c r="R42" i="2" s="1"/>
  <c r="Q40" i="2"/>
  <c r="Q42" i="2" s="1"/>
  <c r="P40" i="2"/>
  <c r="N40" i="2"/>
  <c r="M40" i="2"/>
  <c r="L40" i="2"/>
  <c r="K40" i="2"/>
  <c r="J40" i="2"/>
  <c r="I40" i="2"/>
  <c r="H40" i="2"/>
  <c r="G40" i="2"/>
  <c r="F40" i="2"/>
  <c r="E40" i="2"/>
  <c r="D40" i="2"/>
  <c r="AA39" i="2"/>
  <c r="W39" i="2"/>
  <c r="S39" i="2"/>
  <c r="AA38" i="2"/>
  <c r="Z38" i="2"/>
  <c r="Y38" i="2"/>
  <c r="X38" i="2"/>
  <c r="W38" i="2"/>
  <c r="V38" i="2"/>
  <c r="U38" i="2"/>
  <c r="T38" i="2"/>
  <c r="S38" i="2"/>
  <c r="R38" i="2"/>
  <c r="Q38" i="2"/>
  <c r="P38" i="2"/>
  <c r="AC37" i="2"/>
  <c r="H381" i="2" s="1"/>
  <c r="I150" i="3" s="1"/>
  <c r="AA37" i="2"/>
  <c r="Z37" i="2"/>
  <c r="Y37" i="2"/>
  <c r="X37" i="2"/>
  <c r="W37" i="2"/>
  <c r="V37" i="2"/>
  <c r="U37" i="2"/>
  <c r="T37" i="2"/>
  <c r="S37" i="2"/>
  <c r="R37" i="2"/>
  <c r="Q37" i="2"/>
  <c r="P37" i="2"/>
  <c r="N37" i="2"/>
  <c r="M37" i="2"/>
  <c r="L37" i="2"/>
  <c r="K37" i="2"/>
  <c r="J37" i="2"/>
  <c r="I37" i="2"/>
  <c r="H37" i="2"/>
  <c r="G37" i="2"/>
  <c r="F37" i="2"/>
  <c r="E37" i="2"/>
  <c r="D37" i="2"/>
  <c r="B37" i="2"/>
  <c r="B296" i="2" s="1"/>
  <c r="A37" i="2"/>
  <c r="Y358" i="1"/>
  <c r="X358" i="1"/>
  <c r="W358" i="1"/>
  <c r="V358" i="1"/>
  <c r="U358" i="1"/>
  <c r="T358" i="1"/>
  <c r="S358" i="1"/>
  <c r="P358" i="1"/>
  <c r="M358" i="1"/>
  <c r="L358" i="1"/>
  <c r="K358" i="1"/>
  <c r="J358" i="1"/>
  <c r="I358" i="1"/>
  <c r="H358" i="1"/>
  <c r="G358" i="1"/>
  <c r="F358" i="1"/>
  <c r="E358" i="1"/>
  <c r="D358" i="1"/>
  <c r="C358" i="1"/>
  <c r="Y357" i="1"/>
  <c r="X357" i="1"/>
  <c r="W357" i="1"/>
  <c r="V357" i="1"/>
  <c r="U357" i="1"/>
  <c r="T357" i="1"/>
  <c r="S357" i="1"/>
  <c r="Y356" i="1"/>
  <c r="X356" i="1"/>
  <c r="W356" i="1"/>
  <c r="V356" i="1"/>
  <c r="U356" i="1"/>
  <c r="T356" i="1"/>
  <c r="S356" i="1"/>
  <c r="Y355" i="1"/>
  <c r="X355" i="1"/>
  <c r="W355" i="1"/>
  <c r="V355" i="1"/>
  <c r="U355" i="1"/>
  <c r="T355" i="1"/>
  <c r="S355" i="1"/>
  <c r="P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Y354" i="1"/>
  <c r="X354" i="1"/>
  <c r="W354" i="1"/>
  <c r="V354" i="1"/>
  <c r="U354" i="1"/>
  <c r="T354" i="1"/>
  <c r="S354" i="1"/>
  <c r="Q354" i="1"/>
  <c r="P354" i="1"/>
  <c r="O354" i="1"/>
  <c r="M354" i="1"/>
  <c r="L354" i="1"/>
  <c r="K354" i="1"/>
  <c r="J354" i="1"/>
  <c r="I354" i="1"/>
  <c r="H354" i="1"/>
  <c r="G354" i="1"/>
  <c r="F354" i="1"/>
  <c r="E354" i="1"/>
  <c r="D354" i="1"/>
  <c r="C354" i="1"/>
  <c r="Y353" i="1"/>
  <c r="X353" i="1"/>
  <c r="W353" i="1"/>
  <c r="V353" i="1"/>
  <c r="U353" i="1"/>
  <c r="T353" i="1"/>
  <c r="S353" i="1"/>
  <c r="Y352" i="1"/>
  <c r="X352" i="1"/>
  <c r="W352" i="1"/>
  <c r="V352" i="1"/>
  <c r="U352" i="1"/>
  <c r="T352" i="1"/>
  <c r="S352" i="1"/>
  <c r="Y351" i="1"/>
  <c r="X351" i="1"/>
  <c r="W351" i="1"/>
  <c r="V351" i="1"/>
  <c r="U351" i="1"/>
  <c r="T351" i="1"/>
  <c r="S351" i="1"/>
  <c r="P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Y350" i="1"/>
  <c r="X350" i="1"/>
  <c r="W350" i="1"/>
  <c r="V350" i="1"/>
  <c r="U350" i="1"/>
  <c r="T350" i="1"/>
  <c r="S350" i="1"/>
  <c r="Y349" i="1"/>
  <c r="X349" i="1"/>
  <c r="W349" i="1"/>
  <c r="V349" i="1"/>
  <c r="U349" i="1"/>
  <c r="T349" i="1"/>
  <c r="S349" i="1"/>
  <c r="Y348" i="1"/>
  <c r="X348" i="1"/>
  <c r="W348" i="1"/>
  <c r="V348" i="1"/>
  <c r="U348" i="1"/>
  <c r="T348" i="1"/>
  <c r="S348" i="1"/>
  <c r="P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Y347" i="1"/>
  <c r="X347" i="1"/>
  <c r="W347" i="1"/>
  <c r="V347" i="1"/>
  <c r="U347" i="1"/>
  <c r="T347" i="1"/>
  <c r="S347" i="1"/>
  <c r="Y346" i="1"/>
  <c r="X346" i="1"/>
  <c r="W346" i="1"/>
  <c r="V346" i="1"/>
  <c r="U346" i="1"/>
  <c r="T346" i="1"/>
  <c r="S346" i="1"/>
  <c r="Y345" i="1"/>
  <c r="X345" i="1"/>
  <c r="W345" i="1"/>
  <c r="V345" i="1"/>
  <c r="U345" i="1"/>
  <c r="T345" i="1"/>
  <c r="S345" i="1"/>
  <c r="Y344" i="1"/>
  <c r="X344" i="1"/>
  <c r="W344" i="1"/>
  <c r="V344" i="1"/>
  <c r="U344" i="1"/>
  <c r="T344" i="1"/>
  <c r="S344" i="1"/>
  <c r="Y343" i="1"/>
  <c r="X343" i="1"/>
  <c r="W343" i="1"/>
  <c r="V343" i="1"/>
  <c r="U343" i="1"/>
  <c r="T343" i="1"/>
  <c r="S343" i="1"/>
  <c r="Y342" i="1"/>
  <c r="X342" i="1"/>
  <c r="W342" i="1"/>
  <c r="V342" i="1"/>
  <c r="U342" i="1"/>
  <c r="T342" i="1"/>
  <c r="S342" i="1"/>
  <c r="P342" i="1"/>
  <c r="N342" i="1"/>
  <c r="M342" i="1"/>
  <c r="L342" i="1"/>
  <c r="K342" i="1"/>
  <c r="J342" i="1"/>
  <c r="I342" i="1"/>
  <c r="H342" i="1"/>
  <c r="F342" i="1"/>
  <c r="E342" i="1"/>
  <c r="D342" i="1"/>
  <c r="C342" i="1"/>
  <c r="X341" i="1"/>
  <c r="W341" i="1"/>
  <c r="V341" i="1"/>
  <c r="U341" i="1"/>
  <c r="T341" i="1"/>
  <c r="S341" i="1"/>
  <c r="Y340" i="1"/>
  <c r="X340" i="1"/>
  <c r="W340" i="1"/>
  <c r="V340" i="1"/>
  <c r="U340" i="1"/>
  <c r="T340" i="1"/>
  <c r="S340" i="1"/>
  <c r="Y339" i="1"/>
  <c r="X339" i="1"/>
  <c r="W339" i="1"/>
  <c r="V339" i="1"/>
  <c r="U339" i="1"/>
  <c r="T339" i="1"/>
  <c r="S339" i="1"/>
  <c r="Y338" i="1"/>
  <c r="X338" i="1"/>
  <c r="W338" i="1"/>
  <c r="V338" i="1"/>
  <c r="U338" i="1"/>
  <c r="T338" i="1"/>
  <c r="S338" i="1"/>
  <c r="P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Y337" i="1"/>
  <c r="X337" i="1"/>
  <c r="W337" i="1"/>
  <c r="V337" i="1"/>
  <c r="U337" i="1"/>
  <c r="T337" i="1"/>
  <c r="S337" i="1"/>
  <c r="Y336" i="1"/>
  <c r="X336" i="1"/>
  <c r="W336" i="1"/>
  <c r="V336" i="1"/>
  <c r="U336" i="1"/>
  <c r="T336" i="1"/>
  <c r="S336" i="1"/>
  <c r="P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Y335" i="1"/>
  <c r="X335" i="1"/>
  <c r="W335" i="1"/>
  <c r="V335" i="1"/>
  <c r="U335" i="1"/>
  <c r="T335" i="1"/>
  <c r="S335" i="1"/>
  <c r="P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Y334" i="1"/>
  <c r="X334" i="1"/>
  <c r="W334" i="1"/>
  <c r="V334" i="1"/>
  <c r="U334" i="1"/>
  <c r="T334" i="1"/>
  <c r="S334" i="1"/>
  <c r="Q334" i="1"/>
  <c r="P334" i="1"/>
  <c r="O334" i="1"/>
  <c r="M334" i="1"/>
  <c r="L334" i="1"/>
  <c r="K334" i="1"/>
  <c r="J334" i="1"/>
  <c r="I334" i="1"/>
  <c r="H334" i="1"/>
  <c r="G334" i="1"/>
  <c r="F334" i="1"/>
  <c r="E334" i="1"/>
  <c r="D334" i="1"/>
  <c r="C334" i="1"/>
  <c r="Y333" i="1"/>
  <c r="X333" i="1"/>
  <c r="W333" i="1"/>
  <c r="V333" i="1"/>
  <c r="U333" i="1"/>
  <c r="T333" i="1"/>
  <c r="S333" i="1"/>
  <c r="Y332" i="1"/>
  <c r="X332" i="1"/>
  <c r="W332" i="1"/>
  <c r="V332" i="1"/>
  <c r="U332" i="1"/>
  <c r="T332" i="1"/>
  <c r="S332" i="1"/>
  <c r="Y331" i="1"/>
  <c r="X331" i="1"/>
  <c r="W331" i="1"/>
  <c r="V331" i="1"/>
  <c r="U331" i="1"/>
  <c r="T331" i="1"/>
  <c r="S331" i="1"/>
  <c r="Y330" i="1"/>
  <c r="X330" i="1"/>
  <c r="W330" i="1"/>
  <c r="V330" i="1"/>
  <c r="U330" i="1"/>
  <c r="T330" i="1"/>
  <c r="S330" i="1"/>
  <c r="Y329" i="1"/>
  <c r="X329" i="1"/>
  <c r="W329" i="1"/>
  <c r="V329" i="1"/>
  <c r="U329" i="1"/>
  <c r="T329" i="1"/>
  <c r="S329" i="1"/>
  <c r="Q329" i="1"/>
  <c r="P329" i="1"/>
  <c r="O329" i="1"/>
  <c r="M329" i="1"/>
  <c r="L329" i="1"/>
  <c r="K329" i="1"/>
  <c r="J329" i="1"/>
  <c r="I329" i="1"/>
  <c r="H329" i="1"/>
  <c r="G329" i="1"/>
  <c r="F329" i="1"/>
  <c r="D329" i="1"/>
  <c r="C329" i="1"/>
  <c r="Y328" i="1"/>
  <c r="X328" i="1"/>
  <c r="W328" i="1"/>
  <c r="V328" i="1"/>
  <c r="U328" i="1"/>
  <c r="T328" i="1"/>
  <c r="S328" i="1"/>
  <c r="Y327" i="1"/>
  <c r="X327" i="1"/>
  <c r="W327" i="1"/>
  <c r="V327" i="1"/>
  <c r="U327" i="1"/>
  <c r="T327" i="1"/>
  <c r="S327" i="1"/>
  <c r="Y326" i="1"/>
  <c r="X326" i="1"/>
  <c r="W326" i="1"/>
  <c r="V326" i="1"/>
  <c r="U326" i="1"/>
  <c r="T326" i="1"/>
  <c r="S326" i="1"/>
  <c r="Y325" i="1"/>
  <c r="X325" i="1"/>
  <c r="W325" i="1"/>
  <c r="V325" i="1"/>
  <c r="U325" i="1"/>
  <c r="T325" i="1"/>
  <c r="S325" i="1"/>
  <c r="P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Y324" i="1"/>
  <c r="X324" i="1"/>
  <c r="W324" i="1"/>
  <c r="U324" i="1"/>
  <c r="T324" i="1"/>
  <c r="S324" i="1"/>
  <c r="Y323" i="1"/>
  <c r="X323" i="1"/>
  <c r="W323" i="1"/>
  <c r="V323" i="1"/>
  <c r="U323" i="1"/>
  <c r="T323" i="1"/>
  <c r="S323" i="1"/>
  <c r="P323" i="1"/>
  <c r="M323" i="1"/>
  <c r="L323" i="1"/>
  <c r="K323" i="1"/>
  <c r="J323" i="1"/>
  <c r="I323" i="1"/>
  <c r="H323" i="1"/>
  <c r="G323" i="1"/>
  <c r="F323" i="1"/>
  <c r="E323" i="1"/>
  <c r="D323" i="1"/>
  <c r="C323" i="1"/>
  <c r="Y322" i="1"/>
  <c r="X322" i="1"/>
  <c r="W322" i="1"/>
  <c r="V322" i="1"/>
  <c r="U322" i="1"/>
  <c r="T322" i="1"/>
  <c r="S322" i="1"/>
  <c r="Y321" i="1"/>
  <c r="X321" i="1"/>
  <c r="W321" i="1"/>
  <c r="V321" i="1"/>
  <c r="U321" i="1"/>
  <c r="T321" i="1"/>
  <c r="S321" i="1"/>
  <c r="Y320" i="1"/>
  <c r="X320" i="1"/>
  <c r="W320" i="1"/>
  <c r="V320" i="1"/>
  <c r="U320" i="1"/>
  <c r="T320" i="1"/>
  <c r="S320" i="1"/>
  <c r="P320" i="1"/>
  <c r="M320" i="1"/>
  <c r="L320" i="1"/>
  <c r="K320" i="1"/>
  <c r="J320" i="1"/>
  <c r="I320" i="1"/>
  <c r="H320" i="1"/>
  <c r="G320" i="1"/>
  <c r="F320" i="1"/>
  <c r="E320" i="1"/>
  <c r="D320" i="1"/>
  <c r="C320" i="1"/>
  <c r="Y319" i="1"/>
  <c r="X319" i="1"/>
  <c r="W319" i="1"/>
  <c r="V319" i="1"/>
  <c r="U319" i="1"/>
  <c r="T319" i="1"/>
  <c r="S319" i="1"/>
  <c r="Y318" i="1"/>
  <c r="X318" i="1"/>
  <c r="W318" i="1"/>
  <c r="V318" i="1"/>
  <c r="U318" i="1"/>
  <c r="T318" i="1"/>
  <c r="S318" i="1"/>
  <c r="Y317" i="1"/>
  <c r="X317" i="1"/>
  <c r="W317" i="1"/>
  <c r="V317" i="1"/>
  <c r="U317" i="1"/>
  <c r="T317" i="1"/>
  <c r="S317" i="1"/>
  <c r="P317" i="1"/>
  <c r="M317" i="1"/>
  <c r="L317" i="1"/>
  <c r="K317" i="1"/>
  <c r="J317" i="1"/>
  <c r="I317" i="1"/>
  <c r="H317" i="1"/>
  <c r="G317" i="1"/>
  <c r="F317" i="1"/>
  <c r="E317" i="1"/>
  <c r="D317" i="1"/>
  <c r="C317" i="1"/>
  <c r="Y316" i="1"/>
  <c r="X316" i="1"/>
  <c r="W316" i="1"/>
  <c r="V316" i="1"/>
  <c r="U316" i="1"/>
  <c r="T316" i="1"/>
  <c r="S316" i="1"/>
  <c r="Y315" i="1"/>
  <c r="X315" i="1"/>
  <c r="W315" i="1"/>
  <c r="V315" i="1"/>
  <c r="U315" i="1"/>
  <c r="T315" i="1"/>
  <c r="S315" i="1"/>
  <c r="Y314" i="1"/>
  <c r="X314" i="1"/>
  <c r="W314" i="1"/>
  <c r="V314" i="1"/>
  <c r="U314" i="1"/>
  <c r="T314" i="1"/>
  <c r="S314" i="1"/>
  <c r="Y313" i="1"/>
  <c r="X313" i="1"/>
  <c r="W313" i="1"/>
  <c r="V313" i="1"/>
  <c r="U313" i="1"/>
  <c r="T313" i="1"/>
  <c r="S313" i="1"/>
  <c r="P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Y312" i="1"/>
  <c r="X312" i="1"/>
  <c r="W312" i="1"/>
  <c r="V312" i="1"/>
  <c r="U312" i="1"/>
  <c r="T312" i="1"/>
  <c r="S312" i="1"/>
  <c r="Y311" i="1"/>
  <c r="X311" i="1"/>
  <c r="W311" i="1"/>
  <c r="V311" i="1"/>
  <c r="U311" i="1"/>
  <c r="T311" i="1"/>
  <c r="S311" i="1"/>
  <c r="P311" i="1"/>
  <c r="M311" i="1"/>
  <c r="L311" i="1"/>
  <c r="K311" i="1"/>
  <c r="J311" i="1"/>
  <c r="I311" i="1"/>
  <c r="H311" i="1"/>
  <c r="G311" i="1"/>
  <c r="F311" i="1"/>
  <c r="E311" i="1"/>
  <c r="D311" i="1"/>
  <c r="C311" i="1"/>
  <c r="Y310" i="1"/>
  <c r="X310" i="1"/>
  <c r="W310" i="1"/>
  <c r="V310" i="1"/>
  <c r="U310" i="1"/>
  <c r="T310" i="1"/>
  <c r="S310" i="1"/>
  <c r="Y309" i="1"/>
  <c r="X309" i="1"/>
  <c r="W309" i="1"/>
  <c r="V309" i="1"/>
  <c r="U309" i="1"/>
  <c r="T309" i="1"/>
  <c r="S309" i="1"/>
  <c r="Y308" i="1"/>
  <c r="X308" i="1"/>
  <c r="W308" i="1"/>
  <c r="V308" i="1"/>
  <c r="U308" i="1"/>
  <c r="T308" i="1"/>
  <c r="S308" i="1"/>
  <c r="P308" i="1"/>
  <c r="M308" i="1"/>
  <c r="L308" i="1"/>
  <c r="K308" i="1"/>
  <c r="J308" i="1"/>
  <c r="I308" i="1"/>
  <c r="H308" i="1"/>
  <c r="G308" i="1"/>
  <c r="F308" i="1"/>
  <c r="E308" i="1"/>
  <c r="D308" i="1"/>
  <c r="C308" i="1"/>
  <c r="Y307" i="1"/>
  <c r="X307" i="1"/>
  <c r="W307" i="1"/>
  <c r="V307" i="1"/>
  <c r="U307" i="1"/>
  <c r="T307" i="1"/>
  <c r="S307" i="1"/>
  <c r="Y306" i="1"/>
  <c r="X306" i="1"/>
  <c r="W306" i="1"/>
  <c r="V306" i="1"/>
  <c r="U306" i="1"/>
  <c r="T306" i="1"/>
  <c r="S306" i="1"/>
  <c r="Y305" i="1"/>
  <c r="X305" i="1"/>
  <c r="W305" i="1"/>
  <c r="V305" i="1"/>
  <c r="U305" i="1"/>
  <c r="T305" i="1"/>
  <c r="S305" i="1"/>
  <c r="Y304" i="1"/>
  <c r="X304" i="1"/>
  <c r="W304" i="1"/>
  <c r="V304" i="1"/>
  <c r="U304" i="1"/>
  <c r="T304" i="1"/>
  <c r="S304" i="1"/>
  <c r="Y303" i="1"/>
  <c r="X303" i="1"/>
  <c r="W303" i="1"/>
  <c r="V303" i="1"/>
  <c r="U303" i="1"/>
  <c r="T303" i="1"/>
  <c r="S303" i="1"/>
  <c r="P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Y302" i="1"/>
  <c r="X302" i="1"/>
  <c r="W302" i="1"/>
  <c r="V302" i="1"/>
  <c r="U302" i="1"/>
  <c r="T302" i="1"/>
  <c r="S302" i="1"/>
  <c r="Y301" i="1"/>
  <c r="X301" i="1"/>
  <c r="W301" i="1"/>
  <c r="V301" i="1"/>
  <c r="U301" i="1"/>
  <c r="T301" i="1"/>
  <c r="S301" i="1"/>
  <c r="Y300" i="1"/>
  <c r="X300" i="1"/>
  <c r="W300" i="1"/>
  <c r="V300" i="1"/>
  <c r="U300" i="1"/>
  <c r="T300" i="1"/>
  <c r="S300" i="1"/>
  <c r="Y299" i="1"/>
  <c r="X299" i="1"/>
  <c r="W299" i="1"/>
  <c r="V299" i="1"/>
  <c r="U299" i="1"/>
  <c r="T299" i="1"/>
  <c r="S299" i="1"/>
  <c r="Y298" i="1"/>
  <c r="X298" i="1"/>
  <c r="W298" i="1"/>
  <c r="V298" i="1"/>
  <c r="U298" i="1"/>
  <c r="T298" i="1"/>
  <c r="S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Y297" i="1"/>
  <c r="X297" i="1"/>
  <c r="W297" i="1"/>
  <c r="V297" i="1"/>
  <c r="U297" i="1"/>
  <c r="T297" i="1"/>
  <c r="S297" i="1"/>
  <c r="Y296" i="1"/>
  <c r="X296" i="1"/>
  <c r="W296" i="1"/>
  <c r="V296" i="1"/>
  <c r="U296" i="1"/>
  <c r="T296" i="1"/>
  <c r="S296" i="1"/>
  <c r="Y295" i="1"/>
  <c r="X295" i="1"/>
  <c r="W295" i="1"/>
  <c r="V295" i="1"/>
  <c r="U295" i="1"/>
  <c r="T295" i="1"/>
  <c r="S295" i="1"/>
  <c r="Q295" i="1"/>
  <c r="P295" i="1"/>
  <c r="O295" i="1"/>
  <c r="M295" i="1"/>
  <c r="L295" i="1"/>
  <c r="K295" i="1"/>
  <c r="J295" i="1"/>
  <c r="I295" i="1"/>
  <c r="H295" i="1"/>
  <c r="G295" i="1"/>
  <c r="F295" i="1"/>
  <c r="E295" i="1"/>
  <c r="D295" i="1"/>
  <c r="C295" i="1"/>
  <c r="Y294" i="1"/>
  <c r="X294" i="1"/>
  <c r="W294" i="1"/>
  <c r="V294" i="1"/>
  <c r="U294" i="1"/>
  <c r="T294" i="1"/>
  <c r="S294" i="1"/>
  <c r="Y293" i="1"/>
  <c r="X293" i="1"/>
  <c r="W293" i="1"/>
  <c r="V293" i="1"/>
  <c r="U293" i="1"/>
  <c r="T293" i="1"/>
  <c r="S293" i="1"/>
  <c r="Y292" i="1"/>
  <c r="X292" i="1"/>
  <c r="W292" i="1"/>
  <c r="V292" i="1"/>
  <c r="U292" i="1"/>
  <c r="T292" i="1"/>
  <c r="S292" i="1"/>
  <c r="Y291" i="1"/>
  <c r="X291" i="1"/>
  <c r="W291" i="1"/>
  <c r="V291" i="1"/>
  <c r="U291" i="1"/>
  <c r="T291" i="1"/>
  <c r="S291" i="1"/>
  <c r="Y290" i="1"/>
  <c r="X290" i="1"/>
  <c r="W290" i="1"/>
  <c r="V290" i="1"/>
  <c r="U290" i="1"/>
  <c r="T290" i="1"/>
  <c r="S290" i="1"/>
  <c r="Y289" i="1"/>
  <c r="X289" i="1"/>
  <c r="W289" i="1"/>
  <c r="V289" i="1"/>
  <c r="U289" i="1"/>
  <c r="T289" i="1"/>
  <c r="S289" i="1"/>
  <c r="Y288" i="1"/>
  <c r="X288" i="1"/>
  <c r="W288" i="1"/>
  <c r="V288" i="1"/>
  <c r="U288" i="1"/>
  <c r="T288" i="1"/>
  <c r="S288" i="1"/>
  <c r="Q288" i="1"/>
  <c r="P288" i="1"/>
  <c r="O288" i="1"/>
  <c r="M288" i="1"/>
  <c r="L288" i="1"/>
  <c r="K288" i="1"/>
  <c r="J288" i="1"/>
  <c r="I288" i="1"/>
  <c r="H288" i="1"/>
  <c r="G288" i="1"/>
  <c r="F288" i="1"/>
  <c r="E288" i="1"/>
  <c r="D288" i="1"/>
  <c r="C288" i="1"/>
  <c r="Y287" i="1"/>
  <c r="X287" i="1"/>
  <c r="W287" i="1"/>
  <c r="V287" i="1"/>
  <c r="U287" i="1"/>
  <c r="T287" i="1"/>
  <c r="S287" i="1"/>
  <c r="Y286" i="1"/>
  <c r="X286" i="1"/>
  <c r="W286" i="1"/>
  <c r="V286" i="1"/>
  <c r="U286" i="1"/>
  <c r="T286" i="1"/>
  <c r="S286" i="1"/>
  <c r="Y285" i="1"/>
  <c r="X285" i="1"/>
  <c r="W285" i="1"/>
  <c r="V285" i="1"/>
  <c r="U285" i="1"/>
  <c r="T285" i="1"/>
  <c r="S285" i="1"/>
  <c r="Y284" i="1"/>
  <c r="X284" i="1"/>
  <c r="W284" i="1"/>
  <c r="V284" i="1"/>
  <c r="U284" i="1"/>
  <c r="T284" i="1"/>
  <c r="S284" i="1"/>
  <c r="Y283" i="1"/>
  <c r="X283" i="1"/>
  <c r="W283" i="1"/>
  <c r="V283" i="1"/>
  <c r="U283" i="1"/>
  <c r="T283" i="1"/>
  <c r="S283" i="1"/>
  <c r="Y282" i="1"/>
  <c r="X282" i="1"/>
  <c r="W282" i="1"/>
  <c r="V282" i="1"/>
  <c r="U282" i="1"/>
  <c r="T282" i="1"/>
  <c r="S282" i="1"/>
  <c r="P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Y281" i="1"/>
  <c r="X281" i="1"/>
  <c r="W281" i="1"/>
  <c r="V281" i="1"/>
  <c r="U281" i="1"/>
  <c r="T281" i="1"/>
  <c r="S281" i="1"/>
  <c r="Y280" i="1"/>
  <c r="X280" i="1"/>
  <c r="W280" i="1"/>
  <c r="V280" i="1"/>
  <c r="U280" i="1"/>
  <c r="T280" i="1"/>
  <c r="S280" i="1"/>
  <c r="Y279" i="1"/>
  <c r="X279" i="1"/>
  <c r="W279" i="1"/>
  <c r="V279" i="1"/>
  <c r="U279" i="1"/>
  <c r="T279" i="1"/>
  <c r="S279" i="1"/>
  <c r="P279" i="1"/>
  <c r="M279" i="1"/>
  <c r="L279" i="1"/>
  <c r="K279" i="1"/>
  <c r="J279" i="1"/>
  <c r="I279" i="1"/>
  <c r="H279" i="1"/>
  <c r="G279" i="1"/>
  <c r="F279" i="1"/>
  <c r="E279" i="1"/>
  <c r="D279" i="1"/>
  <c r="C279" i="1"/>
  <c r="Y278" i="1"/>
  <c r="X278" i="1"/>
  <c r="W278" i="1"/>
  <c r="V278" i="1"/>
  <c r="U278" i="1"/>
  <c r="T278" i="1"/>
  <c r="S278" i="1"/>
  <c r="Y277" i="1"/>
  <c r="X277" i="1"/>
  <c r="W277" i="1"/>
  <c r="V277" i="1"/>
  <c r="U277" i="1"/>
  <c r="T277" i="1"/>
  <c r="S277" i="1"/>
  <c r="Y276" i="1"/>
  <c r="X276" i="1"/>
  <c r="W276" i="1"/>
  <c r="V276" i="1"/>
  <c r="U276" i="1"/>
  <c r="T276" i="1"/>
  <c r="S276" i="1"/>
  <c r="Q276" i="1"/>
  <c r="P276" i="1"/>
  <c r="O276" i="1"/>
  <c r="M276" i="1"/>
  <c r="L276" i="1"/>
  <c r="K276" i="1"/>
  <c r="J276" i="1"/>
  <c r="I276" i="1"/>
  <c r="H276" i="1"/>
  <c r="G276" i="1"/>
  <c r="F276" i="1"/>
  <c r="E276" i="1"/>
  <c r="D276" i="1"/>
  <c r="C276" i="1"/>
  <c r="Y275" i="1"/>
  <c r="X275" i="1"/>
  <c r="W275" i="1"/>
  <c r="V275" i="1"/>
  <c r="U275" i="1"/>
  <c r="T275" i="1"/>
  <c r="S275" i="1"/>
  <c r="Y274" i="1"/>
  <c r="X274" i="1"/>
  <c r="W274" i="1"/>
  <c r="V274" i="1"/>
  <c r="U274" i="1"/>
  <c r="T274" i="1"/>
  <c r="S274" i="1"/>
  <c r="Y273" i="1"/>
  <c r="X273" i="1"/>
  <c r="W273" i="1"/>
  <c r="V273" i="1"/>
  <c r="U273" i="1"/>
  <c r="T273" i="1"/>
  <c r="S273" i="1"/>
  <c r="Q273" i="1"/>
  <c r="P273" i="1"/>
  <c r="O273" i="1"/>
  <c r="M273" i="1"/>
  <c r="L273" i="1"/>
  <c r="K273" i="1"/>
  <c r="J273" i="1"/>
  <c r="I273" i="1"/>
  <c r="H273" i="1"/>
  <c r="G273" i="1"/>
  <c r="F273" i="1"/>
  <c r="E273" i="1"/>
  <c r="D273" i="1"/>
  <c r="C273" i="1"/>
  <c r="Y272" i="1"/>
  <c r="X272" i="1"/>
  <c r="W272" i="1"/>
  <c r="U272" i="1"/>
  <c r="T272" i="1"/>
  <c r="S272" i="1"/>
  <c r="Y271" i="1"/>
  <c r="X271" i="1"/>
  <c r="W271" i="1"/>
  <c r="V271" i="1"/>
  <c r="U271" i="1"/>
  <c r="T271" i="1"/>
  <c r="S271" i="1"/>
  <c r="Y270" i="1"/>
  <c r="X270" i="1"/>
  <c r="W270" i="1"/>
  <c r="V270" i="1"/>
  <c r="U270" i="1"/>
  <c r="T270" i="1"/>
  <c r="S270" i="1"/>
  <c r="Y269" i="1"/>
  <c r="X269" i="1"/>
  <c r="W269" i="1"/>
  <c r="V269" i="1"/>
  <c r="U269" i="1"/>
  <c r="T269" i="1"/>
  <c r="S269" i="1"/>
  <c r="Y268" i="1"/>
  <c r="X268" i="1"/>
  <c r="W268" i="1"/>
  <c r="V268" i="1"/>
  <c r="U268" i="1"/>
  <c r="T268" i="1"/>
  <c r="S268" i="1"/>
  <c r="Y267" i="1"/>
  <c r="X267" i="1"/>
  <c r="W267" i="1"/>
  <c r="V267" i="1"/>
  <c r="U267" i="1"/>
  <c r="T267" i="1"/>
  <c r="S267" i="1"/>
  <c r="Y266" i="1"/>
  <c r="X266" i="1"/>
  <c r="W266" i="1"/>
  <c r="U266" i="1"/>
  <c r="T266" i="1"/>
  <c r="S266" i="1"/>
  <c r="Y265" i="1"/>
  <c r="X265" i="1"/>
  <c r="W265" i="1"/>
  <c r="V265" i="1"/>
  <c r="U265" i="1"/>
  <c r="T265" i="1"/>
  <c r="S265" i="1"/>
  <c r="P265" i="1"/>
  <c r="M265" i="1"/>
  <c r="L265" i="1"/>
  <c r="K265" i="1"/>
  <c r="J265" i="1"/>
  <c r="I265" i="1"/>
  <c r="H265" i="1"/>
  <c r="G265" i="1"/>
  <c r="F265" i="1"/>
  <c r="E265" i="1"/>
  <c r="D265" i="1"/>
  <c r="C265" i="1"/>
  <c r="Y264" i="1"/>
  <c r="X264" i="1"/>
  <c r="W264" i="1"/>
  <c r="V264" i="1"/>
  <c r="U264" i="1"/>
  <c r="T264" i="1"/>
  <c r="S264" i="1"/>
  <c r="Y263" i="1"/>
  <c r="X263" i="1"/>
  <c r="U263" i="1"/>
  <c r="T263" i="1"/>
  <c r="S263" i="1"/>
  <c r="Y262" i="1"/>
  <c r="X262" i="1"/>
  <c r="W262" i="1"/>
  <c r="V262" i="1"/>
  <c r="U262" i="1"/>
  <c r="T262" i="1"/>
  <c r="S262" i="1"/>
  <c r="Q262" i="1"/>
  <c r="P262" i="1"/>
  <c r="O262" i="1"/>
  <c r="M262" i="1"/>
  <c r="L262" i="1"/>
  <c r="K262" i="1"/>
  <c r="J262" i="1"/>
  <c r="I262" i="1"/>
  <c r="H262" i="1"/>
  <c r="G262" i="1"/>
  <c r="F262" i="1"/>
  <c r="E262" i="1"/>
  <c r="D262" i="1"/>
  <c r="C262" i="1"/>
  <c r="Y261" i="1"/>
  <c r="X261" i="1"/>
  <c r="W261" i="1"/>
  <c r="V261" i="1"/>
  <c r="U261" i="1"/>
  <c r="T261" i="1"/>
  <c r="S261" i="1"/>
  <c r="Y260" i="1"/>
  <c r="X260" i="1"/>
  <c r="W260" i="1"/>
  <c r="V260" i="1"/>
  <c r="U260" i="1"/>
  <c r="T260" i="1"/>
  <c r="S260" i="1"/>
  <c r="Y259" i="1"/>
  <c r="X259" i="1"/>
  <c r="W259" i="1"/>
  <c r="V259" i="1"/>
  <c r="U259" i="1"/>
  <c r="T259" i="1"/>
  <c r="S259" i="1"/>
  <c r="P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Y258" i="1"/>
  <c r="X258" i="1"/>
  <c r="W258" i="1"/>
  <c r="V258" i="1"/>
  <c r="U258" i="1"/>
  <c r="T258" i="1"/>
  <c r="S258" i="1"/>
  <c r="Y257" i="1"/>
  <c r="X257" i="1"/>
  <c r="W257" i="1"/>
  <c r="V257" i="1"/>
  <c r="U257" i="1"/>
  <c r="T257" i="1"/>
  <c r="S257" i="1"/>
  <c r="Y256" i="1"/>
  <c r="X256" i="1"/>
  <c r="W256" i="1"/>
  <c r="V256" i="1"/>
  <c r="U256" i="1"/>
  <c r="T256" i="1"/>
  <c r="S256" i="1"/>
  <c r="Y255" i="1"/>
  <c r="X255" i="1"/>
  <c r="W255" i="1"/>
  <c r="V255" i="1"/>
  <c r="U255" i="1"/>
  <c r="T255" i="1"/>
  <c r="S255" i="1"/>
  <c r="P255" i="1"/>
  <c r="M255" i="1"/>
  <c r="L255" i="1"/>
  <c r="K255" i="1"/>
  <c r="J255" i="1"/>
  <c r="I255" i="1"/>
  <c r="H255" i="1"/>
  <c r="G255" i="1"/>
  <c r="F255" i="1"/>
  <c r="E255" i="1"/>
  <c r="D255" i="1"/>
  <c r="C255" i="1"/>
  <c r="Y254" i="1"/>
  <c r="X254" i="1"/>
  <c r="W254" i="1"/>
  <c r="V254" i="1"/>
  <c r="U254" i="1"/>
  <c r="T254" i="1"/>
  <c r="S254" i="1"/>
  <c r="Y253" i="1"/>
  <c r="X253" i="1"/>
  <c r="W253" i="1"/>
  <c r="V253" i="1"/>
  <c r="U253" i="1"/>
  <c r="T253" i="1"/>
  <c r="S253" i="1"/>
  <c r="Y252" i="1"/>
  <c r="X252" i="1"/>
  <c r="W252" i="1"/>
  <c r="V252" i="1"/>
  <c r="U252" i="1"/>
  <c r="T252" i="1"/>
  <c r="S252" i="1"/>
  <c r="Y251" i="1"/>
  <c r="X251" i="1"/>
  <c r="W251" i="1"/>
  <c r="V251" i="1"/>
  <c r="U251" i="1"/>
  <c r="T251" i="1"/>
  <c r="S251" i="1"/>
  <c r="P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Y250" i="1"/>
  <c r="X250" i="1"/>
  <c r="W250" i="1"/>
  <c r="V250" i="1"/>
  <c r="U250" i="1"/>
  <c r="T250" i="1"/>
  <c r="S250" i="1"/>
  <c r="Y249" i="1"/>
  <c r="X249" i="1"/>
  <c r="W249" i="1"/>
  <c r="V249" i="1"/>
  <c r="U249" i="1"/>
  <c r="T249" i="1"/>
  <c r="S249" i="1"/>
  <c r="P249" i="1"/>
  <c r="M249" i="1"/>
  <c r="L249" i="1"/>
  <c r="K249" i="1"/>
  <c r="J249" i="1"/>
  <c r="I249" i="1"/>
  <c r="H249" i="1"/>
  <c r="G249" i="1"/>
  <c r="F249" i="1"/>
  <c r="E249" i="1"/>
  <c r="D249" i="1"/>
  <c r="Y248" i="1"/>
  <c r="X248" i="1"/>
  <c r="W248" i="1"/>
  <c r="V248" i="1"/>
  <c r="U248" i="1"/>
  <c r="T248" i="1"/>
  <c r="S248" i="1"/>
  <c r="Y247" i="1"/>
  <c r="X247" i="1"/>
  <c r="W247" i="1"/>
  <c r="V247" i="1"/>
  <c r="U247" i="1"/>
  <c r="T247" i="1"/>
  <c r="S247" i="1"/>
  <c r="Y246" i="1"/>
  <c r="X246" i="1"/>
  <c r="W246" i="1"/>
  <c r="V246" i="1"/>
  <c r="U246" i="1"/>
  <c r="T246" i="1"/>
  <c r="S246" i="1"/>
  <c r="Y245" i="1"/>
  <c r="X245" i="1"/>
  <c r="W245" i="1"/>
  <c r="V245" i="1"/>
  <c r="U245" i="1"/>
  <c r="T245" i="1"/>
  <c r="S245" i="1"/>
  <c r="Y244" i="1"/>
  <c r="X244" i="1"/>
  <c r="W244" i="1"/>
  <c r="V244" i="1"/>
  <c r="U244" i="1"/>
  <c r="T244" i="1"/>
  <c r="S244" i="1"/>
  <c r="Y243" i="1"/>
  <c r="X243" i="1"/>
  <c r="W243" i="1"/>
  <c r="V243" i="1"/>
  <c r="U243" i="1"/>
  <c r="T243" i="1"/>
  <c r="S243" i="1"/>
  <c r="Y242" i="1"/>
  <c r="X242" i="1"/>
  <c r="W242" i="1"/>
  <c r="V242" i="1"/>
  <c r="U242" i="1"/>
  <c r="T242" i="1"/>
  <c r="S242" i="1"/>
  <c r="P242" i="1"/>
  <c r="M242" i="1"/>
  <c r="L242" i="1"/>
  <c r="K242" i="1"/>
  <c r="J242" i="1"/>
  <c r="I242" i="1"/>
  <c r="H242" i="1"/>
  <c r="G242" i="1"/>
  <c r="F242" i="1"/>
  <c r="E242" i="1"/>
  <c r="D242" i="1"/>
  <c r="Y241" i="1"/>
  <c r="X241" i="1"/>
  <c r="W241" i="1"/>
  <c r="V241" i="1"/>
  <c r="U241" i="1"/>
  <c r="T241" i="1"/>
  <c r="S241" i="1"/>
  <c r="Y240" i="1"/>
  <c r="X240" i="1"/>
  <c r="W240" i="1"/>
  <c r="V240" i="1"/>
  <c r="U240" i="1"/>
  <c r="T240" i="1"/>
  <c r="S240" i="1"/>
  <c r="Y239" i="1"/>
  <c r="X239" i="1"/>
  <c r="W239" i="1"/>
  <c r="V239" i="1"/>
  <c r="U239" i="1"/>
  <c r="T239" i="1"/>
  <c r="S239" i="1"/>
  <c r="Y238" i="1"/>
  <c r="X238" i="1"/>
  <c r="W238" i="1"/>
  <c r="V238" i="1"/>
  <c r="U238" i="1"/>
  <c r="T238" i="1"/>
  <c r="S238" i="1"/>
  <c r="Q238" i="1"/>
  <c r="P238" i="1"/>
  <c r="O238" i="1"/>
  <c r="M238" i="1"/>
  <c r="L238" i="1"/>
  <c r="K238" i="1"/>
  <c r="J238" i="1"/>
  <c r="I238" i="1"/>
  <c r="H238" i="1"/>
  <c r="G238" i="1"/>
  <c r="F238" i="1"/>
  <c r="E238" i="1"/>
  <c r="D238" i="1"/>
  <c r="Y237" i="1"/>
  <c r="X237" i="1"/>
  <c r="W237" i="1"/>
  <c r="V237" i="1"/>
  <c r="U237" i="1"/>
  <c r="T237" i="1"/>
  <c r="S237" i="1"/>
  <c r="Y236" i="1"/>
  <c r="X236" i="1"/>
  <c r="W236" i="1"/>
  <c r="V236" i="1"/>
  <c r="U236" i="1"/>
  <c r="T236" i="1"/>
  <c r="S236" i="1"/>
  <c r="Y235" i="1"/>
  <c r="X235" i="1"/>
  <c r="W235" i="1"/>
  <c r="V235" i="1"/>
  <c r="U235" i="1"/>
  <c r="T235" i="1"/>
  <c r="S235" i="1"/>
  <c r="Y234" i="1"/>
  <c r="X234" i="1"/>
  <c r="W234" i="1"/>
  <c r="V234" i="1"/>
  <c r="U234" i="1"/>
  <c r="T234" i="1"/>
  <c r="S234" i="1"/>
  <c r="Y233" i="1"/>
  <c r="X233" i="1"/>
  <c r="W233" i="1"/>
  <c r="V233" i="1"/>
  <c r="U233" i="1"/>
  <c r="T233" i="1"/>
  <c r="S233" i="1"/>
  <c r="Y232" i="1"/>
  <c r="X232" i="1"/>
  <c r="W232" i="1"/>
  <c r="V232" i="1"/>
  <c r="U232" i="1"/>
  <c r="T232" i="1"/>
  <c r="S232" i="1"/>
  <c r="Q232" i="1"/>
  <c r="P232" i="1"/>
  <c r="O232" i="1"/>
  <c r="M232" i="1"/>
  <c r="L232" i="1"/>
  <c r="K232" i="1"/>
  <c r="J232" i="1"/>
  <c r="I232" i="1"/>
  <c r="H232" i="1"/>
  <c r="G232" i="1"/>
  <c r="F232" i="1"/>
  <c r="E232" i="1"/>
  <c r="D232" i="1"/>
  <c r="Y231" i="1"/>
  <c r="X231" i="1"/>
  <c r="W231" i="1"/>
  <c r="V231" i="1"/>
  <c r="U231" i="1"/>
  <c r="T231" i="1"/>
  <c r="S231" i="1"/>
  <c r="Y230" i="1"/>
  <c r="X230" i="1"/>
  <c r="W230" i="1"/>
  <c r="V230" i="1"/>
  <c r="U230" i="1"/>
  <c r="T230" i="1"/>
  <c r="S230" i="1"/>
  <c r="Y229" i="1"/>
  <c r="X229" i="1"/>
  <c r="W229" i="1"/>
  <c r="V229" i="1"/>
  <c r="U229" i="1"/>
  <c r="T229" i="1"/>
  <c r="S229" i="1"/>
  <c r="Q229" i="1"/>
  <c r="P229" i="1"/>
  <c r="O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Y228" i="1"/>
  <c r="X228" i="1"/>
  <c r="W228" i="1"/>
  <c r="V228" i="1"/>
  <c r="U228" i="1"/>
  <c r="T228" i="1"/>
  <c r="S228" i="1"/>
  <c r="Y227" i="1"/>
  <c r="X227" i="1"/>
  <c r="W227" i="1"/>
  <c r="V227" i="1"/>
  <c r="U227" i="1"/>
  <c r="T227" i="1"/>
  <c r="S227" i="1"/>
  <c r="Y226" i="1"/>
  <c r="X226" i="1"/>
  <c r="W226" i="1"/>
  <c r="V226" i="1"/>
  <c r="U226" i="1"/>
  <c r="T226" i="1"/>
  <c r="S226" i="1"/>
  <c r="Y225" i="1"/>
  <c r="X225" i="1"/>
  <c r="W225" i="1"/>
  <c r="V225" i="1"/>
  <c r="U225" i="1"/>
  <c r="T225" i="1"/>
  <c r="S225" i="1"/>
  <c r="Y224" i="1"/>
  <c r="X224" i="1"/>
  <c r="W224" i="1"/>
  <c r="V224" i="1"/>
  <c r="U224" i="1"/>
  <c r="T224" i="1"/>
  <c r="S224" i="1"/>
  <c r="Q224" i="1"/>
  <c r="P224" i="1"/>
  <c r="O224" i="1"/>
  <c r="M224" i="1"/>
  <c r="L224" i="1"/>
  <c r="K224" i="1"/>
  <c r="J224" i="1"/>
  <c r="I224" i="1"/>
  <c r="H224" i="1"/>
  <c r="G224" i="1"/>
  <c r="F224" i="1"/>
  <c r="E224" i="1"/>
  <c r="D224" i="1"/>
  <c r="C224" i="1"/>
  <c r="Y223" i="1"/>
  <c r="X223" i="1"/>
  <c r="W223" i="1"/>
  <c r="V223" i="1"/>
  <c r="U223" i="1"/>
  <c r="T223" i="1"/>
  <c r="S223" i="1"/>
  <c r="Y222" i="1"/>
  <c r="X222" i="1"/>
  <c r="W222" i="1"/>
  <c r="V222" i="1"/>
  <c r="U222" i="1"/>
  <c r="T222" i="1"/>
  <c r="S222" i="1"/>
  <c r="Y221" i="1"/>
  <c r="X221" i="1"/>
  <c r="W221" i="1"/>
  <c r="V221" i="1"/>
  <c r="U221" i="1"/>
  <c r="T221" i="1"/>
  <c r="S221" i="1"/>
  <c r="Q221" i="1"/>
  <c r="P221" i="1"/>
  <c r="O221" i="1"/>
  <c r="M221" i="1"/>
  <c r="L221" i="1"/>
  <c r="K221" i="1"/>
  <c r="J221" i="1"/>
  <c r="I221" i="1"/>
  <c r="H221" i="1"/>
  <c r="G221" i="1"/>
  <c r="F221" i="1"/>
  <c r="E221" i="1"/>
  <c r="D221" i="1"/>
  <c r="C221" i="1"/>
  <c r="Y220" i="1"/>
  <c r="X220" i="1"/>
  <c r="W220" i="1"/>
  <c r="V220" i="1"/>
  <c r="U220" i="1"/>
  <c r="T220" i="1"/>
  <c r="S220" i="1"/>
  <c r="Y219" i="1"/>
  <c r="X219" i="1"/>
  <c r="W219" i="1"/>
  <c r="V219" i="1"/>
  <c r="U219" i="1"/>
  <c r="T219" i="1"/>
  <c r="S219" i="1"/>
  <c r="Y218" i="1"/>
  <c r="X218" i="1"/>
  <c r="W218" i="1"/>
  <c r="V218" i="1"/>
  <c r="U218" i="1"/>
  <c r="T218" i="1"/>
  <c r="S218" i="1"/>
  <c r="Y217" i="1"/>
  <c r="X217" i="1"/>
  <c r="W217" i="1"/>
  <c r="V217" i="1"/>
  <c r="U217" i="1"/>
  <c r="T217" i="1"/>
  <c r="S217" i="1"/>
  <c r="P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Y216" i="1"/>
  <c r="X216" i="1"/>
  <c r="W216" i="1"/>
  <c r="V216" i="1"/>
  <c r="U216" i="1"/>
  <c r="T216" i="1"/>
  <c r="S216" i="1"/>
  <c r="Y215" i="1"/>
  <c r="X215" i="1"/>
  <c r="W215" i="1"/>
  <c r="V215" i="1"/>
  <c r="U215" i="1"/>
  <c r="T215" i="1"/>
  <c r="S215" i="1"/>
  <c r="Y214" i="1"/>
  <c r="X214" i="1"/>
  <c r="W214" i="1"/>
  <c r="V214" i="1"/>
  <c r="U214" i="1"/>
  <c r="T214" i="1"/>
  <c r="S214" i="1"/>
  <c r="Y213" i="1"/>
  <c r="X213" i="1"/>
  <c r="W213" i="1"/>
  <c r="V213" i="1"/>
  <c r="U213" i="1"/>
  <c r="T213" i="1"/>
  <c r="S213" i="1"/>
  <c r="Y212" i="1"/>
  <c r="X212" i="1"/>
  <c r="W212" i="1"/>
  <c r="V212" i="1"/>
  <c r="U212" i="1"/>
  <c r="T212" i="1"/>
  <c r="S212" i="1"/>
  <c r="Y211" i="1"/>
  <c r="X211" i="1"/>
  <c r="W211" i="1"/>
  <c r="V211" i="1"/>
  <c r="U211" i="1"/>
  <c r="T211" i="1"/>
  <c r="S211" i="1"/>
  <c r="Y210" i="1"/>
  <c r="X210" i="1"/>
  <c r="W210" i="1"/>
  <c r="V210" i="1"/>
  <c r="U210" i="1"/>
  <c r="T210" i="1"/>
  <c r="S210" i="1"/>
  <c r="Y209" i="1"/>
  <c r="X209" i="1"/>
  <c r="W209" i="1"/>
  <c r="V209" i="1"/>
  <c r="U209" i="1"/>
  <c r="T209" i="1"/>
  <c r="S209" i="1"/>
  <c r="P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Y208" i="1"/>
  <c r="X208" i="1"/>
  <c r="W208" i="1"/>
  <c r="V208" i="1"/>
  <c r="U208" i="1"/>
  <c r="T208" i="1"/>
  <c r="S208" i="1"/>
  <c r="Y207" i="1"/>
  <c r="X207" i="1"/>
  <c r="W207" i="1"/>
  <c r="V207" i="1"/>
  <c r="U207" i="1"/>
  <c r="T207" i="1"/>
  <c r="S207" i="1"/>
  <c r="Q207" i="1"/>
  <c r="P207" i="1"/>
  <c r="O207" i="1"/>
  <c r="M207" i="1"/>
  <c r="L207" i="1"/>
  <c r="K207" i="1"/>
  <c r="J207" i="1"/>
  <c r="I207" i="1"/>
  <c r="H207" i="1"/>
  <c r="G207" i="1"/>
  <c r="F207" i="1"/>
  <c r="E207" i="1"/>
  <c r="D207" i="1"/>
  <c r="C207" i="1"/>
  <c r="Y206" i="1"/>
  <c r="X206" i="1"/>
  <c r="W206" i="1"/>
  <c r="V206" i="1"/>
  <c r="U206" i="1"/>
  <c r="T206" i="1"/>
  <c r="S206" i="1"/>
  <c r="Y205" i="1"/>
  <c r="X205" i="1"/>
  <c r="W205" i="1"/>
  <c r="V205" i="1"/>
  <c r="U205" i="1"/>
  <c r="T205" i="1"/>
  <c r="S205" i="1"/>
  <c r="Y204" i="1"/>
  <c r="X204" i="1"/>
  <c r="W204" i="1"/>
  <c r="V204" i="1"/>
  <c r="U204" i="1"/>
  <c r="T204" i="1"/>
  <c r="S204" i="1"/>
  <c r="Y203" i="1"/>
  <c r="X203" i="1"/>
  <c r="W203" i="1"/>
  <c r="V203" i="1"/>
  <c r="U203" i="1"/>
  <c r="T203" i="1"/>
  <c r="S203" i="1"/>
  <c r="P203" i="1"/>
  <c r="M203" i="1"/>
  <c r="L203" i="1"/>
  <c r="K203" i="1"/>
  <c r="J203" i="1"/>
  <c r="I203" i="1"/>
  <c r="H203" i="1"/>
  <c r="G203" i="1"/>
  <c r="F203" i="1"/>
  <c r="E203" i="1"/>
  <c r="D203" i="1"/>
  <c r="C203" i="1"/>
  <c r="Y202" i="1"/>
  <c r="X202" i="1"/>
  <c r="W202" i="1"/>
  <c r="V202" i="1"/>
  <c r="U202" i="1"/>
  <c r="T202" i="1"/>
  <c r="S202" i="1"/>
  <c r="Y201" i="1"/>
  <c r="X201" i="1"/>
  <c r="W201" i="1"/>
  <c r="V201" i="1"/>
  <c r="U201" i="1"/>
  <c r="T201" i="1"/>
  <c r="S201" i="1"/>
  <c r="Y200" i="1"/>
  <c r="X200" i="1"/>
  <c r="W200" i="1"/>
  <c r="V200" i="1"/>
  <c r="U200" i="1"/>
  <c r="T200" i="1"/>
  <c r="S200" i="1"/>
  <c r="P200" i="1"/>
  <c r="M200" i="1"/>
  <c r="L200" i="1"/>
  <c r="K200" i="1"/>
  <c r="J200" i="1"/>
  <c r="I200" i="1"/>
  <c r="H200" i="1"/>
  <c r="G200" i="1"/>
  <c r="F200" i="1"/>
  <c r="E200" i="1"/>
  <c r="D200" i="1"/>
  <c r="C200" i="1"/>
  <c r="Y199" i="1"/>
  <c r="X199" i="1"/>
  <c r="W199" i="1"/>
  <c r="V199" i="1"/>
  <c r="U199" i="1"/>
  <c r="T199" i="1"/>
  <c r="S199" i="1"/>
  <c r="Y198" i="1"/>
  <c r="X198" i="1"/>
  <c r="W198" i="1"/>
  <c r="V198" i="1"/>
  <c r="U198" i="1"/>
  <c r="T198" i="1"/>
  <c r="S198" i="1"/>
  <c r="P198" i="1"/>
  <c r="M198" i="1"/>
  <c r="L198" i="1"/>
  <c r="K198" i="1"/>
  <c r="J198" i="1"/>
  <c r="I198" i="1"/>
  <c r="H198" i="1"/>
  <c r="G198" i="1"/>
  <c r="F198" i="1"/>
  <c r="E198" i="1"/>
  <c r="D198" i="1"/>
  <c r="C198" i="1"/>
  <c r="Y197" i="1"/>
  <c r="X197" i="1"/>
  <c r="W197" i="1"/>
  <c r="V197" i="1"/>
  <c r="U197" i="1"/>
  <c r="T197" i="1"/>
  <c r="S197" i="1"/>
  <c r="Y196" i="1"/>
  <c r="X196" i="1"/>
  <c r="W196" i="1"/>
  <c r="V196" i="1"/>
  <c r="U196" i="1"/>
  <c r="T196" i="1"/>
  <c r="S196" i="1"/>
  <c r="Y195" i="1"/>
  <c r="X195" i="1"/>
  <c r="W195" i="1"/>
  <c r="V195" i="1"/>
  <c r="U195" i="1"/>
  <c r="T195" i="1"/>
  <c r="S195" i="1"/>
  <c r="Y194" i="1"/>
  <c r="X194" i="1"/>
  <c r="W194" i="1"/>
  <c r="V194" i="1"/>
  <c r="U194" i="1"/>
  <c r="T194" i="1"/>
  <c r="S194" i="1"/>
  <c r="Y193" i="1"/>
  <c r="X193" i="1"/>
  <c r="W193" i="1"/>
  <c r="V193" i="1"/>
  <c r="U193" i="1"/>
  <c r="T193" i="1"/>
  <c r="S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Y192" i="1"/>
  <c r="X192" i="1"/>
  <c r="W192" i="1"/>
  <c r="V192" i="1"/>
  <c r="U192" i="1"/>
  <c r="T192" i="1"/>
  <c r="S192" i="1"/>
  <c r="Y191" i="1"/>
  <c r="X191" i="1"/>
  <c r="W191" i="1"/>
  <c r="V191" i="1"/>
  <c r="U191" i="1"/>
  <c r="T191" i="1"/>
  <c r="S191" i="1"/>
  <c r="Y190" i="1"/>
  <c r="X190" i="1"/>
  <c r="W190" i="1"/>
  <c r="V190" i="1"/>
  <c r="U190" i="1"/>
  <c r="T190" i="1"/>
  <c r="S190" i="1"/>
  <c r="Y189" i="1"/>
  <c r="X189" i="1"/>
  <c r="W189" i="1"/>
  <c r="V189" i="1"/>
  <c r="U189" i="1"/>
  <c r="T189" i="1"/>
  <c r="S189" i="1"/>
  <c r="Y188" i="1"/>
  <c r="X188" i="1"/>
  <c r="W188" i="1"/>
  <c r="V188" i="1"/>
  <c r="U188" i="1"/>
  <c r="T188" i="1"/>
  <c r="S188" i="1"/>
  <c r="Y187" i="1"/>
  <c r="X187" i="1"/>
  <c r="W187" i="1"/>
  <c r="V187" i="1"/>
  <c r="U187" i="1"/>
  <c r="T187" i="1"/>
  <c r="S187" i="1"/>
  <c r="Y186" i="1"/>
  <c r="X186" i="1"/>
  <c r="W186" i="1"/>
  <c r="V186" i="1"/>
  <c r="U186" i="1"/>
  <c r="T186" i="1"/>
  <c r="S186" i="1"/>
  <c r="Y185" i="1"/>
  <c r="X185" i="1"/>
  <c r="W185" i="1"/>
  <c r="V185" i="1"/>
  <c r="U185" i="1"/>
  <c r="T185" i="1"/>
  <c r="S185" i="1"/>
  <c r="Y184" i="1"/>
  <c r="X184" i="1"/>
  <c r="W184" i="1"/>
  <c r="V184" i="1"/>
  <c r="U184" i="1"/>
  <c r="T184" i="1"/>
  <c r="S184" i="1"/>
  <c r="Y183" i="1"/>
  <c r="X183" i="1"/>
  <c r="W183" i="1"/>
  <c r="V183" i="1"/>
  <c r="U183" i="1"/>
  <c r="T183" i="1"/>
  <c r="S183" i="1"/>
  <c r="Y182" i="1"/>
  <c r="X182" i="1"/>
  <c r="W182" i="1"/>
  <c r="V182" i="1"/>
  <c r="U182" i="1"/>
  <c r="T182" i="1"/>
  <c r="S182" i="1"/>
  <c r="Y181" i="1"/>
  <c r="X181" i="1"/>
  <c r="W181" i="1"/>
  <c r="V181" i="1"/>
  <c r="U181" i="1"/>
  <c r="T181" i="1"/>
  <c r="S181" i="1"/>
  <c r="Y180" i="1"/>
  <c r="X180" i="1"/>
  <c r="W180" i="1"/>
  <c r="V180" i="1"/>
  <c r="U180" i="1"/>
  <c r="T180" i="1"/>
  <c r="S180" i="1"/>
  <c r="Y179" i="1"/>
  <c r="X179" i="1"/>
  <c r="W179" i="1"/>
  <c r="V179" i="1"/>
  <c r="U179" i="1"/>
  <c r="T179" i="1"/>
  <c r="S179" i="1"/>
  <c r="Y178" i="1"/>
  <c r="X178" i="1"/>
  <c r="W178" i="1"/>
  <c r="V178" i="1"/>
  <c r="U178" i="1"/>
  <c r="T178" i="1"/>
  <c r="S178" i="1"/>
  <c r="Y177" i="1"/>
  <c r="X177" i="1"/>
  <c r="W177" i="1"/>
  <c r="V177" i="1"/>
  <c r="U177" i="1"/>
  <c r="T177" i="1"/>
  <c r="S177" i="1"/>
  <c r="Y176" i="1"/>
  <c r="X176" i="1"/>
  <c r="W176" i="1"/>
  <c r="V176" i="1"/>
  <c r="U176" i="1"/>
  <c r="T176" i="1"/>
  <c r="S176" i="1"/>
  <c r="Y175" i="1"/>
  <c r="X175" i="1"/>
  <c r="W175" i="1"/>
  <c r="V175" i="1"/>
  <c r="U175" i="1"/>
  <c r="T175" i="1"/>
  <c r="S175" i="1"/>
  <c r="Y174" i="1"/>
  <c r="X174" i="1"/>
  <c r="W174" i="1"/>
  <c r="V174" i="1"/>
  <c r="U174" i="1"/>
  <c r="T174" i="1"/>
  <c r="S174" i="1"/>
  <c r="Y173" i="1"/>
  <c r="X173" i="1"/>
  <c r="W173" i="1"/>
  <c r="V173" i="1"/>
  <c r="U173" i="1"/>
  <c r="T173" i="1"/>
  <c r="S173" i="1"/>
  <c r="Y172" i="1"/>
  <c r="X172" i="1"/>
  <c r="W172" i="1"/>
  <c r="V172" i="1"/>
  <c r="U172" i="1"/>
  <c r="T172" i="1"/>
  <c r="S172" i="1"/>
  <c r="Y171" i="1"/>
  <c r="X171" i="1"/>
  <c r="W171" i="1"/>
  <c r="V171" i="1"/>
  <c r="U171" i="1"/>
  <c r="T171" i="1"/>
  <c r="S171" i="1"/>
  <c r="Y170" i="1"/>
  <c r="X170" i="1"/>
  <c r="W170" i="1"/>
  <c r="V170" i="1"/>
  <c r="U170" i="1"/>
  <c r="T170" i="1"/>
  <c r="S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Y169" i="1"/>
  <c r="X169" i="1"/>
  <c r="W169" i="1"/>
  <c r="V169" i="1"/>
  <c r="U169" i="1"/>
  <c r="T169" i="1"/>
  <c r="S169" i="1"/>
  <c r="Y168" i="1"/>
  <c r="X168" i="1"/>
  <c r="W168" i="1"/>
  <c r="V168" i="1"/>
  <c r="U168" i="1"/>
  <c r="T168" i="1"/>
  <c r="S168" i="1"/>
  <c r="Y167" i="1"/>
  <c r="X167" i="1"/>
  <c r="W167" i="1"/>
  <c r="V167" i="1"/>
  <c r="U167" i="1"/>
  <c r="T167" i="1"/>
  <c r="S167" i="1"/>
  <c r="Y166" i="1"/>
  <c r="X166" i="1"/>
  <c r="W166" i="1"/>
  <c r="V166" i="1"/>
  <c r="U166" i="1"/>
  <c r="T166" i="1"/>
  <c r="S166" i="1"/>
  <c r="Y165" i="1"/>
  <c r="X165" i="1"/>
  <c r="W165" i="1"/>
  <c r="V165" i="1"/>
  <c r="U165" i="1"/>
  <c r="T165" i="1"/>
  <c r="S165" i="1"/>
  <c r="Y164" i="1"/>
  <c r="X164" i="1"/>
  <c r="W164" i="1"/>
  <c r="V164" i="1"/>
  <c r="U164" i="1"/>
  <c r="T164" i="1"/>
  <c r="S164" i="1"/>
  <c r="Y163" i="1"/>
  <c r="X163" i="1"/>
  <c r="W163" i="1"/>
  <c r="V163" i="1"/>
  <c r="U163" i="1"/>
  <c r="T163" i="1"/>
  <c r="S163" i="1"/>
  <c r="Y162" i="1"/>
  <c r="X162" i="1"/>
  <c r="W162" i="1"/>
  <c r="V162" i="1"/>
  <c r="U162" i="1"/>
  <c r="T162" i="1"/>
  <c r="S162" i="1"/>
  <c r="Y161" i="1"/>
  <c r="X161" i="1"/>
  <c r="W161" i="1"/>
  <c r="V161" i="1"/>
  <c r="U161" i="1"/>
  <c r="T161" i="1"/>
  <c r="S161" i="1"/>
  <c r="Y160" i="1"/>
  <c r="X160" i="1"/>
  <c r="W160" i="1"/>
  <c r="V160" i="1"/>
  <c r="U160" i="1"/>
  <c r="T160" i="1"/>
  <c r="S160" i="1"/>
  <c r="Y159" i="1"/>
  <c r="X159" i="1"/>
  <c r="W159" i="1"/>
  <c r="V159" i="1"/>
  <c r="U159" i="1"/>
  <c r="T159" i="1"/>
  <c r="S159" i="1"/>
  <c r="Y158" i="1"/>
  <c r="X158" i="1"/>
  <c r="W158" i="1"/>
  <c r="V158" i="1"/>
  <c r="U158" i="1"/>
  <c r="T158" i="1"/>
  <c r="S158" i="1"/>
  <c r="Q158" i="1"/>
  <c r="R158" i="1" s="1"/>
  <c r="P158" i="1"/>
  <c r="O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B154" i="1"/>
  <c r="Y153" i="1"/>
  <c r="X153" i="1"/>
  <c r="W153" i="1"/>
  <c r="V153" i="1"/>
  <c r="U153" i="1"/>
  <c r="T153" i="1"/>
  <c r="S153" i="1"/>
  <c r="Y152" i="1"/>
  <c r="X152" i="1"/>
  <c r="W152" i="1"/>
  <c r="V152" i="1"/>
  <c r="U152" i="1"/>
  <c r="T152" i="1"/>
  <c r="S152" i="1"/>
  <c r="Y151" i="1"/>
  <c r="X151" i="1"/>
  <c r="W151" i="1"/>
  <c r="V151" i="1"/>
  <c r="U151" i="1"/>
  <c r="T151" i="1"/>
  <c r="S151" i="1"/>
  <c r="Y150" i="1"/>
  <c r="X150" i="1"/>
  <c r="W150" i="1"/>
  <c r="V150" i="1"/>
  <c r="U150" i="1"/>
  <c r="T150" i="1"/>
  <c r="S150" i="1"/>
  <c r="Y149" i="1"/>
  <c r="X149" i="1"/>
  <c r="W149" i="1"/>
  <c r="V149" i="1"/>
  <c r="U149" i="1"/>
  <c r="T149" i="1"/>
  <c r="S149" i="1"/>
  <c r="Y148" i="1"/>
  <c r="X148" i="1"/>
  <c r="W148" i="1"/>
  <c r="V148" i="1"/>
  <c r="U148" i="1"/>
  <c r="T148" i="1"/>
  <c r="S148" i="1"/>
  <c r="Y147" i="1"/>
  <c r="X147" i="1"/>
  <c r="W147" i="1"/>
  <c r="V147" i="1"/>
  <c r="U147" i="1"/>
  <c r="T147" i="1"/>
  <c r="S147" i="1"/>
  <c r="Y146" i="1"/>
  <c r="X146" i="1"/>
  <c r="W146" i="1"/>
  <c r="V146" i="1"/>
  <c r="U146" i="1"/>
  <c r="T146" i="1"/>
  <c r="S146" i="1"/>
  <c r="P146" i="1"/>
  <c r="M146" i="1"/>
  <c r="L146" i="1"/>
  <c r="K146" i="1"/>
  <c r="J146" i="1"/>
  <c r="I146" i="1"/>
  <c r="H146" i="1"/>
  <c r="G146" i="1"/>
  <c r="F146" i="1"/>
  <c r="E146" i="1"/>
  <c r="D146" i="1"/>
  <c r="C146" i="1"/>
  <c r="Y145" i="1"/>
  <c r="X145" i="1"/>
  <c r="W145" i="1"/>
  <c r="V145" i="1"/>
  <c r="U145" i="1"/>
  <c r="T145" i="1"/>
  <c r="S145" i="1"/>
  <c r="Y144" i="1"/>
  <c r="X144" i="1"/>
  <c r="W144" i="1"/>
  <c r="V144" i="1"/>
  <c r="U144" i="1"/>
  <c r="T144" i="1"/>
  <c r="S144" i="1"/>
  <c r="Y143" i="1"/>
  <c r="X143" i="1"/>
  <c r="W143" i="1"/>
  <c r="V143" i="1"/>
  <c r="U143" i="1"/>
  <c r="T143" i="1"/>
  <c r="S143" i="1"/>
  <c r="Y142" i="1"/>
  <c r="X142" i="1"/>
  <c r="W142" i="1"/>
  <c r="V142" i="1"/>
  <c r="U142" i="1"/>
  <c r="T142" i="1"/>
  <c r="S142" i="1"/>
  <c r="P142" i="1"/>
  <c r="M142" i="1"/>
  <c r="L142" i="1"/>
  <c r="K142" i="1"/>
  <c r="J142" i="1"/>
  <c r="I142" i="1"/>
  <c r="H142" i="1"/>
  <c r="G142" i="1"/>
  <c r="F142" i="1"/>
  <c r="E142" i="1"/>
  <c r="D142" i="1"/>
  <c r="C142" i="1"/>
  <c r="Y141" i="1"/>
  <c r="X141" i="1"/>
  <c r="W141" i="1"/>
  <c r="V141" i="1"/>
  <c r="U141" i="1"/>
  <c r="T141" i="1"/>
  <c r="S141" i="1"/>
  <c r="Y140" i="1"/>
  <c r="X140" i="1"/>
  <c r="W140" i="1"/>
  <c r="V140" i="1"/>
  <c r="U140" i="1"/>
  <c r="T140" i="1"/>
  <c r="S140" i="1"/>
  <c r="Y139" i="1"/>
  <c r="X139" i="1"/>
  <c r="W139" i="1"/>
  <c r="V139" i="1"/>
  <c r="U139" i="1"/>
  <c r="T139" i="1"/>
  <c r="S139" i="1"/>
  <c r="P139" i="1"/>
  <c r="M139" i="1"/>
  <c r="L139" i="1"/>
  <c r="K139" i="1"/>
  <c r="J139" i="1"/>
  <c r="I139" i="1"/>
  <c r="H139" i="1"/>
  <c r="G139" i="1"/>
  <c r="F139" i="1"/>
  <c r="E139" i="1"/>
  <c r="D139" i="1"/>
  <c r="C139" i="1"/>
  <c r="Y138" i="1"/>
  <c r="X138" i="1"/>
  <c r="W138" i="1"/>
  <c r="V138" i="1"/>
  <c r="U138" i="1"/>
  <c r="T138" i="1"/>
  <c r="S138" i="1"/>
  <c r="Y137" i="1"/>
  <c r="X137" i="1"/>
  <c r="W137" i="1"/>
  <c r="V137" i="1"/>
  <c r="U137" i="1"/>
  <c r="T137" i="1"/>
  <c r="S137" i="1"/>
  <c r="Y136" i="1"/>
  <c r="X136" i="1"/>
  <c r="W136" i="1"/>
  <c r="V136" i="1"/>
  <c r="U136" i="1"/>
  <c r="T136" i="1"/>
  <c r="S136" i="1"/>
  <c r="P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Y135" i="1"/>
  <c r="X135" i="1"/>
  <c r="W135" i="1"/>
  <c r="V135" i="1"/>
  <c r="U135" i="1"/>
  <c r="T135" i="1"/>
  <c r="S135" i="1"/>
  <c r="Y134" i="1"/>
  <c r="X134" i="1"/>
  <c r="W134" i="1"/>
  <c r="V134" i="1"/>
  <c r="U134" i="1"/>
  <c r="T134" i="1"/>
  <c r="S134" i="1"/>
  <c r="Q134" i="1"/>
  <c r="P134" i="1"/>
  <c r="O134" i="1"/>
  <c r="M134" i="1"/>
  <c r="L134" i="1"/>
  <c r="K134" i="1"/>
  <c r="J134" i="1"/>
  <c r="I134" i="1"/>
  <c r="H134" i="1"/>
  <c r="G134" i="1"/>
  <c r="F134" i="1"/>
  <c r="E134" i="1"/>
  <c r="D134" i="1"/>
  <c r="C134" i="1"/>
  <c r="Y133" i="1"/>
  <c r="X133" i="1"/>
  <c r="W133" i="1"/>
  <c r="V133" i="1"/>
  <c r="U133" i="1"/>
  <c r="T133" i="1"/>
  <c r="S133" i="1"/>
  <c r="Y132" i="1"/>
  <c r="X132" i="1"/>
  <c r="W132" i="1"/>
  <c r="V132" i="1"/>
  <c r="U132" i="1"/>
  <c r="T132" i="1"/>
  <c r="S132" i="1"/>
  <c r="Y131" i="1"/>
  <c r="X131" i="1"/>
  <c r="W131" i="1"/>
  <c r="V131" i="1"/>
  <c r="U131" i="1"/>
  <c r="T131" i="1"/>
  <c r="S131" i="1"/>
  <c r="Q131" i="1"/>
  <c r="P131" i="1"/>
  <c r="O131" i="1"/>
  <c r="M131" i="1"/>
  <c r="L131" i="1"/>
  <c r="K131" i="1"/>
  <c r="J131" i="1"/>
  <c r="I131" i="1"/>
  <c r="H131" i="1"/>
  <c r="G131" i="1"/>
  <c r="F131" i="1"/>
  <c r="E131" i="1"/>
  <c r="D131" i="1"/>
  <c r="C131" i="1"/>
  <c r="Y130" i="1"/>
  <c r="X130" i="1"/>
  <c r="W130" i="1"/>
  <c r="V130" i="1"/>
  <c r="U130" i="1"/>
  <c r="T130" i="1"/>
  <c r="S130" i="1"/>
  <c r="Y129" i="1"/>
  <c r="X129" i="1"/>
  <c r="W129" i="1"/>
  <c r="V129" i="1"/>
  <c r="U129" i="1"/>
  <c r="T129" i="1"/>
  <c r="S129" i="1"/>
  <c r="Y128" i="1"/>
  <c r="X128" i="1"/>
  <c r="W128" i="1"/>
  <c r="V128" i="1"/>
  <c r="U128" i="1"/>
  <c r="T128" i="1"/>
  <c r="S128" i="1"/>
  <c r="P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Y127" i="1"/>
  <c r="X127" i="1"/>
  <c r="W127" i="1"/>
  <c r="V127" i="1"/>
  <c r="U127" i="1"/>
  <c r="T127" i="1"/>
  <c r="S127" i="1"/>
  <c r="Y126" i="1"/>
  <c r="X126" i="1"/>
  <c r="W126" i="1"/>
  <c r="V126" i="1"/>
  <c r="U126" i="1"/>
  <c r="T126" i="1"/>
  <c r="S126" i="1"/>
  <c r="Y125" i="1"/>
  <c r="X125" i="1"/>
  <c r="W125" i="1"/>
  <c r="U125" i="1"/>
  <c r="T125" i="1"/>
  <c r="S125" i="1"/>
  <c r="Y124" i="1"/>
  <c r="X124" i="1"/>
  <c r="W124" i="1"/>
  <c r="V124" i="1"/>
  <c r="U124" i="1"/>
  <c r="T124" i="1"/>
  <c r="S124" i="1"/>
  <c r="Y123" i="1"/>
  <c r="X123" i="1"/>
  <c r="W123" i="1"/>
  <c r="U123" i="1"/>
  <c r="T123" i="1"/>
  <c r="S123" i="1"/>
  <c r="P123" i="1"/>
  <c r="M123" i="1"/>
  <c r="L123" i="1"/>
  <c r="K123" i="1"/>
  <c r="I123" i="1"/>
  <c r="H123" i="1"/>
  <c r="G123" i="1"/>
  <c r="F123" i="1"/>
  <c r="E123" i="1"/>
  <c r="D123" i="1"/>
  <c r="C123" i="1"/>
  <c r="Y122" i="1"/>
  <c r="X122" i="1"/>
  <c r="W122" i="1"/>
  <c r="V122" i="1"/>
  <c r="U122" i="1"/>
  <c r="T122" i="1"/>
  <c r="S122" i="1"/>
  <c r="P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Y121" i="1"/>
  <c r="X121" i="1"/>
  <c r="W121" i="1"/>
  <c r="U121" i="1"/>
  <c r="T121" i="1"/>
  <c r="S121" i="1"/>
  <c r="Y120" i="1"/>
  <c r="X120" i="1"/>
  <c r="W120" i="1"/>
  <c r="V120" i="1"/>
  <c r="U120" i="1"/>
  <c r="T120" i="1"/>
  <c r="S120" i="1"/>
  <c r="Y119" i="1"/>
  <c r="X119" i="1"/>
  <c r="W119" i="1"/>
  <c r="U119" i="1"/>
  <c r="T119" i="1"/>
  <c r="S119" i="1"/>
  <c r="P119" i="1"/>
  <c r="M119" i="1"/>
  <c r="L119" i="1"/>
  <c r="K119" i="1"/>
  <c r="J119" i="1"/>
  <c r="I119" i="1"/>
  <c r="H119" i="1"/>
  <c r="G119" i="1"/>
  <c r="F119" i="1"/>
  <c r="E119" i="1"/>
  <c r="D119" i="1"/>
  <c r="C119" i="1"/>
  <c r="Y118" i="1"/>
  <c r="X118" i="1"/>
  <c r="W118" i="1"/>
  <c r="V118" i="1"/>
  <c r="U118" i="1"/>
  <c r="T118" i="1"/>
  <c r="S118" i="1"/>
  <c r="Y117" i="1"/>
  <c r="X117" i="1"/>
  <c r="W117" i="1"/>
  <c r="V117" i="1"/>
  <c r="U117" i="1"/>
  <c r="T117" i="1"/>
  <c r="S117" i="1"/>
  <c r="Y116" i="1"/>
  <c r="X116" i="1"/>
  <c r="W116" i="1"/>
  <c r="V116" i="1"/>
  <c r="U116" i="1"/>
  <c r="T116" i="1"/>
  <c r="S116" i="1"/>
  <c r="Y115" i="1"/>
  <c r="X115" i="1"/>
  <c r="W115" i="1"/>
  <c r="V115" i="1"/>
  <c r="U115" i="1"/>
  <c r="T115" i="1"/>
  <c r="S115" i="1"/>
  <c r="Y114" i="1"/>
  <c r="X114" i="1"/>
  <c r="W114" i="1"/>
  <c r="V114" i="1"/>
  <c r="U114" i="1"/>
  <c r="T114" i="1"/>
  <c r="S114" i="1"/>
  <c r="Y113" i="1"/>
  <c r="X113" i="1"/>
  <c r="W113" i="1"/>
  <c r="V113" i="1"/>
  <c r="U113" i="1"/>
  <c r="T113" i="1"/>
  <c r="S113" i="1"/>
  <c r="Y112" i="1"/>
  <c r="X112" i="1"/>
  <c r="W112" i="1"/>
  <c r="V112" i="1"/>
  <c r="U112" i="1"/>
  <c r="T112" i="1"/>
  <c r="S112" i="1"/>
  <c r="Y111" i="1"/>
  <c r="X111" i="1"/>
  <c r="W111" i="1"/>
  <c r="V111" i="1"/>
  <c r="U111" i="1"/>
  <c r="T111" i="1"/>
  <c r="S111" i="1"/>
  <c r="Y110" i="1"/>
  <c r="X110" i="1"/>
  <c r="W110" i="1"/>
  <c r="V110" i="1"/>
  <c r="U110" i="1"/>
  <c r="T110" i="1"/>
  <c r="S110" i="1"/>
  <c r="Y109" i="1"/>
  <c r="X109" i="1"/>
  <c r="W109" i="1"/>
  <c r="V109" i="1"/>
  <c r="U109" i="1"/>
  <c r="T109" i="1"/>
  <c r="S109" i="1"/>
  <c r="Y108" i="1"/>
  <c r="X108" i="1"/>
  <c r="W108" i="1"/>
  <c r="V108" i="1"/>
  <c r="U108" i="1"/>
  <c r="T108" i="1"/>
  <c r="S108" i="1"/>
  <c r="Y107" i="1"/>
  <c r="X107" i="1"/>
  <c r="W107" i="1"/>
  <c r="V107" i="1"/>
  <c r="U107" i="1"/>
  <c r="T107" i="1"/>
  <c r="S107" i="1"/>
  <c r="Y106" i="1"/>
  <c r="X106" i="1"/>
  <c r="W106" i="1"/>
  <c r="V106" i="1"/>
  <c r="U106" i="1"/>
  <c r="T106" i="1"/>
  <c r="S106" i="1"/>
  <c r="Y105" i="1"/>
  <c r="X105" i="1"/>
  <c r="W105" i="1"/>
  <c r="V105" i="1"/>
  <c r="U105" i="1"/>
  <c r="T105" i="1"/>
  <c r="S105" i="1"/>
  <c r="Y104" i="1"/>
  <c r="X104" i="1"/>
  <c r="W104" i="1"/>
  <c r="V104" i="1"/>
  <c r="U104" i="1"/>
  <c r="T104" i="1"/>
  <c r="S104" i="1"/>
  <c r="Y103" i="1"/>
  <c r="X103" i="1"/>
  <c r="W103" i="1"/>
  <c r="V103" i="1"/>
  <c r="U103" i="1"/>
  <c r="T103" i="1"/>
  <c r="S103" i="1"/>
  <c r="Y102" i="1"/>
  <c r="X102" i="1"/>
  <c r="W102" i="1"/>
  <c r="V102" i="1"/>
  <c r="U102" i="1"/>
  <c r="T102" i="1"/>
  <c r="S102" i="1"/>
  <c r="P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Y101" i="1"/>
  <c r="X101" i="1"/>
  <c r="W101" i="1"/>
  <c r="V101" i="1"/>
  <c r="U101" i="1"/>
  <c r="T101" i="1"/>
  <c r="S101" i="1"/>
  <c r="Y100" i="1"/>
  <c r="X100" i="1"/>
  <c r="W100" i="1"/>
  <c r="V100" i="1"/>
  <c r="U100" i="1"/>
  <c r="T100" i="1"/>
  <c r="S100" i="1"/>
  <c r="Y99" i="1"/>
  <c r="X99" i="1"/>
  <c r="W99" i="1"/>
  <c r="V99" i="1"/>
  <c r="U99" i="1"/>
  <c r="T99" i="1"/>
  <c r="S99" i="1"/>
  <c r="Y98" i="1"/>
  <c r="X98" i="1"/>
  <c r="W98" i="1"/>
  <c r="V98" i="1"/>
  <c r="U98" i="1"/>
  <c r="T98" i="1"/>
  <c r="S98" i="1"/>
  <c r="Y97" i="1"/>
  <c r="X97" i="1"/>
  <c r="W97" i="1"/>
  <c r="V97" i="1"/>
  <c r="U97" i="1"/>
  <c r="T97" i="1"/>
  <c r="S97" i="1"/>
  <c r="P97" i="1"/>
  <c r="M97" i="1"/>
  <c r="L97" i="1"/>
  <c r="K97" i="1"/>
  <c r="J97" i="1"/>
  <c r="I97" i="1"/>
  <c r="H97" i="1"/>
  <c r="G97" i="1"/>
  <c r="F97" i="1"/>
  <c r="E97" i="1"/>
  <c r="D97" i="1"/>
  <c r="C97" i="1"/>
  <c r="Y96" i="1"/>
  <c r="X96" i="1"/>
  <c r="W96" i="1"/>
  <c r="V96" i="1"/>
  <c r="U96" i="1"/>
  <c r="T96" i="1"/>
  <c r="S96" i="1"/>
  <c r="Y95" i="1"/>
  <c r="X95" i="1"/>
  <c r="W95" i="1"/>
  <c r="V95" i="1"/>
  <c r="U95" i="1"/>
  <c r="T95" i="1"/>
  <c r="S95" i="1"/>
  <c r="Y94" i="1"/>
  <c r="X94" i="1"/>
  <c r="W94" i="1"/>
  <c r="V94" i="1"/>
  <c r="U94" i="1"/>
  <c r="T94" i="1"/>
  <c r="S94" i="1"/>
  <c r="P94" i="1"/>
  <c r="N94" i="1"/>
  <c r="M94" i="1"/>
  <c r="L94" i="1"/>
  <c r="K94" i="1"/>
  <c r="J94" i="1"/>
  <c r="I94" i="1"/>
  <c r="H94" i="1"/>
  <c r="G94" i="1"/>
  <c r="F94" i="1"/>
  <c r="E94" i="1"/>
  <c r="D94" i="1"/>
  <c r="C94" i="1"/>
  <c r="Y93" i="1"/>
  <c r="X93" i="1"/>
  <c r="W93" i="1"/>
  <c r="V93" i="1"/>
  <c r="U93" i="1"/>
  <c r="T93" i="1"/>
  <c r="S93" i="1"/>
  <c r="Y92" i="1"/>
  <c r="X92" i="1"/>
  <c r="W92" i="1"/>
  <c r="V92" i="1"/>
  <c r="U92" i="1"/>
  <c r="T92" i="1"/>
  <c r="S92" i="1"/>
  <c r="Y91" i="1"/>
  <c r="X91" i="1"/>
  <c r="W91" i="1"/>
  <c r="V91" i="1"/>
  <c r="U91" i="1"/>
  <c r="T91" i="1"/>
  <c r="S91" i="1"/>
  <c r="Y90" i="1"/>
  <c r="X90" i="1"/>
  <c r="W90" i="1"/>
  <c r="V90" i="1"/>
  <c r="U90" i="1"/>
  <c r="T90" i="1"/>
  <c r="S90" i="1"/>
  <c r="Q90" i="1"/>
  <c r="P90" i="1"/>
  <c r="O90" i="1"/>
  <c r="M90" i="1"/>
  <c r="L90" i="1"/>
  <c r="K90" i="1"/>
  <c r="I90" i="1"/>
  <c r="H90" i="1"/>
  <c r="G90" i="1"/>
  <c r="F90" i="1"/>
  <c r="E90" i="1"/>
  <c r="D90" i="1"/>
  <c r="C90" i="1"/>
  <c r="B90" i="1"/>
  <c r="A90" i="1"/>
  <c r="Y89" i="1"/>
  <c r="X89" i="1"/>
  <c r="W89" i="1"/>
  <c r="V89" i="1"/>
  <c r="U89" i="1"/>
  <c r="T89" i="1"/>
  <c r="S89" i="1"/>
  <c r="P89" i="1"/>
  <c r="N89" i="1"/>
  <c r="M89" i="1"/>
  <c r="L89" i="1"/>
  <c r="K89" i="1"/>
  <c r="J89" i="1"/>
  <c r="I89" i="1"/>
  <c r="H89" i="1"/>
  <c r="G89" i="1"/>
  <c r="F89" i="1"/>
  <c r="E89" i="1"/>
  <c r="D89" i="1"/>
  <c r="C89" i="1"/>
  <c r="Y88" i="1"/>
  <c r="X88" i="1"/>
  <c r="W88" i="1"/>
  <c r="V88" i="1"/>
  <c r="U88" i="1"/>
  <c r="T88" i="1"/>
  <c r="S88" i="1"/>
  <c r="Y87" i="1"/>
  <c r="X87" i="1"/>
  <c r="W87" i="1"/>
  <c r="V87" i="1"/>
  <c r="U87" i="1"/>
  <c r="T87" i="1"/>
  <c r="S87" i="1"/>
  <c r="Y86" i="1"/>
  <c r="X86" i="1"/>
  <c r="W86" i="1"/>
  <c r="V86" i="1"/>
  <c r="U86" i="1"/>
  <c r="T86" i="1"/>
  <c r="S86" i="1"/>
  <c r="Y85" i="1"/>
  <c r="X85" i="1"/>
  <c r="W85" i="1"/>
  <c r="V85" i="1"/>
  <c r="U85" i="1"/>
  <c r="T85" i="1"/>
  <c r="S85" i="1"/>
  <c r="Y84" i="1"/>
  <c r="X84" i="1"/>
  <c r="W84" i="1"/>
  <c r="V84" i="1"/>
  <c r="U84" i="1"/>
  <c r="T84" i="1"/>
  <c r="S84" i="1"/>
  <c r="Y83" i="1"/>
  <c r="X83" i="1"/>
  <c r="W83" i="1"/>
  <c r="V83" i="1"/>
  <c r="U83" i="1"/>
  <c r="T83" i="1"/>
  <c r="S83" i="1"/>
  <c r="Y82" i="1"/>
  <c r="X82" i="1"/>
  <c r="W82" i="1"/>
  <c r="V82" i="1"/>
  <c r="U82" i="1"/>
  <c r="T82" i="1"/>
  <c r="S82" i="1"/>
  <c r="P82" i="1"/>
  <c r="M82" i="1"/>
  <c r="L82" i="1"/>
  <c r="K82" i="1"/>
  <c r="J82" i="1"/>
  <c r="I82" i="1"/>
  <c r="H82" i="1"/>
  <c r="G82" i="1"/>
  <c r="F82" i="1"/>
  <c r="E82" i="1"/>
  <c r="D82" i="1"/>
  <c r="C82" i="1"/>
  <c r="Y81" i="1"/>
  <c r="X81" i="1"/>
  <c r="W81" i="1"/>
  <c r="V81" i="1"/>
  <c r="U81" i="1"/>
  <c r="T81" i="1"/>
  <c r="S81" i="1"/>
  <c r="Y80" i="1"/>
  <c r="X80" i="1"/>
  <c r="W80" i="1"/>
  <c r="V80" i="1"/>
  <c r="U80" i="1"/>
  <c r="T80" i="1"/>
  <c r="S80" i="1"/>
  <c r="Y79" i="1"/>
  <c r="X79" i="1"/>
  <c r="W79" i="1"/>
  <c r="V79" i="1"/>
  <c r="U79" i="1"/>
  <c r="T79" i="1"/>
  <c r="S79" i="1"/>
  <c r="Q79" i="1"/>
  <c r="P79" i="1"/>
  <c r="O79" i="1"/>
  <c r="M79" i="1"/>
  <c r="L79" i="1"/>
  <c r="K79" i="1"/>
  <c r="J79" i="1"/>
  <c r="I79" i="1"/>
  <c r="H79" i="1"/>
  <c r="G79" i="1"/>
  <c r="F79" i="1"/>
  <c r="E79" i="1"/>
  <c r="D79" i="1"/>
  <c r="C79" i="1"/>
  <c r="Y78" i="1"/>
  <c r="X78" i="1"/>
  <c r="W78" i="1"/>
  <c r="V78" i="1"/>
  <c r="U78" i="1"/>
  <c r="T78" i="1"/>
  <c r="S78" i="1"/>
  <c r="Y77" i="1"/>
  <c r="X77" i="1"/>
  <c r="W77" i="1"/>
  <c r="V77" i="1"/>
  <c r="U77" i="1"/>
  <c r="T77" i="1"/>
  <c r="S77" i="1"/>
  <c r="Y76" i="1"/>
  <c r="X76" i="1"/>
  <c r="W76" i="1"/>
  <c r="V76" i="1"/>
  <c r="U76" i="1"/>
  <c r="T76" i="1"/>
  <c r="S76" i="1"/>
  <c r="P76" i="1"/>
  <c r="N76" i="1"/>
  <c r="M76" i="1"/>
  <c r="L76" i="1"/>
  <c r="K76" i="1"/>
  <c r="J76" i="1"/>
  <c r="I76" i="1"/>
  <c r="H76" i="1"/>
  <c r="G76" i="1"/>
  <c r="F76" i="1"/>
  <c r="E76" i="1"/>
  <c r="D76" i="1"/>
  <c r="C76" i="1"/>
  <c r="Y75" i="1"/>
  <c r="X75" i="1"/>
  <c r="W75" i="1"/>
  <c r="V75" i="1"/>
  <c r="U75" i="1"/>
  <c r="T75" i="1"/>
  <c r="S75" i="1"/>
  <c r="Y74" i="1"/>
  <c r="X74" i="1"/>
  <c r="W74" i="1"/>
  <c r="V74" i="1"/>
  <c r="U74" i="1"/>
  <c r="T74" i="1"/>
  <c r="S74" i="1"/>
  <c r="Y73" i="1"/>
  <c r="X73" i="1"/>
  <c r="W73" i="1"/>
  <c r="V73" i="1"/>
  <c r="U73" i="1"/>
  <c r="T73" i="1"/>
  <c r="S73" i="1"/>
  <c r="Y72" i="1"/>
  <c r="X72" i="1"/>
  <c r="W72" i="1"/>
  <c r="V72" i="1"/>
  <c r="U72" i="1"/>
  <c r="T72" i="1"/>
  <c r="S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Y71" i="1"/>
  <c r="X71" i="1"/>
  <c r="W71" i="1"/>
  <c r="V71" i="1"/>
  <c r="U71" i="1"/>
  <c r="T71" i="1"/>
  <c r="S71" i="1"/>
  <c r="Y70" i="1"/>
  <c r="X70" i="1"/>
  <c r="W70" i="1"/>
  <c r="V70" i="1"/>
  <c r="U70" i="1"/>
  <c r="T70" i="1"/>
  <c r="S70" i="1"/>
  <c r="Y69" i="1"/>
  <c r="X69" i="1"/>
  <c r="W69" i="1"/>
  <c r="V69" i="1"/>
  <c r="U69" i="1"/>
  <c r="T69" i="1"/>
  <c r="S69" i="1"/>
  <c r="Y68" i="1"/>
  <c r="X68" i="1"/>
  <c r="W68" i="1"/>
  <c r="V68" i="1"/>
  <c r="U68" i="1"/>
  <c r="T68" i="1"/>
  <c r="S68" i="1"/>
  <c r="P68" i="1"/>
  <c r="N68" i="1"/>
  <c r="M68" i="1"/>
  <c r="L68" i="1"/>
  <c r="K68" i="1"/>
  <c r="J68" i="1"/>
  <c r="I68" i="1"/>
  <c r="H68" i="1"/>
  <c r="G68" i="1"/>
  <c r="F68" i="1"/>
  <c r="E68" i="1"/>
  <c r="D68" i="1"/>
  <c r="C68" i="1"/>
  <c r="Y67" i="1"/>
  <c r="X67" i="1"/>
  <c r="W67" i="1"/>
  <c r="V67" i="1"/>
  <c r="U67" i="1"/>
  <c r="T67" i="1"/>
  <c r="S67" i="1"/>
  <c r="Y66" i="1"/>
  <c r="X66" i="1"/>
  <c r="W66" i="1"/>
  <c r="V66" i="1"/>
  <c r="U66" i="1"/>
  <c r="T66" i="1"/>
  <c r="S66" i="1"/>
  <c r="Y65" i="1"/>
  <c r="X65" i="1"/>
  <c r="W65" i="1"/>
  <c r="V65" i="1"/>
  <c r="U65" i="1"/>
  <c r="T65" i="1"/>
  <c r="S65" i="1"/>
  <c r="Y64" i="1"/>
  <c r="X64" i="1"/>
  <c r="W64" i="1"/>
  <c r="V64" i="1"/>
  <c r="U64" i="1"/>
  <c r="T64" i="1"/>
  <c r="S64" i="1"/>
  <c r="Q64" i="1"/>
  <c r="P64" i="1"/>
  <c r="O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Y63" i="1"/>
  <c r="X63" i="1"/>
  <c r="W63" i="1"/>
  <c r="V63" i="1"/>
  <c r="U63" i="1"/>
  <c r="T63" i="1"/>
  <c r="S63" i="1"/>
  <c r="Y62" i="1"/>
  <c r="X62" i="1"/>
  <c r="W62" i="1"/>
  <c r="V62" i="1"/>
  <c r="U62" i="1"/>
  <c r="T62" i="1"/>
  <c r="S62" i="1"/>
  <c r="Y61" i="1"/>
  <c r="X61" i="1"/>
  <c r="W61" i="1"/>
  <c r="V61" i="1"/>
  <c r="U61" i="1"/>
  <c r="T61" i="1"/>
  <c r="S61" i="1"/>
  <c r="Y60" i="1"/>
  <c r="X60" i="1"/>
  <c r="W60" i="1"/>
  <c r="V60" i="1"/>
  <c r="U60" i="1"/>
  <c r="T60" i="1"/>
  <c r="S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Y59" i="1"/>
  <c r="X59" i="1"/>
  <c r="W59" i="1"/>
  <c r="V59" i="1"/>
  <c r="U59" i="1"/>
  <c r="T59" i="1"/>
  <c r="S59" i="1"/>
  <c r="Y58" i="1"/>
  <c r="X58" i="1"/>
  <c r="W58" i="1"/>
  <c r="V58" i="1"/>
  <c r="U58" i="1"/>
  <c r="T58" i="1"/>
  <c r="S58" i="1"/>
  <c r="Y57" i="1"/>
  <c r="X57" i="1"/>
  <c r="W57" i="1"/>
  <c r="V57" i="1"/>
  <c r="U57" i="1"/>
  <c r="T57" i="1"/>
  <c r="S57" i="1"/>
  <c r="Y56" i="1"/>
  <c r="X56" i="1"/>
  <c r="W56" i="1"/>
  <c r="V56" i="1"/>
  <c r="U56" i="1"/>
  <c r="T56" i="1"/>
  <c r="S56" i="1"/>
  <c r="Y55" i="1"/>
  <c r="X55" i="1"/>
  <c r="W55" i="1"/>
  <c r="V55" i="1"/>
  <c r="U55" i="1"/>
  <c r="T55" i="1"/>
  <c r="S55" i="1"/>
  <c r="Y54" i="1"/>
  <c r="X54" i="1"/>
  <c r="W54" i="1"/>
  <c r="V54" i="1"/>
  <c r="U54" i="1"/>
  <c r="T54" i="1"/>
  <c r="S54" i="1"/>
  <c r="Y53" i="1"/>
  <c r="X53" i="1"/>
  <c r="W53" i="1"/>
  <c r="V53" i="1"/>
  <c r="U53" i="1"/>
  <c r="T53" i="1"/>
  <c r="S53" i="1"/>
  <c r="P53" i="1"/>
  <c r="M53" i="1"/>
  <c r="L53" i="1"/>
  <c r="K53" i="1"/>
  <c r="J53" i="1"/>
  <c r="I53" i="1"/>
  <c r="H53" i="1"/>
  <c r="G53" i="1"/>
  <c r="F53" i="1"/>
  <c r="E53" i="1"/>
  <c r="D53" i="1"/>
  <c r="C53" i="1"/>
  <c r="Y52" i="1"/>
  <c r="X52" i="1"/>
  <c r="W52" i="1"/>
  <c r="V52" i="1"/>
  <c r="U52" i="1"/>
  <c r="T52" i="1"/>
  <c r="S52" i="1"/>
  <c r="Y51" i="1"/>
  <c r="X51" i="1"/>
  <c r="W51" i="1"/>
  <c r="V51" i="1"/>
  <c r="U51" i="1"/>
  <c r="T51" i="1"/>
  <c r="S51" i="1"/>
  <c r="Y50" i="1"/>
  <c r="X50" i="1"/>
  <c r="W50" i="1"/>
  <c r="V50" i="1"/>
  <c r="U50" i="1"/>
  <c r="T50" i="1"/>
  <c r="S50" i="1"/>
  <c r="Y49" i="1"/>
  <c r="X49" i="1"/>
  <c r="W49" i="1"/>
  <c r="V49" i="1"/>
  <c r="U49" i="1"/>
  <c r="T49" i="1"/>
  <c r="S49" i="1"/>
  <c r="Y48" i="1"/>
  <c r="X48" i="1"/>
  <c r="W48" i="1"/>
  <c r="V48" i="1"/>
  <c r="U48" i="1"/>
  <c r="T48" i="1"/>
  <c r="S48" i="1"/>
  <c r="Q48" i="1"/>
  <c r="P48" i="1"/>
  <c r="O48" i="1"/>
  <c r="M48" i="1"/>
  <c r="L48" i="1"/>
  <c r="K48" i="1"/>
  <c r="J48" i="1"/>
  <c r="I48" i="1"/>
  <c r="H48" i="1"/>
  <c r="G48" i="1"/>
  <c r="F48" i="1"/>
  <c r="E48" i="1"/>
  <c r="D48" i="1"/>
  <c r="C48" i="1"/>
  <c r="Y47" i="1"/>
  <c r="X47" i="1"/>
  <c r="W47" i="1"/>
  <c r="V47" i="1"/>
  <c r="U47" i="1"/>
  <c r="T47" i="1"/>
  <c r="S47" i="1"/>
  <c r="Y46" i="1"/>
  <c r="X46" i="1"/>
  <c r="W46" i="1"/>
  <c r="V46" i="1"/>
  <c r="U46" i="1"/>
  <c r="T46" i="1"/>
  <c r="S46" i="1"/>
  <c r="Y45" i="1"/>
  <c r="X45" i="1"/>
  <c r="W45" i="1"/>
  <c r="V45" i="1"/>
  <c r="U45" i="1"/>
  <c r="T45" i="1"/>
  <c r="S45" i="1"/>
  <c r="Y44" i="1"/>
  <c r="X44" i="1"/>
  <c r="W44" i="1"/>
  <c r="V44" i="1"/>
  <c r="U44" i="1"/>
  <c r="T44" i="1"/>
  <c r="S44" i="1"/>
  <c r="Y43" i="1"/>
  <c r="X43" i="1"/>
  <c r="W43" i="1"/>
  <c r="V43" i="1"/>
  <c r="U43" i="1"/>
  <c r="T43" i="1"/>
  <c r="S43" i="1"/>
  <c r="P43" i="1"/>
  <c r="M43" i="1"/>
  <c r="L43" i="1"/>
  <c r="K43" i="1"/>
  <c r="J43" i="1"/>
  <c r="I43" i="1"/>
  <c r="H43" i="1"/>
  <c r="G43" i="1"/>
  <c r="F43" i="1"/>
  <c r="E43" i="1"/>
  <c r="D43" i="1"/>
  <c r="C43" i="1"/>
  <c r="Y42" i="1"/>
  <c r="X42" i="1"/>
  <c r="W42" i="1"/>
  <c r="V42" i="1"/>
  <c r="U42" i="1"/>
  <c r="T42" i="1"/>
  <c r="S42" i="1"/>
  <c r="Y41" i="1"/>
  <c r="X41" i="1"/>
  <c r="W41" i="1"/>
  <c r="V41" i="1"/>
  <c r="U41" i="1"/>
  <c r="T41" i="1"/>
  <c r="S41" i="1"/>
  <c r="Y40" i="1"/>
  <c r="X40" i="1"/>
  <c r="W40" i="1"/>
  <c r="V40" i="1"/>
  <c r="U40" i="1"/>
  <c r="T40" i="1"/>
  <c r="S40" i="1"/>
  <c r="Y39" i="1"/>
  <c r="X39" i="1"/>
  <c r="W39" i="1"/>
  <c r="V39" i="1"/>
  <c r="U39" i="1"/>
  <c r="T39" i="1"/>
  <c r="S39" i="1"/>
  <c r="Y38" i="1"/>
  <c r="X38" i="1"/>
  <c r="W38" i="1"/>
  <c r="V38" i="1"/>
  <c r="U38" i="1"/>
  <c r="T38" i="1"/>
  <c r="S38" i="1"/>
  <c r="Y37" i="1"/>
  <c r="X37" i="1"/>
  <c r="W37" i="1"/>
  <c r="V37" i="1"/>
  <c r="U37" i="1"/>
  <c r="T37" i="1"/>
  <c r="S37" i="1"/>
  <c r="Y36" i="1"/>
  <c r="X36" i="1"/>
  <c r="W36" i="1"/>
  <c r="V36" i="1"/>
  <c r="U36" i="1"/>
  <c r="T36" i="1"/>
  <c r="S36" i="1"/>
  <c r="Y35" i="1"/>
  <c r="X35" i="1"/>
  <c r="W35" i="1"/>
  <c r="V35" i="1"/>
  <c r="U35" i="1"/>
  <c r="T35" i="1"/>
  <c r="S35" i="1"/>
  <c r="P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Y34" i="1"/>
  <c r="X34" i="1"/>
  <c r="W34" i="1"/>
  <c r="V34" i="1"/>
  <c r="U34" i="1"/>
  <c r="T34" i="1"/>
  <c r="S34" i="1"/>
  <c r="Y33" i="1"/>
  <c r="X33" i="1"/>
  <c r="W33" i="1"/>
  <c r="V33" i="1"/>
  <c r="U33" i="1"/>
  <c r="T33" i="1"/>
  <c r="S33" i="1"/>
  <c r="Y32" i="1"/>
  <c r="X32" i="1"/>
  <c r="W32" i="1"/>
  <c r="V32" i="1"/>
  <c r="U32" i="1"/>
  <c r="T32" i="1"/>
  <c r="S32" i="1"/>
  <c r="Y31" i="1"/>
  <c r="X31" i="1"/>
  <c r="W31" i="1"/>
  <c r="V31" i="1"/>
  <c r="U31" i="1"/>
  <c r="T31" i="1"/>
  <c r="S31" i="1"/>
  <c r="Y30" i="1"/>
  <c r="X30" i="1"/>
  <c r="W30" i="1"/>
  <c r="V30" i="1"/>
  <c r="U30" i="1"/>
  <c r="T30" i="1"/>
  <c r="S30" i="1"/>
  <c r="Y29" i="1"/>
  <c r="X29" i="1"/>
  <c r="W29" i="1"/>
  <c r="V29" i="1"/>
  <c r="U29" i="1"/>
  <c r="T29" i="1"/>
  <c r="S29" i="1"/>
  <c r="Y28" i="1"/>
  <c r="X28" i="1"/>
  <c r="W28" i="1"/>
  <c r="V28" i="1"/>
  <c r="U28" i="1"/>
  <c r="T28" i="1"/>
  <c r="S28" i="1"/>
  <c r="Q28" i="1"/>
  <c r="P28" i="1"/>
  <c r="O28" i="1"/>
  <c r="M28" i="1"/>
  <c r="L28" i="1"/>
  <c r="K28" i="1"/>
  <c r="J28" i="1"/>
  <c r="I28" i="1"/>
  <c r="H28" i="1"/>
  <c r="G28" i="1"/>
  <c r="F28" i="1"/>
  <c r="E28" i="1"/>
  <c r="D28" i="1"/>
  <c r="C28" i="1"/>
  <c r="Y27" i="1"/>
  <c r="X27" i="1"/>
  <c r="W27" i="1"/>
  <c r="V27" i="1"/>
  <c r="U27" i="1"/>
  <c r="T27" i="1"/>
  <c r="S27" i="1"/>
  <c r="Y26" i="1"/>
  <c r="X26" i="1"/>
  <c r="W26" i="1"/>
  <c r="V26" i="1"/>
  <c r="U26" i="1"/>
  <c r="T26" i="1"/>
  <c r="S26" i="1"/>
  <c r="Y25" i="1"/>
  <c r="X25" i="1"/>
  <c r="W25" i="1"/>
  <c r="V25" i="1"/>
  <c r="U25" i="1"/>
  <c r="T25" i="1"/>
  <c r="S25" i="1"/>
  <c r="Y24" i="1"/>
  <c r="X24" i="1"/>
  <c r="W24" i="1"/>
  <c r="V24" i="1"/>
  <c r="U24" i="1"/>
  <c r="T24" i="1"/>
  <c r="S24" i="1"/>
  <c r="Q24" i="1"/>
  <c r="P24" i="1"/>
  <c r="O24" i="1"/>
  <c r="M24" i="1"/>
  <c r="L24" i="1"/>
  <c r="K24" i="1"/>
  <c r="J24" i="1"/>
  <c r="I24" i="1"/>
  <c r="H24" i="1"/>
  <c r="G24" i="1"/>
  <c r="F24" i="1"/>
  <c r="E24" i="1"/>
  <c r="D24" i="1"/>
  <c r="C24" i="1"/>
  <c r="Y23" i="1"/>
  <c r="X23" i="1"/>
  <c r="W23" i="1"/>
  <c r="V23" i="1"/>
  <c r="U23" i="1"/>
  <c r="T23" i="1"/>
  <c r="S23" i="1"/>
  <c r="Y22" i="1"/>
  <c r="X22" i="1"/>
  <c r="W22" i="1"/>
  <c r="V22" i="1"/>
  <c r="U22" i="1"/>
  <c r="T22" i="1"/>
  <c r="S22" i="1"/>
  <c r="Y21" i="1"/>
  <c r="X21" i="1"/>
  <c r="W21" i="1"/>
  <c r="V21" i="1"/>
  <c r="U21" i="1"/>
  <c r="T21" i="1"/>
  <c r="S21" i="1"/>
  <c r="Y20" i="1"/>
  <c r="X20" i="1"/>
  <c r="W20" i="1"/>
  <c r="V20" i="1"/>
  <c r="U20" i="1"/>
  <c r="T20" i="1"/>
  <c r="S20" i="1"/>
  <c r="Y19" i="1"/>
  <c r="X19" i="1"/>
  <c r="W19" i="1"/>
  <c r="V19" i="1"/>
  <c r="U19" i="1"/>
  <c r="T19" i="1"/>
  <c r="S19" i="1"/>
  <c r="Y18" i="1"/>
  <c r="X18" i="1"/>
  <c r="W18" i="1"/>
  <c r="V18" i="1"/>
  <c r="U18" i="1"/>
  <c r="T18" i="1"/>
  <c r="S18" i="1"/>
  <c r="Y17" i="1"/>
  <c r="X17" i="1"/>
  <c r="W17" i="1"/>
  <c r="V17" i="1"/>
  <c r="U17" i="1"/>
  <c r="T17" i="1"/>
  <c r="S17" i="1"/>
  <c r="P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Y16" i="1"/>
  <c r="X16" i="1"/>
  <c r="W16" i="1"/>
  <c r="V16" i="1"/>
  <c r="U16" i="1"/>
  <c r="T16" i="1"/>
  <c r="S16" i="1"/>
  <c r="Y15" i="1"/>
  <c r="X15" i="1"/>
  <c r="W15" i="1"/>
  <c r="V15" i="1"/>
  <c r="U15" i="1"/>
  <c r="T15" i="1"/>
  <c r="S15" i="1"/>
  <c r="Q15" i="1"/>
  <c r="P15" i="1"/>
  <c r="M15" i="1"/>
  <c r="L15" i="1"/>
  <c r="K15" i="1"/>
  <c r="J15" i="1"/>
  <c r="I15" i="1"/>
  <c r="H15" i="1"/>
  <c r="G15" i="1"/>
  <c r="F15" i="1"/>
  <c r="E15" i="1"/>
  <c r="D15" i="1"/>
  <c r="C15" i="1"/>
  <c r="Y14" i="1"/>
  <c r="X14" i="1"/>
  <c r="W14" i="1"/>
  <c r="V14" i="1"/>
  <c r="U14" i="1"/>
  <c r="T14" i="1"/>
  <c r="S14" i="1"/>
  <c r="Y13" i="1"/>
  <c r="X13" i="1"/>
  <c r="W13" i="1"/>
  <c r="V13" i="1"/>
  <c r="U13" i="1"/>
  <c r="T13" i="1"/>
  <c r="S13" i="1"/>
  <c r="Y12" i="1"/>
  <c r="X12" i="1"/>
  <c r="W12" i="1"/>
  <c r="V12" i="1"/>
  <c r="U12" i="1"/>
  <c r="T12" i="1"/>
  <c r="S12" i="1"/>
  <c r="Y11" i="1"/>
  <c r="X11" i="1"/>
  <c r="W11" i="1"/>
  <c r="V11" i="1"/>
  <c r="U11" i="1"/>
  <c r="T11" i="1"/>
  <c r="S11" i="1"/>
  <c r="Y10" i="1"/>
  <c r="X10" i="1"/>
  <c r="W10" i="1"/>
  <c r="V10" i="1"/>
  <c r="U10" i="1"/>
  <c r="T10" i="1"/>
  <c r="S10" i="1"/>
  <c r="Y9" i="1"/>
  <c r="X9" i="1"/>
  <c r="W9" i="1"/>
  <c r="V9" i="1"/>
  <c r="U9" i="1"/>
  <c r="T9" i="1"/>
  <c r="S9" i="1"/>
  <c r="Y8" i="1"/>
  <c r="X8" i="1"/>
  <c r="W8" i="1"/>
  <c r="V8" i="1"/>
  <c r="U8" i="1"/>
  <c r="T8" i="1"/>
  <c r="S8" i="1"/>
  <c r="P8" i="1"/>
  <c r="N8" i="1"/>
  <c r="M8" i="1"/>
  <c r="L8" i="1"/>
  <c r="K8" i="1"/>
  <c r="J8" i="1"/>
  <c r="I8" i="1"/>
  <c r="H8" i="1"/>
  <c r="G8" i="1"/>
  <c r="F8" i="1"/>
  <c r="E8" i="1"/>
  <c r="D8" i="1"/>
  <c r="C8" i="1"/>
  <c r="Y7" i="1"/>
  <c r="X7" i="1"/>
  <c r="W7" i="1"/>
  <c r="V7" i="1"/>
  <c r="U7" i="1"/>
  <c r="T7" i="1"/>
  <c r="S7" i="1"/>
  <c r="Y6" i="1"/>
  <c r="X6" i="1"/>
  <c r="W6" i="1"/>
  <c r="V6" i="1"/>
  <c r="U6" i="1"/>
  <c r="T6" i="1"/>
  <c r="S6" i="1"/>
  <c r="Y5" i="1"/>
  <c r="X5" i="1"/>
  <c r="W5" i="1"/>
  <c r="V5" i="1"/>
  <c r="U5" i="1"/>
  <c r="T5" i="1"/>
  <c r="S5" i="1"/>
  <c r="P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5" i="1"/>
  <c r="F381" i="2" l="1"/>
  <c r="E150" i="3" s="1"/>
  <c r="Q39" i="2"/>
  <c r="J381" i="2"/>
  <c r="M150" i="3" s="1"/>
  <c r="U39" i="2"/>
  <c r="N381" i="2"/>
  <c r="U150" i="3" s="1"/>
  <c r="Y39" i="2"/>
  <c r="P39" i="2"/>
  <c r="I404" i="2"/>
  <c r="L150" i="3" s="1"/>
  <c r="T39" i="2"/>
  <c r="M404" i="2"/>
  <c r="T150" i="3" s="1"/>
  <c r="X39" i="2"/>
  <c r="AB38" i="2"/>
  <c r="F383" i="2"/>
  <c r="E152" i="3" s="1"/>
  <c r="Q59" i="2"/>
  <c r="U59" i="2"/>
  <c r="N383" i="2"/>
  <c r="U152" i="3" s="1"/>
  <c r="Y59" i="2"/>
  <c r="P59" i="2"/>
  <c r="I406" i="2"/>
  <c r="L152" i="3" s="1"/>
  <c r="T59" i="2"/>
  <c r="X59" i="2"/>
  <c r="AB58" i="2"/>
  <c r="Q75" i="2"/>
  <c r="F384" i="2"/>
  <c r="E153" i="3" s="1"/>
  <c r="J384" i="2"/>
  <c r="M153" i="3" s="1"/>
  <c r="U75" i="2"/>
  <c r="N384" i="2"/>
  <c r="U153" i="3" s="1"/>
  <c r="Y75" i="2"/>
  <c r="E407" i="2"/>
  <c r="D153" i="3" s="1"/>
  <c r="P75" i="2"/>
  <c r="I407" i="2"/>
  <c r="L153" i="3" s="1"/>
  <c r="T75" i="2"/>
  <c r="M407" i="2"/>
  <c r="T153" i="3" s="1"/>
  <c r="X75" i="2"/>
  <c r="AB74" i="2"/>
  <c r="X115" i="2"/>
  <c r="J388" i="2"/>
  <c r="M146" i="3" s="1"/>
  <c r="U145" i="2"/>
  <c r="N388" i="2"/>
  <c r="U146" i="3" s="1"/>
  <c r="Y145" i="2"/>
  <c r="P52" i="2"/>
  <c r="T52" i="2"/>
  <c r="X52" i="2"/>
  <c r="P55" i="2"/>
  <c r="T55" i="2"/>
  <c r="X55" i="2"/>
  <c r="T65" i="2"/>
  <c r="X65" i="2"/>
  <c r="P68" i="2"/>
  <c r="T68" i="2"/>
  <c r="X68" i="2"/>
  <c r="P71" i="2"/>
  <c r="T71" i="2"/>
  <c r="X71" i="2"/>
  <c r="Q97" i="2"/>
  <c r="U97" i="2"/>
  <c r="Y97" i="2"/>
  <c r="P97" i="2"/>
  <c r="T97" i="2"/>
  <c r="X97" i="2"/>
  <c r="AB96" i="2"/>
  <c r="R229" i="1"/>
  <c r="P381" i="2"/>
  <c r="Y150" i="3" s="1"/>
  <c r="F382" i="2"/>
  <c r="E151" i="3" s="1"/>
  <c r="Q49" i="2"/>
  <c r="J382" i="2"/>
  <c r="M151" i="3" s="1"/>
  <c r="U49" i="2"/>
  <c r="N382" i="2"/>
  <c r="U151" i="3" s="1"/>
  <c r="Y49" i="2"/>
  <c r="E405" i="2"/>
  <c r="D151" i="3" s="1"/>
  <c r="P49" i="2"/>
  <c r="I405" i="2"/>
  <c r="L151" i="3" s="1"/>
  <c r="T49" i="2"/>
  <c r="M405" i="2"/>
  <c r="T151" i="3" s="1"/>
  <c r="X49" i="2"/>
  <c r="AB48" i="2"/>
  <c r="K407" i="2"/>
  <c r="P153" i="3" s="1"/>
  <c r="AB118" i="2"/>
  <c r="AB121" i="2"/>
  <c r="AB124" i="2"/>
  <c r="AB196" i="2"/>
  <c r="AB132" i="2"/>
  <c r="I409" i="2" s="1"/>
  <c r="L144" i="3" s="1"/>
  <c r="D307" i="2"/>
  <c r="D410" i="2"/>
  <c r="D388" i="2"/>
  <c r="D411" i="2"/>
  <c r="D308" i="2"/>
  <c r="AB144" i="2"/>
  <c r="T145" i="2"/>
  <c r="AB147" i="2"/>
  <c r="AD146" i="2" s="1"/>
  <c r="F412" i="2"/>
  <c r="F147" i="3" s="1"/>
  <c r="N412" i="2"/>
  <c r="V147" i="3" s="1"/>
  <c r="U152" i="2"/>
  <c r="Q168" i="2"/>
  <c r="AB169" i="2"/>
  <c r="AB171" i="2" s="1"/>
  <c r="AB172" i="2"/>
  <c r="AB174" i="2" s="1"/>
  <c r="AB175" i="2"/>
  <c r="AB177" i="2" s="1"/>
  <c r="G391" i="2"/>
  <c r="G149" i="3" s="1"/>
  <c r="R181" i="2"/>
  <c r="K391" i="2"/>
  <c r="O149" i="3" s="1"/>
  <c r="V181" i="2"/>
  <c r="O391" i="2"/>
  <c r="W149" i="3" s="1"/>
  <c r="Z181" i="2"/>
  <c r="Q203" i="2"/>
  <c r="U203" i="2"/>
  <c r="J392" i="2"/>
  <c r="M155" i="3" s="1"/>
  <c r="Y203" i="2"/>
  <c r="N392" i="2"/>
  <c r="U155" i="3" s="1"/>
  <c r="O415" i="2"/>
  <c r="X155" i="3" s="1"/>
  <c r="G415" i="2"/>
  <c r="H155" i="3" s="1"/>
  <c r="K415" i="2"/>
  <c r="P155" i="3" s="1"/>
  <c r="L415" i="2"/>
  <c r="R155" i="3" s="1"/>
  <c r="AB221" i="2"/>
  <c r="AB222" i="2" s="1"/>
  <c r="G395" i="2"/>
  <c r="G158" i="3" s="1"/>
  <c r="R245" i="2"/>
  <c r="K395" i="2"/>
  <c r="O158" i="3" s="1"/>
  <c r="V245" i="2"/>
  <c r="O395" i="2"/>
  <c r="W158" i="3" s="1"/>
  <c r="Z245" i="2"/>
  <c r="AB266" i="2"/>
  <c r="AD265" i="2" s="1"/>
  <c r="AB276" i="2"/>
  <c r="AD275" i="2" s="1"/>
  <c r="E301" i="2"/>
  <c r="H411" i="2"/>
  <c r="J146" i="3" s="1"/>
  <c r="H415" i="2"/>
  <c r="J155" i="3" s="1"/>
  <c r="AA6" i="13"/>
  <c r="C9" i="3"/>
  <c r="G381" i="2"/>
  <c r="G150" i="3" s="1"/>
  <c r="K381" i="2"/>
  <c r="O150" i="3" s="1"/>
  <c r="O381" i="2"/>
  <c r="W150" i="3" s="1"/>
  <c r="F404" i="2"/>
  <c r="F150" i="3" s="1"/>
  <c r="J404" i="2"/>
  <c r="N150" i="3" s="1"/>
  <c r="N404" i="2"/>
  <c r="V150" i="3" s="1"/>
  <c r="AB40" i="2"/>
  <c r="AB43" i="2"/>
  <c r="AB45" i="2" s="1"/>
  <c r="G382" i="2"/>
  <c r="G151" i="3" s="1"/>
  <c r="K382" i="2"/>
  <c r="O151" i="3" s="1"/>
  <c r="O382" i="2"/>
  <c r="W151" i="3" s="1"/>
  <c r="F405" i="2"/>
  <c r="F151" i="3" s="1"/>
  <c r="J405" i="2"/>
  <c r="N151" i="3" s="1"/>
  <c r="N405" i="2"/>
  <c r="V151" i="3" s="1"/>
  <c r="AB50" i="2"/>
  <c r="AB52" i="2" s="1"/>
  <c r="AB53" i="2"/>
  <c r="AB55" i="2" s="1"/>
  <c r="G383" i="2"/>
  <c r="G152" i="3" s="1"/>
  <c r="J406" i="2"/>
  <c r="N152" i="3" s="1"/>
  <c r="AB60" i="2"/>
  <c r="AB62" i="2" s="1"/>
  <c r="AB66" i="2"/>
  <c r="AB68" i="2" s="1"/>
  <c r="AB69" i="2"/>
  <c r="AB71" i="2" s="1"/>
  <c r="G384" i="2"/>
  <c r="G153" i="3" s="1"/>
  <c r="K384" i="2"/>
  <c r="O153" i="3" s="1"/>
  <c r="O384" i="2"/>
  <c r="W153" i="3" s="1"/>
  <c r="F407" i="2"/>
  <c r="F153" i="3" s="1"/>
  <c r="J407" i="2"/>
  <c r="N153" i="3" s="1"/>
  <c r="N407" i="2"/>
  <c r="V153" i="3" s="1"/>
  <c r="AB76" i="2"/>
  <c r="AB78" i="2" s="1"/>
  <c r="AB79" i="2"/>
  <c r="AB81" i="2" s="1"/>
  <c r="AB82" i="2"/>
  <c r="AB84" i="2" s="1"/>
  <c r="AB85" i="2"/>
  <c r="AB87" i="2" s="1"/>
  <c r="AB88" i="2"/>
  <c r="AB90" i="2" s="1"/>
  <c r="AB91" i="2"/>
  <c r="AB93" i="2" s="1"/>
  <c r="AB98" i="2"/>
  <c r="AB100" i="2" s="1"/>
  <c r="AB101" i="2"/>
  <c r="AB103" i="2" s="1"/>
  <c r="AB104" i="2"/>
  <c r="AB106" i="2" s="1"/>
  <c r="AB107" i="2"/>
  <c r="AB109" i="2" s="1"/>
  <c r="AB110" i="2"/>
  <c r="AB112" i="2" s="1"/>
  <c r="F409" i="2"/>
  <c r="F144" i="3" s="1"/>
  <c r="Q128" i="2"/>
  <c r="V128" i="2"/>
  <c r="AB140" i="2"/>
  <c r="AD139" i="2" s="1"/>
  <c r="AE139" i="2" s="1"/>
  <c r="F411" i="2"/>
  <c r="F146" i="3" s="1"/>
  <c r="AB146" i="3" s="1"/>
  <c r="J411" i="2"/>
  <c r="N146" i="3" s="1"/>
  <c r="N411" i="2"/>
  <c r="V146" i="3" s="1"/>
  <c r="P145" i="2"/>
  <c r="AA145" i="2"/>
  <c r="F389" i="2"/>
  <c r="E147" i="3" s="1"/>
  <c r="J389" i="2"/>
  <c r="M147" i="3" s="1"/>
  <c r="N389" i="2"/>
  <c r="U147" i="3" s="1"/>
  <c r="G412" i="2"/>
  <c r="H147" i="3" s="1"/>
  <c r="K412" i="2"/>
  <c r="P147" i="3" s="1"/>
  <c r="O412" i="2"/>
  <c r="X147" i="3" s="1"/>
  <c r="Q152" i="2"/>
  <c r="AB152" i="2"/>
  <c r="R168" i="2"/>
  <c r="K390" i="2"/>
  <c r="O148" i="3" s="1"/>
  <c r="V168" i="2"/>
  <c r="Z168" i="2"/>
  <c r="D414" i="2"/>
  <c r="D311" i="2"/>
  <c r="D391" i="2"/>
  <c r="H391" i="2"/>
  <c r="I149" i="3" s="1"/>
  <c r="L391" i="2"/>
  <c r="Q149" i="3" s="1"/>
  <c r="P391" i="2"/>
  <c r="Y149" i="3" s="1"/>
  <c r="E414" i="2"/>
  <c r="D149" i="3" s="1"/>
  <c r="I414" i="2"/>
  <c r="L149" i="3" s="1"/>
  <c r="M414" i="2"/>
  <c r="T149" i="3" s="1"/>
  <c r="AB180" i="2"/>
  <c r="T181" i="2"/>
  <c r="S184" i="2"/>
  <c r="W184" i="2"/>
  <c r="AA184" i="2"/>
  <c r="AB183" i="2"/>
  <c r="AD182" i="2" s="1"/>
  <c r="X199" i="2"/>
  <c r="AB197" i="2"/>
  <c r="AB199" i="2" s="1"/>
  <c r="G392" i="2"/>
  <c r="G155" i="3" s="1"/>
  <c r="O392" i="2"/>
  <c r="W155" i="3" s="1"/>
  <c r="E415" i="2"/>
  <c r="D155" i="3" s="1"/>
  <c r="I415" i="2"/>
  <c r="L155" i="3" s="1"/>
  <c r="M415" i="2"/>
  <c r="T155" i="3" s="1"/>
  <c r="AB202" i="2"/>
  <c r="AB211" i="2"/>
  <c r="AD210" i="2" s="1"/>
  <c r="AB213" i="2"/>
  <c r="F416" i="2"/>
  <c r="F156" i="3" s="1"/>
  <c r="D44" i="3" s="1"/>
  <c r="N416" i="2"/>
  <c r="V156" i="3" s="1"/>
  <c r="P222" i="2"/>
  <c r="AB229" i="2"/>
  <c r="AB262" i="2"/>
  <c r="AB264" i="2" s="1"/>
  <c r="G397" i="2"/>
  <c r="G160" i="3" s="1"/>
  <c r="R274" i="2"/>
  <c r="K397" i="2"/>
  <c r="O160" i="3" s="1"/>
  <c r="V274" i="2"/>
  <c r="O397" i="2"/>
  <c r="W160" i="3" s="1"/>
  <c r="Z274" i="2"/>
  <c r="AB285" i="2"/>
  <c r="P399" i="2"/>
  <c r="Y162" i="3" s="1"/>
  <c r="H399" i="2"/>
  <c r="I162" i="3" s="1"/>
  <c r="M399" i="2"/>
  <c r="S162" i="3" s="1"/>
  <c r="E399" i="2"/>
  <c r="C162" i="3" s="1"/>
  <c r="N422" i="2"/>
  <c r="V162" i="3" s="1"/>
  <c r="L399" i="2"/>
  <c r="Q162" i="3" s="1"/>
  <c r="AB293" i="2"/>
  <c r="M393" i="2"/>
  <c r="S156" i="3" s="1"/>
  <c r="P415" i="2"/>
  <c r="Z155" i="3" s="1"/>
  <c r="D404" i="2"/>
  <c r="D301" i="2"/>
  <c r="D381" i="2"/>
  <c r="L381" i="2"/>
  <c r="Q150" i="3" s="1"/>
  <c r="G404" i="2"/>
  <c r="H150" i="3" s="1"/>
  <c r="K404" i="2"/>
  <c r="P150" i="3" s="1"/>
  <c r="O404" i="2"/>
  <c r="X150" i="3" s="1"/>
  <c r="D382" i="2"/>
  <c r="D405" i="2"/>
  <c r="D302" i="2"/>
  <c r="H382" i="2"/>
  <c r="I151" i="3" s="1"/>
  <c r="L382" i="2"/>
  <c r="Q151" i="3" s="1"/>
  <c r="P382" i="2"/>
  <c r="Y151" i="3" s="1"/>
  <c r="K405" i="2"/>
  <c r="P151" i="3" s="1"/>
  <c r="D303" i="2"/>
  <c r="D406" i="2"/>
  <c r="P383" i="2"/>
  <c r="Y152" i="3" s="1"/>
  <c r="K406" i="2"/>
  <c r="P152" i="3" s="1"/>
  <c r="D384" i="2"/>
  <c r="D407" i="2"/>
  <c r="D304" i="2"/>
  <c r="H384" i="2"/>
  <c r="I153" i="3" s="1"/>
  <c r="L384" i="2"/>
  <c r="Q153" i="3" s="1"/>
  <c r="P384" i="2"/>
  <c r="Y153" i="3" s="1"/>
  <c r="G407" i="2"/>
  <c r="H153" i="3" s="1"/>
  <c r="O407" i="2"/>
  <c r="X153" i="3" s="1"/>
  <c r="D408" i="2"/>
  <c r="D305" i="2"/>
  <c r="D385" i="2"/>
  <c r="D386" i="2"/>
  <c r="D409" i="2"/>
  <c r="D306" i="2"/>
  <c r="S128" i="2"/>
  <c r="W128" i="2"/>
  <c r="P386" i="2"/>
  <c r="Y144" i="3" s="1"/>
  <c r="AA128" i="2"/>
  <c r="R128" i="2"/>
  <c r="AB139" i="2"/>
  <c r="AB141" i="2" s="1"/>
  <c r="F388" i="2"/>
  <c r="E146" i="3" s="1"/>
  <c r="G411" i="2"/>
  <c r="H146" i="3" s="1"/>
  <c r="K411" i="2"/>
  <c r="P146" i="3" s="1"/>
  <c r="O411" i="2"/>
  <c r="X146" i="3" s="1"/>
  <c r="Q145" i="2"/>
  <c r="W145" i="2"/>
  <c r="G389" i="2"/>
  <c r="G147" i="3" s="1"/>
  <c r="R152" i="2"/>
  <c r="K389" i="2"/>
  <c r="O147" i="3" s="1"/>
  <c r="V152" i="2"/>
  <c r="O389" i="2"/>
  <c r="W147" i="3" s="1"/>
  <c r="Z152" i="2"/>
  <c r="D390" i="2"/>
  <c r="D310" i="2"/>
  <c r="H390" i="2"/>
  <c r="I148" i="3" s="1"/>
  <c r="L390" i="2"/>
  <c r="Q148" i="3" s="1"/>
  <c r="P390" i="2"/>
  <c r="Y148" i="3" s="1"/>
  <c r="E413" i="2"/>
  <c r="D148" i="3" s="1"/>
  <c r="I413" i="2"/>
  <c r="L148" i="3" s="1"/>
  <c r="M413" i="2"/>
  <c r="T148" i="3" s="1"/>
  <c r="AB167" i="2"/>
  <c r="T168" i="2"/>
  <c r="Y168" i="2"/>
  <c r="R171" i="2"/>
  <c r="V171" i="2"/>
  <c r="Z171" i="2"/>
  <c r="R174" i="2"/>
  <c r="V174" i="2"/>
  <c r="Z174" i="2"/>
  <c r="R177" i="2"/>
  <c r="V177" i="2"/>
  <c r="Z177" i="2"/>
  <c r="E391" i="2"/>
  <c r="C149" i="3" s="1"/>
  <c r="M391" i="2"/>
  <c r="S149" i="3" s="1"/>
  <c r="J414" i="2"/>
  <c r="N149" i="3" s="1"/>
  <c r="P181" i="2"/>
  <c r="AA181" i="2"/>
  <c r="P193" i="2"/>
  <c r="P196" i="2"/>
  <c r="F415" i="2"/>
  <c r="F155" i="3" s="1"/>
  <c r="J415" i="2"/>
  <c r="N155" i="3" s="1"/>
  <c r="N415" i="2"/>
  <c r="V155" i="3" s="1"/>
  <c r="Q215" i="2"/>
  <c r="U215" i="2"/>
  <c r="Y215" i="2"/>
  <c r="I393" i="2"/>
  <c r="K156" i="3" s="1"/>
  <c r="X222" i="2"/>
  <c r="T222" i="2"/>
  <c r="K417" i="2"/>
  <c r="P157" i="3" s="1"/>
  <c r="O417" i="2"/>
  <c r="X157" i="3" s="1"/>
  <c r="G417" i="2"/>
  <c r="H157" i="3" s="1"/>
  <c r="H417" i="2"/>
  <c r="J157" i="3" s="1"/>
  <c r="P417" i="2"/>
  <c r="Z157" i="3" s="1"/>
  <c r="P238" i="2"/>
  <c r="X238" i="2"/>
  <c r="M395" i="2"/>
  <c r="S158" i="3" s="1"/>
  <c r="H395" i="2"/>
  <c r="I158" i="3" s="1"/>
  <c r="P395" i="2"/>
  <c r="Y158" i="3" s="1"/>
  <c r="AB252" i="2"/>
  <c r="L419" i="2"/>
  <c r="R159" i="3" s="1"/>
  <c r="K419" i="2"/>
  <c r="P159" i="3" s="1"/>
  <c r="P419" i="2"/>
  <c r="Z159" i="3" s="1"/>
  <c r="H419" i="2"/>
  <c r="J159" i="3" s="1"/>
  <c r="AB263" i="2"/>
  <c r="AD262" i="2" s="1"/>
  <c r="AD283" i="2"/>
  <c r="I422" i="2"/>
  <c r="L162" i="3" s="1"/>
  <c r="D387" i="2"/>
  <c r="G390" i="2"/>
  <c r="G148" i="3" s="1"/>
  <c r="K392" i="2"/>
  <c r="O155" i="3" s="1"/>
  <c r="G394" i="2"/>
  <c r="G157" i="3" s="1"/>
  <c r="I399" i="2"/>
  <c r="K162" i="3" s="1"/>
  <c r="E418" i="2"/>
  <c r="D158" i="3" s="1"/>
  <c r="O419" i="2"/>
  <c r="X159" i="3" s="1"/>
  <c r="E381" i="2"/>
  <c r="C150" i="3" s="1"/>
  <c r="I381" i="2"/>
  <c r="K150" i="3" s="1"/>
  <c r="M381" i="2"/>
  <c r="S150" i="3" s="1"/>
  <c r="AB37" i="2"/>
  <c r="H404" i="2"/>
  <c r="J150" i="3" s="1"/>
  <c r="L404" i="2"/>
  <c r="R150" i="3" s="1"/>
  <c r="P404" i="2"/>
  <c r="Z150" i="3" s="1"/>
  <c r="R39" i="2"/>
  <c r="V39" i="2"/>
  <c r="Z39" i="2"/>
  <c r="E382" i="2"/>
  <c r="C151" i="3" s="1"/>
  <c r="I382" i="2"/>
  <c r="K151" i="3" s="1"/>
  <c r="M382" i="2"/>
  <c r="S151" i="3" s="1"/>
  <c r="AB47" i="2"/>
  <c r="H405" i="2"/>
  <c r="J151" i="3" s="1"/>
  <c r="L405" i="2"/>
  <c r="R151" i="3" s="1"/>
  <c r="P405" i="2"/>
  <c r="Z151" i="3" s="1"/>
  <c r="R49" i="2"/>
  <c r="V49" i="2"/>
  <c r="Z49" i="2"/>
  <c r="M383" i="2"/>
  <c r="S152" i="3" s="1"/>
  <c r="AB57" i="2"/>
  <c r="H406" i="2"/>
  <c r="J152" i="3" s="1"/>
  <c r="P406" i="2"/>
  <c r="Z152" i="3" s="1"/>
  <c r="R59" i="2"/>
  <c r="V59" i="2"/>
  <c r="Z59" i="2"/>
  <c r="E384" i="2"/>
  <c r="C153" i="3" s="1"/>
  <c r="I384" i="2"/>
  <c r="K153" i="3" s="1"/>
  <c r="M384" i="2"/>
  <c r="S153" i="3" s="1"/>
  <c r="AB73" i="2"/>
  <c r="H407" i="2"/>
  <c r="J153" i="3" s="1"/>
  <c r="L407" i="2"/>
  <c r="R153" i="3" s="1"/>
  <c r="P407" i="2"/>
  <c r="Z153" i="3" s="1"/>
  <c r="R75" i="2"/>
  <c r="V75" i="2"/>
  <c r="Z75" i="2"/>
  <c r="AB95" i="2"/>
  <c r="R97" i="2"/>
  <c r="V97" i="2"/>
  <c r="Z97" i="2"/>
  <c r="M386" i="2"/>
  <c r="S144" i="3" s="1"/>
  <c r="AB126" i="2"/>
  <c r="N386" i="2" s="1"/>
  <c r="U144" i="3" s="1"/>
  <c r="T128" i="2"/>
  <c r="Y128" i="2"/>
  <c r="S134" i="2"/>
  <c r="W134" i="2"/>
  <c r="G388" i="2"/>
  <c r="G146" i="3" s="1"/>
  <c r="R145" i="2"/>
  <c r="O388" i="2"/>
  <c r="W146" i="3" s="1"/>
  <c r="Z145" i="2"/>
  <c r="L411" i="2"/>
  <c r="R146" i="3" s="1"/>
  <c r="S145" i="2"/>
  <c r="X145" i="2"/>
  <c r="D412" i="2"/>
  <c r="D389" i="2"/>
  <c r="D309" i="2"/>
  <c r="H389" i="2"/>
  <c r="I147" i="3" s="1"/>
  <c r="L389" i="2"/>
  <c r="Q147" i="3" s="1"/>
  <c r="P389" i="2"/>
  <c r="Y147" i="3" s="1"/>
  <c r="E412" i="2"/>
  <c r="D147" i="3" s="1"/>
  <c r="I412" i="2"/>
  <c r="L147" i="3" s="1"/>
  <c r="M412" i="2"/>
  <c r="T147" i="3" s="1"/>
  <c r="AB151" i="2"/>
  <c r="T152" i="2"/>
  <c r="Y152" i="2"/>
  <c r="R155" i="2"/>
  <c r="V155" i="2"/>
  <c r="Z155" i="2"/>
  <c r="R158" i="2"/>
  <c r="V158" i="2"/>
  <c r="Z158" i="2"/>
  <c r="R161" i="2"/>
  <c r="V161" i="2"/>
  <c r="Z161" i="2"/>
  <c r="R164" i="2"/>
  <c r="V164" i="2"/>
  <c r="Z164" i="2"/>
  <c r="F413" i="2"/>
  <c r="F148" i="3" s="1"/>
  <c r="J413" i="2"/>
  <c r="N148" i="3" s="1"/>
  <c r="N413" i="2"/>
  <c r="V148" i="3" s="1"/>
  <c r="U168" i="2"/>
  <c r="F391" i="2"/>
  <c r="E149" i="3" s="1"/>
  <c r="J391" i="2"/>
  <c r="M149" i="3" s="1"/>
  <c r="N391" i="2"/>
  <c r="U149" i="3" s="1"/>
  <c r="G414" i="2"/>
  <c r="H149" i="3" s="1"/>
  <c r="K414" i="2"/>
  <c r="P149" i="3" s="1"/>
  <c r="O414" i="2"/>
  <c r="X149" i="3" s="1"/>
  <c r="Q181" i="2"/>
  <c r="W181" i="2"/>
  <c r="AB188" i="2"/>
  <c r="AB190" i="2" s="1"/>
  <c r="X196" i="2"/>
  <c r="I392" i="2"/>
  <c r="K155" i="3" s="1"/>
  <c r="M392" i="2"/>
  <c r="S155" i="3" s="1"/>
  <c r="X203" i="2"/>
  <c r="T203" i="2"/>
  <c r="AB214" i="2"/>
  <c r="AD213" i="2" s="1"/>
  <c r="Q222" i="2"/>
  <c r="F393" i="2"/>
  <c r="E156" i="3" s="1"/>
  <c r="AA156" i="3" s="1"/>
  <c r="U222" i="2"/>
  <c r="J393" i="2"/>
  <c r="M156" i="3" s="1"/>
  <c r="Y222" i="2"/>
  <c r="N393" i="2"/>
  <c r="U156" i="3" s="1"/>
  <c r="L393" i="2"/>
  <c r="Q156" i="3" s="1"/>
  <c r="P393" i="2"/>
  <c r="Y156" i="3" s="1"/>
  <c r="H393" i="2"/>
  <c r="I156" i="3" s="1"/>
  <c r="AB230" i="2"/>
  <c r="AD229" i="2" s="1"/>
  <c r="Q235" i="2"/>
  <c r="F394" i="2"/>
  <c r="E157" i="3" s="1"/>
  <c r="U235" i="2"/>
  <c r="J394" i="2"/>
  <c r="M157" i="3" s="1"/>
  <c r="Y235" i="2"/>
  <c r="N394" i="2"/>
  <c r="U157" i="3" s="1"/>
  <c r="T245" i="2"/>
  <c r="I418" i="2"/>
  <c r="L158" i="3" s="1"/>
  <c r="AB244" i="2"/>
  <c r="AB248" i="2"/>
  <c r="AB249" i="2"/>
  <c r="AB251" i="2" s="1"/>
  <c r="AB253" i="2"/>
  <c r="AD252" i="2" s="1"/>
  <c r="AB267" i="2"/>
  <c r="AB273" i="2"/>
  <c r="M420" i="2"/>
  <c r="T160" i="3" s="1"/>
  <c r="AB277" i="2"/>
  <c r="J422" i="2"/>
  <c r="N162" i="3" s="1"/>
  <c r="L423" i="2"/>
  <c r="R163" i="3" s="1"/>
  <c r="K423" i="2"/>
  <c r="P163" i="3" s="1"/>
  <c r="P423" i="2"/>
  <c r="Z163" i="3" s="1"/>
  <c r="H423" i="2"/>
  <c r="J163" i="3" s="1"/>
  <c r="D383" i="2"/>
  <c r="K388" i="2"/>
  <c r="O146" i="3" s="1"/>
  <c r="O390" i="2"/>
  <c r="W148" i="3" s="1"/>
  <c r="O394" i="2"/>
  <c r="W157" i="3" s="1"/>
  <c r="K396" i="2"/>
  <c r="O159" i="3" s="1"/>
  <c r="Q399" i="2"/>
  <c r="D413" i="2"/>
  <c r="M418" i="2"/>
  <c r="T158" i="3" s="1"/>
  <c r="I420" i="2"/>
  <c r="L160" i="3" s="1"/>
  <c r="E422" i="2"/>
  <c r="D162" i="3" s="1"/>
  <c r="O423" i="2"/>
  <c r="X163" i="3" s="1"/>
  <c r="Y87" i="9"/>
  <c r="AA86" i="9" s="1"/>
  <c r="Q231" i="2"/>
  <c r="U231" i="2"/>
  <c r="Y231" i="2"/>
  <c r="AB236" i="2"/>
  <c r="AB238" i="2" s="1"/>
  <c r="G420" i="2"/>
  <c r="H160" i="3" s="1"/>
  <c r="K420" i="2"/>
  <c r="P160" i="3" s="1"/>
  <c r="O420" i="2"/>
  <c r="X160" i="3" s="1"/>
  <c r="F399" i="2"/>
  <c r="E162" i="3" s="1"/>
  <c r="Q285" i="2"/>
  <c r="J399" i="2"/>
  <c r="M162" i="3" s="1"/>
  <c r="U285" i="2"/>
  <c r="N399" i="2"/>
  <c r="U162" i="3" s="1"/>
  <c r="Y285" i="2"/>
  <c r="H422" i="2"/>
  <c r="J162" i="3" s="1"/>
  <c r="L422" i="2"/>
  <c r="R162" i="3" s="1"/>
  <c r="P422" i="2"/>
  <c r="Z162" i="3" s="1"/>
  <c r="L395" i="2"/>
  <c r="Q158" i="3" s="1"/>
  <c r="F396" i="2"/>
  <c r="E159" i="3" s="1"/>
  <c r="N396" i="2"/>
  <c r="U159" i="3" s="1"/>
  <c r="H397" i="2"/>
  <c r="I160" i="3" s="1"/>
  <c r="P397" i="2"/>
  <c r="Y160" i="3" s="1"/>
  <c r="J398" i="2"/>
  <c r="M161" i="3" s="1"/>
  <c r="F400" i="2"/>
  <c r="E163" i="3" s="1"/>
  <c r="AA163" i="3" s="1"/>
  <c r="N400" i="2"/>
  <c r="U163" i="3" s="1"/>
  <c r="L421" i="2"/>
  <c r="R161" i="3" s="1"/>
  <c r="Y88" i="10"/>
  <c r="M409" i="2"/>
  <c r="T144" i="3" s="1"/>
  <c r="AB127" i="2"/>
  <c r="E388" i="2"/>
  <c r="C146" i="3" s="1"/>
  <c r="I388" i="2"/>
  <c r="K146" i="3" s="1"/>
  <c r="M388" i="2"/>
  <c r="S146" i="3" s="1"/>
  <c r="AB143" i="2"/>
  <c r="H412" i="2"/>
  <c r="J147" i="3" s="1"/>
  <c r="L412" i="2"/>
  <c r="R147" i="3" s="1"/>
  <c r="P412" i="2"/>
  <c r="Z147" i="3" s="1"/>
  <c r="E390" i="2"/>
  <c r="C148" i="3" s="1"/>
  <c r="I390" i="2"/>
  <c r="K148" i="3" s="1"/>
  <c r="M390" i="2"/>
  <c r="S148" i="3" s="1"/>
  <c r="AB166" i="2"/>
  <c r="AB179" i="2"/>
  <c r="H414" i="2"/>
  <c r="J149" i="3" s="1"/>
  <c r="L414" i="2"/>
  <c r="R149" i="3" s="1"/>
  <c r="P414" i="2"/>
  <c r="Z149" i="3" s="1"/>
  <c r="AB185" i="2"/>
  <c r="AB187" i="2" s="1"/>
  <c r="Q199" i="2"/>
  <c r="U199" i="2"/>
  <c r="Y199" i="2"/>
  <c r="R203" i="2"/>
  <c r="W203" i="2"/>
  <c r="Q218" i="2"/>
  <c r="U218" i="2"/>
  <c r="Y218" i="2"/>
  <c r="G393" i="2"/>
  <c r="G156" i="3" s="1"/>
  <c r="K393" i="2"/>
  <c r="O156" i="3" s="1"/>
  <c r="O393" i="2"/>
  <c r="W156" i="3" s="1"/>
  <c r="G416" i="2"/>
  <c r="H156" i="3" s="1"/>
  <c r="K416" i="2"/>
  <c r="P156" i="3" s="1"/>
  <c r="O416" i="2"/>
  <c r="X156" i="3" s="1"/>
  <c r="R222" i="2"/>
  <c r="AB223" i="2"/>
  <c r="AB225" i="2" s="1"/>
  <c r="H394" i="2"/>
  <c r="I157" i="3" s="1"/>
  <c r="L394" i="2"/>
  <c r="Q157" i="3" s="1"/>
  <c r="P394" i="2"/>
  <c r="Y157" i="3" s="1"/>
  <c r="S235" i="2"/>
  <c r="Q238" i="2"/>
  <c r="U238" i="2"/>
  <c r="Y238" i="2"/>
  <c r="X241" i="2"/>
  <c r="AB239" i="2"/>
  <c r="AB241" i="2" s="1"/>
  <c r="AB243" i="2"/>
  <c r="G418" i="2"/>
  <c r="H158" i="3" s="1"/>
  <c r="K418" i="2"/>
  <c r="P158" i="3" s="1"/>
  <c r="O418" i="2"/>
  <c r="X158" i="3" s="1"/>
  <c r="P248" i="2"/>
  <c r="Q254" i="2"/>
  <c r="U254" i="2"/>
  <c r="Y254" i="2"/>
  <c r="E419" i="2"/>
  <c r="D159" i="3" s="1"/>
  <c r="I419" i="2"/>
  <c r="L159" i="3" s="1"/>
  <c r="M419" i="2"/>
  <c r="T159" i="3" s="1"/>
  <c r="Q261" i="2"/>
  <c r="Q264" i="2"/>
  <c r="U264" i="2"/>
  <c r="Y264" i="2"/>
  <c r="P270" i="2"/>
  <c r="AB272" i="2"/>
  <c r="H420" i="2"/>
  <c r="J160" i="3" s="1"/>
  <c r="L420" i="2"/>
  <c r="R160" i="3" s="1"/>
  <c r="P420" i="2"/>
  <c r="Z160" i="3" s="1"/>
  <c r="Q281" i="2"/>
  <c r="U281" i="2"/>
  <c r="Y281" i="2"/>
  <c r="G399" i="2"/>
  <c r="G162" i="3" s="1"/>
  <c r="R285" i="2"/>
  <c r="K399" i="2"/>
  <c r="O162" i="3" s="1"/>
  <c r="V285" i="2"/>
  <c r="O399" i="2"/>
  <c r="W162" i="3" s="1"/>
  <c r="Z285" i="2"/>
  <c r="U288" i="2"/>
  <c r="Y288" i="2"/>
  <c r="E423" i="2"/>
  <c r="D163" i="3" s="1"/>
  <c r="I423" i="2"/>
  <c r="L163" i="3" s="1"/>
  <c r="M423" i="2"/>
  <c r="T163" i="3" s="1"/>
  <c r="AB291" i="2"/>
  <c r="U295" i="2"/>
  <c r="Y295" i="2"/>
  <c r="E395" i="2"/>
  <c r="C158" i="3" s="1"/>
  <c r="G396" i="2"/>
  <c r="G159" i="3" s="1"/>
  <c r="AA159" i="3" s="1"/>
  <c r="O396" i="2"/>
  <c r="W159" i="3" s="1"/>
  <c r="I397" i="2"/>
  <c r="K160" i="3" s="1"/>
  <c r="K398" i="2"/>
  <c r="O161" i="3" s="1"/>
  <c r="G400" i="2"/>
  <c r="G163" i="3" s="1"/>
  <c r="O400" i="2"/>
  <c r="W163" i="3" s="1"/>
  <c r="E420" i="2"/>
  <c r="D160" i="3" s="1"/>
  <c r="G421" i="2"/>
  <c r="H161" i="3" s="1"/>
  <c r="O421" i="2"/>
  <c r="X161" i="3" s="1"/>
  <c r="Y97" i="8"/>
  <c r="U31" i="11"/>
  <c r="U22" i="11" s="1"/>
  <c r="X130" i="2" s="1"/>
  <c r="M31" i="11"/>
  <c r="W30" i="11"/>
  <c r="W21" i="11" s="1"/>
  <c r="Z129" i="2" s="1"/>
  <c r="Z131" i="2" s="1"/>
  <c r="O30" i="11"/>
  <c r="O21" i="11" s="1"/>
  <c r="R129" i="2" s="1"/>
  <c r="S30" i="11"/>
  <c r="S21" i="11" s="1"/>
  <c r="V129" i="2" s="1"/>
  <c r="K386" i="2" s="1"/>
  <c r="O144" i="3" s="1"/>
  <c r="H392" i="2"/>
  <c r="I155" i="3" s="1"/>
  <c r="L392" i="2"/>
  <c r="Q155" i="3" s="1"/>
  <c r="P392" i="2"/>
  <c r="Y155" i="3" s="1"/>
  <c r="AB210" i="2"/>
  <c r="AB212" i="2" s="1"/>
  <c r="H416" i="2"/>
  <c r="J156" i="3" s="1"/>
  <c r="L416" i="2"/>
  <c r="R156" i="3" s="1"/>
  <c r="P416" i="2"/>
  <c r="Z156" i="3" s="1"/>
  <c r="S222" i="2"/>
  <c r="AB226" i="2"/>
  <c r="AB228" i="2" s="1"/>
  <c r="E394" i="2"/>
  <c r="C157" i="3" s="1"/>
  <c r="I394" i="2"/>
  <c r="K157" i="3" s="1"/>
  <c r="M394" i="2"/>
  <c r="S157" i="3" s="1"/>
  <c r="AB233" i="2"/>
  <c r="E417" i="2"/>
  <c r="D157" i="3" s="1"/>
  <c r="I417" i="2"/>
  <c r="L157" i="3" s="1"/>
  <c r="M417" i="2"/>
  <c r="T157" i="3" s="1"/>
  <c r="AB234" i="2"/>
  <c r="T235" i="2"/>
  <c r="F395" i="2"/>
  <c r="E158" i="3" s="1"/>
  <c r="Q245" i="2"/>
  <c r="J395" i="2"/>
  <c r="M158" i="3" s="1"/>
  <c r="U245" i="2"/>
  <c r="N395" i="2"/>
  <c r="U158" i="3" s="1"/>
  <c r="Y245" i="2"/>
  <c r="H396" i="2"/>
  <c r="I159" i="3" s="1"/>
  <c r="L396" i="2"/>
  <c r="Q159" i="3" s="1"/>
  <c r="P396" i="2"/>
  <c r="Y159" i="3" s="1"/>
  <c r="J419" i="2"/>
  <c r="N159" i="3" s="1"/>
  <c r="N419" i="2"/>
  <c r="V159" i="3" s="1"/>
  <c r="Q267" i="2"/>
  <c r="U267" i="2"/>
  <c r="Y267" i="2"/>
  <c r="F397" i="2"/>
  <c r="E160" i="3" s="1"/>
  <c r="AA160" i="3" s="1"/>
  <c r="Q274" i="2"/>
  <c r="J397" i="2"/>
  <c r="M160" i="3" s="1"/>
  <c r="U274" i="2"/>
  <c r="N397" i="2"/>
  <c r="U160" i="3" s="1"/>
  <c r="Y274" i="2"/>
  <c r="Q277" i="2"/>
  <c r="U277" i="2"/>
  <c r="Y277" i="2"/>
  <c r="E421" i="2"/>
  <c r="D161" i="3" s="1"/>
  <c r="I421" i="2"/>
  <c r="L161" i="3" s="1"/>
  <c r="M421" i="2"/>
  <c r="T161" i="3" s="1"/>
  <c r="AB280" i="2"/>
  <c r="H400" i="2"/>
  <c r="I163" i="3" s="1"/>
  <c r="L400" i="2"/>
  <c r="Q163" i="3" s="1"/>
  <c r="P400" i="2"/>
  <c r="Y163" i="3" s="1"/>
  <c r="J423" i="2"/>
  <c r="N163" i="3" s="1"/>
  <c r="N423" i="2"/>
  <c r="V163" i="3" s="1"/>
  <c r="J396" i="2"/>
  <c r="M159" i="3" s="1"/>
  <c r="F398" i="2"/>
  <c r="E161" i="3" s="1"/>
  <c r="N398" i="2"/>
  <c r="U161" i="3" s="1"/>
  <c r="J400" i="2"/>
  <c r="M163" i="3" s="1"/>
  <c r="H421" i="2"/>
  <c r="J161" i="3" s="1"/>
  <c r="Y44" i="6"/>
  <c r="Y57" i="6"/>
  <c r="AA56" i="6" s="1"/>
  <c r="Y31" i="8"/>
  <c r="Y44" i="8"/>
  <c r="AA43" i="8" s="1"/>
  <c r="Y9" i="9"/>
  <c r="N64" i="1" s="1"/>
  <c r="Y22" i="9"/>
  <c r="Y54" i="9"/>
  <c r="Y21" i="10"/>
  <c r="AA20" i="10" s="1"/>
  <c r="Y91" i="10"/>
  <c r="N119" i="1" s="1"/>
  <c r="Y100" i="10"/>
  <c r="AA20" i="6"/>
  <c r="Y9" i="7"/>
  <c r="N17" i="1" s="1"/>
  <c r="Y43" i="7"/>
  <c r="N28" i="1" s="1"/>
  <c r="Y89" i="9"/>
  <c r="N82" i="1" s="1"/>
  <c r="Y35" i="10"/>
  <c r="N97" i="1" s="1"/>
  <c r="Y52" i="10"/>
  <c r="X31" i="11"/>
  <c r="X22" i="11" s="1"/>
  <c r="AA130" i="2" s="1"/>
  <c r="P409" i="2" s="1"/>
  <c r="Z144" i="3" s="1"/>
  <c r="Y19" i="17"/>
  <c r="AA18" i="17" s="1"/>
  <c r="Y74" i="17"/>
  <c r="V17" i="5"/>
  <c r="V29" i="5"/>
  <c r="Y10" i="6"/>
  <c r="Y27" i="7"/>
  <c r="AA26" i="7" s="1"/>
  <c r="Y29" i="7"/>
  <c r="N24" i="1" s="1"/>
  <c r="Y40" i="7"/>
  <c r="Y62" i="8"/>
  <c r="AA61" i="8" s="1"/>
  <c r="Y64" i="8"/>
  <c r="N53" i="1" s="1"/>
  <c r="Y98" i="8"/>
  <c r="AA97" i="8" s="1"/>
  <c r="Y55" i="9"/>
  <c r="AA54" i="9" s="1"/>
  <c r="Y58" i="9"/>
  <c r="Y70" i="9"/>
  <c r="Y20" i="10"/>
  <c r="Y128" i="10"/>
  <c r="Y10" i="12"/>
  <c r="AA9" i="12" s="1"/>
  <c r="AA5" i="12" s="1"/>
  <c r="AB256" i="2"/>
  <c r="AB290" i="2"/>
  <c r="E330" i="2" s="1"/>
  <c r="V9" i="5"/>
  <c r="V21" i="5"/>
  <c r="V22" i="5"/>
  <c r="V41" i="5"/>
  <c r="Y41" i="6"/>
  <c r="AA40" i="6" s="1"/>
  <c r="Y43" i="6"/>
  <c r="N15" i="1" s="1"/>
  <c r="Y10" i="7"/>
  <c r="Y60" i="7"/>
  <c r="Y28" i="8"/>
  <c r="AA27" i="8" s="1"/>
  <c r="Y30" i="8"/>
  <c r="N43" i="1" s="1"/>
  <c r="Y65" i="8"/>
  <c r="Y90" i="9"/>
  <c r="Y107" i="9"/>
  <c r="AA106" i="9" s="1"/>
  <c r="Y110" i="9"/>
  <c r="Y123" i="9"/>
  <c r="AA122" i="9" s="1"/>
  <c r="Y10" i="11"/>
  <c r="Y25" i="12"/>
  <c r="Y9" i="13"/>
  <c r="N158" i="1" s="1"/>
  <c r="Y25" i="14"/>
  <c r="N198" i="1" s="1"/>
  <c r="Y56" i="6"/>
  <c r="Y9" i="8"/>
  <c r="Y43" i="8"/>
  <c r="Y82" i="8"/>
  <c r="AA81" i="8" s="1"/>
  <c r="Y26" i="9"/>
  <c r="Y39" i="9"/>
  <c r="AA38" i="9" s="1"/>
  <c r="Y73" i="9"/>
  <c r="N79" i="1" s="1"/>
  <c r="Y86" i="9"/>
  <c r="Y122" i="9"/>
  <c r="Y9" i="10"/>
  <c r="Y24" i="10"/>
  <c r="Y48" i="10"/>
  <c r="Y112" i="10"/>
  <c r="Y114" i="10"/>
  <c r="T111" i="10"/>
  <c r="W113" i="2" s="1"/>
  <c r="W115" i="2" s="1"/>
  <c r="Y118" i="10"/>
  <c r="Y136" i="10"/>
  <c r="Y151" i="10"/>
  <c r="N134" i="1" s="1"/>
  <c r="Y159" i="10"/>
  <c r="AA158" i="10" s="1"/>
  <c r="P30" i="11"/>
  <c r="P21" i="11" s="1"/>
  <c r="S129" i="2" s="1"/>
  <c r="X30" i="11"/>
  <c r="X21" i="11" s="1"/>
  <c r="AA129" i="2" s="1"/>
  <c r="P31" i="11"/>
  <c r="P22" i="11" s="1"/>
  <c r="S130" i="2" s="1"/>
  <c r="H409" i="2" s="1"/>
  <c r="J144" i="3" s="1"/>
  <c r="M34" i="11"/>
  <c r="Y33" i="11"/>
  <c r="N142" i="1" s="1"/>
  <c r="Y44" i="11"/>
  <c r="U67" i="11"/>
  <c r="U48" i="11" s="1"/>
  <c r="X136" i="2" s="1"/>
  <c r="X137" i="2" s="1"/>
  <c r="Q67" i="11"/>
  <c r="Q48" i="11" s="1"/>
  <c r="T136" i="2" s="1"/>
  <c r="M67" i="11"/>
  <c r="X66" i="11"/>
  <c r="X47" i="11" s="1"/>
  <c r="AA135" i="2" s="1"/>
  <c r="AA137" i="2" s="1"/>
  <c r="T66" i="11"/>
  <c r="T47" i="11" s="1"/>
  <c r="W135" i="2" s="1"/>
  <c r="P66" i="11"/>
  <c r="P47" i="11" s="1"/>
  <c r="S135" i="2" s="1"/>
  <c r="S137" i="2" s="1"/>
  <c r="X67" i="11"/>
  <c r="X48" i="11" s="1"/>
  <c r="AA136" i="2" s="1"/>
  <c r="S67" i="11"/>
  <c r="S48" i="11" s="1"/>
  <c r="V136" i="2" s="1"/>
  <c r="N67" i="11"/>
  <c r="N48" i="11" s="1"/>
  <c r="Q136" i="2" s="1"/>
  <c r="W66" i="11"/>
  <c r="W47" i="11" s="1"/>
  <c r="Z135" i="2" s="1"/>
  <c r="Z137" i="2" s="1"/>
  <c r="R66" i="11"/>
  <c r="R47" i="11" s="1"/>
  <c r="U135" i="2" s="1"/>
  <c r="M66" i="11"/>
  <c r="W67" i="11"/>
  <c r="W48" i="11" s="1"/>
  <c r="Z136" i="2" s="1"/>
  <c r="R67" i="11"/>
  <c r="R48" i="11" s="1"/>
  <c r="U136" i="2" s="1"/>
  <c r="V66" i="11"/>
  <c r="V47" i="11" s="1"/>
  <c r="Y135" i="2" s="1"/>
  <c r="Y137" i="2" s="1"/>
  <c r="Q66" i="11"/>
  <c r="Q47" i="11" s="1"/>
  <c r="T135" i="2" s="1"/>
  <c r="S66" i="11"/>
  <c r="S47" i="11" s="1"/>
  <c r="V135" i="2" s="1"/>
  <c r="O67" i="11"/>
  <c r="O48" i="11" s="1"/>
  <c r="R136" i="2" s="1"/>
  <c r="Y33" i="10"/>
  <c r="AA32" i="10" s="1"/>
  <c r="Y36" i="10"/>
  <c r="Y49" i="10"/>
  <c r="AA48" i="10" s="1"/>
  <c r="W111" i="10"/>
  <c r="Z113" i="2" s="1"/>
  <c r="Z115" i="2" s="1"/>
  <c r="V124" i="10"/>
  <c r="Y124" i="10"/>
  <c r="Y158" i="10"/>
  <c r="Y18" i="11"/>
  <c r="W31" i="11"/>
  <c r="W22" i="11" s="1"/>
  <c r="Z130" i="2" s="1"/>
  <c r="S31" i="11"/>
  <c r="S22" i="11" s="1"/>
  <c r="V130" i="2" s="1"/>
  <c r="K409" i="2" s="1"/>
  <c r="P144" i="3" s="1"/>
  <c r="O31" i="11"/>
  <c r="O22" i="11" s="1"/>
  <c r="R130" i="2" s="1"/>
  <c r="G409" i="2" s="1"/>
  <c r="H144" i="3" s="1"/>
  <c r="V30" i="11"/>
  <c r="V21" i="11" s="1"/>
  <c r="Y129" i="2" s="1"/>
  <c r="Y131" i="2" s="1"/>
  <c r="R30" i="11"/>
  <c r="R21" i="11" s="1"/>
  <c r="U129" i="2" s="1"/>
  <c r="N30" i="11"/>
  <c r="N21" i="11" s="1"/>
  <c r="Q129" i="2" s="1"/>
  <c r="Q131" i="2" s="1"/>
  <c r="V31" i="11"/>
  <c r="V22" i="11" s="1"/>
  <c r="Y130" i="2" s="1"/>
  <c r="N409" i="2" s="1"/>
  <c r="V144" i="3" s="1"/>
  <c r="R31" i="11"/>
  <c r="R22" i="11" s="1"/>
  <c r="U130" i="2" s="1"/>
  <c r="N31" i="11"/>
  <c r="N22" i="11" s="1"/>
  <c r="Q130" i="2" s="1"/>
  <c r="U30" i="11"/>
  <c r="U21" i="11" s="1"/>
  <c r="X129" i="2" s="1"/>
  <c r="X131" i="2" s="1"/>
  <c r="Q30" i="11"/>
  <c r="Q21" i="11" s="1"/>
  <c r="T129" i="2" s="1"/>
  <c r="T131" i="2" s="1"/>
  <c r="M30" i="11"/>
  <c r="T30" i="11"/>
  <c r="T21" i="11" s="1"/>
  <c r="W129" i="2" s="1"/>
  <c r="L386" i="2" s="1"/>
  <c r="Q144" i="3" s="1"/>
  <c r="T31" i="11"/>
  <c r="T22" i="11" s="1"/>
  <c r="W130" i="2" s="1"/>
  <c r="L409" i="2" s="1"/>
  <c r="R144" i="3" s="1"/>
  <c r="N66" i="11"/>
  <c r="N47" i="11" s="1"/>
  <c r="Q135" i="2" s="1"/>
  <c r="Q137" i="2" s="1"/>
  <c r="T67" i="11"/>
  <c r="T48" i="11" s="1"/>
  <c r="W136" i="2" s="1"/>
  <c r="Y26" i="12"/>
  <c r="AA25" i="12" s="1"/>
  <c r="Y48" i="14"/>
  <c r="Y8" i="15"/>
  <c r="N282" i="1" s="1"/>
  <c r="AA18" i="18"/>
  <c r="Y341" i="1" s="1"/>
  <c r="Y21" i="18"/>
  <c r="AA20" i="18" s="1"/>
  <c r="Y49" i="19"/>
  <c r="V272" i="1" s="1"/>
  <c r="N51" i="19"/>
  <c r="N32" i="19" s="1"/>
  <c r="Q207" i="2" s="1"/>
  <c r="Q209" i="2" s="1"/>
  <c r="Y89" i="10"/>
  <c r="AA88" i="10" s="1"/>
  <c r="Y98" i="10"/>
  <c r="V121" i="1" s="1"/>
  <c r="Y92" i="10"/>
  <c r="Y101" i="10"/>
  <c r="AA100" i="10" s="1"/>
  <c r="Y104" i="10"/>
  <c r="Y108" i="10"/>
  <c r="Y139" i="10"/>
  <c r="N131" i="1" s="1"/>
  <c r="Y9" i="11"/>
  <c r="N136" i="1" s="1"/>
  <c r="O66" i="11"/>
  <c r="O47" i="11" s="1"/>
  <c r="R135" i="2" s="1"/>
  <c r="R137" i="2" s="1"/>
  <c r="Y9" i="12"/>
  <c r="Y22" i="12"/>
  <c r="Y63" i="16"/>
  <c r="N224" i="1" s="1"/>
  <c r="Y39" i="12"/>
  <c r="AA38" i="12" s="1"/>
  <c r="Y89" i="13"/>
  <c r="AA88" i="13" s="1"/>
  <c r="Y71" i="15"/>
  <c r="Y58" i="15" s="1"/>
  <c r="Y21" i="17"/>
  <c r="N232" i="1" s="1"/>
  <c r="Y94" i="17"/>
  <c r="Y39" i="18"/>
  <c r="AA38" i="18" s="1"/>
  <c r="Y25" i="19"/>
  <c r="M29" i="19"/>
  <c r="M24" i="6"/>
  <c r="M46" i="8"/>
  <c r="Y94" i="10"/>
  <c r="V119" i="1" s="1"/>
  <c r="Y38" i="12"/>
  <c r="Y26" i="14"/>
  <c r="Y33" i="14"/>
  <c r="AA32" i="14" s="1"/>
  <c r="Y59" i="14"/>
  <c r="AA58" i="14" s="1"/>
  <c r="Y23" i="15"/>
  <c r="Y10" i="16"/>
  <c r="Y29" i="16"/>
  <c r="AA28" i="16" s="1"/>
  <c r="Y32" i="16"/>
  <c r="Y76" i="16"/>
  <c r="Y9" i="17"/>
  <c r="N229" i="1" s="1"/>
  <c r="Y18" i="17"/>
  <c r="Y10" i="18"/>
  <c r="Y42" i="21"/>
  <c r="Y55" i="21"/>
  <c r="AA54" i="21" s="1"/>
  <c r="Y70" i="21"/>
  <c r="Y87" i="22"/>
  <c r="AA86" i="22" s="1"/>
  <c r="N74" i="22"/>
  <c r="Q269" i="2" s="1"/>
  <c r="Q270" i="2" s="1"/>
  <c r="Y23" i="12"/>
  <c r="AA22" i="12" s="1"/>
  <c r="Y39" i="13"/>
  <c r="Y88" i="13"/>
  <c r="Y22" i="14"/>
  <c r="Y36" i="14"/>
  <c r="Y68" i="14"/>
  <c r="Y26" i="15"/>
  <c r="N288" i="1" s="1"/>
  <c r="Y43" i="15"/>
  <c r="Y61" i="16"/>
  <c r="AA60" i="16" s="1"/>
  <c r="Y54" i="17"/>
  <c r="Y73" i="17"/>
  <c r="N249" i="1" s="1"/>
  <c r="Y84" i="17"/>
  <c r="Y54" i="19"/>
  <c r="N273" i="1" s="1"/>
  <c r="Y25" i="20"/>
  <c r="N308" i="1" s="1"/>
  <c r="Y9" i="21"/>
  <c r="N313" i="1" s="1"/>
  <c r="Y57" i="21"/>
  <c r="N323" i="1" s="1"/>
  <c r="Y44" i="14"/>
  <c r="Y44" i="15"/>
  <c r="AA43" i="15" s="1"/>
  <c r="Y46" i="15"/>
  <c r="N295" i="1" s="1"/>
  <c r="Y72" i="15"/>
  <c r="Y9" i="16"/>
  <c r="N209" i="1" s="1"/>
  <c r="Y28" i="16"/>
  <c r="Y45" i="16"/>
  <c r="AA44" i="16" s="1"/>
  <c r="Y37" i="17"/>
  <c r="AA36" i="17" s="1"/>
  <c r="Y97" i="17"/>
  <c r="N255" i="1" s="1"/>
  <c r="Y98" i="17"/>
  <c r="Y109" i="17"/>
  <c r="AA108" i="17" s="1"/>
  <c r="Y20" i="18"/>
  <c r="Y24" i="18"/>
  <c r="M8" i="19"/>
  <c r="Y17" i="19"/>
  <c r="Y33" i="19"/>
  <c r="Y45" i="14"/>
  <c r="AA44" i="14" s="1"/>
  <c r="Y47" i="14"/>
  <c r="N203" i="1" s="1"/>
  <c r="Y69" i="14"/>
  <c r="AA68" i="14" s="1"/>
  <c r="Y9" i="15"/>
  <c r="Y24" i="15"/>
  <c r="AA23" i="15" s="1"/>
  <c r="Y55" i="15"/>
  <c r="Y47" i="16"/>
  <c r="N221" i="1" s="1"/>
  <c r="Y60" i="16"/>
  <c r="Y51" i="17"/>
  <c r="AA50" i="17" s="1"/>
  <c r="Y53" i="17"/>
  <c r="N242" i="1" s="1"/>
  <c r="Y70" i="17"/>
  <c r="Y30" i="19"/>
  <c r="AA29" i="19" s="1"/>
  <c r="Y37" i="19"/>
  <c r="V266" i="1" s="1"/>
  <c r="M51" i="19"/>
  <c r="Y64" i="19"/>
  <c r="AA63" i="19" s="1"/>
  <c r="Y66" i="19"/>
  <c r="N276" i="1" s="1"/>
  <c r="AA75" i="19"/>
  <c r="Y78" i="19"/>
  <c r="N279" i="1" s="1"/>
  <c r="Y26" i="21"/>
  <c r="Y54" i="22"/>
  <c r="Y74" i="22"/>
  <c r="M35" i="14"/>
  <c r="M61" i="14"/>
  <c r="Y36" i="17"/>
  <c r="Y9" i="18"/>
  <c r="N338" i="1" s="1"/>
  <c r="Y9" i="19"/>
  <c r="Y79" i="19"/>
  <c r="Y9" i="20"/>
  <c r="N303" i="1" s="1"/>
  <c r="Y26" i="20"/>
  <c r="Y38" i="20"/>
  <c r="Y41" i="20"/>
  <c r="N311" i="1" s="1"/>
  <c r="Y10" i="21"/>
  <c r="Y23" i="21"/>
  <c r="AA22" i="21" s="1"/>
  <c r="Y25" i="22"/>
  <c r="N329" i="1" s="1"/>
  <c r="Y58" i="22"/>
  <c r="Y10" i="23"/>
  <c r="Y77" i="16"/>
  <c r="AA76" i="16" s="1"/>
  <c r="Y39" i="17"/>
  <c r="N238" i="1" s="1"/>
  <c r="Y50" i="17"/>
  <c r="Y38" i="18"/>
  <c r="Y52" i="19"/>
  <c r="AA51" i="19" s="1"/>
  <c r="Y10" i="20"/>
  <c r="Y23" i="20"/>
  <c r="AA22" i="20" s="1"/>
  <c r="Y39" i="20"/>
  <c r="AA38" i="20" s="1"/>
  <c r="Y42" i="20"/>
  <c r="Y55" i="20"/>
  <c r="AA54" i="20" s="1"/>
  <c r="Y25" i="21"/>
  <c r="N317" i="1" s="1"/>
  <c r="Y41" i="21"/>
  <c r="N320" i="1" s="1"/>
  <c r="Y58" i="21"/>
  <c r="Y62" i="21"/>
  <c r="V324" i="1" s="1"/>
  <c r="Y9" i="22"/>
  <c r="N325" i="1" s="1"/>
  <c r="Y38" i="22"/>
  <c r="O25" i="22"/>
  <c r="R259" i="2" s="1"/>
  <c r="Y41" i="22"/>
  <c r="N334" i="1" s="1"/>
  <c r="Y22" i="20"/>
  <c r="Y54" i="20"/>
  <c r="Y22" i="21"/>
  <c r="Y54" i="21"/>
  <c r="Y39" i="22"/>
  <c r="AA38" i="22" s="1"/>
  <c r="Y8" i="24"/>
  <c r="N351" i="1" s="1"/>
  <c r="Y39" i="21"/>
  <c r="AA38" i="21" s="1"/>
  <c r="Y71" i="21"/>
  <c r="AA70" i="21" s="1"/>
  <c r="Y9" i="24"/>
  <c r="Y18" i="24"/>
  <c r="AA17" i="24" s="1"/>
  <c r="AA25" i="24"/>
  <c r="Y9" i="25"/>
  <c r="Y20" i="25"/>
  <c r="N358" i="1" s="1"/>
  <c r="N10" i="22"/>
  <c r="Q257" i="2" s="1"/>
  <c r="F419" i="2" s="1"/>
  <c r="F159" i="3" s="1"/>
  <c r="Y55" i="22"/>
  <c r="AA54" i="22" s="1"/>
  <c r="O9" i="23"/>
  <c r="Y17" i="24"/>
  <c r="Y20" i="24"/>
  <c r="N354" i="1" s="1"/>
  <c r="N21" i="25"/>
  <c r="AA35" i="14" l="1"/>
  <c r="Q200" i="1" s="1"/>
  <c r="O200" i="1"/>
  <c r="AA25" i="14"/>
  <c r="O198" i="1"/>
  <c r="Y34" i="11"/>
  <c r="P133" i="2"/>
  <c r="AA64" i="8"/>
  <c r="Q53" i="1" s="1"/>
  <c r="O53" i="1"/>
  <c r="AB161" i="3"/>
  <c r="D49" i="3"/>
  <c r="C45" i="3"/>
  <c r="AA157" i="3"/>
  <c r="C50" i="3"/>
  <c r="AA162" i="3"/>
  <c r="Q405" i="2"/>
  <c r="AD47" i="2"/>
  <c r="AE47" i="2" s="1"/>
  <c r="O409" i="2"/>
  <c r="X144" i="3" s="1"/>
  <c r="Q406" i="2"/>
  <c r="AD57" i="2"/>
  <c r="AE57" i="2" s="1"/>
  <c r="AA8" i="24"/>
  <c r="Q351" i="1" s="1"/>
  <c r="R351" i="1" s="1"/>
  <c r="O351" i="1"/>
  <c r="AA57" i="22"/>
  <c r="Q335" i="1" s="1"/>
  <c r="O335" i="1"/>
  <c r="AA9" i="21"/>
  <c r="O313" i="1"/>
  <c r="AA8" i="15"/>
  <c r="O282" i="1"/>
  <c r="AA32" i="19"/>
  <c r="Q265" i="1" s="1"/>
  <c r="O265" i="1"/>
  <c r="AA71" i="15"/>
  <c r="Y59" i="15"/>
  <c r="AA58" i="15" s="1"/>
  <c r="AA83" i="17"/>
  <c r="Q251" i="1" s="1"/>
  <c r="O251" i="1"/>
  <c r="AA41" i="21"/>
  <c r="Q320" i="1" s="1"/>
  <c r="O320" i="1"/>
  <c r="Y29" i="19"/>
  <c r="M20" i="19"/>
  <c r="V137" i="2"/>
  <c r="W137" i="2"/>
  <c r="V123" i="1"/>
  <c r="V125" i="1"/>
  <c r="H9" i="10"/>
  <c r="N90" i="1"/>
  <c r="AA8" i="8"/>
  <c r="O35" i="1"/>
  <c r="AA109" i="9"/>
  <c r="Q89" i="1" s="1"/>
  <c r="O89" i="1"/>
  <c r="AA73" i="17"/>
  <c r="Q249" i="1" s="1"/>
  <c r="O249" i="1"/>
  <c r="AA51" i="10"/>
  <c r="Q102" i="1" s="1"/>
  <c r="O102" i="1"/>
  <c r="AA43" i="6"/>
  <c r="O15" i="1"/>
  <c r="Q421" i="2"/>
  <c r="AD279" i="2"/>
  <c r="AE279" i="2" s="1"/>
  <c r="Q417" i="2"/>
  <c r="AD233" i="2"/>
  <c r="AE233" i="2" s="1"/>
  <c r="Q394" i="2"/>
  <c r="AB235" i="2"/>
  <c r="M22" i="11"/>
  <c r="Y31" i="11"/>
  <c r="AA30" i="11" s="1"/>
  <c r="C46" i="3"/>
  <c r="AA158" i="3"/>
  <c r="AD290" i="2"/>
  <c r="AB159" i="3"/>
  <c r="D47" i="3"/>
  <c r="AB245" i="2"/>
  <c r="Q395" i="2"/>
  <c r="I386" i="2"/>
  <c r="K144" i="3" s="1"/>
  <c r="AB97" i="2"/>
  <c r="AB59" i="2"/>
  <c r="L383" i="2"/>
  <c r="Q152" i="3" s="1"/>
  <c r="Q381" i="2"/>
  <c r="AB39" i="2"/>
  <c r="AB269" i="2"/>
  <c r="AB254" i="2"/>
  <c r="G406" i="2"/>
  <c r="H152" i="3" s="1"/>
  <c r="C48" i="3"/>
  <c r="AB231" i="2"/>
  <c r="AB215" i="2"/>
  <c r="O386" i="2"/>
  <c r="W144" i="3" s="1"/>
  <c r="F406" i="2"/>
  <c r="F152" i="3" s="1"/>
  <c r="C44" i="3"/>
  <c r="F392" i="2"/>
  <c r="E155" i="3" s="1"/>
  <c r="D34" i="3"/>
  <c r="AB153" i="3"/>
  <c r="D41" i="3"/>
  <c r="AD37" i="2"/>
  <c r="AA9" i="23"/>
  <c r="O348" i="1"/>
  <c r="AA25" i="20"/>
  <c r="Q308" i="1" s="1"/>
  <c r="O308" i="1"/>
  <c r="AA23" i="18"/>
  <c r="Q342" i="1" s="1"/>
  <c r="O342" i="1"/>
  <c r="AA23" i="10"/>
  <c r="O94" i="1"/>
  <c r="AA9" i="7"/>
  <c r="O17" i="1"/>
  <c r="AB157" i="3"/>
  <c r="D45" i="3"/>
  <c r="AA150" i="3"/>
  <c r="C38" i="3"/>
  <c r="H386" i="2"/>
  <c r="I144" i="3" s="1"/>
  <c r="Q414" i="2"/>
  <c r="F329" i="2"/>
  <c r="AD179" i="2"/>
  <c r="AE179" i="2" s="1"/>
  <c r="AB113" i="2"/>
  <c r="O385" i="2" s="1"/>
  <c r="W154" i="3" s="1"/>
  <c r="AB156" i="3"/>
  <c r="Q411" i="2"/>
  <c r="AD143" i="2"/>
  <c r="AE143" i="2" s="1"/>
  <c r="Q294" i="2"/>
  <c r="Q287" i="2"/>
  <c r="AA9" i="20"/>
  <c r="O303" i="1"/>
  <c r="AA25" i="21"/>
  <c r="Q317" i="1" s="1"/>
  <c r="O317" i="1"/>
  <c r="AA31" i="16"/>
  <c r="Q217" i="1" s="1"/>
  <c r="O217" i="1"/>
  <c r="AA35" i="10"/>
  <c r="Q97" i="1" s="1"/>
  <c r="O97" i="1"/>
  <c r="M47" i="11"/>
  <c r="Y66" i="11"/>
  <c r="AA57" i="9"/>
  <c r="Q76" i="1" s="1"/>
  <c r="O76" i="1"/>
  <c r="D48" i="3"/>
  <c r="AB160" i="3"/>
  <c r="AA146" i="3"/>
  <c r="C34" i="3"/>
  <c r="C51" i="3"/>
  <c r="AD272" i="2"/>
  <c r="AE272" i="2" s="1"/>
  <c r="Q420" i="2"/>
  <c r="AB147" i="3"/>
  <c r="D35" i="3"/>
  <c r="AA153" i="3"/>
  <c r="C41" i="3"/>
  <c r="AA151" i="3"/>
  <c r="C39" i="3"/>
  <c r="D36" i="3"/>
  <c r="AB148" i="3"/>
  <c r="AB155" i="3"/>
  <c r="D43" i="3"/>
  <c r="O383" i="2"/>
  <c r="W152" i="3" s="1"/>
  <c r="Q416" i="2"/>
  <c r="AD220" i="2"/>
  <c r="AE220" i="2" s="1"/>
  <c r="Q393" i="2"/>
  <c r="AB151" i="3"/>
  <c r="D39" i="3"/>
  <c r="F386" i="2"/>
  <c r="E144" i="3" s="1"/>
  <c r="H385" i="2"/>
  <c r="I154" i="3" s="1"/>
  <c r="M406" i="2"/>
  <c r="T152" i="3" s="1"/>
  <c r="E406" i="2"/>
  <c r="D152" i="3" s="1"/>
  <c r="J383" i="2"/>
  <c r="M152" i="3" s="1"/>
  <c r="AA73" i="22"/>
  <c r="Q336" i="1" s="1"/>
  <c r="O336" i="1"/>
  <c r="AA9" i="16"/>
  <c r="O209" i="1"/>
  <c r="Y24" i="6"/>
  <c r="P41" i="2"/>
  <c r="AA103" i="10"/>
  <c r="Q122" i="1" s="1"/>
  <c r="O122" i="1"/>
  <c r="Y30" i="11"/>
  <c r="M21" i="11"/>
  <c r="Q397" i="2"/>
  <c r="AB274" i="2"/>
  <c r="Q390" i="2"/>
  <c r="AB168" i="2"/>
  <c r="Y9" i="23"/>
  <c r="N348" i="1" s="1"/>
  <c r="R279" i="2"/>
  <c r="AA8" i="25"/>
  <c r="O355" i="1"/>
  <c r="AA78" i="19"/>
  <c r="Q279" i="1" s="1"/>
  <c r="O279" i="1"/>
  <c r="Y61" i="14"/>
  <c r="N207" i="1" s="1"/>
  <c r="P162" i="2"/>
  <c r="AA9" i="18"/>
  <c r="O338" i="1"/>
  <c r="W263" i="1"/>
  <c r="V263" i="1"/>
  <c r="AA91" i="10"/>
  <c r="Q119" i="1" s="1"/>
  <c r="O119" i="1"/>
  <c r="AA47" i="14"/>
  <c r="Q203" i="1" s="1"/>
  <c r="O203" i="1"/>
  <c r="T137" i="2"/>
  <c r="AA131" i="2"/>
  <c r="AA111" i="10"/>
  <c r="Q123" i="1" s="1"/>
  <c r="O123" i="1"/>
  <c r="AA25" i="9"/>
  <c r="O68" i="1"/>
  <c r="AA6" i="12"/>
  <c r="C8" i="3"/>
  <c r="AA9" i="6"/>
  <c r="O5" i="1"/>
  <c r="V131" i="2"/>
  <c r="AB257" i="2"/>
  <c r="AB258" i="2" s="1"/>
  <c r="Y21" i="25"/>
  <c r="R261" i="2"/>
  <c r="AB259" i="2"/>
  <c r="AB261" i="2" s="1"/>
  <c r="AA57" i="21"/>
  <c r="Q323" i="1" s="1"/>
  <c r="O323" i="1"/>
  <c r="AA41" i="20"/>
  <c r="Q311" i="1" s="1"/>
  <c r="O311" i="1"/>
  <c r="Y10" i="22"/>
  <c r="AA8" i="19"/>
  <c r="O259" i="1"/>
  <c r="Y35" i="14"/>
  <c r="N200" i="1" s="1"/>
  <c r="P156" i="2"/>
  <c r="M32" i="19"/>
  <c r="Y51" i="19"/>
  <c r="Y8" i="19"/>
  <c r="N259" i="1" s="1"/>
  <c r="P201" i="2"/>
  <c r="AA97" i="17"/>
  <c r="Q255" i="1" s="1"/>
  <c r="O255" i="1"/>
  <c r="AA53" i="17"/>
  <c r="O242" i="1"/>
  <c r="Y46" i="8"/>
  <c r="N48" i="1" s="1"/>
  <c r="P63" i="2"/>
  <c r="W131" i="2"/>
  <c r="U131" i="2"/>
  <c r="U137" i="2"/>
  <c r="Y67" i="11"/>
  <c r="AA66" i="11" s="1"/>
  <c r="M48" i="11"/>
  <c r="S131" i="2"/>
  <c r="AA9" i="11"/>
  <c r="O136" i="1"/>
  <c r="AA89" i="9"/>
  <c r="Q82" i="1" s="1"/>
  <c r="O82" i="1"/>
  <c r="Q400" i="2"/>
  <c r="AB292" i="2"/>
  <c r="AA127" i="10"/>
  <c r="Q128" i="1" s="1"/>
  <c r="O128" i="1"/>
  <c r="Y111" i="10"/>
  <c r="AA30" i="8"/>
  <c r="Q43" i="1" s="1"/>
  <c r="O43" i="1"/>
  <c r="R131" i="2"/>
  <c r="E329" i="2"/>
  <c r="AB181" i="2"/>
  <c r="Q391" i="2"/>
  <c r="AA148" i="3"/>
  <c r="C36" i="3"/>
  <c r="Q388" i="2"/>
  <c r="AB145" i="2"/>
  <c r="AD126" i="2"/>
  <c r="C47" i="3"/>
  <c r="Q258" i="2"/>
  <c r="AD243" i="2"/>
  <c r="AE243" i="2" s="1"/>
  <c r="Q418" i="2"/>
  <c r="F328" i="2"/>
  <c r="Q412" i="2"/>
  <c r="AD150" i="2"/>
  <c r="AE150" i="2" s="1"/>
  <c r="J386" i="2"/>
  <c r="M144" i="3" s="1"/>
  <c r="AB128" i="2"/>
  <c r="Q384" i="2"/>
  <c r="AB75" i="2"/>
  <c r="L406" i="2"/>
  <c r="R152" i="3" s="1"/>
  <c r="I383" i="2"/>
  <c r="K152" i="3" s="1"/>
  <c r="Q382" i="2"/>
  <c r="AB49" i="2"/>
  <c r="D46" i="3"/>
  <c r="AB158" i="3"/>
  <c r="AA149" i="3"/>
  <c r="C37" i="3"/>
  <c r="Q413" i="2"/>
  <c r="AD166" i="2"/>
  <c r="AE166" i="2" s="1"/>
  <c r="L385" i="2"/>
  <c r="Q154" i="3" s="1"/>
  <c r="O406" i="2"/>
  <c r="X152" i="3" s="1"/>
  <c r="H383" i="2"/>
  <c r="I152" i="3" s="1"/>
  <c r="Q415" i="2"/>
  <c r="AD201" i="2"/>
  <c r="AE201" i="2" s="1"/>
  <c r="F324" i="2"/>
  <c r="AB149" i="3"/>
  <c r="D37" i="3"/>
  <c r="F307" i="2"/>
  <c r="AF139" i="2"/>
  <c r="G307" i="2" s="1"/>
  <c r="J409" i="2"/>
  <c r="N144" i="3" s="1"/>
  <c r="G386" i="2"/>
  <c r="G144" i="3" s="1"/>
  <c r="J408" i="2"/>
  <c r="N154" i="3" s="1"/>
  <c r="N406" i="2"/>
  <c r="V152" i="3" s="1"/>
  <c r="K383" i="2"/>
  <c r="O152" i="3" s="1"/>
  <c r="AB148" i="2"/>
  <c r="AD95" i="2"/>
  <c r="AE95" i="2" s="1"/>
  <c r="N385" i="2"/>
  <c r="U154" i="3" s="1"/>
  <c r="AB184" i="2"/>
  <c r="Q407" i="2"/>
  <c r="AD73" i="2"/>
  <c r="AE73" i="2" s="1"/>
  <c r="F312" i="2" l="1"/>
  <c r="AF201" i="2"/>
  <c r="G312" i="2" s="1"/>
  <c r="Q242" i="1"/>
  <c r="AA5" i="17"/>
  <c r="Q355" i="1"/>
  <c r="AA23" i="6"/>
  <c r="Q8" i="1" s="1"/>
  <c r="O8" i="1"/>
  <c r="F303" i="2"/>
  <c r="AF57" i="2"/>
  <c r="G303" i="2" s="1"/>
  <c r="Q198" i="1"/>
  <c r="R193" i="1" s="1"/>
  <c r="AA5" i="14"/>
  <c r="I408" i="2"/>
  <c r="L154" i="3" s="1"/>
  <c r="F310" i="2"/>
  <c r="AF166" i="2"/>
  <c r="G310" i="2" s="1"/>
  <c r="P65" i="2"/>
  <c r="AB63" i="2"/>
  <c r="E383" i="2"/>
  <c r="C152" i="3" s="1"/>
  <c r="R281" i="2"/>
  <c r="G398" i="2"/>
  <c r="G161" i="3" s="1"/>
  <c r="AB279" i="2"/>
  <c r="F313" i="2"/>
  <c r="AF220" i="2"/>
  <c r="G313" i="2" s="1"/>
  <c r="Y47" i="11"/>
  <c r="N146" i="1" s="1"/>
  <c r="P135" i="2"/>
  <c r="AA5" i="20"/>
  <c r="Q303" i="1"/>
  <c r="F308" i="2"/>
  <c r="AF143" i="2"/>
  <c r="G308" i="2" s="1"/>
  <c r="F311" i="2"/>
  <c r="AF179" i="2"/>
  <c r="G311" i="2" s="1"/>
  <c r="AA5" i="7"/>
  <c r="Q17" i="1"/>
  <c r="R17" i="1" s="1"/>
  <c r="AA5" i="23"/>
  <c r="Q348" i="1"/>
  <c r="R348" i="1" s="1"/>
  <c r="AD268" i="2"/>
  <c r="AB270" i="2"/>
  <c r="Y22" i="11"/>
  <c r="P130" i="2"/>
  <c r="K95" i="2"/>
  <c r="J90" i="1"/>
  <c r="AA4" i="15"/>
  <c r="AA5" i="15" s="1"/>
  <c r="C19" i="3" s="1"/>
  <c r="Q282" i="1"/>
  <c r="R282" i="1" s="1"/>
  <c r="AB133" i="2"/>
  <c r="P134" i="2"/>
  <c r="F304" i="2"/>
  <c r="AF73" i="2"/>
  <c r="G304" i="2" s="1"/>
  <c r="AF243" i="2"/>
  <c r="G315" i="2" s="1"/>
  <c r="F315" i="2"/>
  <c r="Y48" i="11"/>
  <c r="P136" i="2"/>
  <c r="AB136" i="2" s="1"/>
  <c r="AD135" i="2" s="1"/>
  <c r="AB115" i="2"/>
  <c r="K385" i="2"/>
  <c r="O154" i="3" s="1"/>
  <c r="N408" i="2"/>
  <c r="V154" i="3" s="1"/>
  <c r="G408" i="2"/>
  <c r="H154" i="3" s="1"/>
  <c r="M385" i="2"/>
  <c r="S154" i="3" s="1"/>
  <c r="P408" i="2"/>
  <c r="Z154" i="3" s="1"/>
  <c r="F408" i="2"/>
  <c r="F154" i="3" s="1"/>
  <c r="H408" i="2"/>
  <c r="J154" i="3" s="1"/>
  <c r="E408" i="2"/>
  <c r="D154" i="3" s="1"/>
  <c r="O408" i="2"/>
  <c r="X154" i="3" s="1"/>
  <c r="E385" i="2"/>
  <c r="C154" i="3" s="1"/>
  <c r="P385" i="2"/>
  <c r="Y154" i="3" s="1"/>
  <c r="F314" i="2"/>
  <c r="AF233" i="2"/>
  <c r="G314" i="2" s="1"/>
  <c r="F305" i="2"/>
  <c r="AF95" i="2"/>
  <c r="G305" i="2" s="1"/>
  <c r="I385" i="2"/>
  <c r="K154" i="3" s="1"/>
  <c r="H111" i="10"/>
  <c r="N123" i="1"/>
  <c r="Q136" i="1"/>
  <c r="Y32" i="19"/>
  <c r="N265" i="1" s="1"/>
  <c r="P207" i="2"/>
  <c r="AA4" i="19"/>
  <c r="AA5" i="19" s="1"/>
  <c r="C18" i="3" s="1"/>
  <c r="Q259" i="1"/>
  <c r="R259" i="1" s="1"/>
  <c r="AA20" i="25"/>
  <c r="Q358" i="1" s="1"/>
  <c r="O358" i="1"/>
  <c r="AA5" i="6"/>
  <c r="Q5" i="1"/>
  <c r="R5" i="1" s="1"/>
  <c r="Q68" i="1"/>
  <c r="R64" i="1" s="1"/>
  <c r="AA5" i="9"/>
  <c r="AA5" i="18"/>
  <c r="Q338" i="1"/>
  <c r="R338" i="1" s="1"/>
  <c r="AA5" i="16"/>
  <c r="Q209" i="1"/>
  <c r="R209" i="1" s="1"/>
  <c r="AB152" i="3"/>
  <c r="D40" i="3"/>
  <c r="Q288" i="2"/>
  <c r="F422" i="2"/>
  <c r="F162" i="3" s="1"/>
  <c r="AB287" i="2"/>
  <c r="Q385" i="2"/>
  <c r="AF279" i="2"/>
  <c r="G318" i="2" s="1"/>
  <c r="F318" i="2"/>
  <c r="Y20" i="19"/>
  <c r="N262" i="1" s="1"/>
  <c r="P204" i="2"/>
  <c r="AA33" i="11"/>
  <c r="Q142" i="1" s="1"/>
  <c r="O142" i="1"/>
  <c r="F309" i="2"/>
  <c r="AF150" i="2"/>
  <c r="G309" i="2" s="1"/>
  <c r="AF272" i="2"/>
  <c r="G317" i="2" s="1"/>
  <c r="F317" i="2"/>
  <c r="M408" i="2"/>
  <c r="T154" i="3" s="1"/>
  <c r="F385" i="2"/>
  <c r="E154" i="3" s="1"/>
  <c r="Q408" i="2"/>
  <c r="G385" i="2"/>
  <c r="G154" i="3" s="1"/>
  <c r="L408" i="2"/>
  <c r="R154" i="3" s="1"/>
  <c r="E392" i="2"/>
  <c r="C155" i="3" s="1"/>
  <c r="AB201" i="2"/>
  <c r="P203" i="2"/>
  <c r="AB156" i="2"/>
  <c r="P158" i="2"/>
  <c r="E389" i="2"/>
  <c r="C147" i="3" s="1"/>
  <c r="AA9" i="22"/>
  <c r="O325" i="1"/>
  <c r="Q419" i="2"/>
  <c r="AD256" i="2"/>
  <c r="AE256" i="2" s="1"/>
  <c r="AB162" i="2"/>
  <c r="AB164" i="2" s="1"/>
  <c r="P164" i="2"/>
  <c r="Y21" i="11"/>
  <c r="N139" i="1" s="1"/>
  <c r="P129" i="2"/>
  <c r="AB41" i="2"/>
  <c r="P42" i="2"/>
  <c r="E404" i="2"/>
  <c r="D150" i="3" s="1"/>
  <c r="AB294" i="2"/>
  <c r="F423" i="2"/>
  <c r="F163" i="3" s="1"/>
  <c r="Q295" i="2"/>
  <c r="Q94" i="1"/>
  <c r="R90" i="1" s="1"/>
  <c r="AA5" i="10"/>
  <c r="J385" i="2"/>
  <c r="M154" i="3" s="1"/>
  <c r="K408" i="2"/>
  <c r="P154" i="3" s="1"/>
  <c r="Q396" i="2"/>
  <c r="AA4" i="8"/>
  <c r="AA5" i="8" s="1"/>
  <c r="C15" i="3" s="1"/>
  <c r="Q35" i="1"/>
  <c r="R35" i="1" s="1"/>
  <c r="AA5" i="21"/>
  <c r="Q313" i="1"/>
  <c r="F302" i="2"/>
  <c r="AF47" i="2"/>
  <c r="G302" i="2" s="1"/>
  <c r="AB150" i="3" l="1"/>
  <c r="D38" i="3"/>
  <c r="AA155" i="3"/>
  <c r="C43" i="3"/>
  <c r="AA6" i="17"/>
  <c r="C12" i="3"/>
  <c r="AA6" i="21"/>
  <c r="C21" i="3"/>
  <c r="AB158" i="2"/>
  <c r="Q389" i="2"/>
  <c r="E328" i="2"/>
  <c r="P206" i="2"/>
  <c r="AB204" i="2"/>
  <c r="AB206" i="2" s="1"/>
  <c r="AA6" i="16"/>
  <c r="C11" i="3"/>
  <c r="K113" i="2"/>
  <c r="J123" i="1"/>
  <c r="AA154" i="3"/>
  <c r="C42" i="3"/>
  <c r="AA47" i="11"/>
  <c r="Q146" i="1" s="1"/>
  <c r="O146" i="1"/>
  <c r="AA21" i="11"/>
  <c r="O139" i="1"/>
  <c r="AA6" i="23"/>
  <c r="C24" i="3"/>
  <c r="AA6" i="20"/>
  <c r="C20" i="3"/>
  <c r="AA152" i="3"/>
  <c r="C40" i="3"/>
  <c r="AB162" i="3"/>
  <c r="D50" i="3"/>
  <c r="AB130" i="2"/>
  <c r="E409" i="2"/>
  <c r="D144" i="3" s="1"/>
  <c r="AA6" i="14"/>
  <c r="C10" i="3"/>
  <c r="AD40" i="2"/>
  <c r="AE37" i="2" s="1"/>
  <c r="F326" i="2"/>
  <c r="AB42" i="2"/>
  <c r="Q404" i="2"/>
  <c r="AA5" i="22"/>
  <c r="Q325" i="1"/>
  <c r="R325" i="1" s="1"/>
  <c r="P137" i="2"/>
  <c r="AB135" i="2"/>
  <c r="AB137" i="2" s="1"/>
  <c r="Q398" i="2"/>
  <c r="AB281" i="2"/>
  <c r="AB65" i="2"/>
  <c r="Q383" i="2"/>
  <c r="E326" i="2"/>
  <c r="R355" i="1"/>
  <c r="AA6" i="9"/>
  <c r="C16" i="3"/>
  <c r="P209" i="2"/>
  <c r="AB207" i="2"/>
  <c r="AB209" i="2" s="1"/>
  <c r="R303" i="1"/>
  <c r="D51" i="3"/>
  <c r="AB163" i="3"/>
  <c r="AA6" i="10"/>
  <c r="C17" i="3"/>
  <c r="AD293" i="2"/>
  <c r="AE290" i="2" s="1"/>
  <c r="Q423" i="2"/>
  <c r="AB295" i="2"/>
  <c r="P131" i="2"/>
  <c r="AB129" i="2"/>
  <c r="E386" i="2"/>
  <c r="C144" i="3" s="1"/>
  <c r="AF256" i="2"/>
  <c r="G316" i="2" s="1"/>
  <c r="F316" i="2"/>
  <c r="AA147" i="3"/>
  <c r="C35" i="3"/>
  <c r="Q392" i="2"/>
  <c r="E324" i="2"/>
  <c r="AB203" i="2"/>
  <c r="AD286" i="2"/>
  <c r="AE283" i="2" s="1"/>
  <c r="Q422" i="2"/>
  <c r="AB288" i="2"/>
  <c r="AA6" i="18"/>
  <c r="C23" i="3"/>
  <c r="AA6" i="6"/>
  <c r="C13" i="3"/>
  <c r="D13" i="3" s="1"/>
  <c r="AB154" i="3"/>
  <c r="D42" i="3"/>
  <c r="AD132" i="2"/>
  <c r="AB134" i="2"/>
  <c r="AA6" i="7"/>
  <c r="C14" i="3"/>
  <c r="C49" i="3"/>
  <c r="AA161" i="3"/>
  <c r="AA4" i="25"/>
  <c r="AA5" i="25" s="1"/>
  <c r="C26" i="3" s="1"/>
  <c r="D25" i="3" s="1"/>
  <c r="D18" i="3" l="1"/>
  <c r="AB144" i="3"/>
  <c r="D32" i="3"/>
  <c r="R313" i="1"/>
  <c r="Q139" i="1"/>
  <c r="R136" i="1" s="1"/>
  <c r="AA5" i="11"/>
  <c r="AF283" i="2"/>
  <c r="G319" i="2" s="1"/>
  <c r="F319" i="2"/>
  <c r="AA144" i="3"/>
  <c r="C32" i="3"/>
  <c r="AB131" i="2"/>
  <c r="E325" i="2"/>
  <c r="E331" i="2" s="1"/>
  <c r="Q386" i="2"/>
  <c r="AF290" i="2"/>
  <c r="G320" i="2" s="1"/>
  <c r="F320" i="2"/>
  <c r="AA6" i="22"/>
  <c r="C22" i="3"/>
  <c r="F301" i="2"/>
  <c r="AF37" i="2"/>
  <c r="AD129" i="2"/>
  <c r="AE126" i="2" s="1"/>
  <c r="Q409" i="2"/>
  <c r="F325" i="2"/>
  <c r="F331" i="2" s="1"/>
  <c r="F306" i="2" l="1"/>
  <c r="AF126" i="2"/>
  <c r="G306" i="2" s="1"/>
  <c r="G301" i="2"/>
  <c r="AF296" i="2"/>
  <c r="AA6" i="11"/>
  <c r="C7" i="3"/>
  <c r="D7" i="3" s="1"/>
</calcChain>
</file>

<file path=xl/comments1.xml><?xml version="1.0" encoding="utf-8"?>
<comments xmlns="http://schemas.openxmlformats.org/spreadsheetml/2006/main">
  <authors>
    <author/>
  </authors>
  <commentList>
    <comment ref="C30" authorId="0" shapeId="0">
      <text>
        <r>
          <rPr>
            <sz val="11"/>
            <color rgb="FF000000"/>
            <rFont val="Calibri"/>
          </rPr>
          <t>Pamela del Pilar Mayorga Ramos:
12,960 datos</t>
        </r>
      </text>
    </comment>
    <comment ref="C32" authorId="0" shapeId="0">
      <text>
        <r>
          <rPr>
            <sz val="11"/>
            <color rgb="FF000000"/>
            <rFont val="Calibri"/>
          </rPr>
          <t>Pamela del Pilar Mayorga Ramos:
20 puntos materializados a demanda.</t>
        </r>
      </text>
    </comment>
    <comment ref="C34" authorId="0" shapeId="0">
      <text>
        <r>
          <rPr>
            <sz val="11"/>
            <color rgb="FF000000"/>
            <rFont val="Calibri"/>
          </rPr>
          <t>Pamela del Pilar Mayorga Ramos:
incluye la materialización de 52 puntos de la red pasiva y 32 datos altimétricos.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8" authorId="0" shapeId="0">
      <text>
        <r>
          <rPr>
            <sz val="11"/>
            <color rgb="FF000000"/>
            <rFont val="Calibri"/>
          </rPr>
          <t>Rosa Natacha Calderon Lung:
1. Cuando el indicador así lo contemple, la redacción del producto debe ser en plural El producto debe ser en plural.</t>
        </r>
      </text>
    </comment>
    <comment ref="G8" authorId="0" shapeId="0">
      <text>
        <r>
          <rPr>
            <sz val="11"/>
            <color rgb="FF000000"/>
            <rFont val="Calibri"/>
          </rPr>
          <t>Rosa Natacha Calderon Lung:
Número</t>
        </r>
      </text>
    </comment>
    <comment ref="C11" authorId="0" shapeId="0">
      <text>
        <r>
          <rPr>
            <sz val="11"/>
            <color rgb="FF000000"/>
            <rFont val="Calibri"/>
          </rPr>
          <t>Rosa Natacha Calderon Lung:
- Una actividad es la acción que contribuye a la trasformación de insumos en productos. Lo que se encuentra planteado o descrito en el archivo se identifica como meta.
Se Sugiere:Analizar quimicamente suelos, aguas y tejido vegetal</t>
        </r>
      </text>
    </comment>
    <comment ref="C33" authorId="0" shapeId="0">
      <text>
        <r>
          <rPr>
            <sz val="11"/>
            <color rgb="FF000000"/>
            <rFont val="Calibri"/>
          </rPr>
          <t>Rosa Natacha Calderon Lung:
Revisar redacción, deben estar formuladas en términos de actividad. 
Ejemplo: actualizar 
Recordar que: Las Actividades son acciones que contribuyen a la trasformación de insumos en productos.</t>
        </r>
      </text>
    </comment>
    <comment ref="C35" authorId="0" shapeId="0">
      <text>
        <r>
          <rPr>
            <sz val="11"/>
            <color rgb="FF000000"/>
            <rFont val="Calibri"/>
          </rPr>
          <t>Rosa Natacha Calderon Lung:
Revisar Redacción: Sugerencia: Atender prioritariamente las solicitudes judiciales, catastrales…...</t>
        </r>
      </text>
    </comment>
    <comment ref="C39" authorId="0" shapeId="0">
      <text>
        <r>
          <rPr>
            <sz val="11"/>
            <color rgb="FF000000"/>
            <rFont val="Calibri"/>
          </rPr>
          <t>Rosa Natacha Calderon Lung:
Entregar los insumos, estadísticas, mapas…….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I9" authorId="0" shapeId="0">
      <text>
        <r>
          <rPr>
            <sz val="11"/>
            <color rgb="FF000000"/>
            <rFont val="Calibri"/>
          </rPr>
          <t>Se recomienda que el nombre del indicador sea igual al aprobado en el PEI así: "Porcentaje de avance en la implementación del Sistema de gestión documental implementado"
	-Luis Nova Gómez</t>
        </r>
      </text>
    </comment>
    <comment ref="C12" authorId="0" shapeId="0">
      <text>
        <r>
          <rPr>
            <sz val="11"/>
            <color rgb="FF000000"/>
            <rFont val="Calibri"/>
          </rPr>
          <t>Recuerde que una actividad contribuye a la transformación de insumos en productos. De otra lado, las actividades deben de redactarse en "VERBOS INFINITIVOS"; es decir, en palabras que expresen acciones y terminen en 2AR", "ER" o "IR".
	-Luis Nova Gómez</t>
        </r>
      </text>
    </comment>
    <comment ref="C20" authorId="0" shapeId="0">
      <text>
        <r>
          <rPr>
            <sz val="11"/>
            <color rgb="FF000000"/>
            <rFont val="Calibri"/>
          </rPr>
          <t>Recuerde que una actividad contribuye a la transformación de insumos en productos. De otra lado, las actividades deben de redactarse en "VERBOS INFINITIVOS"; es decir, en palabras que expresen acciones y terminen en 2AR", "ER" o "IR".
	-Luis Nova Gómez</t>
        </r>
      </text>
    </comment>
    <comment ref="A25" authorId="0" shapeId="0">
      <text>
        <r>
          <rPr>
            <sz val="11"/>
            <color rgb="FF000000"/>
            <rFont val="Calibri"/>
          </rPr>
          <t>Producto igual al anterior
	-Luis Nova Gómez</t>
        </r>
      </text>
    </comment>
    <comment ref="I25" authorId="0" shapeId="0">
      <text>
        <r>
          <rPr>
            <sz val="11"/>
            <color rgb="FF000000"/>
            <rFont val="Calibri"/>
          </rPr>
          <t>Indicador repetido igual al anterior, no pueden existir dos indicadores iguales .
	-Luis Nova Gómez</t>
        </r>
      </text>
    </comment>
    <comment ref="C27" authorId="0" shapeId="0">
      <text>
        <r>
          <rPr>
            <sz val="11"/>
            <color rgb="FF000000"/>
            <rFont val="Calibri"/>
          </rPr>
          <t>Como se tienen dos indicadores y productos iguales y diferentes actividades, estas últimas se pueden unificar.
	-Luis Nova Gómez</t>
        </r>
      </text>
    </comment>
    <comment ref="A41" authorId="0" shapeId="0">
      <text>
        <r>
          <rPr>
            <sz val="11"/>
            <color rgb="FF000000"/>
            <rFont val="Calibri"/>
          </rPr>
          <t>Producto igual al anterior
	-Luis Nova Gómez</t>
        </r>
      </text>
    </comment>
    <comment ref="I41" authorId="0" shapeId="0">
      <text>
        <r>
          <rPr>
            <sz val="11"/>
            <color rgb="FF000000"/>
            <rFont val="Calibri"/>
          </rPr>
          <t>Indicador repetido igual al anterior, no pueden existir dos indicadores iguales .
	-Luis Nova Gómez</t>
        </r>
      </text>
    </comment>
    <comment ref="C43" authorId="0" shapeId="0">
      <text>
        <r>
          <rPr>
            <sz val="11"/>
            <color rgb="FF000000"/>
            <rFont val="Calibri"/>
          </rPr>
          <t>Como se tienen dos indicadores y productos iguales y diferentes actividades, estas últimas se pueden unificar.
	-Luis Nova Gómez</t>
        </r>
      </text>
    </comment>
  </commentList>
</comments>
</file>

<file path=xl/sharedStrings.xml><?xml version="1.0" encoding="utf-8"?>
<sst xmlns="http://schemas.openxmlformats.org/spreadsheetml/2006/main" count="8349" uniqueCount="1062">
  <si>
    <t>Versión 2.0</t>
  </si>
  <si>
    <t>INSTITUTO GEOGRAFICO AGUSTIN CODAZZI  - OFICINA ASESORA DE PLANEACION</t>
  </si>
  <si>
    <t>PLAN DE ACCION ANUAL 2020</t>
  </si>
  <si>
    <t>Alineacion MIPG</t>
  </si>
  <si>
    <t>Indicador</t>
  </si>
  <si>
    <t>Seguimiento del Producto</t>
  </si>
  <si>
    <t>Actividades</t>
  </si>
  <si>
    <t>Seguimiento de Actividades</t>
  </si>
  <si>
    <t>PROCESO</t>
  </si>
  <si>
    <t>Peso del  Proceso</t>
  </si>
  <si>
    <t>Producto</t>
  </si>
  <si>
    <t>Integración con los planes Institucionales y estratégicos</t>
  </si>
  <si>
    <t>Objetivo Institucional</t>
  </si>
  <si>
    <t>Estrategias IGAC</t>
  </si>
  <si>
    <t>Dimensiones</t>
  </si>
  <si>
    <t>Política de Gestión y Desempeño Institucional</t>
  </si>
  <si>
    <t>Unidad  de medida</t>
  </si>
  <si>
    <t>Meta</t>
  </si>
  <si>
    <t>Nombre Indicador</t>
  </si>
  <si>
    <t>Tipo Indicador</t>
  </si>
  <si>
    <t>Dependencia Responsable</t>
  </si>
  <si>
    <t>Programado</t>
  </si>
  <si>
    <t>Ejecutado</t>
  </si>
  <si>
    <t>Peso  % del Producto</t>
  </si>
  <si>
    <t xml:space="preserve">Avance % según peso </t>
  </si>
  <si>
    <t>Avance % del Proceso</t>
  </si>
  <si>
    <t>Integración con los planes Institucionales y estratégicos
 (Decreto 612 de 2018)</t>
  </si>
  <si>
    <t>Actividad</t>
  </si>
  <si>
    <t>Responsable de la Actividad</t>
  </si>
  <si>
    <t>Peso % de la Actividad</t>
  </si>
  <si>
    <t>Tipo de Proceso</t>
  </si>
  <si>
    <t>Tipo de proceso</t>
  </si>
  <si>
    <t>proceso</t>
  </si>
  <si>
    <t>Avanece</t>
  </si>
  <si>
    <t>Avance por tipo de proceso</t>
  </si>
  <si>
    <t>Estrategico</t>
  </si>
  <si>
    <t>Avance  según peso %</t>
  </si>
  <si>
    <t>Misional</t>
  </si>
  <si>
    <t>Apoyo</t>
  </si>
  <si>
    <t>Evaluación y Control</t>
  </si>
  <si>
    <t>INSTITUTO GEOGRAFICO AGUSTIN CODAZZI - OFICINA ASESORA DE PLANEACION</t>
  </si>
  <si>
    <t>TABLERO DE INDICADORES DEL PLAN DE ACCION 2020</t>
  </si>
  <si>
    <t>Acumulado a Marzo</t>
  </si>
  <si>
    <t>Proceso</t>
  </si>
  <si>
    <t>P</t>
  </si>
  <si>
    <t>E</t>
  </si>
  <si>
    <t>Peso %</t>
  </si>
  <si>
    <t>No.</t>
  </si>
  <si>
    <t>Estado</t>
  </si>
  <si>
    <t>Ene</t>
  </si>
  <si>
    <t>Feb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</si>
  <si>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</si>
  <si>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</si>
  <si>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</si>
  <si>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</si>
  <si>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</si>
  <si>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</si>
  <si>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</si>
  <si>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</si>
  <si>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</si>
  <si>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</si>
  <si>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TOTAL</t>
  </si>
  <si>
    <t>Avance de producto</t>
  </si>
  <si>
    <t>Avance del proceso</t>
  </si>
  <si>
    <t>Avance del proceso segun peso %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</si>
  <si>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</si>
  <si>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</si>
  <si>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</si>
  <si>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</si>
  <si>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</si>
  <si>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</si>
  <si>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</si>
  <si>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</si>
  <si>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</si>
  <si>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</si>
  <si>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</si>
  <si>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 xml:space="preserve">Diciembre </t>
  </si>
  <si>
    <t>Total</t>
  </si>
  <si>
    <t>Estrategicos</t>
  </si>
  <si>
    <t>Avance</t>
  </si>
  <si>
    <t>Misionales</t>
  </si>
  <si>
    <t>Evaluacion y Control</t>
  </si>
  <si>
    <t>PRESUPUESTO 2020 POR PROYECTOS DE INVERSION Y PRODUCTOS</t>
  </si>
  <si>
    <t>RUBRO PPTAL</t>
  </si>
  <si>
    <t>PROYECTO INVERSION</t>
  </si>
  <si>
    <t>PRODUCTO</t>
  </si>
  <si>
    <t>APROPIACIÓN VIGENTE</t>
  </si>
  <si>
    <t>GESTIÓN GEOGÀFICA</t>
  </si>
  <si>
    <t>C-0402-1003-7</t>
  </si>
  <si>
    <t>Generación de estudios geográficos e investigaciones para la caracterización, análisis y delimitación geográfica del territorio Nacional</t>
  </si>
  <si>
    <t>Documentos de estudios técnicos sobre geografía</t>
  </si>
  <si>
    <t>Documentos de Investigación</t>
  </si>
  <si>
    <t>Base de Datos del Diccionario geográfico</t>
  </si>
  <si>
    <t>Documentos de estudios técnicos de deslindes y de Territorios Indígenas</t>
  </si>
  <si>
    <t>Servicio de apoyo técnico a las solicitudes recibidas por la cancillería en temas fronterizos</t>
  </si>
  <si>
    <t>Documentos metodológicos</t>
  </si>
  <si>
    <t>Servicio de información geográfica, geodésica y cartográfica</t>
  </si>
  <si>
    <t>GESTIÓN GEODÉSICA</t>
  </si>
  <si>
    <t>C-0402-1003-8</t>
  </si>
  <si>
    <t>Levantamiento, generación y actualización de la red geodésica y la cartografía básica a nivel Nacional</t>
  </si>
  <si>
    <t>Servicios de Información Geodésica actualizado</t>
  </si>
  <si>
    <t>GESTIÓN CARTOGRÀFICA</t>
  </si>
  <si>
    <t>Servicios de Información Geográfica, geodesica y cartográfica</t>
  </si>
  <si>
    <t>Servicio de información Cartográfica actualizado</t>
  </si>
  <si>
    <t>GESTIÓN AGROLÓGICA</t>
  </si>
  <si>
    <t>C-0403-1003-2</t>
  </si>
  <si>
    <t>Generación de estudios de suelos, tierras y aplicaciones agrológicas como insumo para el ordenamiento integral y el manejo sostenible del territorio a nivel Nacional</t>
  </si>
  <si>
    <t>Servicio de análisis químicos, físicos, mineralógicos y biológicos de suelos</t>
  </si>
  <si>
    <t>Servicio de Información agrológica</t>
  </si>
  <si>
    <t>GESTIÓN CATASTRAL</t>
  </si>
  <si>
    <t>C-0404-1003-2</t>
  </si>
  <si>
    <t>Actualización y gestión catastral Nacional</t>
  </si>
  <si>
    <t>Servicio de Información Catastral</t>
  </si>
  <si>
    <t>Servicio de avalúos</t>
  </si>
  <si>
    <t>DIRECCIONAMIENTO ESTRATÉGICO Y PLANEACION</t>
  </si>
  <si>
    <t>C-0499-1003-5</t>
  </si>
  <si>
    <t>Fortalecimiento de la gestión institucional del IGAC a nivel Nacional</t>
  </si>
  <si>
    <t>Documentos de planeación</t>
  </si>
  <si>
    <t>Servicio de Implementación Sistemas de Gestión</t>
  </si>
  <si>
    <t>GESTIÓN DE TECNOLOGIAS DE LA INFORMACIÓN</t>
  </si>
  <si>
    <t>Servicios tecnológicos</t>
  </si>
  <si>
    <t>GESTIÓN DE COMUNICACIONES Y MERCADEO</t>
  </si>
  <si>
    <t>C-0499-1003-8</t>
  </si>
  <si>
    <t>Fortalecimiento de los procesos de difusión y acceso a la información geográfica a nivel Nacional</t>
  </si>
  <si>
    <t>Servicios de información implementados</t>
  </si>
  <si>
    <t>Documentos de lineamientos técnicos</t>
  </si>
  <si>
    <t>SERVICIO AL CIUDADANO Y PARTICIPACION</t>
  </si>
  <si>
    <t>Documentos de planeación (Realizar acciones de dialogo y participación ciudadana)</t>
  </si>
  <si>
    <t>GESTIÓN DEL CONOCIMIENTO, INVESTIGACIÓN E INNOVACIÓN</t>
  </si>
  <si>
    <t>C-0405-1003-4</t>
  </si>
  <si>
    <t>Fortalecimiento de la gestión del conocimiento y la innovación en el ámbito geográfico del territorio Nacional</t>
  </si>
  <si>
    <t>Servicio de asistencia técnica para la gestión de los recursos geográficos</t>
  </si>
  <si>
    <t>Servicio de Gestión del conocimiento e Innovación Geográfica</t>
  </si>
  <si>
    <t>Documentos normativos</t>
  </si>
  <si>
    <t>GESTIÓN HUMANA</t>
  </si>
  <si>
    <t>Servicio de Educación informal para la gestión Administrativa</t>
  </si>
  <si>
    <t>GESTIÓN FINANCIERA</t>
  </si>
  <si>
    <t>No tiene financiación con recursos de inversión</t>
  </si>
  <si>
    <t>GESTIÓN DOCUMENTAL</t>
  </si>
  <si>
    <t>C-0499-1003-7</t>
  </si>
  <si>
    <t>Implementación de un sistema de gestión documental en el IGAC a nivelnacional</t>
  </si>
  <si>
    <t>Servicio de Gestión Documental</t>
  </si>
  <si>
    <t>GESTIÓN DE SERVICIOS ADMINISTRATIVOS</t>
  </si>
  <si>
    <t>C-0499-1003-6</t>
  </si>
  <si>
    <t>Fortalecimiento de la infraestructura física del IGAC a nivel Nacional</t>
  </si>
  <si>
    <t>Sede construida y dotada</t>
  </si>
  <si>
    <t>-</t>
  </si>
  <si>
    <t>Sedes ampliadas</t>
  </si>
  <si>
    <t>Sedes adecuadas</t>
  </si>
  <si>
    <t>Sedes mantenidas</t>
  </si>
  <si>
    <t>Sedes con reforzamiento estructural</t>
  </si>
  <si>
    <t>GESTIÓN CONTRACTUAL</t>
  </si>
  <si>
    <t>GESTIÓN JURIDICA</t>
  </si>
  <si>
    <t>REGULACIÓN</t>
  </si>
  <si>
    <t>GESTIÓN INFORMÁTICA DE SOPORTE</t>
  </si>
  <si>
    <t>CONTROL DISCIPLINARIO</t>
  </si>
  <si>
    <t>SEGUIMIENTO Y EVALUACIÓN INSTITUCIONAL</t>
  </si>
  <si>
    <t>Servicio de implementación sistemas de gestión (Ejecutar el programa de auditoría)</t>
  </si>
  <si>
    <t>TOTAL IGAC</t>
  </si>
  <si>
    <t>MATRIZ DE PRODUCTOS E INDICADORES _Vers 1
 PLAN ESTRATÉGICO INSTITUCIONAL 2019-2022
 INSTITUTO GEOGRÁFICO AGUSTÍN CODAZZI</t>
  </si>
  <si>
    <t>META CUATRIENIO EJECUTADA</t>
  </si>
  <si>
    <t>METAS ANUALIZADAS EJECUTADAS</t>
  </si>
  <si>
    <t>No</t>
  </si>
  <si>
    <t>PACTO PLAN NACIONAL DE DESARROLLO 2018-2022</t>
  </si>
  <si>
    <t>DIMENSIÓN MIPG</t>
  </si>
  <si>
    <t>POLÍTICA DE GESTIÓN Y DESEMPEÑO</t>
  </si>
  <si>
    <t>OBJETIVO ESTRATÉGICO</t>
  </si>
  <si>
    <t>ESTRATEGIA</t>
  </si>
  <si>
    <t>NOMBRE DEL INDICADOR</t>
  </si>
  <si>
    <t>TIPO DE INDICADOR</t>
  </si>
  <si>
    <t>FORMULA INDICADOR</t>
  </si>
  <si>
    <t>PERIODICIDAD</t>
  </si>
  <si>
    <t>UNIDAD DE MEDIDA</t>
  </si>
  <si>
    <t>DEPENDENCIA RESPONSABLE</t>
  </si>
  <si>
    <t>LÍNEA BASE</t>
  </si>
  <si>
    <t>META CUATRIENIO</t>
  </si>
  <si>
    <t>META ANUALIZADA</t>
  </si>
  <si>
    <t>I SEMESTRE</t>
  </si>
  <si>
    <t>II SEMESTRE</t>
  </si>
  <si>
    <t>TOTAL 2019</t>
  </si>
  <si>
    <t>TOTAL 2020</t>
  </si>
  <si>
    <t>TOTAL 2021</t>
  </si>
  <si>
    <t>TOTAL 2022</t>
  </si>
  <si>
    <t>Pacto por la descentralización: conectar territorios, gobiernos y poblaciones</t>
  </si>
  <si>
    <t>3. Gestión con Valores para Resultados</t>
  </si>
  <si>
    <t>8. Fortalecimiento organizacional y simplificación de procesos</t>
  </si>
  <si>
    <t>Descentralizar la gestión catastral</t>
  </si>
  <si>
    <t>Habilitación de gestores catastrales</t>
  </si>
  <si>
    <t>Gestores catastrales habilitados</t>
  </si>
  <si>
    <t>Sumatoria del número de gestores catastrales habilitados a nivel nacional.</t>
  </si>
  <si>
    <t>trimestral</t>
  </si>
  <si>
    <t>Número</t>
  </si>
  <si>
    <t>Gestión Catastral</t>
  </si>
  <si>
    <t>Subdirección de Catastro</t>
  </si>
  <si>
    <t>Área geográfica actualizada catastralmente</t>
  </si>
  <si>
    <t>Porcentaje del área geográfica con catastro actualizado</t>
  </si>
  <si>
    <t>(Área geográfica a nivel nacional que se encuentra actualizada catastralmente / Total del área geográfica nacional) X 100</t>
  </si>
  <si>
    <t>anual</t>
  </si>
  <si>
    <t>Porcentaje</t>
  </si>
  <si>
    <t>Pacto por la Construcción de Paz: Cultura de la legalidad, convivencia, estabilización y víctimas
 Pacto por la descentralización: conectar territorios, gobiernos y poblaciones</t>
  </si>
  <si>
    <t>Porcentaje del área geográfica en municipios PDET con catastro actualizado</t>
  </si>
  <si>
    <t>(Área geográfica de los municipios PDET con catastro actualizada / Total del área geográfica de los municipios PDET (39.084.775 has)) * 100</t>
  </si>
  <si>
    <t>Implementar la prestación por excepción de la gestión catastral, acorde con los procedimientos con enfoque multipropósito.</t>
  </si>
  <si>
    <t>Promoción del IGAC como operador catastral a otros gestores catastrales</t>
  </si>
  <si>
    <t>Mutaciones de conservación catastral realizadas</t>
  </si>
  <si>
    <t>Número de mutaciones realizadas</t>
  </si>
  <si>
    <t>Avalúos realizados</t>
  </si>
  <si>
    <t>Número de avalúos realizados</t>
  </si>
  <si>
    <t>Expedición de la regulación sobre catastro multipropósito y gestión catastral.</t>
  </si>
  <si>
    <t>Solicitudes de Política de restitución de tierras y atención de victimas atendidas</t>
  </si>
  <si>
    <t>Porcentaje de solicitudes atendidas</t>
  </si>
  <si>
    <t>Número de solicitudes atendidas/Número de solicitudes allegadas</t>
  </si>
  <si>
    <t>Democratizar la información y el conocimiento del IGAC</t>
  </si>
  <si>
    <t>Implementación del SINIC (Sistema Nacional de Información de Catastro Multipropósito)</t>
  </si>
  <si>
    <t>SINIC Implementado</t>
  </si>
  <si>
    <t>Porcentaje de implementación del Sistema Nacional de Información de Catastro Multipropósito</t>
  </si>
  <si>
    <t>(sumatoria del porcentaje de avance de cada uno de los hitos)
 El indicador mide el porcentaje de avance de la implementación del Sistema de Información de Catastro Multipropósito a partir de las actividades de análisis, diseño, desarrollo,aseguramiento de calidad, puesta en producción y operación del Sistema.
 Medición por hitos: 
 Hito 1: Análisis: 10%
 Hito 2: Diseño: 15%
 Hito 3: Desarrollo: 35%
 Hito 4: Aseguramiento de calidad: 10%
 Hito 5: Puesta en producción: 10%
 Hito 6: Operación del sistema: 20%</t>
  </si>
  <si>
    <t>semestral</t>
  </si>
  <si>
    <t>Oficina de Informática y Telecomunicaciones/Subdirección de Catastro</t>
  </si>
  <si>
    <t>11. Gobierno Digital, antes Gobierno en Línea</t>
  </si>
  <si>
    <t>Implementar la modernización y el fortalecimiento del IGAC</t>
  </si>
  <si>
    <t>Fortalecimiento el ecosistema digital para la gestión misional de la Entidad.</t>
  </si>
  <si>
    <t>Procesos simplificados en funcionamiento - PAD</t>
  </si>
  <si>
    <t>Sumatoria de procesos clave para optimizar y modernizar el sistema de administración de tierras rediseñado y en operación</t>
  </si>
  <si>
    <t>Número de procesos modernizados</t>
  </si>
  <si>
    <t>Fortalecer la producción de la información agrológica, geográfica y cartográfica nacional.</t>
  </si>
  <si>
    <t>Actualización de áreas homogéneas de tierras.</t>
  </si>
  <si>
    <t>Áreas homogéneas de tierra - AHT con fines múltiples homologadas, actualizadas y correlacionadas</t>
  </si>
  <si>
    <t>Hectáreas AHT con fines múltiples homologadas, actualizadas y correlacionadas</t>
  </si>
  <si>
    <t>Hectáreas AHT con fines múltiples homologadas, actualizadas y correlacionadas / Hectareas AHT con fines múltiples homologadas, actualizadas y correlacionadas proyectadas</t>
  </si>
  <si>
    <t>Hectáreas</t>
  </si>
  <si>
    <t>Gestión Agrológica</t>
  </si>
  <si>
    <t>Subdirección de Agrología</t>
  </si>
  <si>
    <t>Ampliación de la cobertura en la identificación de los suelos a escalas más detalladas, sus usos y aplicaciones.</t>
  </si>
  <si>
    <t>Estudio de suelos realizados, como insumo para el ordenamiento del territorio.</t>
  </si>
  <si>
    <t>Áreas de estudio de suelos realizados, como insumo para el ordenamiento del territorio.</t>
  </si>
  <si>
    <t>Hectáreas de estudios realizados / Hectáreas estudios proyectados</t>
  </si>
  <si>
    <t>Estudio de suelos realizados, como insumo para el cumplimiento de los acuerdos de paz.</t>
  </si>
  <si>
    <t>Áreas de estudio de suelos como insumo para el cumplimiento de los acuerdos de paz</t>
  </si>
  <si>
    <t>Área Geomorfologica aplicada a levantamientos de suelos.</t>
  </si>
  <si>
    <t>Áreas interpretadas por geomorfológía</t>
  </si>
  <si>
    <t>Hectáreas de Geomorfologia interpretadas / Hectáreas de geomorfología proyectadas</t>
  </si>
  <si>
    <t>Coberturas y usos de la tierra, aplicada al ordenamiento del territorio.</t>
  </si>
  <si>
    <t>Áreas interpretadas por coberturas y usos.</t>
  </si>
  <si>
    <t>Hectareas de coberuras interpretadas / Hectareas de cobertura proyectadas</t>
  </si>
  <si>
    <t>Servicio de análisis químicos, físicos, mineralógicos y biológicos de suelos.</t>
  </si>
  <si>
    <t>Análisis químicos, físicos, mineralógicos y biológicos de suelos realizados</t>
  </si>
  <si>
    <t>Sumatoria de análisis químicos, físicos, mineralógicos y biológicos de suelos realizados</t>
  </si>
  <si>
    <t>Modernización del Laboratorio Nacional de Suelos</t>
  </si>
  <si>
    <t>Laboratorio Nacional de suelos modernizado</t>
  </si>
  <si>
    <t>Porcentaje de avance de la modernización del Laboratorio Nacional de Suelos</t>
  </si>
  <si>
    <t>% avance de las actividades del proceso de modernización / % de avance de las actividades del proceso de modernización programadas * 100 %</t>
  </si>
  <si>
    <t>Laboratorio Nacional de Suelos acreditado</t>
  </si>
  <si>
    <t>Porcentaje de determinaciones analíticas acreditadas</t>
  </si>
  <si>
    <t>% determinaciones análiticas acreditadas / % de determinaciones analiticas programadas *100 %</t>
  </si>
  <si>
    <t>Ampliación de los Museos de Suelos y Cartografía</t>
  </si>
  <si>
    <t>Museo Nacional de Suelos y Cartografía ampliado</t>
  </si>
  <si>
    <t>Área del museo nacional de suelos ampliada</t>
  </si>
  <si>
    <t>Otros</t>
  </si>
  <si>
    <t>200 M2</t>
  </si>
  <si>
    <t>400 M2</t>
  </si>
  <si>
    <t>Implementación de mecanismos e instrumentos eficientes de estandarización, producción y validación de la cartografía básica oficial del país.</t>
  </si>
  <si>
    <t>Productos oficiales de catografia básica generados</t>
  </si>
  <si>
    <t>Area cubierta con Ortofotos / ortoimagenes</t>
  </si>
  <si>
    <t>Cubrimiento del área con Ortofotos / ortoimagenes</t>
  </si>
  <si>
    <t>Gestión Cartográfica</t>
  </si>
  <si>
    <t>Subdirección de Geografía y Cartografía</t>
  </si>
  <si>
    <t>Porcentaje del área geográfica con cartografía básica a las escalas y con la temporalidad adecuadas</t>
  </si>
  <si>
    <t>Área de cubrimiento geográfica con cartografía básica a las escalas y con la temporalidad adecuadas / total del área geográfica continental e insular del pais</t>
  </si>
  <si>
    <t>Fortalecimiento de la red Geodesica Nacional</t>
  </si>
  <si>
    <t>Estaciones de la Red GNSS Colombia activas</t>
  </si>
  <si>
    <t>Sumatoria de Estaciones de la Red GNSS Colombia activas</t>
  </si>
  <si>
    <t>Gestión Geodésica</t>
  </si>
  <si>
    <t>Generación de estudios territoriales en zonas focalizadas</t>
  </si>
  <si>
    <t>Estudios territoriales de Geografía OT y deslindes realizados</t>
  </si>
  <si>
    <t>Estudios territoriales elaborados</t>
  </si>
  <si>
    <t>Sumatoria de estudios territoriales elaborados</t>
  </si>
  <si>
    <t>Gestión Geográfica</t>
  </si>
  <si>
    <t>% del área geografica con caracterización geográfica</t>
  </si>
  <si>
    <t>(Área con caracterización y análisis geográfico del territorio nacional continental e insular realizada / Área total geográfica continental e insular del país) * 100</t>
  </si>
  <si>
    <t>9. Gestión del conocimiento y la innovación</t>
  </si>
  <si>
    <t>Fortalecimiento del Portal Geográfico Nacional - sistema único de información del territorio</t>
  </si>
  <si>
    <t>Sistema único de Información del Territorio implementado</t>
  </si>
  <si>
    <t>Porcentaje de avance en la implementación del Sistema único de Información del Territorio</t>
  </si>
  <si>
    <t>Sistema unico de Información del territorio implementado / Sistema unico de Información del territorio programado</t>
  </si>
  <si>
    <t>6. Gestión del Conocimiento y la Innovación</t>
  </si>
  <si>
    <t>Identificación e incorporación de avances tecnológicos e innovación en procesos misionales</t>
  </si>
  <si>
    <t>Servicio de Gestión del conocimiento e Innovación Geográfica.</t>
  </si>
  <si>
    <t>Investigaciones y procedimientos innovadores para el uso y aplicación de las tecnologías de la información geográfica en Agrología, Geografía,Cartografía y Catastro.</t>
  </si>
  <si>
    <t>Número de investigaciones y procedimientos innovadores ejecutados</t>
  </si>
  <si>
    <t>Anual</t>
  </si>
  <si>
    <t>Gestión del Conocimiento, Información e Innovación</t>
  </si>
  <si>
    <t>CIAF</t>
  </si>
  <si>
    <t>Ampliación de oferta institucional de formación académica en temas misionales</t>
  </si>
  <si>
    <t>Transferencia de conocimiento en el uso y aplicación de las tecnologías geoespaciales</t>
  </si>
  <si>
    <t>Número de cursos realizados en el uso y aplicación de las tecnologías geoespaciales</t>
  </si>
  <si>
    <t>Mensual</t>
  </si>
  <si>
    <t>Transferencia de conocimiento en temas catastrales</t>
  </si>
  <si>
    <t>Número de cursos realizados en temas catastrales</t>
  </si>
  <si>
    <t>Fortalecimiento de las alianzas estratégicas de cooperación técnica y científica</t>
  </si>
  <si>
    <t>Sumatoria de eventos de difusión de información técnico cientifica</t>
  </si>
  <si>
    <t>Número de eventos realizados de información técnico cientifica</t>
  </si>
  <si>
    <t>Fortalecimiento del Portal Geográfico Nacional - Sistema Único de Información del Territorio</t>
  </si>
  <si>
    <t>Geoservicios publicados y disponibles</t>
  </si>
  <si>
    <t>Sumatoria de geoservicios publicados y disponibles</t>
  </si>
  <si>
    <t>Promoción y consolidación de las IDES temáticas</t>
  </si>
  <si>
    <t>Documentos normativos (Guías de implementación de estándares, especificaciones técnicas y proyección de actos administrativos) elaborados</t>
  </si>
  <si>
    <t>Sumatoria de Documentos normativos (Guías de implementación de estándares, especificaciones técnicas y proyección de actos administrativos)</t>
  </si>
  <si>
    <t>Número de documentos normativos elaborados</t>
  </si>
  <si>
    <t>Servicios de asistencia técnica para la gestión de los recursos geográficos</t>
  </si>
  <si>
    <t>Asistencia técnica a entidades en la gestión de los recursos geográficos</t>
  </si>
  <si>
    <t>Número de Entidades asistidas en la gestión de los recursos geográficos</t>
  </si>
  <si>
    <t>Consolidación de la ICDE (Infraestructura Colombiana de Datos Espaciales)</t>
  </si>
  <si>
    <t>Asistencia técnica de fortalecimiento para las entidades de la Infraestructura Colombiana de Datos Espaciales - ICDE</t>
  </si>
  <si>
    <t>Número de Entidades asistidas para la ICDE</t>
  </si>
  <si>
    <t>Pacto por una Gestión Pública Efectiva</t>
  </si>
  <si>
    <t>2. Direcionamiento Estratégico y Planeación</t>
  </si>
  <si>
    <t>Reestructuración del IGAC basado en procesos (Estructura y planta de personal)</t>
  </si>
  <si>
    <t>Reorganizacion institucional</t>
  </si>
  <si>
    <t>% de Avance en la implementación de la reorganización institucional</t>
  </si>
  <si>
    <t>Actividades ejecutadas /Actividades programadas para la implementación de la reorganización * 100</t>
  </si>
  <si>
    <t>Direccionamiento Estratégico</t>
  </si>
  <si>
    <t>GIT - Talento Humano</t>
  </si>
  <si>
    <t>4. Evaluación de Resultados</t>
  </si>
  <si>
    <t>10. Gestión documental</t>
  </si>
  <si>
    <t>Implementación del sistema de gestión documental</t>
  </si>
  <si>
    <t>Sistema de gestión documental implementado</t>
  </si>
  <si>
    <t>Porcentaje de avance en la implementación del Sistema de gestión documental implementado</t>
  </si>
  <si>
    <t>Actividades implementadas / Actividades de implementación programadas</t>
  </si>
  <si>
    <t>Gestión Documental</t>
  </si>
  <si>
    <t>GIT Gestión Documental</t>
  </si>
  <si>
    <t>Implementación de las políticas de gestión y desempeño institucional (MIPG)</t>
  </si>
  <si>
    <t>MIPG implementado</t>
  </si>
  <si>
    <t>Indice de desempeño institucional</t>
  </si>
  <si>
    <t>Reporte Oficial de FURAG(DAFP)</t>
  </si>
  <si>
    <t>Oficina Asesora de Planeación</t>
  </si>
  <si>
    <t>5. Información y Comunicación</t>
  </si>
  <si>
    <t>4. Transparencia, acceso a la información pública y lucha contra la corrupción</t>
  </si>
  <si>
    <t>Fortalecimiento de estrategias de comunicación institucional</t>
  </si>
  <si>
    <t>Estrategia de divulgación de la política de catastro multipropósito ejecutada</t>
  </si>
  <si>
    <t>% de implementación de la estrategia de divulgación</t>
  </si>
  <si>
    <t>Número de actividades realizadas/Número de actividades programadas</t>
  </si>
  <si>
    <t>Comunicaciones</t>
  </si>
  <si>
    <t>Proceso de comunicaciones</t>
  </si>
  <si>
    <t>6. Servicio al ciudadano</t>
  </si>
  <si>
    <t>Mejoramiento en la prestación del servicio a la ciudadanía</t>
  </si>
  <si>
    <t>PQRS atendidas con oportunidad</t>
  </si>
  <si>
    <t>Porcentaje de PQRS atendidas con oportunidad</t>
  </si>
  <si>
    <t>Número total de PQR's contestadas en los tiempos de Ley / Número total de PQR's recibidas</t>
  </si>
  <si>
    <t>Sevicio al ciudadano</t>
  </si>
  <si>
    <t>Secretaría General /GIT Servicio al ciudadano</t>
  </si>
  <si>
    <t>REGULACION</t>
  </si>
  <si>
    <t>PLAN DE ACCIÓN ANUAL 2020</t>
  </si>
  <si>
    <t>FECHA INFORME</t>
  </si>
  <si>
    <t>OBSERVACIONES DEL AVANCE DE PRODUCTOS Y ACTIVIDADES POR MES</t>
  </si>
  <si>
    <t>AAAA - MM - DD</t>
  </si>
  <si>
    <t>DIRECCIONAMIENTO ESTRATÉGICO Y PLANEACIÓN</t>
  </si>
  <si>
    <t>PROCESO / DIRECCIÓN TERRITORIAL</t>
  </si>
  <si>
    <t>GESTIÓN GEODESICA</t>
  </si>
  <si>
    <t>Peso % del Proceso</t>
  </si>
  <si>
    <t>Avance % Proceso</t>
  </si>
  <si>
    <t>Avance según Peso</t>
  </si>
  <si>
    <t>Alineación MIPG</t>
  </si>
  <si>
    <t>Programación y Seguimiento</t>
  </si>
  <si>
    <t>Resultado</t>
  </si>
  <si>
    <t>Peso % Produc.</t>
  </si>
  <si>
    <t>% Según Peso</t>
  </si>
  <si>
    <t>Diciembre</t>
  </si>
  <si>
    <t>Datos de gravedad actualizados, procesados y dispuestos</t>
  </si>
  <si>
    <t>13. No Aplica</t>
  </si>
  <si>
    <t>Fortalecer la producción de la información agrológica geográfica geodésica y cartográfica nacional</t>
  </si>
  <si>
    <t>4.4. Fortalecimiento de la Red Geodésica Nacional para mejorar las precisiones de escalas  y coordenadas de la cartografía oficial</t>
  </si>
  <si>
    <t>Gestión con Valores para Resultados</t>
  </si>
  <si>
    <t>3.6. Fortalecimiento organizacional y simplificación de procesos</t>
  </si>
  <si>
    <t>Numero</t>
  </si>
  <si>
    <t>Eficacia</t>
  </si>
  <si>
    <t>GIT  Gestión Geodésica</t>
  </si>
  <si>
    <t xml:space="preserve">E </t>
  </si>
  <si>
    <t>ACTIVIDADES</t>
  </si>
  <si>
    <t>Peso Activ.</t>
  </si>
  <si>
    <t>Determinar, procesar y disponer los datos de gravedad absoluta de 18 puntos de la red gravimétrica nacional, de conformidad con el mapa de riesgos del gobierno francés</t>
  </si>
  <si>
    <t>Capturar, procesar y disponer datos de gravedad del 50% de los puntos que conforman un anillo de la densificación de la red gravimétrica.</t>
  </si>
  <si>
    <t>Calcular, consolidar y disponer datos de gravedad existentes en la subdirección desde el 2003 a 2018.</t>
  </si>
  <si>
    <t>Total Actividades</t>
  </si>
  <si>
    <t>DEJAR EN BLANCO</t>
  </si>
  <si>
    <t>Estaciones activas y conectadas al marco de referencia terrestre</t>
  </si>
  <si>
    <t>Fortalecer la red geodésica del país con 12 estaciones en los municipios priorizados y realizar su respectivo monitoreo, actualización (2018,0), procesamiento y disposición.</t>
  </si>
  <si>
    <t>Integrar 10 estaciones (activas y pasivas) de otras instituciones públicas y privadas a la Red Geodésica Nacional.</t>
  </si>
  <si>
    <t>Identiticar, priorizar y mantener (activación) las estaciones continuas de la Red Magna ECO, así como monitorear, procesar y disponer semanalmente sus datos de coordenadas (rinex) y la de las 105 estaciones del centro IGA del Sistema de Referencia Geocéntrico para las Américas (SIRGAS).</t>
  </si>
  <si>
    <t>Determinar, procesar y disponer los datos de coordenadas de la red pasiva del país</t>
  </si>
  <si>
    <t>Calcular y consolidar los datos de altura de las líneas de nivelación geodésica, de acuerdo a priorización basada en la identificación de insumos.</t>
  </si>
  <si>
    <t>Gestionar la contratación para la densificación de la red geodésica del país y la disposición de plataforma de datos conjunta para el servicio de datos GNSS, y realizar su respectivo seguimiento y validación de entregables, en el marco de las metas del Banco de Mundial.</t>
  </si>
  <si>
    <t>Revisar, ajustar, socializar y formalizar el plan nacional de geodesia, así como iniciar su implementación.</t>
  </si>
  <si>
    <t>Datos geomagnéticos generados, procesados y dispuestos</t>
  </si>
  <si>
    <t>Generar, procesar y disponer 648 datos geomagnéticos capturados a través del observatorio (Se toman 2 lecturas, 3 veces por semana. Cada lectura mide la declinación, inclinación, y fuerza del campo magnetico)</t>
  </si>
  <si>
    <t>Generar propuesta para la modernización del observatorio geomagnético nacional, con su respectivo plan de acción (documento y cronograma)</t>
  </si>
  <si>
    <t>OFICINA ASESORA DE PLANEACIÓN</t>
  </si>
  <si>
    <t>Formato PAA</t>
  </si>
  <si>
    <t>PROCESOS</t>
  </si>
  <si>
    <t>PESO% PROCESO</t>
  </si>
  <si>
    <t xml:space="preserve">AVANCE </t>
  </si>
  <si>
    <t>AVANCE SEGUN PESO%</t>
  </si>
  <si>
    <t>Talento Humano</t>
  </si>
  <si>
    <t>Direccionamiento Estratégico y Planeación</t>
  </si>
  <si>
    <t>Evaluación de Resultados</t>
  </si>
  <si>
    <t>Información y Comunicación</t>
  </si>
  <si>
    <t>Gestión del Conocimiento y la Innovación</t>
  </si>
  <si>
    <t>Control Interno</t>
  </si>
  <si>
    <t>Bienes de consumo y devolutivos registrados en el sistema</t>
  </si>
  <si>
    <t>1.3. Talento Humano.</t>
  </si>
  <si>
    <t>1.4. Integridad</t>
  </si>
  <si>
    <t>2.1. Planeacion Institucional</t>
  </si>
  <si>
    <t>2.2. Gestión Presupuestal y eficiencia del gasto público</t>
  </si>
  <si>
    <t>3.11. Gobierno Digital, antes Gobierno en Línea</t>
  </si>
  <si>
    <t>3.12. Seguridad Digital</t>
  </si>
  <si>
    <t>3.13. Defensa jurídica</t>
  </si>
  <si>
    <t>3.17. Mejora Normativa</t>
  </si>
  <si>
    <t>4.16. Seguimiento y evaluación del desempeño institucional</t>
  </si>
  <si>
    <t>5.5. Transparencia, acceso a la información pública y Lucha contra la Corrupción</t>
  </si>
  <si>
    <t>5.7. Servicio al ciudadano</t>
  </si>
  <si>
    <t>5.8.Participación ciudadana en la gestión pública</t>
  </si>
  <si>
    <t>5.9. Racionalización de trámites</t>
  </si>
  <si>
    <t>5.10. Gestión documental</t>
  </si>
  <si>
    <t>6.14. Gestión del conocimiento y la innovación</t>
  </si>
  <si>
    <t>7.15. Control Interno</t>
  </si>
  <si>
    <t>PROGRMADO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</si>
  <si>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</si>
  <si>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</si>
  <si>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</si>
  <si>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</si>
  <si>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</si>
  <si>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</si>
  <si>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</si>
  <si>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</si>
  <si>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</si>
  <si>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</si>
  <si>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</si>
  <si>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</si>
  <si>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Implementación  de las políticas de gestión y desempeño institucional (MIPG).</t>
  </si>
  <si>
    <t>EJECUTADO</t>
  </si>
  <si>
    <t>GESTIÓN CARTOGRÁFICA</t>
  </si>
  <si>
    <t>Información cartográfica generada o actualizada a diferentes  resoluciones de 3.500.000 ha del país.</t>
  </si>
  <si>
    <t>4.3. Fortalecimiento de la estandarización, producción y validación de la cartografía básica oficial del país</t>
  </si>
  <si>
    <t>Gestión_con_Valores_para_Resultados</t>
  </si>
  <si>
    <t>Hectáreas de información cartográfica generada o actualizada a diferentes  resoluciones</t>
  </si>
  <si>
    <t xml:space="preserve">GIT  Producción Cartográfica </t>
  </si>
  <si>
    <t>Generar o actualizar productos cartográficos (ortoimagen, modelo digital de terreno y cartografìa básica) de 3.500.000 ha (escalas 1:1.000, 1:2.000, 1:10.000, y 1:25.000 dependiendo de las características de la zona).</t>
  </si>
  <si>
    <t>Generar datos vectoriales de alta resolución HRVD 1:50.000 de 2.460.000 ha de los municipios priorizados en el marco del convenio IGAC-NGA</t>
  </si>
  <si>
    <t>Generar modelo digital de elevación de 12 m de 12.600.000 ha correspondiente a municipios priorizados e integrarlo en el modelo digital de elevación mundial</t>
  </si>
  <si>
    <t>Capturar y/o gestionar imágenes de 3.500.000 ha del país e incorporarlas en el Banco Nacional de Imágenes</t>
  </si>
  <si>
    <t>GIT  Producción Cartográfica y GIT  Administración de la información</t>
  </si>
  <si>
    <t>Generar 2 mapas base del país (ortoimagen y vectorial) a escalas pequeñas y haciendo uso de los insumos existentes.</t>
  </si>
  <si>
    <t>Actualizar, documentar y  formalizar el proceso de gestión cartográfica.</t>
  </si>
  <si>
    <t>Gestionar la contratación de productos cartográficos de los municipios priorizados, y realizar su respectivo seguimiento y validación de entregables, en el marco de las metas del Banco Mundial.</t>
  </si>
  <si>
    <t>Información cartográfica, geográfica y geodésica producida por terceros, oficializada</t>
  </si>
  <si>
    <t>Eficiencia</t>
  </si>
  <si>
    <t>Revisar, ajustar, socializar y formalizar el procedimiento o estrategia para la oficialización de la información catastral, geográfica, geodésica y agrológica producida por terceros,  desde el marco de la competencia de la Subdirección.</t>
  </si>
  <si>
    <t>Elaborar, ajustar, formalizar y publicar cuatro (4) especificaciones técnicas para productos cartográficos, geográficos y geodésicos, como soporte al proceso de oficialización.</t>
  </si>
  <si>
    <t>Oficializar e integrar la información cartográfica, geográfica y geodésica producida por terceros, de acuerdo a la demanda y previo análisis de viabilidad.</t>
  </si>
  <si>
    <t>Revisar, ajustar, socializar y formalizar el proyecto tipo para la contratación de generación o actualización de cartografía básica por parte de terceros, así como el plan nacional de cartografía.</t>
  </si>
  <si>
    <t xml:space="preserve">Servicios de Información Geográfica, geodesica y cartográfica </t>
  </si>
  <si>
    <t xml:space="preserve">Datos publicados de infromación geográfica, geodesica y cartográfica </t>
  </si>
  <si>
    <t xml:space="preserve">GIT Administración de la Información </t>
  </si>
  <si>
    <t xml:space="preserve">Disponer 12.960 datos de mediciones diarias de la red geodésica activa (rinex). </t>
  </si>
  <si>
    <t>GIT  Administración de la información</t>
  </si>
  <si>
    <t>Modelar e integrar en una base de datos continua la información cartográfica, geográfica y geodésica.</t>
  </si>
  <si>
    <t>4.1.Ampliación de la cobertura en la identificación de los suelos, geomorfología y capacidad agrológica a escalas más detalladas, sus usos y aplicaciones.</t>
  </si>
  <si>
    <t xml:space="preserve"> Fortalecimiento organizacional y simplificación de procesos </t>
  </si>
  <si>
    <t>Análisis químicos, físicos, mineralógicos y biológicos de suelos, aguas y tejido vegetal realizados</t>
  </si>
  <si>
    <t>Laboratorio Nacional de Suelos</t>
  </si>
  <si>
    <t>Gestionar, controlar y disponer la información cartográfica, geodésica y geográfica producida por la Subdirección, de acuerdo con la identificación de necesidades frecuentes de los usuarios y de conformidad con las licencias de uso definidas.</t>
  </si>
  <si>
    <t>Generar propuesta para la actualización de Geocarto (desde la producción hasta su disposición), con su respectivo plan de acción (documento y cronograma)</t>
  </si>
  <si>
    <t>1. Ejecutar análisis químico de suelos, aguas y tejido vegetal, producto de convenios y contratos</t>
  </si>
  <si>
    <t>Labaoratorio Nacional de Suelos</t>
  </si>
  <si>
    <t>Definir requerimientos para la actualización del Banco Nacional de Imágenes, así como ejecutar las pruebas respectivas.</t>
  </si>
  <si>
    <t>2.Ejecutar análisis físicos de suelos, producto de convenios y contratos</t>
  </si>
  <si>
    <t>Definir requerimientos para la generación de servicio web de transformación y conversión de coordenadas, así como ejecutar las pruebas respectivas</t>
  </si>
  <si>
    <t>3. Ejecutar análisis mineralógicos y micro morfológicos de suelos, producto de convenios y contratos</t>
  </si>
  <si>
    <t>Preservar el archivo histórico de rollos de negativos de pelicula de fotografía áerea (22.500 imágenes)</t>
  </si>
  <si>
    <t>4. Ejecutar análisis biológicos de suelos, producto de convenios y contratos</t>
  </si>
  <si>
    <t>5. Ejecutar análisis químico de suelos, aguas y tejido vegetal, producto de la satisfacción a la demanda por ventanilla</t>
  </si>
  <si>
    <t>6. Ejecutar análisis físicos de suelos, producto de la satisfacción a la demanda por ventanilla</t>
  </si>
  <si>
    <t>7. Ejecutar análisis mineralógicos y micro morfológicos de suelos, producto de la satisfacción a la demanda por ventanilla</t>
  </si>
  <si>
    <t>8. Ejecutar análisis biológicos de suelos, producto de la satisfacción a la demanda por ventanilla</t>
  </si>
  <si>
    <t>PLAN DE ACCIÓN ANUAL</t>
  </si>
  <si>
    <t>GESTIÓN GEOGRÁFICA</t>
  </si>
  <si>
    <t>Documentos de estudios técnicos sobre geografía
(100 Informes de caracterización territorial por municipio)</t>
  </si>
  <si>
    <t>Fortalecer_la_producción_de_la_información_agrológica_geográfica_geodésica_y_cartográfica_nacional</t>
  </si>
  <si>
    <t>4.5. Generación de estudios territoriales en zonas focalizadas</t>
  </si>
  <si>
    <t>Documentos de estudios técnicos sobre geografía elaborados</t>
  </si>
  <si>
    <t xml:space="preserve">GIT  Estudios Geográficos y Ordenamiento Territorial </t>
  </si>
  <si>
    <t xml:space="preserve">Áreas AHT con fines múltiples homologadas, actualizadas y correlacionadas </t>
  </si>
  <si>
    <t>Procesar información primaria y secundaria de los diferentes fenómenos geográficos objeto de análisis para los municipios priorizados</t>
  </si>
  <si>
    <t>4.2. Actualización de áreas homogéneas de tierras.</t>
  </si>
  <si>
    <t xml:space="preserve"> AHT con fines múltiples homologadas, actualizadas y correlacionadas</t>
  </si>
  <si>
    <t>Gestión de Suelos y Aplicaciones Agrologicas</t>
  </si>
  <si>
    <t>Analizar la información primaria y secundaria   para los municipios priorizados</t>
  </si>
  <si>
    <t xml:space="preserve">Redactar el documento técnico </t>
  </si>
  <si>
    <t>1. Correlacionar o actualizar las áreas homogéneas de tierras a nivel nacional</t>
  </si>
  <si>
    <t>2. Atender prioritariamente solicitudes judiciales, catastrales procesos de restitución de tierras, entre otras (a demanda).</t>
  </si>
  <si>
    <t>Publicar el documento técnico</t>
  </si>
  <si>
    <t>3. Estructurar el control de calidad y correlacionar digitalmente la información de áreas homogéneas producida por el GIT de Levantamientos y Aplicaciones.</t>
  </si>
  <si>
    <t>Modernización y adminsitración de la información</t>
  </si>
  <si>
    <t>4. Entregar insumos estadísticos y mapas de las solicitudes judiciales, catastrales, procesos de restitución de tierras a demanda.</t>
  </si>
  <si>
    <t>5.  Consolidar y elaborar la cartografía temática de acuerdo a estándares cartográficos</t>
  </si>
  <si>
    <t>Estudios de investigación geográfica 
(Fase 2 del atlas funcional y
geografía del departamento del Casanare)</t>
  </si>
  <si>
    <t>4.7. Fortalecimiento de líneas de investigación en procesos misionales.</t>
  </si>
  <si>
    <t>Documentos de Investigación geogràfica generados</t>
  </si>
  <si>
    <t xml:space="preserve">Información Agrologica básica para el Ordenamiento Integral del territorio. </t>
  </si>
  <si>
    <t>Áreas de Estudio de suelos realizados, como insumo para el ordenamiento del territorio.</t>
  </si>
  <si>
    <t>Levantar información primaria y secundaria de los diferentes fenómenos geográficos objeto de análisis   (Fase 2 del atlas funcional y geografía del departamento del Casanare)</t>
  </si>
  <si>
    <t>Procesar y analizar la información primaria y secundaria   (Fase 2 del atlas funcional y geografía del departamento del Casanare)</t>
  </si>
  <si>
    <t>1.  Elaborar la interpretación de geomorfología aplicada a los levantamientos de suelos</t>
  </si>
  <si>
    <t>Redactar el documento técnico</t>
  </si>
  <si>
    <t>2. Realizar el levantamiento de suelos</t>
  </si>
  <si>
    <t>3.  Elaborar la interpretación de cobertura y uso de las tierras</t>
  </si>
  <si>
    <t>4. Realizar la clasificación de capacidad de uso de las tierras</t>
  </si>
  <si>
    <t>5. Consolidar y elaborar la cartografía temática de acuerdo a estándares cartográficos</t>
  </si>
  <si>
    <t>Base de Datos del Diccionario geográfico
(Actualizar  60.000 topónimos en la Base Nacional de Nombres Geográficos)</t>
  </si>
  <si>
    <t>Registros del Diccionario Geográfico actualizados</t>
  </si>
  <si>
    <t xml:space="preserve">Laboratorio Nacional de Suelos acreditado </t>
  </si>
  <si>
    <t>Gestionar la información con las entidades nacionales.</t>
  </si>
  <si>
    <t>Paquete Q-01 Acreditado</t>
  </si>
  <si>
    <t>Validar la información gestionada.</t>
  </si>
  <si>
    <t>Actualizar la base de datos</t>
  </si>
  <si>
    <t>1. Revisar bibliográfia, elaborar y actualizar documentación.</t>
  </si>
  <si>
    <t>Definir requerimientos para la construcción de herramientas de colaboración que permitan el levantamiento y actualización de topónimos, así como ejecutar las pruebas respetivas.</t>
  </si>
  <si>
    <t>2. Planificar la ejecución por determinación analítica.</t>
  </si>
  <si>
    <t>3. Preparar reactivos, pruebas preliminares y/o adicionales</t>
  </si>
  <si>
    <t>4. Prevalidar - validar las determinaciones e informe.</t>
  </si>
  <si>
    <t>5. Estimar la incertidumbre de la medición.</t>
  </si>
  <si>
    <t>Instrumento para el mejoramiento de los procesos de ordenamiento territorial</t>
  </si>
  <si>
    <t>6. Tramitar ante el ente acreditador: solicitud, asignación y realización de visita, plan de acción, otorgamiento de la acreditación</t>
  </si>
  <si>
    <t>Instrumento para el mejoramiento de los procesos de ordenamiento territorial elaborado</t>
  </si>
  <si>
    <t>7. Consolidar y elaborar la base de datos de acuerdo a los estándares definidos</t>
  </si>
  <si>
    <t>Revisar la norma de uso de los POT en cuanto a clasificación del suelo como insumo al estudio territorial de los municipios priorizados</t>
  </si>
  <si>
    <t>Revisar la norma de uso de los POT en cuanto a zonificación de uso del suelo como insumo al estudio territorial de los municipios  priorizados.</t>
  </si>
  <si>
    <t>Identificar y documentar recomendaciones para el proceso de revisión y ajuste de los POT para los municipios priorizados (instrumento)</t>
  </si>
  <si>
    <t>Mapa Nacional de Suelos</t>
  </si>
  <si>
    <t xml:space="preserve">Mapa Nacional de Suelos Correlacionado </t>
  </si>
  <si>
    <t>Subdirección</t>
  </si>
  <si>
    <t>1. Interpretar y correlacionar la geomorfología del territorio nacional</t>
  </si>
  <si>
    <t>2. Elaborar y consolidar la bases de datos de perfiles y resultados de laboratorio</t>
  </si>
  <si>
    <t xml:space="preserve">3. Correlacionar los levantamientos generales de suelos a nivel nacional </t>
  </si>
  <si>
    <t xml:space="preserve">Servicio de información geográfica
</t>
  </si>
  <si>
    <t>4. Consolidar y elaborar la cartografía temática de acuerdo a estándares cartográficos</t>
  </si>
  <si>
    <t>Servicios de información geográfica actualizados</t>
  </si>
  <si>
    <t xml:space="preserve">Actualizar las variables temáticas del SIGOT  (100) e integrar la información de ordenamiento territorial de los nodos regionales y locales (departamentos, municipios y figuras de asociatividad) </t>
  </si>
  <si>
    <t>Disponer la base de datos de límites fronterizos, departamentales y municipales del país, así como los mapas de territorios colectivos (resguardos indigenas y tierras de comunidades negras), semestralmente.</t>
  </si>
  <si>
    <t xml:space="preserve">GIT Fronteras y Limites Territoriales </t>
  </si>
  <si>
    <t>Definir requerimientos para el robustecimiento del SIGOT, así como ejecutar las pruebas respectivas.</t>
  </si>
  <si>
    <t>Documentos de estudios técnicos de deslindes y de Territorios Indígenas, con su respectiva cartografía</t>
  </si>
  <si>
    <t>Documentos de estudios técnicos de deslindes y de Territorios Indígenas elaborados</t>
  </si>
  <si>
    <t xml:space="preserve">GIT Fronteras y Límites Territoriales </t>
  </si>
  <si>
    <t xml:space="preserve">Mantener los 2 niveles de información asociados a los límites departamentales y municipales de Colombia, de acuerdo con su dinámica de actualización. </t>
  </si>
  <si>
    <t>Elaborar el diagnóstico de 432 límites de 96 entidades territoriales como insumo para la caracterización territorial y levantamiento catastral.</t>
  </si>
  <si>
    <t>Realizar operaciones de deslinde y/o amojonamiento municipales y departamentales en 25 entidades territoriales, con su correspondiente informe técnico</t>
  </si>
  <si>
    <t>Revisar y proponer estrategia para la definición del área oficial de cada una de las entidades terrioriales del país, a partir de un estudio histórico, cartográfico y normativo.</t>
  </si>
  <si>
    <t>Atender solicitudes y participar en escenarios de asuntos étnicos y diálogo social, con su correspondiente informe</t>
  </si>
  <si>
    <t>Actualizar los mapas de territorios colectivos (resguardos indigenas y tierras de comunidades negras), semestralmente.</t>
  </si>
  <si>
    <t xml:space="preserve">GIT Fronteras y Límites Territoriales /GIT  Estudios Geográficos y Ordenamiento Territorial </t>
  </si>
  <si>
    <t>Definir, socializar y formalizar las especificaciones técnicas para la generación, actualización y disposición de la cartografía de territorios colectivos, con protocolo de entrega por parte de los custodios.</t>
  </si>
  <si>
    <t xml:space="preserve">GIT  Estudios Geográficos y Ordenamiento Territorial Y GIT Fronteras y Límites Territoriales  </t>
  </si>
  <si>
    <t>Solicitudes atendidas en temas de demarcación  y mantenimiento de fronteras internacionales</t>
  </si>
  <si>
    <t>Apoyar técnicamente al Ministerio de Relaciones Exteriores en la demarcación  y mantenimiento de fronteras internacionales.</t>
  </si>
  <si>
    <t>Peso % Produce.</t>
  </si>
  <si>
    <t xml:space="preserve">Avalúos comerciales elaborados 
</t>
  </si>
  <si>
    <t>Implementar_la_prestación_por_excepción_de_la_gestión_catastral_acorde_con_los_procedimientos_con_enfoque_multipropósito</t>
  </si>
  <si>
    <t>3.2. Promoción a otros gestores catastrales del IGAC como operador catastral.</t>
  </si>
  <si>
    <t>Avalúos</t>
  </si>
  <si>
    <t>Número de avalúos elaborados en el periodo</t>
  </si>
  <si>
    <t>GIT AVALÚOS</t>
  </si>
  <si>
    <t xml:space="preserve"> </t>
  </si>
  <si>
    <t>Peso Activo.</t>
  </si>
  <si>
    <t>Realizar 2.437 avalúos comerciales ó la totalidad de los que sean solicitados en caso que sea un número inferior</t>
  </si>
  <si>
    <t>GIT AVALÚOS
PEDRO - JUAN CARLOS ZAMUDIO</t>
  </si>
  <si>
    <t xml:space="preserve">Realizar Avalúos IVP </t>
  </si>
  <si>
    <t>GIT AVALÚOS
PEDRO</t>
  </si>
  <si>
    <t>Atender el 100% de las solicitudes de modificación de estudios de ZHF y ZHG, provenientes de las Direcciones Territoriales en un término máximo de 15 días, una vez se encuentre completa la solicitud</t>
  </si>
  <si>
    <t>GIT AVALÚOS
VICTOR</t>
  </si>
  <si>
    <t>Atender  el 100% de las solicitudes de impugnación dentro del término de ley</t>
  </si>
  <si>
    <t>Observatorio Inmobiliario Nacional implementado</t>
  </si>
  <si>
    <t>Avance en la implementación del Observatorio Inmobiliario Nacional</t>
  </si>
  <si>
    <t xml:space="preserve">Analizar y diseñar el Observatorio Nacional Inmobiliario </t>
  </si>
  <si>
    <t>GIT AVALÚOS
PEDRO - JUAN CARLOS ZAMUDIO- CONTRATISTA NUEVA</t>
  </si>
  <si>
    <t>Implementar el Observatorio Nacional Inmobiliario</t>
  </si>
  <si>
    <t xml:space="preserve">Suscribir como mínimo 3 convenio con entidades para el suministro de información inmobiliaria insumo para el observatorio </t>
  </si>
  <si>
    <t>GIT AVALÚOS
CONTRATISTA NUEVA</t>
  </si>
  <si>
    <t>Disposiciones de cabida y linderos actualizadas e implementadas</t>
  </si>
  <si>
    <t>Avance en la implementación de las disposiciones de cabida y linderos actualizadas</t>
  </si>
  <si>
    <t>GIT GESTIÓN CATASTRAL</t>
  </si>
  <si>
    <t xml:space="preserve">Definir y adoptar  los rangos de tolerancia para los trámites relacionados con cabida y linderos </t>
  </si>
  <si>
    <t>GIT GESTIÓN CATASTRAL
CRISTIAN CAMILO - MARIA ANGÉLICA - CIAF</t>
  </si>
  <si>
    <t>Ajuste al procedimiento para la atención de trámites de cabida y linderos</t>
  </si>
  <si>
    <t>GIT GESTIÓN CATASTRAL
JOSE ANTONIO OCHOA</t>
  </si>
  <si>
    <t xml:space="preserve">Capacitación del nuevo procedimiento para la atención de trámites de cabida y linderos a los funcionarios de la Subdirección y Direcciones Territoriales </t>
  </si>
  <si>
    <t>GIT GESTIÓN CATASTRAL
JOSE ANTONIO OCHOA - RENÉ TORRES</t>
  </si>
  <si>
    <t>Especificar la inclusión del trámite del trámite de cabida y linderos  en los sistemas COBOL y SNC</t>
  </si>
  <si>
    <t>GIT GESTIÓN CATASTRAL - JUAN CARLOS VERA</t>
  </si>
  <si>
    <t>Probar el desarrollo de la inclusión del trámite de cabida y linderos  en los sistemas COBOL y SNC</t>
  </si>
  <si>
    <t>Ejecución de estrategias para la implementación de la Política de Catastro Multipropósito, en el marco de las competencias misionales del IGAC</t>
  </si>
  <si>
    <t>Avance en la Ejecución de estrategias para la implementación de la Política de Catastro Multipropósito</t>
  </si>
  <si>
    <t>SUBDIRECCIÓN DE CATASTRO</t>
  </si>
  <si>
    <t>Expedir la resolución de especificaciones técnicas para los procesos de actualización en el marco del catastro multipropósito</t>
  </si>
  <si>
    <t>SUBDIRECCIÓN DE CATASTRO
MARIA ANGÉLICA ACERO</t>
  </si>
  <si>
    <t>Capacitar a funcionarios y contratistas de la Subdirección de Catastro y Direcciones Territoriales en lo relacionado con el catastro multipropósito</t>
  </si>
  <si>
    <t>SUBDIRECCIÓN DE CATASTRO
RENÉ TORRES</t>
  </si>
  <si>
    <t>Especificar la funcionalidad requerida para la actualización jurídica masiva de propietarios</t>
  </si>
  <si>
    <t xml:space="preserve">SUBDIRECCIÓN DE CATASTRO
</t>
  </si>
  <si>
    <t>Realizar las pruebas de la funcionalidad de actualización jurídica masiva de propietarios</t>
  </si>
  <si>
    <t xml:space="preserve">
 Especificar la funcionalidad requerida para la identificación de predios segregados</t>
  </si>
  <si>
    <t>Realizar las pruebas de la funcionalidad de identificación de predios segregados</t>
  </si>
  <si>
    <t>Especificar la  funcional del Repositorio de Datos Maestro  RDM/SINIC</t>
  </si>
  <si>
    <t>Probar la  funcional del Repositorio de Datos Maestro  RDM/SINIC</t>
  </si>
  <si>
    <t xml:space="preserve">Especificar las variables del componente catastral en el modelo LADM COL </t>
  </si>
  <si>
    <t>Probar las variables del componente catastral en el modelo LADM COL para los sistemas SNC y COBOL</t>
  </si>
  <si>
    <t>Especificar la funcionalidad para el aplicativo de captura de información en terreno CICA ajustado al modelo LADM COL</t>
  </si>
  <si>
    <t>Probar la funcionalidad para el aplicativo de captura de información en terreno CICA ajustado al modelo LADM COL</t>
  </si>
  <si>
    <t>Definir el protocolo de gobernanza del modelo LADM COL</t>
  </si>
  <si>
    <t>Definir el protocolo para la asignación del NUPRE</t>
  </si>
  <si>
    <t>Especificar los ajustes requeridos para la optimización de las funcionalidades del SNC</t>
  </si>
  <si>
    <t>Reportes de seguimiento a las metas institucionales y sectoriales</t>
  </si>
  <si>
    <t>Implementar un plan de modernización y fortalecimiento institucional</t>
  </si>
  <si>
    <t>1.8. Implementación  de las políticas de gestión y desempeño institucional (MIPG).</t>
  </si>
  <si>
    <t>Reportes de seguimiento a metas institucionales y sectoriales elaborados</t>
  </si>
  <si>
    <t>Probar los ajustes implementados para la optimización de las funcionalidades del SNC</t>
  </si>
  <si>
    <t xml:space="preserve">Oficina Asesora de Planeación </t>
  </si>
  <si>
    <t>Probar las funcionales del módulo de insumos</t>
  </si>
  <si>
    <t>Elaborar reportes ejecutivos de seguimiento a las metas de los planes institucionales</t>
  </si>
  <si>
    <t>Presentar los reportes de seguimiento mejorados en los Comités de Gestión y Desempeño para la generación de alertas, toma de decisiones y definición de acciones de mejora necesarias para el cumplimiento de las metas institucionales</t>
  </si>
  <si>
    <t>Publicar y presentar los reportes de seguimiento de las metas institucionales en  las herramientas definidas y a las entidades que lo requieren con el fin de contribuir a la rendición permanente de cuentas de la gestión desarrollada por el IGAC</t>
  </si>
  <si>
    <t>Solicitudes y requerimientos atendidos, en el marco de la Política de Reparación Integral a Víctimas y de sentencias de Restitución de Tierras</t>
  </si>
  <si>
    <t>Porcentaje de solicitudes y requerimientos atendidos, en el marco de la Política de Reparación Integral a Víctimas y de sentencias de Restitución de Tierras</t>
  </si>
  <si>
    <t>GIT TIERRAS</t>
  </si>
  <si>
    <t>Anteproyecto de presupuesto - MGMP</t>
  </si>
  <si>
    <t>Atender en el término legal, el 100% de las solicitudes realizadas en materia de regularización de la propiedad, en los términos de ley</t>
  </si>
  <si>
    <t>GIT TIERRAS
ASTRID TORRES</t>
  </si>
  <si>
    <t>Anteproyecto de presupuesto presentado</t>
  </si>
  <si>
    <t xml:space="preserve">Atender el 100% de las solicitudes recibidas para el cumplimiento de la Política de Restitución de Tierras y Ley de Víctimas, en los términos de ley   </t>
  </si>
  <si>
    <t>Estructurar el anteproyecto de presupuesto del IGAC con las dependencias de la entidad</t>
  </si>
  <si>
    <t>Realizar seguimiento mensual  al cumplimiento de los autos, medidas cautelares y/o sentencias, proferidos por los juzgados especializados de restitución de tierras, para resguardos indígenas y territorios colectivos de comunidades negras</t>
  </si>
  <si>
    <t>Socializar el anteproyecto de presupuesto con los procesos de la Entidad</t>
  </si>
  <si>
    <t>Presentar ante las instancias definidas el anteproyecto de presupuesto del IGAC.</t>
  </si>
  <si>
    <t>Avance en el proceso de actualización catastral</t>
  </si>
  <si>
    <t xml:space="preserve">Informes de gestión </t>
  </si>
  <si>
    <t>9. Plan Anticorrupción y de Atención al Ciudadano</t>
  </si>
  <si>
    <t>Informes de gestión elaborados</t>
  </si>
  <si>
    <t>Realizar la actualización física, jurídica y económica de 9 municipios del país (6.560.314 hectáreas)</t>
  </si>
  <si>
    <t>GIT GESTIÓN CATASTRAL
MARIA ANGÉLICA ACERO</t>
  </si>
  <si>
    <t>Elaborar los informes de gestión de la entidad</t>
  </si>
  <si>
    <t>Elaborar el informe de gestión insumo el Informe al Congreso de la República del sector estadística</t>
  </si>
  <si>
    <t>Trámites de conservación catastral</t>
  </si>
  <si>
    <t>Número de trámites de conservación catastral</t>
  </si>
  <si>
    <t>Elaborar los informes mensuales de ejecución presupuestal</t>
  </si>
  <si>
    <t>Publicar los informes de gestión de la entidad en las herramientas definidas</t>
  </si>
  <si>
    <t>Realizar 267.201  trámites que requieren visita a terreno, incluidos los saldos de vigencias anteriores</t>
  </si>
  <si>
    <t>Realizar 172.871 trámites de oficina, incluidos los saldos de vigencias anteriores</t>
  </si>
  <si>
    <t>13. No aplica</t>
  </si>
  <si>
    <t xml:space="preserve">Implementar la modernización y el fortalecimiento  del IGAC </t>
  </si>
  <si>
    <t>Implementación  de las políticas de gestión y desempeño institucional (MIPG)</t>
  </si>
  <si>
    <t xml:space="preserve">Fortalecimiento organizacional y simplificación de procesos </t>
  </si>
  <si>
    <t>Realizar la actualización jurídica masiva de 400.276 predios</t>
  </si>
  <si>
    <t>GIT INFORMACIÓN Y TECNOLOGÍA</t>
  </si>
  <si>
    <t xml:space="preserve">Definir la línea base de tiempos promedio de respuesta del proceso de conservación </t>
  </si>
  <si>
    <t>Elaborar informe respecto del análisis de las acciones de mejoramiento</t>
  </si>
  <si>
    <t xml:space="preserve">Reducir los tiempos de respuesta en un 5% conforme a la línea base </t>
  </si>
  <si>
    <t>Actualizar la documentación del SGI del proceso Direccionamiento Estratégico y Planeación</t>
  </si>
  <si>
    <t>Generar informe frente a los resultados de la encuesta FURAG 2019 vs. 2018</t>
  </si>
  <si>
    <t>Acompañar a los procesos para la formulación de las actividades o acciones que se deban generar a partir de los resultados del FURAG 2019</t>
  </si>
  <si>
    <t>Suministro y disposición de información catastral actualizada</t>
  </si>
  <si>
    <t>Realizar y promover sensibilizaciones acerca de los temas del SGI-MIPG</t>
  </si>
  <si>
    <t>Porcentaje de cumplimiento en el suministro y disposición de información catastral con relación a la programación</t>
  </si>
  <si>
    <t>GIT ADMINISTRACIÓN DE LA INFORMACIÓN CATASTRAL</t>
  </si>
  <si>
    <t>Preparar y realizar las auditorias internas del SGI</t>
  </si>
  <si>
    <t>Preparar y realizar las Revisión por la Dirección</t>
  </si>
  <si>
    <t>Realizar la consolidación y disposición de información catastral actualizada de forma mensual</t>
  </si>
  <si>
    <t>Acompañar la presentación de la auditoria externa para mantener la certificación en los sistemas de gestión de calidad y ambiental</t>
  </si>
  <si>
    <t xml:space="preserve">Realizar un diagnóstico de la calidad de la base cartográfica y alfanumérica para identificar una línea  base de inconsistencias </t>
  </si>
  <si>
    <t>Ajustar las inconsistencias que de acuerdo con el diagnóstico sean susceptibles de realizar de forma masiva</t>
  </si>
  <si>
    <t>Gestores habilitados en el marco de lo definido en el Plan Nacional de Desarrollo 2019-2022</t>
  </si>
  <si>
    <t>Promover_la_habilitación_de_gestores_catastrales</t>
  </si>
  <si>
    <t>Número de Gestores Catastrales Habilitados en el marco de lo definido en el Plan Nacional de Desarrollo 2019-2022</t>
  </si>
  <si>
    <t>GIT EVALUACIÓN , SEGUIMIENTO Y CONTROL DE LOS CATASTROS</t>
  </si>
  <si>
    <t>Tramitar las solicitudes de habilitación del servicio público catastral en los términos de ley y de acuerdo con la regulación vigente</t>
  </si>
  <si>
    <t>Habilitar mínimo cinco (5) Gestores Catastrales</t>
  </si>
  <si>
    <t>Diseñar procedimiento para la entrega de información catastral por parte de los gestores habilitados</t>
  </si>
  <si>
    <t>Crédito de banca multilateral implementado</t>
  </si>
  <si>
    <t>Avance en la implementación del proyecto de Catastro Multipropósito, en el marco del crédito de la banca multilateral</t>
  </si>
  <si>
    <t>Adelantar proceso de contratación de operadores para 2021 y 2022</t>
  </si>
  <si>
    <t>SUBDIRECCIÓN DE CATASTRO
DIANA CAROLINA NARANJO
CLAUDIA RODRÍGUEZ</t>
  </si>
  <si>
    <t>Adelantar el diseño y contratación del plan de calidad y supervisión para la operación del proyecto 2021 y 2022</t>
  </si>
  <si>
    <t>GESTIÓN DE TECNOLOGÍAS DE LA INFORMACIÓN</t>
  </si>
  <si>
    <t>10. Plan Estratégico de Tecnologías de la Información y las Comunicaciones PETI</t>
  </si>
  <si>
    <t>1.2. Fortalecimiento del ecosistema digital para la gestión misional de la Entidad.</t>
  </si>
  <si>
    <t>índice de capacidad en la prestación de servicios de tecnología.</t>
  </si>
  <si>
    <t>OIT</t>
  </si>
  <si>
    <t xml:space="preserve">Ejecutar el Plan de Sensibilización, Capacitación y Comunicación del SGSI de la Vigencia </t>
  </si>
  <si>
    <t xml:space="preserve">Apoyar a las áreas en la identificación, valoración y  tratamiento riesgos sobre los activos  de información en el marco de la seguridad de la información </t>
  </si>
  <si>
    <t>5.6.Fortalecimiento de mecanismos y escenarios de difusión de la información académica, técnica y científica de la gestión misional.</t>
  </si>
  <si>
    <t>Porcentaje de servicios de información implementados</t>
  </si>
  <si>
    <t>Oficina Difusión y Mercadeo</t>
  </si>
  <si>
    <t>Actualizar el PETIC de acuerdo con el marco de referencia de arquitectura empresarial</t>
  </si>
  <si>
    <t xml:space="preserve">Incrementar o elevar el nivel de los servicios presentados en el catálogo de la plataforma de interoperabilidad </t>
  </si>
  <si>
    <t>Realizar el diagnóstico para identificar las capacidades (personas, procesos y herramientas) necesarias para realizar ejercicios de arquitectura empresarial</t>
  </si>
  <si>
    <t xml:space="preserve">Apoyar a las áreas en la  actualización del inventario de activos de información </t>
  </si>
  <si>
    <t>Ampliar y/o actualizar la oferta de los productos con mayor nivel de aceptación por el mercado en la tienda virtual. (15 productos al final del año).</t>
  </si>
  <si>
    <t>Oficina Difusión y Mercadeo/Oficina TIC</t>
  </si>
  <si>
    <t>Realizar la implementación del micrositio de Catastro Multipropósito</t>
  </si>
  <si>
    <t>Realizar la puesta en producción del micrositio de Catastro Multipropósito</t>
  </si>
  <si>
    <t>Realizar campañas en medios digitales sobre los productos y servicios que genera la entidad para mejorar el conocimiento sobre la oferta institucional. (4 campañas).</t>
  </si>
  <si>
    <t>Actualizar los procesos y procedimientos de TI</t>
  </si>
  <si>
    <t>Implementar la funcionalidad requerida para la prestación de trámites virtuales</t>
  </si>
  <si>
    <t>Diseñar y divulgar diferentes contenidos digitales y análogos sobre la información que genera el IGAC, de conformidad con las prioridades de la entidad.</t>
  </si>
  <si>
    <t>Realizar la puesta en producción de la funcionalidad de trámites virtuales</t>
  </si>
  <si>
    <t>Participar en ferias y/o eventos para posicionar la marca IGAC y los bienes y servicios de la entidad. (22 eventos).</t>
  </si>
  <si>
    <t>Consolidar la información de sistema COBOL a nivel central</t>
  </si>
  <si>
    <t>Realizar alianzas estratégicas con diferentes universidades a nivel nacional e internacional con el propósito de fortalecer la información disponible para consulta en la biblioteca virtual de la entidad. (15 alianzas estrategicas).</t>
  </si>
  <si>
    <t>Fortalecimiento tecnológico para la implementación del SINIC/RMD</t>
  </si>
  <si>
    <t>Porcentaje avance de los documentos de lineamientos técnicos realizados</t>
  </si>
  <si>
    <t>Porcentaje implementación SINIC</t>
  </si>
  <si>
    <t>Diseñar e emplementar el Plan de Mercadeo del Instituto teniendo en cuenta las prioridades de la inversión para la actual vigencia.</t>
  </si>
  <si>
    <t>Implementar la  funcionalidad requerida para la actualización jurídica masiva de propietarios</t>
  </si>
  <si>
    <t>Realizar el análisis estratégico de productos (Publicaciones e investigaciones) que genera el IGAC</t>
  </si>
  <si>
    <t>Realizar la puesta en producción de la funcionalidad requerida para la actualización jurídica masiva de propietarios</t>
  </si>
  <si>
    <t>Implementar la funcionalidad requerida para la identificación de predios segregados</t>
  </si>
  <si>
    <t>Ingresos por ventas de bienes y servicios</t>
  </si>
  <si>
    <t>Realizar la puesta en producción de la funcionalidad requerida para la identificación de predios segregados</t>
  </si>
  <si>
    <t xml:space="preserve">5.6.Fortalecimiento de mecanismos y escenarios de difusión de la información académica, técnica y científica de la gestión misional. </t>
  </si>
  <si>
    <t>Porcentaje de cumplimiento de ingresos por venta de bienes y servicios de la entidad</t>
  </si>
  <si>
    <t>Realizar las espécificaciones técnicas para la contratación de prueba de concepto del Repositorio de Datos Maestro  RDM/SINIC</t>
  </si>
  <si>
    <t>Realizar seguimiento, monitoreo  y acompañamiento para el cumplimiento de la meta de ventas de contado en la Sede Central  (Meta proyectada por la Oficina pendiente por validar $2.942.493.047.)</t>
  </si>
  <si>
    <t xml:space="preserve">Implementar la extracción de datos  de los sistemas catastrales  al modelo LADM COL </t>
  </si>
  <si>
    <t>Realizar seguimiento, monitoreo  y acompañamiento para el cumplimiento de la meta de ventas de contado en las 22 Direcciones Territoriales  (Meta proyectada por la Oficina $6.261.5060.953.)</t>
  </si>
  <si>
    <t>implementar las funcionalidades del aplicativo de captura de información en terreno CICA ajustado al modelo LADM COL</t>
  </si>
  <si>
    <t>Realizar seguimiento, monitoreo y acompañamiento para el cumplimiento de la meta de ventas de ingresos por convenios y/o contratos de prestación de servicios en las áreas técnicas y/o subdirecciones asi: Geografía y Cartografía ($7.977.000.000), Agrología ($16.875.000.000), Catastro ($34.302.000.000) y CIAF ($2.875.000.000).</t>
  </si>
  <si>
    <t>Realizar la puesta en producción del aplicativo de captura de información en terreno CICA ajustado al modelo LADM COL</t>
  </si>
  <si>
    <t>Apoyar en la definición del protocolo de gobernanza del modelo LADM COL</t>
  </si>
  <si>
    <t>Implementar el protocolo para la asignación del NUPRE</t>
  </si>
  <si>
    <t>Plan estratégico de comunicaciones del IGAC</t>
  </si>
  <si>
    <t>Porcentaje avance Implementación Estrategía de comunicación.</t>
  </si>
  <si>
    <t>Realizar la puesta en producción de la segunda fase del módulo de habilitación</t>
  </si>
  <si>
    <t>Realizar la pruebas no funcionales del módulo de insumos sobre la plataforma SNR</t>
  </si>
  <si>
    <t>Gestionar campañas internas que permitan generar sentido de pertenencia entre los servidores del IGAC con el objetivo de fortalecer el compromiso con la entidad. (10 campañas)</t>
  </si>
  <si>
    <t>Implementar la funcionalidad requerida para la generación de reportes de los sistemas catastrales</t>
  </si>
  <si>
    <t>Realizar tres (3) facebook Live, y seis (6) campañas en redes sociales al año para dar a conocer información misional de la entidad.</t>
  </si>
  <si>
    <t>Realizar la puesta en producción de la funcionalidad de generación de reportes de los sistemas catastrales</t>
  </si>
  <si>
    <t>Realizar un plan de mejoramiento desde el componente de comunicaciones para que la información de la página web e intranet de la entidad sean más accesibles para el público.</t>
  </si>
  <si>
    <t>Realizar las especificaciones técnica  para adelantar la contratación de analisis, diseño e implementación del Repositorio de Datos Maestro</t>
  </si>
  <si>
    <t>Formalizar alianzas estratégicas con diferentes medios de comunicación para conseguir 30 publicaciones en diversos medios como prensa, radio y televisión.</t>
  </si>
  <si>
    <t>Ajustar el modelo de liquidación de avalúos catastrales</t>
  </si>
  <si>
    <t>Realizar la puesta en producción de liquidación de avalúos catastrales</t>
  </si>
  <si>
    <t>Ajustar la funcionalidad de generación de resoluciones</t>
  </si>
  <si>
    <t>Realizar la puesta en producción de generación de resoluciones</t>
  </si>
  <si>
    <t>Ajustar la funcionalidad de notificación de actos administrativos en el SNC</t>
  </si>
  <si>
    <t>Realizar la puesta en producción de de notificación de actos administrativos en el SNC</t>
  </si>
  <si>
    <t xml:space="preserve">Estrategia de divulgación de la política de catastro multipropósito ejecutada </t>
  </si>
  <si>
    <t xml:space="preserve">Porcentaje de implementación de la estrategia de divulgación ejecutada </t>
  </si>
  <si>
    <t>Ajustar la funcionalidad de sincronización de tareas en el SNC</t>
  </si>
  <si>
    <t>Realizar la puesta en producción de sincronización de tareas en el SNC</t>
  </si>
  <si>
    <t>Diseñar y publicar en la página web de la entidad un micrositio con toda la información relevante sobre la política de catastro multipropósito con el fin de brindar información actualizada a los diferentes grupos de interes.</t>
  </si>
  <si>
    <t>Oficina Difusión y Mercadeo/Oficina TIC/ Sub. de Geografia/ Sub. de Catastro</t>
  </si>
  <si>
    <t>Realizar seguimiento y mejoras al micrositio para su óptimo funcionamiento y consulta por parte de los diferentes usuarios de la información institucional.</t>
  </si>
  <si>
    <t>GASTOS GESTIONADOS EN LA EJECUCIÒN PRESUPUESTAL POR PRODUCTOS</t>
  </si>
  <si>
    <t>Porcentaje de gastos gestionados</t>
  </si>
  <si>
    <t>GRUPO INTERNO DE TRABAJO DE PRESUPUESTO</t>
  </si>
  <si>
    <t>Realizar la desagregación del presupuesto</t>
  </si>
  <si>
    <t>Expedir Certificados de disponibilidad presupuestal  (CDP) y Registros presupuestales</t>
  </si>
  <si>
    <r>
      <t>(Elaborar  de obligaciones y cuentas por pagar)</t>
    </r>
    <r>
      <rPr>
        <sz val="11"/>
        <color rgb="FFFF0000"/>
        <rFont val="Calibri"/>
      </rPr>
      <t xml:space="preserve"> ELABORAR LAS OBLIGACIONES  DEL PRESUPUESTO Y DE LAS CUENTAS POR PAGAR de la entidad</t>
    </r>
    <r>
      <rPr>
        <sz val="11"/>
        <color rgb="FF000000"/>
        <rFont val="Calibri"/>
      </rPr>
      <t>.</t>
    </r>
  </si>
  <si>
    <t>GRUPO INTERNO DE TRABAJO DE CONTABILIDAD</t>
  </si>
  <si>
    <t>Realizar el Pago de las obligaciones del presupuesto y de las cuentas por pagar para la entidad.</t>
  </si>
  <si>
    <t>GRUPO INTERNO DE TRABAJO DE TESORERÍA</t>
  </si>
  <si>
    <t>Realizar los reintegros presupuestales y la depuración de Registros  y CDPs.</t>
  </si>
  <si>
    <t>Elaborar el nforme de ejecución presupuestal vigencia y reserva</t>
  </si>
  <si>
    <t>INGRESOS INSTITUCIONALES GESTIONADOS</t>
  </si>
  <si>
    <t>Implementar la prestación por excepción de la gestión catastral acorde con los procedimientos con enfoque multipropósito</t>
  </si>
  <si>
    <t>Porcentaje de ingresos elaborados y depurados</t>
  </si>
  <si>
    <t>GRUPO INTERNO DE TRABAJO DE TESORERIA</t>
  </si>
  <si>
    <t>Realizar la identificación y hacer seguimiento a las partidas consiliatorias</t>
  </si>
  <si>
    <t>Consolidar y registrar en el sistema SIIF Nación la solicitudes de PAC</t>
  </si>
  <si>
    <t>Elaborar el informe de cartera por edades</t>
  </si>
  <si>
    <t xml:space="preserve">Realizar la identificación y causación de los recaudos </t>
  </si>
  <si>
    <t>Realizar la depuración de los documentos de recaudo por clasificar</t>
  </si>
  <si>
    <t>Expedir certificados factores salariales y tributarios</t>
  </si>
  <si>
    <t>Elaborar el Informe mensual de ingresos y ejecución de PAC</t>
  </si>
  <si>
    <t>VIATICOS Y LEGALIZACIONES TRAMITADAS</t>
  </si>
  <si>
    <t>Porcentaje de Ordenes de viáticos  y legalizaciones tramitadas</t>
  </si>
  <si>
    <t>GRUPO INTERNO DE TRABAJO FINANCIERA</t>
  </si>
  <si>
    <t>Elaborar, verificar y autorizar de órdenes de comisión a nivel nacional</t>
  </si>
  <si>
    <t>Legalizar las  órdenes de comisión Sede Central</t>
  </si>
  <si>
    <t>Elaborar los Informes de viáticos legalizados y certificaciones de viáticos</t>
  </si>
  <si>
    <t>ESTADOS FINANCIEROS PRESENTADOS Y PUBLICADOS</t>
  </si>
  <si>
    <t>Nùmero de Estados financieros presentados y publicados</t>
  </si>
  <si>
    <t>GRUPO INTERNO DE TRABAJO CONTABILIDAD</t>
  </si>
  <si>
    <t>Elaborar las conciliaciones bancarias y contables</t>
  </si>
  <si>
    <t>GRUPO INTERNO DE TRABAJO CONTABILIDAD y TESORERIA</t>
  </si>
  <si>
    <t>Realizar la conciliación operaciones reciprocas</t>
  </si>
  <si>
    <t>Elaborar los registros contables en el sistema SIIF Nación y SIIF extendidos</t>
  </si>
  <si>
    <t>Presentar las declaraciones tributarias</t>
  </si>
  <si>
    <t>Elaborar los Informes y Estados Financieros presentados y publicados</t>
  </si>
  <si>
    <t>Atención del servicio al ciudadano en todos sus niveles  en cumplimiento de las normas establecidas</t>
  </si>
  <si>
    <t>Implementar_un_plan_de_modernización_y_fortalecimiento_institucional</t>
  </si>
  <si>
    <t>1.6. Mejoramiento en la prestación del servicio a la ciudadanía.</t>
  </si>
  <si>
    <t>Servicio al ciudadano</t>
  </si>
  <si>
    <t xml:space="preserve">Porcentaje de avance en las actividades de fortalecimiento del servicio al ciudadano </t>
  </si>
  <si>
    <t xml:space="preserve">GIT Servicio al ciudadano </t>
  </si>
  <si>
    <t>Realizar el seguimiento al funcionamiento y mantenimiento asignadores de turno (digiturno) instalados</t>
  </si>
  <si>
    <t xml:space="preserve">Fortalecer los canales de atencion ciudadana . Correo electronico, presencial, virtual y telefonico </t>
  </si>
  <si>
    <t xml:space="preserve">Realizar el Tercer Encuentro Nacional de Servicio al Ciudadano </t>
  </si>
  <si>
    <t>Actualizar tres (3)  procedimientos  internos de la entidad   del proceso de servicio al ciudadano.</t>
  </si>
  <si>
    <t>Garantizar acceso a la  informacion  a los ciudadanos  con discapacidad  visual y auditiva tanto  en el canal  virtual como presencial (tutoriales,  señaletica  y medios  electronicos)</t>
  </si>
  <si>
    <t xml:space="preserve">Racionalizar  y estandarizar   OPAS y /o servicios de la entidad :  requisitos unicos  (formularios unicos y tramites modelo o tipo),  tiempos de respuesta  y planillas  </t>
  </si>
  <si>
    <t>Desmaterializar: virtualización de trámites, OPAS y servicios como un registro público y habilitar su consulta gratuita en medios digitales.</t>
  </si>
  <si>
    <t xml:space="preserve">Realizar las encuestas de satisfacción y niveles de oportunidad  </t>
  </si>
  <si>
    <t>PQRD de los ciudadanos de la entidad en los tiempos establecidos</t>
  </si>
  <si>
    <r>
      <t xml:space="preserve">(Nùmero) </t>
    </r>
    <r>
      <rPr>
        <sz val="11"/>
        <color rgb="FFFF0000"/>
        <rFont val="Calibri"/>
      </rPr>
      <t>Porcentaje</t>
    </r>
    <r>
      <rPr>
        <sz val="11"/>
        <color rgb="FF000000"/>
        <rFont val="Calibri"/>
      </rPr>
      <t xml:space="preserve"> de PQRD atendidas con oportunidad</t>
    </r>
  </si>
  <si>
    <t>Realizar seguimiento mensual al cumplimiento de PQRDS en Sede Central y Direcciones Territoriales</t>
  </si>
  <si>
    <t xml:space="preserve">Elaborar reporte mensual del cumplimiento de las PQRDS para entregar a Dirección General y Control Interno </t>
  </si>
  <si>
    <t xml:space="preserve">Actualizar el procedimiento de PQRDS </t>
  </si>
  <si>
    <t>Realizar metodología para la medición del indicador y el informe de PQRDS para iniciar en el 2021</t>
  </si>
  <si>
    <t xml:space="preserve">Documento  de caracterización de los grupos de valor y/o los grupos de interes del IGAC </t>
  </si>
  <si>
    <t>Documentos</t>
  </si>
  <si>
    <r>
      <rPr>
        <sz val="11"/>
        <color rgb="FFFF0000"/>
        <rFont val="Calibri"/>
      </rPr>
      <t>Porcentaje de</t>
    </r>
    <r>
      <rPr>
        <sz val="11"/>
        <color rgb="FF000000"/>
        <rFont val="Calibri"/>
      </rPr>
      <t xml:space="preserve"> Avance del Documento de Caracterización de los grupos de valor y/o grupos de interés del IGAC </t>
    </r>
  </si>
  <si>
    <t>Solicitar a las diferentes áreas del IGAC  las características de los grupos de valor y/o grupos de intéres de sus procesos</t>
  </si>
  <si>
    <r>
      <t xml:space="preserve">Elaborar </t>
    </r>
    <r>
      <rPr>
        <sz val="11"/>
        <color rgb="FFFF0000"/>
        <rFont val="Calibri"/>
      </rPr>
      <t xml:space="preserve"> </t>
    </r>
    <r>
      <rPr>
        <sz val="11"/>
        <rFont val="Calibri"/>
      </rPr>
      <t>el documento de</t>
    </r>
    <r>
      <rPr>
        <sz val="11"/>
        <color rgb="FF000000"/>
        <rFont val="Calibri"/>
      </rPr>
      <t xml:space="preserve"> la Caracterización de grupos de valor y/o grupos de interés de acuerdo a la información suministrada por las diferentes áreas</t>
    </r>
  </si>
  <si>
    <r>
      <t xml:space="preserve">Socializar la Caracterización de grupos de valor y/o grupos de interés </t>
    </r>
    <r>
      <rPr>
        <sz val="11"/>
        <rFont val="Calibri"/>
      </rPr>
      <t>y realizar seguimiento en la atención a los ciudadanos</t>
    </r>
    <r>
      <rPr>
        <sz val="11"/>
        <color rgb="FFFF0000"/>
        <rFont val="Calibri"/>
      </rPr>
      <t>.</t>
    </r>
  </si>
  <si>
    <t>Democratizar_la_información_y_el_conocimiento_del_IGAC</t>
  </si>
  <si>
    <t>5.4. Identificación e incorporación de avances tecnológicos e innovación en procesos misionales</t>
  </si>
  <si>
    <t xml:space="preserve">Investigaciones y procedimientos innovadores para el uso y aplicación de las tecnologías de la información geográfica en Agrología, Geografía,Cartografía y Catastro </t>
  </si>
  <si>
    <t>GIT Investigación, Desarrollo e Innovación – I+D+i</t>
  </si>
  <si>
    <t xml:space="preserve"> Plan de participación ciudadana </t>
  </si>
  <si>
    <t>Porcentaje de avance implementado del Plan de participación ciudadana.</t>
  </si>
  <si>
    <t>Realizar la Fase de planeación, diseño y construcción de prototipos para el proyecto de investigación orientado a la eficiencia del proceso de actualización catastral</t>
  </si>
  <si>
    <t>Realizar la Fase de desarrollo, pruebas y difusión del proyecto de investigación orientado a la eficiencia del proceso de actualización catastral</t>
  </si>
  <si>
    <t xml:space="preserve">Consolidar y publicar el Plan de Participación de la vigencia de Sede Central y Direcciones Territoriales </t>
  </si>
  <si>
    <t xml:space="preserve">Socializar la estrategia de participación ciudadana a nivel nacional </t>
  </si>
  <si>
    <t>Definir la línea de investigación del CIAF en temas de catastro con enfoque multipropósito</t>
  </si>
  <si>
    <t>Realizar seguimiento al cumplimiento de las actividades del plan de Participación</t>
  </si>
  <si>
    <t xml:space="preserve">Realizar un evento de Rendición de cuentas de la vigencia </t>
  </si>
  <si>
    <t xml:space="preserve">Viabilizar la difusión de la mision  institutcional del IGAC  en una lengua nativa </t>
  </si>
  <si>
    <t xml:space="preserve">Sistemas de Información Geográfica a cargo del CIAF  mejorados o desarrollados. </t>
  </si>
  <si>
    <t xml:space="preserve"> GIT Aplicaciones en Tecnologías de la Información Geográfica -TIG</t>
  </si>
  <si>
    <t>Realizar el análisis y levatamiento de requerimientos de las aplicaciones en tecnologías de la información geográfica (Sig Tierras/ Banco de Proyecto I+D+i/PGN / Cat. Nac. Metadatos)</t>
  </si>
  <si>
    <t>Diseñar y planear el desarrollo de funcionalidades de las aplicaciones en tecnologías de la información geográfica (Sig Tierras/ Banco de Proyecto I+D+i/PGN / Cat. Nac. Metadatos)</t>
  </si>
  <si>
    <t>Generar el desarrollo, integración y pruebas de las  funcionalidades de las aplicaciones en tecnologías de la información geográfica ( Sig Tierras/ Banco de Proyecto I+D+i/PGN / Cat. Nac. Metadatos)</t>
  </si>
  <si>
    <t>Elaborar y actualizar los manuales de los proyectos desarrollados (Sig Tierras/ Banco de Proyecto I+D+i/PGN / Cat. Nac. Metadatos)</t>
  </si>
  <si>
    <t>Realizar el despliegue en entorno de producción de las aplicaciones en tecnologías de la información geográfica (Sig Tierras/ Banco de Proyecto I+D+i/PGN / Cat. Nac. Metadatos)</t>
  </si>
  <si>
    <t>Actualizar  y Publicar el Protocolo de Atención al ciudadano (mayo ) y Carta de trato Digno (septiembre)</t>
  </si>
  <si>
    <t>Realizar la etapa de soporte y entrenamiento (SIG Tierras/ SIG Indigena/ Banco de Proyecto I+D+i)</t>
  </si>
  <si>
    <t>Presentar Trimestral al GIT Servicios Administrativos los requerimientos necesarios de accesibilidad, y unidades moviles para acercar la oferta institucional a la ciudadanía.</t>
  </si>
  <si>
    <t xml:space="preserve">Sumatoria de eventos de difusión de información técnico cientifica </t>
  </si>
  <si>
    <t>Planear los eventos de difusión de información técnico cientifica a realizar (Comité de Investigación áreas)</t>
  </si>
  <si>
    <t>Preparar el material de apoyo y contenidos multiformatos para la difusión de información técnico cientifica</t>
  </si>
  <si>
    <t>Realizar los eventos de difusión de información técnico cientifica</t>
  </si>
  <si>
    <t>Compilar la memoria técnica de los eventos de difusión de información técnico cientifica</t>
  </si>
  <si>
    <t>5.5.Ampliación de oferta de formación académica en temas agrológicos, cartográficos, geodésicos, geográficos y tecnologías geoespaciales</t>
  </si>
  <si>
    <t xml:space="preserve">Cursos realizados en temas catastrales agrológicos, cartográficos, geodésicos, geográficos y en tecnologías geoespaciales </t>
  </si>
  <si>
    <t>GIT Transferencia y Apropiación del Conocimiento en Ciencia, Tecnología e Innovación Geoespacial - CTEIG</t>
  </si>
  <si>
    <t>Definir el Plan de Capacitación del CIAF 2020</t>
  </si>
  <si>
    <t>Ejecutar los cursos del Programa Regular de Capacitación del CIAF</t>
  </si>
  <si>
    <t>Modernizar la plataforma telecentro</t>
  </si>
  <si>
    <t>Diseñar syllabus para la implementación de cursos cortos catastrales</t>
  </si>
  <si>
    <t xml:space="preserve">Diseñar seminarios de profundización y diplomados de acuerdo a las nuevas políticas catastrales </t>
  </si>
  <si>
    <t>Diseñar un programa de formación de gestores catastrales en el territorio nacional</t>
  </si>
  <si>
    <t>Implementar los programas de catastro diseñados a través de cursos presenciales y virtuales</t>
  </si>
  <si>
    <t>5.3.Fortalecimiento del Portal Geográfico Nacional</t>
  </si>
  <si>
    <t xml:space="preserve">Geoservicios publicados y disponibles </t>
  </si>
  <si>
    <t>GIT Gobierno Geoespacial - ICDE</t>
  </si>
  <si>
    <t>Monitorear el estado de los geoservicios disponibles</t>
  </si>
  <si>
    <t>Gestionar nuevos geoservicios con las diferentes entidades</t>
  </si>
  <si>
    <t>Documentos Normativos para el gobierno geoespacial</t>
  </si>
  <si>
    <t>5.2.Consolidación de la Infraestructura Colombiana de Datos Espaciales (ICDE)</t>
  </si>
  <si>
    <t>Documentos normativos   elaborados</t>
  </si>
  <si>
    <t xml:space="preserve">Actualizar del Marco de Referencia Geoespacial (MRG) con base en los lineamientos del Marco Integrado de Referencia Geoespacial (IGIF) </t>
  </si>
  <si>
    <t>Realizar la construcción y actualización de instrumentos de estandarización (Guías de implementación, manuales)</t>
  </si>
  <si>
    <t>Formular el proyecto de consolidación de la Infraestructura de Datos del IGAC en coordinación con la Dirección</t>
  </si>
  <si>
    <t>Caracterizar los datos fundamentales del  IGAC como  base para Administración de Tierras</t>
  </si>
  <si>
    <t>GIT I+D+i
GIT TIG
GIT CTEIG</t>
  </si>
  <si>
    <t>Realizar la planificación de la asesoría o consultoría a desarrollar</t>
  </si>
  <si>
    <t>Ejecutar la asesoría o consultoría</t>
  </si>
  <si>
    <t>Generar informe de avance de la asesoría o consultoría</t>
  </si>
  <si>
    <t>Realizar procesos de socialización y difusión de los resultados generados por la asesoría o consultoria</t>
  </si>
  <si>
    <t>GESTIÓN JURÍDICA</t>
  </si>
  <si>
    <t xml:space="preserve">Documentos de Lineamientos  Juridicos </t>
  </si>
  <si>
    <r>
      <t xml:space="preserve">(Número) </t>
    </r>
    <r>
      <rPr>
        <sz val="11"/>
        <color rgb="FFFF0000"/>
        <rFont val="Calibri"/>
      </rPr>
      <t>Porcentaje</t>
    </r>
    <r>
      <rPr>
        <sz val="11"/>
        <color rgb="FF000000"/>
        <rFont val="Calibri"/>
      </rPr>
      <t xml:space="preserve"> de documentosde lineamientos jurídicos formulados</t>
    </r>
  </si>
  <si>
    <t>Oficina Asesora Jurídica</t>
  </si>
  <si>
    <r>
      <t>Diagnosticar y diseñar la estructura para la articulación juridica de la entidad a nivel nacional (</t>
    </r>
    <r>
      <rPr>
        <i/>
        <sz val="11"/>
        <rFont val="Calibri"/>
      </rPr>
      <t>Uno (1) Acto administrativo</t>
    </r>
    <r>
      <rPr>
        <sz val="11"/>
        <rFont val="Calibri"/>
      </rPr>
      <t xml:space="preserve">) </t>
    </r>
  </si>
  <si>
    <r>
      <t>Estructurar y poner en marcha la instancia de coordinación juridica (</t>
    </r>
    <r>
      <rPr>
        <i/>
        <sz val="11"/>
        <rFont val="Calibri"/>
      </rPr>
      <t>Uno (1) documento metodológico)</t>
    </r>
  </si>
  <si>
    <r>
      <t>Diseñar e implementar lineamientos de mejora regulatoria, asesoría jurídica y en materia contractual  (</t>
    </r>
    <r>
      <rPr>
        <i/>
        <sz val="11"/>
        <rFont val="Calibri"/>
      </rPr>
      <t>Uno (1) instrumento</t>
    </r>
    <r>
      <rPr>
        <sz val="11"/>
        <rFont val="Calibri"/>
      </rPr>
      <t xml:space="preserve">) </t>
    </r>
  </si>
  <si>
    <t>Actualizar o diseñar nuevos lineamientos en defensa judicial (Uno (1) instrumento).</t>
  </si>
  <si>
    <t>Servicios de Procesos Juridicos</t>
  </si>
  <si>
    <t>Porcentaje de Servicios Juridicos Implementados</t>
  </si>
  <si>
    <t>Publicar en la página WEB del IGAC y socializar los actos administrativos, lineamientos e instrumentos producidos o revisados en la Oficina Asesora Jurídica a nivel nacional.</t>
  </si>
  <si>
    <t>1. Plan Institucional de Archivos de la Entidad -PINAR</t>
  </si>
  <si>
    <t>Responder las solicitudes de conceptos, asesorías y trámites o actos administrativos o contractuales, que se le requieran a la Oficina Asesora Jurídica</t>
  </si>
  <si>
    <t>Ejercer la defensa judicial del IGAC de acuerdo a la ley, los lineamientos y protocolos del IGAC, dentro de los términos establecidos.</t>
  </si>
  <si>
    <t>Realizar la gestión documental de los procesos a cargo de la Oficina Asesora Jurídica.</t>
  </si>
  <si>
    <t xml:space="preserve">Realizar el seguimiento a la plataforma Ekogui para garantizar la actualización del sistema por parte de los apoderados judiciales del IGAC de acuerdo a los lineamientos dados por la Agencia Nacional de la Defensa jurídica del Estado ANDJE. </t>
  </si>
  <si>
    <t>Realizar los Comités de Conciliación dentro de los términos de la Ley y someter a aprobación del mismo las fichas que presenten los apoderados dentro de las diferentes actuaciones judiciales y prejudiciales que se adelanten.</t>
  </si>
  <si>
    <t>GESTIÓN DEL TALENTO HUMANO</t>
  </si>
  <si>
    <t>Plan Anual de vacantes</t>
  </si>
  <si>
    <t>3. Plan Anual de Vacantes</t>
  </si>
  <si>
    <t>1.1. Reestructuración del IGAC</t>
  </si>
  <si>
    <r>
      <t xml:space="preserve">(Informes) </t>
    </r>
    <r>
      <rPr>
        <sz val="11"/>
        <color rgb="FFFF0000"/>
        <rFont val="Calibri"/>
      </rPr>
      <t>Porcentaje</t>
    </r>
  </si>
  <si>
    <r>
      <t xml:space="preserve">(12) </t>
    </r>
    <r>
      <rPr>
        <sz val="11"/>
        <color rgb="FFFF0000"/>
        <rFont val="Calibri"/>
      </rPr>
      <t>100%</t>
    </r>
  </si>
  <si>
    <t>Porcentaje de avance del plan de provisión del recurso humano</t>
  </si>
  <si>
    <t>GI Talento Humano</t>
  </si>
  <si>
    <t>ACTIVIDADES (OBJETIVOS ESPECIFICOS)</t>
  </si>
  <si>
    <t>1. Planear y elaborar el Plan Anual de Vacantes</t>
  </si>
  <si>
    <t>2. Adoptar y publicar el Plan Anual de Vacantes</t>
  </si>
  <si>
    <r>
      <t>3. Ejecutar el Plan de Trabajo</t>
    </r>
    <r>
      <rPr>
        <sz val="11"/>
        <color rgb="FFFF0000"/>
        <rFont val="Calibri"/>
      </rPr>
      <t xml:space="preserve"> de provisiòn del recurso humano</t>
    </r>
    <r>
      <rPr>
        <sz val="11"/>
        <color rgb="FF000000"/>
        <rFont val="Calibri"/>
      </rPr>
      <t xml:space="preserve"> en el año 2020</t>
    </r>
  </si>
  <si>
    <t>Plan de Previsión de Recursos Humanos</t>
  </si>
  <si>
    <t>4. Plan de Previsión de Recursos Humanos</t>
  </si>
  <si>
    <r>
      <t xml:space="preserve">(Informes) </t>
    </r>
    <r>
      <rPr>
        <sz val="11"/>
        <color rgb="FFFF0000"/>
        <rFont val="Calibri"/>
      </rPr>
      <t>Porcentaje</t>
    </r>
  </si>
  <si>
    <r>
      <t xml:space="preserve">(12)  </t>
    </r>
    <r>
      <rPr>
        <sz val="11"/>
        <color rgb="FFFF0000"/>
        <rFont val="Calibri"/>
      </rPr>
      <t>100%</t>
    </r>
  </si>
  <si>
    <r>
      <t xml:space="preserve">Porcentaje de avance del plan de </t>
    </r>
    <r>
      <rPr>
        <sz val="11"/>
        <color rgb="FFFF0000"/>
        <rFont val="Calibri"/>
      </rPr>
      <t>previsión</t>
    </r>
    <r>
      <rPr>
        <sz val="11"/>
        <color rgb="FF000000"/>
        <rFont val="Calibri"/>
      </rPr>
      <t xml:space="preserve"> del recurso humano</t>
    </r>
  </si>
  <si>
    <t>1. Planear y elaborar el Plan de Previsión del Recurso Humano</t>
  </si>
  <si>
    <t>2. Adoptar y publicar el Plan de Previsión del Recurso Humano</t>
  </si>
  <si>
    <r>
      <t xml:space="preserve">3. Ejecutar el Plan de Trabajo </t>
    </r>
    <r>
      <rPr>
        <sz val="11"/>
        <color rgb="FFFF0000"/>
        <rFont val="Calibri"/>
      </rPr>
      <t>de previsiòn del recurso humano</t>
    </r>
    <r>
      <rPr>
        <sz val="11"/>
        <color rgb="FF000000"/>
        <rFont val="Calibri"/>
      </rPr>
      <t xml:space="preserve"> en el año 2020</t>
    </r>
  </si>
  <si>
    <t>Plan Estrategico del Talento Humano</t>
  </si>
  <si>
    <t>5. Plan Estratégico de Talento Humano</t>
  </si>
  <si>
    <r>
      <t>(Informes)</t>
    </r>
    <r>
      <rPr>
        <sz val="11"/>
        <color rgb="FFFF0000"/>
        <rFont val="Calibri"/>
      </rPr>
      <t xml:space="preserve"> Porcentaje</t>
    </r>
  </si>
  <si>
    <r>
      <t>(12)</t>
    </r>
    <r>
      <rPr>
        <sz val="11"/>
        <color rgb="FFFF0000"/>
        <rFont val="Calibri"/>
      </rPr>
      <t xml:space="preserve"> 100%</t>
    </r>
  </si>
  <si>
    <r>
      <rPr>
        <sz val="11"/>
        <color rgb="FFFF0000"/>
        <rFont val="Calibri"/>
      </rPr>
      <t>Porcentaje de</t>
    </r>
    <r>
      <rPr>
        <sz val="11"/>
        <color rgb="FF000000"/>
        <rFont val="Calibri"/>
      </rPr>
      <t xml:space="preserve"> cumplimiento del Plan Estrategico de Talento Humano</t>
    </r>
  </si>
  <si>
    <t>1. Planear y elaborar el Plan Estratégico de Talento Humano</t>
  </si>
  <si>
    <t>2. Adoptar y publicar el Plan Estrategico de Talento Humano</t>
  </si>
  <si>
    <t>3.  Ejecutar el Plan de Trabajo 2020 de Evaluación de Desempeño para funcionarios de carrera y provisionalidad.</t>
  </si>
  <si>
    <r>
      <t>4.  Realizar los acuerdos de gestión de los gerentes pùblicos ,</t>
    </r>
    <r>
      <rPr>
        <sz val="11"/>
        <color rgb="FFFF0000"/>
        <rFont val="Calibri"/>
      </rPr>
      <t xml:space="preserve"> y adelantar</t>
    </r>
    <r>
      <rPr>
        <sz val="11"/>
        <color rgb="FF000000"/>
        <rFont val="Calibri"/>
      </rPr>
      <t xml:space="preserve"> su evaluación, seguimiento y publicación.</t>
    </r>
  </si>
  <si>
    <t>5.  Ejecutar el proceso de nómina.</t>
  </si>
  <si>
    <t>6. Desarrollar actividades de gestión del conocimiento utilizando el TELECENTRO como estrategia de divulgación.</t>
  </si>
  <si>
    <t xml:space="preserve">7. Desarrollar, hacer seguimiento y evaluar el avance en el proceso de gestión del conocimiento en la entidad. </t>
  </si>
  <si>
    <r>
      <t xml:space="preserve">8. Levantar información </t>
    </r>
    <r>
      <rPr>
        <sz val="11"/>
        <color rgb="FFFF0000"/>
        <rFont val="Calibri"/>
      </rPr>
      <t>y apoyar todo lo relacionado con</t>
    </r>
    <r>
      <rPr>
        <sz val="11"/>
        <color rgb="FF000000"/>
        <rFont val="Calibri"/>
      </rPr>
      <t xml:space="preserve"> el proceso de modernización</t>
    </r>
    <r>
      <rPr>
        <sz val="11"/>
        <color rgb="FFFF0000"/>
        <rFont val="Calibri"/>
      </rPr>
      <t xml:space="preserve"> institucional</t>
    </r>
    <r>
      <rPr>
        <sz val="11"/>
        <color rgb="FF000000"/>
        <rFont val="Calibri"/>
      </rPr>
      <t>.</t>
    </r>
  </si>
  <si>
    <t>Plan Institucional de Capacitación</t>
  </si>
  <si>
    <t>6. Plan Institucional de Capacitación</t>
  </si>
  <si>
    <r>
      <t>(Informes)</t>
    </r>
    <r>
      <rPr>
        <sz val="11"/>
        <color rgb="FFFF0000"/>
        <rFont val="Calibri"/>
      </rPr>
      <t xml:space="preserve"> Porcentaje</t>
    </r>
  </si>
  <si>
    <r>
      <t xml:space="preserve">(12) </t>
    </r>
    <r>
      <rPr>
        <sz val="11"/>
        <color rgb="FFFF0000"/>
        <rFont val="Calibri"/>
      </rPr>
      <t>100%</t>
    </r>
  </si>
  <si>
    <t>Porcentaje de avance en el cumplimiento del cronograma del PIC</t>
  </si>
  <si>
    <t xml:space="preserve">1. Planear y elaborar el Plan institucional de Capacitación </t>
  </si>
  <si>
    <t>2. Adoptar y publicar el Plan institucional de Capacitación</t>
  </si>
  <si>
    <t>3. Ejecutar el Plan de Trabajo de capacitaciòn institucional para el año 2020</t>
  </si>
  <si>
    <t>Plan de Incentivos Institucionales</t>
  </si>
  <si>
    <t>7. Plan de Incentivos Institucionales</t>
  </si>
  <si>
    <r>
      <t>(Informes)</t>
    </r>
    <r>
      <rPr>
        <sz val="11"/>
        <color rgb="FFFF0000"/>
        <rFont val="Calibri"/>
      </rPr>
      <t xml:space="preserve"> Porcentaje</t>
    </r>
  </si>
  <si>
    <r>
      <t xml:space="preserve">(12) </t>
    </r>
    <r>
      <rPr>
        <sz val="11"/>
        <color rgb="FFFF0000"/>
        <rFont val="Calibri"/>
      </rPr>
      <t>100%</t>
    </r>
  </si>
  <si>
    <t>Porcentaje de avance del plan de incentivos institucionales</t>
  </si>
  <si>
    <t xml:space="preserve"> 1. Elaborar y adoptar el Plan de Bienestar e Incentivos de la entidad.</t>
  </si>
  <si>
    <t>2. Adoptar y publicar el Plan de Bienestar e Incentivos de la entidad.</t>
  </si>
  <si>
    <r>
      <t>3. Ejecutar el Plan de Trabajo</t>
    </r>
    <r>
      <rPr>
        <sz val="11"/>
        <color rgb="FFFF0000"/>
        <rFont val="Calibri"/>
      </rPr>
      <t xml:space="preserve"> de incentivos institucionales para</t>
    </r>
    <r>
      <rPr>
        <sz val="11"/>
        <color rgb="FF000000"/>
        <rFont val="Calibri"/>
      </rPr>
      <t xml:space="preserve"> el año 2020</t>
    </r>
  </si>
  <si>
    <t>Plan de Trabajo Anual en Seguridad y Salud en el Trabajo</t>
  </si>
  <si>
    <t>8. Plan de Trabajo Anual en Seguridad y Salud en el Trabajo</t>
  </si>
  <si>
    <r>
      <t xml:space="preserve">(Informes) </t>
    </r>
    <r>
      <rPr>
        <sz val="11"/>
        <color rgb="FFFF0000"/>
        <rFont val="Calibri"/>
      </rPr>
      <t>Porcentaje</t>
    </r>
  </si>
  <si>
    <r>
      <t xml:space="preserve">(12) </t>
    </r>
    <r>
      <rPr>
        <sz val="11"/>
        <color rgb="FFFF0000"/>
        <rFont val="Calibri"/>
      </rPr>
      <t>100%</t>
    </r>
  </si>
  <si>
    <r>
      <t>Porcentaje de avance del plan  (incentivos institucionales)</t>
    </r>
    <r>
      <rPr>
        <sz val="11"/>
        <color rgb="FFFF0000"/>
        <rFont val="Calibri"/>
      </rPr>
      <t xml:space="preserve"> anual de seguridad y salud en el trabajo</t>
    </r>
  </si>
  <si>
    <t>1. Planear y elaborar el Plan del Sistema de Gestión de Seguridad y Salud en el Trabajo</t>
  </si>
  <si>
    <t>2. Adoptar y publicar el Plan del Sistema de Gestión de Seguridad y Salud en el Trabajo</t>
  </si>
  <si>
    <r>
      <t>3. Ejecutar el Plan de Trabajo</t>
    </r>
    <r>
      <rPr>
        <sz val="11"/>
        <color rgb="FFFF0000"/>
        <rFont val="Calibri"/>
      </rPr>
      <t xml:space="preserve"> de seguridad y salud en el trabajo para</t>
    </r>
    <r>
      <rPr>
        <sz val="11"/>
        <color rgb="FF000000"/>
        <rFont val="Calibri"/>
      </rPr>
      <t xml:space="preserve"> el año 2020</t>
    </r>
  </si>
  <si>
    <t>Instrumentos archivisticos y de gestión de la información pública actualizados</t>
  </si>
  <si>
    <t>1.5. Implementación del sistema de gestión documental.</t>
  </si>
  <si>
    <r>
      <t>(Numero )</t>
    </r>
    <r>
      <rPr>
        <sz val="11"/>
        <color rgb="FFFF0000"/>
        <rFont val="Calibri"/>
      </rPr>
      <t xml:space="preserve"> Porcentaje</t>
    </r>
  </si>
  <si>
    <r>
      <rPr>
        <sz val="11"/>
        <color rgb="FFFF0000"/>
        <rFont val="Calibri"/>
      </rPr>
      <t>Porcentaje</t>
    </r>
    <r>
      <rPr>
        <sz val="11"/>
        <color rgb="FF000000"/>
        <rFont val="Calibri"/>
      </rPr>
      <t xml:space="preserve"> de Instrumentos archivisticos actualizados </t>
    </r>
  </si>
  <si>
    <t>Coordinadora de gestión documental</t>
  </si>
  <si>
    <t xml:space="preserve">
Actualizar las tablas de retención documental (TRD)
</t>
  </si>
  <si>
    <t>Realizar el diagnostico integral de archivos con el objetivo de obtener un mapa general de la implementación de la gestión documental</t>
  </si>
  <si>
    <t>Actualizar el programa de gestión documental PGD</t>
  </si>
  <si>
    <r>
      <t>Actualizar</t>
    </r>
    <r>
      <rPr>
        <sz val="11"/>
        <color rgb="FFFF0000"/>
        <rFont val="Calibri"/>
      </rPr>
      <t xml:space="preserve"> y aprobar </t>
    </r>
    <r>
      <rPr>
        <sz val="11"/>
        <color rgb="FF000000"/>
        <rFont val="Calibri"/>
      </rPr>
      <t>el plan institucional de archivos (PINAR)</t>
    </r>
  </si>
  <si>
    <t>Actualizar el sistema integrado de conservación (plan de preservación digital a largo plazo)</t>
  </si>
  <si>
    <r>
      <rPr>
        <b/>
        <sz val="11"/>
        <rFont val="Calibri"/>
      </rPr>
      <t>Acervo documental organiza</t>
    </r>
    <r>
      <rPr>
        <sz val="11"/>
        <color rgb="FF000000"/>
        <rFont val="Calibri"/>
      </rPr>
      <t>do </t>
    </r>
  </si>
  <si>
    <t>Porcentaje de Metros lineales</t>
  </si>
  <si>
    <r>
      <rPr>
        <sz val="11"/>
        <color rgb="FFFF0000"/>
        <rFont val="Calibri"/>
      </rPr>
      <t>Porcentaje de</t>
    </r>
    <r>
      <rPr>
        <sz val="11"/>
        <color rgb="FF000000"/>
        <rFont val="Calibri"/>
      </rPr>
      <t xml:space="preserve"> Metros lineales del acervo documental organizado</t>
    </r>
  </si>
  <si>
    <t xml:space="preserve">Realizar la intervención documental a 370 metros lineales </t>
  </si>
  <si>
    <t xml:space="preserve">
Levantar el inventario documental del archivo central y archivos de gestión
</t>
  </si>
  <si>
    <t xml:space="preserve">
Realizar seguimiento a la aplicación de las tablas de retención documental
</t>
  </si>
  <si>
    <t>Acervo documental conservado</t>
  </si>
  <si>
    <t xml:space="preserve">Porcentaje </t>
  </si>
  <si>
    <r>
      <rPr>
        <sz val="11"/>
        <color rgb="FFFF0000"/>
        <rFont val="Calibri"/>
      </rPr>
      <t>Porcentaje de</t>
    </r>
    <r>
      <rPr>
        <sz val="11"/>
        <color rgb="FF000000"/>
        <rFont val="Calibri"/>
      </rPr>
      <t xml:space="preserve"> Transferencias realizadas</t>
    </r>
  </si>
  <si>
    <t xml:space="preserve">
Realizar acompañamiento a los procesos en las actividades de conservación documental
</t>
  </si>
  <si>
    <t xml:space="preserve">
Implementar el cronograma de transferencias primarias
</t>
  </si>
  <si>
    <t>SERVICIOS ADMINISTRATIVOS</t>
  </si>
  <si>
    <t>Fortalecimiento de la Infraestructura Física del IGAC a nivel nacional</t>
  </si>
  <si>
    <r>
      <t xml:space="preserve">Adecuaciones) </t>
    </r>
    <r>
      <rPr>
        <sz val="11"/>
        <color rgb="FFFF0000"/>
        <rFont val="Calibri"/>
      </rPr>
      <t>Porcentaje</t>
    </r>
  </si>
  <si>
    <t xml:space="preserve"> Porcentaje de avance del Plan de Infraestructura Física del IGAC implementado</t>
  </si>
  <si>
    <t>Secretaría General</t>
  </si>
  <si>
    <r>
      <t>Actualizar el diagnostico de las necesidades de infraestructura</t>
    </r>
    <r>
      <rPr>
        <sz val="11"/>
        <color rgb="FFFF0000"/>
        <rFont val="Calibri"/>
      </rPr>
      <t xml:space="preserve"> fìsica</t>
    </r>
    <r>
      <rPr>
        <sz val="11"/>
        <color rgb="FF000000"/>
        <rFont val="Calibri"/>
      </rPr>
      <t xml:space="preserve">  a nivel nacional y generar el plan de infraestructura a corto, mediano y largo plazo</t>
    </r>
  </si>
  <si>
    <t>GIT Servicios Administrativos</t>
  </si>
  <si>
    <t>Coordinar y realizar seguimiento a la adecuación y mantenimiento de las sedes  priorizadas planteadas en el proyecto de fortalecimiento de la infraestructura fisica a nivel nacional.</t>
  </si>
  <si>
    <t>Coordinar y realizar seguimiento a las reparaciones locativas y mantenimiento de las sedes priorizadas planteadas en el proyecto de fortalecimiento de la infraestructura fisica a nivel nacional.</t>
  </si>
  <si>
    <t xml:space="preserve">Coordinar y realizar seguimiento al mantenimiento preventivo y correctivo de plantas electricas, equipos y maquinaria. </t>
  </si>
  <si>
    <t>Realizar seguimiento a la ejecución del plan de infraestructura a nivel nacional.</t>
  </si>
  <si>
    <t>Coordinar y realizar seguimiento a las reparaciones locativas y mantenimiento de las sedes priorizadas ( Tolima y Norte de Santander)</t>
  </si>
  <si>
    <t>Sistema de transporte del IGAC en operación</t>
  </si>
  <si>
    <r>
      <t xml:space="preserve">(Actividades) </t>
    </r>
    <r>
      <rPr>
        <sz val="11"/>
        <color rgb="FFFF0000"/>
        <rFont val="Calibri"/>
      </rPr>
      <t>Porcentaje</t>
    </r>
  </si>
  <si>
    <r>
      <t xml:space="preserve">Porcentaje de avance plan de seguridad vial </t>
    </r>
    <r>
      <rPr>
        <sz val="11"/>
        <rFont val="Calibri"/>
      </rPr>
      <t xml:space="preserve">Implementado </t>
    </r>
  </si>
  <si>
    <t>Coordinar y realizar seguimiento a los contratos relacionados con el servicio de transporte y suministros del parque automotor de la entidad.</t>
  </si>
  <si>
    <t>brindar el soporte administrativo del parque automotor propio y realizar seguimiento al  al plan de seguridad vial nivel nacional (seguimiento a la ejecución de los servicios referentes al parque automotor y conductores nivel nacional)</t>
  </si>
  <si>
    <t>Implementar el Plan de seguridad vial (Resolución 1289 del 2015) y los documentos relacionados con el parque automotor del IGAC.</t>
  </si>
  <si>
    <t>Mantenimiento y operación del Sistema de Gestión Ambiental</t>
  </si>
  <si>
    <r>
      <t xml:space="preserve">(Actividades) </t>
    </r>
    <r>
      <rPr>
        <sz val="11"/>
        <color rgb="FFFF0000"/>
        <rFont val="Calibri"/>
      </rPr>
      <t>Porcentaje</t>
    </r>
  </si>
  <si>
    <t>Porcentaje de avance del plan de mantenimiento del SGA Implementado</t>
  </si>
  <si>
    <t>Efectividad</t>
  </si>
  <si>
    <t>Ejecutar y realizar seguimiento al cumplimiento de los cinco programas del sistema de gestión ambiental a nivel nacional</t>
  </si>
  <si>
    <r>
      <t>Actualizar y realizar seguimiento al cumpli</t>
    </r>
    <r>
      <rPr>
        <sz val="11"/>
        <rFont val="Calibri"/>
      </rPr>
      <t>miento legal ambiental del IGAC a nivel nacional</t>
    </r>
  </si>
  <si>
    <t>Actualizar los documentos del SGA</t>
  </si>
  <si>
    <t>Servicios Administrativos continuos y suficientes</t>
  </si>
  <si>
    <r>
      <t>(Actividades)</t>
    </r>
    <r>
      <rPr>
        <sz val="11"/>
        <color rgb="FFFF0000"/>
        <rFont val="Calibri"/>
      </rPr>
      <t xml:space="preserve"> Porcentaje</t>
    </r>
  </si>
  <si>
    <r>
      <rPr>
        <sz val="11"/>
        <color rgb="FFFF0000"/>
        <rFont val="Calibri"/>
      </rPr>
      <t>Porcentaje de</t>
    </r>
    <r>
      <rPr>
        <sz val="11"/>
        <color rgb="FF000000"/>
        <rFont val="Calibri"/>
      </rPr>
      <t xml:space="preserve"> informe de actividades servicios administrativos continuos y suficientes</t>
    </r>
  </si>
  <si>
    <t xml:space="preserve">Actualizar protocolos, procedimientos y documentos referentes a los servicios seguros, vigilancia y seguridad privada, aseo y cafeteria. </t>
  </si>
  <si>
    <t xml:space="preserve">seguimiento y control a los servicios seguros, vigilancia y seguridad privada, aseo y cafeteria. </t>
  </si>
  <si>
    <t>GESTION CONTRACTUAL</t>
  </si>
  <si>
    <t>Procesos de Contratación suscritos y perfeccionados</t>
  </si>
  <si>
    <t>2. Plan Anual de Adquisiciones</t>
  </si>
  <si>
    <t>Direccionamiento_Estratégico_y_Planeación</t>
  </si>
  <si>
    <t>Procesos de  de contratación adelantados</t>
  </si>
  <si>
    <t>GIT Contratacion</t>
  </si>
  <si>
    <t>Revisar, consollidar y publicar el Plan Anual de Adquisiciones a nivel nacional</t>
  </si>
  <si>
    <t>Elaborar los procesos de contratación utilizando las plataformas dispuestas por el Gobierno Nacional</t>
  </si>
  <si>
    <t>Apoyo contactual para el crédito de banca multilateral incluye: trámites en el marco del crédito vigente.</t>
  </si>
  <si>
    <t>Brindar acompañamiento a las diferentes áreas del IGAC en asuntos contractuales en desarrollo de los procesos</t>
  </si>
  <si>
    <t>Porcentaje de bienes de consumo y devolutivos registrados en el sistema</t>
  </si>
  <si>
    <t>Actualizar y mantener el modulo ERP (SAE y SAI) todos los meses</t>
  </si>
  <si>
    <t>Almacen General</t>
  </si>
  <si>
    <t xml:space="preserve">Depurar inventario, propiedad planta y equipo todos los meses y realizar el levantamiento del mismo. </t>
  </si>
  <si>
    <t>Custodiar y controlar el ingreso y salida de elementos</t>
  </si>
  <si>
    <t>Realizar el proceso de bajas de bienes</t>
  </si>
  <si>
    <t>Elaborar y publicar tips (recomendaciones sencillas y precisas sobre los temas más relevantes.</t>
  </si>
  <si>
    <t>Manuales de Contratación y supervisión actualizados</t>
  </si>
  <si>
    <t>numero</t>
  </si>
  <si>
    <t>manuales de contratación actualizados</t>
  </si>
  <si>
    <t xml:space="preserve">Realizar reuniones y/o mesas de trabajo para revisar y actualizar los  Manuales de Contratación y supervisión e interventoría
</t>
  </si>
  <si>
    <t>Solicitudes de TI</t>
  </si>
  <si>
    <t>Solicitudes de TI atendidas</t>
  </si>
  <si>
    <t xml:space="preserve">Aprovisionar y administrar plataforma tecnologica </t>
  </si>
  <si>
    <t xml:space="preserve">Atender solicitude de manteniento a los  sistemas de información, aplicaciones y portales </t>
  </si>
  <si>
    <t>Atender incidencias y requerimientos de la mesa de servicios TI</t>
  </si>
  <si>
    <t>Formatos de contratación y supervisón actualizados</t>
  </si>
  <si>
    <t>formatos actualizados</t>
  </si>
  <si>
    <t xml:space="preserve">Revisar  formatos utilizados porel GIT Gestión Contratual y las demás dependencias del IGAC en desarrollo de la gestión contratual y actualización de los mismos.  </t>
  </si>
  <si>
    <t xml:space="preserve">Socializaciones y sensibilizaciones en temas en contratación y supervisión </t>
  </si>
  <si>
    <t>Actividades de socialización y sensibilizaciones realizadas</t>
  </si>
  <si>
    <t>Realizar capacitaciones a los funcionarios y contratistas del Instituto de acuerdo a la actualización de los  Manuales de Contratación y supervisión e interventoría</t>
  </si>
  <si>
    <t>Elaborar y publicar tips (recomendaciones sencillas y precisas sobre los temas más relevantes a tener en cuenta en las diferentes etapas contractuales)</t>
  </si>
  <si>
    <t>OFICINA ASESORA DE PLANEACION</t>
  </si>
  <si>
    <t>Procesos disciplinarios en curso</t>
  </si>
  <si>
    <t>Control_Interno</t>
  </si>
  <si>
    <t>Porcentaje procesos disciplinarios tramitados</t>
  </si>
  <si>
    <t>GIT Control Disciplinario</t>
  </si>
  <si>
    <t xml:space="preserve">Proferir los actos administrativos necesarios para impulsar y adoptar decisiones de fondo en curso de los procesos de competencia del GIT Control Disciplinario. </t>
  </si>
  <si>
    <t xml:space="preserve">Practicar las pruebas y diligencias ordenadas en curso de los procesos de competencia del GIT Control Disciplinario. </t>
  </si>
  <si>
    <t>Realizar seguimiento mensual al impulso dado a los procesos disciplinarios que son adelantados en las Direcciones Territoriales.</t>
  </si>
  <si>
    <t>Sensibilizaciones y socializaciones a servidores públicos y contratistas del IGAC sobre normatividad disciplinaria vigente y Código de Integridad</t>
  </si>
  <si>
    <t>Actividades de socialización y sensibilización</t>
  </si>
  <si>
    <t xml:space="preserve">Sensibilizar y socializar a servidores públicos y contratistas vinculados al IGAC sobre el contenido y alcance de la normatividad disciplinaria vigente, y respecto del Código de Integridad del Servicio Público colombiano. </t>
  </si>
  <si>
    <t xml:space="preserve"> FO-DEP-PC01-01</t>
  </si>
  <si>
    <t>SEGUIMIENTO  Y EVALUACION INSTITUCIONAL</t>
  </si>
  <si>
    <t>Informes de auditorias</t>
  </si>
  <si>
    <t>Informes</t>
  </si>
  <si>
    <t>Informes emitidos en el trimestre/ informes progamados en el plan anual de auditorias, para el  trimestre.</t>
  </si>
  <si>
    <t>Jorge Armando Porras Buitrago</t>
  </si>
  <si>
    <t>Realizar las auditorias integrales y auditorías Internas de Calidad a los procesos de la entidad en las Direcciones Territoriales, Sede Central, definidos en el plan anual de auditorias.</t>
  </si>
  <si>
    <t>Realizar las auditorias de seguimiento priorizadas en el plan anual de auditorias</t>
  </si>
  <si>
    <t>Realizar otros informes (Realizar: Ejecutivo Anual, Control Interno Contable. Seguimientos: Plan Anticorrupción y Atención al Ciudadano, PMCGR,  PAA, PES, Plan de fortalecimiento, Acuerdos de Gestión, ACPM, SNARIV), entre otros.</t>
  </si>
  <si>
    <t>Actividades de fomento de la cultura de autocontrol y  autoevaluación</t>
  </si>
  <si>
    <t>Cuatro (4) Actividades de fomento autocontrol realizadas</t>
  </si>
  <si>
    <t>Realizar actividades para el fomento de la cultura de autocontrol y autoevaluación.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</si>
</sst>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_-;\-* #,##0_-;_-* &quot;-&quot;_-;_-@"/>
    <numFmt numFmtId="165" formatCode="_(* #,##0_);_(* \(#,##0\);_(* &quot;-&quot;??_);_(@_)"/>
    <numFmt numFmtId="166" formatCode="[$ $]#,##0"/>
    <numFmt numFmtId="167" formatCode="_(* #,##0.00_);_(* \(#,##0.00\);_(* &quot;-&quot;??_);_(@_)"/>
    <numFmt numFmtId="168" formatCode="yyyy\-mm\-dd"/>
    <numFmt numFmtId="169" formatCode="_-* #,##0\ _€_-;\-* #,##0\ _€_-;_-* &quot;-&quot;??\ _€_-;_-@"/>
    <numFmt numFmtId="170" formatCode="#,##0.0"/>
    <numFmt numFmtId="171" formatCode="_-* #,##0.00\ _€_-;\-* #,##0.00\ _€_-;_-* &quot;-&quot;??\ _€_-;_-@"/>
    <numFmt numFmtId="172" formatCode="d/m/yyyy"/>
    <numFmt numFmtId="173" formatCode="0.0%"/>
    <numFmt numFmtId="174" formatCode="0.000%"/>
  </numFmts>
  <fonts count="59">
    <font>
      <sz val="11"/>
      <color rgb="FF000000"/>
      <name val="Calibri"/>
    </font>
    <font>
      <sz val="11"/>
      <color theme="1"/>
      <name val="Calibri"/>
    </font>
    <font>
      <sz val="11"/>
      <name val="Calibri"/>
    </font>
    <font>
      <b/>
      <sz val="14"/>
      <color rgb="FF000000"/>
      <name val="Calibri"/>
    </font>
    <font>
      <b/>
      <sz val="18"/>
      <color theme="1"/>
      <name val="Calibri"/>
    </font>
    <font>
      <b/>
      <sz val="12"/>
      <color theme="1"/>
      <name val="Calibri"/>
    </font>
    <font>
      <b/>
      <sz val="14"/>
      <color theme="1"/>
      <name val="Calibri"/>
    </font>
    <font>
      <b/>
      <sz val="12"/>
      <color rgb="FF000000"/>
      <name val="Calibri"/>
    </font>
    <font>
      <sz val="11"/>
      <color theme="1"/>
      <name val="Calibri"/>
    </font>
    <font>
      <b/>
      <sz val="11"/>
      <color theme="1"/>
      <name val="Calibri"/>
    </font>
    <font>
      <sz val="11"/>
      <color rgb="FF006100"/>
      <name val="Calibri"/>
    </font>
    <font>
      <sz val="18"/>
      <color theme="1"/>
      <name val="Calibri"/>
    </font>
    <font>
      <b/>
      <sz val="11"/>
      <color rgb="FF000000"/>
      <name val="Calibri"/>
    </font>
    <font>
      <b/>
      <sz val="8"/>
      <color rgb="FF000000"/>
      <name val="Calibri"/>
    </font>
    <font>
      <b/>
      <sz val="11"/>
      <color theme="1"/>
      <name val="Calibri"/>
    </font>
    <font>
      <sz val="11"/>
      <color rgb="FF002060"/>
      <name val="Calibri"/>
    </font>
    <font>
      <sz val="11"/>
      <color rgb="FF0000FF"/>
      <name val="Calibri"/>
    </font>
    <font>
      <b/>
      <sz val="11"/>
      <color rgb="FF0000FF"/>
      <name val="Calibri"/>
    </font>
    <font>
      <b/>
      <sz val="18"/>
      <color rgb="FF000000"/>
      <name val="Calibri"/>
    </font>
    <font>
      <sz val="18"/>
      <color rgb="FF000000"/>
      <name val="Calibri"/>
    </font>
    <font>
      <i/>
      <sz val="18"/>
      <color rgb="FF000000"/>
      <name val="Calibri"/>
    </font>
    <font>
      <sz val="18"/>
      <color rgb="FF000000"/>
      <name val="Arial"/>
    </font>
    <font>
      <b/>
      <i/>
      <sz val="18"/>
      <color rgb="FF000000"/>
      <name val="Calibri"/>
    </font>
    <font>
      <sz val="12"/>
      <color theme="1"/>
      <name val="Calibri"/>
    </font>
    <font>
      <b/>
      <sz val="12"/>
      <color rgb="FF4F81BD"/>
      <name val="Calibri"/>
    </font>
    <font>
      <b/>
      <sz val="12"/>
      <color rgb="FFFFFFFF"/>
      <name val="Calibri"/>
    </font>
    <font>
      <sz val="12"/>
      <color rgb="FF000000"/>
      <name val="Calibri"/>
    </font>
    <font>
      <sz val="12"/>
      <color rgb="FF404040"/>
      <name val="Calibri"/>
    </font>
    <font>
      <sz val="11"/>
      <color rgb="FF0206BE"/>
      <name val="Calibri"/>
    </font>
    <font>
      <sz val="12"/>
      <color rgb="FFD0CECE"/>
      <name val="Calibri"/>
    </font>
    <font>
      <b/>
      <sz val="12"/>
      <color rgb="FFD0CECE"/>
      <name val="Calibri"/>
    </font>
    <font>
      <sz val="14"/>
      <color theme="1"/>
      <name val="Calibri"/>
    </font>
    <font>
      <sz val="14"/>
      <color rgb="FF000000"/>
      <name val="Calibri"/>
    </font>
    <font>
      <b/>
      <sz val="11"/>
      <color rgb="FF006100"/>
      <name val="Calibri"/>
    </font>
    <font>
      <b/>
      <sz val="11"/>
      <color rgb="FF002060"/>
      <name val="Calibri"/>
    </font>
    <font>
      <b/>
      <sz val="11"/>
      <color rgb="FF0206BE"/>
      <name val="Calibri"/>
    </font>
    <font>
      <b/>
      <sz val="18"/>
      <color rgb="FF000000"/>
      <name val="Arial"/>
    </font>
    <font>
      <sz val="11"/>
      <color rgb="FF000000"/>
      <name val="Arial"/>
    </font>
    <font>
      <sz val="11"/>
      <color theme="1"/>
      <name val="Arial"/>
    </font>
    <font>
      <sz val="12"/>
      <color rgb="FFC0C0C0"/>
      <name val="Calibri"/>
    </font>
    <font>
      <b/>
      <sz val="12"/>
      <color rgb="FFC0C0C0"/>
      <name val="Calibri"/>
    </font>
    <font>
      <sz val="11"/>
      <color rgb="FF1155CC"/>
      <name val="Calibri"/>
    </font>
    <font>
      <b/>
      <sz val="11"/>
      <color rgb="FF008000"/>
      <name val="Calibri"/>
    </font>
    <font>
      <sz val="11"/>
      <color rgb="FFFF0000"/>
      <name val="Calibri"/>
    </font>
    <font>
      <sz val="11"/>
      <color rgb="FF000000"/>
      <name val="Calibri"/>
    </font>
    <font>
      <sz val="14"/>
      <color rgb="FFE5E5E5"/>
      <name val="Calibri"/>
    </font>
    <font>
      <b/>
      <sz val="14"/>
      <color rgb="FFE5E5E5"/>
      <name val="Calibri"/>
    </font>
    <font>
      <b/>
      <sz val="14"/>
      <color rgb="FF0000FF"/>
      <name val="Calibri"/>
    </font>
    <font>
      <sz val="14"/>
      <color rgb="FF000000"/>
      <name val="Arial Narrow"/>
    </font>
    <font>
      <sz val="14"/>
      <color rgb="FF0000FF"/>
      <name val="Calibri"/>
    </font>
    <font>
      <sz val="14"/>
      <color rgb="FFFF0000"/>
      <name val="Arial Narrow"/>
    </font>
    <font>
      <sz val="12"/>
      <color rgb="FFE5E5E5"/>
      <name val="Calibri"/>
    </font>
    <font>
      <b/>
      <sz val="12"/>
      <color rgb="FFE5E5E5"/>
      <name val="Calibri"/>
    </font>
    <font>
      <b/>
      <sz val="28"/>
      <color theme="1"/>
      <name val="Calibri"/>
    </font>
    <font>
      <b/>
      <sz val="21"/>
      <color rgb="FF000000"/>
      <name val="Calibri"/>
    </font>
    <font>
      <b/>
      <sz val="12"/>
      <color rgb="FF0000FF"/>
      <name val="Calibri"/>
    </font>
    <font>
      <b/>
      <sz val="11"/>
      <color rgb="FF0070C0"/>
      <name val="Calibri"/>
    </font>
    <font>
      <i/>
      <sz val="11"/>
      <name val="Calibri"/>
    </font>
    <font>
      <b/>
      <sz val="11"/>
      <name val="Calibri"/>
    </font>
  </fonts>
  <fills count="2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C6EFCE"/>
        <bgColor rgb="FFC6EFCE"/>
      </patternFill>
    </fill>
    <fill>
      <patternFill patternType="solid">
        <fgColor theme="9"/>
        <bgColor theme="9"/>
      </patternFill>
    </fill>
    <fill>
      <patternFill patternType="solid">
        <fgColor rgb="FFBDD6EE"/>
        <bgColor rgb="FFBDD6EE"/>
      </patternFill>
    </fill>
    <fill>
      <patternFill patternType="solid">
        <fgColor rgb="FF6FA8DC"/>
        <bgColor rgb="FF6FA8DC"/>
      </patternFill>
    </fill>
    <fill>
      <patternFill patternType="solid">
        <fgColor rgb="FFB4A7D6"/>
        <bgColor rgb="FFB4A7D6"/>
      </patternFill>
    </fill>
    <fill>
      <patternFill patternType="solid">
        <fgColor rgb="FFDD7E6B"/>
        <bgColor rgb="FFDD7E6B"/>
      </patternFill>
    </fill>
    <fill>
      <patternFill patternType="solid">
        <fgColor rgb="FFF4B083"/>
        <bgColor rgb="FFF4B083"/>
      </patternFill>
    </fill>
    <fill>
      <patternFill patternType="solid">
        <fgColor rgb="FFFC7C7F"/>
        <bgColor rgb="FFFC7C7F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F9CB9C"/>
        <bgColor rgb="FFF9CB9C"/>
      </patternFill>
    </fill>
    <fill>
      <patternFill patternType="solid">
        <fgColor rgb="FF538DD5"/>
        <bgColor rgb="FF538DD5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99CCFF"/>
      </patternFill>
    </fill>
    <fill>
      <patternFill patternType="solid">
        <fgColor rgb="FFCCFFCC"/>
        <bgColor rgb="FFCCFFCC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theme="0"/>
      </patternFill>
    </fill>
    <fill>
      <patternFill patternType="solid">
        <fgColor rgb="FFA4C2F4"/>
        <bgColor rgb="FFA4C2F4"/>
      </patternFill>
    </fill>
  </fills>
  <borders count="12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CCCCCC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E4DFEC"/>
      </right>
      <top/>
      <bottom/>
      <diagonal/>
    </border>
    <border>
      <left style="double">
        <color rgb="FFE4DFEC"/>
      </left>
      <right style="dotted">
        <color rgb="FFE4DFEC"/>
      </right>
      <top/>
      <bottom/>
      <diagonal/>
    </border>
    <border>
      <left style="dotted">
        <color rgb="FFE4DFEC"/>
      </left>
      <right style="dotted">
        <color rgb="FFE4DFEC"/>
      </right>
      <top/>
      <bottom/>
      <diagonal/>
    </border>
    <border>
      <left/>
      <right/>
      <top style="thin">
        <color rgb="FF000000"/>
      </top>
      <bottom style="dotted">
        <color rgb="FFE4DFEC"/>
      </bottom>
      <diagonal/>
    </border>
    <border>
      <left/>
      <right/>
      <top style="thin">
        <color rgb="FF000000"/>
      </top>
      <bottom style="dotted">
        <color rgb="FFE4DFEC"/>
      </bottom>
      <diagonal/>
    </border>
    <border>
      <left/>
      <right style="thin">
        <color rgb="FF000000"/>
      </right>
      <top style="thin">
        <color rgb="FF000000"/>
      </top>
      <bottom style="dotted">
        <color rgb="FFE4DFEC"/>
      </bottom>
      <diagonal/>
    </border>
    <border>
      <left/>
      <right style="double">
        <color rgb="FFE4DFEC"/>
      </right>
      <top/>
      <bottom style="thin">
        <color rgb="FF000000"/>
      </bottom>
      <diagonal/>
    </border>
    <border>
      <left style="double">
        <color rgb="FFE4DFEC"/>
      </left>
      <right style="dotted">
        <color rgb="FFE4DFEC"/>
      </right>
      <top/>
      <bottom style="thin">
        <color rgb="FF000000"/>
      </bottom>
      <diagonal/>
    </border>
    <border>
      <left style="dotted">
        <color rgb="FFE4DFEC"/>
      </left>
      <right style="dotted">
        <color rgb="FFE4DFEC"/>
      </right>
      <top/>
      <bottom style="thin">
        <color rgb="FF000000"/>
      </bottom>
      <diagonal/>
    </border>
    <border>
      <left/>
      <right style="dotted">
        <color rgb="FFE4DFEC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053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textRotation="90" wrapText="1"/>
    </xf>
    <xf numFmtId="9" fontId="5" fillId="3" borderId="17" xfId="0" applyNumberFormat="1" applyFont="1" applyFill="1" applyBorder="1" applyAlignment="1">
      <alignment horizontal="center" vertical="center" textRotation="90" wrapText="1"/>
    </xf>
    <xf numFmtId="0" fontId="5" fillId="3" borderId="18" xfId="0" applyFont="1" applyFill="1" applyBorder="1" applyAlignment="1">
      <alignment horizontal="center" vertical="center" wrapText="1"/>
    </xf>
    <xf numFmtId="0" fontId="8" fillId="0" borderId="0" xfId="0" applyFont="1" applyAlignment="1"/>
    <xf numFmtId="9" fontId="5" fillId="3" borderId="18" xfId="0" applyNumberFormat="1" applyFont="1" applyFill="1" applyBorder="1" applyAlignment="1">
      <alignment horizontal="center" vertical="center" textRotation="90" wrapText="1"/>
    </xf>
    <xf numFmtId="0" fontId="8" fillId="0" borderId="19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0" fontId="8" fillId="0" borderId="19" xfId="0" applyFont="1" applyBorder="1"/>
    <xf numFmtId="10" fontId="8" fillId="0" borderId="19" xfId="0" applyNumberFormat="1" applyFont="1" applyBorder="1"/>
    <xf numFmtId="9" fontId="1" fillId="0" borderId="18" xfId="0" applyNumberFormat="1" applyFont="1" applyBorder="1" applyAlignment="1">
      <alignment horizontal="center" vertical="center" wrapText="1"/>
    </xf>
    <xf numFmtId="0" fontId="8" fillId="0" borderId="19" xfId="0" applyFont="1" applyBorder="1" applyAlignment="1"/>
    <xf numFmtId="10" fontId="8" fillId="0" borderId="19" xfId="0" applyNumberFormat="1" applyFont="1" applyBorder="1" applyAlignment="1"/>
    <xf numFmtId="49" fontId="1" fillId="0" borderId="24" xfId="0" applyNumberFormat="1" applyFont="1" applyBorder="1" applyAlignment="1">
      <alignment horizontal="center" vertical="center" wrapText="1"/>
    </xf>
    <xf numFmtId="49" fontId="1" fillId="0" borderId="25" xfId="0" applyNumberFormat="1" applyFont="1" applyBorder="1" applyAlignment="1">
      <alignment horizontal="center" vertical="center" wrapText="1"/>
    </xf>
    <xf numFmtId="9" fontId="1" fillId="0" borderId="25" xfId="0" applyNumberFormat="1" applyFont="1" applyBorder="1" applyAlignment="1">
      <alignment horizontal="center" vertical="center" wrapText="1"/>
    </xf>
    <xf numFmtId="9" fontId="1" fillId="0" borderId="26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9" fontId="1" fillId="0" borderId="30" xfId="0" applyNumberFormat="1" applyFont="1" applyBorder="1" applyAlignment="1">
      <alignment horizontal="center" vertical="center" wrapText="1"/>
    </xf>
    <xf numFmtId="9" fontId="1" fillId="0" borderId="31" xfId="0" applyNumberFormat="1" applyFont="1" applyBorder="1" applyAlignment="1">
      <alignment horizontal="center" vertical="center" wrapText="1"/>
    </xf>
    <xf numFmtId="49" fontId="1" fillId="0" borderId="33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9" fontId="1" fillId="0" borderId="34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9" fontId="1" fillId="0" borderId="36" xfId="0" applyNumberFormat="1" applyFont="1" applyBorder="1" applyAlignment="1">
      <alignment horizontal="center" vertical="center" wrapText="1"/>
    </xf>
    <xf numFmtId="0" fontId="8" fillId="6" borderId="19" xfId="0" applyFont="1" applyFill="1" applyBorder="1"/>
    <xf numFmtId="10" fontId="8" fillId="0" borderId="0" xfId="0" applyNumberFormat="1" applyFont="1"/>
    <xf numFmtId="0" fontId="1" fillId="0" borderId="35" xfId="0" applyFont="1" applyBorder="1" applyAlignment="1">
      <alignment horizontal="center" vertical="center" wrapText="1"/>
    </xf>
    <xf numFmtId="0" fontId="12" fillId="7" borderId="37" xfId="0" applyFont="1" applyFill="1" applyBorder="1" applyAlignment="1">
      <alignment horizontal="center" vertical="center" wrapText="1"/>
    </xf>
    <xf numFmtId="0" fontId="12" fillId="7" borderId="38" xfId="0" applyFont="1" applyFill="1" applyBorder="1" applyAlignment="1">
      <alignment horizontal="center" vertical="center" wrapText="1"/>
    </xf>
    <xf numFmtId="0" fontId="7" fillId="7" borderId="38" xfId="0" applyFont="1" applyFill="1" applyBorder="1" applyAlignment="1">
      <alignment horizontal="center" vertical="center" wrapText="1"/>
    </xf>
    <xf numFmtId="0" fontId="8" fillId="8" borderId="19" xfId="0" applyFont="1" applyFill="1" applyBorder="1" applyAlignment="1"/>
    <xf numFmtId="10" fontId="12" fillId="7" borderId="38" xfId="0" applyNumberFormat="1" applyFont="1" applyFill="1" applyBorder="1" applyAlignment="1">
      <alignment horizontal="center" vertical="center" wrapText="1"/>
    </xf>
    <xf numFmtId="0" fontId="8" fillId="8" borderId="19" xfId="0" applyFont="1" applyFill="1" applyBorder="1"/>
    <xf numFmtId="0" fontId="13" fillId="7" borderId="38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 wrapText="1"/>
    </xf>
    <xf numFmtId="0" fontId="8" fillId="9" borderId="19" xfId="0" applyFont="1" applyFill="1" applyBorder="1"/>
    <xf numFmtId="0" fontId="0" fillId="0" borderId="41" xfId="0" applyFont="1" applyBorder="1" applyAlignment="1">
      <alignment horizontal="center" vertical="center" wrapText="1"/>
    </xf>
    <xf numFmtId="10" fontId="0" fillId="0" borderId="41" xfId="0" applyNumberFormat="1" applyFont="1" applyBorder="1" applyAlignment="1">
      <alignment horizontal="center" vertical="center" wrapText="1"/>
    </xf>
    <xf numFmtId="0" fontId="8" fillId="10" borderId="19" xfId="0" applyFont="1" applyFill="1" applyBorder="1"/>
    <xf numFmtId="10" fontId="8" fillId="6" borderId="19" xfId="0" applyNumberFormat="1" applyFont="1" applyFill="1" applyBorder="1"/>
    <xf numFmtId="0" fontId="15" fillId="0" borderId="41" xfId="0" applyFont="1" applyBorder="1" applyAlignment="1">
      <alignment horizontal="center" vertical="center" wrapText="1"/>
    </xf>
    <xf numFmtId="10" fontId="16" fillId="0" borderId="41" xfId="0" applyNumberFormat="1" applyFont="1" applyBorder="1" applyAlignment="1">
      <alignment horizontal="center" vertical="center" wrapText="1"/>
    </xf>
    <xf numFmtId="10" fontId="17" fillId="7" borderId="38" xfId="0" applyNumberFormat="1" applyFont="1" applyFill="1" applyBorder="1" applyAlignment="1">
      <alignment horizontal="center" vertical="center" wrapText="1"/>
    </xf>
    <xf numFmtId="10" fontId="12" fillId="12" borderId="38" xfId="0" applyNumberFormat="1" applyFont="1" applyFill="1" applyBorder="1" applyAlignment="1">
      <alignment horizontal="center" vertical="center" wrapText="1"/>
    </xf>
    <xf numFmtId="10" fontId="14" fillId="6" borderId="19" xfId="0" applyNumberFormat="1" applyFont="1" applyFill="1" applyBorder="1"/>
    <xf numFmtId="10" fontId="8" fillId="6" borderId="19" xfId="0" applyNumberFormat="1" applyFont="1" applyFill="1" applyBorder="1" applyAlignment="1"/>
    <xf numFmtId="10" fontId="0" fillId="2" borderId="38" xfId="0" applyNumberFormat="1" applyFont="1" applyFill="1" applyBorder="1" applyAlignment="1">
      <alignment horizontal="center" vertical="center" wrapText="1"/>
    </xf>
    <xf numFmtId="10" fontId="14" fillId="6" borderId="19" xfId="0" applyNumberFormat="1" applyFont="1" applyFill="1" applyBorder="1" applyAlignment="1"/>
    <xf numFmtId="10" fontId="16" fillId="2" borderId="38" xfId="0" applyNumberFormat="1" applyFont="1" applyFill="1" applyBorder="1" applyAlignment="1">
      <alignment horizontal="center" vertical="center" wrapText="1"/>
    </xf>
    <xf numFmtId="49" fontId="1" fillId="0" borderId="45" xfId="0" applyNumberFormat="1" applyFont="1" applyBorder="1" applyAlignment="1">
      <alignment horizontal="center" vertical="center" wrapText="1"/>
    </xf>
    <xf numFmtId="49" fontId="1" fillId="0" borderId="18" xfId="0" applyNumberFormat="1" applyFont="1" applyBorder="1" applyAlignment="1">
      <alignment horizontal="center" vertical="center" wrapText="1"/>
    </xf>
    <xf numFmtId="9" fontId="1" fillId="0" borderId="46" xfId="0" applyNumberFormat="1" applyFont="1" applyBorder="1" applyAlignment="1">
      <alignment horizontal="center" vertical="center" wrapText="1"/>
    </xf>
    <xf numFmtId="10" fontId="8" fillId="8" borderId="19" xfId="0" applyNumberFormat="1" applyFont="1" applyFill="1" applyBorder="1"/>
    <xf numFmtId="10" fontId="14" fillId="8" borderId="19" xfId="0" applyNumberFormat="1" applyFont="1" applyFill="1" applyBorder="1"/>
    <xf numFmtId="3" fontId="1" fillId="0" borderId="41" xfId="0" applyNumberFormat="1" applyFont="1" applyBorder="1" applyAlignment="1">
      <alignment horizontal="center" vertical="center" wrapText="1"/>
    </xf>
    <xf numFmtId="10" fontId="1" fillId="0" borderId="41" xfId="0" applyNumberFormat="1" applyFont="1" applyBorder="1" applyAlignment="1">
      <alignment horizontal="center" vertical="center" wrapText="1"/>
    </xf>
    <xf numFmtId="10" fontId="8" fillId="9" borderId="19" xfId="0" applyNumberFormat="1" applyFont="1" applyFill="1" applyBorder="1"/>
    <xf numFmtId="3" fontId="12" fillId="7" borderId="38" xfId="0" applyNumberFormat="1" applyFont="1" applyFill="1" applyBorder="1" applyAlignment="1">
      <alignment horizontal="center" vertical="center" wrapText="1"/>
    </xf>
    <xf numFmtId="3" fontId="16" fillId="0" borderId="41" xfId="0" applyNumberFormat="1" applyFont="1" applyBorder="1" applyAlignment="1">
      <alignment horizontal="center" vertical="center" wrapText="1"/>
    </xf>
    <xf numFmtId="10" fontId="14" fillId="9" borderId="19" xfId="0" applyNumberFormat="1" applyFont="1" applyFill="1" applyBorder="1"/>
    <xf numFmtId="3" fontId="17" fillId="7" borderId="38" xfId="0" applyNumberFormat="1" applyFont="1" applyFill="1" applyBorder="1" applyAlignment="1">
      <alignment horizontal="center" vertical="center" wrapText="1"/>
    </xf>
    <xf numFmtId="9" fontId="1" fillId="0" borderId="24" xfId="0" applyNumberFormat="1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9" fontId="1" fillId="0" borderId="29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9" fontId="1" fillId="0" borderId="33" xfId="0" applyNumberFormat="1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10" fontId="8" fillId="10" borderId="19" xfId="0" applyNumberFormat="1" applyFont="1" applyFill="1" applyBorder="1"/>
    <xf numFmtId="10" fontId="14" fillId="10" borderId="19" xfId="0" applyNumberFormat="1" applyFont="1" applyFill="1" applyBorder="1"/>
    <xf numFmtId="0" fontId="8" fillId="0" borderId="0" xfId="0" applyFont="1" applyAlignment="1">
      <alignment horizontal="right"/>
    </xf>
    <xf numFmtId="0" fontId="18" fillId="4" borderId="19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9" fillId="4" borderId="19" xfId="0" applyFont="1" applyFill="1" applyBorder="1" applyAlignment="1">
      <alignment horizontal="center" vertical="center" wrapText="1"/>
    </xf>
    <xf numFmtId="166" fontId="19" fillId="4" borderId="19" xfId="0" applyNumberFormat="1" applyFont="1" applyFill="1" applyBorder="1" applyAlignment="1">
      <alignment horizontal="right" vertical="center" wrapText="1"/>
    </xf>
    <xf numFmtId="0" fontId="18" fillId="4" borderId="39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166" fontId="21" fillId="4" borderId="19" xfId="0" applyNumberFormat="1" applyFont="1" applyFill="1" applyBorder="1" applyAlignment="1">
      <alignment horizontal="right" vertical="center" wrapText="1"/>
    </xf>
    <xf numFmtId="0" fontId="22" fillId="14" borderId="19" xfId="0" applyFont="1" applyFill="1" applyBorder="1" applyAlignment="1">
      <alignment horizontal="center" vertical="center" wrapText="1"/>
    </xf>
    <xf numFmtId="0" fontId="22" fillId="14" borderId="19" xfId="0" applyFont="1" applyFill="1" applyBorder="1" applyAlignment="1">
      <alignment horizontal="center" vertical="center" wrapText="1"/>
    </xf>
    <xf numFmtId="0" fontId="21" fillId="14" borderId="19" xfId="0" applyFont="1" applyFill="1" applyBorder="1" applyAlignment="1">
      <alignment horizontal="center" vertical="center" wrapText="1"/>
    </xf>
    <xf numFmtId="166" fontId="22" fillId="14" borderId="19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vertical="center" wrapText="1"/>
    </xf>
    <xf numFmtId="0" fontId="23" fillId="0" borderId="0" xfId="0" applyFont="1"/>
    <xf numFmtId="0" fontId="25" fillId="16" borderId="62" xfId="0" applyFont="1" applyFill="1" applyBorder="1" applyAlignment="1">
      <alignment horizontal="center" vertical="center" wrapText="1"/>
    </xf>
    <xf numFmtId="0" fontId="25" fillId="16" borderId="38" xfId="0" applyFont="1" applyFill="1" applyBorder="1" applyAlignment="1">
      <alignment horizontal="center" vertical="center" wrapText="1"/>
    </xf>
    <xf numFmtId="0" fontId="7" fillId="15" borderId="19" xfId="0" applyFont="1" applyFill="1" applyBorder="1" applyAlignment="1">
      <alignment horizontal="center" vertical="center" wrapText="1"/>
    </xf>
    <xf numFmtId="0" fontId="23" fillId="2" borderId="63" xfId="0" applyFont="1" applyFill="1" applyBorder="1" applyAlignment="1">
      <alignment horizontal="center" vertical="center" wrapText="1"/>
    </xf>
    <xf numFmtId="0" fontId="26" fillId="2" borderId="63" xfId="0" applyFont="1" applyFill="1" applyBorder="1" applyAlignment="1">
      <alignment vertical="center" wrapText="1"/>
    </xf>
    <xf numFmtId="0" fontId="23" fillId="2" borderId="63" xfId="0" applyFont="1" applyFill="1" applyBorder="1" applyAlignment="1">
      <alignment horizontal="left" vertical="center" wrapText="1"/>
    </xf>
    <xf numFmtId="0" fontId="23" fillId="2" borderId="63" xfId="0" applyFont="1" applyFill="1" applyBorder="1" applyAlignment="1">
      <alignment vertical="center" wrapText="1"/>
    </xf>
    <xf numFmtId="0" fontId="26" fillId="2" borderId="63" xfId="0" applyFont="1" applyFill="1" applyBorder="1" applyAlignment="1">
      <alignment horizontal="center" vertical="center" wrapText="1"/>
    </xf>
    <xf numFmtId="0" fontId="26" fillId="2" borderId="38" xfId="0" applyFont="1" applyFill="1" applyBorder="1" applyAlignment="1">
      <alignment horizontal="center" vertical="center" wrapText="1"/>
    </xf>
    <xf numFmtId="0" fontId="23" fillId="2" borderId="37" xfId="0" applyFont="1" applyFill="1" applyBorder="1" applyAlignment="1">
      <alignment horizontal="center" vertical="center" wrapText="1"/>
    </xf>
    <xf numFmtId="0" fontId="26" fillId="2" borderId="38" xfId="0" applyFont="1" applyFill="1" applyBorder="1" applyAlignment="1">
      <alignment vertical="center" wrapText="1"/>
    </xf>
    <xf numFmtId="0" fontId="23" fillId="2" borderId="38" xfId="0" applyFont="1" applyFill="1" applyBorder="1" applyAlignment="1">
      <alignment horizontal="left" vertical="center" wrapText="1"/>
    </xf>
    <xf numFmtId="0" fontId="23" fillId="2" borderId="38" xfId="0" applyFont="1" applyFill="1" applyBorder="1" applyAlignment="1">
      <alignment vertical="center" wrapText="1"/>
    </xf>
    <xf numFmtId="0" fontId="23" fillId="2" borderId="38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/>
    </xf>
    <xf numFmtId="0" fontId="26" fillId="2" borderId="19" xfId="0" applyFont="1" applyFill="1" applyBorder="1" applyAlignment="1">
      <alignment vertical="center" wrapText="1"/>
    </xf>
    <xf numFmtId="0" fontId="23" fillId="2" borderId="19" xfId="0" applyFont="1" applyFill="1" applyBorder="1" applyAlignment="1">
      <alignment horizontal="left" vertical="center" wrapText="1"/>
    </xf>
    <xf numFmtId="0" fontId="23" fillId="2" borderId="19" xfId="0" applyFont="1" applyFill="1" applyBorder="1" applyAlignment="1">
      <alignment vertical="center" wrapText="1"/>
    </xf>
    <xf numFmtId="0" fontId="23" fillId="2" borderId="64" xfId="0" applyFont="1" applyFill="1" applyBorder="1" applyAlignment="1">
      <alignment vertical="center" wrapText="1"/>
    </xf>
    <xf numFmtId="0" fontId="23" fillId="2" borderId="19" xfId="0" applyFont="1" applyFill="1" applyBorder="1" applyAlignment="1">
      <alignment horizontal="center" vertical="center" wrapText="1"/>
    </xf>
    <xf numFmtId="10" fontId="23" fillId="2" borderId="19" xfId="0" applyNumberFormat="1" applyFont="1" applyFill="1" applyBorder="1" applyAlignment="1">
      <alignment horizontal="center" vertical="center" wrapText="1"/>
    </xf>
    <xf numFmtId="9" fontId="26" fillId="2" borderId="19" xfId="0" applyNumberFormat="1" applyFont="1" applyFill="1" applyBorder="1" applyAlignment="1">
      <alignment horizontal="center" vertical="center" wrapText="1"/>
    </xf>
    <xf numFmtId="10" fontId="26" fillId="2" borderId="19" xfId="0" applyNumberFormat="1" applyFont="1" applyFill="1" applyBorder="1" applyAlignment="1">
      <alignment horizontal="center" vertical="center" wrapText="1"/>
    </xf>
    <xf numFmtId="3" fontId="26" fillId="2" borderId="19" xfId="0" applyNumberFormat="1" applyFont="1" applyFill="1" applyBorder="1" applyAlignment="1">
      <alignment horizontal="center" vertical="center" wrapText="1"/>
    </xf>
    <xf numFmtId="9" fontId="23" fillId="2" borderId="19" xfId="0" applyNumberFormat="1" applyFont="1" applyFill="1" applyBorder="1" applyAlignment="1">
      <alignment horizontal="center" vertical="center" wrapText="1"/>
    </xf>
    <xf numFmtId="0" fontId="13" fillId="3" borderId="38" xfId="0" applyFont="1" applyFill="1" applyBorder="1" applyAlignment="1">
      <alignment horizontal="center" vertical="center" wrapText="1"/>
    </xf>
    <xf numFmtId="0" fontId="26" fillId="2" borderId="19" xfId="0" applyFont="1" applyFill="1" applyBorder="1" applyAlignment="1">
      <alignment horizontal="left" vertical="center" wrapText="1"/>
    </xf>
    <xf numFmtId="0" fontId="26" fillId="2" borderId="19" xfId="0" applyFont="1" applyFill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26" fillId="2" borderId="64" xfId="0" applyFont="1" applyFill="1" applyBorder="1" applyAlignment="1">
      <alignment vertical="center" wrapText="1"/>
    </xf>
    <xf numFmtId="0" fontId="26" fillId="2" borderId="65" xfId="0" applyFont="1" applyFill="1" applyBorder="1" applyAlignment="1">
      <alignment vertical="center" wrapText="1"/>
    </xf>
    <xf numFmtId="3" fontId="23" fillId="2" borderId="19" xfId="0" applyNumberFormat="1" applyFont="1" applyFill="1" applyBorder="1" applyAlignment="1">
      <alignment horizontal="center" vertical="center" wrapText="1"/>
    </xf>
    <xf numFmtId="10" fontId="27" fillId="2" borderId="19" xfId="0" applyNumberFormat="1" applyFont="1" applyFill="1" applyBorder="1" applyAlignment="1">
      <alignment horizontal="center" vertical="center" wrapText="1"/>
    </xf>
    <xf numFmtId="9" fontId="27" fillId="2" borderId="19" xfId="0" applyNumberFormat="1" applyFont="1" applyFill="1" applyBorder="1" applyAlignment="1">
      <alignment horizontal="center" vertical="center" wrapText="1"/>
    </xf>
    <xf numFmtId="0" fontId="23" fillId="2" borderId="66" xfId="0" applyFont="1" applyFill="1" applyBorder="1" applyAlignment="1">
      <alignment horizontal="left" vertical="center" wrapText="1"/>
    </xf>
    <xf numFmtId="0" fontId="1" fillId="4" borderId="30" xfId="0" applyFont="1" applyFill="1" applyBorder="1" applyAlignment="1">
      <alignment horizontal="center" vertical="center" wrapText="1"/>
    </xf>
    <xf numFmtId="10" fontId="1" fillId="0" borderId="30" xfId="0" applyNumberFormat="1" applyFont="1" applyBorder="1" applyAlignment="1">
      <alignment horizontal="center" vertical="center" wrapText="1"/>
    </xf>
    <xf numFmtId="49" fontId="1" fillId="0" borderId="67" xfId="0" applyNumberFormat="1" applyFont="1" applyBorder="1" applyAlignment="1">
      <alignment horizontal="center" vertical="center" wrapText="1"/>
    </xf>
    <xf numFmtId="49" fontId="1" fillId="0" borderId="68" xfId="0" applyNumberFormat="1" applyFont="1" applyBorder="1" applyAlignment="1">
      <alignment horizontal="center" vertical="center" wrapText="1"/>
    </xf>
    <xf numFmtId="9" fontId="1" fillId="0" borderId="68" xfId="0" applyNumberFormat="1" applyFont="1" applyBorder="1" applyAlignment="1">
      <alignment horizontal="center" vertical="center" wrapText="1"/>
    </xf>
    <xf numFmtId="9" fontId="1" fillId="0" borderId="69" xfId="0" applyNumberFormat="1" applyFont="1" applyBorder="1" applyAlignment="1">
      <alignment horizontal="center" vertical="center" wrapText="1"/>
    </xf>
    <xf numFmtId="164" fontId="1" fillId="0" borderId="25" xfId="0" applyNumberFormat="1" applyFont="1" applyBorder="1" applyAlignment="1">
      <alignment horizontal="center" vertical="center" wrapText="1"/>
    </xf>
    <xf numFmtId="164" fontId="1" fillId="0" borderId="30" xfId="0" applyNumberFormat="1" applyFont="1" applyBorder="1" applyAlignment="1">
      <alignment horizontal="center" vertical="center" wrapText="1"/>
    </xf>
    <xf numFmtId="9" fontId="23" fillId="2" borderId="38" xfId="0" applyNumberFormat="1" applyFont="1" applyFill="1" applyBorder="1" applyAlignment="1">
      <alignment horizontal="center" vertical="center" wrapText="1"/>
    </xf>
    <xf numFmtId="3" fontId="28" fillId="0" borderId="41" xfId="0" applyNumberFormat="1" applyFont="1" applyBorder="1" applyAlignment="1">
      <alignment horizontal="center" vertical="center" wrapText="1"/>
    </xf>
    <xf numFmtId="10" fontId="28" fillId="0" borderId="41" xfId="0" applyNumberFormat="1" applyFont="1" applyBorder="1" applyAlignment="1">
      <alignment horizontal="center" vertical="center" wrapText="1"/>
    </xf>
    <xf numFmtId="0" fontId="23" fillId="2" borderId="13" xfId="0" applyFont="1" applyFill="1" applyBorder="1" applyAlignment="1">
      <alignment vertical="center" wrapText="1"/>
    </xf>
    <xf numFmtId="0" fontId="23" fillId="2" borderId="13" xfId="0" applyFont="1" applyFill="1" applyBorder="1" applyAlignment="1">
      <alignment horizontal="left"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 wrapText="1"/>
    </xf>
    <xf numFmtId="3" fontId="0" fillId="0" borderId="41" xfId="0" applyNumberFormat="1" applyFont="1" applyBorder="1" applyAlignment="1">
      <alignment horizontal="center" vertical="center" wrapText="1"/>
    </xf>
    <xf numFmtId="0" fontId="12" fillId="7" borderId="64" xfId="0" applyFont="1" applyFill="1" applyBorder="1" applyAlignment="1">
      <alignment horizontal="center" vertical="center" wrapText="1"/>
    </xf>
    <xf numFmtId="3" fontId="1" fillId="0" borderId="25" xfId="0" applyNumberFormat="1" applyFont="1" applyBorder="1" applyAlignment="1">
      <alignment horizontal="center" vertical="center" wrapText="1"/>
    </xf>
    <xf numFmtId="3" fontId="1" fillId="0" borderId="30" xfId="0" applyNumberFormat="1" applyFont="1" applyBorder="1" applyAlignment="1">
      <alignment horizontal="center" vertical="center" wrapText="1"/>
    </xf>
    <xf numFmtId="3" fontId="1" fillId="0" borderId="34" xfId="0" applyNumberFormat="1" applyFont="1" applyBorder="1" applyAlignment="1">
      <alignment horizontal="center" vertical="center" wrapText="1"/>
    </xf>
    <xf numFmtId="0" fontId="1" fillId="0" borderId="39" xfId="0" applyFont="1" applyBorder="1" applyAlignment="1">
      <alignment vertical="center" wrapText="1"/>
    </xf>
    <xf numFmtId="10" fontId="10" fillId="5" borderId="30" xfId="0" applyNumberFormat="1" applyFont="1" applyFill="1" applyBorder="1" applyAlignment="1">
      <alignment horizontal="center" vertical="center" wrapText="1"/>
    </xf>
    <xf numFmtId="49" fontId="1" fillId="0" borderId="32" xfId="0" applyNumberFormat="1" applyFont="1" applyBorder="1" applyAlignment="1">
      <alignment horizontal="center" vertical="center" wrapText="1"/>
    </xf>
    <xf numFmtId="9" fontId="1" fillId="0" borderId="32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10" fontId="32" fillId="0" borderId="41" xfId="0" applyNumberFormat="1" applyFont="1" applyBorder="1" applyAlignment="1">
      <alignment horizontal="center" vertical="center" wrapText="1"/>
    </xf>
    <xf numFmtId="10" fontId="6" fillId="7" borderId="41" xfId="0" applyNumberFormat="1" applyFont="1" applyFill="1" applyBorder="1" applyAlignment="1">
      <alignment horizontal="center" vertical="center" wrapText="1"/>
    </xf>
    <xf numFmtId="10" fontId="31" fillId="17" borderId="41" xfId="0" applyNumberFormat="1" applyFont="1" applyFill="1" applyBorder="1" applyAlignment="1">
      <alignment horizontal="center" vertical="center" wrapText="1"/>
    </xf>
    <xf numFmtId="0" fontId="1" fillId="0" borderId="41" xfId="0" applyFont="1" applyBorder="1" applyAlignment="1">
      <alignment vertical="center" wrapText="1"/>
    </xf>
    <xf numFmtId="168" fontId="1" fillId="0" borderId="35" xfId="0" applyNumberFormat="1" applyFont="1" applyBorder="1" applyAlignment="1">
      <alignment vertical="center" wrapText="1"/>
    </xf>
    <xf numFmtId="0" fontId="6" fillId="7" borderId="22" xfId="0" applyFont="1" applyFill="1" applyBorder="1" applyAlignment="1">
      <alignment horizontal="center" vertical="center" wrapText="1"/>
    </xf>
    <xf numFmtId="0" fontId="9" fillId="7" borderId="41" xfId="0" applyFont="1" applyFill="1" applyBorder="1" applyAlignment="1">
      <alignment horizontal="center" vertical="center" wrapText="1"/>
    </xf>
    <xf numFmtId="9" fontId="9" fillId="7" borderId="41" xfId="0" applyNumberFormat="1" applyFont="1" applyFill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10" fontId="9" fillId="7" borderId="41" xfId="0" applyNumberFormat="1" applyFont="1" applyFill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10" fontId="17" fillId="0" borderId="41" xfId="0" applyNumberFormat="1" applyFont="1" applyBorder="1" applyAlignment="1">
      <alignment horizontal="center" vertical="center" wrapText="1"/>
    </xf>
    <xf numFmtId="10" fontId="17" fillId="7" borderId="41" xfId="0" applyNumberFormat="1" applyFont="1" applyFill="1" applyBorder="1" applyAlignment="1">
      <alignment horizontal="center" vertical="center" wrapText="1"/>
    </xf>
    <xf numFmtId="0" fontId="1" fillId="18" borderId="41" xfId="0" applyFont="1" applyFill="1" applyBorder="1" applyAlignment="1">
      <alignment vertical="center" wrapText="1"/>
    </xf>
    <xf numFmtId="0" fontId="1" fillId="18" borderId="72" xfId="0" applyFont="1" applyFill="1" applyBorder="1" applyAlignment="1">
      <alignment vertical="center" wrapText="1"/>
    </xf>
    <xf numFmtId="0" fontId="9" fillId="18" borderId="41" xfId="0" applyFont="1" applyFill="1" applyBorder="1" applyAlignment="1">
      <alignment vertical="center" wrapText="1"/>
    </xf>
    <xf numFmtId="10" fontId="0" fillId="0" borderId="41" xfId="0" applyNumberFormat="1" applyFont="1" applyBorder="1" applyAlignment="1">
      <alignment horizontal="center" vertical="center" wrapText="1"/>
    </xf>
    <xf numFmtId="10" fontId="1" fillId="0" borderId="41" xfId="0" applyNumberFormat="1" applyFont="1" applyBorder="1" applyAlignment="1">
      <alignment vertical="center" wrapText="1"/>
    </xf>
    <xf numFmtId="10" fontId="1" fillId="0" borderId="41" xfId="0" applyNumberFormat="1" applyFont="1" applyBorder="1" applyAlignment="1">
      <alignment vertical="center" wrapText="1"/>
    </xf>
    <xf numFmtId="9" fontId="1" fillId="19" borderId="75" xfId="0" applyNumberFormat="1" applyFont="1" applyFill="1" applyBorder="1" applyAlignment="1">
      <alignment vertical="center" wrapText="1"/>
    </xf>
    <xf numFmtId="0" fontId="0" fillId="19" borderId="41" xfId="0" applyFont="1" applyFill="1" applyBorder="1" applyAlignment="1">
      <alignment horizontal="center" vertical="center" wrapText="1"/>
    </xf>
    <xf numFmtId="10" fontId="0" fillId="19" borderId="41" xfId="0" applyNumberFormat="1" applyFont="1" applyFill="1" applyBorder="1" applyAlignment="1">
      <alignment horizontal="center" vertical="center" wrapText="1"/>
    </xf>
    <xf numFmtId="9" fontId="1" fillId="19" borderId="77" xfId="0" applyNumberFormat="1" applyFont="1" applyFill="1" applyBorder="1" applyAlignment="1">
      <alignment vertical="center" wrapText="1"/>
    </xf>
    <xf numFmtId="0" fontId="17" fillId="19" borderId="77" xfId="0" applyFont="1" applyFill="1" applyBorder="1" applyAlignment="1">
      <alignment horizontal="center" vertical="center" wrapText="1"/>
    </xf>
    <xf numFmtId="10" fontId="12" fillId="11" borderId="38" xfId="0" applyNumberFormat="1" applyFont="1" applyFill="1" applyBorder="1" applyAlignment="1">
      <alignment horizontal="center" vertical="center" wrapText="1"/>
    </xf>
    <xf numFmtId="10" fontId="17" fillId="19" borderId="77" xfId="0" applyNumberFormat="1" applyFont="1" applyFill="1" applyBorder="1" applyAlignment="1">
      <alignment horizontal="center" vertical="center" wrapText="1"/>
    </xf>
    <xf numFmtId="10" fontId="17" fillId="7" borderId="77" xfId="0" applyNumberFormat="1" applyFont="1" applyFill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9" fontId="1" fillId="18" borderId="41" xfId="0" applyNumberFormat="1" applyFont="1" applyFill="1" applyBorder="1" applyAlignment="1">
      <alignment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10" fontId="1" fillId="18" borderId="72" xfId="0" applyNumberFormat="1" applyFont="1" applyFill="1" applyBorder="1" applyAlignment="1">
      <alignment vertical="center" wrapText="1"/>
    </xf>
    <xf numFmtId="10" fontId="8" fillId="0" borderId="18" xfId="0" applyNumberFormat="1" applyFont="1" applyBorder="1" applyAlignment="1">
      <alignment vertical="center"/>
    </xf>
    <xf numFmtId="10" fontId="1" fillId="18" borderId="41" xfId="0" applyNumberFormat="1" applyFont="1" applyFill="1" applyBorder="1" applyAlignment="1">
      <alignment vertical="center" wrapText="1"/>
    </xf>
    <xf numFmtId="9" fontId="8" fillId="0" borderId="18" xfId="0" applyNumberFormat="1" applyFont="1" applyBorder="1" applyAlignment="1">
      <alignment horizontal="center" vertical="center"/>
    </xf>
    <xf numFmtId="10" fontId="9" fillId="18" borderId="41" xfId="0" applyNumberFormat="1" applyFont="1" applyFill="1" applyBorder="1" applyAlignment="1">
      <alignment vertical="center" wrapText="1"/>
    </xf>
    <xf numFmtId="0" fontId="7" fillId="7" borderId="40" xfId="0" applyFont="1" applyFill="1" applyBorder="1" applyAlignment="1">
      <alignment horizontal="center" vertical="center" wrapText="1"/>
    </xf>
    <xf numFmtId="10" fontId="8" fillId="0" borderId="46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10" fontId="9" fillId="7" borderId="19" xfId="0" applyNumberFormat="1" applyFont="1" applyFill="1" applyBorder="1" applyAlignment="1">
      <alignment horizontal="center" vertical="center" wrapText="1"/>
    </xf>
    <xf numFmtId="10" fontId="17" fillId="7" borderId="19" xfId="0" applyNumberFormat="1" applyFont="1" applyFill="1" applyBorder="1" applyAlignment="1">
      <alignment horizontal="center" vertical="center" wrapText="1"/>
    </xf>
    <xf numFmtId="49" fontId="1" fillId="0" borderId="80" xfId="0" applyNumberFormat="1" applyFont="1" applyBorder="1" applyAlignment="1">
      <alignment horizontal="center" vertical="center" wrapText="1"/>
    </xf>
    <xf numFmtId="49" fontId="1" fillId="0" borderId="27" xfId="0" applyNumberFormat="1" applyFont="1" applyBorder="1" applyAlignment="1">
      <alignment horizontal="center" vertical="center" wrapText="1"/>
    </xf>
    <xf numFmtId="9" fontId="1" fillId="0" borderId="27" xfId="0" applyNumberFormat="1" applyFont="1" applyBorder="1" applyAlignment="1">
      <alignment horizontal="center" vertical="center" wrapText="1"/>
    </xf>
    <xf numFmtId="9" fontId="1" fillId="0" borderId="81" xfId="0" applyNumberFormat="1" applyFont="1" applyBorder="1" applyAlignment="1">
      <alignment horizontal="center" vertical="center" wrapText="1"/>
    </xf>
    <xf numFmtId="0" fontId="1" fillId="0" borderId="82" xfId="0" applyFont="1" applyBorder="1" applyAlignment="1">
      <alignment vertical="center"/>
    </xf>
    <xf numFmtId="9" fontId="1" fillId="0" borderId="0" xfId="0" applyNumberFormat="1" applyFont="1" applyAlignment="1">
      <alignment vertical="center" wrapText="1"/>
    </xf>
    <xf numFmtId="10" fontId="1" fillId="0" borderId="0" xfId="0" applyNumberFormat="1" applyFont="1" applyAlignment="1">
      <alignment vertical="center" wrapText="1"/>
    </xf>
    <xf numFmtId="10" fontId="0" fillId="0" borderId="0" xfId="0" applyNumberFormat="1" applyFont="1" applyAlignment="1">
      <alignment horizontal="right" vertical="center" wrapText="1"/>
    </xf>
    <xf numFmtId="10" fontId="34" fillId="7" borderId="38" xfId="0" applyNumberFormat="1" applyFont="1" applyFill="1" applyBorder="1" applyAlignment="1">
      <alignment horizontal="center" vertical="center" wrapText="1"/>
    </xf>
    <xf numFmtId="0" fontId="7" fillId="7" borderId="43" xfId="0" applyFont="1" applyFill="1" applyBorder="1" applyAlignment="1">
      <alignment horizontal="center" vertical="center" wrapText="1"/>
    </xf>
    <xf numFmtId="0" fontId="12" fillId="7" borderId="43" xfId="0" applyFont="1" applyFill="1" applyBorder="1" applyAlignment="1">
      <alignment horizontal="center" vertical="center" wrapText="1"/>
    </xf>
    <xf numFmtId="0" fontId="12" fillId="7" borderId="83" xfId="0" applyFont="1" applyFill="1" applyBorder="1" applyAlignment="1">
      <alignment horizontal="center" vertical="center" wrapText="1"/>
    </xf>
    <xf numFmtId="0" fontId="12" fillId="7" borderId="19" xfId="0" applyFont="1" applyFill="1" applyBorder="1" applyAlignment="1">
      <alignment horizontal="center" vertical="center" wrapText="1"/>
    </xf>
    <xf numFmtId="0" fontId="7" fillId="7" borderId="64" xfId="0" applyFont="1" applyFill="1" applyBorder="1" applyAlignment="1">
      <alignment horizontal="center" vertical="center" wrapText="1"/>
    </xf>
    <xf numFmtId="10" fontId="0" fillId="0" borderId="19" xfId="0" applyNumberFormat="1" applyFont="1" applyBorder="1" applyAlignment="1">
      <alignment horizontal="center" vertical="center" wrapText="1"/>
    </xf>
    <xf numFmtId="10" fontId="16" fillId="0" borderId="19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0" fontId="0" fillId="7" borderId="38" xfId="0" applyNumberFormat="1" applyFont="1" applyFill="1" applyBorder="1" applyAlignment="1">
      <alignment horizontal="center" vertical="center" wrapText="1"/>
    </xf>
    <xf numFmtId="10" fontId="16" fillId="7" borderId="38" xfId="0" applyNumberFormat="1" applyFont="1" applyFill="1" applyBorder="1" applyAlignment="1">
      <alignment horizontal="center" vertical="center" wrapText="1"/>
    </xf>
    <xf numFmtId="9" fontId="1" fillId="0" borderId="84" xfId="0" applyNumberFormat="1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9" fontId="1" fillId="0" borderId="85" xfId="0" applyNumberFormat="1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10" fontId="35" fillId="7" borderId="38" xfId="0" applyNumberFormat="1" applyFont="1" applyFill="1" applyBorder="1" applyAlignment="1">
      <alignment horizontal="center" vertical="center" wrapText="1"/>
    </xf>
    <xf numFmtId="9" fontId="1" fillId="0" borderId="0" xfId="0" applyNumberFormat="1" applyFont="1" applyAlignment="1">
      <alignment horizontal="center" vertical="center" wrapText="1"/>
    </xf>
    <xf numFmtId="10" fontId="5" fillId="20" borderId="13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10" fontId="1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wrapText="1"/>
    </xf>
    <xf numFmtId="0" fontId="1" fillId="0" borderId="0" xfId="0" applyFont="1" applyAlignment="1"/>
    <xf numFmtId="10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1" fillId="0" borderId="0" xfId="0" applyFont="1" applyAlignment="1"/>
    <xf numFmtId="0" fontId="3" fillId="0" borderId="0" xfId="0" applyFont="1" applyAlignment="1"/>
    <xf numFmtId="169" fontId="1" fillId="4" borderId="30" xfId="0" applyNumberFormat="1" applyFont="1" applyFill="1" applyBorder="1" applyAlignment="1">
      <alignment horizontal="center" vertical="center" wrapText="1"/>
    </xf>
    <xf numFmtId="169" fontId="1" fillId="0" borderId="30" xfId="0" applyNumberFormat="1" applyFont="1" applyBorder="1" applyAlignment="1">
      <alignment horizontal="center" vertical="center" wrapText="1"/>
    </xf>
    <xf numFmtId="9" fontId="1" fillId="0" borderId="67" xfId="0" applyNumberFormat="1" applyFont="1" applyBorder="1" applyAlignment="1">
      <alignment horizontal="center" vertical="center" wrapText="1"/>
    </xf>
    <xf numFmtId="0" fontId="1" fillId="0" borderId="68" xfId="0" applyFont="1" applyBorder="1" applyAlignment="1">
      <alignment horizontal="center" vertical="center" wrapText="1"/>
    </xf>
    <xf numFmtId="10" fontId="12" fillId="0" borderId="0" xfId="0" applyNumberFormat="1" applyFont="1" applyAlignment="1">
      <alignment horizontal="center" vertical="center" wrapText="1"/>
    </xf>
    <xf numFmtId="9" fontId="8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 wrapText="1"/>
    </xf>
    <xf numFmtId="1" fontId="1" fillId="0" borderId="30" xfId="0" applyNumberFormat="1" applyFont="1" applyBorder="1" applyAlignment="1">
      <alignment horizontal="center" vertical="center" wrapText="1"/>
    </xf>
    <xf numFmtId="9" fontId="1" fillId="0" borderId="0" xfId="0" applyNumberFormat="1" applyFont="1"/>
    <xf numFmtId="9" fontId="0" fillId="0" borderId="0" xfId="0" applyNumberFormat="1" applyFont="1"/>
    <xf numFmtId="0" fontId="1" fillId="18" borderId="41" xfId="0" applyFont="1" applyFill="1" applyBorder="1" applyAlignment="1">
      <alignment horizontal="center" vertical="center" wrapText="1"/>
    </xf>
    <xf numFmtId="10" fontId="1" fillId="19" borderId="75" xfId="0" applyNumberFormat="1" applyFont="1" applyFill="1" applyBorder="1" applyAlignment="1">
      <alignment vertical="center" wrapText="1"/>
    </xf>
    <xf numFmtId="10" fontId="1" fillId="19" borderId="41" xfId="0" applyNumberFormat="1" applyFont="1" applyFill="1" applyBorder="1" applyAlignment="1">
      <alignment vertical="center" wrapText="1"/>
    </xf>
    <xf numFmtId="9" fontId="1" fillId="18" borderId="41" xfId="0" applyNumberFormat="1" applyFont="1" applyFill="1" applyBorder="1" applyAlignment="1">
      <alignment horizontal="center" vertical="center" wrapText="1"/>
    </xf>
    <xf numFmtId="9" fontId="1" fillId="19" borderId="75" xfId="0" applyNumberFormat="1" applyFont="1" applyFill="1" applyBorder="1" applyAlignment="1">
      <alignment horizontal="center" vertical="center" wrapText="1"/>
    </xf>
    <xf numFmtId="0" fontId="1" fillId="0" borderId="39" xfId="0" applyFont="1" applyBorder="1" applyAlignment="1">
      <alignment vertical="center"/>
    </xf>
    <xf numFmtId="10" fontId="31" fillId="0" borderId="41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10" fontId="6" fillId="7" borderId="41" xfId="0" applyNumberFormat="1" applyFont="1" applyFill="1" applyBorder="1" applyAlignment="1">
      <alignment horizontal="center" vertical="center"/>
    </xf>
    <xf numFmtId="10" fontId="31" fillId="17" borderId="41" xfId="0" applyNumberFormat="1" applyFont="1" applyFill="1" applyBorder="1" applyAlignment="1">
      <alignment horizontal="center" vertical="center"/>
    </xf>
    <xf numFmtId="0" fontId="1" fillId="0" borderId="35" xfId="0" applyFont="1" applyBorder="1" applyAlignment="1">
      <alignment vertical="center"/>
    </xf>
    <xf numFmtId="0" fontId="1" fillId="0" borderId="41" xfId="0" applyFont="1" applyBorder="1" applyAlignment="1">
      <alignment vertical="center"/>
    </xf>
    <xf numFmtId="168" fontId="1" fillId="0" borderId="35" xfId="0" applyNumberFormat="1" applyFont="1" applyBorder="1" applyAlignment="1">
      <alignment vertical="center"/>
    </xf>
    <xf numFmtId="0" fontId="6" fillId="7" borderId="22" xfId="0" applyFont="1" applyFill="1" applyBorder="1" applyAlignment="1">
      <alignment horizontal="center" vertical="center"/>
    </xf>
    <xf numFmtId="0" fontId="9" fillId="7" borderId="41" xfId="0" applyFont="1" applyFill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3" fontId="0" fillId="0" borderId="41" xfId="0" applyNumberFormat="1" applyFont="1" applyBorder="1" applyAlignment="1">
      <alignment horizontal="center" vertical="center"/>
    </xf>
    <xf numFmtId="3" fontId="9" fillId="7" borderId="41" xfId="0" applyNumberFormat="1" applyFont="1" applyFill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3" fontId="17" fillId="0" borderId="41" xfId="0" applyNumberFormat="1" applyFont="1" applyBorder="1" applyAlignment="1">
      <alignment horizontal="center" vertical="center"/>
    </xf>
    <xf numFmtId="3" fontId="17" fillId="7" borderId="41" xfId="0" applyNumberFormat="1" applyFont="1" applyFill="1" applyBorder="1" applyAlignment="1">
      <alignment horizontal="center" vertical="center"/>
    </xf>
    <xf numFmtId="0" fontId="1" fillId="18" borderId="41" xfId="0" applyFont="1" applyFill="1" applyBorder="1" applyAlignment="1">
      <alignment vertical="center"/>
    </xf>
    <xf numFmtId="0" fontId="1" fillId="18" borderId="72" xfId="0" applyFont="1" applyFill="1" applyBorder="1" applyAlignment="1">
      <alignment vertical="center"/>
    </xf>
    <xf numFmtId="0" fontId="9" fillId="18" borderId="41" xfId="0" applyFont="1" applyFill="1" applyBorder="1" applyAlignment="1">
      <alignment vertical="center"/>
    </xf>
    <xf numFmtId="9" fontId="0" fillId="2" borderId="41" xfId="0" applyNumberFormat="1" applyFont="1" applyFill="1" applyBorder="1" applyAlignment="1">
      <alignment horizontal="center" vertical="center" wrapText="1"/>
    </xf>
    <xf numFmtId="9" fontId="37" fillId="2" borderId="41" xfId="0" applyNumberFormat="1" applyFont="1" applyFill="1" applyBorder="1" applyAlignment="1">
      <alignment horizontal="center" vertical="center" wrapText="1"/>
    </xf>
    <xf numFmtId="9" fontId="9" fillId="7" borderId="41" xfId="0" applyNumberFormat="1" applyFont="1" applyFill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3" fontId="0" fillId="2" borderId="41" xfId="0" applyNumberFormat="1" applyFont="1" applyFill="1" applyBorder="1" applyAlignment="1">
      <alignment horizontal="center" vertical="center" wrapText="1"/>
    </xf>
    <xf numFmtId="3" fontId="1" fillId="2" borderId="41" xfId="0" applyNumberFormat="1" applyFont="1" applyFill="1" applyBorder="1" applyAlignment="1">
      <alignment vertical="center"/>
    </xf>
    <xf numFmtId="10" fontId="17" fillId="7" borderId="41" xfId="0" applyNumberFormat="1" applyFont="1" applyFill="1" applyBorder="1" applyAlignment="1">
      <alignment horizontal="center" vertical="center"/>
    </xf>
    <xf numFmtId="9" fontId="1" fillId="19" borderId="77" xfId="0" applyNumberFormat="1" applyFont="1" applyFill="1" applyBorder="1" applyAlignment="1">
      <alignment horizontal="center" vertical="center" wrapText="1"/>
    </xf>
    <xf numFmtId="3" fontId="1" fillId="0" borderId="41" xfId="0" applyNumberFormat="1" applyFont="1" applyBorder="1" applyAlignment="1">
      <alignment vertical="center"/>
    </xf>
    <xf numFmtId="9" fontId="1" fillId="19" borderId="75" xfId="0" applyNumberFormat="1" applyFont="1" applyFill="1" applyBorder="1" applyAlignment="1">
      <alignment vertical="center"/>
    </xf>
    <xf numFmtId="0" fontId="0" fillId="19" borderId="41" xfId="0" applyFont="1" applyFill="1" applyBorder="1" applyAlignment="1">
      <alignment horizontal="center" vertical="center"/>
    </xf>
    <xf numFmtId="10" fontId="0" fillId="19" borderId="41" xfId="0" applyNumberFormat="1" applyFont="1" applyFill="1" applyBorder="1" applyAlignment="1">
      <alignment horizontal="center" vertical="center"/>
    </xf>
    <xf numFmtId="9" fontId="1" fillId="19" borderId="77" xfId="0" applyNumberFormat="1" applyFont="1" applyFill="1" applyBorder="1" applyAlignment="1">
      <alignment vertical="center"/>
    </xf>
    <xf numFmtId="0" fontId="17" fillId="19" borderId="77" xfId="0" applyFont="1" applyFill="1" applyBorder="1" applyAlignment="1">
      <alignment horizontal="center" vertical="center"/>
    </xf>
    <xf numFmtId="10" fontId="17" fillId="19" borderId="77" xfId="0" applyNumberFormat="1" applyFont="1" applyFill="1" applyBorder="1" applyAlignment="1">
      <alignment horizontal="center" vertical="center"/>
    </xf>
    <xf numFmtId="10" fontId="17" fillId="7" borderId="77" xfId="0" applyNumberFormat="1" applyFont="1" applyFill="1" applyBorder="1" applyAlignment="1">
      <alignment horizontal="center" vertical="center"/>
    </xf>
    <xf numFmtId="10" fontId="0" fillId="0" borderId="41" xfId="0" applyNumberFormat="1" applyFont="1" applyBorder="1" applyAlignment="1">
      <alignment horizontal="center" vertical="center"/>
    </xf>
    <xf numFmtId="10" fontId="9" fillId="7" borderId="41" xfId="0" applyNumberFormat="1" applyFont="1" applyFill="1" applyBorder="1" applyAlignment="1">
      <alignment horizontal="center" vertical="center"/>
    </xf>
    <xf numFmtId="10" fontId="17" fillId="0" borderId="41" xfId="0" applyNumberFormat="1" applyFont="1" applyBorder="1" applyAlignment="1">
      <alignment horizontal="center" vertical="center"/>
    </xf>
    <xf numFmtId="10" fontId="1" fillId="0" borderId="41" xfId="0" applyNumberFormat="1" applyFont="1" applyBorder="1" applyAlignment="1">
      <alignment vertical="center"/>
    </xf>
    <xf numFmtId="9" fontId="1" fillId="18" borderId="41" xfId="0" applyNumberFormat="1" applyFont="1" applyFill="1" applyBorder="1" applyAlignment="1">
      <alignment vertical="center"/>
    </xf>
    <xf numFmtId="10" fontId="1" fillId="18" borderId="72" xfId="0" applyNumberFormat="1" applyFont="1" applyFill="1" applyBorder="1" applyAlignment="1">
      <alignment vertical="center"/>
    </xf>
    <xf numFmtId="10" fontId="1" fillId="18" borderId="41" xfId="0" applyNumberFormat="1" applyFont="1" applyFill="1" applyBorder="1" applyAlignment="1">
      <alignment vertical="center"/>
    </xf>
    <xf numFmtId="10" fontId="9" fillId="18" borderId="41" xfId="0" applyNumberFormat="1" applyFont="1" applyFill="1" applyBorder="1" applyAlignment="1">
      <alignment vertical="center"/>
    </xf>
    <xf numFmtId="10" fontId="8" fillId="0" borderId="19" xfId="0" applyNumberFormat="1" applyFont="1" applyBorder="1" applyAlignment="1">
      <alignment vertical="center" wrapText="1"/>
    </xf>
    <xf numFmtId="10" fontId="8" fillId="0" borderId="19" xfId="0" applyNumberFormat="1" applyFont="1" applyBorder="1" applyAlignment="1">
      <alignment vertical="center" wrapText="1"/>
    </xf>
    <xf numFmtId="10" fontId="1" fillId="2" borderId="41" xfId="0" applyNumberFormat="1" applyFont="1" applyFill="1" applyBorder="1" applyAlignment="1">
      <alignment horizontal="center" vertical="center" wrapText="1"/>
    </xf>
    <xf numFmtId="10" fontId="1" fillId="0" borderId="19" xfId="0" applyNumberFormat="1" applyFont="1" applyBorder="1" applyAlignment="1">
      <alignment vertical="center" wrapText="1"/>
    </xf>
    <xf numFmtId="10" fontId="1" fillId="0" borderId="19" xfId="0" applyNumberFormat="1" applyFont="1" applyBorder="1" applyAlignment="1">
      <alignment horizontal="center" vertical="center" wrapText="1"/>
    </xf>
    <xf numFmtId="9" fontId="1" fillId="0" borderId="0" xfId="0" applyNumberFormat="1" applyFont="1" applyAlignment="1">
      <alignment vertical="center"/>
    </xf>
    <xf numFmtId="10" fontId="1" fillId="0" borderId="19" xfId="0" applyNumberFormat="1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10" fontId="1" fillId="0" borderId="19" xfId="0" applyNumberFormat="1" applyFont="1" applyBorder="1" applyAlignment="1">
      <alignment vertical="center"/>
    </xf>
    <xf numFmtId="10" fontId="1" fillId="0" borderId="19" xfId="0" applyNumberFormat="1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10" fontId="31" fillId="0" borderId="19" xfId="0" applyNumberFormat="1" applyFont="1" applyBorder="1" applyAlignment="1">
      <alignment horizontal="center" vertical="center" wrapText="1"/>
    </xf>
    <xf numFmtId="10" fontId="31" fillId="0" borderId="19" xfId="0" applyNumberFormat="1" applyFont="1" applyBorder="1" applyAlignment="1">
      <alignment horizontal="center" vertical="center" wrapText="1"/>
    </xf>
    <xf numFmtId="10" fontId="31" fillId="17" borderId="19" xfId="0" applyNumberFormat="1" applyFont="1" applyFill="1" applyBorder="1" applyAlignment="1">
      <alignment horizontal="center" vertical="center" wrapText="1"/>
    </xf>
    <xf numFmtId="0" fontId="1" fillId="18" borderId="19" xfId="0" applyFont="1" applyFill="1" applyBorder="1" applyAlignment="1">
      <alignment vertical="center" wrapText="1"/>
    </xf>
    <xf numFmtId="10" fontId="1" fillId="18" borderId="19" xfId="0" applyNumberFormat="1" applyFont="1" applyFill="1" applyBorder="1" applyAlignment="1">
      <alignment vertical="center" wrapText="1"/>
    </xf>
    <xf numFmtId="168" fontId="1" fillId="0" borderId="19" xfId="0" applyNumberFormat="1" applyFont="1" applyBorder="1" applyAlignment="1">
      <alignment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9" fontId="9" fillId="7" borderId="19" xfId="0" applyNumberFormat="1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164" fontId="0" fillId="0" borderId="19" xfId="0" applyNumberFormat="1" applyFont="1" applyBorder="1" applyAlignment="1">
      <alignment horizontal="center" vertical="center" wrapText="1"/>
    </xf>
    <xf numFmtId="164" fontId="9" fillId="7" borderId="19" xfId="0" applyNumberFormat="1" applyFont="1" applyFill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164" fontId="17" fillId="0" borderId="19" xfId="0" applyNumberFormat="1" applyFont="1" applyBorder="1" applyAlignment="1">
      <alignment horizontal="center" vertical="center" wrapText="1"/>
    </xf>
    <xf numFmtId="164" fontId="17" fillId="7" borderId="19" xfId="0" applyNumberFormat="1" applyFont="1" applyFill="1" applyBorder="1" applyAlignment="1">
      <alignment horizontal="center" vertical="center" wrapText="1"/>
    </xf>
    <xf numFmtId="0" fontId="1" fillId="18" borderId="19" xfId="0" applyFont="1" applyFill="1" applyBorder="1" applyAlignment="1">
      <alignment horizontal="center" vertical="center" wrapText="1"/>
    </xf>
    <xf numFmtId="0" fontId="9" fillId="18" borderId="19" xfId="0" applyFont="1" applyFill="1" applyBorder="1" applyAlignment="1">
      <alignment vertical="center" wrapText="1"/>
    </xf>
    <xf numFmtId="164" fontId="0" fillId="0" borderId="19" xfId="0" applyNumberFormat="1" applyFont="1" applyBorder="1" applyAlignment="1">
      <alignment horizontal="center" vertical="center" wrapText="1"/>
    </xf>
    <xf numFmtId="9" fontId="1" fillId="19" borderId="19" xfId="0" applyNumberFormat="1" applyFont="1" applyFill="1" applyBorder="1" applyAlignment="1">
      <alignment vertical="center" wrapText="1"/>
    </xf>
    <xf numFmtId="0" fontId="0" fillId="19" borderId="19" xfId="0" applyFont="1" applyFill="1" applyBorder="1" applyAlignment="1">
      <alignment horizontal="center" vertical="center" wrapText="1"/>
    </xf>
    <xf numFmtId="10" fontId="0" fillId="19" borderId="19" xfId="0" applyNumberFormat="1" applyFont="1" applyFill="1" applyBorder="1" applyAlignment="1">
      <alignment horizontal="center" vertical="center" wrapText="1"/>
    </xf>
    <xf numFmtId="0" fontId="17" fillId="19" borderId="19" xfId="0" applyFont="1" applyFill="1" applyBorder="1" applyAlignment="1">
      <alignment horizontal="center" vertical="center" wrapText="1"/>
    </xf>
    <xf numFmtId="10" fontId="17" fillId="19" borderId="19" xfId="0" applyNumberFormat="1" applyFont="1" applyFill="1" applyBorder="1" applyAlignment="1">
      <alignment horizontal="center" vertical="center" wrapText="1"/>
    </xf>
    <xf numFmtId="9" fontId="17" fillId="0" borderId="19" xfId="0" applyNumberFormat="1" applyFont="1" applyBorder="1" applyAlignment="1">
      <alignment horizontal="center" vertical="center" wrapText="1"/>
    </xf>
    <xf numFmtId="9" fontId="17" fillId="7" borderId="19" xfId="0" applyNumberFormat="1" applyFont="1" applyFill="1" applyBorder="1" applyAlignment="1">
      <alignment horizontal="center" vertical="center" wrapText="1"/>
    </xf>
    <xf numFmtId="10" fontId="17" fillId="0" borderId="19" xfId="0" applyNumberFormat="1" applyFont="1" applyBorder="1" applyAlignment="1">
      <alignment horizontal="center" vertical="center" wrapText="1"/>
    </xf>
    <xf numFmtId="167" fontId="0" fillId="0" borderId="19" xfId="0" applyNumberFormat="1" applyFont="1" applyBorder="1" applyAlignment="1">
      <alignment horizontal="center" vertical="center" wrapText="1"/>
    </xf>
    <xf numFmtId="9" fontId="0" fillId="0" borderId="19" xfId="0" applyNumberFormat="1" applyFont="1" applyBorder="1" applyAlignment="1">
      <alignment horizontal="center" vertical="center" wrapText="1"/>
    </xf>
    <xf numFmtId="9" fontId="1" fillId="18" borderId="19" xfId="0" applyNumberFormat="1" applyFont="1" applyFill="1" applyBorder="1" applyAlignment="1">
      <alignment horizontal="center" vertical="center" wrapText="1"/>
    </xf>
    <xf numFmtId="10" fontId="9" fillId="18" borderId="19" xfId="0" applyNumberFormat="1" applyFont="1" applyFill="1" applyBorder="1" applyAlignment="1">
      <alignment vertical="center" wrapText="1"/>
    </xf>
    <xf numFmtId="167" fontId="1" fillId="0" borderId="19" xfId="0" applyNumberFormat="1" applyFont="1" applyBorder="1" applyAlignment="1">
      <alignment horizontal="center" vertical="center" wrapText="1"/>
    </xf>
    <xf numFmtId="10" fontId="6" fillId="21" borderId="38" xfId="0" applyNumberFormat="1" applyFont="1" applyFill="1" applyBorder="1" applyAlignment="1">
      <alignment horizontal="center" vertical="center"/>
    </xf>
    <xf numFmtId="10" fontId="31" fillId="22" borderId="38" xfId="0" applyNumberFormat="1" applyFont="1" applyFill="1" applyBorder="1" applyAlignment="1">
      <alignment horizontal="center" vertical="center"/>
    </xf>
    <xf numFmtId="0" fontId="6" fillId="21" borderId="37" xfId="0" applyFont="1" applyFill="1" applyBorder="1" applyAlignment="1">
      <alignment horizontal="center" vertical="center"/>
    </xf>
    <xf numFmtId="0" fontId="9" fillId="21" borderId="43" xfId="0" applyFont="1" applyFill="1" applyBorder="1" applyAlignment="1">
      <alignment horizontal="center" vertical="center" wrapText="1"/>
    </xf>
    <xf numFmtId="0" fontId="9" fillId="21" borderId="43" xfId="0" applyFont="1" applyFill="1" applyBorder="1" applyAlignment="1">
      <alignment horizontal="center" vertical="center"/>
    </xf>
    <xf numFmtId="0" fontId="9" fillId="21" borderId="38" xfId="0" applyFont="1" applyFill="1" applyBorder="1" applyAlignment="1">
      <alignment horizontal="center" vertical="center"/>
    </xf>
    <xf numFmtId="9" fontId="9" fillId="21" borderId="38" xfId="0" applyNumberFormat="1" applyFont="1" applyFill="1" applyBorder="1" applyAlignment="1">
      <alignment horizontal="center" vertical="center" wrapText="1"/>
    </xf>
    <xf numFmtId="0" fontId="9" fillId="21" borderId="38" xfId="0" applyFont="1" applyFill="1" applyBorder="1" applyAlignment="1">
      <alignment horizontal="center" vertical="center" wrapText="1"/>
    </xf>
    <xf numFmtId="3" fontId="9" fillId="21" borderId="38" xfId="0" applyNumberFormat="1" applyFont="1" applyFill="1" applyBorder="1" applyAlignment="1">
      <alignment horizontal="center" vertical="center"/>
    </xf>
    <xf numFmtId="3" fontId="17" fillId="21" borderId="38" xfId="0" applyNumberFormat="1" applyFont="1" applyFill="1" applyBorder="1" applyAlignment="1">
      <alignment horizontal="center" vertical="center"/>
    </xf>
    <xf numFmtId="0" fontId="1" fillId="23" borderId="38" xfId="0" applyFont="1" applyFill="1" applyBorder="1" applyAlignment="1">
      <alignment vertical="center"/>
    </xf>
    <xf numFmtId="0" fontId="1" fillId="23" borderId="63" xfId="0" applyFont="1" applyFill="1" applyBorder="1" applyAlignment="1">
      <alignment horizontal="center" vertical="center"/>
    </xf>
    <xf numFmtId="0" fontId="1" fillId="23" borderId="63" xfId="0" applyFont="1" applyFill="1" applyBorder="1" applyAlignment="1">
      <alignment vertical="center"/>
    </xf>
    <xf numFmtId="0" fontId="9" fillId="23" borderId="38" xfId="0" applyFont="1" applyFill="1" applyBorder="1" applyAlignment="1">
      <alignment vertical="center"/>
    </xf>
    <xf numFmtId="1" fontId="0" fillId="0" borderId="41" xfId="0" applyNumberFormat="1" applyFont="1" applyBorder="1" applyAlignment="1">
      <alignment horizontal="center" vertical="center"/>
    </xf>
    <xf numFmtId="3" fontId="0" fillId="0" borderId="41" xfId="0" applyNumberFormat="1" applyFont="1" applyBorder="1" applyAlignment="1">
      <alignment horizontal="center" vertical="center"/>
    </xf>
    <xf numFmtId="3" fontId="16" fillId="0" borderId="41" xfId="0" applyNumberFormat="1" applyFont="1" applyBorder="1" applyAlignment="1">
      <alignment horizontal="center" vertical="center"/>
    </xf>
    <xf numFmtId="3" fontId="16" fillId="0" borderId="41" xfId="0" applyNumberFormat="1" applyFont="1" applyBorder="1" applyAlignment="1">
      <alignment horizontal="center" vertical="center"/>
    </xf>
    <xf numFmtId="10" fontId="12" fillId="19" borderId="19" xfId="0" applyNumberFormat="1" applyFont="1" applyFill="1" applyBorder="1" applyAlignment="1">
      <alignment horizontal="center" vertical="center" wrapText="1"/>
    </xf>
    <xf numFmtId="3" fontId="41" fillId="0" borderId="41" xfId="0" applyNumberFormat="1" applyFont="1" applyBorder="1" applyAlignment="1">
      <alignment horizontal="center" vertical="center"/>
    </xf>
    <xf numFmtId="3" fontId="41" fillId="0" borderId="41" xfId="0" applyNumberFormat="1" applyFont="1" applyBorder="1" applyAlignment="1">
      <alignment horizontal="center" vertical="center"/>
    </xf>
    <xf numFmtId="9" fontId="1" fillId="24" borderId="64" xfId="0" applyNumberFormat="1" applyFont="1" applyFill="1" applyBorder="1" applyAlignment="1">
      <alignment vertical="center"/>
    </xf>
    <xf numFmtId="0" fontId="0" fillId="24" borderId="38" xfId="0" applyFont="1" applyFill="1" applyBorder="1" applyAlignment="1">
      <alignment horizontal="center" vertical="center"/>
    </xf>
    <xf numFmtId="1" fontId="0" fillId="24" borderId="38" xfId="0" applyNumberFormat="1" applyFont="1" applyFill="1" applyBorder="1" applyAlignment="1">
      <alignment horizontal="center" vertical="center"/>
    </xf>
    <xf numFmtId="1" fontId="9" fillId="21" borderId="38" xfId="0" applyNumberFormat="1" applyFont="1" applyFill="1" applyBorder="1" applyAlignment="1">
      <alignment horizontal="center" vertical="center"/>
    </xf>
    <xf numFmtId="9" fontId="1" fillId="24" borderId="94" xfId="0" applyNumberFormat="1" applyFont="1" applyFill="1" applyBorder="1" applyAlignment="1">
      <alignment vertical="center"/>
    </xf>
    <xf numFmtId="0" fontId="17" fillId="24" borderId="94" xfId="0" applyFont="1" applyFill="1" applyBorder="1" applyAlignment="1">
      <alignment horizontal="center" vertical="center"/>
    </xf>
    <xf numFmtId="1" fontId="17" fillId="24" borderId="94" xfId="0" applyNumberFormat="1" applyFont="1" applyFill="1" applyBorder="1" applyAlignment="1">
      <alignment horizontal="center" vertical="center"/>
    </xf>
    <xf numFmtId="1" fontId="17" fillId="21" borderId="94" xfId="0" applyNumberFormat="1" applyFont="1" applyFill="1" applyBorder="1" applyAlignment="1">
      <alignment horizontal="center" vertical="center"/>
    </xf>
    <xf numFmtId="9" fontId="9" fillId="21" borderId="43" xfId="0" applyNumberFormat="1" applyFont="1" applyFill="1" applyBorder="1" applyAlignment="1">
      <alignment horizontal="center" vertical="center" wrapText="1"/>
    </xf>
    <xf numFmtId="9" fontId="9" fillId="21" borderId="43" xfId="0" applyNumberFormat="1" applyFont="1" applyFill="1" applyBorder="1" applyAlignment="1">
      <alignment horizontal="center" vertical="center"/>
    </xf>
    <xf numFmtId="10" fontId="9" fillId="21" borderId="38" xfId="0" applyNumberFormat="1" applyFont="1" applyFill="1" applyBorder="1" applyAlignment="1">
      <alignment horizontal="center" vertical="center"/>
    </xf>
    <xf numFmtId="10" fontId="9" fillId="21" borderId="38" xfId="0" applyNumberFormat="1" applyFont="1" applyFill="1" applyBorder="1" applyAlignment="1">
      <alignment horizontal="center" vertical="center" wrapText="1"/>
    </xf>
    <xf numFmtId="10" fontId="17" fillId="21" borderId="38" xfId="0" applyNumberFormat="1" applyFont="1" applyFill="1" applyBorder="1" applyAlignment="1">
      <alignment horizontal="center" vertical="center"/>
    </xf>
    <xf numFmtId="9" fontId="1" fillId="15" borderId="38" xfId="0" applyNumberFormat="1" applyFont="1" applyFill="1" applyBorder="1" applyAlignment="1">
      <alignment vertical="center"/>
    </xf>
    <xf numFmtId="10" fontId="1" fillId="23" borderId="63" xfId="0" applyNumberFormat="1" applyFont="1" applyFill="1" applyBorder="1" applyAlignment="1">
      <alignment vertical="center"/>
    </xf>
    <xf numFmtId="10" fontId="1" fillId="23" borderId="38" xfId="0" applyNumberFormat="1" applyFont="1" applyFill="1" applyBorder="1" applyAlignment="1">
      <alignment vertical="center"/>
    </xf>
    <xf numFmtId="10" fontId="1" fillId="0" borderId="0" xfId="0" applyNumberFormat="1" applyFont="1"/>
    <xf numFmtId="10" fontId="1" fillId="0" borderId="19" xfId="0" applyNumberFormat="1" applyFont="1" applyBorder="1"/>
    <xf numFmtId="3" fontId="1" fillId="0" borderId="19" xfId="0" applyNumberFormat="1" applyFont="1" applyBorder="1" applyAlignment="1">
      <alignment horizontal="center"/>
    </xf>
    <xf numFmtId="3" fontId="1" fillId="0" borderId="19" xfId="0" applyNumberFormat="1" applyFont="1" applyBorder="1" applyAlignment="1">
      <alignment horizontal="center"/>
    </xf>
    <xf numFmtId="10" fontId="0" fillId="24" borderId="38" xfId="0" applyNumberFormat="1" applyFont="1" applyFill="1" applyBorder="1" applyAlignment="1">
      <alignment horizontal="center" vertical="center"/>
    </xf>
    <xf numFmtId="10" fontId="17" fillId="24" borderId="94" xfId="0" applyNumberFormat="1" applyFont="1" applyFill="1" applyBorder="1" applyAlignment="1">
      <alignment horizontal="center" vertical="center"/>
    </xf>
    <xf numFmtId="10" fontId="17" fillId="21" borderId="94" xfId="0" applyNumberFormat="1" applyFont="1" applyFill="1" applyBorder="1" applyAlignment="1">
      <alignment horizontal="center" vertical="center"/>
    </xf>
    <xf numFmtId="9" fontId="9" fillId="21" borderId="38" xfId="0" applyNumberFormat="1" applyFont="1" applyFill="1" applyBorder="1" applyAlignment="1">
      <alignment horizontal="center" vertical="center"/>
    </xf>
    <xf numFmtId="9" fontId="1" fillId="23" borderId="38" xfId="0" applyNumberFormat="1" applyFont="1" applyFill="1" applyBorder="1" applyAlignment="1">
      <alignment vertical="center"/>
    </xf>
    <xf numFmtId="10" fontId="9" fillId="23" borderId="38" xfId="0" applyNumberFormat="1" applyFont="1" applyFill="1" applyBorder="1" applyAlignment="1">
      <alignment vertical="center"/>
    </xf>
    <xf numFmtId="0" fontId="0" fillId="0" borderId="41" xfId="0" applyFont="1" applyBorder="1" applyAlignment="1">
      <alignment horizontal="center" vertical="center"/>
    </xf>
    <xf numFmtId="10" fontId="0" fillId="0" borderId="41" xfId="0" applyNumberFormat="1" applyFont="1" applyBorder="1" applyAlignment="1">
      <alignment horizontal="center" vertical="center"/>
    </xf>
    <xf numFmtId="4" fontId="9" fillId="21" borderId="38" xfId="0" applyNumberFormat="1" applyFont="1" applyFill="1" applyBorder="1" applyAlignment="1">
      <alignment horizontal="center" vertical="center"/>
    </xf>
    <xf numFmtId="0" fontId="12" fillId="19" borderId="19" xfId="0" applyFont="1" applyFill="1" applyBorder="1" applyAlignment="1">
      <alignment horizontal="center" vertical="center" wrapText="1"/>
    </xf>
    <xf numFmtId="4" fontId="17" fillId="21" borderId="38" xfId="0" applyNumberFormat="1" applyFont="1" applyFill="1" applyBorder="1" applyAlignment="1">
      <alignment horizontal="center" vertical="center"/>
    </xf>
    <xf numFmtId="10" fontId="0" fillId="0" borderId="41" xfId="0" applyNumberFormat="1" applyFont="1" applyBorder="1" applyAlignment="1">
      <alignment horizontal="center" vertical="center"/>
    </xf>
    <xf numFmtId="165" fontId="0" fillId="0" borderId="19" xfId="0" applyNumberFormat="1" applyFont="1" applyBorder="1" applyAlignment="1">
      <alignment horizontal="center" vertical="center" wrapText="1"/>
    </xf>
    <xf numFmtId="167" fontId="17" fillId="0" borderId="19" xfId="0" applyNumberFormat="1" applyFont="1" applyBorder="1" applyAlignment="1">
      <alignment horizontal="center" vertical="center" wrapText="1"/>
    </xf>
    <xf numFmtId="167" fontId="17" fillId="7" borderId="19" xfId="0" applyNumberFormat="1" applyFont="1" applyFill="1" applyBorder="1" applyAlignment="1">
      <alignment horizontal="center" vertical="center" wrapText="1"/>
    </xf>
    <xf numFmtId="9" fontId="1" fillId="18" borderId="19" xfId="0" applyNumberFormat="1" applyFont="1" applyFill="1" applyBorder="1" applyAlignment="1">
      <alignment vertical="center" wrapText="1"/>
    </xf>
    <xf numFmtId="3" fontId="1" fillId="19" borderId="38" xfId="0" applyNumberFormat="1" applyFont="1" applyFill="1" applyBorder="1" applyAlignment="1">
      <alignment horizontal="center" vertical="center"/>
    </xf>
    <xf numFmtId="165" fontId="9" fillId="7" borderId="19" xfId="0" applyNumberFormat="1" applyFont="1" applyFill="1" applyBorder="1" applyAlignment="1">
      <alignment horizontal="center" vertical="center" wrapText="1"/>
    </xf>
    <xf numFmtId="10" fontId="9" fillId="19" borderId="19" xfId="0" applyNumberFormat="1" applyFont="1" applyFill="1" applyBorder="1" applyAlignment="1">
      <alignment horizontal="center" vertical="center" wrapText="1"/>
    </xf>
    <xf numFmtId="167" fontId="1" fillId="0" borderId="19" xfId="0" applyNumberFormat="1" applyFont="1" applyBorder="1" applyAlignment="1">
      <alignment vertical="center" wrapText="1"/>
    </xf>
    <xf numFmtId="3" fontId="17" fillId="19" borderId="38" xfId="0" applyNumberFormat="1" applyFont="1" applyFill="1" applyBorder="1" applyAlignment="1">
      <alignment horizontal="center" vertical="center"/>
    </xf>
    <xf numFmtId="10" fontId="1" fillId="19" borderId="19" xfId="0" applyNumberFormat="1" applyFont="1" applyFill="1" applyBorder="1" applyAlignment="1">
      <alignment vertical="center" wrapText="1"/>
    </xf>
    <xf numFmtId="0" fontId="6" fillId="21" borderId="104" xfId="0" applyFont="1" applyFill="1" applyBorder="1" applyAlignment="1">
      <alignment horizontal="center" vertical="center"/>
    </xf>
    <xf numFmtId="10" fontId="31" fillId="0" borderId="41" xfId="0" applyNumberFormat="1" applyFont="1" applyBorder="1" applyAlignment="1">
      <alignment horizontal="center" vertical="center" wrapText="1"/>
    </xf>
    <xf numFmtId="10" fontId="6" fillId="7" borderId="38" xfId="0" applyNumberFormat="1" applyFont="1" applyFill="1" applyBorder="1" applyAlignment="1">
      <alignment horizontal="center" vertical="center" wrapText="1"/>
    </xf>
    <xf numFmtId="10" fontId="31" fillId="17" borderId="38" xfId="0" applyNumberFormat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/>
    </xf>
    <xf numFmtId="0" fontId="6" fillId="7" borderId="37" xfId="0" applyFont="1" applyFill="1" applyBorder="1" applyAlignment="1">
      <alignment horizontal="center" vertical="center" wrapText="1"/>
    </xf>
    <xf numFmtId="10" fontId="1" fillId="2" borderId="38" xfId="0" applyNumberFormat="1" applyFont="1" applyFill="1" applyBorder="1" applyAlignment="1">
      <alignment horizontal="center" vertical="center"/>
    </xf>
    <xf numFmtId="0" fontId="9" fillId="7" borderId="43" xfId="0" applyFont="1" applyFill="1" applyBorder="1" applyAlignment="1">
      <alignment horizontal="center" vertical="center" wrapText="1"/>
    </xf>
    <xf numFmtId="0" fontId="9" fillId="7" borderId="38" xfId="0" applyFont="1" applyFill="1" applyBorder="1" applyAlignment="1">
      <alignment horizontal="center" vertical="center" wrapText="1"/>
    </xf>
    <xf numFmtId="9" fontId="9" fillId="7" borderId="38" xfId="0" applyNumberFormat="1" applyFont="1" applyFill="1" applyBorder="1" applyAlignment="1">
      <alignment horizontal="center" vertical="center" wrapText="1"/>
    </xf>
    <xf numFmtId="165" fontId="1" fillId="0" borderId="19" xfId="0" applyNumberFormat="1" applyFont="1" applyBorder="1" applyAlignment="1">
      <alignment vertical="center" wrapText="1"/>
    </xf>
    <xf numFmtId="165" fontId="17" fillId="7" borderId="19" xfId="0" applyNumberFormat="1" applyFont="1" applyFill="1" applyBorder="1" applyAlignment="1">
      <alignment horizontal="center" vertical="center" wrapText="1"/>
    </xf>
    <xf numFmtId="0" fontId="17" fillId="2" borderId="38" xfId="0" applyFont="1" applyFill="1" applyBorder="1" applyAlignment="1">
      <alignment horizontal="center" vertical="center"/>
    </xf>
    <xf numFmtId="10" fontId="9" fillId="7" borderId="38" xfId="0" applyNumberFormat="1" applyFont="1" applyFill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/>
    </xf>
    <xf numFmtId="3" fontId="1" fillId="0" borderId="41" xfId="0" applyNumberFormat="1" applyFont="1" applyBorder="1" applyAlignment="1">
      <alignment horizontal="center" vertical="center"/>
    </xf>
    <xf numFmtId="3" fontId="1" fillId="0" borderId="41" xfId="0" applyNumberFormat="1" applyFont="1" applyBorder="1" applyAlignment="1">
      <alignment horizontal="center" vertical="center"/>
    </xf>
    <xf numFmtId="170" fontId="9" fillId="21" borderId="38" xfId="0" applyNumberFormat="1" applyFont="1" applyFill="1" applyBorder="1" applyAlignment="1">
      <alignment horizontal="center" vertical="center"/>
    </xf>
    <xf numFmtId="0" fontId="1" fillId="18" borderId="38" xfId="0" applyFont="1" applyFill="1" applyBorder="1" applyAlignment="1">
      <alignment horizontal="center" vertical="center" wrapText="1"/>
    </xf>
    <xf numFmtId="0" fontId="1" fillId="18" borderId="38" xfId="0" applyFont="1" applyFill="1" applyBorder="1" applyAlignment="1">
      <alignment vertical="center" wrapText="1"/>
    </xf>
    <xf numFmtId="0" fontId="1" fillId="18" borderId="63" xfId="0" applyFont="1" applyFill="1" applyBorder="1" applyAlignment="1">
      <alignment vertical="center" wrapText="1"/>
    </xf>
    <xf numFmtId="170" fontId="17" fillId="21" borderId="38" xfId="0" applyNumberFormat="1" applyFont="1" applyFill="1" applyBorder="1" applyAlignment="1">
      <alignment horizontal="center" vertical="center"/>
    </xf>
    <xf numFmtId="9" fontId="0" fillId="0" borderId="41" xfId="0" applyNumberFormat="1" applyFont="1" applyBorder="1" applyAlignment="1">
      <alignment horizontal="center" vertical="center"/>
    </xf>
    <xf numFmtId="0" fontId="9" fillId="18" borderId="38" xfId="0" applyFont="1" applyFill="1" applyBorder="1" applyAlignment="1">
      <alignment vertical="center" wrapText="1"/>
    </xf>
    <xf numFmtId="9" fontId="1" fillId="19" borderId="64" xfId="0" applyNumberFormat="1" applyFont="1" applyFill="1" applyBorder="1" applyAlignment="1">
      <alignment horizontal="center" vertical="center" wrapText="1"/>
    </xf>
    <xf numFmtId="9" fontId="1" fillId="19" borderId="64" xfId="0" applyNumberFormat="1" applyFont="1" applyFill="1" applyBorder="1" applyAlignment="1">
      <alignment vertical="center" wrapText="1"/>
    </xf>
    <xf numFmtId="0" fontId="0" fillId="19" borderId="38" xfId="0" applyFont="1" applyFill="1" applyBorder="1" applyAlignment="1">
      <alignment horizontal="center" vertical="center" wrapText="1"/>
    </xf>
    <xf numFmtId="10" fontId="0" fillId="19" borderId="38" xfId="0" applyNumberFormat="1" applyFont="1" applyFill="1" applyBorder="1" applyAlignment="1">
      <alignment horizontal="center" vertical="center" wrapText="1"/>
    </xf>
    <xf numFmtId="10" fontId="9" fillId="0" borderId="19" xfId="0" applyNumberFormat="1" applyFont="1" applyBorder="1" applyAlignment="1">
      <alignment horizontal="center" vertical="center" wrapText="1"/>
    </xf>
    <xf numFmtId="9" fontId="1" fillId="19" borderId="94" xfId="0" applyNumberFormat="1" applyFont="1" applyFill="1" applyBorder="1" applyAlignment="1">
      <alignment horizontal="center" vertical="center" wrapText="1"/>
    </xf>
    <xf numFmtId="9" fontId="1" fillId="19" borderId="94" xfId="0" applyNumberFormat="1" applyFont="1" applyFill="1" applyBorder="1" applyAlignment="1">
      <alignment vertical="center" wrapText="1"/>
    </xf>
    <xf numFmtId="0" fontId="17" fillId="19" borderId="94" xfId="0" applyFont="1" applyFill="1" applyBorder="1" applyAlignment="1">
      <alignment horizontal="center" vertical="center" wrapText="1"/>
    </xf>
    <xf numFmtId="10" fontId="17" fillId="19" borderId="94" xfId="0" applyNumberFormat="1" applyFont="1" applyFill="1" applyBorder="1" applyAlignment="1">
      <alignment horizontal="center" vertical="center" wrapText="1"/>
    </xf>
    <xf numFmtId="9" fontId="1" fillId="24" borderId="106" xfId="0" applyNumberFormat="1" applyFont="1" applyFill="1" applyBorder="1" applyAlignment="1">
      <alignment vertical="center"/>
    </xf>
    <xf numFmtId="0" fontId="17" fillId="24" borderId="106" xfId="0" applyFont="1" applyFill="1" applyBorder="1" applyAlignment="1">
      <alignment horizontal="center" vertical="center"/>
    </xf>
    <xf numFmtId="10" fontId="17" fillId="7" borderId="94" xfId="0" applyNumberFormat="1" applyFont="1" applyFill="1" applyBorder="1" applyAlignment="1">
      <alignment horizontal="center" vertical="center" wrapText="1"/>
    </xf>
    <xf numFmtId="10" fontId="17" fillId="24" borderId="106" xfId="0" applyNumberFormat="1" applyFont="1" applyFill="1" applyBorder="1" applyAlignment="1">
      <alignment horizontal="center" vertical="center"/>
    </xf>
    <xf numFmtId="10" fontId="17" fillId="21" borderId="10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0" fontId="9" fillId="2" borderId="13" xfId="0" applyNumberFormat="1" applyFont="1" applyFill="1" applyBorder="1" applyAlignment="1">
      <alignment vertical="center"/>
    </xf>
    <xf numFmtId="171" fontId="1" fillId="0" borderId="0" xfId="0" applyNumberFormat="1" applyFont="1" applyAlignment="1">
      <alignment vertical="center"/>
    </xf>
    <xf numFmtId="167" fontId="9" fillId="7" borderId="19" xfId="0" applyNumberFormat="1" applyFont="1" applyFill="1" applyBorder="1" applyAlignment="1">
      <alignment horizontal="center" vertical="center" wrapText="1"/>
    </xf>
    <xf numFmtId="10" fontId="1" fillId="7" borderId="19" xfId="0" applyNumberFormat="1" applyFont="1" applyFill="1" applyBorder="1" applyAlignment="1">
      <alignment vertical="center" wrapText="1"/>
    </xf>
    <xf numFmtId="0" fontId="1" fillId="0" borderId="19" xfId="0" applyFont="1" applyBorder="1" applyAlignment="1">
      <alignment vertical="center"/>
    </xf>
    <xf numFmtId="10" fontId="6" fillId="7" borderId="38" xfId="0" applyNumberFormat="1" applyFont="1" applyFill="1" applyBorder="1" applyAlignment="1">
      <alignment horizontal="center" vertical="center"/>
    </xf>
    <xf numFmtId="10" fontId="31" fillId="17" borderId="38" xfId="0" applyNumberFormat="1" applyFont="1" applyFill="1" applyBorder="1" applyAlignment="1">
      <alignment horizontal="center" vertical="center"/>
    </xf>
    <xf numFmtId="0" fontId="6" fillId="7" borderId="37" xfId="0" applyFont="1" applyFill="1" applyBorder="1" applyAlignment="1">
      <alignment horizontal="center" vertical="center"/>
    </xf>
    <xf numFmtId="0" fontId="9" fillId="7" borderId="42" xfId="0" applyFont="1" applyFill="1" applyBorder="1" applyAlignment="1">
      <alignment horizontal="center" vertical="center" wrapText="1"/>
    </xf>
    <xf numFmtId="0" fontId="9" fillId="7" borderId="43" xfId="0" applyFont="1" applyFill="1" applyBorder="1" applyAlignment="1">
      <alignment horizontal="center" vertical="center"/>
    </xf>
    <xf numFmtId="9" fontId="9" fillId="7" borderId="43" xfId="0" applyNumberFormat="1" applyFont="1" applyFill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 vertical="center"/>
    </xf>
    <xf numFmtId="10" fontId="9" fillId="7" borderId="19" xfId="0" applyNumberFormat="1" applyFont="1" applyFill="1" applyBorder="1" applyAlignment="1">
      <alignment horizontal="center" vertical="center" wrapText="1"/>
    </xf>
    <xf numFmtId="10" fontId="1" fillId="0" borderId="41" xfId="0" applyNumberFormat="1" applyFont="1" applyBorder="1" applyAlignment="1">
      <alignment horizontal="right" vertical="center" wrapText="1"/>
    </xf>
    <xf numFmtId="0" fontId="17" fillId="0" borderId="19" xfId="0" applyFont="1" applyBorder="1" applyAlignment="1">
      <alignment horizontal="center" vertical="center"/>
    </xf>
    <xf numFmtId="10" fontId="17" fillId="0" borderId="19" xfId="0" applyNumberFormat="1" applyFont="1" applyBorder="1" applyAlignment="1">
      <alignment horizontal="center" vertical="center"/>
    </xf>
    <xf numFmtId="10" fontId="17" fillId="7" borderId="19" xfId="0" applyNumberFormat="1" applyFont="1" applyFill="1" applyBorder="1" applyAlignment="1">
      <alignment horizontal="center" vertical="center" wrapText="1"/>
    </xf>
    <xf numFmtId="0" fontId="1" fillId="18" borderId="43" xfId="0" applyFont="1" applyFill="1" applyBorder="1" applyAlignment="1">
      <alignment horizontal="center" vertical="center"/>
    </xf>
    <xf numFmtId="0" fontId="1" fillId="18" borderId="43" xfId="0" applyFont="1" applyFill="1" applyBorder="1" applyAlignment="1">
      <alignment vertical="center"/>
    </xf>
    <xf numFmtId="0" fontId="1" fillId="18" borderId="83" xfId="0" applyFont="1" applyFill="1" applyBorder="1" applyAlignment="1">
      <alignment vertical="center"/>
    </xf>
    <xf numFmtId="0" fontId="9" fillId="18" borderId="38" xfId="0" applyFont="1" applyFill="1" applyBorder="1" applyAlignment="1">
      <alignment vertical="center"/>
    </xf>
    <xf numFmtId="0" fontId="1" fillId="18" borderId="40" xfId="0" applyFont="1" applyFill="1" applyBorder="1" applyAlignment="1">
      <alignment vertical="center"/>
    </xf>
    <xf numFmtId="0" fontId="0" fillId="0" borderId="19" xfId="0" applyFont="1" applyBorder="1" applyAlignment="1">
      <alignment horizontal="center" vertical="center" wrapText="1"/>
    </xf>
    <xf numFmtId="10" fontId="1" fillId="0" borderId="19" xfId="0" applyNumberFormat="1" applyFont="1" applyBorder="1" applyAlignment="1">
      <alignment vertical="center" wrapText="1"/>
    </xf>
    <xf numFmtId="0" fontId="16" fillId="0" borderId="19" xfId="0" applyFont="1" applyBorder="1" applyAlignment="1">
      <alignment horizontal="center" vertical="center" wrapText="1"/>
    </xf>
    <xf numFmtId="9" fontId="1" fillId="19" borderId="79" xfId="0" applyNumberFormat="1" applyFont="1" applyFill="1" applyBorder="1" applyAlignment="1">
      <alignment vertical="center"/>
    </xf>
    <xf numFmtId="0" fontId="0" fillId="19" borderId="19" xfId="0" applyFont="1" applyFill="1" applyBorder="1" applyAlignment="1">
      <alignment horizontal="center" vertical="center"/>
    </xf>
    <xf numFmtId="10" fontId="0" fillId="19" borderId="19" xfId="0" applyNumberFormat="1" applyFont="1" applyFill="1" applyBorder="1" applyAlignment="1">
      <alignment horizontal="center" vertical="center"/>
    </xf>
    <xf numFmtId="9" fontId="1" fillId="19" borderId="94" xfId="0" applyNumberFormat="1" applyFont="1" applyFill="1" applyBorder="1" applyAlignment="1">
      <alignment vertical="center"/>
    </xf>
    <xf numFmtId="0" fontId="17" fillId="19" borderId="98" xfId="0" applyFont="1" applyFill="1" applyBorder="1" applyAlignment="1">
      <alignment horizontal="center" vertical="center"/>
    </xf>
    <xf numFmtId="10" fontId="17" fillId="19" borderId="98" xfId="0" applyNumberFormat="1" applyFont="1" applyFill="1" applyBorder="1" applyAlignment="1">
      <alignment horizontal="center" vertical="center"/>
    </xf>
    <xf numFmtId="0" fontId="9" fillId="7" borderId="40" xfId="0" applyFont="1" applyFill="1" applyBorder="1" applyAlignment="1">
      <alignment horizontal="center" vertical="center" wrapText="1"/>
    </xf>
    <xf numFmtId="0" fontId="9" fillId="7" borderId="38" xfId="0" applyFont="1" applyFill="1" applyBorder="1" applyAlignment="1">
      <alignment horizontal="center" vertical="center"/>
    </xf>
    <xf numFmtId="10" fontId="9" fillId="7" borderId="38" xfId="0" applyNumberFormat="1" applyFont="1" applyFill="1" applyBorder="1" applyAlignment="1">
      <alignment horizontal="center" vertical="center"/>
    </xf>
    <xf numFmtId="0" fontId="17" fillId="0" borderId="19" xfId="0" applyFont="1" applyBorder="1" applyAlignment="1">
      <alignment horizontal="center" vertical="center" wrapText="1"/>
    </xf>
    <xf numFmtId="10" fontId="17" fillId="0" borderId="19" xfId="0" applyNumberFormat="1" applyFont="1" applyBorder="1" applyAlignment="1">
      <alignment horizontal="center" vertical="center" wrapText="1"/>
    </xf>
    <xf numFmtId="10" fontId="17" fillId="7" borderId="38" xfId="0" applyNumberFormat="1" applyFont="1" applyFill="1" applyBorder="1" applyAlignment="1">
      <alignment horizontal="center" vertical="center"/>
    </xf>
    <xf numFmtId="0" fontId="9" fillId="18" borderId="19" xfId="0" applyFont="1" applyFill="1" applyBorder="1" applyAlignment="1">
      <alignment vertical="center" wrapText="1"/>
    </xf>
    <xf numFmtId="0" fontId="0" fillId="19" borderId="19" xfId="0" applyFont="1" applyFill="1" applyBorder="1" applyAlignment="1">
      <alignment horizontal="center" vertical="center" wrapText="1"/>
    </xf>
    <xf numFmtId="9" fontId="0" fillId="19" borderId="19" xfId="0" applyNumberFormat="1" applyFont="1" applyFill="1" applyBorder="1" applyAlignment="1">
      <alignment horizontal="center" vertical="center" wrapText="1"/>
    </xf>
    <xf numFmtId="10" fontId="9" fillId="7" borderId="19" xfId="0" applyNumberFormat="1" applyFont="1" applyFill="1" applyBorder="1" applyAlignment="1">
      <alignment horizontal="center" vertical="center"/>
    </xf>
    <xf numFmtId="0" fontId="17" fillId="19" borderId="19" xfId="0" applyFont="1" applyFill="1" applyBorder="1" applyAlignment="1">
      <alignment horizontal="center" vertical="center" wrapText="1"/>
    </xf>
    <xf numFmtId="9" fontId="17" fillId="19" borderId="19" xfId="0" applyNumberFormat="1" applyFont="1" applyFill="1" applyBorder="1" applyAlignment="1">
      <alignment horizontal="center" vertical="center" wrapText="1"/>
    </xf>
    <xf numFmtId="10" fontId="17" fillId="7" borderId="98" xfId="0" applyNumberFormat="1" applyFont="1" applyFill="1" applyBorder="1" applyAlignment="1">
      <alignment horizontal="center" vertical="center"/>
    </xf>
    <xf numFmtId="0" fontId="1" fillId="18" borderId="38" xfId="0" applyFont="1" applyFill="1" applyBorder="1" applyAlignment="1">
      <alignment horizontal="center" vertical="center"/>
    </xf>
    <xf numFmtId="0" fontId="1" fillId="18" borderId="38" xfId="0" applyFont="1" applyFill="1" applyBorder="1" applyAlignment="1">
      <alignment vertical="center"/>
    </xf>
    <xf numFmtId="0" fontId="1" fillId="18" borderId="63" xfId="0" applyFont="1" applyFill="1" applyBorder="1" applyAlignment="1">
      <alignment vertical="center"/>
    </xf>
    <xf numFmtId="0" fontId="0" fillId="2" borderId="0" xfId="0" applyFont="1" applyFill="1" applyAlignment="1">
      <alignment horizontal="center"/>
    </xf>
    <xf numFmtId="0" fontId="0" fillId="0" borderId="50" xfId="0" applyFont="1" applyBorder="1" applyAlignment="1">
      <alignment horizontal="center" vertical="center"/>
    </xf>
    <xf numFmtId="0" fontId="0" fillId="0" borderId="51" xfId="0" applyFont="1" applyBorder="1" applyAlignment="1">
      <alignment horizontal="center" vertical="center"/>
    </xf>
    <xf numFmtId="10" fontId="0" fillId="0" borderId="41" xfId="0" applyNumberFormat="1" applyFont="1" applyBorder="1" applyAlignment="1">
      <alignment vertical="center"/>
    </xf>
    <xf numFmtId="9" fontId="1" fillId="19" borderId="64" xfId="0" applyNumberFormat="1" applyFont="1" applyFill="1" applyBorder="1" applyAlignment="1">
      <alignment vertical="center"/>
    </xf>
    <xf numFmtId="0" fontId="0" fillId="19" borderId="38" xfId="0" applyFont="1" applyFill="1" applyBorder="1" applyAlignment="1">
      <alignment horizontal="center" vertical="center"/>
    </xf>
    <xf numFmtId="10" fontId="0" fillId="19" borderId="38" xfId="0" applyNumberFormat="1" applyFont="1" applyFill="1" applyBorder="1" applyAlignment="1">
      <alignment horizontal="center" vertical="center"/>
    </xf>
    <xf numFmtId="0" fontId="17" fillId="19" borderId="94" xfId="0" applyFont="1" applyFill="1" applyBorder="1" applyAlignment="1">
      <alignment horizontal="center" vertical="center"/>
    </xf>
    <xf numFmtId="10" fontId="17" fillId="19" borderId="94" xfId="0" applyNumberFormat="1" applyFont="1" applyFill="1" applyBorder="1" applyAlignment="1">
      <alignment horizontal="center" vertical="center"/>
    </xf>
    <xf numFmtId="10" fontId="17" fillId="7" borderId="94" xfId="0" applyNumberFormat="1" applyFont="1" applyFill="1" applyBorder="1" applyAlignment="1">
      <alignment horizontal="center" vertical="center"/>
    </xf>
    <xf numFmtId="10" fontId="9" fillId="7" borderId="89" xfId="0" applyNumberFormat="1" applyFont="1" applyFill="1" applyBorder="1" applyAlignment="1">
      <alignment horizontal="center" vertical="center"/>
    </xf>
    <xf numFmtId="10" fontId="17" fillId="7" borderId="89" xfId="0" applyNumberFormat="1" applyFont="1" applyFill="1" applyBorder="1" applyAlignment="1">
      <alignment horizontal="center" vertical="center"/>
    </xf>
    <xf numFmtId="0" fontId="1" fillId="18" borderId="89" xfId="0" applyFont="1" applyFill="1" applyBorder="1" applyAlignment="1">
      <alignment vertical="center"/>
    </xf>
    <xf numFmtId="10" fontId="0" fillId="19" borderId="19" xfId="0" applyNumberFormat="1" applyFont="1" applyFill="1" applyBorder="1" applyAlignment="1">
      <alignment horizontal="center" vertical="center" wrapText="1"/>
    </xf>
    <xf numFmtId="10" fontId="17" fillId="19" borderId="19" xfId="0" applyNumberFormat="1" applyFont="1" applyFill="1" applyBorder="1" applyAlignment="1">
      <alignment horizontal="center" vertical="center" wrapText="1"/>
    </xf>
    <xf numFmtId="10" fontId="17" fillId="7" borderId="109" xfId="0" applyNumberFormat="1" applyFont="1" applyFill="1" applyBorder="1" applyAlignment="1">
      <alignment horizontal="center" vertical="center"/>
    </xf>
    <xf numFmtId="9" fontId="9" fillId="7" borderId="42" xfId="0" applyNumberFormat="1" applyFont="1" applyFill="1" applyBorder="1" applyAlignment="1">
      <alignment horizontal="center" vertical="center" wrapText="1"/>
    </xf>
    <xf numFmtId="9" fontId="9" fillId="7" borderId="43" xfId="0" applyNumberFormat="1" applyFont="1" applyFill="1" applyBorder="1" applyAlignment="1">
      <alignment horizontal="center" vertical="center"/>
    </xf>
    <xf numFmtId="10" fontId="9" fillId="7" borderId="43" xfId="0" applyNumberFormat="1" applyFont="1" applyFill="1" applyBorder="1" applyAlignment="1">
      <alignment horizontal="center" vertical="center"/>
    </xf>
    <xf numFmtId="10" fontId="1" fillId="18" borderId="89" xfId="0" applyNumberFormat="1" applyFont="1" applyFill="1" applyBorder="1" applyAlignment="1">
      <alignment vertical="center"/>
    </xf>
    <xf numFmtId="10" fontId="9" fillId="18" borderId="38" xfId="0" applyNumberFormat="1" applyFont="1" applyFill="1" applyBorder="1" applyAlignment="1">
      <alignment vertical="center"/>
    </xf>
    <xf numFmtId="10" fontId="1" fillId="18" borderId="38" xfId="0" applyNumberFormat="1" applyFont="1" applyFill="1" applyBorder="1" applyAlignment="1">
      <alignment vertical="center"/>
    </xf>
    <xf numFmtId="0" fontId="0" fillId="0" borderId="0" xfId="0" applyFont="1"/>
    <xf numFmtId="0" fontId="32" fillId="0" borderId="0" xfId="0" applyFont="1"/>
    <xf numFmtId="10" fontId="31" fillId="0" borderId="19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8" fontId="32" fillId="0" borderId="86" xfId="0" applyNumberFormat="1" applyFont="1" applyBorder="1" applyAlignment="1">
      <alignment horizontal="center" vertical="center"/>
    </xf>
    <xf numFmtId="10" fontId="6" fillId="7" borderId="19" xfId="0" applyNumberFormat="1" applyFont="1" applyFill="1" applyBorder="1" applyAlignment="1">
      <alignment horizontal="center" vertical="center"/>
    </xf>
    <xf numFmtId="10" fontId="31" fillId="17" borderId="19" xfId="0" applyNumberFormat="1" applyFont="1" applyFill="1" applyBorder="1" applyAlignment="1">
      <alignment horizontal="center" vertical="center"/>
    </xf>
    <xf numFmtId="0" fontId="3" fillId="0" borderId="8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32" fillId="0" borderId="0" xfId="0" applyNumberFormat="1" applyFont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9" fontId="6" fillId="7" borderId="19" xfId="0" applyNumberFormat="1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/>
    </xf>
    <xf numFmtId="10" fontId="32" fillId="0" borderId="19" xfId="0" applyNumberFormat="1" applyFont="1" applyBorder="1" applyAlignment="1">
      <alignment horizontal="center" vertical="center"/>
    </xf>
    <xf numFmtId="0" fontId="47" fillId="0" borderId="19" xfId="0" applyFont="1" applyBorder="1" applyAlignment="1">
      <alignment horizontal="center" vertical="center"/>
    </xf>
    <xf numFmtId="10" fontId="47" fillId="0" borderId="19" xfId="0" applyNumberFormat="1" applyFont="1" applyBorder="1" applyAlignment="1">
      <alignment horizontal="center" vertical="center"/>
    </xf>
    <xf numFmtId="10" fontId="47" fillId="7" borderId="19" xfId="0" applyNumberFormat="1" applyFont="1" applyFill="1" applyBorder="1" applyAlignment="1">
      <alignment horizontal="center" vertical="center"/>
    </xf>
    <xf numFmtId="0" fontId="6" fillId="18" borderId="110" xfId="0" applyFont="1" applyFill="1" applyBorder="1" applyAlignment="1">
      <alignment horizontal="center" vertical="center"/>
    </xf>
    <xf numFmtId="0" fontId="6" fillId="18" borderId="19" xfId="0" applyFont="1" applyFill="1" applyBorder="1" applyAlignment="1">
      <alignment horizontal="center" vertical="center"/>
    </xf>
    <xf numFmtId="0" fontId="6" fillId="18" borderId="110" xfId="0" applyFont="1" applyFill="1" applyBorder="1"/>
    <xf numFmtId="0" fontId="6" fillId="18" borderId="19" xfId="0" applyFont="1" applyFill="1" applyBorder="1"/>
    <xf numFmtId="0" fontId="6" fillId="18" borderId="66" xfId="0" applyFont="1" applyFill="1" applyBorder="1"/>
    <xf numFmtId="0" fontId="32" fillId="0" borderId="21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/>
    </xf>
    <xf numFmtId="10" fontId="49" fillId="0" borderId="19" xfId="0" applyNumberFormat="1" applyFont="1" applyBorder="1" applyAlignment="1">
      <alignment horizontal="center" vertical="center"/>
    </xf>
    <xf numFmtId="9" fontId="3" fillId="19" borderId="64" xfId="0" applyNumberFormat="1" applyFont="1" applyFill="1" applyBorder="1" applyAlignment="1">
      <alignment horizontal="center" vertical="center"/>
    </xf>
    <xf numFmtId="0" fontId="32" fillId="19" borderId="37" xfId="0" applyFont="1" applyFill="1" applyBorder="1" applyAlignment="1">
      <alignment horizontal="center" vertical="center"/>
    </xf>
    <xf numFmtId="10" fontId="32" fillId="19" borderId="37" xfId="0" applyNumberFormat="1" applyFont="1" applyFill="1" applyBorder="1" applyAlignment="1">
      <alignment horizontal="center" vertical="center"/>
    </xf>
    <xf numFmtId="10" fontId="6" fillId="7" borderId="37" xfId="0" applyNumberFormat="1" applyFont="1" applyFill="1" applyBorder="1" applyAlignment="1">
      <alignment horizontal="center" vertical="center"/>
    </xf>
    <xf numFmtId="9" fontId="3" fillId="19" borderId="94" xfId="0" applyNumberFormat="1" applyFont="1" applyFill="1" applyBorder="1" applyAlignment="1">
      <alignment horizontal="center" vertical="center"/>
    </xf>
    <xf numFmtId="0" fontId="47" fillId="19" borderId="112" xfId="0" applyFont="1" applyFill="1" applyBorder="1" applyAlignment="1">
      <alignment horizontal="center" vertical="center"/>
    </xf>
    <xf numFmtId="10" fontId="47" fillId="19" borderId="112" xfId="0" applyNumberFormat="1" applyFont="1" applyFill="1" applyBorder="1" applyAlignment="1">
      <alignment horizontal="center" vertical="center"/>
    </xf>
    <xf numFmtId="10" fontId="47" fillId="7" borderId="112" xfId="0" applyNumberFormat="1" applyFont="1" applyFill="1" applyBorder="1" applyAlignment="1">
      <alignment horizontal="center" vertical="center"/>
    </xf>
    <xf numFmtId="9" fontId="12" fillId="19" borderId="64" xfId="0" applyNumberFormat="1" applyFont="1" applyFill="1" applyBorder="1" applyAlignment="1">
      <alignment horizontal="center" vertical="center"/>
    </xf>
    <xf numFmtId="9" fontId="12" fillId="19" borderId="94" xfId="0" applyNumberFormat="1" applyFont="1" applyFill="1" applyBorder="1" applyAlignment="1">
      <alignment horizontal="center" vertical="center"/>
    </xf>
    <xf numFmtId="0" fontId="9" fillId="18" borderId="19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168" fontId="26" fillId="0" borderId="86" xfId="0" applyNumberFormat="1" applyFont="1" applyBorder="1" applyAlignment="1">
      <alignment horizontal="center" vertical="center"/>
    </xf>
    <xf numFmtId="168" fontId="26" fillId="0" borderId="0" xfId="0" applyNumberFormat="1" applyFont="1" applyAlignment="1">
      <alignment horizontal="center" vertical="center"/>
    </xf>
    <xf numFmtId="0" fontId="9" fillId="7" borderId="19" xfId="0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0" fontId="17" fillId="0" borderId="19" xfId="0" applyNumberFormat="1" applyFont="1" applyBorder="1" applyAlignment="1">
      <alignment horizontal="center" vertical="center"/>
    </xf>
    <xf numFmtId="10" fontId="17" fillId="7" borderId="19" xfId="0" applyNumberFormat="1" applyFont="1" applyFill="1" applyBorder="1" applyAlignment="1">
      <alignment horizontal="center" vertical="center"/>
    </xf>
    <xf numFmtId="0" fontId="9" fillId="18" borderId="110" xfId="0" applyFont="1" applyFill="1" applyBorder="1" applyAlignment="1">
      <alignment horizontal="center" vertical="center"/>
    </xf>
    <xf numFmtId="0" fontId="9" fillId="18" borderId="110" xfId="0" applyFont="1" applyFill="1" applyBorder="1"/>
    <xf numFmtId="0" fontId="9" fillId="18" borderId="19" xfId="0" applyFont="1" applyFill="1" applyBorder="1"/>
    <xf numFmtId="0" fontId="9" fillId="18" borderId="66" xfId="0" applyFont="1" applyFill="1" applyBorder="1"/>
    <xf numFmtId="0" fontId="16" fillId="0" borderId="19" xfId="0" applyFont="1" applyBorder="1" applyAlignment="1">
      <alignment horizontal="center" vertical="center"/>
    </xf>
    <xf numFmtId="10" fontId="16" fillId="0" borderId="19" xfId="0" applyNumberFormat="1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 wrapText="1"/>
    </xf>
    <xf numFmtId="0" fontId="0" fillId="19" borderId="37" xfId="0" applyFont="1" applyFill="1" applyBorder="1" applyAlignment="1">
      <alignment horizontal="center" vertical="center"/>
    </xf>
    <xf numFmtId="10" fontId="0" fillId="19" borderId="37" xfId="0" applyNumberFormat="1" applyFont="1" applyFill="1" applyBorder="1" applyAlignment="1">
      <alignment horizontal="center" vertical="center"/>
    </xf>
    <xf numFmtId="10" fontId="9" fillId="7" borderId="37" xfId="0" applyNumberFormat="1" applyFont="1" applyFill="1" applyBorder="1" applyAlignment="1">
      <alignment horizontal="center" vertical="center"/>
    </xf>
    <xf numFmtId="0" fontId="17" fillId="19" borderId="112" xfId="0" applyFont="1" applyFill="1" applyBorder="1" applyAlignment="1">
      <alignment horizontal="center" vertical="center"/>
    </xf>
    <xf numFmtId="10" fontId="17" fillId="19" borderId="112" xfId="0" applyNumberFormat="1" applyFont="1" applyFill="1" applyBorder="1" applyAlignment="1">
      <alignment horizontal="center" vertical="center"/>
    </xf>
    <xf numFmtId="10" fontId="17" fillId="7" borderId="112" xfId="0" applyNumberFormat="1" applyFont="1" applyFill="1" applyBorder="1" applyAlignment="1">
      <alignment horizontal="center" vertical="center"/>
    </xf>
    <xf numFmtId="0" fontId="9" fillId="7" borderId="37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/>
    </xf>
    <xf numFmtId="10" fontId="43" fillId="0" borderId="19" xfId="0" applyNumberFormat="1" applyFont="1" applyBorder="1" applyAlignment="1">
      <alignment horizontal="center" vertical="center"/>
    </xf>
    <xf numFmtId="10" fontId="1" fillId="0" borderId="19" xfId="0" applyNumberFormat="1" applyFont="1" applyBorder="1" applyAlignment="1">
      <alignment horizontal="center" vertical="center"/>
    </xf>
    <xf numFmtId="10" fontId="1" fillId="0" borderId="39" xfId="0" applyNumberFormat="1" applyFont="1" applyBorder="1" applyAlignment="1">
      <alignment vertical="center"/>
    </xf>
    <xf numFmtId="10" fontId="0" fillId="25" borderId="38" xfId="0" applyNumberFormat="1" applyFont="1" applyFill="1" applyBorder="1" applyAlignment="1">
      <alignment horizontal="center" vertical="center"/>
    </xf>
    <xf numFmtId="0" fontId="9" fillId="18" borderId="110" xfId="0" applyFont="1" applyFill="1" applyBorder="1" applyAlignment="1">
      <alignment vertical="center"/>
    </xf>
    <xf numFmtId="0" fontId="9" fillId="18" borderId="66" xfId="0" applyFont="1" applyFill="1" applyBorder="1" applyAlignment="1">
      <alignment vertical="center"/>
    </xf>
    <xf numFmtId="10" fontId="1" fillId="25" borderId="38" xfId="0" applyNumberFormat="1" applyFont="1" applyFill="1" applyBorder="1" applyAlignment="1">
      <alignment horizontal="center" vertical="center"/>
    </xf>
    <xf numFmtId="9" fontId="1" fillId="19" borderId="64" xfId="0" applyNumberFormat="1" applyFont="1" applyFill="1" applyBorder="1" applyAlignment="1">
      <alignment horizontal="center" vertical="center"/>
    </xf>
    <xf numFmtId="9" fontId="1" fillId="19" borderId="94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10" fontId="0" fillId="2" borderId="38" xfId="0" applyNumberFormat="1" applyFont="1" applyFill="1" applyBorder="1" applyAlignment="1">
      <alignment horizontal="center"/>
    </xf>
    <xf numFmtId="9" fontId="1" fillId="18" borderId="38" xfId="0" applyNumberFormat="1" applyFont="1" applyFill="1" applyBorder="1" applyAlignment="1">
      <alignment horizontal="center" vertical="center"/>
    </xf>
    <xf numFmtId="10" fontId="1" fillId="18" borderId="63" xfId="0" applyNumberFormat="1" applyFont="1" applyFill="1" applyBorder="1" applyAlignment="1">
      <alignment vertical="center"/>
    </xf>
    <xf numFmtId="10" fontId="1" fillId="2" borderId="38" xfId="0" applyNumberFormat="1" applyFont="1" applyFill="1" applyBorder="1" applyAlignment="1">
      <alignment vertical="center"/>
    </xf>
    <xf numFmtId="10" fontId="0" fillId="2" borderId="38" xfId="0" applyNumberFormat="1" applyFont="1" applyFill="1" applyBorder="1" applyAlignment="1">
      <alignment horizontal="center" vertical="center"/>
    </xf>
    <xf numFmtId="10" fontId="0" fillId="2" borderId="19" xfId="0" applyNumberFormat="1" applyFont="1" applyFill="1" applyBorder="1" applyAlignment="1">
      <alignment horizontal="center"/>
    </xf>
    <xf numFmtId="10" fontId="0" fillId="2" borderId="19" xfId="0" applyNumberFormat="1" applyFont="1" applyFill="1" applyBorder="1" applyAlignment="1">
      <alignment horizontal="center" vertical="center"/>
    </xf>
    <xf numFmtId="9" fontId="9" fillId="7" borderId="38" xfId="0" applyNumberFormat="1" applyFont="1" applyFill="1" applyBorder="1" applyAlignment="1">
      <alignment horizontal="center" vertical="center"/>
    </xf>
    <xf numFmtId="9" fontId="9" fillId="2" borderId="38" xfId="0" applyNumberFormat="1" applyFont="1" applyFill="1" applyBorder="1" applyAlignment="1">
      <alignment horizontal="center" vertical="center" wrapText="1"/>
    </xf>
    <xf numFmtId="10" fontId="9" fillId="18" borderId="38" xfId="0" applyNumberFormat="1" applyFont="1" applyFill="1" applyBorder="1" applyAlignment="1">
      <alignment horizontal="center" vertical="center"/>
    </xf>
    <xf numFmtId="0" fontId="1" fillId="0" borderId="39" xfId="0" applyFont="1" applyBorder="1"/>
    <xf numFmtId="9" fontId="1" fillId="18" borderId="89" xfId="0" applyNumberFormat="1" applyFont="1" applyFill="1" applyBorder="1" applyAlignment="1">
      <alignment horizontal="center" vertical="center"/>
    </xf>
    <xf numFmtId="9" fontId="1" fillId="18" borderId="38" xfId="0" applyNumberFormat="1" applyFont="1" applyFill="1" applyBorder="1" applyAlignment="1">
      <alignment vertical="center"/>
    </xf>
    <xf numFmtId="0" fontId="9" fillId="18" borderId="38" xfId="0" applyFont="1" applyFill="1" applyBorder="1" applyAlignment="1">
      <alignment horizontal="center" vertical="center"/>
    </xf>
    <xf numFmtId="9" fontId="1" fillId="19" borderId="118" xfId="0" applyNumberFormat="1" applyFont="1" applyFill="1" applyBorder="1" applyAlignment="1">
      <alignment horizontal="center" vertical="center"/>
    </xf>
    <xf numFmtId="9" fontId="1" fillId="19" borderId="109" xfId="0" applyNumberFormat="1" applyFont="1" applyFill="1" applyBorder="1" applyAlignment="1">
      <alignment horizontal="center" vertical="center"/>
    </xf>
    <xf numFmtId="0" fontId="1" fillId="0" borderId="77" xfId="0" applyFont="1" applyBorder="1" applyAlignment="1">
      <alignment vertical="center"/>
    </xf>
    <xf numFmtId="9" fontId="1" fillId="0" borderId="0" xfId="0" applyNumberFormat="1" applyFont="1" applyAlignment="1">
      <alignment horizontal="center" vertical="center"/>
    </xf>
    <xf numFmtId="0" fontId="0" fillId="25" borderId="38" xfId="0" applyFont="1" applyFill="1" applyBorder="1" applyAlignment="1">
      <alignment horizontal="center" vertical="center" wrapText="1"/>
    </xf>
    <xf numFmtId="10" fontId="0" fillId="25" borderId="38" xfId="0" applyNumberFormat="1" applyFont="1" applyFill="1" applyBorder="1" applyAlignment="1">
      <alignment horizontal="center" vertical="center" wrapText="1"/>
    </xf>
    <xf numFmtId="0" fontId="17" fillId="25" borderId="38" xfId="0" applyFont="1" applyFill="1" applyBorder="1" applyAlignment="1">
      <alignment horizontal="center" vertical="center" wrapText="1"/>
    </xf>
    <xf numFmtId="10" fontId="17" fillId="25" borderId="38" xfId="0" applyNumberFormat="1" applyFont="1" applyFill="1" applyBorder="1" applyAlignment="1">
      <alignment horizontal="center" vertical="center" wrapText="1"/>
    </xf>
    <xf numFmtId="10" fontId="1" fillId="25" borderId="38" xfId="0" applyNumberFormat="1" applyFont="1" applyFill="1" applyBorder="1" applyAlignment="1">
      <alignment vertical="center" wrapText="1"/>
    </xf>
    <xf numFmtId="0" fontId="1" fillId="25" borderId="38" xfId="0" applyFont="1" applyFill="1" applyBorder="1" applyAlignment="1">
      <alignment vertical="center" wrapText="1"/>
    </xf>
    <xf numFmtId="0" fontId="9" fillId="18" borderId="38" xfId="0" applyFont="1" applyFill="1" applyBorder="1" applyAlignment="1">
      <alignment horizontal="center" vertical="center" wrapText="1"/>
    </xf>
    <xf numFmtId="0" fontId="1" fillId="0" borderId="70" xfId="0" applyFont="1" applyBorder="1" applyAlignment="1">
      <alignment vertical="center" wrapText="1"/>
    </xf>
    <xf numFmtId="10" fontId="31" fillId="0" borderId="41" xfId="0" applyNumberFormat="1" applyFont="1" applyBorder="1" applyAlignment="1">
      <alignment horizontal="center" vertical="center" wrapText="1"/>
    </xf>
    <xf numFmtId="168" fontId="9" fillId="0" borderId="41" xfId="0" applyNumberFormat="1" applyFont="1" applyBorder="1" applyAlignment="1">
      <alignment horizontal="center" vertical="center" wrapText="1"/>
    </xf>
    <xf numFmtId="9" fontId="1" fillId="19" borderId="41" xfId="0" applyNumberFormat="1" applyFont="1" applyFill="1" applyBorder="1" applyAlignment="1">
      <alignment vertical="center" wrapText="1"/>
    </xf>
    <xf numFmtId="173" fontId="1" fillId="18" borderId="72" xfId="0" applyNumberFormat="1" applyFont="1" applyFill="1" applyBorder="1" applyAlignment="1">
      <alignment vertical="center" wrapText="1"/>
    </xf>
    <xf numFmtId="10" fontId="1" fillId="19" borderId="41" xfId="0" applyNumberFormat="1" applyFont="1" applyFill="1" applyBorder="1" applyAlignment="1">
      <alignment horizontal="center" vertical="center" wrapText="1"/>
    </xf>
    <xf numFmtId="10" fontId="55" fillId="19" borderId="77" xfId="0" applyNumberFormat="1" applyFont="1" applyFill="1" applyBorder="1" applyAlignment="1">
      <alignment horizontal="center" vertical="center" wrapText="1"/>
    </xf>
    <xf numFmtId="10" fontId="55" fillId="7" borderId="77" xfId="0" applyNumberFormat="1" applyFont="1" applyFill="1" applyBorder="1" applyAlignment="1">
      <alignment horizontal="center" vertical="center" wrapText="1"/>
    </xf>
    <xf numFmtId="10" fontId="9" fillId="18" borderId="41" xfId="0" applyNumberFormat="1" applyFont="1" applyFill="1" applyBorder="1" applyAlignment="1">
      <alignment horizontal="center" vertical="center" wrapText="1"/>
    </xf>
    <xf numFmtId="10" fontId="43" fillId="0" borderId="41" xfId="0" applyNumberFormat="1" applyFont="1" applyBorder="1" applyAlignment="1">
      <alignment horizontal="center" vertical="center" wrapText="1"/>
    </xf>
    <xf numFmtId="10" fontId="43" fillId="0" borderId="41" xfId="0" applyNumberFormat="1" applyFont="1" applyBorder="1" applyAlignment="1">
      <alignment vertical="center" wrapText="1"/>
    </xf>
    <xf numFmtId="10" fontId="32" fillId="0" borderId="19" xfId="0" applyNumberFormat="1" applyFont="1" applyBorder="1" applyAlignment="1">
      <alignment horizontal="center" vertical="center"/>
    </xf>
    <xf numFmtId="173" fontId="0" fillId="0" borderId="19" xfId="0" applyNumberFormat="1" applyFont="1" applyBorder="1" applyAlignment="1">
      <alignment horizontal="center" vertical="center"/>
    </xf>
    <xf numFmtId="173" fontId="16" fillId="0" borderId="19" xfId="0" applyNumberFormat="1" applyFont="1" applyBorder="1" applyAlignment="1">
      <alignment horizontal="center" vertical="center"/>
    </xf>
    <xf numFmtId="173" fontId="1" fillId="0" borderId="19" xfId="0" applyNumberFormat="1" applyFont="1" applyBorder="1" applyAlignment="1">
      <alignment horizontal="center" vertical="center"/>
    </xf>
    <xf numFmtId="9" fontId="1" fillId="0" borderId="19" xfId="0" applyNumberFormat="1" applyFont="1" applyBorder="1" applyAlignment="1">
      <alignment horizontal="center" vertical="center"/>
    </xf>
    <xf numFmtId="9" fontId="0" fillId="0" borderId="19" xfId="0" applyNumberFormat="1" applyFont="1" applyBorder="1" applyAlignment="1">
      <alignment horizontal="center" vertical="center"/>
    </xf>
    <xf numFmtId="9" fontId="16" fillId="0" borderId="19" xfId="0" applyNumberFormat="1" applyFont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 wrapText="1"/>
    </xf>
    <xf numFmtId="0" fontId="31" fillId="0" borderId="0" xfId="0" applyFont="1"/>
    <xf numFmtId="9" fontId="6" fillId="19" borderId="64" xfId="0" applyNumberFormat="1" applyFont="1" applyFill="1" applyBorder="1" applyAlignment="1">
      <alignment horizontal="center" vertical="center"/>
    </xf>
    <xf numFmtId="174" fontId="0" fillId="19" borderId="37" xfId="0" applyNumberFormat="1" applyFont="1" applyFill="1" applyBorder="1" applyAlignment="1">
      <alignment horizontal="center" vertical="center"/>
    </xf>
    <xf numFmtId="9" fontId="6" fillId="19" borderId="94" xfId="0" applyNumberFormat="1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 wrapText="1"/>
    </xf>
    <xf numFmtId="10" fontId="31" fillId="17" borderId="40" xfId="0" applyNumberFormat="1" applyFont="1" applyFill="1" applyBorder="1" applyAlignment="1">
      <alignment horizontal="center" vertical="center" wrapText="1"/>
    </xf>
    <xf numFmtId="0" fontId="1" fillId="18" borderId="63" xfId="0" applyFont="1" applyFill="1" applyBorder="1" applyAlignment="1">
      <alignment horizontal="center" vertical="center" wrapText="1"/>
    </xf>
    <xf numFmtId="10" fontId="38" fillId="0" borderId="41" xfId="0" applyNumberFormat="1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2" fillId="0" borderId="27" xfId="0" applyFont="1" applyBorder="1"/>
    <xf numFmtId="0" fontId="2" fillId="0" borderId="32" xfId="0" applyFont="1" applyBorder="1"/>
    <xf numFmtId="10" fontId="9" fillId="0" borderId="18" xfId="0" applyNumberFormat="1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10" fontId="1" fillId="0" borderId="18" xfId="0" applyNumberFormat="1" applyFont="1" applyBorder="1" applyAlignment="1">
      <alignment horizontal="center" vertical="center" wrapText="1"/>
    </xf>
    <xf numFmtId="164" fontId="1" fillId="0" borderId="18" xfId="0" applyNumberFormat="1" applyFont="1" applyBorder="1" applyAlignment="1">
      <alignment horizontal="center" vertical="center" wrapText="1"/>
    </xf>
    <xf numFmtId="167" fontId="1" fillId="0" borderId="18" xfId="0" applyNumberFormat="1" applyFont="1" applyBorder="1" applyAlignment="1">
      <alignment horizontal="center" vertical="center" wrapText="1"/>
    </xf>
    <xf numFmtId="9" fontId="1" fillId="0" borderId="18" xfId="0" applyNumberFormat="1" applyFont="1" applyBorder="1" applyAlignment="1">
      <alignment horizontal="center" vertical="center" wrapText="1"/>
    </xf>
    <xf numFmtId="10" fontId="10" fillId="5" borderId="23" xfId="0" applyNumberFormat="1" applyFont="1" applyFill="1" applyBorder="1" applyAlignment="1">
      <alignment horizontal="center" vertical="center" wrapText="1"/>
    </xf>
    <xf numFmtId="0" fontId="2" fillId="0" borderId="28" xfId="0" applyFont="1" applyBorder="1"/>
    <xf numFmtId="0" fontId="2" fillId="0" borderId="44" xfId="0" applyFont="1" applyBorder="1"/>
    <xf numFmtId="0" fontId="1" fillId="4" borderId="18" xfId="0" applyFont="1" applyFill="1" applyBorder="1" applyAlignment="1">
      <alignment horizontal="center" vertical="center" wrapText="1"/>
    </xf>
    <xf numFmtId="3" fontId="1" fillId="0" borderId="18" xfId="0" applyNumberFormat="1" applyFont="1" applyBorder="1" applyAlignment="1">
      <alignment horizontal="center" vertical="center" wrapText="1"/>
    </xf>
    <xf numFmtId="169" fontId="1" fillId="4" borderId="18" xfId="0" applyNumberFormat="1" applyFont="1" applyFill="1" applyBorder="1" applyAlignment="1">
      <alignment horizontal="center" vertical="center" wrapText="1"/>
    </xf>
    <xf numFmtId="169" fontId="1" fillId="0" borderId="18" xfId="0" applyNumberFormat="1" applyFont="1" applyBorder="1" applyAlignment="1">
      <alignment horizontal="center" vertical="center" wrapText="1"/>
    </xf>
    <xf numFmtId="169" fontId="1" fillId="0" borderId="27" xfId="0" applyNumberFormat="1" applyFont="1" applyBorder="1" applyAlignment="1">
      <alignment horizontal="center" vertical="center" wrapText="1"/>
    </xf>
    <xf numFmtId="10" fontId="1" fillId="0" borderId="27" xfId="0" applyNumberFormat="1" applyFont="1" applyBorder="1" applyAlignment="1">
      <alignment horizontal="center" vertical="center" wrapText="1"/>
    </xf>
    <xf numFmtId="169" fontId="1" fillId="4" borderId="27" xfId="0" applyNumberFormat="1" applyFont="1" applyFill="1" applyBorder="1" applyAlignment="1">
      <alignment horizontal="center" vertical="center" wrapText="1"/>
    </xf>
    <xf numFmtId="10" fontId="1" fillId="0" borderId="18" xfId="0" applyNumberFormat="1" applyFont="1" applyBorder="1" applyAlignment="1">
      <alignment horizontal="center" vertical="center"/>
    </xf>
    <xf numFmtId="169" fontId="1" fillId="0" borderId="18" xfId="0" applyNumberFormat="1" applyFont="1" applyBorder="1" applyAlignment="1">
      <alignment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2" fillId="0" borderId="15" xfId="0" applyFont="1" applyBorder="1"/>
    <xf numFmtId="0" fontId="2" fillId="0" borderId="16" xfId="0" applyFont="1" applyBorder="1"/>
    <xf numFmtId="9" fontId="3" fillId="3" borderId="14" xfId="0" applyNumberFormat="1" applyFont="1" applyFill="1" applyBorder="1" applyAlignment="1">
      <alignment horizontal="center" vertical="center" wrapText="1"/>
    </xf>
    <xf numFmtId="0" fontId="1" fillId="0" borderId="1" xfId="0" applyFont="1" applyBorder="1"/>
    <xf numFmtId="0" fontId="2" fillId="0" borderId="2" xfId="0" applyFont="1" applyBorder="1"/>
    <xf numFmtId="0" fontId="2" fillId="0" borderId="7" xfId="0" applyFont="1" applyBorder="1"/>
    <xf numFmtId="0" fontId="2" fillId="0" borderId="8" xfId="0" applyFont="1" applyBorder="1"/>
    <xf numFmtId="0" fontId="3" fillId="2" borderId="3" xfId="0" applyFont="1" applyFill="1" applyBorder="1" applyAlignment="1">
      <alignment horizontal="center" vertical="center" wrapText="1"/>
    </xf>
    <xf numFmtId="0" fontId="2" fillId="0" borderId="9" xfId="0" applyFont="1" applyBorder="1"/>
    <xf numFmtId="0" fontId="4" fillId="2" borderId="4" xfId="0" applyFont="1" applyFill="1" applyBorder="1" applyAlignment="1">
      <alignment horizontal="center" wrapText="1"/>
    </xf>
    <xf numFmtId="0" fontId="2" fillId="0" borderId="5" xfId="0" applyFont="1" applyBorder="1"/>
    <xf numFmtId="0" fontId="2" fillId="0" borderId="6" xfId="0" applyFont="1" applyBorder="1"/>
    <xf numFmtId="0" fontId="4" fillId="2" borderId="10" xfId="0" applyFont="1" applyFill="1" applyBorder="1" applyAlignment="1">
      <alignment horizontal="center" wrapText="1"/>
    </xf>
    <xf numFmtId="0" fontId="2" fillId="0" borderId="11" xfId="0" applyFont="1" applyBorder="1"/>
    <xf numFmtId="0" fontId="2" fillId="0" borderId="12" xfId="0" applyFont="1" applyBorder="1"/>
    <xf numFmtId="0" fontId="3" fillId="3" borderId="14" xfId="0" applyFont="1" applyFill="1" applyBorder="1" applyAlignment="1">
      <alignment horizontal="center" vertical="center" wrapText="1"/>
    </xf>
    <xf numFmtId="10" fontId="6" fillId="0" borderId="18" xfId="0" applyNumberFormat="1" applyFont="1" applyBorder="1" applyAlignment="1">
      <alignment horizontal="center" vertical="center" wrapText="1"/>
    </xf>
    <xf numFmtId="165" fontId="1" fillId="0" borderId="18" xfId="0" applyNumberFormat="1" applyFont="1" applyBorder="1" applyAlignment="1">
      <alignment horizontal="center" vertical="center" wrapText="1"/>
    </xf>
    <xf numFmtId="1" fontId="1" fillId="0" borderId="18" xfId="0" applyNumberFormat="1" applyFont="1" applyBorder="1" applyAlignment="1">
      <alignment horizontal="center" vertical="center" wrapText="1"/>
    </xf>
    <xf numFmtId="9" fontId="0" fillId="0" borderId="39" xfId="0" applyNumberFormat="1" applyFont="1" applyBorder="1" applyAlignment="1">
      <alignment horizontal="center" vertical="center" wrapText="1"/>
    </xf>
    <xf numFmtId="0" fontId="2" fillId="0" borderId="39" xfId="0" applyFont="1" applyBorder="1"/>
    <xf numFmtId="0" fontId="2" fillId="0" borderId="41" xfId="0" applyFont="1" applyBorder="1"/>
    <xf numFmtId="0" fontId="0" fillId="0" borderId="39" xfId="0" applyFont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2" fillId="0" borderId="42" xfId="0" applyFont="1" applyBorder="1"/>
    <xf numFmtId="0" fontId="2" fillId="0" borderId="43" xfId="0" applyFont="1" applyBorder="1"/>
    <xf numFmtId="10" fontId="12" fillId="0" borderId="39" xfId="0" applyNumberFormat="1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2" fillId="0" borderId="21" xfId="0" applyFont="1" applyBorder="1"/>
    <xf numFmtId="0" fontId="2" fillId="0" borderId="22" xfId="0" applyFont="1" applyBorder="1"/>
    <xf numFmtId="0" fontId="0" fillId="0" borderId="0" xfId="0" applyFont="1" applyAlignment="1">
      <alignment horizontal="center" vertical="center" wrapText="1"/>
    </xf>
    <xf numFmtId="0" fontId="0" fillId="0" borderId="0" xfId="0" applyFont="1" applyAlignment="1"/>
    <xf numFmtId="0" fontId="2" fillId="0" borderId="35" xfId="0" applyFont="1" applyBorder="1"/>
    <xf numFmtId="0" fontId="12" fillId="0" borderId="21" xfId="0" applyFont="1" applyBorder="1" applyAlignment="1">
      <alignment horizontal="center" vertical="center" wrapText="1"/>
    </xf>
    <xf numFmtId="10" fontId="12" fillId="0" borderId="21" xfId="0" applyNumberFormat="1" applyFont="1" applyBorder="1" applyAlignment="1">
      <alignment horizontal="center" vertical="center" wrapText="1"/>
    </xf>
    <xf numFmtId="9" fontId="0" fillId="0" borderId="20" xfId="0" applyNumberFormat="1" applyFont="1" applyBorder="1" applyAlignment="1">
      <alignment horizontal="center" vertical="center" wrapText="1"/>
    </xf>
    <xf numFmtId="9" fontId="26" fillId="2" borderId="20" xfId="0" applyNumberFormat="1" applyFont="1" applyFill="1" applyBorder="1" applyAlignment="1">
      <alignment horizontal="center" vertical="center" wrapText="1"/>
    </xf>
    <xf numFmtId="0" fontId="26" fillId="2" borderId="20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10" fontId="12" fillId="0" borderId="20" xfId="0" applyNumberFormat="1" applyFont="1" applyBorder="1" applyAlignment="1">
      <alignment horizontal="center" vertical="center" wrapText="1"/>
    </xf>
    <xf numFmtId="9" fontId="26" fillId="2" borderId="40" xfId="0" applyNumberFormat="1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26" fillId="2" borderId="40" xfId="0" applyFont="1" applyFill="1" applyBorder="1" applyAlignment="1">
      <alignment horizontal="center" vertical="center" wrapText="1"/>
    </xf>
    <xf numFmtId="0" fontId="12" fillId="2" borderId="47" xfId="0" applyFont="1" applyFill="1" applyBorder="1" applyAlignment="1">
      <alignment horizontal="center" vertical="center" wrapText="1"/>
    </xf>
    <xf numFmtId="10" fontId="12" fillId="2" borderId="40" xfId="0" applyNumberFormat="1" applyFont="1" applyFill="1" applyBorder="1" applyAlignment="1">
      <alignment horizontal="center" vertical="center" wrapText="1"/>
    </xf>
    <xf numFmtId="1" fontId="0" fillId="0" borderId="39" xfId="0" applyNumberFormat="1" applyFont="1" applyBorder="1" applyAlignment="1">
      <alignment horizontal="center" vertical="center" wrapText="1"/>
    </xf>
    <xf numFmtId="10" fontId="12" fillId="0" borderId="73" xfId="0" applyNumberFormat="1" applyFont="1" applyBorder="1" applyAlignment="1">
      <alignment horizontal="center" vertical="center" wrapText="1"/>
    </xf>
    <xf numFmtId="0" fontId="2" fillId="0" borderId="86" xfId="0" applyFont="1" applyBorder="1"/>
    <xf numFmtId="0" fontId="2" fillId="0" borderId="74" xfId="0" applyFont="1" applyBorder="1"/>
    <xf numFmtId="49" fontId="7" fillId="4" borderId="40" xfId="0" applyNumberFormat="1" applyFont="1" applyFill="1" applyBorder="1" applyAlignment="1">
      <alignment horizontal="center" vertical="center" wrapText="1"/>
    </xf>
    <xf numFmtId="10" fontId="0" fillId="0" borderId="39" xfId="0" applyNumberFormat="1" applyFont="1" applyBorder="1" applyAlignment="1">
      <alignment horizontal="center" vertical="center" wrapText="1"/>
    </xf>
    <xf numFmtId="10" fontId="12" fillId="11" borderId="40" xfId="0" applyNumberFormat="1" applyFont="1" applyFill="1" applyBorder="1" applyAlignment="1">
      <alignment horizontal="center" vertical="center" wrapText="1"/>
    </xf>
    <xf numFmtId="10" fontId="12" fillId="3" borderId="40" xfId="0" applyNumberFormat="1" applyFont="1" applyFill="1" applyBorder="1" applyAlignment="1">
      <alignment horizontal="center" vertical="center" wrapText="1"/>
    </xf>
    <xf numFmtId="10" fontId="12" fillId="4" borderId="40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14" fontId="7" fillId="0" borderId="35" xfId="0" applyNumberFormat="1" applyFont="1" applyBorder="1" applyAlignment="1">
      <alignment horizontal="center" vertical="center" wrapText="1"/>
    </xf>
    <xf numFmtId="164" fontId="0" fillId="0" borderId="39" xfId="0" applyNumberFormat="1" applyFont="1" applyBorder="1" applyAlignment="1">
      <alignment horizontal="center" vertical="center" wrapText="1"/>
    </xf>
    <xf numFmtId="165" fontId="0" fillId="0" borderId="39" xfId="0" applyNumberFormat="1" applyFont="1" applyBorder="1" applyAlignment="1">
      <alignment horizontal="center" vertical="center" wrapText="1"/>
    </xf>
    <xf numFmtId="3" fontId="0" fillId="0" borderId="39" xfId="0" applyNumberFormat="1" applyFont="1" applyBorder="1" applyAlignment="1">
      <alignment horizontal="center" vertical="center" wrapText="1"/>
    </xf>
    <xf numFmtId="3" fontId="0" fillId="0" borderId="20" xfId="0" applyNumberFormat="1" applyFont="1" applyBorder="1" applyAlignment="1">
      <alignment horizontal="center" vertical="center" wrapText="1"/>
    </xf>
    <xf numFmtId="0" fontId="2" fillId="0" borderId="79" xfId="0" applyFont="1" applyBorder="1"/>
    <xf numFmtId="9" fontId="7" fillId="19" borderId="20" xfId="0" applyNumberFormat="1" applyFont="1" applyFill="1" applyBorder="1" applyAlignment="1">
      <alignment horizontal="center" vertical="center" wrapText="1"/>
    </xf>
    <xf numFmtId="0" fontId="7" fillId="19" borderId="20" xfId="0" applyFont="1" applyFill="1" applyBorder="1" applyAlignment="1">
      <alignment horizontal="center" vertical="center" wrapText="1"/>
    </xf>
    <xf numFmtId="9" fontId="0" fillId="2" borderId="20" xfId="0" applyNumberFormat="1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 wrapText="1"/>
    </xf>
    <xf numFmtId="10" fontId="12" fillId="3" borderId="20" xfId="0" applyNumberFormat="1" applyFont="1" applyFill="1" applyBorder="1" applyAlignment="1">
      <alignment horizontal="center" vertical="center" wrapText="1"/>
    </xf>
    <xf numFmtId="10" fontId="12" fillId="4" borderId="20" xfId="0" applyNumberFormat="1" applyFont="1" applyFill="1" applyBorder="1" applyAlignment="1">
      <alignment horizontal="center" vertical="center" wrapText="1"/>
    </xf>
    <xf numFmtId="10" fontId="0" fillId="11" borderId="40" xfId="0" applyNumberFormat="1" applyFont="1" applyFill="1" applyBorder="1" applyAlignment="1">
      <alignment horizontal="center" vertical="center" wrapText="1"/>
    </xf>
    <xf numFmtId="10" fontId="0" fillId="3" borderId="40" xfId="0" applyNumberFormat="1" applyFont="1" applyFill="1" applyBorder="1" applyAlignment="1">
      <alignment horizontal="center" vertical="center" wrapText="1"/>
    </xf>
    <xf numFmtId="10" fontId="0" fillId="4" borderId="40" xfId="0" applyNumberFormat="1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10" fontId="8" fillId="0" borderId="2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4" fillId="6" borderId="20" xfId="0" applyFont="1" applyFill="1" applyBorder="1" applyAlignment="1">
      <alignment horizontal="center" vertical="center" wrapText="1"/>
    </xf>
    <xf numFmtId="0" fontId="14" fillId="8" borderId="20" xfId="0" applyFont="1" applyFill="1" applyBorder="1" applyAlignment="1">
      <alignment horizontal="center" vertical="center" wrapText="1"/>
    </xf>
    <xf numFmtId="0" fontId="14" fillId="9" borderId="20" xfId="0" applyFont="1" applyFill="1" applyBorder="1" applyAlignment="1">
      <alignment horizontal="center" vertical="center" wrapText="1"/>
    </xf>
    <xf numFmtId="0" fontId="14" fillId="10" borderId="20" xfId="0" applyFont="1" applyFill="1" applyBorder="1" applyAlignment="1">
      <alignment horizontal="center" vertical="center" wrapText="1"/>
    </xf>
    <xf numFmtId="0" fontId="18" fillId="13" borderId="48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21" xfId="0" applyFont="1" applyFill="1" applyBorder="1" applyAlignment="1">
      <alignment horizontal="center" vertical="center" wrapText="1"/>
    </xf>
    <xf numFmtId="0" fontId="19" fillId="4" borderId="21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25" fillId="16" borderId="55" xfId="0" applyFont="1" applyFill="1" applyBorder="1" applyAlignment="1">
      <alignment horizontal="center" vertical="center" wrapText="1"/>
    </xf>
    <xf numFmtId="0" fontId="2" fillId="0" borderId="61" xfId="0" applyFont="1" applyBorder="1"/>
    <xf numFmtId="0" fontId="25" fillId="16" borderId="56" xfId="0" applyFont="1" applyFill="1" applyBorder="1" applyAlignment="1">
      <alignment horizontal="center" vertical="center" wrapText="1"/>
    </xf>
    <xf numFmtId="0" fontId="2" fillId="0" borderId="57" xfId="0" applyFont="1" applyBorder="1"/>
    <xf numFmtId="0" fontId="2" fillId="0" borderId="58" xfId="0" applyFont="1" applyBorder="1"/>
    <xf numFmtId="0" fontId="7" fillId="15" borderId="52" xfId="0" applyFont="1" applyFill="1" applyBorder="1" applyAlignment="1">
      <alignment horizontal="center" vertical="center" wrapText="1"/>
    </xf>
    <xf numFmtId="0" fontId="2" fillId="0" borderId="50" xfId="0" applyFont="1" applyBorder="1"/>
    <xf numFmtId="0" fontId="2" fillId="0" borderId="51" xfId="0" applyFont="1" applyBorder="1"/>
    <xf numFmtId="0" fontId="23" fillId="0" borderId="0" xfId="0" applyFont="1" applyAlignment="1">
      <alignment vertical="center" wrapText="1"/>
    </xf>
    <xf numFmtId="0" fontId="24" fillId="2" borderId="49" xfId="0" applyFont="1" applyFill="1" applyBorder="1" applyAlignment="1">
      <alignment horizontal="center" vertical="center" wrapText="1"/>
    </xf>
    <xf numFmtId="0" fontId="7" fillId="15" borderId="20" xfId="0" applyFont="1" applyFill="1" applyBorder="1" applyAlignment="1">
      <alignment horizontal="center" vertical="center" wrapText="1"/>
    </xf>
    <xf numFmtId="0" fontId="25" fillId="16" borderId="53" xfId="0" applyFont="1" applyFill="1" applyBorder="1" applyAlignment="1">
      <alignment horizontal="center" vertical="center" wrapText="1"/>
    </xf>
    <xf numFmtId="0" fontId="2" fillId="0" borderId="59" xfId="0" applyFont="1" applyBorder="1"/>
    <xf numFmtId="0" fontId="25" fillId="16" borderId="54" xfId="0" applyFont="1" applyFill="1" applyBorder="1" applyAlignment="1">
      <alignment horizontal="center" vertical="center" wrapText="1"/>
    </xf>
    <xf numFmtId="0" fontId="2" fillId="0" borderId="60" xfId="0" applyFont="1" applyBorder="1"/>
    <xf numFmtId="9" fontId="23" fillId="2" borderId="47" xfId="0" applyNumberFormat="1" applyFont="1" applyFill="1" applyBorder="1" applyAlignment="1">
      <alignment horizontal="center" vertical="center" wrapText="1"/>
    </xf>
    <xf numFmtId="9" fontId="23" fillId="2" borderId="20" xfId="0" applyNumberFormat="1" applyFont="1" applyFill="1" applyBorder="1" applyAlignment="1">
      <alignment horizontal="center" vertical="center" wrapText="1"/>
    </xf>
    <xf numFmtId="0" fontId="23" fillId="2" borderId="20" xfId="0" applyFont="1" applyFill="1" applyBorder="1" applyAlignment="1">
      <alignment vertical="center" wrapText="1"/>
    </xf>
    <xf numFmtId="0" fontId="23" fillId="2" borderId="47" xfId="0" applyFont="1" applyFill="1" applyBorder="1" applyAlignment="1">
      <alignment vertical="center" wrapText="1"/>
    </xf>
    <xf numFmtId="0" fontId="23" fillId="2" borderId="47" xfId="0" applyFont="1" applyFill="1" applyBorder="1" applyAlignment="1">
      <alignment horizontal="center" vertical="center" wrapText="1"/>
    </xf>
    <xf numFmtId="0" fontId="23" fillId="2" borderId="47" xfId="0" applyFont="1" applyFill="1" applyBorder="1" applyAlignment="1">
      <alignment horizontal="left" vertical="center" wrapText="1"/>
    </xf>
    <xf numFmtId="9" fontId="26" fillId="2" borderId="47" xfId="0" applyNumberFormat="1" applyFont="1" applyFill="1" applyBorder="1" applyAlignment="1">
      <alignment horizontal="center" vertical="center" wrapText="1"/>
    </xf>
    <xf numFmtId="10" fontId="9" fillId="19" borderId="39" xfId="0" applyNumberFormat="1" applyFont="1" applyFill="1" applyBorder="1" applyAlignment="1">
      <alignment horizontal="center" vertical="center" wrapText="1"/>
    </xf>
    <xf numFmtId="9" fontId="0" fillId="0" borderId="39" xfId="0" applyNumberFormat="1" applyFont="1" applyBorder="1" applyAlignment="1">
      <alignment vertical="center" wrapText="1"/>
    </xf>
    <xf numFmtId="0" fontId="3" fillId="0" borderId="21" xfId="0" applyFont="1" applyBorder="1" applyAlignment="1">
      <alignment horizontal="center" vertical="center" wrapText="1"/>
    </xf>
    <xf numFmtId="0" fontId="2" fillId="0" borderId="76" xfId="0" applyFont="1" applyBorder="1"/>
    <xf numFmtId="0" fontId="0" fillId="2" borderId="39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vertical="center" wrapText="1"/>
    </xf>
    <xf numFmtId="0" fontId="4" fillId="0" borderId="39" xfId="0" applyFont="1" applyBorder="1" applyAlignment="1">
      <alignment horizontal="center" vertical="center" wrapText="1"/>
    </xf>
    <xf numFmtId="9" fontId="0" fillId="0" borderId="20" xfId="0" applyNumberFormat="1" applyFont="1" applyBorder="1" applyAlignment="1">
      <alignment vertical="center" wrapText="1"/>
    </xf>
    <xf numFmtId="0" fontId="2" fillId="0" borderId="77" xfId="0" applyFont="1" applyBorder="1"/>
    <xf numFmtId="10" fontId="0" fillId="0" borderId="20" xfId="0" applyNumberFormat="1" applyFont="1" applyBorder="1" applyAlignment="1">
      <alignment horizontal="center" vertical="center" wrapText="1"/>
    </xf>
    <xf numFmtId="10" fontId="9" fillId="19" borderId="20" xfId="0" applyNumberFormat="1" applyFont="1" applyFill="1" applyBorder="1" applyAlignment="1">
      <alignment horizontal="center" vertical="center" wrapText="1"/>
    </xf>
    <xf numFmtId="10" fontId="33" fillId="5" borderId="39" xfId="0" applyNumberFormat="1" applyFont="1" applyFill="1" applyBorder="1" applyAlignment="1">
      <alignment horizontal="center" vertical="center" wrapText="1"/>
    </xf>
    <xf numFmtId="10" fontId="0" fillId="0" borderId="0" xfId="0" applyNumberFormat="1" applyFont="1" applyAlignment="1">
      <alignment horizontal="right" vertical="center" wrapText="1"/>
    </xf>
    <xf numFmtId="0" fontId="1" fillId="0" borderId="35" xfId="0" applyFont="1" applyBorder="1" applyAlignment="1">
      <alignment vertical="center" wrapText="1"/>
    </xf>
    <xf numFmtId="10" fontId="9" fillId="11" borderId="39" xfId="0" applyNumberFormat="1" applyFont="1" applyFill="1" applyBorder="1" applyAlignment="1">
      <alignment horizontal="center" vertical="center" wrapText="1"/>
    </xf>
    <xf numFmtId="0" fontId="9" fillId="18" borderId="35" xfId="0" applyFont="1" applyFill="1" applyBorder="1" applyAlignment="1">
      <alignment horizontal="center" vertical="center" wrapText="1"/>
    </xf>
    <xf numFmtId="9" fontId="31" fillId="0" borderId="0" xfId="0" applyNumberFormat="1" applyFont="1" applyAlignment="1">
      <alignment vertical="center" wrapText="1"/>
    </xf>
    <xf numFmtId="9" fontId="31" fillId="2" borderId="0" xfId="0" applyNumberFormat="1" applyFont="1" applyFill="1" applyAlignment="1">
      <alignment vertical="center" wrapText="1"/>
    </xf>
    <xf numFmtId="0" fontId="31" fillId="0" borderId="73" xfId="0" applyFont="1" applyBorder="1" applyAlignment="1">
      <alignment vertical="center" wrapText="1"/>
    </xf>
    <xf numFmtId="0" fontId="2" fillId="0" borderId="70" xfId="0" applyFont="1" applyBorder="1"/>
    <xf numFmtId="0" fontId="2" fillId="0" borderId="71" xfId="0" applyFont="1" applyBorder="1"/>
    <xf numFmtId="9" fontId="3" fillId="19" borderId="0" xfId="0" applyNumberFormat="1" applyFont="1" applyFill="1" applyAlignment="1">
      <alignment horizontal="center" vertical="center" wrapText="1"/>
    </xf>
    <xf numFmtId="0" fontId="2" fillId="0" borderId="78" xfId="0" applyFont="1" applyBorder="1"/>
    <xf numFmtId="0" fontId="1" fillId="0" borderId="39" xfId="0" applyFont="1" applyBorder="1" applyAlignment="1">
      <alignment horizontal="center" vertical="center" wrapText="1"/>
    </xf>
    <xf numFmtId="9" fontId="32" fillId="0" borderId="0" xfId="0" applyNumberFormat="1" applyFont="1" applyAlignment="1">
      <alignment vertical="center" wrapText="1"/>
    </xf>
    <xf numFmtId="0" fontId="32" fillId="0" borderId="0" xfId="0" applyFont="1" applyAlignment="1">
      <alignment vertical="center" wrapText="1"/>
    </xf>
    <xf numFmtId="9" fontId="32" fillId="0" borderId="73" xfId="0" applyNumberFormat="1" applyFont="1" applyBorder="1" applyAlignment="1">
      <alignment vertical="center" wrapText="1"/>
    </xf>
    <xf numFmtId="9" fontId="0" fillId="0" borderId="0" xfId="0" applyNumberFormat="1" applyFont="1" applyAlignment="1">
      <alignment vertical="center" wrapText="1"/>
    </xf>
    <xf numFmtId="9" fontId="9" fillId="18" borderId="35" xfId="0" applyNumberFormat="1" applyFont="1" applyFill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1" fillId="0" borderId="35" xfId="0" applyFont="1" applyBorder="1" applyAlignment="1">
      <alignment horizontal="center" vertical="center" wrapText="1"/>
    </xf>
    <xf numFmtId="0" fontId="6" fillId="7" borderId="35" xfId="0" applyFont="1" applyFill="1" applyBorder="1" applyAlignment="1">
      <alignment horizontal="center" vertical="center" wrapText="1"/>
    </xf>
    <xf numFmtId="0" fontId="31" fillId="17" borderId="35" xfId="0" applyFont="1" applyFill="1" applyBorder="1" applyAlignment="1">
      <alignment horizontal="center" vertical="center" wrapText="1"/>
    </xf>
    <xf numFmtId="0" fontId="4" fillId="18" borderId="35" xfId="0" applyFont="1" applyFill="1" applyBorder="1" applyAlignment="1">
      <alignment horizontal="center" vertical="center"/>
    </xf>
    <xf numFmtId="0" fontId="4" fillId="18" borderId="35" xfId="0" applyFont="1" applyFill="1" applyBorder="1" applyAlignment="1">
      <alignment horizontal="center" vertical="center" wrapText="1"/>
    </xf>
    <xf numFmtId="0" fontId="18" fillId="0" borderId="70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3" fillId="0" borderId="70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35" xfId="0" applyFont="1" applyBorder="1" applyAlignment="1">
      <alignment horizontal="center" vertical="center" wrapText="1"/>
    </xf>
    <xf numFmtId="167" fontId="31" fillId="0" borderId="73" xfId="0" applyNumberFormat="1" applyFont="1" applyBorder="1" applyAlignment="1">
      <alignment vertical="center" wrapText="1"/>
    </xf>
    <xf numFmtId="0" fontId="32" fillId="0" borderId="73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9" fontId="31" fillId="0" borderId="73" xfId="0" applyNumberFormat="1" applyFont="1" applyBorder="1" applyAlignment="1">
      <alignment vertical="center" wrapText="1"/>
    </xf>
    <xf numFmtId="9" fontId="0" fillId="2" borderId="39" xfId="0" applyNumberFormat="1" applyFont="1" applyFill="1" applyBorder="1" applyAlignment="1">
      <alignment horizontal="center" vertical="center" wrapText="1"/>
    </xf>
    <xf numFmtId="164" fontId="1" fillId="0" borderId="39" xfId="0" applyNumberFormat="1" applyFont="1" applyBorder="1" applyAlignment="1">
      <alignment horizontal="center" vertical="center" wrapText="1"/>
    </xf>
    <xf numFmtId="10" fontId="0" fillId="0" borderId="39" xfId="0" applyNumberFormat="1" applyFont="1" applyBorder="1" applyAlignment="1">
      <alignment horizontal="center" vertical="center"/>
    </xf>
    <xf numFmtId="10" fontId="9" fillId="19" borderId="39" xfId="0" applyNumberFormat="1" applyFont="1" applyFill="1" applyBorder="1" applyAlignment="1">
      <alignment horizontal="center" vertical="center"/>
    </xf>
    <xf numFmtId="10" fontId="33" fillId="5" borderId="39" xfId="0" applyNumberFormat="1" applyFont="1" applyFill="1" applyBorder="1" applyAlignment="1">
      <alignment horizontal="center" vertical="center"/>
    </xf>
    <xf numFmtId="3" fontId="1" fillId="0" borderId="39" xfId="0" applyNumberFormat="1" applyFont="1" applyBorder="1" applyAlignment="1">
      <alignment vertical="center"/>
    </xf>
    <xf numFmtId="9" fontId="3" fillId="19" borderId="0" xfId="0" applyNumberFormat="1" applyFont="1" applyFill="1" applyAlignment="1">
      <alignment horizontal="center" vertical="center"/>
    </xf>
    <xf numFmtId="0" fontId="9" fillId="18" borderId="35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0" borderId="35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20" xfId="0" applyFont="1" applyBorder="1" applyAlignment="1">
      <alignment vertical="center"/>
    </xf>
    <xf numFmtId="0" fontId="4" fillId="0" borderId="70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29" fillId="0" borderId="35" xfId="0" applyFont="1" applyBorder="1" applyAlignment="1">
      <alignment horizontal="center" vertical="center"/>
    </xf>
    <xf numFmtId="3" fontId="0" fillId="2" borderId="39" xfId="0" applyNumberFormat="1" applyFont="1" applyFill="1" applyBorder="1" applyAlignment="1">
      <alignment horizontal="center" vertical="center" wrapText="1"/>
    </xf>
    <xf numFmtId="9" fontId="37" fillId="0" borderId="39" xfId="0" applyNumberFormat="1" applyFont="1" applyBorder="1" applyAlignment="1">
      <alignment horizontal="center" vertical="center" wrapText="1"/>
    </xf>
    <xf numFmtId="10" fontId="9" fillId="11" borderId="39" xfId="0" applyNumberFormat="1" applyFont="1" applyFill="1" applyBorder="1" applyAlignment="1">
      <alignment horizontal="center" vertical="center"/>
    </xf>
    <xf numFmtId="0" fontId="1" fillId="0" borderId="35" xfId="0" applyFont="1" applyBorder="1" applyAlignment="1">
      <alignment vertical="center"/>
    </xf>
    <xf numFmtId="9" fontId="38" fillId="0" borderId="39" xfId="0" applyNumberFormat="1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wrapText="1"/>
    </xf>
    <xf numFmtId="9" fontId="31" fillId="2" borderId="73" xfId="0" applyNumberFormat="1" applyFont="1" applyFill="1" applyBorder="1" applyAlignment="1">
      <alignment vertical="center" wrapText="1"/>
    </xf>
    <xf numFmtId="9" fontId="32" fillId="2" borderId="73" xfId="0" applyNumberFormat="1" applyFont="1" applyFill="1" applyBorder="1" applyAlignment="1">
      <alignment vertical="center" wrapText="1"/>
    </xf>
    <xf numFmtId="9" fontId="1" fillId="0" borderId="39" xfId="0" applyNumberFormat="1" applyFont="1" applyBorder="1" applyAlignment="1">
      <alignment horizontal="center" vertical="center" wrapText="1"/>
    </xf>
    <xf numFmtId="10" fontId="8" fillId="0" borderId="39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 wrapText="1"/>
    </xf>
    <xf numFmtId="10" fontId="33" fillId="5" borderId="20" xfId="0" applyNumberFormat="1" applyFont="1" applyFill="1" applyBorder="1" applyAlignment="1">
      <alignment horizontal="center" vertical="center" wrapText="1"/>
    </xf>
    <xf numFmtId="0" fontId="0" fillId="0" borderId="73" xfId="0" applyFont="1" applyBorder="1" applyAlignment="1">
      <alignment horizontal="center" vertical="center" wrapText="1"/>
    </xf>
    <xf numFmtId="0" fontId="2" fillId="0" borderId="87" xfId="0" applyFont="1" applyBorder="1"/>
    <xf numFmtId="10" fontId="9" fillId="11" borderId="20" xfId="0" applyNumberFormat="1" applyFont="1" applyFill="1" applyBorder="1" applyAlignment="1">
      <alignment horizontal="center" vertical="center" wrapText="1"/>
    </xf>
    <xf numFmtId="10" fontId="9" fillId="0" borderId="20" xfId="0" applyNumberFormat="1" applyFont="1" applyBorder="1" applyAlignment="1">
      <alignment horizontal="center" vertical="center" wrapText="1"/>
    </xf>
    <xf numFmtId="9" fontId="3" fillId="19" borderId="73" xfId="0" applyNumberFormat="1" applyFont="1" applyFill="1" applyBorder="1" applyAlignment="1">
      <alignment horizontal="center" vertical="center" wrapText="1"/>
    </xf>
    <xf numFmtId="9" fontId="1" fillId="0" borderId="20" xfId="0" applyNumberFormat="1" applyFont="1" applyBorder="1" applyAlignment="1">
      <alignment horizontal="center" vertical="center" wrapText="1"/>
    </xf>
    <xf numFmtId="0" fontId="9" fillId="18" borderId="52" xfId="0" applyFont="1" applyFill="1" applyBorder="1" applyAlignment="1">
      <alignment horizontal="center" vertical="center" wrapText="1"/>
    </xf>
    <xf numFmtId="0" fontId="1" fillId="18" borderId="52" xfId="0" applyFont="1" applyFill="1" applyBorder="1" applyAlignment="1">
      <alignment vertical="center" wrapText="1"/>
    </xf>
    <xf numFmtId="9" fontId="9" fillId="18" borderId="52" xfId="0" applyNumberFormat="1" applyFont="1" applyFill="1" applyBorder="1" applyAlignment="1">
      <alignment horizontal="center" vertical="center" wrapText="1"/>
    </xf>
    <xf numFmtId="164" fontId="0" fillId="0" borderId="20" xfId="0" applyNumberFormat="1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64" fontId="1" fillId="0" borderId="20" xfId="0" applyNumberFormat="1" applyFont="1" applyBorder="1" applyAlignment="1">
      <alignment horizontal="center" vertical="center" wrapText="1"/>
    </xf>
    <xf numFmtId="9" fontId="3" fillId="19" borderId="20" xfId="0" applyNumberFormat="1" applyFont="1" applyFill="1" applyBorder="1" applyAlignment="1">
      <alignment horizontal="center" vertical="center" wrapText="1"/>
    </xf>
    <xf numFmtId="0" fontId="1" fillId="0" borderId="39" xfId="0" applyFont="1" applyBorder="1" applyAlignment="1">
      <alignment vertical="center" wrapText="1"/>
    </xf>
    <xf numFmtId="0" fontId="4" fillId="0" borderId="2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6" fillId="7" borderId="52" xfId="0" applyFont="1" applyFill="1" applyBorder="1" applyAlignment="1">
      <alignment horizontal="center" vertical="center" wrapText="1"/>
    </xf>
    <xf numFmtId="0" fontId="31" fillId="17" borderId="52" xfId="0" applyFont="1" applyFill="1" applyBorder="1" applyAlignment="1">
      <alignment horizontal="center" vertical="center" wrapText="1"/>
    </xf>
    <xf numFmtId="0" fontId="4" fillId="18" borderId="52" xfId="0" applyFont="1" applyFill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 wrapText="1"/>
    </xf>
    <xf numFmtId="10" fontId="0" fillId="0" borderId="99" xfId="0" applyNumberFormat="1" applyFont="1" applyBorder="1" applyAlignment="1">
      <alignment horizontal="center" vertical="center" wrapText="1"/>
    </xf>
    <xf numFmtId="0" fontId="2" fillId="0" borderId="100" xfId="0" applyFont="1" applyBorder="1"/>
    <xf numFmtId="10" fontId="1" fillId="0" borderId="20" xfId="0" applyNumberFormat="1" applyFont="1" applyBorder="1" applyAlignment="1">
      <alignment horizontal="center" vertical="center" wrapText="1"/>
    </xf>
    <xf numFmtId="10" fontId="42" fillId="22" borderId="40" xfId="0" applyNumberFormat="1" applyFont="1" applyFill="1" applyBorder="1" applyAlignment="1">
      <alignment horizontal="center" vertical="center"/>
    </xf>
    <xf numFmtId="0" fontId="2" fillId="0" borderId="98" xfId="0" applyFont="1" applyBorder="1"/>
    <xf numFmtId="10" fontId="9" fillId="24" borderId="40" xfId="0" applyNumberFormat="1" applyFont="1" applyFill="1" applyBorder="1" applyAlignment="1">
      <alignment horizontal="center" vertical="center"/>
    </xf>
    <xf numFmtId="10" fontId="9" fillId="23" borderId="40" xfId="0" applyNumberFormat="1" applyFont="1" applyFill="1" applyBorder="1" applyAlignment="1">
      <alignment horizontal="center" vertical="center"/>
    </xf>
    <xf numFmtId="0" fontId="26" fillId="0" borderId="73" xfId="0" applyFont="1" applyBorder="1" applyAlignment="1">
      <alignment vertical="center"/>
    </xf>
    <xf numFmtId="0" fontId="0" fillId="0" borderId="52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168" fontId="23" fillId="0" borderId="5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21" borderId="88" xfId="0" applyFont="1" applyFill="1" applyBorder="1" applyAlignment="1">
      <alignment horizontal="center" vertical="center" wrapText="1"/>
    </xf>
    <xf numFmtId="0" fontId="2" fillId="0" borderId="89" xfId="0" applyFont="1" applyBorder="1"/>
    <xf numFmtId="0" fontId="31" fillId="22" borderId="88" xfId="0" applyFont="1" applyFill="1" applyBorder="1" applyAlignment="1">
      <alignment horizontal="center" vertical="center" wrapText="1"/>
    </xf>
    <xf numFmtId="0" fontId="6" fillId="18" borderId="52" xfId="0" applyFont="1" applyFill="1" applyBorder="1" applyAlignment="1">
      <alignment horizontal="center" vertical="center"/>
    </xf>
    <xf numFmtId="0" fontId="6" fillId="18" borderId="52" xfId="0" applyFont="1" applyFill="1" applyBorder="1" applyAlignment="1">
      <alignment horizontal="center" vertical="center" wrapText="1"/>
    </xf>
    <xf numFmtId="0" fontId="39" fillId="0" borderId="35" xfId="0" applyFont="1" applyBorder="1" applyAlignment="1">
      <alignment horizontal="center" vertical="center"/>
    </xf>
    <xf numFmtId="0" fontId="40" fillId="0" borderId="35" xfId="0" applyFont="1" applyBorder="1" applyAlignment="1">
      <alignment horizontal="center" vertical="center"/>
    </xf>
    <xf numFmtId="168" fontId="1" fillId="0" borderId="0" xfId="0" applyNumberFormat="1" applyFont="1" applyAlignment="1">
      <alignment vertical="center"/>
    </xf>
    <xf numFmtId="4" fontId="9" fillId="23" borderId="88" xfId="0" applyNumberFormat="1" applyFont="1" applyFill="1" applyBorder="1" applyAlignment="1">
      <alignment horizontal="center" vertical="center"/>
    </xf>
    <xf numFmtId="0" fontId="2" fillId="0" borderId="90" xfId="0" applyFont="1" applyBorder="1"/>
    <xf numFmtId="0" fontId="26" fillId="0" borderId="0" xfId="0" applyFont="1" applyAlignment="1">
      <alignment vertical="center" wrapText="1"/>
    </xf>
    <xf numFmtId="9" fontId="3" fillId="24" borderId="91" xfId="0" applyNumberFormat="1" applyFont="1" applyFill="1" applyBorder="1" applyAlignment="1">
      <alignment horizontal="center" vertical="center"/>
    </xf>
    <xf numFmtId="0" fontId="2" fillId="0" borderId="92" xfId="0" applyFont="1" applyBorder="1"/>
    <xf numFmtId="0" fontId="2" fillId="0" borderId="93" xfId="0" applyFont="1" applyBorder="1"/>
    <xf numFmtId="0" fontId="2" fillId="0" borderId="95" xfId="0" applyFont="1" applyBorder="1"/>
    <xf numFmtId="0" fontId="2" fillId="0" borderId="96" xfId="0" applyFont="1" applyBorder="1"/>
    <xf numFmtId="0" fontId="2" fillId="0" borderId="97" xfId="0" applyFont="1" applyBorder="1"/>
    <xf numFmtId="0" fontId="0" fillId="2" borderId="40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vertical="center"/>
    </xf>
    <xf numFmtId="0" fontId="9" fillId="15" borderId="88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3" fillId="2" borderId="105" xfId="0" applyFont="1" applyFill="1" applyBorder="1" applyAlignment="1">
      <alignment horizontal="center" vertical="center" wrapText="1"/>
    </xf>
    <xf numFmtId="9" fontId="1" fillId="24" borderId="40" xfId="0" applyNumberFormat="1" applyFont="1" applyFill="1" applyBorder="1" applyAlignment="1">
      <alignment vertical="center"/>
    </xf>
    <xf numFmtId="0" fontId="3" fillId="2" borderId="47" xfId="0" applyFont="1" applyFill="1" applyBorder="1" applyAlignment="1">
      <alignment horizontal="center" vertical="center" wrapText="1"/>
    </xf>
    <xf numFmtId="9" fontId="0" fillId="2" borderId="40" xfId="0" applyNumberFormat="1" applyFont="1" applyFill="1" applyBorder="1" applyAlignment="1">
      <alignment horizontal="center" vertical="center" wrapText="1"/>
    </xf>
    <xf numFmtId="0" fontId="2" fillId="0" borderId="102" xfId="0" applyFont="1" applyBorder="1"/>
    <xf numFmtId="0" fontId="9" fillId="23" borderId="88" xfId="0" applyFont="1" applyFill="1" applyBorder="1" applyAlignment="1">
      <alignment horizontal="center" vertical="center"/>
    </xf>
    <xf numFmtId="0" fontId="2" fillId="0" borderId="101" xfId="0" applyFont="1" applyBorder="1"/>
    <xf numFmtId="9" fontId="3" fillId="24" borderId="103" xfId="0" applyNumberFormat="1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/>
    </xf>
    <xf numFmtId="0" fontId="2" fillId="0" borderId="107" xfId="0" applyFont="1" applyBorder="1"/>
    <xf numFmtId="0" fontId="0" fillId="2" borderId="40" xfId="0" applyFont="1" applyFill="1" applyBorder="1" applyAlignment="1">
      <alignment vertical="center"/>
    </xf>
    <xf numFmtId="0" fontId="12" fillId="23" borderId="88" xfId="0" applyFont="1" applyFill="1" applyBorder="1" applyAlignment="1">
      <alignment horizontal="center" vertical="center"/>
    </xf>
    <xf numFmtId="10" fontId="43" fillId="0" borderId="39" xfId="0" applyNumberFormat="1" applyFont="1" applyBorder="1" applyAlignment="1">
      <alignment horizontal="center" vertical="center" wrapText="1"/>
    </xf>
    <xf numFmtId="10" fontId="9" fillId="19" borderId="40" xfId="0" applyNumberFormat="1" applyFont="1" applyFill="1" applyBorder="1" applyAlignment="1">
      <alignment horizontal="center" vertical="center" wrapText="1"/>
    </xf>
    <xf numFmtId="10" fontId="9" fillId="11" borderId="40" xfId="0" applyNumberFormat="1" applyFont="1" applyFill="1" applyBorder="1" applyAlignment="1">
      <alignment horizontal="center" vertical="center" wrapText="1"/>
    </xf>
    <xf numFmtId="9" fontId="43" fillId="0" borderId="39" xfId="0" applyNumberFormat="1" applyFont="1" applyBorder="1" applyAlignment="1">
      <alignment horizontal="center" vertical="center" wrapText="1"/>
    </xf>
    <xf numFmtId="0" fontId="43" fillId="2" borderId="40" xfId="0" applyFont="1" applyFill="1" applyBorder="1" applyAlignment="1">
      <alignment horizontal="center" vertical="center" wrapText="1"/>
    </xf>
    <xf numFmtId="0" fontId="9" fillId="18" borderId="88" xfId="0" applyFont="1" applyFill="1" applyBorder="1" applyAlignment="1">
      <alignment horizontal="center" vertical="center" wrapText="1"/>
    </xf>
    <xf numFmtId="0" fontId="43" fillId="0" borderId="39" xfId="0" applyFont="1" applyBorder="1" applyAlignment="1">
      <alignment horizontal="center" vertical="center" wrapText="1"/>
    </xf>
    <xf numFmtId="0" fontId="1" fillId="0" borderId="73" xfId="0" applyFont="1" applyBorder="1" applyAlignment="1">
      <alignment vertical="center" wrapText="1"/>
    </xf>
    <xf numFmtId="9" fontId="3" fillId="19" borderId="91" xfId="0" applyNumberFormat="1" applyFont="1" applyFill="1" applyBorder="1" applyAlignment="1">
      <alignment horizontal="center" vertical="center" wrapText="1"/>
    </xf>
    <xf numFmtId="9" fontId="43" fillId="0" borderId="0" xfId="0" applyNumberFormat="1" applyFont="1" applyAlignment="1">
      <alignment vertical="center" wrapText="1"/>
    </xf>
    <xf numFmtId="0" fontId="6" fillId="7" borderId="88" xfId="0" applyFont="1" applyFill="1" applyBorder="1" applyAlignment="1">
      <alignment horizontal="center" vertical="center" wrapText="1"/>
    </xf>
    <xf numFmtId="0" fontId="31" fillId="17" borderId="88" xfId="0" applyFont="1" applyFill="1" applyBorder="1" applyAlignment="1">
      <alignment horizontal="center" vertical="center" wrapText="1"/>
    </xf>
    <xf numFmtId="10" fontId="33" fillId="5" borderId="40" xfId="0" applyNumberFormat="1" applyFont="1" applyFill="1" applyBorder="1" applyAlignment="1">
      <alignment horizontal="center" vertical="center" wrapText="1"/>
    </xf>
    <xf numFmtId="0" fontId="1" fillId="0" borderId="52" xfId="0" applyFont="1" applyBorder="1" applyAlignment="1">
      <alignment vertical="center" wrapText="1"/>
    </xf>
    <xf numFmtId="0" fontId="44" fillId="0" borderId="39" xfId="0" applyFont="1" applyBorder="1" applyAlignment="1">
      <alignment horizontal="center" vertical="center" wrapText="1"/>
    </xf>
    <xf numFmtId="0" fontId="9" fillId="18" borderId="108" xfId="0" applyFont="1" applyFill="1" applyBorder="1" applyAlignment="1">
      <alignment horizontal="center" vertical="center"/>
    </xf>
    <xf numFmtId="9" fontId="3" fillId="19" borderId="103" xfId="0" applyNumberFormat="1" applyFont="1" applyFill="1" applyBorder="1" applyAlignment="1">
      <alignment horizontal="center" vertical="center"/>
    </xf>
    <xf numFmtId="9" fontId="3" fillId="19" borderId="91" xfId="0" applyNumberFormat="1" applyFont="1" applyFill="1" applyBorder="1" applyAlignment="1">
      <alignment horizontal="center" vertical="center"/>
    </xf>
    <xf numFmtId="0" fontId="3" fillId="19" borderId="73" xfId="0" applyFont="1" applyFill="1" applyBorder="1" applyAlignment="1">
      <alignment horizontal="center" vertical="center" wrapText="1"/>
    </xf>
    <xf numFmtId="0" fontId="9" fillId="18" borderId="88" xfId="0" applyFont="1" applyFill="1" applyBorder="1" applyAlignment="1">
      <alignment horizontal="center" vertical="center"/>
    </xf>
    <xf numFmtId="9" fontId="1" fillId="19" borderId="40" xfId="0" applyNumberFormat="1" applyFont="1" applyFill="1" applyBorder="1" applyAlignment="1">
      <alignment horizontal="center" vertical="center"/>
    </xf>
    <xf numFmtId="10" fontId="33" fillId="5" borderId="40" xfId="0" applyNumberFormat="1" applyFont="1" applyFill="1" applyBorder="1" applyAlignment="1">
      <alignment horizontal="center" vertical="center"/>
    </xf>
    <xf numFmtId="10" fontId="9" fillId="19" borderId="40" xfId="0" applyNumberFormat="1" applyFont="1" applyFill="1" applyBorder="1" applyAlignment="1">
      <alignment horizontal="center" vertical="center"/>
    </xf>
    <xf numFmtId="10" fontId="9" fillId="11" borderId="4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74" xfId="0" applyFont="1" applyBorder="1" applyAlignment="1">
      <alignment horizontal="center" vertical="center" wrapText="1"/>
    </xf>
    <xf numFmtId="9" fontId="1" fillId="19" borderId="20" xfId="0" applyNumberFormat="1" applyFont="1" applyFill="1" applyBorder="1" applyAlignment="1">
      <alignment vertical="center" wrapText="1"/>
    </xf>
    <xf numFmtId="9" fontId="1" fillId="19" borderId="42" xfId="0" applyNumberFormat="1" applyFont="1" applyFill="1" applyBorder="1" applyAlignment="1">
      <alignment horizontal="center" vertical="center"/>
    </xf>
    <xf numFmtId="168" fontId="26" fillId="0" borderId="73" xfId="0" applyNumberFormat="1" applyFont="1" applyBorder="1" applyAlignment="1">
      <alignment horizontal="center" vertical="center"/>
    </xf>
    <xf numFmtId="10" fontId="9" fillId="19" borderId="42" xfId="0" applyNumberFormat="1" applyFont="1" applyFill="1" applyBorder="1" applyAlignment="1">
      <alignment horizontal="center" vertical="center"/>
    </xf>
    <xf numFmtId="10" fontId="9" fillId="11" borderId="42" xfId="0" applyNumberFormat="1" applyFont="1" applyFill="1" applyBorder="1" applyAlignment="1">
      <alignment horizontal="center" vertical="center"/>
    </xf>
    <xf numFmtId="10" fontId="32" fillId="0" borderId="20" xfId="0" applyNumberFormat="1" applyFont="1" applyBorder="1" applyAlignment="1">
      <alignment horizontal="center" vertical="center"/>
    </xf>
    <xf numFmtId="10" fontId="6" fillId="19" borderId="20" xfId="0" applyNumberFormat="1" applyFont="1" applyFill="1" applyBorder="1" applyAlignment="1">
      <alignment horizontal="center" vertical="center"/>
    </xf>
    <xf numFmtId="0" fontId="32" fillId="0" borderId="20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/>
    </xf>
    <xf numFmtId="10" fontId="6" fillId="11" borderId="20" xfId="0" applyNumberFormat="1" applyFont="1" applyFill="1" applyBorder="1" applyAlignment="1">
      <alignment horizontal="center" vertical="center"/>
    </xf>
    <xf numFmtId="10" fontId="3" fillId="19" borderId="47" xfId="0" applyNumberFormat="1" applyFont="1" applyFill="1" applyBorder="1" applyAlignment="1">
      <alignment horizontal="center" vertical="center"/>
    </xf>
    <xf numFmtId="10" fontId="6" fillId="19" borderId="47" xfId="0" applyNumberFormat="1" applyFont="1" applyFill="1" applyBorder="1" applyAlignment="1">
      <alignment horizontal="center" vertical="center"/>
    </xf>
    <xf numFmtId="0" fontId="32" fillId="0" borderId="73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9" fontId="32" fillId="0" borderId="20" xfId="0" applyNumberFormat="1" applyFont="1" applyBorder="1" applyAlignment="1">
      <alignment horizontal="center" vertical="center" wrapText="1"/>
    </xf>
    <xf numFmtId="0" fontId="48" fillId="0" borderId="73" xfId="0" applyFont="1" applyBorder="1" applyAlignment="1">
      <alignment horizontal="left" vertical="center" wrapText="1"/>
    </xf>
    <xf numFmtId="9" fontId="3" fillId="19" borderId="73" xfId="0" applyNumberFormat="1" applyFont="1" applyFill="1" applyBorder="1" applyAlignment="1">
      <alignment horizontal="center" vertical="center"/>
    </xf>
    <xf numFmtId="0" fontId="32" fillId="25" borderId="20" xfId="0" applyFont="1" applyFill="1" applyBorder="1" applyAlignment="1">
      <alignment horizontal="center" vertical="center" wrapText="1"/>
    </xf>
    <xf numFmtId="0" fontId="2" fillId="0" borderId="113" xfId="0" applyFont="1" applyBorder="1"/>
    <xf numFmtId="10" fontId="3" fillId="19" borderId="20" xfId="0" applyNumberFormat="1" applyFont="1" applyFill="1" applyBorder="1" applyAlignment="1">
      <alignment horizontal="center" vertical="center"/>
    </xf>
    <xf numFmtId="9" fontId="3" fillId="19" borderId="11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3" fillId="0" borderId="73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172" fontId="45" fillId="0" borderId="52" xfId="0" applyNumberFormat="1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168" fontId="32" fillId="0" borderId="86" xfId="0" applyNumberFormat="1" applyFont="1" applyBorder="1" applyAlignment="1">
      <alignment horizontal="center" vertical="center"/>
    </xf>
    <xf numFmtId="0" fontId="50" fillId="2" borderId="73" xfId="0" applyFont="1" applyFill="1" applyBorder="1" applyAlignment="1">
      <alignment horizontal="left" vertical="center" wrapText="1"/>
    </xf>
    <xf numFmtId="0" fontId="48" fillId="2" borderId="73" xfId="0" applyFont="1" applyFill="1" applyBorder="1" applyAlignment="1">
      <alignment horizontal="left" vertical="center" wrapText="1"/>
    </xf>
    <xf numFmtId="0" fontId="32" fillId="0" borderId="20" xfId="0" applyFont="1" applyBorder="1" applyAlignment="1">
      <alignment horizontal="center"/>
    </xf>
    <xf numFmtId="0" fontId="48" fillId="0" borderId="86" xfId="0" applyFont="1" applyBorder="1" applyAlignment="1">
      <alignment horizontal="left" vertical="center" wrapText="1"/>
    </xf>
    <xf numFmtId="10" fontId="9" fillId="19" borderId="20" xfId="0" applyNumberFormat="1" applyFont="1" applyFill="1" applyBorder="1" applyAlignment="1">
      <alignment horizontal="center" vertical="center"/>
    </xf>
    <xf numFmtId="10" fontId="0" fillId="0" borderId="20" xfId="0" applyNumberFormat="1" applyFont="1" applyBorder="1" applyAlignment="1">
      <alignment horizontal="center" vertical="center"/>
    </xf>
    <xf numFmtId="10" fontId="12" fillId="19" borderId="47" xfId="0" applyNumberFormat="1" applyFont="1" applyFill="1" applyBorder="1" applyAlignment="1">
      <alignment horizontal="center" vertical="center"/>
    </xf>
    <xf numFmtId="10" fontId="9" fillId="19" borderId="47" xfId="0" applyNumberFormat="1" applyFont="1" applyFill="1" applyBorder="1" applyAlignment="1">
      <alignment horizontal="center" vertical="center"/>
    </xf>
    <xf numFmtId="0" fontId="9" fillId="18" borderId="52" xfId="0" applyFont="1" applyFill="1" applyBorder="1" applyAlignment="1">
      <alignment horizontal="center" vertical="center"/>
    </xf>
    <xf numFmtId="0" fontId="32" fillId="0" borderId="73" xfId="0" applyFont="1" applyBorder="1" applyAlignment="1">
      <alignment horizontal="left" vertical="center" wrapText="1"/>
    </xf>
    <xf numFmtId="9" fontId="32" fillId="0" borderId="73" xfId="0" applyNumberFormat="1" applyFont="1" applyBorder="1" applyAlignment="1">
      <alignment horizontal="left" vertical="center" wrapText="1"/>
    </xf>
    <xf numFmtId="9" fontId="32" fillId="25" borderId="73" xfId="0" applyNumberFormat="1" applyFont="1" applyFill="1" applyBorder="1" applyAlignment="1">
      <alignment horizontal="left" vertical="center" wrapText="1"/>
    </xf>
    <xf numFmtId="0" fontId="0" fillId="25" borderId="20" xfId="0" applyFont="1" applyFill="1" applyBorder="1" applyAlignment="1">
      <alignment horizontal="center" vertical="center" wrapText="1"/>
    </xf>
    <xf numFmtId="9" fontId="0" fillId="0" borderId="73" xfId="0" applyNumberFormat="1" applyFont="1" applyBorder="1" applyAlignment="1">
      <alignment horizontal="left" vertical="center" wrapText="1"/>
    </xf>
    <xf numFmtId="0" fontId="0" fillId="0" borderId="20" xfId="0" applyFont="1" applyBorder="1" applyAlignment="1">
      <alignment horizontal="center"/>
    </xf>
    <xf numFmtId="10" fontId="9" fillId="11" borderId="20" xfId="0" applyNumberFormat="1" applyFont="1" applyFill="1" applyBorder="1" applyAlignment="1">
      <alignment horizontal="center" vertical="center"/>
    </xf>
    <xf numFmtId="0" fontId="19" fillId="0" borderId="74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52" fillId="0" borderId="52" xfId="0" applyFont="1" applyBorder="1" applyAlignment="1">
      <alignment horizontal="center" vertical="center"/>
    </xf>
    <xf numFmtId="9" fontId="32" fillId="0" borderId="86" xfId="0" applyNumberFormat="1" applyFont="1" applyBorder="1" applyAlignment="1">
      <alignment horizontal="left" vertical="center" wrapText="1"/>
    </xf>
    <xf numFmtId="0" fontId="0" fillId="0" borderId="0" xfId="0" applyFont="1" applyAlignment="1">
      <alignment horizontal="right"/>
    </xf>
    <xf numFmtId="0" fontId="0" fillId="25" borderId="40" xfId="0" applyFont="1" applyFill="1" applyBorder="1" applyAlignment="1">
      <alignment horizontal="center" vertical="top" wrapText="1"/>
    </xf>
    <xf numFmtId="10" fontId="0" fillId="2" borderId="40" xfId="0" applyNumberFormat="1" applyFont="1" applyFill="1" applyBorder="1" applyAlignment="1">
      <alignment horizontal="center" vertical="center"/>
    </xf>
    <xf numFmtId="0" fontId="0" fillId="25" borderId="40" xfId="0" applyFont="1" applyFill="1" applyBorder="1" applyAlignment="1">
      <alignment horizontal="center" vertical="center" wrapText="1"/>
    </xf>
    <xf numFmtId="9" fontId="9" fillId="18" borderId="88" xfId="0" applyNumberFormat="1" applyFont="1" applyFill="1" applyBorder="1" applyAlignment="1">
      <alignment horizontal="center" vertical="center"/>
    </xf>
    <xf numFmtId="0" fontId="2" fillId="0" borderId="114" xfId="0" applyFont="1" applyBorder="1"/>
    <xf numFmtId="0" fontId="2" fillId="0" borderId="115" xfId="0" applyFont="1" applyBorder="1"/>
    <xf numFmtId="9" fontId="0" fillId="25" borderId="40" xfId="0" applyNumberFormat="1" applyFont="1" applyFill="1" applyBorder="1" applyAlignment="1">
      <alignment horizontal="center" vertical="center" wrapText="1"/>
    </xf>
    <xf numFmtId="0" fontId="32" fillId="2" borderId="91" xfId="0" applyFont="1" applyFill="1" applyBorder="1" applyAlignment="1">
      <alignment vertical="center" wrapText="1"/>
    </xf>
    <xf numFmtId="0" fontId="2" fillId="0" borderId="108" xfId="0" applyFont="1" applyBorder="1"/>
    <xf numFmtId="9" fontId="9" fillId="18" borderId="116" xfId="0" applyNumberFormat="1" applyFont="1" applyFill="1" applyBorder="1" applyAlignment="1">
      <alignment horizontal="center" vertical="center"/>
    </xf>
    <xf numFmtId="0" fontId="2" fillId="0" borderId="117" xfId="0" applyFont="1" applyBorder="1"/>
    <xf numFmtId="0" fontId="2" fillId="0" borderId="118" xfId="0" applyFont="1" applyBorder="1"/>
    <xf numFmtId="0" fontId="0" fillId="0" borderId="71" xfId="0" applyFont="1" applyBorder="1" applyAlignment="1">
      <alignment horizontal="center" vertical="center" wrapText="1"/>
    </xf>
    <xf numFmtId="9" fontId="32" fillId="2" borderId="91" xfId="0" applyNumberFormat="1" applyFont="1" applyFill="1" applyBorder="1" applyAlignment="1">
      <alignment vertical="center" wrapText="1"/>
    </xf>
    <xf numFmtId="9" fontId="0" fillId="0" borderId="0" xfId="0" applyNumberFormat="1" applyFont="1" applyAlignment="1">
      <alignment horizontal="center" vertical="center" wrapText="1"/>
    </xf>
    <xf numFmtId="0" fontId="1" fillId="26" borderId="20" xfId="0" applyFont="1" applyFill="1" applyBorder="1" applyAlignment="1">
      <alignment vertical="center"/>
    </xf>
    <xf numFmtId="0" fontId="9" fillId="0" borderId="86" xfId="0" applyFont="1" applyBorder="1" applyAlignment="1">
      <alignment horizontal="center" vertical="center" wrapText="1"/>
    </xf>
    <xf numFmtId="0" fontId="0" fillId="0" borderId="86" xfId="0" applyFont="1" applyBorder="1" applyAlignment="1">
      <alignment horizontal="center" vertical="center" wrapText="1"/>
    </xf>
    <xf numFmtId="10" fontId="0" fillId="0" borderId="0" xfId="0" applyNumberFormat="1" applyFont="1" applyAlignment="1">
      <alignment horizontal="right" vertical="center"/>
    </xf>
    <xf numFmtId="10" fontId="1" fillId="0" borderId="39" xfId="0" applyNumberFormat="1" applyFont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9" fontId="31" fillId="25" borderId="91" xfId="0" applyNumberFormat="1" applyFont="1" applyFill="1" applyBorder="1" applyAlignment="1">
      <alignment vertical="center" wrapText="1"/>
    </xf>
    <xf numFmtId="0" fontId="31" fillId="25" borderId="73" xfId="0" applyFont="1" applyFill="1" applyBorder="1" applyAlignment="1">
      <alignment horizontal="left" vertical="center"/>
    </xf>
    <xf numFmtId="172" fontId="1" fillId="0" borderId="35" xfId="0" applyNumberFormat="1" applyFont="1" applyBorder="1" applyAlignment="1">
      <alignment horizontal="center" vertical="center" wrapText="1"/>
    </xf>
    <xf numFmtId="10" fontId="0" fillId="2" borderId="39" xfId="0" applyNumberFormat="1" applyFont="1" applyFill="1" applyBorder="1" applyAlignment="1">
      <alignment horizontal="center" vertical="center" wrapText="1"/>
    </xf>
    <xf numFmtId="0" fontId="2" fillId="0" borderId="75" xfId="0" applyFont="1" applyBorder="1"/>
    <xf numFmtId="9" fontId="1" fillId="19" borderId="39" xfId="0" applyNumberFormat="1" applyFont="1" applyFill="1" applyBorder="1" applyAlignment="1">
      <alignment vertical="center" wrapText="1"/>
    </xf>
    <xf numFmtId="0" fontId="5" fillId="0" borderId="39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2" fillId="0" borderId="35" xfId="0" applyFont="1" applyBorder="1" applyAlignment="1">
      <alignment horizontal="center" vertical="center" wrapText="1"/>
    </xf>
    <xf numFmtId="0" fontId="53" fillId="0" borderId="70" xfId="0" applyFont="1" applyBorder="1" applyAlignment="1">
      <alignment horizontal="center" vertical="center" wrapText="1"/>
    </xf>
    <xf numFmtId="0" fontId="51" fillId="0" borderId="35" xfId="0" applyFont="1" applyBorder="1" applyAlignment="1">
      <alignment horizontal="center" vertical="center" wrapText="1"/>
    </xf>
    <xf numFmtId="10" fontId="1" fillId="0" borderId="39" xfId="0" applyNumberFormat="1" applyFont="1" applyBorder="1" applyAlignment="1">
      <alignment vertical="center" wrapText="1"/>
    </xf>
    <xf numFmtId="0" fontId="4" fillId="0" borderId="119" xfId="0" applyFont="1" applyBorder="1" applyAlignment="1">
      <alignment horizontal="center" vertical="center" wrapText="1"/>
    </xf>
    <xf numFmtId="0" fontId="2" fillId="0" borderId="119" xfId="0" applyFont="1" applyBorder="1"/>
    <xf numFmtId="0" fontId="2" fillId="0" borderId="120" xfId="0" applyFont="1" applyBorder="1"/>
    <xf numFmtId="0" fontId="6" fillId="0" borderId="21" xfId="0" applyFont="1" applyBorder="1" applyAlignment="1">
      <alignment horizontal="center" vertical="center" wrapText="1"/>
    </xf>
    <xf numFmtId="9" fontId="1" fillId="0" borderId="39" xfId="0" applyNumberFormat="1" applyFont="1" applyBorder="1" applyAlignment="1">
      <alignment vertical="center" wrapText="1"/>
    </xf>
    <xf numFmtId="0" fontId="31" fillId="0" borderId="21" xfId="0" applyFont="1" applyBorder="1" applyAlignment="1">
      <alignment horizontal="center" vertical="center" wrapText="1"/>
    </xf>
    <xf numFmtId="9" fontId="1" fillId="0" borderId="20" xfId="0" applyNumberFormat="1" applyFont="1" applyBorder="1" applyAlignment="1">
      <alignment vertical="center" wrapText="1"/>
    </xf>
    <xf numFmtId="0" fontId="2" fillId="0" borderId="121" xfId="0" applyFont="1" applyBorder="1"/>
    <xf numFmtId="0" fontId="9" fillId="0" borderId="39" xfId="0" applyFont="1" applyBorder="1" applyAlignment="1">
      <alignment horizontal="center" vertical="center" wrapText="1"/>
    </xf>
    <xf numFmtId="2" fontId="9" fillId="0" borderId="39" xfId="0" applyNumberFormat="1" applyFont="1" applyBorder="1" applyAlignment="1">
      <alignment horizontal="center" vertical="center" wrapText="1"/>
    </xf>
    <xf numFmtId="0" fontId="56" fillId="0" borderId="39" xfId="0" applyFont="1" applyBorder="1" applyAlignment="1">
      <alignment horizontal="center" vertical="center" wrapText="1"/>
    </xf>
    <xf numFmtId="1" fontId="9" fillId="0" borderId="39" xfId="0" applyNumberFormat="1" applyFont="1" applyBorder="1" applyAlignment="1">
      <alignment horizontal="center" vertical="center" wrapText="1"/>
    </xf>
    <xf numFmtId="9" fontId="56" fillId="0" borderId="39" xfId="0" applyNumberFormat="1" applyFont="1" applyBorder="1" applyAlignment="1">
      <alignment horizontal="center" vertical="center" wrapText="1"/>
    </xf>
    <xf numFmtId="10" fontId="12" fillId="19" borderId="20" xfId="0" applyNumberFormat="1" applyFont="1" applyFill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1" fillId="25" borderId="20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9" fontId="31" fillId="0" borderId="73" xfId="0" applyNumberFormat="1" applyFont="1" applyBorder="1" applyAlignment="1">
      <alignment horizontal="left" vertical="center" wrapText="1"/>
    </xf>
    <xf numFmtId="9" fontId="6" fillId="19" borderId="73" xfId="0" applyNumberFormat="1" applyFont="1" applyFill="1" applyBorder="1" applyAlignment="1">
      <alignment horizontal="center" vertical="center"/>
    </xf>
    <xf numFmtId="0" fontId="31" fillId="0" borderId="73" xfId="0" applyFont="1" applyBorder="1" applyAlignment="1">
      <alignment horizontal="left"/>
    </xf>
    <xf numFmtId="9" fontId="6" fillId="19" borderId="111" xfId="0" applyNumberFormat="1" applyFont="1" applyFill="1" applyBorder="1" applyAlignment="1">
      <alignment horizontal="center" vertical="center"/>
    </xf>
    <xf numFmtId="1" fontId="0" fillId="0" borderId="20" xfId="0" applyNumberFormat="1" applyFont="1" applyBorder="1" applyAlignment="1">
      <alignment horizontal="center" vertical="center" wrapText="1"/>
    </xf>
    <xf numFmtId="168" fontId="26" fillId="0" borderId="86" xfId="0" applyNumberFormat="1" applyFont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 wrapText="1"/>
    </xf>
    <xf numFmtId="0" fontId="2" fillId="0" borderId="123" xfId="0" applyFont="1" applyBorder="1"/>
    <xf numFmtId="0" fontId="2" fillId="0" borderId="124" xfId="0" applyFont="1" applyBorder="1"/>
    <xf numFmtId="49" fontId="3" fillId="2" borderId="47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31" fillId="17" borderId="91" xfId="0" applyFont="1" applyFill="1" applyBorder="1" applyAlignment="1">
      <alignment horizontal="center" vertical="center" wrapText="1"/>
    </xf>
    <xf numFmtId="10" fontId="38" fillId="0" borderId="39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89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000" b="0">
                <a:solidFill>
                  <a:srgbClr val="000000"/>
                </a:solidFill>
                <a:latin typeface="+mn-lt"/>
              </a:defRPr>
            </a:pPr>
            <a:r>
              <a:t>Avance de gestión del Plan de Acción Anual 2020, por proceso 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Indicadores!$F$300</c:f>
              <c:strCache>
                <c:ptCount val="1"/>
                <c:pt idx="0">
                  <c:v>AVANCE </c:v>
                </c:pt>
              </c:strCache>
            </c:strRef>
          </c:tx>
          <c:spPr>
            <a:solidFill>
              <a:srgbClr val="5B9B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0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Indicadores!$D$301:$D$320</c:f>
              <c:strCache>
                <c:ptCount val="20"/>
                <c:pt idx="0">
                  <c:v>GESTIÓN GEODESICA</c:v>
                </c:pt>
                <c:pt idx="1">
                  <c:v>GESTIÓN CARTOGRÁFICA</c:v>
                </c:pt>
                <c:pt idx="2">
                  <c:v>GESTIÓN AGROLÓGICA</c:v>
                </c:pt>
                <c:pt idx="3">
                  <c:v>GESTIÓN GEOGRÁFICA</c:v>
                </c:pt>
                <c:pt idx="4">
                  <c:v>GESTIÓN CATASTRAL</c:v>
                </c:pt>
                <c:pt idx="5">
                  <c:v>DIRECCIONAMIENTO ESTRATÉGICO Y PLANEACION</c:v>
                </c:pt>
                <c:pt idx="6">
                  <c:v>REGULACIÓN</c:v>
                </c:pt>
                <c:pt idx="7">
                  <c:v>GESTIÓN DE TECNOLOGÍAS DE LA INFORMACIÓN</c:v>
                </c:pt>
                <c:pt idx="8">
                  <c:v>GESTIÓN DE COMUNICACIONES Y MERCADEO</c:v>
                </c:pt>
                <c:pt idx="9">
                  <c:v>SERVICIO AL CIUDADANO Y PARTICIPACION</c:v>
                </c:pt>
                <c:pt idx="10">
                  <c:v>GESTIÓN DEL CONOCIMIENTO, INVESTIGACIÓN E INNOVACIÓN</c:v>
                </c:pt>
                <c:pt idx="11">
                  <c:v>GESTIÓN DEL TALENTO HUMANO</c:v>
                </c:pt>
                <c:pt idx="12">
                  <c:v>0</c:v>
                </c:pt>
                <c:pt idx="13">
                  <c:v>GESTIÓN DOCUMENTAL</c:v>
                </c:pt>
                <c:pt idx="14">
                  <c:v>GESTIÓN DE SERVICIOS ADMINISTRATIVOS</c:v>
                </c:pt>
                <c:pt idx="15">
                  <c:v>GESTION CONTRACTUAL</c:v>
                </c:pt>
                <c:pt idx="16">
                  <c:v>GESTIÓN JURÍDICA</c:v>
                </c:pt>
                <c:pt idx="17">
                  <c:v>GESTIÓN INFORMÁTICA DE SOPORTE</c:v>
                </c:pt>
                <c:pt idx="18">
                  <c:v>CONTROL DISCIPLINARIO</c:v>
                </c:pt>
                <c:pt idx="19">
                  <c:v>SEGUIMIENTO  Y EVALUACION INSTITUCIONAL</c:v>
                </c:pt>
              </c:strCache>
            </c:strRef>
          </c:cat>
          <c:val>
            <c:numRef>
              <c:f>Indicadores!$F$301:$F$320</c:f>
              <c:numCache>
                <c:formatCode>0.00%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1AC-4537-A773-E2E0999C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2926691"/>
        <c:axId val="276752305"/>
        <c:axId val="0"/>
      </c:bar3DChart>
      <c:catAx>
        <c:axId val="8429266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76752305"/>
        <c:crosses val="autoZero"/>
        <c:auto val="1"/>
        <c:lblAlgn val="ctr"/>
        <c:lblOffset val="100"/>
        <c:noMultiLvlLbl val="1"/>
      </c:catAx>
      <c:valAx>
        <c:axId val="2767523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84292669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3F3F3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1155CC"/>
                </a:solidFill>
                <a:latin typeface="+mn-lt"/>
              </a:defRPr>
            </a:pPr>
            <a:r>
              <a:rPr lang="es-CO"/>
              <a:t>Avanece acumulado por proceso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Graficas!$C$6</c:f>
              <c:strCache>
                <c:ptCount val="1"/>
                <c:pt idx="0">
                  <c:v>Avanece</c:v>
                </c:pt>
              </c:strCache>
            </c:strRef>
          </c:tx>
          <c:spPr>
            <a:solidFill>
              <a:srgbClr val="5B9B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>
                    <a:solidFill>
                      <a:srgbClr val="1155CC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Graficas!$B$7:$B$26</c:f>
              <c:strCache>
                <c:ptCount val="20"/>
                <c:pt idx="0">
                  <c:v>DIRECCIONAMIENTO ESTRATÉGICO Y PLANEACION</c:v>
                </c:pt>
                <c:pt idx="1">
                  <c:v>REGULACIÓN</c:v>
                </c:pt>
                <c:pt idx="2">
                  <c:v>GESTIÓN DE TECNOLOGÍAS DE LA INFORMACIÓN</c:v>
                </c:pt>
                <c:pt idx="3">
                  <c:v>GESTIÓN DE COMUNICACIONES Y MERCADEO</c:v>
                </c:pt>
                <c:pt idx="4">
                  <c:v>SERVICIO AL CIUDADANO Y PARTICIPACION</c:v>
                </c:pt>
                <c:pt idx="5">
                  <c:v>GESTIÓN DEL CONOCIMIENTO, INVESTIGACIÓN E INNOVACIÓN</c:v>
                </c:pt>
                <c:pt idx="6">
                  <c:v>GESTIÓN GEODESICA</c:v>
                </c:pt>
                <c:pt idx="7">
                  <c:v>GESTIÓN CARTOGRÁFICA</c:v>
                </c:pt>
                <c:pt idx="8">
                  <c:v>GESTIÓN AGROLÓGICA</c:v>
                </c:pt>
                <c:pt idx="9">
                  <c:v>GESTIÓN GEOGRÁFICA</c:v>
                </c:pt>
                <c:pt idx="10">
                  <c:v>GESTIÓN CATASTRAL</c:v>
                </c:pt>
                <c:pt idx="11">
                  <c:v>GESTIÓN DEL TALENTO HUMANO</c:v>
                </c:pt>
                <c:pt idx="12">
                  <c:v>0</c:v>
                </c:pt>
                <c:pt idx="13">
                  <c:v>GESTIÓN DOCUMENTAL</c:v>
                </c:pt>
                <c:pt idx="14">
                  <c:v>SERVICIOS ADMINISTRATIVOS</c:v>
                </c:pt>
                <c:pt idx="15">
                  <c:v>GESTION CONTRACTUAL</c:v>
                </c:pt>
                <c:pt idx="16">
                  <c:v>GESTIÓN JURÍDICA</c:v>
                </c:pt>
                <c:pt idx="17">
                  <c:v>GESTIÓN INFORMÁTICA DE SOPORTE</c:v>
                </c:pt>
                <c:pt idx="18">
                  <c:v>CONTROL DISCIPLINARIO</c:v>
                </c:pt>
                <c:pt idx="19">
                  <c:v>SEGUIMIENTO  Y EVALUACION INSTITUCIONAL</c:v>
                </c:pt>
              </c:strCache>
            </c:strRef>
          </c:cat>
          <c:val>
            <c:numRef>
              <c:f>Graficas!$C$7:$C$26</c:f>
              <c:numCache>
                <c:formatCode>0.00%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3F1C-4854-B802-8328F978B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3043221"/>
        <c:axId val="2107464159"/>
        <c:axId val="0"/>
      </c:bar3DChart>
      <c:catAx>
        <c:axId val="18630432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CO"/>
                  <a:t>proceso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206BE"/>
                </a:solidFill>
                <a:latin typeface="+mn-lt"/>
              </a:defRPr>
            </a:pPr>
            <a:endParaRPr lang="es-CO"/>
          </a:p>
        </c:txPr>
        <c:crossAx val="2107464159"/>
        <c:crosses val="autoZero"/>
        <c:auto val="1"/>
        <c:lblAlgn val="ctr"/>
        <c:lblOffset val="100"/>
        <c:noMultiLvlLbl val="1"/>
      </c:catAx>
      <c:valAx>
        <c:axId val="210746415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CO"/>
                  <a:t>Avanece</a:t>
                </a:r>
              </a:p>
            </c:rich>
          </c:tx>
          <c:layout/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6304322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FF0000"/>
                </a:solidFill>
                <a:latin typeface="+mn-lt"/>
              </a:defRPr>
            </a:pPr>
            <a:r>
              <a:rPr lang="es-CO"/>
              <a:t>Avance Acumulado por tipo de proceso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Graficas!$D$6</c:f>
              <c:strCache>
                <c:ptCount val="1"/>
                <c:pt idx="0">
                  <c:v>Avance por tipo de proceso</c:v>
                </c:pt>
              </c:strCache>
            </c:strRef>
          </c:tx>
          <c:spPr>
            <a:solidFill>
              <a:srgbClr val="5B9B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>
                    <a:solidFill>
                      <a:srgbClr val="FF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Graficas!$A$7:$A$26</c:f>
              <c:strCache>
                <c:ptCount val="19"/>
                <c:pt idx="0">
                  <c:v>Estrategico</c:v>
                </c:pt>
                <c:pt idx="6">
                  <c:v>Misional</c:v>
                </c:pt>
                <c:pt idx="11">
                  <c:v>Apoyo</c:v>
                </c:pt>
                <c:pt idx="18">
                  <c:v>Evaluación y Control</c:v>
                </c:pt>
              </c:strCache>
            </c:strRef>
          </c:cat>
          <c:val>
            <c:numRef>
              <c:f>Graficas!$D$7:$D$26</c:f>
              <c:numCache>
                <c:formatCode>General</c:formatCode>
                <c:ptCount val="20"/>
                <c:pt idx="0" formatCode="0.00%">
                  <c:v>0</c:v>
                </c:pt>
                <c:pt idx="6" formatCode="0.00%">
                  <c:v>0</c:v>
                </c:pt>
                <c:pt idx="11" formatCode="0.00%">
                  <c:v>0</c:v>
                </c:pt>
                <c:pt idx="18" formatCode="0.00%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A407-4AA3-8FAC-9E983CFF6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1690338"/>
        <c:axId val="854989855"/>
        <c:axId val="0"/>
      </c:bar3DChart>
      <c:catAx>
        <c:axId val="10016903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FF0000"/>
                </a:solidFill>
                <a:latin typeface="+mn-lt"/>
              </a:defRPr>
            </a:pPr>
            <a:endParaRPr lang="es-CO"/>
          </a:p>
        </c:txPr>
        <c:crossAx val="854989855"/>
        <c:crosses val="autoZero"/>
        <c:auto val="1"/>
        <c:lblAlgn val="ctr"/>
        <c:lblOffset val="100"/>
        <c:noMultiLvlLbl val="1"/>
      </c:catAx>
      <c:valAx>
        <c:axId val="8549898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0169033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206BE"/>
                </a:solidFill>
                <a:latin typeface="+mn-lt"/>
              </a:defRPr>
            </a:pPr>
            <a:r>
              <a:rPr lang="es-CO"/>
              <a:t>Programado Vs Ejecutado a marzo por proceso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Graficas!$C$31</c:f>
              <c:strCache>
                <c:ptCount val="1"/>
                <c:pt idx="0">
                  <c:v>P</c:v>
                </c:pt>
              </c:strCache>
            </c:strRef>
          </c:tx>
          <c:spPr>
            <a:solidFill>
              <a:srgbClr val="5B9B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Graficas!$B$32:$B$51</c:f>
              <c:strCache>
                <c:ptCount val="20"/>
                <c:pt idx="0">
                  <c:v>DIRECCIONAMIENTO ESTRATÉGICO Y PLANEACION</c:v>
                </c:pt>
                <c:pt idx="1">
                  <c:v>REGULACIÓN</c:v>
                </c:pt>
                <c:pt idx="2">
                  <c:v>GESTIÓN DE TECNOLOGÍAS DE LA INFORMACIÓN</c:v>
                </c:pt>
                <c:pt idx="3">
                  <c:v>GESTIÓN DE COMUNICACIONES Y MERCADEO</c:v>
                </c:pt>
                <c:pt idx="4">
                  <c:v>SERVICIO AL CIUDADANO Y PARTICIPACION</c:v>
                </c:pt>
                <c:pt idx="5">
                  <c:v>GESTIÓN DEL CONOCIMIENTO, INVESTIGACIÓN E INNOVACIÓN</c:v>
                </c:pt>
                <c:pt idx="6">
                  <c:v>GESTIÓN GEODESICA</c:v>
                </c:pt>
                <c:pt idx="7">
                  <c:v>GESTIÓN CARTOGRÁFICA</c:v>
                </c:pt>
                <c:pt idx="8">
                  <c:v>GESTIÓN AGROLÓGICA</c:v>
                </c:pt>
                <c:pt idx="9">
                  <c:v>GESTIÓN GEOGRÁFICA</c:v>
                </c:pt>
                <c:pt idx="10">
                  <c:v>GESTIÓN CATASTRAL</c:v>
                </c:pt>
                <c:pt idx="11">
                  <c:v>GESTIÓN DEL TALENTO HUMANO</c:v>
                </c:pt>
                <c:pt idx="12">
                  <c:v>0</c:v>
                </c:pt>
                <c:pt idx="13">
                  <c:v>GESTIÓN DOCUMENTAL</c:v>
                </c:pt>
                <c:pt idx="14">
                  <c:v>SERVICIOS ADMINISTRATIVOS</c:v>
                </c:pt>
                <c:pt idx="15">
                  <c:v>GESTION CONTRACTUAL</c:v>
                </c:pt>
                <c:pt idx="16">
                  <c:v>GESTIÓN JURÍDICA</c:v>
                </c:pt>
                <c:pt idx="17">
                  <c:v>GESTIÓN INFORMÁTICA DE SOPORTE</c:v>
                </c:pt>
                <c:pt idx="18">
                  <c:v>CONTROL DISCIPLINARIO</c:v>
                </c:pt>
                <c:pt idx="19">
                  <c:v>SEGUIMIENTO  Y EVALUACION INSTITUCIONAL</c:v>
                </c:pt>
              </c:strCache>
            </c:strRef>
          </c:cat>
          <c:val>
            <c:numRef>
              <c:f>Graficas!$C$32:$C$51</c:f>
              <c:numCache>
                <c:formatCode>0.00%</c:formatCode>
                <c:ptCount val="20"/>
                <c:pt idx="0">
                  <c:v>0.19066666666666665</c:v>
                </c:pt>
                <c:pt idx="1">
                  <c:v>0</c:v>
                </c:pt>
                <c:pt idx="2">
                  <c:v>0.13250000000000001</c:v>
                </c:pt>
                <c:pt idx="3">
                  <c:v>0.10546100000000001</c:v>
                </c:pt>
                <c:pt idx="4">
                  <c:v>9.5749999999999988E-2</c:v>
                </c:pt>
                <c:pt idx="5">
                  <c:v>5.9004000000000008E-2</c:v>
                </c:pt>
                <c:pt idx="6">
                  <c:v>7.5000000000000015E-3</c:v>
                </c:pt>
                <c:pt idx="7">
                  <c:v>7.5000000000000015E-3</c:v>
                </c:pt>
                <c:pt idx="8">
                  <c:v>0.11408020658310822</c:v>
                </c:pt>
                <c:pt idx="9">
                  <c:v>1.4500000000000002E-2</c:v>
                </c:pt>
                <c:pt idx="10">
                  <c:v>0.14710549962182362</c:v>
                </c:pt>
                <c:pt idx="11">
                  <c:v>0.4265500000000001</c:v>
                </c:pt>
                <c:pt idx="12">
                  <c:v>0.30615999999999999</c:v>
                </c:pt>
                <c:pt idx="13">
                  <c:v>4.4000000000000011E-2</c:v>
                </c:pt>
                <c:pt idx="14">
                  <c:v>0.35360000000000003</c:v>
                </c:pt>
                <c:pt idx="15">
                  <c:v>0.1865</c:v>
                </c:pt>
                <c:pt idx="16">
                  <c:v>0.12749948999999999</c:v>
                </c:pt>
                <c:pt idx="17">
                  <c:v>0.15000000000000002</c:v>
                </c:pt>
                <c:pt idx="18">
                  <c:v>0.2</c:v>
                </c:pt>
                <c:pt idx="19">
                  <c:v>0.13750000000000001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D117-4E5D-977B-1AC788B3E798}"/>
            </c:ext>
          </c:extLst>
        </c:ser>
        <c:ser>
          <c:idx val="1"/>
          <c:order val="1"/>
          <c:tx>
            <c:strRef>
              <c:f>Graficas!$D$31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Graficas!$B$32:$B$51</c:f>
              <c:strCache>
                <c:ptCount val="20"/>
                <c:pt idx="0">
                  <c:v>DIRECCIONAMIENTO ESTRATÉGICO Y PLANEACION</c:v>
                </c:pt>
                <c:pt idx="1">
                  <c:v>REGULACIÓN</c:v>
                </c:pt>
                <c:pt idx="2">
                  <c:v>GESTIÓN DE TECNOLOGÍAS DE LA INFORMACIÓN</c:v>
                </c:pt>
                <c:pt idx="3">
                  <c:v>GESTIÓN DE COMUNICACIONES Y MERCADEO</c:v>
                </c:pt>
                <c:pt idx="4">
                  <c:v>SERVICIO AL CIUDADANO Y PARTICIPACION</c:v>
                </c:pt>
                <c:pt idx="5">
                  <c:v>GESTIÓN DEL CONOCIMIENTO, INVESTIGACIÓN E INNOVACIÓN</c:v>
                </c:pt>
                <c:pt idx="6">
                  <c:v>GESTIÓN GEODESICA</c:v>
                </c:pt>
                <c:pt idx="7">
                  <c:v>GESTIÓN CARTOGRÁFICA</c:v>
                </c:pt>
                <c:pt idx="8">
                  <c:v>GESTIÓN AGROLÓGICA</c:v>
                </c:pt>
                <c:pt idx="9">
                  <c:v>GESTIÓN GEOGRÁFICA</c:v>
                </c:pt>
                <c:pt idx="10">
                  <c:v>GESTIÓN CATASTRAL</c:v>
                </c:pt>
                <c:pt idx="11">
                  <c:v>GESTIÓN DEL TALENTO HUMANO</c:v>
                </c:pt>
                <c:pt idx="12">
                  <c:v>0</c:v>
                </c:pt>
                <c:pt idx="13">
                  <c:v>GESTIÓN DOCUMENTAL</c:v>
                </c:pt>
                <c:pt idx="14">
                  <c:v>SERVICIOS ADMINISTRATIVOS</c:v>
                </c:pt>
                <c:pt idx="15">
                  <c:v>GESTION CONTRACTUAL</c:v>
                </c:pt>
                <c:pt idx="16">
                  <c:v>GESTIÓN JURÍDICA</c:v>
                </c:pt>
                <c:pt idx="17">
                  <c:v>GESTIÓN INFORMÁTICA DE SOPORTE</c:v>
                </c:pt>
                <c:pt idx="18">
                  <c:v>CONTROL DISCIPLINARIO</c:v>
                </c:pt>
                <c:pt idx="19">
                  <c:v>SEGUIMIENTO  Y EVALUACION INSTITUCIONAL</c:v>
                </c:pt>
              </c:strCache>
            </c:strRef>
          </c:cat>
          <c:val>
            <c:numRef>
              <c:f>Graficas!$D$32:$D$51</c:f>
              <c:numCache>
                <c:formatCode>0.00%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4.0697406631429775E-5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D117-4E5D-977B-1AC788B3E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2243232"/>
        <c:axId val="171467538"/>
        <c:axId val="0"/>
      </c:bar3DChart>
      <c:catAx>
        <c:axId val="188224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CO"/>
                  <a:t>Proceso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206BE"/>
                </a:solidFill>
                <a:latin typeface="+mn-lt"/>
              </a:defRPr>
            </a:pPr>
            <a:endParaRPr lang="es-CO"/>
          </a:p>
        </c:txPr>
        <c:crossAx val="171467538"/>
        <c:crosses val="autoZero"/>
        <c:auto val="1"/>
        <c:lblAlgn val="ctr"/>
        <c:lblOffset val="100"/>
        <c:noMultiLvlLbl val="1"/>
      </c:catAx>
      <c:valAx>
        <c:axId val="17146753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8224323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76200</xdr:rowOff>
    </xdr:from>
    <xdr:ext cx="6000750" cy="838200"/>
    <xdr:pic>
      <xdr:nvPicPr>
        <xdr:cNvPr id="2" name="image1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152400</xdr:rowOff>
    </xdr:from>
    <xdr:ext cx="1381125" cy="14287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76200</xdr:rowOff>
    </xdr:from>
    <xdr:ext cx="1381125" cy="14668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76200</xdr:rowOff>
    </xdr:from>
    <xdr:ext cx="1381125" cy="1466850"/>
    <xdr:pic>
      <xdr:nvPicPr>
        <xdr:cNvPr id="3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95250</xdr:rowOff>
    </xdr:from>
    <xdr:ext cx="1200150" cy="12382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76200</xdr:rowOff>
    </xdr:from>
    <xdr:ext cx="1381125" cy="14192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85725</xdr:rowOff>
    </xdr:from>
    <xdr:ext cx="1381125" cy="14287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76200</xdr:rowOff>
    </xdr:from>
    <xdr:ext cx="1381125" cy="14382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76200</xdr:rowOff>
    </xdr:from>
    <xdr:ext cx="1381125" cy="14287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76200</xdr:rowOff>
    </xdr:from>
    <xdr:ext cx="1381125" cy="14287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85725</xdr:rowOff>
    </xdr:from>
    <xdr:ext cx="1381125" cy="14287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0</xdr:row>
      <xdr:rowOff>85725</xdr:rowOff>
    </xdr:from>
    <xdr:ext cx="1381125" cy="1428750"/>
    <xdr:pic>
      <xdr:nvPicPr>
        <xdr:cNvPr id="3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95250</xdr:rowOff>
    </xdr:from>
    <xdr:ext cx="1238250" cy="1209675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152400</xdr:rowOff>
    </xdr:from>
    <xdr:ext cx="1381125" cy="14287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85725</xdr:rowOff>
    </xdr:from>
    <xdr:ext cx="1381125" cy="14287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76200</xdr:rowOff>
    </xdr:from>
    <xdr:ext cx="1381125" cy="14382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152400</xdr:rowOff>
    </xdr:from>
    <xdr:ext cx="1381125" cy="14287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104775</xdr:rowOff>
    </xdr:from>
    <xdr:ext cx="18773775" cy="5657850"/>
    <xdr:graphicFrame macro="">
      <xdr:nvGraphicFramePr>
        <xdr:cNvPr id="2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152400</xdr:rowOff>
    </xdr:from>
    <xdr:ext cx="1381125" cy="14287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1200150" cy="12382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76200</xdr:rowOff>
    </xdr:from>
    <xdr:ext cx="1381125" cy="14382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1200150" cy="12382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123825</xdr:rowOff>
    </xdr:from>
    <xdr:ext cx="1200150" cy="1238250"/>
    <xdr:pic>
      <xdr:nvPicPr>
        <xdr:cNvPr id="3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123825</xdr:rowOff>
    </xdr:from>
    <xdr:ext cx="1200150" cy="1238250"/>
    <xdr:pic>
      <xdr:nvPicPr>
        <xdr:cNvPr id="4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19050</xdr:rowOff>
    </xdr:from>
    <xdr:ext cx="10544175" cy="4600575"/>
    <xdr:graphicFrame macro="">
      <xdr:nvGraphicFramePr>
        <xdr:cNvPr id="2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561975</xdr:colOff>
      <xdr:row>3</xdr:row>
      <xdr:rowOff>19050</xdr:rowOff>
    </xdr:from>
    <xdr:ext cx="6276975" cy="4600575"/>
    <xdr:graphicFrame macro="">
      <xdr:nvGraphicFramePr>
        <xdr:cNvPr id="3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27</xdr:row>
      <xdr:rowOff>180975</xdr:rowOff>
    </xdr:from>
    <xdr:ext cx="16916400" cy="5591175"/>
    <xdr:graphicFrame macro="">
      <xdr:nvGraphicFramePr>
        <xdr:cNvPr id="4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219075</xdr:rowOff>
    </xdr:from>
    <xdr:ext cx="1200150" cy="12382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219075</xdr:rowOff>
    </xdr:from>
    <xdr:ext cx="1200150" cy="12382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133350</xdr:rowOff>
    </xdr:from>
    <xdr:ext cx="1200150" cy="12382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0</xdr:row>
      <xdr:rowOff>133350</xdr:rowOff>
    </xdr:from>
    <xdr:ext cx="1200150" cy="1238250"/>
    <xdr:pic>
      <xdr:nvPicPr>
        <xdr:cNvPr id="3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219075</xdr:rowOff>
    </xdr:from>
    <xdr:ext cx="1200150" cy="12382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161925</xdr:rowOff>
    </xdr:from>
    <xdr:ext cx="1304925" cy="1352550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1</xdr:row>
      <xdr:rowOff>123825</xdr:rowOff>
    </xdr:from>
    <xdr:ext cx="876300" cy="1019175"/>
    <xdr:pic>
      <xdr:nvPicPr>
        <xdr:cNvPr id="2" name="image2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206BE"/>
    <outlinePr summaryBelow="0" summaryRight="0"/>
  </sheetPr>
  <dimension ref="A1:AI989"/>
  <sheetViews>
    <sheetView tabSelected="1" zoomScale="80" zoomScaleNormal="80" workbookViewId="0">
      <pane xSplit="2" ySplit="4" topLeftCell="K5" activePane="bottomRight" state="frozen"/>
      <selection activeCell="C3" sqref="C3:X5"/>
      <selection pane="topRight" activeCell="C3" sqref="C3:X5"/>
      <selection pane="bottomLeft" activeCell="C3" sqref="C3:X5"/>
      <selection pane="bottomRight" activeCell="G2" sqref="G2:Y2"/>
    </sheetView>
  </sheetViews>
  <sheetFormatPr baseColWidth="10" defaultColWidth="14.42578125" defaultRowHeight="15" customHeight="1"/>
  <cols>
    <col min="1" max="1" width="22" customWidth="1"/>
    <col min="2" max="2" width="10.42578125" customWidth="1"/>
    <col min="3" max="3" width="21.7109375" customWidth="1"/>
    <col min="4" max="4" width="17.5703125" customWidth="1"/>
    <col min="5" max="5" width="23.140625" customWidth="1"/>
    <col min="6" max="6" width="24.140625" customWidth="1"/>
    <col min="7" max="7" width="19.5703125" customWidth="1"/>
    <col min="8" max="8" width="21.5703125" customWidth="1"/>
    <col min="11" max="11" width="29.5703125" customWidth="1"/>
    <col min="14" max="15" width="8.85546875" customWidth="1"/>
    <col min="16" max="16" width="9.7109375" customWidth="1"/>
    <col min="17" max="17" width="8.28515625" customWidth="1"/>
    <col min="18" max="18" width="9.140625" customWidth="1"/>
    <col min="19" max="19" width="38.28515625" customWidth="1"/>
    <col min="20" max="20" width="101.5703125" customWidth="1"/>
    <col min="21" max="21" width="35.28515625" customWidth="1"/>
    <col min="22" max="22" width="10.85546875" customWidth="1"/>
    <col min="23" max="23" width="9.140625" customWidth="1"/>
    <col min="24" max="25" width="9.5703125" customWidth="1"/>
  </cols>
  <sheetData>
    <row r="1" spans="1:35" ht="40.5" customHeight="1">
      <c r="A1" s="662"/>
      <c r="B1" s="663"/>
      <c r="C1" s="663"/>
      <c r="D1" s="663"/>
      <c r="E1" s="663"/>
      <c r="F1" s="666" t="s">
        <v>0</v>
      </c>
      <c r="G1" s="668" t="s">
        <v>1</v>
      </c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70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40.5" customHeight="1">
      <c r="A2" s="664"/>
      <c r="B2" s="665"/>
      <c r="C2" s="665"/>
      <c r="D2" s="665"/>
      <c r="E2" s="665"/>
      <c r="F2" s="667"/>
      <c r="G2" s="671" t="s">
        <v>2</v>
      </c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3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15.75">
      <c r="A3" s="4"/>
      <c r="B3" s="4"/>
      <c r="C3" s="674" t="s">
        <v>3</v>
      </c>
      <c r="D3" s="659"/>
      <c r="E3" s="659"/>
      <c r="F3" s="659"/>
      <c r="G3" s="659"/>
      <c r="H3" s="660"/>
      <c r="I3" s="674" t="s">
        <v>4</v>
      </c>
      <c r="J3" s="659"/>
      <c r="K3" s="659"/>
      <c r="L3" s="659"/>
      <c r="M3" s="660"/>
      <c r="N3" s="674" t="s">
        <v>5</v>
      </c>
      <c r="O3" s="659"/>
      <c r="P3" s="659"/>
      <c r="Q3" s="659"/>
      <c r="R3" s="660"/>
      <c r="S3" s="658" t="s">
        <v>6</v>
      </c>
      <c r="T3" s="659"/>
      <c r="U3" s="660"/>
      <c r="V3" s="661" t="s">
        <v>7</v>
      </c>
      <c r="W3" s="659"/>
      <c r="X3" s="659"/>
      <c r="Y3" s="660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5" ht="67.5" customHeight="1">
      <c r="A4" s="5" t="s">
        <v>8</v>
      </c>
      <c r="B4" s="6" t="s">
        <v>9</v>
      </c>
      <c r="C4" s="7" t="s">
        <v>10</v>
      </c>
      <c r="D4" s="8" t="s">
        <v>11</v>
      </c>
      <c r="E4" s="8" t="s">
        <v>12</v>
      </c>
      <c r="F4" s="8" t="s">
        <v>13</v>
      </c>
      <c r="G4" s="8" t="s">
        <v>14</v>
      </c>
      <c r="H4" s="8" t="s">
        <v>15</v>
      </c>
      <c r="I4" s="8" t="s">
        <v>16</v>
      </c>
      <c r="J4" s="8" t="s">
        <v>17</v>
      </c>
      <c r="K4" s="8" t="s">
        <v>18</v>
      </c>
      <c r="L4" s="8" t="s">
        <v>19</v>
      </c>
      <c r="M4" s="8" t="s">
        <v>20</v>
      </c>
      <c r="N4" s="9" t="s">
        <v>21</v>
      </c>
      <c r="O4" s="9" t="s">
        <v>22</v>
      </c>
      <c r="P4" s="10" t="s">
        <v>23</v>
      </c>
      <c r="Q4" s="9" t="s">
        <v>24</v>
      </c>
      <c r="R4" s="9" t="s">
        <v>25</v>
      </c>
      <c r="S4" s="11" t="s">
        <v>26</v>
      </c>
      <c r="T4" s="11" t="s">
        <v>27</v>
      </c>
      <c r="U4" s="11" t="s">
        <v>28</v>
      </c>
      <c r="V4" s="13" t="s">
        <v>21</v>
      </c>
      <c r="W4" s="13" t="s">
        <v>22</v>
      </c>
      <c r="X4" s="13" t="s">
        <v>29</v>
      </c>
      <c r="Y4" s="13" t="s">
        <v>36</v>
      </c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ht="48" customHeight="1">
      <c r="A5" s="675" t="str">
        <f>GEODES!C4</f>
        <v>GESTIÓN GEODESICA</v>
      </c>
      <c r="B5" s="638">
        <f>GEODES!AA4</f>
        <v>5.8599999999999999E-2</v>
      </c>
      <c r="C5" s="647" t="str">
        <f>GEODES!A9</f>
        <v>Datos de gravedad actualizados, procesados y dispuestos</v>
      </c>
      <c r="D5" s="643" t="str">
        <f>GEODES!B9</f>
        <v>13. No Aplica</v>
      </c>
      <c r="E5" s="639" t="str">
        <f>GEODES!C9</f>
        <v>Fortalecer la producción de la información agrológica geográfica geodésica y cartográfica nacional</v>
      </c>
      <c r="F5" s="639" t="str">
        <f>GEODES!D9</f>
        <v>4.4. Fortalecimiento de la Red Geodésica Nacional para mejorar las precisiones de escalas  y coordenadas de la cartografía oficial</v>
      </c>
      <c r="G5" s="639" t="str">
        <f>GEODES!E9</f>
        <v>Gestión con Valores para Resultados</v>
      </c>
      <c r="H5" s="639" t="str">
        <f>GEODES!F9</f>
        <v>3.6. Fortalecimiento organizacional y simplificación de procesos</v>
      </c>
      <c r="I5" s="639" t="str">
        <f>GEODES!G9</f>
        <v>Numero</v>
      </c>
      <c r="J5" s="639">
        <f>GEODES!H9</f>
        <v>18</v>
      </c>
      <c r="K5" s="639" t="str">
        <f>GEODES!I9</f>
        <v>Datos de gravedad actualizados, procesados y dispuestos</v>
      </c>
      <c r="L5" s="639" t="str">
        <f>GEODES!J9</f>
        <v>Eficacia</v>
      </c>
      <c r="M5" s="639" t="str">
        <f>GEODES!K9</f>
        <v>GIT  Gestión Geodésica</v>
      </c>
      <c r="N5" s="640">
        <f>GEODES!Y9</f>
        <v>1.0000000000000002</v>
      </c>
      <c r="O5" s="640">
        <f>GEODES!Y10</f>
        <v>0</v>
      </c>
      <c r="P5" s="640">
        <f>GEODES!Z9</f>
        <v>0.3</v>
      </c>
      <c r="Q5" s="640">
        <f>GEODES!AA9</f>
        <v>0</v>
      </c>
      <c r="R5" s="644">
        <f>SUM(Q5:Q16)</f>
        <v>0</v>
      </c>
      <c r="S5" s="21" t="str">
        <f>GEODES!B12</f>
        <v>13. No Aplica</v>
      </c>
      <c r="T5" s="22" t="str">
        <f>GEODES!C12</f>
        <v>Determinar, procesar y disponer los datos de gravedad absoluta de 18 puntos de la red gravimétrica nacional, de conformidad con el mapa de riesgos del gobierno francés</v>
      </c>
      <c r="U5" s="22" t="str">
        <f>GEODES!K12</f>
        <v>GIT  Gestión Geodésica</v>
      </c>
      <c r="V5" s="23">
        <f>GEODES!Y12</f>
        <v>0.99999999999999989</v>
      </c>
      <c r="W5" s="23">
        <f>GEODES!Y13</f>
        <v>0</v>
      </c>
      <c r="X5" s="23">
        <f>GEODES!Z12</f>
        <v>0.4</v>
      </c>
      <c r="Y5" s="24">
        <f>GEODES!AA12</f>
        <v>0</v>
      </c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48" customHeight="1">
      <c r="A6" s="636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  <c r="O6" s="636"/>
      <c r="P6" s="636"/>
      <c r="Q6" s="636"/>
      <c r="R6" s="645"/>
      <c r="S6" s="25" t="str">
        <f>GEODES!B14</f>
        <v>13. No Aplica</v>
      </c>
      <c r="T6" s="26" t="str">
        <f>GEODES!C14</f>
        <v>Capturar, procesar y disponer datos de gravedad del 50% de los puntos que conforman un anillo de la densificación de la red gravimétrica.</v>
      </c>
      <c r="U6" s="26" t="str">
        <f>GEODES!K14</f>
        <v>GIT  Gestión Geodésica</v>
      </c>
      <c r="V6" s="27">
        <f>GEODES!Y14</f>
        <v>1</v>
      </c>
      <c r="W6" s="27">
        <f>GEODES!Y15</f>
        <v>0</v>
      </c>
      <c r="X6" s="27">
        <f>GEODES!Z14</f>
        <v>0.4</v>
      </c>
      <c r="Y6" s="28">
        <f>GEODES!AA14</f>
        <v>0</v>
      </c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48" customHeight="1">
      <c r="A7" s="636"/>
      <c r="B7" s="636"/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5"/>
      <c r="S7" s="29" t="str">
        <f>GEODES!B16</f>
        <v>13. No Aplica</v>
      </c>
      <c r="T7" s="30" t="str">
        <f>GEODES!C16</f>
        <v>Calcular, consolidar y disponer datos de gravedad existentes en la subdirección desde el 2003 a 2018.</v>
      </c>
      <c r="U7" s="30" t="str">
        <f>GEODES!K16</f>
        <v>GIT  Gestión Geodésica</v>
      </c>
      <c r="V7" s="31">
        <f>GEODES!Y16</f>
        <v>0.99999999999999989</v>
      </c>
      <c r="W7" s="31">
        <f>GEODES!Y17</f>
        <v>0</v>
      </c>
      <c r="X7" s="31">
        <f>GEODES!Z16</f>
        <v>0.2</v>
      </c>
      <c r="Y7" s="33">
        <f>GEODES!AA16</f>
        <v>0</v>
      </c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5" ht="30">
      <c r="A8" s="636"/>
      <c r="B8" s="636"/>
      <c r="C8" s="647" t="str">
        <f>GEODES!A23</f>
        <v>Estaciones activas y conectadas al marco de referencia terrestre</v>
      </c>
      <c r="D8" s="643" t="str">
        <f>GEODES!B23</f>
        <v>13. No Aplica</v>
      </c>
      <c r="E8" s="639" t="str">
        <f>GEODES!C23</f>
        <v>Fortalecer la producción de la información agrológica geográfica geodésica y cartográfica nacional</v>
      </c>
      <c r="F8" s="639" t="str">
        <f>GEODES!D23</f>
        <v>4.4. Fortalecimiento de la Red Geodésica Nacional para mejorar las precisiones de escalas  y coordenadas de la cartografía oficial</v>
      </c>
      <c r="G8" s="639" t="str">
        <f>GEODES!E23</f>
        <v>Gestión con Valores para Resultados</v>
      </c>
      <c r="H8" s="639" t="str">
        <f>GEODES!F23</f>
        <v>3.6. Fortalecimiento organizacional y simplificación de procesos</v>
      </c>
      <c r="I8" s="639" t="str">
        <f>GEODES!G23</f>
        <v>Numero</v>
      </c>
      <c r="J8" s="639">
        <f>GEODES!H23</f>
        <v>34</v>
      </c>
      <c r="K8" s="639" t="str">
        <f>GEODES!I23</f>
        <v>Estaciones activas y conectadas al marco de referencia terrestre</v>
      </c>
      <c r="L8" s="639" t="str">
        <f>GEODES!J23</f>
        <v>Eficacia</v>
      </c>
      <c r="M8" s="639" t="str">
        <f>GEODES!K23</f>
        <v>GIT  Gestión Geodésica</v>
      </c>
      <c r="N8" s="640">
        <f>GEODES!Y23</f>
        <v>1.0000000000000004</v>
      </c>
      <c r="O8" s="640">
        <f>GEODES!Y24</f>
        <v>0</v>
      </c>
      <c r="P8" s="640">
        <f>GEODES!Z23</f>
        <v>0.45</v>
      </c>
      <c r="Q8" s="640">
        <f>GEODES!AA23</f>
        <v>0</v>
      </c>
      <c r="R8" s="645"/>
      <c r="S8" s="21" t="str">
        <f>GEODES!B26</f>
        <v>13. No Aplica</v>
      </c>
      <c r="T8" s="22" t="str">
        <f>GEODES!C26</f>
        <v>Fortalecer la red geodésica del país con 12 estaciones en los municipios priorizados y realizar su respectivo monitoreo, actualización (2018,0), procesamiento y disposición.</v>
      </c>
      <c r="U8" s="22" t="str">
        <f>GEODES!K26</f>
        <v>GIT  Gestión Geodésica</v>
      </c>
      <c r="V8" s="23">
        <f>GEODES!Y26</f>
        <v>1</v>
      </c>
      <c r="W8" s="23">
        <f>GEODES!Y27</f>
        <v>0</v>
      </c>
      <c r="X8" s="23">
        <f>GEODES!Z26</f>
        <v>0.3</v>
      </c>
      <c r="Y8" s="24">
        <f>GEODES!AA26</f>
        <v>0</v>
      </c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>
      <c r="A9" s="636"/>
      <c r="B9" s="636"/>
      <c r="C9" s="636"/>
      <c r="D9" s="636"/>
      <c r="E9" s="636"/>
      <c r="F9" s="636"/>
      <c r="G9" s="636"/>
      <c r="H9" s="636"/>
      <c r="I9" s="636"/>
      <c r="J9" s="636"/>
      <c r="K9" s="636"/>
      <c r="L9" s="636"/>
      <c r="M9" s="636"/>
      <c r="N9" s="636"/>
      <c r="O9" s="636"/>
      <c r="P9" s="636"/>
      <c r="Q9" s="636"/>
      <c r="R9" s="645"/>
      <c r="S9" s="25" t="str">
        <f>GEODES!B28</f>
        <v>13. No Aplica</v>
      </c>
      <c r="T9" s="26" t="str">
        <f>GEODES!C28</f>
        <v>Integrar 10 estaciones (activas y pasivas) de otras instituciones públicas y privadas a la Red Geodésica Nacional.</v>
      </c>
      <c r="U9" s="26" t="str">
        <f>GEODES!K28</f>
        <v>GIT  Gestión Geodésica</v>
      </c>
      <c r="V9" s="27">
        <f>GEODES!Y28</f>
        <v>1</v>
      </c>
      <c r="W9" s="27">
        <f>GEODES!Y29</f>
        <v>0</v>
      </c>
      <c r="X9" s="27">
        <f>GEODES!Z28</f>
        <v>0.1</v>
      </c>
      <c r="Y9" s="28">
        <f>GEODES!AA28</f>
        <v>0</v>
      </c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45">
      <c r="A10" s="636"/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  <c r="M10" s="636"/>
      <c r="N10" s="636"/>
      <c r="O10" s="636"/>
      <c r="P10" s="636"/>
      <c r="Q10" s="636"/>
      <c r="R10" s="645"/>
      <c r="S10" s="25" t="str">
        <f>GEODES!B30</f>
        <v>13. No Aplica</v>
      </c>
      <c r="T10" s="26" t="str">
        <f>GEODES!C30</f>
        <v>Identiticar, priorizar y mantener (activación) las estaciones continuas de la Red Magna ECO, así como monitorear, procesar y disponer semanalmente sus datos de coordenadas (rinex) y la de las 105 estaciones del centro IGA del Sistema de Referencia Geocéntrico para las Américas (SIRGAS).</v>
      </c>
      <c r="U10" s="26" t="str">
        <f>GEODES!K30</f>
        <v>GIT  Gestión Geodésica</v>
      </c>
      <c r="V10" s="27">
        <f>GEODES!Y30</f>
        <v>1</v>
      </c>
      <c r="W10" s="27">
        <f>GEODES!Y31</f>
        <v>0</v>
      </c>
      <c r="X10" s="27">
        <f>GEODES!Z30</f>
        <v>0.2</v>
      </c>
      <c r="Y10" s="28">
        <f>GEODES!AA30</f>
        <v>0</v>
      </c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>
      <c r="A11" s="636"/>
      <c r="B11" s="636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45"/>
      <c r="S11" s="25" t="str">
        <f>GEODES!B32</f>
        <v>13. No Aplica</v>
      </c>
      <c r="T11" s="26" t="str">
        <f>GEODES!C32</f>
        <v>Determinar, procesar y disponer los datos de coordenadas de la red pasiva del país</v>
      </c>
      <c r="U11" s="26" t="str">
        <f>GEODES!K32</f>
        <v>GIT  Gestión Geodésica</v>
      </c>
      <c r="V11" s="27">
        <f>GEODES!Y32</f>
        <v>1</v>
      </c>
      <c r="W11" s="27">
        <f>GEODES!Y33</f>
        <v>0</v>
      </c>
      <c r="X11" s="27">
        <f>GEODES!Z32</f>
        <v>0.1</v>
      </c>
      <c r="Y11" s="28">
        <f>GEODES!AA32</f>
        <v>0</v>
      </c>
      <c r="Z11" s="1"/>
      <c r="AA11" s="1"/>
      <c r="AB11" s="1"/>
      <c r="AC11" s="1"/>
      <c r="AD11" s="1"/>
      <c r="AE11" s="1"/>
      <c r="AF11" s="1"/>
      <c r="AG11" s="1"/>
      <c r="AH11" s="1"/>
      <c r="AI11" s="1"/>
    </row>
    <row r="12" spans="1:35" ht="30">
      <c r="A12" s="636"/>
      <c r="B12" s="636"/>
      <c r="C12" s="636"/>
      <c r="D12" s="636"/>
      <c r="E12" s="636"/>
      <c r="F12" s="636"/>
      <c r="G12" s="636"/>
      <c r="H12" s="636"/>
      <c r="I12" s="636"/>
      <c r="J12" s="636"/>
      <c r="K12" s="636"/>
      <c r="L12" s="636"/>
      <c r="M12" s="636"/>
      <c r="N12" s="636"/>
      <c r="O12" s="636"/>
      <c r="P12" s="636"/>
      <c r="Q12" s="636"/>
      <c r="R12" s="645"/>
      <c r="S12" s="25" t="str">
        <f>GEODES!B34</f>
        <v>13. No Aplica</v>
      </c>
      <c r="T12" s="26" t="str">
        <f>GEODES!C34</f>
        <v>Calcular y consolidar los datos de altura de las líneas de nivelación geodésica, de acuerdo a priorización basada en la identificación de insumos.</v>
      </c>
      <c r="U12" s="26" t="str">
        <f>GEODES!K34</f>
        <v>GIT  Gestión Geodésica</v>
      </c>
      <c r="V12" s="27">
        <f>GEODES!Y34</f>
        <v>1</v>
      </c>
      <c r="W12" s="27">
        <f>GEODES!Y35</f>
        <v>0</v>
      </c>
      <c r="X12" s="27">
        <f>GEODES!Z34</f>
        <v>0.1</v>
      </c>
      <c r="Y12" s="28">
        <f>GEODES!AA34</f>
        <v>0</v>
      </c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spans="1:35" ht="45">
      <c r="A13" s="636"/>
      <c r="B13" s="636"/>
      <c r="C13" s="636"/>
      <c r="D13" s="636"/>
      <c r="E13" s="636"/>
      <c r="F13" s="636"/>
      <c r="G13" s="636"/>
      <c r="H13" s="636"/>
      <c r="I13" s="636"/>
      <c r="J13" s="636"/>
      <c r="K13" s="636"/>
      <c r="L13" s="636"/>
      <c r="M13" s="636"/>
      <c r="N13" s="636"/>
      <c r="O13" s="636"/>
      <c r="P13" s="636"/>
      <c r="Q13" s="636"/>
      <c r="R13" s="645"/>
      <c r="S13" s="25" t="str">
        <f>GEODES!B36</f>
        <v>13. No Aplica</v>
      </c>
      <c r="T13" s="26" t="str">
        <f>GEODES!C36</f>
        <v>Gestionar la contratación para la densificación de la red geodésica del país y la disposición de plataforma de datos conjunta para el servicio de datos GNSS, y realizar su respectivo seguimiento y validación de entregables, en el marco de las metas del Banco de Mundial.</v>
      </c>
      <c r="U13" s="26" t="str">
        <f>GEODES!K36</f>
        <v>GIT  Gestión Geodésica</v>
      </c>
      <c r="V13" s="27">
        <f>GEODES!Y36</f>
        <v>1</v>
      </c>
      <c r="W13" s="27">
        <f>GEODES!Y37</f>
        <v>0</v>
      </c>
      <c r="X13" s="27">
        <f>GEODES!Z36</f>
        <v>0.1</v>
      </c>
      <c r="Y13" s="28">
        <f>GEODES!AA36</f>
        <v>0</v>
      </c>
      <c r="Z13" s="1"/>
      <c r="AA13" s="1"/>
      <c r="AB13" s="1"/>
      <c r="AC13" s="1"/>
      <c r="AD13" s="1"/>
      <c r="AE13" s="1"/>
      <c r="AF13" s="1"/>
      <c r="AG13" s="1"/>
      <c r="AH13" s="1"/>
      <c r="AI13" s="1"/>
    </row>
    <row r="14" spans="1:35" ht="34.5" customHeight="1">
      <c r="A14" s="636"/>
      <c r="B14" s="636"/>
      <c r="C14" s="637"/>
      <c r="D14" s="637"/>
      <c r="E14" s="637"/>
      <c r="F14" s="637"/>
      <c r="G14" s="637"/>
      <c r="H14" s="637"/>
      <c r="I14" s="637"/>
      <c r="J14" s="637"/>
      <c r="K14" s="637"/>
      <c r="L14" s="637"/>
      <c r="M14" s="637"/>
      <c r="N14" s="637"/>
      <c r="O14" s="637"/>
      <c r="P14" s="637"/>
      <c r="Q14" s="637"/>
      <c r="R14" s="645"/>
      <c r="S14" s="29" t="str">
        <f>GEODES!B38</f>
        <v>13. No Aplica</v>
      </c>
      <c r="T14" s="30" t="str">
        <f>GEODES!C38</f>
        <v>Revisar, ajustar, socializar y formalizar el plan nacional de geodesia, así como iniciar su implementación.</v>
      </c>
      <c r="U14" s="30" t="str">
        <f>GEODES!K38</f>
        <v>GIT  Gestión Geodésica</v>
      </c>
      <c r="V14" s="31">
        <f>GEODES!Y38</f>
        <v>1</v>
      </c>
      <c r="W14" s="31">
        <f>GEODES!Y39</f>
        <v>0</v>
      </c>
      <c r="X14" s="31">
        <f>GEODES!Z38</f>
        <v>0.1</v>
      </c>
      <c r="Y14" s="33">
        <f>GEODES!AA38</f>
        <v>0</v>
      </c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34.5" customHeight="1">
      <c r="A15" s="636"/>
      <c r="B15" s="636"/>
      <c r="C15" s="647" t="str">
        <f>GEODES!A43</f>
        <v>Datos geomagnéticos generados, procesados y dispuestos</v>
      </c>
      <c r="D15" s="643" t="str">
        <f>GEODES!B43</f>
        <v>13. No Aplica</v>
      </c>
      <c r="E15" s="639" t="str">
        <f>GEODES!C43</f>
        <v>Fortalecer la producción de la información agrológica geográfica geodésica y cartográfica nacional</v>
      </c>
      <c r="F15" s="639" t="str">
        <f>GEODES!D43</f>
        <v>4.4. Fortalecimiento de la Red Geodésica Nacional para mejorar las precisiones de escalas  y coordenadas de la cartografía oficial</v>
      </c>
      <c r="G15" s="639" t="str">
        <f>GEODES!E43</f>
        <v>Gestión con Valores para Resultados</v>
      </c>
      <c r="H15" s="639" t="str">
        <f>GEODES!F43</f>
        <v>3.6. Fortalecimiento organizacional y simplificación de procesos</v>
      </c>
      <c r="I15" s="639" t="str">
        <f>GEODES!G43</f>
        <v>Numero</v>
      </c>
      <c r="J15" s="639">
        <f>GEODES!H43</f>
        <v>648</v>
      </c>
      <c r="K15" s="639" t="str">
        <f>GEODES!I43</f>
        <v>Datos geomagnéticos generados, procesados y dispuestos</v>
      </c>
      <c r="L15" s="639" t="str">
        <f>GEODES!J43</f>
        <v>Eficacia</v>
      </c>
      <c r="M15" s="639" t="str">
        <f>GEODES!K43</f>
        <v>GIT  Gestión Geodésica</v>
      </c>
      <c r="N15" s="640">
        <f>GEODES!Y43</f>
        <v>0.99999999999999989</v>
      </c>
      <c r="O15" s="640">
        <f>GEODES!Y44</f>
        <v>0</v>
      </c>
      <c r="P15" s="640">
        <f>GEODES!Z43</f>
        <v>0.25</v>
      </c>
      <c r="Q15" s="640">
        <f>GEODES!AA41</f>
        <v>0</v>
      </c>
      <c r="R15" s="645"/>
      <c r="S15" s="21" t="str">
        <f>GEODES!B46</f>
        <v>13. No Aplica</v>
      </c>
      <c r="T15" s="22" t="str">
        <f>GEODES!C46</f>
        <v>Generar, procesar y disponer 648 datos geomagnéticos capturados a través del observatorio (Se toman 2 lecturas, 3 veces por semana. Cada lectura mide la declinación, inclinación, y fuerza del campo magnetico)</v>
      </c>
      <c r="U15" s="22" t="str">
        <f>GEODES!K46</f>
        <v>GIT  Gestión Geodésica</v>
      </c>
      <c r="V15" s="23">
        <f>GEODES!Y46</f>
        <v>0.99999999999999989</v>
      </c>
      <c r="W15" s="23">
        <f>GEODES!Y47</f>
        <v>0</v>
      </c>
      <c r="X15" s="23">
        <f>GEODES!Z46</f>
        <v>0.5</v>
      </c>
      <c r="Y15" s="24">
        <f>GEODES!AA46</f>
        <v>0</v>
      </c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34.5" customHeight="1">
      <c r="A16" s="637"/>
      <c r="B16" s="637"/>
      <c r="C16" s="637"/>
      <c r="D16" s="637"/>
      <c r="E16" s="637"/>
      <c r="F16" s="637"/>
      <c r="G16" s="637"/>
      <c r="H16" s="637"/>
      <c r="I16" s="637"/>
      <c r="J16" s="637"/>
      <c r="K16" s="637"/>
      <c r="L16" s="637"/>
      <c r="M16" s="637"/>
      <c r="N16" s="637"/>
      <c r="O16" s="637"/>
      <c r="P16" s="637"/>
      <c r="Q16" s="637"/>
      <c r="R16" s="646"/>
      <c r="S16" s="29" t="str">
        <f>GEODES!B48</f>
        <v>13. No Aplica</v>
      </c>
      <c r="T16" s="30" t="str">
        <f>GEODES!C48</f>
        <v>Generar propuesta para la modernización del observatorio geomagnético nacional, con su respectivo plan de acción (documento y cronograma)</v>
      </c>
      <c r="U16" s="30" t="str">
        <f>GEODES!K48</f>
        <v>GIT  Gestión Geodésica</v>
      </c>
      <c r="V16" s="31">
        <f>GEODES!Y48</f>
        <v>1</v>
      </c>
      <c r="W16" s="31">
        <f>GEODES!Y48</f>
        <v>1</v>
      </c>
      <c r="X16" s="31">
        <f>GEODES!Z48</f>
        <v>0.5</v>
      </c>
      <c r="Y16" s="33">
        <f>GEODES!AA48</f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35" ht="30">
      <c r="A17" s="635" t="str">
        <f>CARTOG!C4</f>
        <v>GESTIÓN CARTOGRÁFICA</v>
      </c>
      <c r="B17" s="638">
        <f>CARTOG!AA4</f>
        <v>5.9799999999999999E-2</v>
      </c>
      <c r="C17" s="647" t="str">
        <f>CARTOG!A9</f>
        <v>Información cartográfica generada o actualizada a diferentes  resoluciones de 3.500.000 ha del país.</v>
      </c>
      <c r="D17" s="643" t="str">
        <f>CARTOG!B9</f>
        <v>13. No Aplica</v>
      </c>
      <c r="E17" s="639" t="str">
        <f>CARTOG!C9</f>
        <v>Fortalecer la producción de la información agrológica geográfica geodésica y cartográfica nacional</v>
      </c>
      <c r="F17" s="639" t="str">
        <f>CARTOG!D9</f>
        <v>4.3. Fortalecimiento de la estandarización, producción y validación de la cartografía básica oficial del país</v>
      </c>
      <c r="G17" s="639" t="str">
        <f>CARTOG!E9</f>
        <v>Gestión_con_Valores_para_Resultados</v>
      </c>
      <c r="H17" s="639" t="str">
        <f>CARTOG!F9</f>
        <v>3.6. Fortalecimiento organizacional y simplificación de procesos</v>
      </c>
      <c r="I17" s="639" t="str">
        <f>CARTOG!G9</f>
        <v>Hectáreas</v>
      </c>
      <c r="J17" s="641">
        <f>CARTOG!H9</f>
        <v>3500000</v>
      </c>
      <c r="K17" s="639" t="str">
        <f>CARTOG!I9</f>
        <v>Hectáreas de información cartográfica generada o actualizada a diferentes  resoluciones</v>
      </c>
      <c r="L17" s="639" t="str">
        <f>CARTOG!J9</f>
        <v>Eficacia</v>
      </c>
      <c r="M17" s="639" t="str">
        <f>CARTOG!K9</f>
        <v xml:space="preserve">GIT  Producción Cartográfica </v>
      </c>
      <c r="N17" s="640">
        <f>CARTOG!Y9</f>
        <v>1</v>
      </c>
      <c r="O17" s="640">
        <f>CARTOG!Y10</f>
        <v>0</v>
      </c>
      <c r="P17" s="640">
        <f>CARTOG!Z9</f>
        <v>0.5</v>
      </c>
      <c r="Q17" s="640">
        <f>CARTOG!AA9</f>
        <v>0</v>
      </c>
      <c r="R17" s="644">
        <f>SUM(Q17:Q34)</f>
        <v>0</v>
      </c>
      <c r="S17" s="21" t="str">
        <f>CARTOG!B12</f>
        <v>13. No Aplica</v>
      </c>
      <c r="T17" s="22" t="str">
        <f>CARTOG!C12</f>
        <v>Generar o actualizar productos cartográficos (ortoimagen, modelo digital de terreno y cartografìa básica) de 3.500.000 ha (escalas 1:1.000, 1:2.000, 1:10.000, y 1:25.000 dependiendo de las características de la zona).</v>
      </c>
      <c r="U17" s="22" t="str">
        <f>CARTOG!K12</f>
        <v xml:space="preserve">GIT  Producción Cartográfica </v>
      </c>
      <c r="V17" s="23">
        <f>CARTOG!Y12</f>
        <v>1</v>
      </c>
      <c r="W17" s="23">
        <f>CARTOG!Y13</f>
        <v>0</v>
      </c>
      <c r="X17" s="23">
        <f>CARTOG!Z12</f>
        <v>0.3</v>
      </c>
      <c r="Y17" s="24">
        <f>CARTOG!AA12</f>
        <v>0</v>
      </c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35" ht="30">
      <c r="A18" s="636"/>
      <c r="B18" s="636"/>
      <c r="C18" s="636"/>
      <c r="D18" s="636"/>
      <c r="E18" s="636"/>
      <c r="F18" s="636"/>
      <c r="G18" s="636"/>
      <c r="H18" s="636"/>
      <c r="I18" s="636"/>
      <c r="J18" s="636"/>
      <c r="K18" s="636"/>
      <c r="L18" s="636"/>
      <c r="M18" s="636"/>
      <c r="N18" s="636"/>
      <c r="O18" s="636"/>
      <c r="P18" s="636"/>
      <c r="Q18" s="636"/>
      <c r="R18" s="645"/>
      <c r="S18" s="25" t="str">
        <f>CARTOG!B14</f>
        <v>13. No Aplica</v>
      </c>
      <c r="T18" s="26" t="str">
        <f>CARTOG!C14</f>
        <v>Generar datos vectoriales de alta resolución HRVD 1:50.000 de 2.460.000 ha de los municipios priorizados en el marco del convenio IGAC-NGA</v>
      </c>
      <c r="U18" s="26" t="str">
        <f>CARTOG!K14</f>
        <v xml:space="preserve">GIT  Producción Cartográfica </v>
      </c>
      <c r="V18" s="27">
        <f>CARTOG!Y14</f>
        <v>1</v>
      </c>
      <c r="W18" s="27">
        <f>CARTOG!Y15</f>
        <v>0</v>
      </c>
      <c r="X18" s="27">
        <f>CARTOG!Z14</f>
        <v>0.1</v>
      </c>
      <c r="Y18" s="28">
        <f>CARTOG!AA14</f>
        <v>0</v>
      </c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ht="30">
      <c r="A19" s="636"/>
      <c r="B19" s="636"/>
      <c r="C19" s="636"/>
      <c r="D19" s="636"/>
      <c r="E19" s="636"/>
      <c r="F19" s="636"/>
      <c r="G19" s="636"/>
      <c r="H19" s="636"/>
      <c r="I19" s="636"/>
      <c r="J19" s="636"/>
      <c r="K19" s="636"/>
      <c r="L19" s="636"/>
      <c r="M19" s="636"/>
      <c r="N19" s="636"/>
      <c r="O19" s="636"/>
      <c r="P19" s="636"/>
      <c r="Q19" s="636"/>
      <c r="R19" s="645"/>
      <c r="S19" s="25" t="str">
        <f>CARTOG!B16</f>
        <v>13. No Aplica</v>
      </c>
      <c r="T19" s="26" t="str">
        <f>CARTOG!C16</f>
        <v>Generar modelo digital de elevación de 12 m de 12.600.000 ha correspondiente a municipios priorizados e integrarlo en el modelo digital de elevación mundial</v>
      </c>
      <c r="U19" s="26" t="str">
        <f>CARTOG!K16</f>
        <v xml:space="preserve">GIT  Producción Cartográfica </v>
      </c>
      <c r="V19" s="27">
        <f>CARTOG!Y16</f>
        <v>1</v>
      </c>
      <c r="W19" s="27">
        <f>CARTOG!Y17</f>
        <v>0</v>
      </c>
      <c r="X19" s="27">
        <f>CARTOG!Z16</f>
        <v>0.1</v>
      </c>
      <c r="Y19" s="28">
        <f>CARTOG!AA16</f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ht="19.5" customHeight="1">
      <c r="A20" s="636"/>
      <c r="B20" s="636"/>
      <c r="C20" s="636"/>
      <c r="D20" s="636"/>
      <c r="E20" s="636"/>
      <c r="F20" s="636"/>
      <c r="G20" s="636"/>
      <c r="H20" s="636"/>
      <c r="I20" s="636"/>
      <c r="J20" s="636"/>
      <c r="K20" s="636"/>
      <c r="L20" s="636"/>
      <c r="M20" s="636"/>
      <c r="N20" s="636"/>
      <c r="O20" s="636"/>
      <c r="P20" s="636"/>
      <c r="Q20" s="636"/>
      <c r="R20" s="645"/>
      <c r="S20" s="25" t="str">
        <f>CARTOG!B18</f>
        <v>13. No Aplica</v>
      </c>
      <c r="T20" s="26" t="str">
        <f>CARTOG!C18</f>
        <v>Capturar y/o gestionar imágenes de 3.500.000 ha del país e incorporarlas en el Banco Nacional de Imágenes</v>
      </c>
      <c r="U20" s="26" t="str">
        <f>CARTOG!K18</f>
        <v>GIT  Producción Cartográfica y GIT  Administración de la información</v>
      </c>
      <c r="V20" s="27">
        <f>CARTOG!Y18</f>
        <v>1</v>
      </c>
      <c r="W20" s="27">
        <f>CARTOG!Y19</f>
        <v>0</v>
      </c>
      <c r="X20" s="27">
        <f>CARTOG!Z18</f>
        <v>0.2</v>
      </c>
      <c r="Y20" s="28">
        <f>CARTOG!AA18</f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19.5" customHeight="1">
      <c r="A21" s="636"/>
      <c r="B21" s="636"/>
      <c r="C21" s="636"/>
      <c r="D21" s="636"/>
      <c r="E21" s="636"/>
      <c r="F21" s="636"/>
      <c r="G21" s="636"/>
      <c r="H21" s="636"/>
      <c r="I21" s="636"/>
      <c r="J21" s="636"/>
      <c r="K21" s="636"/>
      <c r="L21" s="636"/>
      <c r="M21" s="636"/>
      <c r="N21" s="636"/>
      <c r="O21" s="636"/>
      <c r="P21" s="636"/>
      <c r="Q21" s="636"/>
      <c r="R21" s="645"/>
      <c r="S21" s="25" t="str">
        <f>CARTOG!B20</f>
        <v>13. No Aplica</v>
      </c>
      <c r="T21" s="26" t="str">
        <f>CARTOG!C20</f>
        <v>Generar 2 mapas base del país (ortoimagen y vectorial) a escalas pequeñas y haciendo uso de los insumos existentes.</v>
      </c>
      <c r="U21" s="26" t="str">
        <f>CARTOG!K20</f>
        <v xml:space="preserve">GIT  Producción Cartográfica </v>
      </c>
      <c r="V21" s="27">
        <f>CARTOG!Y20</f>
        <v>1</v>
      </c>
      <c r="W21" s="27">
        <f>CARTOG!Y21</f>
        <v>0</v>
      </c>
      <c r="X21" s="27">
        <f>CARTOG!Z20</f>
        <v>0.05</v>
      </c>
      <c r="Y21" s="28">
        <f>CARTOG!AA20</f>
        <v>0</v>
      </c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35" ht="19.5" customHeight="1">
      <c r="A22" s="636"/>
      <c r="B22" s="636"/>
      <c r="C22" s="636"/>
      <c r="D22" s="636"/>
      <c r="E22" s="636"/>
      <c r="F22" s="636"/>
      <c r="G22" s="636"/>
      <c r="H22" s="636"/>
      <c r="I22" s="636"/>
      <c r="J22" s="636"/>
      <c r="K22" s="636"/>
      <c r="L22" s="636"/>
      <c r="M22" s="636"/>
      <c r="N22" s="636"/>
      <c r="O22" s="636"/>
      <c r="P22" s="636"/>
      <c r="Q22" s="636"/>
      <c r="R22" s="645"/>
      <c r="S22" s="25" t="str">
        <f>CARTOG!B22</f>
        <v>13. No Aplica</v>
      </c>
      <c r="T22" s="26" t="str">
        <f>CARTOG!C22</f>
        <v>Actualizar, documentar y  formalizar el proceso de gestión cartográfica.</v>
      </c>
      <c r="U22" s="26" t="str">
        <f>CARTOG!K22</f>
        <v xml:space="preserve">GIT  Producción Cartográfica </v>
      </c>
      <c r="V22" s="27">
        <f>CARTOG!Y22</f>
        <v>1</v>
      </c>
      <c r="W22" s="27">
        <f>CARTOG!Y23</f>
        <v>0</v>
      </c>
      <c r="X22" s="27">
        <f>CARTOG!Z22</f>
        <v>0.05</v>
      </c>
      <c r="Y22" s="28">
        <f>CARTOG!AA22</f>
        <v>0</v>
      </c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5" ht="30">
      <c r="A23" s="636"/>
      <c r="B23" s="636"/>
      <c r="C23" s="637"/>
      <c r="D23" s="637"/>
      <c r="E23" s="637"/>
      <c r="F23" s="637"/>
      <c r="G23" s="637"/>
      <c r="H23" s="637"/>
      <c r="I23" s="637"/>
      <c r="J23" s="637"/>
      <c r="K23" s="637"/>
      <c r="L23" s="637"/>
      <c r="M23" s="637"/>
      <c r="N23" s="637"/>
      <c r="O23" s="637"/>
      <c r="P23" s="637"/>
      <c r="Q23" s="637"/>
      <c r="R23" s="645"/>
      <c r="S23" s="59" t="str">
        <f>CARTOG!B24</f>
        <v>13. No Aplica</v>
      </c>
      <c r="T23" s="60" t="str">
        <f>CARTOG!C24</f>
        <v>Gestionar la contratación de productos cartográficos de los municipios priorizados, y realizar su respectivo seguimiento y validación de entregables, en el marco de las metas del Banco Mundial.</v>
      </c>
      <c r="U23" s="60" t="str">
        <f>CARTOG!K24</f>
        <v>Subdirección de Geografía y Cartografía</v>
      </c>
      <c r="V23" s="18">
        <f>CARTOG!Y24</f>
        <v>1</v>
      </c>
      <c r="W23" s="18">
        <f>CARTOG!Y25</f>
        <v>0</v>
      </c>
      <c r="X23" s="18">
        <f>CARTOG!Z24</f>
        <v>0.2</v>
      </c>
      <c r="Y23" s="61">
        <f>CARTOG!AA24</f>
        <v>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5" ht="27.75" customHeight="1">
      <c r="A24" s="636"/>
      <c r="B24" s="636"/>
      <c r="C24" s="647" t="str">
        <f>CARTOG!A29</f>
        <v>Información cartográfica, geográfica y geodésica producida por terceros, oficializada</v>
      </c>
      <c r="D24" s="643" t="str">
        <f>CARTOG!B29</f>
        <v>13. No Aplica</v>
      </c>
      <c r="E24" s="639" t="str">
        <f>CARTOG!C29</f>
        <v>Fortalecer la producción de la información agrológica geográfica geodésica y cartográfica nacional</v>
      </c>
      <c r="F24" s="639" t="str">
        <f>CARTOG!D29</f>
        <v>4.3. Fortalecimiento de la estandarización, producción y validación de la cartografía básica oficial del país</v>
      </c>
      <c r="G24" s="639" t="str">
        <f>CARTOG!E29</f>
        <v>Gestión_con_Valores_para_Resultados</v>
      </c>
      <c r="H24" s="639" t="str">
        <f>CARTOG!F29</f>
        <v>3.6. Fortalecimiento organizacional y simplificación de procesos</v>
      </c>
      <c r="I24" s="639" t="str">
        <f>CARTOG!G29</f>
        <v>Porcentaje</v>
      </c>
      <c r="J24" s="643">
        <f>CARTOG!H29</f>
        <v>1</v>
      </c>
      <c r="K24" s="639" t="str">
        <f>CARTOG!I29</f>
        <v>Información cartográfica, geográfica y geodésica producida por terceros, oficializada</v>
      </c>
      <c r="L24" s="639" t="str">
        <f>CARTOG!J29</f>
        <v>Eficiencia</v>
      </c>
      <c r="M24" s="639" t="str">
        <f>CARTOG!K29</f>
        <v>Subdirección de Geografía y Cartografía</v>
      </c>
      <c r="N24" s="640">
        <f>CARTOG!Y29</f>
        <v>1</v>
      </c>
      <c r="O24" s="640">
        <f>CARTOG!Y26</f>
        <v>1</v>
      </c>
      <c r="P24" s="640">
        <f>CARTOG!Z29</f>
        <v>0.25</v>
      </c>
      <c r="Q24" s="640">
        <f>CARTOG!AA29</f>
        <v>0</v>
      </c>
      <c r="R24" s="645"/>
      <c r="S24" s="21" t="str">
        <f>CARTOG!B32</f>
        <v>13. No Aplica</v>
      </c>
      <c r="T24" s="22" t="str">
        <f>CARTOG!C32</f>
        <v>Revisar, ajustar, socializar y formalizar el procedimiento o estrategia para la oficialización de la información catastral, geográfica, geodésica y agrológica producida por terceros,  desde el marco de la competencia de la Subdirección.</v>
      </c>
      <c r="U24" s="22" t="str">
        <f>CARTOG!K32</f>
        <v>Subdirección de Geografía y Cartografía</v>
      </c>
      <c r="V24" s="23">
        <f>CARTOG!Y32</f>
        <v>1</v>
      </c>
      <c r="W24" s="23">
        <f>CARTOG!Y33</f>
        <v>0</v>
      </c>
      <c r="X24" s="23">
        <f>CARTOG!Z32</f>
        <v>0.2</v>
      </c>
      <c r="Y24" s="24">
        <f>CARTOG!AA32</f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spans="1:35" ht="27.75" customHeight="1">
      <c r="A25" s="636"/>
      <c r="B25" s="636"/>
      <c r="C25" s="636"/>
      <c r="D25" s="636"/>
      <c r="E25" s="636"/>
      <c r="F25" s="636"/>
      <c r="G25" s="636"/>
      <c r="H25" s="636"/>
      <c r="I25" s="636"/>
      <c r="J25" s="636"/>
      <c r="K25" s="636"/>
      <c r="L25" s="636"/>
      <c r="M25" s="636"/>
      <c r="N25" s="636"/>
      <c r="O25" s="636"/>
      <c r="P25" s="636"/>
      <c r="Q25" s="636"/>
      <c r="R25" s="645"/>
      <c r="S25" s="25" t="str">
        <f>CARTOG!B34</f>
        <v>13. No Aplica</v>
      </c>
      <c r="T25" s="26" t="str">
        <f>CARTOG!C34</f>
        <v>Elaborar, ajustar, formalizar y publicar cuatro (4) especificaciones técnicas para productos cartográficos, geográficos y geodésicos, como soporte al proceso de oficialización.</v>
      </c>
      <c r="U25" s="26" t="str">
        <f>CARTOG!K34</f>
        <v>Subdirección de Geografía y Cartografía</v>
      </c>
      <c r="V25" s="27">
        <f>CARTOG!Y34</f>
        <v>1</v>
      </c>
      <c r="W25" s="27">
        <f>CARTOG!Y35</f>
        <v>0</v>
      </c>
      <c r="X25" s="27">
        <f>CARTOG!Z34</f>
        <v>0.3</v>
      </c>
      <c r="Y25" s="28">
        <f>CARTOG!AA34</f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35" ht="27.75" customHeight="1">
      <c r="A26" s="636"/>
      <c r="B26" s="636"/>
      <c r="C26" s="636"/>
      <c r="D26" s="636"/>
      <c r="E26" s="636"/>
      <c r="F26" s="636"/>
      <c r="G26" s="636"/>
      <c r="H26" s="636"/>
      <c r="I26" s="636"/>
      <c r="J26" s="636"/>
      <c r="K26" s="636"/>
      <c r="L26" s="636"/>
      <c r="M26" s="636"/>
      <c r="N26" s="636"/>
      <c r="O26" s="636"/>
      <c r="P26" s="636"/>
      <c r="Q26" s="636"/>
      <c r="R26" s="645"/>
      <c r="S26" s="25" t="str">
        <f>CARTOG!B36</f>
        <v>13. No Aplica</v>
      </c>
      <c r="T26" s="26" t="str">
        <f>CARTOG!C36</f>
        <v>Oficializar e integrar la información cartográfica, geográfica y geodésica producida por terceros, de acuerdo a la demanda y previo análisis de viabilidad.</v>
      </c>
      <c r="U26" s="26" t="str">
        <f>CARTOG!K36</f>
        <v xml:space="preserve">GIT  Producción Cartográfica </v>
      </c>
      <c r="V26" s="27">
        <f>CARTOG!Y36</f>
        <v>0.99999999999999989</v>
      </c>
      <c r="W26" s="27">
        <f>CARTOG!Y37</f>
        <v>0</v>
      </c>
      <c r="X26" s="27">
        <f>CARTOG!Z36</f>
        <v>0.3</v>
      </c>
      <c r="Y26" s="28">
        <f>CARTOG!AA36</f>
        <v>0</v>
      </c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spans="1:35" ht="27.75" customHeight="1">
      <c r="A27" s="636"/>
      <c r="B27" s="636"/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45"/>
      <c r="S27" s="29" t="str">
        <f>CARTOG!B38</f>
        <v>13. No Aplica</v>
      </c>
      <c r="T27" s="30" t="str">
        <f>CARTOG!C38</f>
        <v>Revisar, ajustar, socializar y formalizar el proyecto tipo para la contratación de generación o actualización de cartografía básica por parte de terceros, así como el plan nacional de cartografía.</v>
      </c>
      <c r="U27" s="30" t="str">
        <f>CARTOG!K38</f>
        <v>Subdirección de Geografía y Cartografía</v>
      </c>
      <c r="V27" s="31">
        <f>CARTOG!Y38</f>
        <v>0.99999999999999989</v>
      </c>
      <c r="W27" s="31">
        <f>CARTOG!Y39</f>
        <v>0</v>
      </c>
      <c r="X27" s="31">
        <f>CARTOG!Z38</f>
        <v>0.2</v>
      </c>
      <c r="Y27" s="33">
        <f>CARTOG!AA38</f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5">
      <c r="A28" s="636"/>
      <c r="B28" s="636"/>
      <c r="C28" s="647" t="str">
        <f>CARTOG!A43</f>
        <v xml:space="preserve">Servicios de Información Geográfica, geodesica y cartográfica </v>
      </c>
      <c r="D28" s="643" t="str">
        <f>CARTOG!B43</f>
        <v>13. No Aplica</v>
      </c>
      <c r="E28" s="643" t="str">
        <f>CARTOG!C43</f>
        <v>Fortalecer la producción de la información agrológica geográfica geodésica y cartográfica nacional</v>
      </c>
      <c r="F28" s="639" t="str">
        <f>CARTOG!D43</f>
        <v>4.3. Fortalecimiento de la estandarización, producción y validación de la cartografía básica oficial del país</v>
      </c>
      <c r="G28" s="643" t="str">
        <f>CARTOG!E43</f>
        <v>Gestión_con_Valores_para_Resultados</v>
      </c>
      <c r="H28" s="643" t="str">
        <f>CARTOG!F43</f>
        <v>3.6. Fortalecimiento organizacional y simplificación de procesos</v>
      </c>
      <c r="I28" s="643" t="str">
        <f>CARTOG!G43</f>
        <v>Numero</v>
      </c>
      <c r="J28" s="676">
        <f>CARTOG!H43</f>
        <v>3512960</v>
      </c>
      <c r="K28" s="643" t="str">
        <f>CARTOG!I43</f>
        <v xml:space="preserve">Datos publicados de infromación geográfica, geodesica y cartográfica </v>
      </c>
      <c r="L28" s="643" t="str">
        <f>CARTOG!J43</f>
        <v>Eficacia</v>
      </c>
      <c r="M28" s="639" t="str">
        <f>CARTOG!K43</f>
        <v xml:space="preserve">GIT Administración de la Información </v>
      </c>
      <c r="N28" s="640">
        <f>CARTOG!Y43</f>
        <v>1</v>
      </c>
      <c r="O28" s="640">
        <f>CARTOG!Y44</f>
        <v>0</v>
      </c>
      <c r="P28" s="640">
        <f>CARTOG!Z43</f>
        <v>0.25</v>
      </c>
      <c r="Q28" s="640">
        <f>CARTOG!AA43</f>
        <v>0</v>
      </c>
      <c r="R28" s="645"/>
      <c r="S28" s="21" t="str">
        <f>CARTOG!B46</f>
        <v>13. No Aplica</v>
      </c>
      <c r="T28" s="22" t="str">
        <f>CARTOG!C46</f>
        <v xml:space="preserve">Disponer 12.960 datos de mediciones diarias de la red geodésica activa (rinex). </v>
      </c>
      <c r="U28" s="22" t="str">
        <f>CARTOG!K46</f>
        <v>GIT  Administración de la información</v>
      </c>
      <c r="V28" s="23">
        <f>CARTOG!Y46</f>
        <v>1</v>
      </c>
      <c r="W28" s="23">
        <f>CARTOG!Y47</f>
        <v>0</v>
      </c>
      <c r="X28" s="23">
        <f>CARTOG!Z46</f>
        <v>0.1</v>
      </c>
      <c r="Y28" s="24">
        <f>CARTOG!AA46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spans="1:35">
      <c r="A29" s="636"/>
      <c r="B29" s="636"/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45"/>
      <c r="S29" s="25" t="str">
        <f>CARTOG!B48</f>
        <v>13. No Aplica</v>
      </c>
      <c r="T29" s="26" t="str">
        <f>CARTOG!C48</f>
        <v>Modelar e integrar en una base de datos continua la información cartográfica, geográfica y geodésica.</v>
      </c>
      <c r="U29" s="26" t="str">
        <f>CARTOG!K48</f>
        <v>GIT  Administración de la información</v>
      </c>
      <c r="V29" s="27">
        <f>CARTOG!Y48</f>
        <v>1</v>
      </c>
      <c r="W29" s="27">
        <f>CARTOG!Y49</f>
        <v>0</v>
      </c>
      <c r="X29" s="27">
        <f>CARTOG!Z48</f>
        <v>0.3</v>
      </c>
      <c r="Y29" s="28">
        <f>CARTOG!AA48</f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spans="1:35" ht="45">
      <c r="A30" s="636"/>
      <c r="B30" s="636"/>
      <c r="C30" s="636"/>
      <c r="D30" s="636"/>
      <c r="E30" s="636"/>
      <c r="F30" s="636"/>
      <c r="G30" s="636"/>
      <c r="H30" s="636"/>
      <c r="I30" s="636"/>
      <c r="J30" s="636"/>
      <c r="K30" s="636"/>
      <c r="L30" s="636"/>
      <c r="M30" s="636"/>
      <c r="N30" s="636"/>
      <c r="O30" s="636"/>
      <c r="P30" s="636"/>
      <c r="Q30" s="636"/>
      <c r="R30" s="645"/>
      <c r="S30" s="25" t="str">
        <f>CARTOG!B50</f>
        <v>13. No Aplica</v>
      </c>
      <c r="T30" s="26" t="str">
        <f>CARTOG!C50</f>
        <v>Gestionar, controlar y disponer la información cartográfica, geodésica y geográfica producida por la Subdirección, de acuerdo con la identificación de necesidades frecuentes de los usuarios y de conformidad con las licencias de uso definidas.</v>
      </c>
      <c r="U30" s="26" t="str">
        <f>CARTOG!K50</f>
        <v>GIT  Administración de la información</v>
      </c>
      <c r="V30" s="27">
        <f>CARTOG!Y50</f>
        <v>1</v>
      </c>
      <c r="W30" s="27">
        <f>CARTOG!Y51</f>
        <v>0</v>
      </c>
      <c r="X30" s="27">
        <f>CARTOG!Z50</f>
        <v>0.1</v>
      </c>
      <c r="Y30" s="28">
        <f>CARTOG!AA50</f>
        <v>0</v>
      </c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30">
      <c r="A31" s="636"/>
      <c r="B31" s="636"/>
      <c r="C31" s="636"/>
      <c r="D31" s="636"/>
      <c r="E31" s="636"/>
      <c r="F31" s="636"/>
      <c r="G31" s="636"/>
      <c r="H31" s="636"/>
      <c r="I31" s="636"/>
      <c r="J31" s="636"/>
      <c r="K31" s="636"/>
      <c r="L31" s="636"/>
      <c r="M31" s="636"/>
      <c r="N31" s="636"/>
      <c r="O31" s="636"/>
      <c r="P31" s="636"/>
      <c r="Q31" s="636"/>
      <c r="R31" s="645"/>
      <c r="S31" s="25" t="str">
        <f>CARTOG!B52</f>
        <v>13. No Aplica</v>
      </c>
      <c r="T31" s="26" t="str">
        <f>CARTOG!C52</f>
        <v>Generar propuesta para la actualización de Geocarto (desde la producción hasta su disposición), con su respectivo plan de acción (documento y cronograma)</v>
      </c>
      <c r="U31" s="26" t="str">
        <f>CARTOG!K52</f>
        <v>GIT  Administración de la información</v>
      </c>
      <c r="V31" s="27">
        <f>CARTOG!Y52</f>
        <v>0.99999999999999989</v>
      </c>
      <c r="W31" s="27">
        <f>CARTOG!Y53</f>
        <v>0</v>
      </c>
      <c r="X31" s="27">
        <f>CARTOG!Z52</f>
        <v>0.2</v>
      </c>
      <c r="Y31" s="28">
        <f>CARTOG!AA52</f>
        <v>0</v>
      </c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30">
      <c r="A32" s="636"/>
      <c r="B32" s="636"/>
      <c r="C32" s="63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36"/>
      <c r="R32" s="645"/>
      <c r="S32" s="25" t="str">
        <f>CARTOG!B54</f>
        <v>13. No Aplica</v>
      </c>
      <c r="T32" s="26" t="str">
        <f>CARTOG!C54</f>
        <v>Definir requerimientos para la actualización del Banco Nacional de Imágenes, así como ejecutar las pruebas respectivas.</v>
      </c>
      <c r="U32" s="26" t="str">
        <f>CARTOG!K54</f>
        <v>GIT  Administración de la información</v>
      </c>
      <c r="V32" s="27">
        <f>CARTOG!Y54</f>
        <v>1</v>
      </c>
      <c r="W32" s="27">
        <f>CARTOG!Y55</f>
        <v>0</v>
      </c>
      <c r="X32" s="27">
        <f>CARTOG!Z54</f>
        <v>0.1</v>
      </c>
      <c r="Y32" s="28">
        <f>CARTOG!AA54</f>
        <v>0</v>
      </c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30">
      <c r="A33" s="636"/>
      <c r="B33" s="636"/>
      <c r="C33" s="636"/>
      <c r="D33" s="636"/>
      <c r="E33" s="636"/>
      <c r="F33" s="636"/>
      <c r="G33" s="636"/>
      <c r="H33" s="636"/>
      <c r="I33" s="636"/>
      <c r="J33" s="636"/>
      <c r="K33" s="636"/>
      <c r="L33" s="636"/>
      <c r="M33" s="636"/>
      <c r="N33" s="636"/>
      <c r="O33" s="636"/>
      <c r="P33" s="636"/>
      <c r="Q33" s="636"/>
      <c r="R33" s="645"/>
      <c r="S33" s="25" t="str">
        <f>CARTOG!B56</f>
        <v>13. No Aplica</v>
      </c>
      <c r="T33" s="26" t="str">
        <f>CARTOG!C56</f>
        <v>Definir requerimientos para la generación de servicio web de transformación y conversión de coordenadas, así como ejecutar las pruebas respectivas</v>
      </c>
      <c r="U33" s="26" t="str">
        <f>CARTOG!K56</f>
        <v>GIT  Gestión Geodésica</v>
      </c>
      <c r="V33" s="27">
        <f>CARTOG!Y56</f>
        <v>1</v>
      </c>
      <c r="W33" s="27">
        <f>CARTOG!Y57</f>
        <v>0</v>
      </c>
      <c r="X33" s="27">
        <f>CARTOG!Z56</f>
        <v>0.1</v>
      </c>
      <c r="Y33" s="28">
        <f>CARTOG!AA56</f>
        <v>0</v>
      </c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>
      <c r="A34" s="637"/>
      <c r="B34" s="637"/>
      <c r="C34" s="637"/>
      <c r="D34" s="637"/>
      <c r="E34" s="637"/>
      <c r="F34" s="637"/>
      <c r="G34" s="637"/>
      <c r="H34" s="637"/>
      <c r="I34" s="637"/>
      <c r="J34" s="637"/>
      <c r="K34" s="637"/>
      <c r="L34" s="637"/>
      <c r="M34" s="637"/>
      <c r="N34" s="637"/>
      <c r="O34" s="637"/>
      <c r="P34" s="637"/>
      <c r="Q34" s="637"/>
      <c r="R34" s="646"/>
      <c r="S34" s="29" t="str">
        <f>CARTOG!B58</f>
        <v>13. No Aplica</v>
      </c>
      <c r="T34" s="30" t="str">
        <f>CARTOG!C58</f>
        <v>Preservar el archivo histórico de rollos de negativos de pelicula de fotografía áerea (22.500 imágenes)</v>
      </c>
      <c r="U34" s="30" t="str">
        <f>CARTOG!K58</f>
        <v>GIT  Administración de la información</v>
      </c>
      <c r="V34" s="31">
        <f>CARTOG!Y58</f>
        <v>1</v>
      </c>
      <c r="W34" s="31">
        <f>CARTOG!Y59</f>
        <v>0</v>
      </c>
      <c r="X34" s="31">
        <f>CARTOG!Z58</f>
        <v>0.1</v>
      </c>
      <c r="Y34" s="33">
        <f>CARTOG!AA58</f>
        <v>0</v>
      </c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>
      <c r="A35" s="635" t="str">
        <f>AGROL!C3</f>
        <v>GESTIÓN AGROLÓGICA</v>
      </c>
      <c r="B35" s="638">
        <f>AGROL!AA3</f>
        <v>5.9799999999999999E-2</v>
      </c>
      <c r="C35" s="647" t="str">
        <f>AGROL!A8</f>
        <v>Servicio de análisis químicos, físicos, mineralógicos y biológicos de suelos</v>
      </c>
      <c r="D35" s="643" t="str">
        <f>AGROL!B8</f>
        <v>13. No Aplica</v>
      </c>
      <c r="E35" s="639" t="str">
        <f>AGROL!C8</f>
        <v>Fortalecer la producción de la información agrológica geográfica geodésica y cartográfica nacional</v>
      </c>
      <c r="F35" s="639" t="str">
        <f>AGROL!D8</f>
        <v>4.1.Ampliación de la cobertura en la identificación de los suelos, geomorfología y capacidad agrológica a escalas más detalladas, sus usos y aplicaciones.</v>
      </c>
      <c r="G35" s="639" t="str">
        <f>AGROL!E8</f>
        <v>Gestión con Valores para Resultados</v>
      </c>
      <c r="H35" s="639" t="str">
        <f>AGROL!F8</f>
        <v xml:space="preserve"> Fortalecimiento organizacional y simplificación de procesos </v>
      </c>
      <c r="I35" s="639" t="str">
        <f>AGROL!G8</f>
        <v>Número</v>
      </c>
      <c r="J35" s="648">
        <f>AGROL!H8</f>
        <v>100000</v>
      </c>
      <c r="K35" s="639" t="str">
        <f>AGROL!I8</f>
        <v>Análisis químicos, físicos, mineralógicos y biológicos de suelos, aguas y tejido vegetal realizados</v>
      </c>
      <c r="L35" s="639" t="str">
        <f>AGROL!J8</f>
        <v>Eficacia</v>
      </c>
      <c r="M35" s="639" t="str">
        <f>AGROL!K8</f>
        <v>Laboratorio Nacional de Suelos</v>
      </c>
      <c r="N35" s="648">
        <f>AGROL!Y8</f>
        <v>99999.999999999985</v>
      </c>
      <c r="O35" s="648">
        <f>AGROL!Y9</f>
        <v>0</v>
      </c>
      <c r="P35" s="643">
        <f>AGROL!Z8</f>
        <v>0.2</v>
      </c>
      <c r="Q35" s="640">
        <f>AGROL!AA8</f>
        <v>0</v>
      </c>
      <c r="R35" s="644">
        <f>SUM(Q35:Q63)</f>
        <v>0</v>
      </c>
      <c r="S35" s="21" t="str">
        <f>AGROL!B11</f>
        <v>13. No Aplica</v>
      </c>
      <c r="T35" s="22" t="str">
        <f>AGROL!C11</f>
        <v>1. Ejecutar análisis químico de suelos, aguas y tejido vegetal, producto de convenios y contratos</v>
      </c>
      <c r="U35" s="22" t="str">
        <f>AGROL!K11</f>
        <v>Labaoratorio Nacional de Suelos</v>
      </c>
      <c r="V35" s="23">
        <f>AGROL!Y11</f>
        <v>0.99999999999999978</v>
      </c>
      <c r="W35" s="23">
        <f>AGROL!Y12</f>
        <v>0</v>
      </c>
      <c r="X35" s="23">
        <f>AGROL!Z11</f>
        <v>0.38900000000000001</v>
      </c>
      <c r="Y35" s="24">
        <f>AGROL!AA11</f>
        <v>0</v>
      </c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>
      <c r="A36" s="636"/>
      <c r="B36" s="636"/>
      <c r="C36" s="636"/>
      <c r="D36" s="636"/>
      <c r="E36" s="636"/>
      <c r="F36" s="636"/>
      <c r="G36" s="636"/>
      <c r="H36" s="636"/>
      <c r="I36" s="636"/>
      <c r="J36" s="636"/>
      <c r="K36" s="636"/>
      <c r="L36" s="636"/>
      <c r="M36" s="636"/>
      <c r="N36" s="636"/>
      <c r="O36" s="636"/>
      <c r="P36" s="636"/>
      <c r="Q36" s="636"/>
      <c r="R36" s="645"/>
      <c r="S36" s="25" t="str">
        <f>AGROL!B13</f>
        <v>13. No Aplica</v>
      </c>
      <c r="T36" s="26" t="str">
        <f>AGROL!C13</f>
        <v>2.Ejecutar análisis físicos de suelos, producto de convenios y contratos</v>
      </c>
      <c r="U36" s="26" t="str">
        <f>AGROL!K13</f>
        <v>Labaoratorio Nacional de Suelos</v>
      </c>
      <c r="V36" s="27">
        <f>AGROL!Y13</f>
        <v>1</v>
      </c>
      <c r="W36" s="27">
        <f>AGROL!Y14</f>
        <v>0</v>
      </c>
      <c r="X36" s="27">
        <f>AGROL!Z13</f>
        <v>0.04</v>
      </c>
      <c r="Y36" s="28">
        <f>AGROL!AA13</f>
        <v>0</v>
      </c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>
      <c r="A37" s="636"/>
      <c r="B37" s="636"/>
      <c r="C37" s="636"/>
      <c r="D37" s="636"/>
      <c r="E37" s="636"/>
      <c r="F37" s="636"/>
      <c r="G37" s="636"/>
      <c r="H37" s="636"/>
      <c r="I37" s="636"/>
      <c r="J37" s="636"/>
      <c r="K37" s="636"/>
      <c r="L37" s="636"/>
      <c r="M37" s="636"/>
      <c r="N37" s="636"/>
      <c r="O37" s="636"/>
      <c r="P37" s="636"/>
      <c r="Q37" s="636"/>
      <c r="R37" s="645"/>
      <c r="S37" s="25" t="str">
        <f>AGROL!B15</f>
        <v>13. No Aplica</v>
      </c>
      <c r="T37" s="26" t="str">
        <f>AGROL!C15</f>
        <v>3. Ejecutar análisis mineralógicos y micro morfológicos de suelos, producto de convenios y contratos</v>
      </c>
      <c r="U37" s="26" t="str">
        <f>AGROL!K15</f>
        <v>Labaoratorio Nacional de Suelos</v>
      </c>
      <c r="V37" s="27">
        <f>AGROL!Y15</f>
        <v>1</v>
      </c>
      <c r="W37" s="27">
        <f>AGROL!Y16</f>
        <v>0</v>
      </c>
      <c r="X37" s="27">
        <f>AGROL!Z15</f>
        <v>1.7999999999999999E-2</v>
      </c>
      <c r="Y37" s="28">
        <f>AGROL!AA15</f>
        <v>0</v>
      </c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>
      <c r="A38" s="636"/>
      <c r="B38" s="636"/>
      <c r="C38" s="636"/>
      <c r="D38" s="636"/>
      <c r="E38" s="636"/>
      <c r="F38" s="636"/>
      <c r="G38" s="636"/>
      <c r="H38" s="636"/>
      <c r="I38" s="636"/>
      <c r="J38" s="636"/>
      <c r="K38" s="636"/>
      <c r="L38" s="636"/>
      <c r="M38" s="636"/>
      <c r="N38" s="636"/>
      <c r="O38" s="636"/>
      <c r="P38" s="636"/>
      <c r="Q38" s="636"/>
      <c r="R38" s="645"/>
      <c r="S38" s="25" t="str">
        <f>AGROL!B17</f>
        <v>13. No Aplica</v>
      </c>
      <c r="T38" s="26" t="str">
        <f>AGROL!C17</f>
        <v>4. Ejecutar análisis biológicos de suelos, producto de convenios y contratos</v>
      </c>
      <c r="U38" s="26" t="str">
        <f>AGROL!K17</f>
        <v>Labaoratorio Nacional de Suelos</v>
      </c>
      <c r="V38" s="27">
        <f>AGROL!Y17</f>
        <v>1</v>
      </c>
      <c r="W38" s="27">
        <f>AGROL!Y18</f>
        <v>0</v>
      </c>
      <c r="X38" s="27">
        <f>AGROL!Z17</f>
        <v>1.2999999999999999E-2</v>
      </c>
      <c r="Y38" s="28">
        <f>AGROL!AA17</f>
        <v>0</v>
      </c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>
      <c r="A39" s="636"/>
      <c r="B39" s="636"/>
      <c r="C39" s="636"/>
      <c r="D39" s="636"/>
      <c r="E39" s="636"/>
      <c r="F39" s="636"/>
      <c r="G39" s="636"/>
      <c r="H39" s="636"/>
      <c r="I39" s="636"/>
      <c r="J39" s="636"/>
      <c r="K39" s="636"/>
      <c r="L39" s="636"/>
      <c r="M39" s="636"/>
      <c r="N39" s="636"/>
      <c r="O39" s="636"/>
      <c r="P39" s="636"/>
      <c r="Q39" s="636"/>
      <c r="R39" s="645"/>
      <c r="S39" s="25" t="str">
        <f>AGROL!B19</f>
        <v>13. No Aplica</v>
      </c>
      <c r="T39" s="26" t="str">
        <f>AGROL!C19</f>
        <v>5. Ejecutar análisis químico de suelos, aguas y tejido vegetal, producto de la satisfacción a la demanda por ventanilla</v>
      </c>
      <c r="U39" s="26" t="str">
        <f>AGROL!K19</f>
        <v>Labaoratorio Nacional de Suelos</v>
      </c>
      <c r="V39" s="27">
        <f>AGROL!Y19</f>
        <v>1</v>
      </c>
      <c r="W39" s="27">
        <f>AGROL!Y20</f>
        <v>0</v>
      </c>
      <c r="X39" s="27">
        <f>AGROL!Z19</f>
        <v>0.4</v>
      </c>
      <c r="Y39" s="28">
        <f>AGROL!AA19</f>
        <v>0</v>
      </c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>
      <c r="A40" s="636"/>
      <c r="B40" s="636"/>
      <c r="C40" s="636"/>
      <c r="D40" s="636"/>
      <c r="E40" s="636"/>
      <c r="F40" s="636"/>
      <c r="G40" s="636"/>
      <c r="H40" s="636"/>
      <c r="I40" s="636"/>
      <c r="J40" s="636"/>
      <c r="K40" s="636"/>
      <c r="L40" s="636"/>
      <c r="M40" s="636"/>
      <c r="N40" s="636"/>
      <c r="O40" s="636"/>
      <c r="P40" s="636"/>
      <c r="Q40" s="636"/>
      <c r="R40" s="645"/>
      <c r="S40" s="25" t="str">
        <f>AGROL!B21</f>
        <v>13. No Aplica</v>
      </c>
      <c r="T40" s="26" t="str">
        <f>AGROL!C21</f>
        <v>6. Ejecutar análisis físicos de suelos, producto de la satisfacción a la demanda por ventanilla</v>
      </c>
      <c r="U40" s="26" t="str">
        <f>AGROL!K21</f>
        <v>Labaoratorio Nacional de Suelos</v>
      </c>
      <c r="V40" s="27">
        <f>AGROL!Y21</f>
        <v>1</v>
      </c>
      <c r="W40" s="27">
        <f>AGROL!Y22</f>
        <v>0</v>
      </c>
      <c r="X40" s="27">
        <f>AGROL!Z21</f>
        <v>0.08</v>
      </c>
      <c r="Y40" s="28">
        <f>AGROL!AA21</f>
        <v>0</v>
      </c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>
      <c r="A41" s="636"/>
      <c r="B41" s="636"/>
      <c r="C41" s="636"/>
      <c r="D41" s="636"/>
      <c r="E41" s="636"/>
      <c r="F41" s="636"/>
      <c r="G41" s="636"/>
      <c r="H41" s="636"/>
      <c r="I41" s="636"/>
      <c r="J41" s="636"/>
      <c r="K41" s="636"/>
      <c r="L41" s="636"/>
      <c r="M41" s="636"/>
      <c r="N41" s="636"/>
      <c r="O41" s="636"/>
      <c r="P41" s="636"/>
      <c r="Q41" s="636"/>
      <c r="R41" s="645"/>
      <c r="S41" s="25" t="str">
        <f>AGROL!B23</f>
        <v>13. No Aplica</v>
      </c>
      <c r="T41" s="26" t="str">
        <f>AGROL!C23</f>
        <v>7. Ejecutar análisis mineralógicos y micro morfológicos de suelos, producto de la satisfacción a la demanda por ventanilla</v>
      </c>
      <c r="U41" s="26" t="str">
        <f>AGROL!K23</f>
        <v>Labaoratorio Nacional de Suelos</v>
      </c>
      <c r="V41" s="27">
        <f>AGROL!Y23</f>
        <v>1</v>
      </c>
      <c r="W41" s="27">
        <f>AGROL!Y24</f>
        <v>0</v>
      </c>
      <c r="X41" s="27">
        <f>AGROL!Z23</f>
        <v>0.04</v>
      </c>
      <c r="Y41" s="28">
        <f>AGROL!AA23</f>
        <v>0</v>
      </c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>
      <c r="A42" s="636"/>
      <c r="B42" s="636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7"/>
      <c r="N42" s="637"/>
      <c r="O42" s="637"/>
      <c r="P42" s="637"/>
      <c r="Q42" s="637"/>
      <c r="R42" s="645"/>
      <c r="S42" s="29" t="str">
        <f>AGROL!B25</f>
        <v>13. No Aplica</v>
      </c>
      <c r="T42" s="30" t="str">
        <f>AGROL!C25</f>
        <v>8. Ejecutar análisis biológicos de suelos, producto de la satisfacción a la demanda por ventanilla</v>
      </c>
      <c r="U42" s="30" t="str">
        <f>AGROL!K25</f>
        <v>Labaoratorio Nacional de Suelos</v>
      </c>
      <c r="V42" s="31">
        <f>AGROL!Y25</f>
        <v>1</v>
      </c>
      <c r="W42" s="31">
        <f>AGROL!Y26</f>
        <v>0</v>
      </c>
      <c r="X42" s="31">
        <f>AGROL!Z25</f>
        <v>0.02</v>
      </c>
      <c r="Y42" s="33">
        <f>AGROL!AA25</f>
        <v>0</v>
      </c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>
      <c r="A43" s="636"/>
      <c r="B43" s="636"/>
      <c r="C43" s="647" t="str">
        <f>AGROL!A30</f>
        <v xml:space="preserve">Áreas AHT con fines múltiples homologadas, actualizadas y correlacionadas </v>
      </c>
      <c r="D43" s="643" t="str">
        <f>AGROL!B30</f>
        <v>13. No Aplica</v>
      </c>
      <c r="E43" s="639" t="str">
        <f>AGROL!C30</f>
        <v>Fortalecer la producción de la información agrológica geográfica geodésica y cartográfica nacional</v>
      </c>
      <c r="F43" s="639" t="str">
        <f>AGROL!D30</f>
        <v>4.2. Actualización de áreas homogéneas de tierras.</v>
      </c>
      <c r="G43" s="639" t="str">
        <f>AGROL!E30</f>
        <v>Gestión con Valores para Resultados</v>
      </c>
      <c r="H43" s="639" t="str">
        <f>AGROL!F30</f>
        <v>4.16. Seguimiento y evaluación del desempeño institucional</v>
      </c>
      <c r="I43" s="639" t="str">
        <f>AGROL!G30</f>
        <v>Hectáreas</v>
      </c>
      <c r="J43" s="648">
        <f>AGROL!H30</f>
        <v>2300000</v>
      </c>
      <c r="K43" s="639" t="str">
        <f>AGROL!I30</f>
        <v xml:space="preserve"> AHT con fines múltiples homologadas, actualizadas y correlacionadas</v>
      </c>
      <c r="L43" s="639" t="str">
        <f>AGROL!J30</f>
        <v>Eficacia</v>
      </c>
      <c r="M43" s="639" t="str">
        <f>AGROL!K30</f>
        <v>Gestión de Suelos y Aplicaciones Agrologicas</v>
      </c>
      <c r="N43" s="640">
        <f>AGROL!Y30</f>
        <v>1.0000000000000004</v>
      </c>
      <c r="O43" s="640">
        <f>AGROL!Y31</f>
        <v>0</v>
      </c>
      <c r="P43" s="640">
        <f>AGROL!Z30</f>
        <v>0.15</v>
      </c>
      <c r="Q43" s="640">
        <f>AGROL!AA30</f>
        <v>0</v>
      </c>
      <c r="R43" s="645"/>
      <c r="S43" s="71" t="str">
        <f>AGROL!B33</f>
        <v>13. No Aplica</v>
      </c>
      <c r="T43" s="23" t="str">
        <f>AGROL!C33</f>
        <v>1. Correlacionar o actualizar las áreas homogéneas de tierras a nivel nacional</v>
      </c>
      <c r="U43" s="72" t="str">
        <f>AGROL!K33</f>
        <v>Gestión de Suelos y Aplicaciones Agrologicas</v>
      </c>
      <c r="V43" s="23">
        <f>AGROL!Y33</f>
        <v>0.99999999999999989</v>
      </c>
      <c r="W43" s="23">
        <f>AGROL!Y34</f>
        <v>0</v>
      </c>
      <c r="X43" s="23">
        <f>AGROL!Z33</f>
        <v>0.55000000000000004</v>
      </c>
      <c r="Y43" s="24">
        <f>AGROL!AA33</f>
        <v>0</v>
      </c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>
      <c r="A44" s="636"/>
      <c r="B44" s="636"/>
      <c r="C44" s="636"/>
      <c r="D44" s="636"/>
      <c r="E44" s="636"/>
      <c r="F44" s="636"/>
      <c r="G44" s="636"/>
      <c r="H44" s="636"/>
      <c r="I44" s="636"/>
      <c r="J44" s="636"/>
      <c r="K44" s="636"/>
      <c r="L44" s="636"/>
      <c r="M44" s="636"/>
      <c r="N44" s="636"/>
      <c r="O44" s="636"/>
      <c r="P44" s="636"/>
      <c r="Q44" s="636"/>
      <c r="R44" s="645"/>
      <c r="S44" s="73" t="str">
        <f>AGROL!B35</f>
        <v>13. No Aplica</v>
      </c>
      <c r="T44" s="27" t="str">
        <f>AGROL!C35</f>
        <v>2. Atender prioritariamente solicitudes judiciales, catastrales procesos de restitución de tierras, entre otras (a demanda).</v>
      </c>
      <c r="U44" s="74" t="str">
        <f>AGROL!K35</f>
        <v>Gestión de Suelos y Aplicaciones Agrologicas</v>
      </c>
      <c r="V44" s="27">
        <f>AGROL!Y35</f>
        <v>0.99999999999999989</v>
      </c>
      <c r="W44" s="27">
        <f>AGROL!Y36</f>
        <v>0</v>
      </c>
      <c r="X44" s="27">
        <f>AGROL!Z35</f>
        <v>0.05</v>
      </c>
      <c r="Y44" s="28">
        <f>AGROL!AA35</f>
        <v>0</v>
      </c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>
      <c r="A45" s="636"/>
      <c r="B45" s="636"/>
      <c r="C45" s="636"/>
      <c r="D45" s="636"/>
      <c r="E45" s="636"/>
      <c r="F45" s="636"/>
      <c r="G45" s="636"/>
      <c r="H45" s="636"/>
      <c r="I45" s="636"/>
      <c r="J45" s="636"/>
      <c r="K45" s="636"/>
      <c r="L45" s="636"/>
      <c r="M45" s="636"/>
      <c r="N45" s="636"/>
      <c r="O45" s="636"/>
      <c r="P45" s="636"/>
      <c r="Q45" s="636"/>
      <c r="R45" s="645"/>
      <c r="S45" s="73" t="str">
        <f>AGROL!B37</f>
        <v>13. No Aplica</v>
      </c>
      <c r="T45" s="27" t="str">
        <f>AGROL!C37</f>
        <v>3. Estructurar el control de calidad y correlacionar digitalmente la información de áreas homogéneas producida por el GIT de Levantamientos y Aplicaciones.</v>
      </c>
      <c r="U45" s="74" t="str">
        <f>AGROL!K37</f>
        <v>Modernización y adminsitración de la información</v>
      </c>
      <c r="V45" s="27">
        <f>AGROL!Y37</f>
        <v>0.99999999999999989</v>
      </c>
      <c r="W45" s="27">
        <f>AGROL!Y38</f>
        <v>0</v>
      </c>
      <c r="X45" s="27">
        <f>AGROL!Z37</f>
        <v>0.25</v>
      </c>
      <c r="Y45" s="28">
        <f>AGROL!AA37</f>
        <v>0</v>
      </c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5.75" customHeight="1">
      <c r="A46" s="636"/>
      <c r="B46" s="63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36"/>
      <c r="Q46" s="636"/>
      <c r="R46" s="645"/>
      <c r="S46" s="73" t="str">
        <f>AGROL!B39</f>
        <v>13. No Aplica</v>
      </c>
      <c r="T46" s="27" t="str">
        <f>AGROL!C39</f>
        <v>4. Entregar insumos estadísticos y mapas de las solicitudes judiciales, catastrales, procesos de restitución de tierras a demanda.</v>
      </c>
      <c r="U46" s="74" t="str">
        <f>AGROL!K39</f>
        <v>Modernización y adminsitración de la información</v>
      </c>
      <c r="V46" s="27">
        <f>AGROL!Y39</f>
        <v>0.99999999999999989</v>
      </c>
      <c r="W46" s="27">
        <f>AGROL!Y40</f>
        <v>0</v>
      </c>
      <c r="X46" s="27">
        <f>AGROL!Z39</f>
        <v>0.05</v>
      </c>
      <c r="Y46" s="28">
        <f>AGROL!AA39</f>
        <v>0</v>
      </c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30" customHeight="1">
      <c r="A47" s="636"/>
      <c r="B47" s="636"/>
      <c r="C47" s="637"/>
      <c r="D47" s="637"/>
      <c r="E47" s="637"/>
      <c r="F47" s="637"/>
      <c r="G47" s="637"/>
      <c r="H47" s="637"/>
      <c r="I47" s="637"/>
      <c r="J47" s="637"/>
      <c r="K47" s="637"/>
      <c r="L47" s="637"/>
      <c r="M47" s="637"/>
      <c r="N47" s="637"/>
      <c r="O47" s="637"/>
      <c r="P47" s="637"/>
      <c r="Q47" s="637"/>
      <c r="R47" s="645"/>
      <c r="S47" s="75" t="str">
        <f>AGROL!B41</f>
        <v>13. No Aplica</v>
      </c>
      <c r="T47" s="31" t="str">
        <f>AGROL!C41</f>
        <v>5.  Consolidar y elaborar la cartografía temática de acuerdo a estándares cartográficos</v>
      </c>
      <c r="U47" s="76" t="str">
        <f>AGROL!K41</f>
        <v>Modernización y adminsitración de la información</v>
      </c>
      <c r="V47" s="31">
        <f>AGROL!Y41</f>
        <v>0.99999999999999989</v>
      </c>
      <c r="W47" s="31">
        <f>AGROL!Y42</f>
        <v>0</v>
      </c>
      <c r="X47" s="31">
        <f>AGROL!Z41</f>
        <v>0.1</v>
      </c>
      <c r="Y47" s="33">
        <f>AGROL!AA41</f>
        <v>0</v>
      </c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>
      <c r="A48" s="636"/>
      <c r="B48" s="636"/>
      <c r="C48" s="647" t="str">
        <f>AGROL!A46</f>
        <v xml:space="preserve">Información Agrologica básica para el Ordenamiento Integral del territorio. </v>
      </c>
      <c r="D48" s="643" t="str">
        <f>AGROL!B46</f>
        <v>13. No Aplica</v>
      </c>
      <c r="E48" s="639" t="str">
        <f>AGROL!C46</f>
        <v>Fortalecer la producción de la información agrológica geográfica geodésica y cartográfica nacional</v>
      </c>
      <c r="F48" s="639" t="str">
        <f>AGROL!D46</f>
        <v>4.5. Generación de estudios territoriales en zonas focalizadas</v>
      </c>
      <c r="G48" s="639" t="str">
        <f>AGROL!E46</f>
        <v>Gestión con Valores para Resultados</v>
      </c>
      <c r="H48" s="639" t="str">
        <f>AGROL!F46</f>
        <v>4.16. Seguimiento y evaluación del desempeño institucional</v>
      </c>
      <c r="I48" s="639" t="str">
        <f>AGROL!G46</f>
        <v>Hectáreas</v>
      </c>
      <c r="J48" s="639">
        <f>AGROL!H46</f>
        <v>1300000</v>
      </c>
      <c r="K48" s="639" t="str">
        <f>AGROL!I46</f>
        <v>Áreas de Estudio de suelos realizados, como insumo para el ordenamiento del territorio.</v>
      </c>
      <c r="L48" s="639" t="str">
        <f>AGROL!J46</f>
        <v>Eficacia</v>
      </c>
      <c r="M48" s="639" t="str">
        <f>AGROL!K46</f>
        <v>Gestión de Suelos y Aplicaciones Agrologicas</v>
      </c>
      <c r="N48" s="640">
        <f>AGROL!Y46</f>
        <v>1</v>
      </c>
      <c r="O48" s="640">
        <f>AGROL!Y47</f>
        <v>0</v>
      </c>
      <c r="P48" s="640">
        <f>AGROL!Z46</f>
        <v>0.45</v>
      </c>
      <c r="Q48" s="640">
        <f>AGROL!AA46</f>
        <v>0</v>
      </c>
      <c r="R48" s="645"/>
      <c r="S48" s="71" t="str">
        <f>AGROL!B49</f>
        <v>13. No Aplica</v>
      </c>
      <c r="T48" s="23" t="str">
        <f>AGROL!C49</f>
        <v>1.  Elaborar la interpretación de geomorfología aplicada a los levantamientos de suelos</v>
      </c>
      <c r="U48" s="72" t="str">
        <f>AGROL!K49</f>
        <v>Modernización y adminsitración de la información</v>
      </c>
      <c r="V48" s="23">
        <f>AGROL!Y49</f>
        <v>0.99999999999999989</v>
      </c>
      <c r="W48" s="23">
        <f>AGROL!Y50</f>
        <v>0</v>
      </c>
      <c r="X48" s="23">
        <f>AGROL!Z49</f>
        <v>0.15</v>
      </c>
      <c r="Y48" s="24">
        <f>AGROL!AA49</f>
        <v>0</v>
      </c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5.75" customHeight="1">
      <c r="A49" s="636"/>
      <c r="B49" s="636"/>
      <c r="C49" s="636"/>
      <c r="D49" s="636"/>
      <c r="E49" s="636"/>
      <c r="F49" s="636"/>
      <c r="G49" s="636"/>
      <c r="H49" s="636"/>
      <c r="I49" s="636"/>
      <c r="J49" s="636"/>
      <c r="K49" s="636"/>
      <c r="L49" s="636"/>
      <c r="M49" s="636"/>
      <c r="N49" s="636"/>
      <c r="O49" s="636"/>
      <c r="P49" s="636"/>
      <c r="Q49" s="636"/>
      <c r="R49" s="645"/>
      <c r="S49" s="25" t="str">
        <f>AGROL!B51</f>
        <v>13. No Aplica</v>
      </c>
      <c r="T49" s="26" t="str">
        <f>AGROL!C51</f>
        <v>2. Realizar el levantamiento de suelos</v>
      </c>
      <c r="U49" s="26" t="str">
        <f>AGROL!K51</f>
        <v>Modernización y adminsitración de la información</v>
      </c>
      <c r="V49" s="27">
        <f>AGROL!Y51</f>
        <v>0.99999999999999989</v>
      </c>
      <c r="W49" s="27">
        <f>AGROL!Y52</f>
        <v>0</v>
      </c>
      <c r="X49" s="27">
        <f>AGROL!Z51</f>
        <v>0.45</v>
      </c>
      <c r="Y49" s="28">
        <f>AGROL!AA51</f>
        <v>0</v>
      </c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5.75" customHeight="1">
      <c r="A50" s="636"/>
      <c r="B50" s="636"/>
      <c r="C50" s="636"/>
      <c r="D50" s="636"/>
      <c r="E50" s="636"/>
      <c r="F50" s="636"/>
      <c r="G50" s="636"/>
      <c r="H50" s="636"/>
      <c r="I50" s="636"/>
      <c r="J50" s="636"/>
      <c r="K50" s="636"/>
      <c r="L50" s="636"/>
      <c r="M50" s="636"/>
      <c r="N50" s="636"/>
      <c r="O50" s="636"/>
      <c r="P50" s="636"/>
      <c r="Q50" s="636"/>
      <c r="R50" s="645"/>
      <c r="S50" s="25" t="str">
        <f>AGROL!B53</f>
        <v>13. No Aplica</v>
      </c>
      <c r="T50" s="26" t="str">
        <f>AGROL!C53</f>
        <v>3.  Elaborar la interpretación de cobertura y uso de las tierras</v>
      </c>
      <c r="U50" s="26" t="str">
        <f>AGROL!K53</f>
        <v>Gestión de Suelos y Aplicaciones Agrologicas</v>
      </c>
      <c r="V50" s="27">
        <f>AGROL!Y53</f>
        <v>0.99999999999999989</v>
      </c>
      <c r="W50" s="27">
        <f>AGROL!Y54</f>
        <v>0</v>
      </c>
      <c r="X50" s="27">
        <f>AGROL!Z53</f>
        <v>0.1</v>
      </c>
      <c r="Y50" s="28">
        <f>AGROL!AA53</f>
        <v>0</v>
      </c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>
      <c r="A51" s="636"/>
      <c r="B51" s="636"/>
      <c r="C51" s="636"/>
      <c r="D51" s="636"/>
      <c r="E51" s="636"/>
      <c r="F51" s="636"/>
      <c r="G51" s="636"/>
      <c r="H51" s="636"/>
      <c r="I51" s="636"/>
      <c r="J51" s="636"/>
      <c r="K51" s="636"/>
      <c r="L51" s="636"/>
      <c r="M51" s="636"/>
      <c r="N51" s="636"/>
      <c r="O51" s="636"/>
      <c r="P51" s="636"/>
      <c r="Q51" s="636"/>
      <c r="R51" s="645"/>
      <c r="S51" s="25" t="str">
        <f>AGROL!B55</f>
        <v>13. No Aplica</v>
      </c>
      <c r="T51" s="26" t="str">
        <f>AGROL!C55</f>
        <v>4. Realizar la clasificación de capacidad de uso de las tierras</v>
      </c>
      <c r="U51" s="26" t="str">
        <f>AGROL!K55</f>
        <v>Gestión de Suelos y Aplicaciones Agrologicas</v>
      </c>
      <c r="V51" s="27">
        <f>AGROL!Y55</f>
        <v>0.99999999999999989</v>
      </c>
      <c r="W51" s="27">
        <f>AGROL!Y56</f>
        <v>0</v>
      </c>
      <c r="X51" s="27">
        <f>AGROL!Z55</f>
        <v>0.1</v>
      </c>
      <c r="Y51" s="28">
        <f>AGROL!AA55</f>
        <v>0</v>
      </c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5.75" customHeight="1">
      <c r="A52" s="636"/>
      <c r="B52" s="636"/>
      <c r="C52" s="637"/>
      <c r="D52" s="637"/>
      <c r="E52" s="637"/>
      <c r="F52" s="637"/>
      <c r="G52" s="637"/>
      <c r="H52" s="637"/>
      <c r="I52" s="637"/>
      <c r="J52" s="637"/>
      <c r="K52" s="637"/>
      <c r="L52" s="637"/>
      <c r="M52" s="637"/>
      <c r="N52" s="637"/>
      <c r="O52" s="637"/>
      <c r="P52" s="637"/>
      <c r="Q52" s="637"/>
      <c r="R52" s="645"/>
      <c r="S52" s="29" t="str">
        <f>AGROL!B57</f>
        <v>13. No Aplica</v>
      </c>
      <c r="T52" s="30" t="str">
        <f>AGROL!C57</f>
        <v>5. Consolidar y elaborar la cartografía temática de acuerdo a estándares cartográficos</v>
      </c>
      <c r="U52" s="30" t="str">
        <f>AGROL!K57</f>
        <v>Modernización y adminsitración de la información</v>
      </c>
      <c r="V52" s="31">
        <f>AGROL!Y57</f>
        <v>0.99999999999999989</v>
      </c>
      <c r="W52" s="31">
        <f>AGROL!Y58</f>
        <v>0</v>
      </c>
      <c r="X52" s="31">
        <f>AGROL!Z57</f>
        <v>0.2</v>
      </c>
      <c r="Y52" s="33">
        <f>AGROL!AA57</f>
        <v>0</v>
      </c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5.75" customHeight="1">
      <c r="A53" s="636"/>
      <c r="B53" s="636"/>
      <c r="C53" s="647" t="str">
        <f>AGROL!A64</f>
        <v xml:space="preserve">Laboratorio Nacional de Suelos acreditado </v>
      </c>
      <c r="D53" s="643" t="str">
        <f>AGROL!B64</f>
        <v>13. No Aplica</v>
      </c>
      <c r="E53" s="643" t="str">
        <f>AGROL!C64</f>
        <v>Fortalecer la producción de la información agrológica geográfica geodésica y cartográfica nacional</v>
      </c>
      <c r="F53" s="643" t="str">
        <f>AGROL!D64</f>
        <v>4.5. Generación de estudios territoriales en zonas focalizadas</v>
      </c>
      <c r="G53" s="643" t="str">
        <f>AGROL!E64</f>
        <v>Gestión con Valores para Resultados</v>
      </c>
      <c r="H53" s="643" t="str">
        <f>AGROL!F64</f>
        <v>4.16. Seguimiento y evaluación del desempeño institucional</v>
      </c>
      <c r="I53" s="643" t="str">
        <f>AGROL!G64</f>
        <v>Porcentaje</v>
      </c>
      <c r="J53" s="643">
        <f>AGROL!H64</f>
        <v>1</v>
      </c>
      <c r="K53" s="639" t="str">
        <f>AGROL!I64</f>
        <v>Paquete Q-01 Acreditado</v>
      </c>
      <c r="L53" s="643" t="str">
        <f>AGROL!J64</f>
        <v>Eficacia</v>
      </c>
      <c r="M53" s="643" t="str">
        <f>AGROL!K64</f>
        <v>Labaoratorio Nacional de Suelos</v>
      </c>
      <c r="N53" s="640">
        <f>AGROL!Y64</f>
        <v>1.0000000000000002</v>
      </c>
      <c r="O53" s="640">
        <f>AGROL!Y65</f>
        <v>0</v>
      </c>
      <c r="P53" s="640">
        <f>AGROL!Z64</f>
        <v>7.0000000000000007E-2</v>
      </c>
      <c r="Q53" s="640">
        <f>AGROL!AA64</f>
        <v>0</v>
      </c>
      <c r="R53" s="645"/>
      <c r="S53" s="71" t="str">
        <f>AGROL!B67</f>
        <v>13. No Aplica</v>
      </c>
      <c r="T53" s="23" t="str">
        <f>AGROL!C67</f>
        <v>1. Revisar bibliográfia, elaborar y actualizar documentación.</v>
      </c>
      <c r="U53" s="72" t="str">
        <f>AGROL!K67</f>
        <v>Labaoratorio Nacional de Suelos</v>
      </c>
      <c r="V53" s="23">
        <f>AGROL!Y67</f>
        <v>1</v>
      </c>
      <c r="W53" s="23">
        <f>AGROL!Y68</f>
        <v>0</v>
      </c>
      <c r="X53" s="23">
        <f>AGROL!Z67</f>
        <v>0.15</v>
      </c>
      <c r="Y53" s="24">
        <f>AGROL!AA67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5.75" customHeight="1">
      <c r="A54" s="636"/>
      <c r="B54" s="636"/>
      <c r="C54" s="636"/>
      <c r="D54" s="636"/>
      <c r="E54" s="636"/>
      <c r="F54" s="636"/>
      <c r="G54" s="636"/>
      <c r="H54" s="636"/>
      <c r="I54" s="636"/>
      <c r="J54" s="636"/>
      <c r="K54" s="636"/>
      <c r="L54" s="636"/>
      <c r="M54" s="636"/>
      <c r="N54" s="636"/>
      <c r="O54" s="636"/>
      <c r="P54" s="636"/>
      <c r="Q54" s="636"/>
      <c r="R54" s="645"/>
      <c r="S54" s="73" t="str">
        <f>AGROL!B69</f>
        <v>13. No Aplica</v>
      </c>
      <c r="T54" s="27" t="str">
        <f>AGROL!C69</f>
        <v>2. Planificar la ejecución por determinación analítica.</v>
      </c>
      <c r="U54" s="74" t="str">
        <f>AGROL!K69</f>
        <v>Labaoratorio Nacional de Suelos</v>
      </c>
      <c r="V54" s="27">
        <f>AGROL!Y69</f>
        <v>1</v>
      </c>
      <c r="W54" s="27">
        <f>AGROL!Y70</f>
        <v>0</v>
      </c>
      <c r="X54" s="27">
        <f>AGROL!Z69</f>
        <v>0.1</v>
      </c>
      <c r="Y54" s="28">
        <f>AGROL!AA69</f>
        <v>0</v>
      </c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5.75" customHeight="1">
      <c r="A55" s="636"/>
      <c r="B55" s="636"/>
      <c r="C55" s="636"/>
      <c r="D55" s="636"/>
      <c r="E55" s="636"/>
      <c r="F55" s="636"/>
      <c r="G55" s="636"/>
      <c r="H55" s="636"/>
      <c r="I55" s="636"/>
      <c r="J55" s="636"/>
      <c r="K55" s="636"/>
      <c r="L55" s="636"/>
      <c r="M55" s="636"/>
      <c r="N55" s="636"/>
      <c r="O55" s="636"/>
      <c r="P55" s="636"/>
      <c r="Q55" s="636"/>
      <c r="R55" s="645"/>
      <c r="S55" s="73" t="str">
        <f>AGROL!B71</f>
        <v>13. No Aplica</v>
      </c>
      <c r="T55" s="27" t="str">
        <f>AGROL!C71</f>
        <v>3. Preparar reactivos, pruebas preliminares y/o adicionales</v>
      </c>
      <c r="U55" s="74" t="str">
        <f>AGROL!K71</f>
        <v>Labaoratorio Nacional de Suelos</v>
      </c>
      <c r="V55" s="27">
        <f>AGROL!Y71</f>
        <v>1</v>
      </c>
      <c r="W55" s="27">
        <f>AGROL!Y72</f>
        <v>0</v>
      </c>
      <c r="X55" s="27">
        <f>AGROL!Z71</f>
        <v>0.1</v>
      </c>
      <c r="Y55" s="28">
        <f>AGROL!AA71</f>
        <v>0</v>
      </c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5.75" customHeight="1">
      <c r="A56" s="636"/>
      <c r="B56" s="636"/>
      <c r="C56" s="636"/>
      <c r="D56" s="636"/>
      <c r="E56" s="636"/>
      <c r="F56" s="636"/>
      <c r="G56" s="636"/>
      <c r="H56" s="636"/>
      <c r="I56" s="636"/>
      <c r="J56" s="636"/>
      <c r="K56" s="636"/>
      <c r="L56" s="636"/>
      <c r="M56" s="636"/>
      <c r="N56" s="636"/>
      <c r="O56" s="636"/>
      <c r="P56" s="636"/>
      <c r="Q56" s="636"/>
      <c r="R56" s="645"/>
      <c r="S56" s="25" t="str">
        <f>AGROL!B73</f>
        <v>13. No Aplica</v>
      </c>
      <c r="T56" s="26" t="str">
        <f>AGROL!C73</f>
        <v>4. Prevalidar - validar las determinaciones e informe.</v>
      </c>
      <c r="U56" s="26" t="str">
        <f>AGROL!K73</f>
        <v>Labaoratorio Nacional de Suelos</v>
      </c>
      <c r="V56" s="27">
        <f>AGROL!Y73</f>
        <v>1</v>
      </c>
      <c r="W56" s="27">
        <f>AGROL!Y74</f>
        <v>0</v>
      </c>
      <c r="X56" s="27">
        <f>AGROL!Z73</f>
        <v>0.3</v>
      </c>
      <c r="Y56" s="28">
        <f>AGROL!AA73</f>
        <v>0</v>
      </c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5.75" customHeight="1">
      <c r="A57" s="636"/>
      <c r="B57" s="636"/>
      <c r="C57" s="636"/>
      <c r="D57" s="636"/>
      <c r="E57" s="636"/>
      <c r="F57" s="636"/>
      <c r="G57" s="636"/>
      <c r="H57" s="636"/>
      <c r="I57" s="636"/>
      <c r="J57" s="636"/>
      <c r="K57" s="636"/>
      <c r="L57" s="636"/>
      <c r="M57" s="636"/>
      <c r="N57" s="636"/>
      <c r="O57" s="636"/>
      <c r="P57" s="636"/>
      <c r="Q57" s="636"/>
      <c r="R57" s="645"/>
      <c r="S57" s="25" t="str">
        <f>AGROL!B75</f>
        <v>13. No Aplica</v>
      </c>
      <c r="T57" s="26" t="str">
        <f>AGROL!C75</f>
        <v>5. Estimar la incertidumbre de la medición.</v>
      </c>
      <c r="U57" s="26" t="str">
        <f>AGROL!K75</f>
        <v>Labaoratorio Nacional de Suelos</v>
      </c>
      <c r="V57" s="27">
        <f>AGROL!Y75</f>
        <v>1</v>
      </c>
      <c r="W57" s="27">
        <f>AGROL!Y76</f>
        <v>0</v>
      </c>
      <c r="X57" s="27">
        <f>AGROL!Z75</f>
        <v>0.15</v>
      </c>
      <c r="Y57" s="28">
        <f>AGROL!AA75</f>
        <v>0</v>
      </c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5.75" customHeight="1">
      <c r="A58" s="636"/>
      <c r="B58" s="636"/>
      <c r="C58" s="636"/>
      <c r="D58" s="636"/>
      <c r="E58" s="636"/>
      <c r="F58" s="636"/>
      <c r="G58" s="636"/>
      <c r="H58" s="636"/>
      <c r="I58" s="636"/>
      <c r="J58" s="636"/>
      <c r="K58" s="636"/>
      <c r="L58" s="636"/>
      <c r="M58" s="636"/>
      <c r="N58" s="636"/>
      <c r="O58" s="636"/>
      <c r="P58" s="636"/>
      <c r="Q58" s="636"/>
      <c r="R58" s="645"/>
      <c r="S58" s="25" t="str">
        <f>AGROL!B77</f>
        <v>13. No Aplica</v>
      </c>
      <c r="T58" s="26" t="str">
        <f>AGROL!C77</f>
        <v>6. Tramitar ante el ente acreditador: solicitud, asignación y realización de visita, plan de acción, otorgamiento de la acreditación</v>
      </c>
      <c r="U58" s="26" t="str">
        <f>AGROL!K77</f>
        <v>Labaoratorio Nacional de Suelos</v>
      </c>
      <c r="V58" s="27">
        <f>AGROL!Y77</f>
        <v>1</v>
      </c>
      <c r="W58" s="27">
        <f>AGROL!Y78</f>
        <v>0</v>
      </c>
      <c r="X58" s="27">
        <f>AGROL!Z77</f>
        <v>0.1</v>
      </c>
      <c r="Y58" s="28">
        <f>AGROL!AA77</f>
        <v>0</v>
      </c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>
      <c r="A59" s="636"/>
      <c r="B59" s="636"/>
      <c r="C59" s="637"/>
      <c r="D59" s="637"/>
      <c r="E59" s="637"/>
      <c r="F59" s="637"/>
      <c r="G59" s="637"/>
      <c r="H59" s="637"/>
      <c r="I59" s="637"/>
      <c r="J59" s="637"/>
      <c r="K59" s="637"/>
      <c r="L59" s="637"/>
      <c r="M59" s="637"/>
      <c r="N59" s="637"/>
      <c r="O59" s="637"/>
      <c r="P59" s="637"/>
      <c r="Q59" s="637"/>
      <c r="R59" s="645"/>
      <c r="S59" s="29" t="str">
        <f>AGROL!B79</f>
        <v>13. No Aplica</v>
      </c>
      <c r="T59" s="30" t="str">
        <f>AGROL!C79</f>
        <v>7. Consolidar y elaborar la base de datos de acuerdo a los estándares definidos</v>
      </c>
      <c r="U59" s="30" t="str">
        <f>AGROL!K79</f>
        <v>Labaoratorio Nacional de Suelos</v>
      </c>
      <c r="V59" s="31">
        <f>AGROL!Y79</f>
        <v>1</v>
      </c>
      <c r="W59" s="31">
        <f>AGROL!Y80</f>
        <v>0</v>
      </c>
      <c r="X59" s="31">
        <f>AGROL!Z79</f>
        <v>0.1</v>
      </c>
      <c r="Y59" s="33">
        <f>AGROL!AA79</f>
        <v>0</v>
      </c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5.75" customHeight="1">
      <c r="A60" s="636"/>
      <c r="B60" s="636"/>
      <c r="C60" s="647" t="str">
        <f>AGROL!A84</f>
        <v>Mapa Nacional de Suelos</v>
      </c>
      <c r="D60" s="643" t="str">
        <f>AGROL!B84</f>
        <v>13. No Aplica</v>
      </c>
      <c r="E60" s="639" t="str">
        <f>AGROL!C84</f>
        <v>Democratizar la información y el conocimiento del IGAC</v>
      </c>
      <c r="F60" s="639" t="str">
        <f>AGROL!D84</f>
        <v>4.7. Fortalecimiento de líneas de investigación en procesos misionales.</v>
      </c>
      <c r="G60" s="639" t="str">
        <f>AGROL!E84</f>
        <v>Gestión con Valores para Resultados</v>
      </c>
      <c r="H60" s="639" t="str">
        <f>AGROL!F84</f>
        <v>4.16. Seguimiento y evaluación del desempeño institucional</v>
      </c>
      <c r="I60" s="639" t="str">
        <f>AGROL!G84</f>
        <v>Porcentaje</v>
      </c>
      <c r="J60" s="643">
        <f>AGROL!H84</f>
        <v>0.8</v>
      </c>
      <c r="K60" s="639" t="str">
        <f>AGROL!I84</f>
        <v xml:space="preserve">Mapa Nacional de Suelos Correlacionado </v>
      </c>
      <c r="L60" s="639" t="str">
        <f>AGROL!J84</f>
        <v>Eficacia</v>
      </c>
      <c r="M60" s="639" t="str">
        <f>AGROL!K84</f>
        <v>Subdirección</v>
      </c>
      <c r="N60" s="640">
        <f>AGROL!Y84</f>
        <v>1.0000000000000002</v>
      </c>
      <c r="O60" s="640">
        <f>AGROL!Y85</f>
        <v>0</v>
      </c>
      <c r="P60" s="640">
        <f>AGROL!Z84</f>
        <v>0.13</v>
      </c>
      <c r="Q60" s="640">
        <f>AGROL!AA84</f>
        <v>0</v>
      </c>
      <c r="R60" s="645"/>
      <c r="S60" s="71" t="str">
        <f>AGROL!B87</f>
        <v>13. No Aplica</v>
      </c>
      <c r="T60" s="23" t="str">
        <f>AGROL!C87</f>
        <v>1. Interpretar y correlacionar la geomorfología del territorio nacional</v>
      </c>
      <c r="U60" s="72" t="str">
        <f>AGROL!K87</f>
        <v>Modernización y adminsitración de la información</v>
      </c>
      <c r="V60" s="23">
        <f>AGROL!Y87</f>
        <v>1.0000000000000002</v>
      </c>
      <c r="W60" s="23">
        <f>AGROL!Y88</f>
        <v>0</v>
      </c>
      <c r="X60" s="23">
        <f>AGROL!Z87</f>
        <v>0.2</v>
      </c>
      <c r="Y60" s="24">
        <f>AGROL!AA87</f>
        <v>0</v>
      </c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5.75" customHeight="1">
      <c r="A61" s="636"/>
      <c r="B61" s="636"/>
      <c r="C61" s="636"/>
      <c r="D61" s="636"/>
      <c r="E61" s="636"/>
      <c r="F61" s="636"/>
      <c r="G61" s="636"/>
      <c r="H61" s="636"/>
      <c r="I61" s="636"/>
      <c r="J61" s="636"/>
      <c r="K61" s="636"/>
      <c r="L61" s="636"/>
      <c r="M61" s="636"/>
      <c r="N61" s="636"/>
      <c r="O61" s="636"/>
      <c r="P61" s="636"/>
      <c r="Q61" s="636"/>
      <c r="R61" s="645"/>
      <c r="S61" s="73" t="str">
        <f>AGROL!B89</f>
        <v>13. No Aplica</v>
      </c>
      <c r="T61" s="27" t="str">
        <f>AGROL!C89</f>
        <v>2. Elaborar y consolidar la bases de datos de perfiles y resultados de laboratorio</v>
      </c>
      <c r="U61" s="74" t="str">
        <f>AGROL!K89</f>
        <v>Modernización y adminsitración de la información</v>
      </c>
      <c r="V61" s="27">
        <f>AGROL!Y89</f>
        <v>1</v>
      </c>
      <c r="W61" s="27">
        <f>AGROL!Y90</f>
        <v>0</v>
      </c>
      <c r="X61" s="27">
        <f>AGROL!Z89</f>
        <v>0.25</v>
      </c>
      <c r="Y61" s="28">
        <f>AGROL!AA89</f>
        <v>0</v>
      </c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5.75" customHeight="1">
      <c r="A62" s="636"/>
      <c r="B62" s="636"/>
      <c r="C62" s="636"/>
      <c r="D62" s="636"/>
      <c r="E62" s="636"/>
      <c r="F62" s="636"/>
      <c r="G62" s="636"/>
      <c r="H62" s="636"/>
      <c r="I62" s="636"/>
      <c r="J62" s="636"/>
      <c r="K62" s="636"/>
      <c r="L62" s="636"/>
      <c r="M62" s="636"/>
      <c r="N62" s="636"/>
      <c r="O62" s="636"/>
      <c r="P62" s="636"/>
      <c r="Q62" s="636"/>
      <c r="R62" s="645"/>
      <c r="S62" s="25" t="str">
        <f>AGROL!B91</f>
        <v>13. No Aplica</v>
      </c>
      <c r="T62" s="26" t="str">
        <f>AGROL!C91</f>
        <v xml:space="preserve">3. Correlacionar los levantamientos generales de suelos a nivel nacional </v>
      </c>
      <c r="U62" s="26" t="str">
        <f>AGROL!K91</f>
        <v>Gestión de Suelos y Aplicaciones Agrologicas</v>
      </c>
      <c r="V62" s="27">
        <f>AGROL!Y91</f>
        <v>1</v>
      </c>
      <c r="W62" s="27">
        <f>AGROL!Y92</f>
        <v>0</v>
      </c>
      <c r="X62" s="27">
        <f>AGROL!Z91</f>
        <v>0.4</v>
      </c>
      <c r="Y62" s="28">
        <f>AGROL!AA91</f>
        <v>0</v>
      </c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5.75" customHeight="1">
      <c r="A63" s="637"/>
      <c r="B63" s="637"/>
      <c r="C63" s="637"/>
      <c r="D63" s="637"/>
      <c r="E63" s="637"/>
      <c r="F63" s="637"/>
      <c r="G63" s="637"/>
      <c r="H63" s="637"/>
      <c r="I63" s="637"/>
      <c r="J63" s="637"/>
      <c r="K63" s="637"/>
      <c r="L63" s="637"/>
      <c r="M63" s="637"/>
      <c r="N63" s="637"/>
      <c r="O63" s="637"/>
      <c r="P63" s="637"/>
      <c r="Q63" s="637"/>
      <c r="R63" s="646"/>
      <c r="S63" s="29" t="str">
        <f>AGROL!B93</f>
        <v>13. No Aplica</v>
      </c>
      <c r="T63" s="30" t="str">
        <f>AGROL!C93</f>
        <v>4. Consolidar y elaborar la cartografía temática de acuerdo a estándares cartográficos</v>
      </c>
      <c r="U63" s="30" t="str">
        <f>AGROL!K93</f>
        <v>Modernización y adminsitración de la información</v>
      </c>
      <c r="V63" s="31">
        <f>AGROL!Y93</f>
        <v>1</v>
      </c>
      <c r="W63" s="31">
        <f>AGROL!Y94</f>
        <v>0</v>
      </c>
      <c r="X63" s="31">
        <f>AGROL!Z93</f>
        <v>0.15</v>
      </c>
      <c r="Y63" s="33">
        <f>AGROL!AA93</f>
        <v>0</v>
      </c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25.5" customHeight="1">
      <c r="A64" s="635" t="str">
        <f>GEOGRA!C4</f>
        <v>GESTIÓN GEOGRÁFICA</v>
      </c>
      <c r="B64" s="638">
        <f>GEOGRA!AA4</f>
        <v>5.7500000000000002E-2</v>
      </c>
      <c r="C64" s="647" t="str">
        <f>GEOGRA!A9</f>
        <v>Documentos de estudios técnicos sobre geografía
(100 Informes de caracterización territorial por municipio)</v>
      </c>
      <c r="D64" s="643" t="str">
        <f>GEOGRA!B9</f>
        <v>13. No Aplica</v>
      </c>
      <c r="E64" s="639" t="str">
        <f>GEOGRA!C9</f>
        <v>Fortalecer_la_producción_de_la_información_agrológica_geográfica_geodésica_y_cartográfica_nacional</v>
      </c>
      <c r="F64" s="639" t="str">
        <f>GEOGRA!D9</f>
        <v>4.5. Generación de estudios territoriales en zonas focalizadas</v>
      </c>
      <c r="G64" s="639" t="str">
        <f>GEOGRA!E9</f>
        <v>Gestión_con_Valores_para_Resultados</v>
      </c>
      <c r="H64" s="639" t="str">
        <f>GEOGRA!F9</f>
        <v>3.6. Fortalecimiento organizacional y simplificación de procesos</v>
      </c>
      <c r="I64" s="639" t="str">
        <f>GEOGRA!G9</f>
        <v>Numero</v>
      </c>
      <c r="J64" s="639">
        <f>GEOGRA!H9</f>
        <v>100</v>
      </c>
      <c r="K64" s="639" t="str">
        <f>GEOGRA!I9</f>
        <v>Documentos de estudios técnicos sobre geografía elaborados</v>
      </c>
      <c r="L64" s="639" t="str">
        <f>GEOGRA!J9</f>
        <v>Eficacia</v>
      </c>
      <c r="M64" s="639" t="str">
        <f>GEOGRA!K9</f>
        <v xml:space="preserve">GIT  Estudios Geográficos y Ordenamiento Territorial </v>
      </c>
      <c r="N64" s="640">
        <f>GEOGRA!Y9</f>
        <v>1</v>
      </c>
      <c r="O64" s="640">
        <f>GEOGRA!Y10</f>
        <v>0</v>
      </c>
      <c r="P64" s="640">
        <f>GEOGRA!Z9</f>
        <v>0.2</v>
      </c>
      <c r="Q64" s="640">
        <f>GEOGRA!AA9</f>
        <v>0</v>
      </c>
      <c r="R64" s="644">
        <f>SUM(Q64:Q89)</f>
        <v>0</v>
      </c>
      <c r="S64" s="21" t="str">
        <f>GEOGRA!B12</f>
        <v>13. No Aplica</v>
      </c>
      <c r="T64" s="22" t="str">
        <f>GEOGRA!C12</f>
        <v>Procesar información primaria y secundaria de los diferentes fenómenos geográficos objeto de análisis para los municipios priorizados</v>
      </c>
      <c r="U64" s="22" t="str">
        <f>GEOGRA!K12</f>
        <v xml:space="preserve">GIT  Estudios Geográficos y Ordenamiento Territorial </v>
      </c>
      <c r="V64" s="23">
        <f>GEOGRA!Y12</f>
        <v>1</v>
      </c>
      <c r="W64" s="23">
        <f>GEOGRA!Y13</f>
        <v>0</v>
      </c>
      <c r="X64" s="23">
        <f>GEOGRA!Z12</f>
        <v>0.25</v>
      </c>
      <c r="Y64" s="24">
        <f>GEOGRA!AA12</f>
        <v>0</v>
      </c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25.5" customHeight="1">
      <c r="A65" s="636"/>
      <c r="B65" s="636"/>
      <c r="C65" s="636"/>
      <c r="D65" s="636"/>
      <c r="E65" s="636"/>
      <c r="F65" s="636"/>
      <c r="G65" s="636"/>
      <c r="H65" s="636"/>
      <c r="I65" s="636"/>
      <c r="J65" s="636"/>
      <c r="K65" s="636"/>
      <c r="L65" s="636"/>
      <c r="M65" s="636"/>
      <c r="N65" s="636"/>
      <c r="O65" s="636"/>
      <c r="P65" s="636"/>
      <c r="Q65" s="636"/>
      <c r="R65" s="645"/>
      <c r="S65" s="25" t="str">
        <f>GEOGRA!B14</f>
        <v>13. No Aplica</v>
      </c>
      <c r="T65" s="26" t="str">
        <f>GEOGRA!C14</f>
        <v>Analizar la información primaria y secundaria   para los municipios priorizados</v>
      </c>
      <c r="U65" s="26" t="str">
        <f>GEOGRA!K14</f>
        <v xml:space="preserve">GIT  Estudios Geográficos y Ordenamiento Territorial </v>
      </c>
      <c r="V65" s="27">
        <f>GEOGRA!Y14</f>
        <v>1</v>
      </c>
      <c r="W65" s="27">
        <f>GEOGRA!Y15</f>
        <v>0</v>
      </c>
      <c r="X65" s="27">
        <f>GEOGRA!Z14</f>
        <v>0.25</v>
      </c>
      <c r="Y65" s="28">
        <f>GEOGRA!AA14</f>
        <v>0</v>
      </c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25.5" customHeight="1">
      <c r="A66" s="636"/>
      <c r="B66" s="636"/>
      <c r="C66" s="636"/>
      <c r="D66" s="636"/>
      <c r="E66" s="636"/>
      <c r="F66" s="636"/>
      <c r="G66" s="636"/>
      <c r="H66" s="636"/>
      <c r="I66" s="636"/>
      <c r="J66" s="636"/>
      <c r="K66" s="636"/>
      <c r="L66" s="636"/>
      <c r="M66" s="636"/>
      <c r="N66" s="636"/>
      <c r="O66" s="636"/>
      <c r="P66" s="636"/>
      <c r="Q66" s="636"/>
      <c r="R66" s="645"/>
      <c r="S66" s="25" t="str">
        <f>GEOGRA!B16</f>
        <v>13. No Aplica</v>
      </c>
      <c r="T66" s="26" t="str">
        <f>GEOGRA!C16</f>
        <v xml:space="preserve">Redactar el documento técnico </v>
      </c>
      <c r="U66" s="26" t="str">
        <f>GEOGRA!K16</f>
        <v xml:space="preserve">GIT  Estudios Geográficos y Ordenamiento Territorial </v>
      </c>
      <c r="V66" s="27">
        <f>GEOGRA!Y16</f>
        <v>1</v>
      </c>
      <c r="W66" s="27">
        <f>GEOGRA!Y17</f>
        <v>0</v>
      </c>
      <c r="X66" s="27">
        <f>GEOGRA!Z16</f>
        <v>0.25</v>
      </c>
      <c r="Y66" s="28">
        <f>GEOGRA!AA16</f>
        <v>0</v>
      </c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25.5" customHeight="1">
      <c r="A67" s="636"/>
      <c r="B67" s="636"/>
      <c r="C67" s="637"/>
      <c r="D67" s="637"/>
      <c r="E67" s="637"/>
      <c r="F67" s="637"/>
      <c r="G67" s="637"/>
      <c r="H67" s="637"/>
      <c r="I67" s="637"/>
      <c r="J67" s="637"/>
      <c r="K67" s="637"/>
      <c r="L67" s="637"/>
      <c r="M67" s="637"/>
      <c r="N67" s="637"/>
      <c r="O67" s="637"/>
      <c r="P67" s="637"/>
      <c r="Q67" s="637"/>
      <c r="R67" s="645"/>
      <c r="S67" s="29" t="str">
        <f>GEOGRA!B18</f>
        <v>13. No Aplica</v>
      </c>
      <c r="T67" s="30" t="str">
        <f>GEOGRA!C18</f>
        <v>Publicar el documento técnico</v>
      </c>
      <c r="U67" s="30" t="str">
        <f>GEOGRA!K18</f>
        <v xml:space="preserve">GIT  Estudios Geográficos y Ordenamiento Territorial </v>
      </c>
      <c r="V67" s="31">
        <f>GEOGRA!Y18</f>
        <v>1</v>
      </c>
      <c r="W67" s="31">
        <f>GEOGRA!Y19</f>
        <v>0</v>
      </c>
      <c r="X67" s="31">
        <f>GEOGRA!Z18</f>
        <v>0.25</v>
      </c>
      <c r="Y67" s="33">
        <f>GEOGRA!AA18</f>
        <v>0</v>
      </c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26.25" customHeight="1">
      <c r="A68" s="636"/>
      <c r="B68" s="636"/>
      <c r="C68" s="647" t="str">
        <f>GEOGRA!A25</f>
        <v>Estudios de investigación geográfica 
(Fase 2 del atlas funcional y
geografía del departamento del Casanare)</v>
      </c>
      <c r="D68" s="643" t="str">
        <f>GEOGRA!B25</f>
        <v>13. No Aplica</v>
      </c>
      <c r="E68" s="639" t="str">
        <f>GEOGRA!C25</f>
        <v>Fortalecer_la_producción_de_la_información_agrológica_geográfica_geodésica_y_cartográfica_nacional</v>
      </c>
      <c r="F68" s="639" t="str">
        <f>GEOGRA!D25</f>
        <v>4.7. Fortalecimiento de líneas de investigación en procesos misionales.</v>
      </c>
      <c r="G68" s="639" t="str">
        <f>GEOGRA!E25</f>
        <v>Gestión_con_Valores_para_Resultados</v>
      </c>
      <c r="H68" s="639" t="str">
        <f>GEOGRA!F25</f>
        <v>3.6. Fortalecimiento organizacional y simplificación de procesos</v>
      </c>
      <c r="I68" s="639" t="str">
        <f>GEOGRA!G25</f>
        <v>Numero</v>
      </c>
      <c r="J68" s="639">
        <f>GEOGRA!H25</f>
        <v>2</v>
      </c>
      <c r="K68" s="639" t="str">
        <f>GEOGRA!I25</f>
        <v>Documentos de Investigación geogràfica generados</v>
      </c>
      <c r="L68" s="639" t="str">
        <f>GEOGRA!J25</f>
        <v>Eficacia</v>
      </c>
      <c r="M68" s="639" t="str">
        <f>GEOGRA!K25</f>
        <v xml:space="preserve">GIT  Estudios Geográficos y Ordenamiento Territorial </v>
      </c>
      <c r="N68" s="640">
        <f>GEOGRA!Y25</f>
        <v>0.99999999999999989</v>
      </c>
      <c r="O68" s="640">
        <f>GEOGRA!Y26</f>
        <v>0</v>
      </c>
      <c r="P68" s="640">
        <f>GEOGRA!Z25</f>
        <v>0.1</v>
      </c>
      <c r="Q68" s="640">
        <f>GEOGRA!AA25</f>
        <v>0</v>
      </c>
      <c r="R68" s="645"/>
      <c r="S68" s="21" t="str">
        <f>GEOGRA!B28</f>
        <v>13. No Aplica</v>
      </c>
      <c r="T68" s="22" t="str">
        <f>GEOGRA!C28</f>
        <v>Levantar información primaria y secundaria de los diferentes fenómenos geográficos objeto de análisis   (Fase 2 del atlas funcional y geografía del departamento del Casanare)</v>
      </c>
      <c r="U68" s="22" t="str">
        <f>GEOGRA!K28</f>
        <v xml:space="preserve">GIT  Estudios Geográficos y Ordenamiento Territorial </v>
      </c>
      <c r="V68" s="23">
        <f>GEOGRA!Y28</f>
        <v>1</v>
      </c>
      <c r="W68" s="23">
        <f>GEOGRA!Y29</f>
        <v>0</v>
      </c>
      <c r="X68" s="23">
        <f>GEOGRA!Z28</f>
        <v>0.25</v>
      </c>
      <c r="Y68" s="24">
        <f>GEOGRA!AA28</f>
        <v>0</v>
      </c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26.25" customHeight="1">
      <c r="A69" s="636"/>
      <c r="B69" s="636"/>
      <c r="C69" s="636"/>
      <c r="D69" s="636"/>
      <c r="E69" s="636"/>
      <c r="F69" s="636"/>
      <c r="G69" s="636"/>
      <c r="H69" s="636"/>
      <c r="I69" s="636"/>
      <c r="J69" s="636"/>
      <c r="K69" s="636"/>
      <c r="L69" s="636"/>
      <c r="M69" s="636"/>
      <c r="N69" s="636"/>
      <c r="O69" s="636"/>
      <c r="P69" s="636"/>
      <c r="Q69" s="636"/>
      <c r="R69" s="645"/>
      <c r="S69" s="25" t="str">
        <f>GEOGRA!B30</f>
        <v>13. No Aplica</v>
      </c>
      <c r="T69" s="26" t="str">
        <f>GEOGRA!C30</f>
        <v>Procesar y analizar la información primaria y secundaria   (Fase 2 del atlas funcional y geografía del departamento del Casanare)</v>
      </c>
      <c r="U69" s="26" t="str">
        <f>GEOGRA!K30</f>
        <v xml:space="preserve">GIT  Estudios Geográficos y Ordenamiento Territorial </v>
      </c>
      <c r="V69" s="27">
        <f>GEOGRA!Y30</f>
        <v>1</v>
      </c>
      <c r="W69" s="27">
        <f>GEOGRA!Y31</f>
        <v>0</v>
      </c>
      <c r="X69" s="27">
        <f>GEOGRA!Z30</f>
        <v>0.25</v>
      </c>
      <c r="Y69" s="28">
        <f>GEOGRA!AA30</f>
        <v>0</v>
      </c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26.25" customHeight="1">
      <c r="A70" s="636"/>
      <c r="B70" s="636"/>
      <c r="C70" s="636"/>
      <c r="D70" s="636"/>
      <c r="E70" s="636"/>
      <c r="F70" s="636"/>
      <c r="G70" s="636"/>
      <c r="H70" s="636"/>
      <c r="I70" s="636"/>
      <c r="J70" s="636"/>
      <c r="K70" s="636"/>
      <c r="L70" s="636"/>
      <c r="M70" s="636"/>
      <c r="N70" s="636"/>
      <c r="O70" s="636"/>
      <c r="P70" s="636"/>
      <c r="Q70" s="636"/>
      <c r="R70" s="645"/>
      <c r="S70" s="25" t="str">
        <f>GEOGRA!B32</f>
        <v>13. No Aplica</v>
      </c>
      <c r="T70" s="26" t="str">
        <f>GEOGRA!C32</f>
        <v>Redactar el documento técnico</v>
      </c>
      <c r="U70" s="26" t="str">
        <f>GEOGRA!K32</f>
        <v xml:space="preserve">GIT  Estudios Geográficos y Ordenamiento Territorial </v>
      </c>
      <c r="V70" s="27">
        <f>GEOGRA!Y32</f>
        <v>1</v>
      </c>
      <c r="W70" s="27">
        <f>GEOGRA!Y33</f>
        <v>0</v>
      </c>
      <c r="X70" s="27">
        <f>GEOGRA!Z32</f>
        <v>0.25</v>
      </c>
      <c r="Y70" s="28">
        <f>GEOGRA!AA32</f>
        <v>0</v>
      </c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26.25" customHeight="1">
      <c r="A71" s="636"/>
      <c r="B71" s="636"/>
      <c r="C71" s="637"/>
      <c r="D71" s="637"/>
      <c r="E71" s="637"/>
      <c r="F71" s="637"/>
      <c r="G71" s="637"/>
      <c r="H71" s="637"/>
      <c r="I71" s="637"/>
      <c r="J71" s="637"/>
      <c r="K71" s="637"/>
      <c r="L71" s="637"/>
      <c r="M71" s="637"/>
      <c r="N71" s="637"/>
      <c r="O71" s="637"/>
      <c r="P71" s="637"/>
      <c r="Q71" s="637"/>
      <c r="R71" s="645"/>
      <c r="S71" s="29" t="str">
        <f>GEOGRA!B34</f>
        <v>13. No Aplica</v>
      </c>
      <c r="T71" s="30" t="str">
        <f>GEOGRA!C34</f>
        <v>Publicar el documento técnico</v>
      </c>
      <c r="U71" s="30" t="str">
        <f>GEOGRA!K34</f>
        <v xml:space="preserve">GIT  Estudios Geográficos y Ordenamiento Territorial </v>
      </c>
      <c r="V71" s="31">
        <f>GEOGRA!Y34</f>
        <v>1</v>
      </c>
      <c r="W71" s="31">
        <f>GEOGRA!Y35</f>
        <v>0</v>
      </c>
      <c r="X71" s="31">
        <f>GEOGRA!Z34</f>
        <v>0.25</v>
      </c>
      <c r="Y71" s="33">
        <f>GEOGRA!AA34</f>
        <v>0</v>
      </c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36" customHeight="1">
      <c r="A72" s="636"/>
      <c r="B72" s="636"/>
      <c r="C72" s="647" t="str">
        <f>GEOGRA!A41</f>
        <v>Base de Datos del Diccionario geográfico
(Actualizar  60.000 topónimos en la Base Nacional de Nombres Geográficos)</v>
      </c>
      <c r="D72" s="643" t="str">
        <f>GEOGRA!B41</f>
        <v>13. No Aplica</v>
      </c>
      <c r="E72" s="639" t="str">
        <f>GEOGRA!C41</f>
        <v>Fortalecer_la_producción_de_la_información_agrológica_geográfica_geodésica_y_cartográfica_nacional</v>
      </c>
      <c r="F72" s="639" t="str">
        <f>GEOGRA!D41</f>
        <v>4.5. Generación de estudios territoriales en zonas focalizadas</v>
      </c>
      <c r="G72" s="639" t="str">
        <f>GEOGRA!E41</f>
        <v>Gestión_con_Valores_para_Resultados</v>
      </c>
      <c r="H72" s="639" t="str">
        <f>GEOGRA!F41</f>
        <v>3.6. Fortalecimiento organizacional y simplificación de procesos</v>
      </c>
      <c r="I72" s="639" t="str">
        <f>GEOGRA!G41</f>
        <v>Numero</v>
      </c>
      <c r="J72" s="648">
        <f>GEOGRA!H41</f>
        <v>60000</v>
      </c>
      <c r="K72" s="639" t="str">
        <f>GEOGRA!I41</f>
        <v>Registros del Diccionario Geográfico actualizados</v>
      </c>
      <c r="L72" s="639" t="str">
        <f>GEOGRA!J41</f>
        <v>Eficacia</v>
      </c>
      <c r="M72" s="639" t="str">
        <f>GEOGRA!K41</f>
        <v xml:space="preserve">GIT  Estudios Geográficos y Ordenamiento Territorial </v>
      </c>
      <c r="N72" s="640">
        <f>GEOGRA!Y41</f>
        <v>1</v>
      </c>
      <c r="O72" s="640">
        <f>GEOGRA!Y42</f>
        <v>0</v>
      </c>
      <c r="P72" s="640">
        <f>GEOGRA!Z41</f>
        <v>0.1</v>
      </c>
      <c r="Q72" s="640">
        <f>GEOGRA!AA41</f>
        <v>0</v>
      </c>
      <c r="R72" s="645"/>
      <c r="S72" s="21" t="str">
        <f>GEOGRA!B44</f>
        <v>13. No Aplica</v>
      </c>
      <c r="T72" s="22" t="str">
        <f>GEOGRA!C44</f>
        <v>Gestionar la información con las entidades nacionales.</v>
      </c>
      <c r="U72" s="22" t="str">
        <f>GEOGRA!K44</f>
        <v xml:space="preserve">GIT  Estudios Geográficos y Ordenamiento Territorial </v>
      </c>
      <c r="V72" s="23">
        <f>GEOGRA!Y44</f>
        <v>1</v>
      </c>
      <c r="W72" s="23">
        <f>GEOGRA!Y45</f>
        <v>0</v>
      </c>
      <c r="X72" s="23">
        <f>GEOGRA!Z44</f>
        <v>0.3</v>
      </c>
      <c r="Y72" s="24">
        <f>GEOGRA!AA44</f>
        <v>0</v>
      </c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36" customHeight="1">
      <c r="A73" s="636"/>
      <c r="B73" s="636"/>
      <c r="C73" s="636"/>
      <c r="D73" s="636"/>
      <c r="E73" s="636"/>
      <c r="F73" s="636"/>
      <c r="G73" s="636"/>
      <c r="H73" s="636"/>
      <c r="I73" s="636"/>
      <c r="J73" s="636"/>
      <c r="K73" s="636"/>
      <c r="L73" s="636"/>
      <c r="M73" s="636"/>
      <c r="N73" s="636"/>
      <c r="O73" s="636"/>
      <c r="P73" s="636"/>
      <c r="Q73" s="636"/>
      <c r="R73" s="645"/>
      <c r="S73" s="25" t="str">
        <f>GEOGRA!B46</f>
        <v>13. No Aplica</v>
      </c>
      <c r="T73" s="26" t="str">
        <f>GEOGRA!C46</f>
        <v>Validar la información gestionada.</v>
      </c>
      <c r="U73" s="26" t="str">
        <f>GEOGRA!K46</f>
        <v xml:space="preserve">GIT  Estudios Geográficos y Ordenamiento Territorial </v>
      </c>
      <c r="V73" s="27">
        <f>GEOGRA!Y46</f>
        <v>0.99999999999999989</v>
      </c>
      <c r="W73" s="27">
        <f>GEOGRA!Y47</f>
        <v>0</v>
      </c>
      <c r="X73" s="27">
        <f>GEOGRA!Z46</f>
        <v>0.3</v>
      </c>
      <c r="Y73" s="28">
        <f>GEOGRA!AA46</f>
        <v>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36" customHeight="1">
      <c r="A74" s="636"/>
      <c r="B74" s="636"/>
      <c r="C74" s="636"/>
      <c r="D74" s="636"/>
      <c r="E74" s="636"/>
      <c r="F74" s="636"/>
      <c r="G74" s="636"/>
      <c r="H74" s="636"/>
      <c r="I74" s="636"/>
      <c r="J74" s="636"/>
      <c r="K74" s="636"/>
      <c r="L74" s="636"/>
      <c r="M74" s="636"/>
      <c r="N74" s="636"/>
      <c r="O74" s="636"/>
      <c r="P74" s="636"/>
      <c r="Q74" s="636"/>
      <c r="R74" s="645"/>
      <c r="S74" s="25" t="str">
        <f>GEOGRA!B48</f>
        <v>13. No Aplica</v>
      </c>
      <c r="T74" s="26" t="str">
        <f>GEOGRA!C48</f>
        <v>Actualizar la base de datos</v>
      </c>
      <c r="U74" s="26" t="str">
        <f>GEOGRA!K48</f>
        <v xml:space="preserve">GIT  Estudios Geográficos y Ordenamiento Territorial </v>
      </c>
      <c r="V74" s="27">
        <f>GEOGRA!Y48</f>
        <v>0.99999999999999989</v>
      </c>
      <c r="W74" s="27">
        <f>GEOGRA!Y49</f>
        <v>0</v>
      </c>
      <c r="X74" s="27">
        <f>GEOGRA!Z48</f>
        <v>0.3</v>
      </c>
      <c r="Y74" s="28">
        <f>GEOGRA!AA48</f>
        <v>0</v>
      </c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36" customHeight="1">
      <c r="A75" s="636"/>
      <c r="B75" s="636"/>
      <c r="C75" s="637"/>
      <c r="D75" s="637"/>
      <c r="E75" s="637"/>
      <c r="F75" s="637"/>
      <c r="G75" s="637"/>
      <c r="H75" s="637"/>
      <c r="I75" s="637"/>
      <c r="J75" s="637"/>
      <c r="K75" s="637"/>
      <c r="L75" s="637"/>
      <c r="M75" s="637"/>
      <c r="N75" s="637"/>
      <c r="O75" s="637"/>
      <c r="P75" s="637"/>
      <c r="Q75" s="637"/>
      <c r="R75" s="645"/>
      <c r="S75" s="25" t="str">
        <f>GEOGRA!B50</f>
        <v>13. No Aplica</v>
      </c>
      <c r="T75" s="26" t="str">
        <f>GEOGRA!C50</f>
        <v>Definir requerimientos para la construcción de herramientas de colaboración que permitan el levantamiento y actualización de topónimos, así como ejecutar las pruebas respetivas.</v>
      </c>
      <c r="U75" s="26" t="str">
        <f>GEOGRA!K50</f>
        <v xml:space="preserve">GIT  Estudios Geográficos y Ordenamiento Territorial </v>
      </c>
      <c r="V75" s="27">
        <f>GEOGRA!Y50</f>
        <v>1</v>
      </c>
      <c r="W75" s="27">
        <f>GEOGRA!Y51</f>
        <v>0</v>
      </c>
      <c r="X75" s="27">
        <f>GEOGRA!Z50</f>
        <v>0.1</v>
      </c>
      <c r="Y75" s="28">
        <f>GEOGRA!AA50</f>
        <v>0</v>
      </c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34.5" customHeight="1">
      <c r="A76" s="636"/>
      <c r="B76" s="636"/>
      <c r="C76" s="647" t="str">
        <f>GEOGRA!A57</f>
        <v>Instrumento para el mejoramiento de los procesos de ordenamiento territorial</v>
      </c>
      <c r="D76" s="643" t="str">
        <f>GEOGRA!B57</f>
        <v>13. No Aplica</v>
      </c>
      <c r="E76" s="639" t="str">
        <f>GEOGRA!C57</f>
        <v>Fortalecer_la_producción_de_la_información_agrológica_geográfica_geodésica_y_cartográfica_nacional</v>
      </c>
      <c r="F76" s="639" t="str">
        <f>GEOGRA!D57</f>
        <v>4.5. Generación de estudios territoriales en zonas focalizadas</v>
      </c>
      <c r="G76" s="639" t="str">
        <f>GEOGRA!E57</f>
        <v>Gestión_con_Valores_para_Resultados</v>
      </c>
      <c r="H76" s="639" t="str">
        <f>GEOGRA!F57</f>
        <v>3.6. Fortalecimiento organizacional y simplificación de procesos</v>
      </c>
      <c r="I76" s="639" t="str">
        <f>GEOGRA!G57</f>
        <v>Numero</v>
      </c>
      <c r="J76" s="648">
        <f>GEOGRA!H57</f>
        <v>1</v>
      </c>
      <c r="K76" s="639" t="str">
        <f>GEOGRA!I57</f>
        <v>Instrumento para el mejoramiento de los procesos de ordenamiento territorial elaborado</v>
      </c>
      <c r="L76" s="639" t="str">
        <f>GEOGRA!J57</f>
        <v>Eficacia</v>
      </c>
      <c r="M76" s="639" t="str">
        <f>GEOGRA!K57</f>
        <v xml:space="preserve">GIT  Estudios Geográficos y Ordenamiento Territorial </v>
      </c>
      <c r="N76" s="640">
        <f>GEOGRA!Y57</f>
        <v>1</v>
      </c>
      <c r="O76" s="640">
        <f>GEOGRA!Y58</f>
        <v>0</v>
      </c>
      <c r="P76" s="640">
        <f>GEOGRA!Z57</f>
        <v>0.1</v>
      </c>
      <c r="Q76" s="640">
        <f>GEOGRA!AA57</f>
        <v>0</v>
      </c>
      <c r="R76" s="645"/>
      <c r="S76" s="21" t="str">
        <f>GEOGRA!B60</f>
        <v>13. No Aplica</v>
      </c>
      <c r="T76" s="22" t="str">
        <f>GEOGRA!C60</f>
        <v>Revisar la norma de uso de los POT en cuanto a clasificación del suelo como insumo al estudio territorial de los municipios priorizados</v>
      </c>
      <c r="U76" s="22" t="str">
        <f>GEOGRA!K60</f>
        <v xml:space="preserve">GIT  Estudios Geográficos y Ordenamiento Territorial </v>
      </c>
      <c r="V76" s="23">
        <f>GEOGRA!Y60</f>
        <v>1</v>
      </c>
      <c r="W76" s="23">
        <f>GEOGRA!Y61</f>
        <v>0</v>
      </c>
      <c r="X76" s="23">
        <f>GEOGRA!Z60</f>
        <v>0.3</v>
      </c>
      <c r="Y76" s="24">
        <f>GEOGRA!AA60</f>
        <v>0</v>
      </c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34.5" customHeight="1">
      <c r="A77" s="636"/>
      <c r="B77" s="636"/>
      <c r="C77" s="636"/>
      <c r="D77" s="636"/>
      <c r="E77" s="636"/>
      <c r="F77" s="636"/>
      <c r="G77" s="636"/>
      <c r="H77" s="636"/>
      <c r="I77" s="636"/>
      <c r="J77" s="636"/>
      <c r="K77" s="636"/>
      <c r="L77" s="636"/>
      <c r="M77" s="636"/>
      <c r="N77" s="636"/>
      <c r="O77" s="636"/>
      <c r="P77" s="636"/>
      <c r="Q77" s="636"/>
      <c r="R77" s="645"/>
      <c r="S77" s="25" t="str">
        <f>GEOGRA!B62</f>
        <v>13. No Aplica</v>
      </c>
      <c r="T77" s="26" t="str">
        <f>GEOGRA!C62</f>
        <v>Revisar la norma de uso de los POT en cuanto a zonificación de uso del suelo como insumo al estudio territorial de los municipios  priorizados.</v>
      </c>
      <c r="U77" s="26" t="str">
        <f>GEOGRA!K62</f>
        <v xml:space="preserve">GIT  Estudios Geográficos y Ordenamiento Territorial </v>
      </c>
      <c r="V77" s="27">
        <f>GEOGRA!Y62</f>
        <v>1</v>
      </c>
      <c r="W77" s="27">
        <f>GEOGRA!Y63</f>
        <v>0</v>
      </c>
      <c r="X77" s="27">
        <f>GEOGRA!Z62</f>
        <v>0.3</v>
      </c>
      <c r="Y77" s="28">
        <f>GEOGRA!AA62</f>
        <v>0</v>
      </c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34.5" customHeight="1">
      <c r="A78" s="636"/>
      <c r="B78" s="636"/>
      <c r="C78" s="637"/>
      <c r="D78" s="637"/>
      <c r="E78" s="637"/>
      <c r="F78" s="637"/>
      <c r="G78" s="637"/>
      <c r="H78" s="637"/>
      <c r="I78" s="637"/>
      <c r="J78" s="637"/>
      <c r="K78" s="637"/>
      <c r="L78" s="637"/>
      <c r="M78" s="637"/>
      <c r="N78" s="637"/>
      <c r="O78" s="637"/>
      <c r="P78" s="637"/>
      <c r="Q78" s="637"/>
      <c r="R78" s="645"/>
      <c r="S78" s="29" t="str">
        <f>GEOGRA!B64</f>
        <v>13. No Aplica</v>
      </c>
      <c r="T78" s="30" t="str">
        <f>GEOGRA!C64</f>
        <v>Identificar y documentar recomendaciones para el proceso de revisión y ajuste de los POT para los municipios priorizados (instrumento)</v>
      </c>
      <c r="U78" s="30" t="str">
        <f>GEOGRA!K64</f>
        <v xml:space="preserve">GIT  Estudios Geográficos y Ordenamiento Territorial </v>
      </c>
      <c r="V78" s="31">
        <f>GEOGRA!Y64</f>
        <v>1</v>
      </c>
      <c r="W78" s="31">
        <f>GEOGRA!Y65</f>
        <v>0</v>
      </c>
      <c r="X78" s="31">
        <f>GEOGRA!Z64</f>
        <v>0.4</v>
      </c>
      <c r="Y78" s="33">
        <f>GEOGRA!AA64</f>
        <v>0</v>
      </c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56.25" customHeight="1">
      <c r="A79" s="636"/>
      <c r="B79" s="636"/>
      <c r="C79" s="647" t="str">
        <f>GEOGRA!A73</f>
        <v xml:space="preserve">Servicio de información geográfica
</v>
      </c>
      <c r="D79" s="643" t="str">
        <f>GEOGRA!B73</f>
        <v>13. No Aplica</v>
      </c>
      <c r="E79" s="639" t="str">
        <f>GEOGRA!C73</f>
        <v>Fortalecer_la_producción_de_la_información_agrológica_geográfica_geodésica_y_cartográfica_nacional</v>
      </c>
      <c r="F79" s="639" t="str">
        <f>GEOGRA!D73</f>
        <v>4.5. Generación de estudios territoriales en zonas focalizadas</v>
      </c>
      <c r="G79" s="639" t="str">
        <f>GEOGRA!E73</f>
        <v>Gestión_con_Valores_para_Resultados</v>
      </c>
      <c r="H79" s="639" t="str">
        <f>GEOGRA!F73</f>
        <v>3.6. Fortalecimiento organizacional y simplificación de procesos</v>
      </c>
      <c r="I79" s="639" t="str">
        <f>GEOGRA!G73</f>
        <v>Numero</v>
      </c>
      <c r="J79" s="648">
        <f>GEOGRA!H73</f>
        <v>103</v>
      </c>
      <c r="K79" s="639" t="str">
        <f>GEOGRA!I73</f>
        <v>Servicios de información geográfica actualizados</v>
      </c>
      <c r="L79" s="639" t="str">
        <f>GEOGRA!J73</f>
        <v>Eficiencia</v>
      </c>
      <c r="M79" s="639" t="str">
        <f>GEOGRA!K73</f>
        <v xml:space="preserve">GIT  Estudios Geográficos y Ordenamiento Territorial </v>
      </c>
      <c r="N79" s="640">
        <f>GEOGRA!Y73</f>
        <v>0.99999999999999989</v>
      </c>
      <c r="O79" s="640">
        <f>GEOGRA!Y74</f>
        <v>0</v>
      </c>
      <c r="P79" s="640">
        <f>GEOGRA!Z73</f>
        <v>0.1</v>
      </c>
      <c r="Q79" s="640">
        <f>GEOGRA!AA73</f>
        <v>0</v>
      </c>
      <c r="R79" s="645"/>
      <c r="S79" s="21" t="str">
        <f>GEOGRA!B76</f>
        <v>13. No Aplica</v>
      </c>
      <c r="T79" s="22" t="str">
        <f>GEOGRA!C76</f>
        <v xml:space="preserve">Actualizar las variables temáticas del SIGOT  (100) e integrar la información de ordenamiento territorial de los nodos regionales y locales (departamentos, municipios y figuras de asociatividad) </v>
      </c>
      <c r="U79" s="22" t="str">
        <f>GEOGRA!K76</f>
        <v xml:space="preserve">GIT  Estudios Geográficos y Ordenamiento Territorial </v>
      </c>
      <c r="V79" s="23">
        <f>GEOGRA!Y76</f>
        <v>1</v>
      </c>
      <c r="W79" s="23">
        <f>GEOGRA!Y77</f>
        <v>0</v>
      </c>
      <c r="X79" s="23">
        <f>GEOGRA!Z76</f>
        <v>0.4</v>
      </c>
      <c r="Y79" s="24">
        <f>GEOGRA!AA76</f>
        <v>0</v>
      </c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56.25" customHeight="1">
      <c r="A80" s="636"/>
      <c r="B80" s="636"/>
      <c r="C80" s="636"/>
      <c r="D80" s="636"/>
      <c r="E80" s="636"/>
      <c r="F80" s="636"/>
      <c r="G80" s="636"/>
      <c r="H80" s="636"/>
      <c r="I80" s="636"/>
      <c r="J80" s="636"/>
      <c r="K80" s="636"/>
      <c r="L80" s="636"/>
      <c r="M80" s="636"/>
      <c r="N80" s="636"/>
      <c r="O80" s="636"/>
      <c r="P80" s="636"/>
      <c r="Q80" s="636"/>
      <c r="R80" s="645"/>
      <c r="S80" s="25" t="str">
        <f>GEOGRA!B78</f>
        <v>13. No Aplica</v>
      </c>
      <c r="T80" s="26" t="str">
        <f>GEOGRA!C78</f>
        <v>Disponer la base de datos de límites fronterizos, departamentales y municipales del país, así como los mapas de territorios colectivos (resguardos indigenas y tierras de comunidades negras), semestralmente.</v>
      </c>
      <c r="U80" s="26" t="str">
        <f>GEOGRA!K78</f>
        <v xml:space="preserve">GIT Fronteras y Limites Territoriales </v>
      </c>
      <c r="V80" s="27">
        <f>GEOGRA!Y78</f>
        <v>1</v>
      </c>
      <c r="W80" s="27">
        <f>GEOGRA!Y79</f>
        <v>0</v>
      </c>
      <c r="X80" s="27">
        <f>GEOGRA!Z78</f>
        <v>0.3</v>
      </c>
      <c r="Y80" s="28">
        <f>GEOGRA!AA78</f>
        <v>0</v>
      </c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56.25" customHeight="1">
      <c r="A81" s="636"/>
      <c r="B81" s="636"/>
      <c r="C81" s="637"/>
      <c r="D81" s="637"/>
      <c r="E81" s="637"/>
      <c r="F81" s="637"/>
      <c r="G81" s="637"/>
      <c r="H81" s="637"/>
      <c r="I81" s="637"/>
      <c r="J81" s="637"/>
      <c r="K81" s="637"/>
      <c r="L81" s="637"/>
      <c r="M81" s="637"/>
      <c r="N81" s="637"/>
      <c r="O81" s="637"/>
      <c r="P81" s="637"/>
      <c r="Q81" s="637"/>
      <c r="R81" s="645"/>
      <c r="S81" s="25" t="str">
        <f>GEOGRA!B80</f>
        <v>13. No Aplica</v>
      </c>
      <c r="T81" s="26" t="str">
        <f>GEOGRA!C80</f>
        <v>Definir requerimientos para el robustecimiento del SIGOT, así como ejecutar las pruebas respectivas.</v>
      </c>
      <c r="U81" s="26" t="str">
        <f>GEOGRA!K80</f>
        <v>GIT  Administración de la información</v>
      </c>
      <c r="V81" s="27">
        <f>GEOGRA!Y80</f>
        <v>1</v>
      </c>
      <c r="W81" s="27">
        <f>GEOGRA!Y81</f>
        <v>0</v>
      </c>
      <c r="X81" s="27">
        <f>GEOGRA!Z80</f>
        <v>0.3</v>
      </c>
      <c r="Y81" s="28">
        <f>GEOGRA!AA80</f>
        <v>0</v>
      </c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26.25" customHeight="1">
      <c r="A82" s="636"/>
      <c r="B82" s="636"/>
      <c r="C82" s="647" t="str">
        <f>GEOGRA!A89</f>
        <v>Documentos de estudios técnicos de deslindes y de Territorios Indígenas, con su respectiva cartografía</v>
      </c>
      <c r="D82" s="643" t="str">
        <f>GEOGRA!B89</f>
        <v>13. No Aplica</v>
      </c>
      <c r="E82" s="639" t="str">
        <f>GEOGRA!C89</f>
        <v>Fortalecer_la_producción_de_la_información_agrológica_geográfica_geodésica_y_cartográfica_nacional</v>
      </c>
      <c r="F82" s="639" t="str">
        <f>GEOGRA!D89</f>
        <v>4.5. Generación de estudios territoriales en zonas focalizadas</v>
      </c>
      <c r="G82" s="639" t="str">
        <f>GEOGRA!E89</f>
        <v>Gestión_con_Valores_para_Resultados</v>
      </c>
      <c r="H82" s="639" t="str">
        <f>GEOGRA!F89</f>
        <v>3.6. Fortalecimiento organizacional y simplificación de procesos</v>
      </c>
      <c r="I82" s="639" t="str">
        <f>GEOGRA!G89</f>
        <v>Numero</v>
      </c>
      <c r="J82" s="639">
        <f>GEOGRA!H89</f>
        <v>463</v>
      </c>
      <c r="K82" s="639" t="str">
        <f>GEOGRA!I89</f>
        <v>Documentos de estudios técnicos de deslindes y de Territorios Indígenas elaborados</v>
      </c>
      <c r="L82" s="639" t="str">
        <f>GEOGRA!J89</f>
        <v>Eficacia</v>
      </c>
      <c r="M82" s="639" t="str">
        <f>GEOGRA!K89</f>
        <v xml:space="preserve">GIT Fronteras y Límites Territoriales </v>
      </c>
      <c r="N82" s="640">
        <f>GEOGRA!Y89</f>
        <v>1.0000000000000004</v>
      </c>
      <c r="O82" s="640">
        <f>GEOGRA!Y90</f>
        <v>0</v>
      </c>
      <c r="P82" s="640">
        <f>GEOGRA!Z89</f>
        <v>0.3</v>
      </c>
      <c r="Q82" s="640">
        <f>GEOGRA!AA89</f>
        <v>0</v>
      </c>
      <c r="R82" s="645"/>
      <c r="S82" s="21" t="str">
        <f>GEOGRA!B92</f>
        <v>13. No Aplica</v>
      </c>
      <c r="T82" s="22" t="str">
        <f>GEOGRA!C92</f>
        <v xml:space="preserve">Mantener los 2 niveles de información asociados a los límites departamentales y municipales de Colombia, de acuerdo con su dinámica de actualización. </v>
      </c>
      <c r="U82" s="22" t="str">
        <f>GEOGRA!K92</f>
        <v xml:space="preserve">GIT Fronteras y Límites Territoriales </v>
      </c>
      <c r="V82" s="23">
        <f>GEOGRA!Y92</f>
        <v>1</v>
      </c>
      <c r="W82" s="23">
        <f>GEOGRA!Y93</f>
        <v>0</v>
      </c>
      <c r="X82" s="23">
        <f>GEOGRA!Z92</f>
        <v>0.2</v>
      </c>
      <c r="Y82" s="24">
        <f>GEOGRA!AA92</f>
        <v>0</v>
      </c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26.25" customHeight="1">
      <c r="A83" s="636"/>
      <c r="B83" s="636"/>
      <c r="C83" s="636"/>
      <c r="D83" s="636"/>
      <c r="E83" s="636"/>
      <c r="F83" s="636"/>
      <c r="G83" s="636"/>
      <c r="H83" s="636"/>
      <c r="I83" s="636"/>
      <c r="J83" s="636"/>
      <c r="K83" s="636"/>
      <c r="L83" s="636"/>
      <c r="M83" s="636"/>
      <c r="N83" s="636"/>
      <c r="O83" s="636"/>
      <c r="P83" s="636"/>
      <c r="Q83" s="636"/>
      <c r="R83" s="645"/>
      <c r="S83" s="25" t="str">
        <f>GEOGRA!B94</f>
        <v>13. No Aplica</v>
      </c>
      <c r="T83" s="26" t="str">
        <f>GEOGRA!C94</f>
        <v>Elaborar el diagnóstico de 432 límites de 96 entidades territoriales como insumo para la caracterización territorial y levantamiento catastral.</v>
      </c>
      <c r="U83" s="26" t="str">
        <f>GEOGRA!K94</f>
        <v xml:space="preserve">GIT Fronteras y Límites Territoriales </v>
      </c>
      <c r="V83" s="27">
        <f>GEOGRA!Y94</f>
        <v>0.99999999999999989</v>
      </c>
      <c r="W83" s="27">
        <f>GEOGRA!Y95</f>
        <v>0</v>
      </c>
      <c r="X83" s="27">
        <f>GEOGRA!Z94</f>
        <v>0.2</v>
      </c>
      <c r="Y83" s="28">
        <f>GEOGRA!AA94</f>
        <v>0</v>
      </c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26.25" customHeight="1">
      <c r="A84" s="636"/>
      <c r="B84" s="636"/>
      <c r="C84" s="636"/>
      <c r="D84" s="636"/>
      <c r="E84" s="636"/>
      <c r="F84" s="636"/>
      <c r="G84" s="636"/>
      <c r="H84" s="636"/>
      <c r="I84" s="636"/>
      <c r="J84" s="636"/>
      <c r="K84" s="636"/>
      <c r="L84" s="636"/>
      <c r="M84" s="636"/>
      <c r="N84" s="636"/>
      <c r="O84" s="636"/>
      <c r="P84" s="636"/>
      <c r="Q84" s="636"/>
      <c r="R84" s="645"/>
      <c r="S84" s="25" t="str">
        <f>GEOGRA!B96</f>
        <v>13. No Aplica</v>
      </c>
      <c r="T84" s="26" t="str">
        <f>GEOGRA!C96</f>
        <v>Realizar operaciones de deslinde y/o amojonamiento municipales y departamentales en 25 entidades territoriales, con su correspondiente informe técnico</v>
      </c>
      <c r="U84" s="26" t="str">
        <f>GEOGRA!K96</f>
        <v xml:space="preserve">GIT Fronteras y Límites Territoriales </v>
      </c>
      <c r="V84" s="27">
        <f>GEOGRA!Y96</f>
        <v>1</v>
      </c>
      <c r="W84" s="27">
        <f>GEOGRA!Y97</f>
        <v>0</v>
      </c>
      <c r="X84" s="27">
        <f>GEOGRA!Z96</f>
        <v>0.2</v>
      </c>
      <c r="Y84" s="28">
        <f>GEOGRA!AA96</f>
        <v>0</v>
      </c>
      <c r="Z84" s="1"/>
      <c r="AA84" s="1"/>
      <c r="AB84" s="1"/>
      <c r="AC84" s="1"/>
      <c r="AD84" s="1"/>
      <c r="AE84" s="1"/>
      <c r="AF84" s="1"/>
      <c r="AG84" s="1"/>
      <c r="AH84" s="1"/>
    </row>
    <row r="85" spans="1:35" ht="26.25" customHeight="1">
      <c r="A85" s="636"/>
      <c r="B85" s="636"/>
      <c r="C85" s="636"/>
      <c r="D85" s="636"/>
      <c r="E85" s="636"/>
      <c r="F85" s="636"/>
      <c r="G85" s="636"/>
      <c r="H85" s="636"/>
      <c r="I85" s="636"/>
      <c r="J85" s="636"/>
      <c r="K85" s="636"/>
      <c r="L85" s="636"/>
      <c r="M85" s="636"/>
      <c r="N85" s="636"/>
      <c r="O85" s="636"/>
      <c r="P85" s="636"/>
      <c r="Q85" s="636"/>
      <c r="R85" s="645"/>
      <c r="S85" s="25" t="str">
        <f>GEOGRA!B98</f>
        <v>13. No Aplica</v>
      </c>
      <c r="T85" s="26" t="str">
        <f>GEOGRA!C98</f>
        <v>Revisar y proponer estrategia para la definición del área oficial de cada una de las entidades terrioriales del país, a partir de un estudio histórico, cartográfico y normativo.</v>
      </c>
      <c r="U85" s="26" t="str">
        <f>GEOGRA!K98</f>
        <v xml:space="preserve">GIT Fronteras y Límites Territoriales </v>
      </c>
      <c r="V85" s="27">
        <f>GEOGRA!Y98</f>
        <v>1</v>
      </c>
      <c r="W85" s="27">
        <f>GEOGRA!Y99</f>
        <v>0</v>
      </c>
      <c r="X85" s="27">
        <f>GEOGRA!Z98</f>
        <v>0.1</v>
      </c>
      <c r="Y85" s="28">
        <f>GEOGRA!AA98</f>
        <v>0</v>
      </c>
      <c r="Z85" s="1"/>
      <c r="AA85" s="1"/>
      <c r="AB85" s="1"/>
      <c r="AC85" s="1"/>
      <c r="AD85" s="1"/>
      <c r="AE85" s="1"/>
      <c r="AF85" s="1"/>
      <c r="AG85" s="1"/>
      <c r="AH85" s="1"/>
    </row>
    <row r="86" spans="1:35" ht="26.25" customHeight="1">
      <c r="A86" s="636"/>
      <c r="B86" s="636"/>
      <c r="C86" s="636"/>
      <c r="D86" s="636"/>
      <c r="E86" s="636"/>
      <c r="F86" s="636"/>
      <c r="G86" s="636"/>
      <c r="H86" s="636"/>
      <c r="I86" s="636"/>
      <c r="J86" s="636"/>
      <c r="K86" s="636"/>
      <c r="L86" s="636"/>
      <c r="M86" s="636"/>
      <c r="N86" s="636"/>
      <c r="O86" s="636"/>
      <c r="P86" s="636"/>
      <c r="Q86" s="636"/>
      <c r="R86" s="645"/>
      <c r="S86" s="25" t="str">
        <f>GEOGRA!B100</f>
        <v>13. No Aplica</v>
      </c>
      <c r="T86" s="26" t="str">
        <f>GEOGRA!C100</f>
        <v>Atender solicitudes y participar en escenarios de asuntos étnicos y diálogo social, con su correspondiente informe</v>
      </c>
      <c r="U86" s="26" t="str">
        <f>GEOGRA!K100</f>
        <v xml:space="preserve">GIT  Estudios Geográficos y Ordenamiento Territorial </v>
      </c>
      <c r="V86" s="27">
        <f>GEOGRA!Y100</f>
        <v>0.99999999999999989</v>
      </c>
      <c r="W86" s="27">
        <f>GEOGRA!Y101</f>
        <v>0</v>
      </c>
      <c r="X86" s="27">
        <f>GEOGRA!Z100</f>
        <v>0.1</v>
      </c>
      <c r="Y86" s="28">
        <f>GEOGRA!AA100</f>
        <v>0</v>
      </c>
      <c r="Z86" s="1"/>
      <c r="AA86" s="1"/>
      <c r="AB86" s="1"/>
      <c r="AC86" s="1"/>
      <c r="AD86" s="1"/>
      <c r="AE86" s="1"/>
      <c r="AF86" s="1"/>
      <c r="AG86" s="1"/>
      <c r="AH86" s="1"/>
    </row>
    <row r="87" spans="1:35" ht="26.25" customHeight="1">
      <c r="A87" s="636"/>
      <c r="B87" s="636"/>
      <c r="C87" s="636"/>
      <c r="D87" s="636"/>
      <c r="E87" s="636"/>
      <c r="F87" s="636"/>
      <c r="G87" s="636"/>
      <c r="H87" s="636"/>
      <c r="I87" s="636"/>
      <c r="J87" s="636"/>
      <c r="K87" s="636"/>
      <c r="L87" s="636"/>
      <c r="M87" s="636"/>
      <c r="N87" s="636"/>
      <c r="O87" s="636"/>
      <c r="P87" s="636"/>
      <c r="Q87" s="636"/>
      <c r="R87" s="645"/>
      <c r="S87" s="25" t="str">
        <f>GEOGRA!B102</f>
        <v>13. No Aplica</v>
      </c>
      <c r="T87" s="26" t="str">
        <f>GEOGRA!C102</f>
        <v>Actualizar los mapas de territorios colectivos (resguardos indigenas y tierras de comunidades negras), semestralmente.</v>
      </c>
      <c r="U87" s="26" t="str">
        <f>GEOGRA!K102</f>
        <v xml:space="preserve">GIT Fronteras y Límites Territoriales /GIT  Estudios Geográficos y Ordenamiento Territorial </v>
      </c>
      <c r="V87" s="27">
        <f>GEOGRA!Y102</f>
        <v>1</v>
      </c>
      <c r="W87" s="27">
        <f>GEOGRA!Y103</f>
        <v>0</v>
      </c>
      <c r="X87" s="27">
        <f>GEOGRA!Z102</f>
        <v>0.1</v>
      </c>
      <c r="Y87" s="28">
        <f>GEOGRA!AA102</f>
        <v>0</v>
      </c>
      <c r="Z87" s="1"/>
      <c r="AA87" s="1"/>
      <c r="AB87" s="1"/>
      <c r="AC87" s="1"/>
      <c r="AD87" s="1"/>
      <c r="AE87" s="1"/>
      <c r="AF87" s="1"/>
      <c r="AG87" s="1"/>
      <c r="AH87" s="1"/>
    </row>
    <row r="88" spans="1:35" ht="26.25" customHeight="1">
      <c r="A88" s="636"/>
      <c r="B88" s="636"/>
      <c r="C88" s="637"/>
      <c r="D88" s="637"/>
      <c r="E88" s="637"/>
      <c r="F88" s="637"/>
      <c r="G88" s="637"/>
      <c r="H88" s="637"/>
      <c r="I88" s="637"/>
      <c r="J88" s="637"/>
      <c r="K88" s="637"/>
      <c r="L88" s="637"/>
      <c r="M88" s="637"/>
      <c r="N88" s="637"/>
      <c r="O88" s="637"/>
      <c r="P88" s="637"/>
      <c r="Q88" s="637"/>
      <c r="R88" s="645"/>
      <c r="S88" s="29" t="str">
        <f>GEOGRA!B104</f>
        <v>13. No Aplica</v>
      </c>
      <c r="T88" s="30" t="str">
        <f>GEOGRA!C104</f>
        <v>Definir, socializar y formalizar las especificaciones técnicas para la generación, actualización y disposición de la cartografía de territorios colectivos, con protocolo de entrega por parte de los custodios.</v>
      </c>
      <c r="U88" s="30" t="str">
        <f>GEOGRA!K104</f>
        <v xml:space="preserve">GIT  Estudios Geográficos y Ordenamiento Territorial Y GIT Fronteras y Límites Territoriales  </v>
      </c>
      <c r="V88" s="31">
        <f>GEOGRA!Y104</f>
        <v>1</v>
      </c>
      <c r="W88" s="31">
        <f>GEOGRA!Y105</f>
        <v>0</v>
      </c>
      <c r="X88" s="31">
        <f>GEOGRA!Z104</f>
        <v>0.1</v>
      </c>
      <c r="Y88" s="33">
        <f>GEOGRA!AA104</f>
        <v>0</v>
      </c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75">
      <c r="A89" s="637"/>
      <c r="B89" s="637"/>
      <c r="C89" s="131" t="str">
        <f>GEOGRA!A109</f>
        <v>Servicio de apoyo técnico a las solicitudes recibidas por la cancillería en temas fronterizos</v>
      </c>
      <c r="D89" s="27" t="str">
        <f>GEOGRA!B109</f>
        <v>13. No Aplica</v>
      </c>
      <c r="E89" s="27" t="str">
        <f>GEOGRA!C109</f>
        <v>Fortalecer_la_producción_de_la_información_agrológica_geográfica_geodésica_y_cartográfica_nacional</v>
      </c>
      <c r="F89" s="27" t="str">
        <f>GEOGRA!D109</f>
        <v>4.3. Fortalecimiento de la estandarización, producción y validación de la cartografía básica oficial del país</v>
      </c>
      <c r="G89" s="27" t="str">
        <f>GEOGRA!E109</f>
        <v>Gestión_con_Valores_para_Resultados</v>
      </c>
      <c r="H89" s="27" t="str">
        <f>GEOGRA!F109</f>
        <v>3.6. Fortalecimiento organizacional y simplificación de procesos</v>
      </c>
      <c r="I89" s="27" t="str">
        <f>GEOGRA!G109</f>
        <v>Porcentaje</v>
      </c>
      <c r="J89" s="27">
        <f>GEOGRA!H109</f>
        <v>1</v>
      </c>
      <c r="K89" s="27" t="str">
        <f>GEOGRA!I109</f>
        <v>Solicitudes atendidas en temas de demarcación  y mantenimiento de fronteras internacionales</v>
      </c>
      <c r="L89" s="27" t="str">
        <f>GEOGRA!J109</f>
        <v>Eficacia</v>
      </c>
      <c r="M89" s="27" t="str">
        <f>GEOGRA!K109</f>
        <v xml:space="preserve">GIT Fronteras y Límites Territoriales </v>
      </c>
      <c r="N89" s="132">
        <f>GEOGRA!Y109</f>
        <v>0.99999999999999989</v>
      </c>
      <c r="O89" s="132">
        <f>GEOGRA!Y110</f>
        <v>0</v>
      </c>
      <c r="P89" s="132">
        <f>GEOGRA!Z109</f>
        <v>0.1</v>
      </c>
      <c r="Q89" s="132">
        <f>GEOGRA!AA109</f>
        <v>0</v>
      </c>
      <c r="R89" s="645"/>
      <c r="S89" s="133" t="str">
        <f>GEOGRA!B112</f>
        <v>13. No Aplica</v>
      </c>
      <c r="T89" s="134" t="str">
        <f>GEOGRA!C112</f>
        <v>Apoyar técnicamente al Ministerio de Relaciones Exteriores en la demarcación  y mantenimiento de fronteras internacionales.</v>
      </c>
      <c r="U89" s="134" t="str">
        <f>GEOGRA!K112</f>
        <v xml:space="preserve">GIT Fronteras y Límites Territoriales </v>
      </c>
      <c r="V89" s="135">
        <f>GEOGRA!Y112</f>
        <v>0.99999999999999989</v>
      </c>
      <c r="W89" s="135">
        <f>GEOGRA!Y113</f>
        <v>0</v>
      </c>
      <c r="X89" s="135">
        <f>GEOGRA!Z112</f>
        <v>1</v>
      </c>
      <c r="Y89" s="136">
        <f>GEOGRA!AA112</f>
        <v>0</v>
      </c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24" customHeight="1">
      <c r="A90" s="635" t="str">
        <f>CATAS!C4</f>
        <v>GESTIÓN CATASTRAL</v>
      </c>
      <c r="B90" s="638">
        <f>CATAS!AA4</f>
        <v>6.4500000000000002E-2</v>
      </c>
      <c r="C90" s="647" t="str">
        <f>CATAS!A9</f>
        <v xml:space="preserve">Avalúos comerciales elaborados 
</v>
      </c>
      <c r="D90" s="643" t="str">
        <f>CATAS!B9</f>
        <v>13. No Aplica</v>
      </c>
      <c r="E90" s="639" t="str">
        <f>CATAS!C9</f>
        <v>Implementar_la_prestación_por_excepción_de_la_gestión_catastral_acorde_con_los_procedimientos_con_enfoque_multipropósito</v>
      </c>
      <c r="F90" s="639" t="str">
        <f>CATAS!D9</f>
        <v>3.2. Promoción a otros gestores catastrales del IGAC como operador catastral.</v>
      </c>
      <c r="G90" s="639" t="str">
        <f>CATAS!E9</f>
        <v>Gestión_con_Valores_para_Resultados</v>
      </c>
      <c r="H90" s="639" t="str">
        <f>CATAS!F9</f>
        <v>3.6. Fortalecimiento organizacional y simplificación de procesos</v>
      </c>
      <c r="I90" s="639" t="str">
        <f>CATAS!G9</f>
        <v>Avalúos</v>
      </c>
      <c r="J90" s="641">
        <f>CATAS!H9</f>
        <v>7358</v>
      </c>
      <c r="K90" s="639" t="str">
        <f>CATAS!I9</f>
        <v>Número de avalúos elaborados en el periodo</v>
      </c>
      <c r="L90" s="639" t="str">
        <f>CATAS!J9</f>
        <v>Producto</v>
      </c>
      <c r="M90" s="639" t="str">
        <f>CATAS!K9</f>
        <v>GIT AVALÚOS</v>
      </c>
      <c r="N90" s="641">
        <f>CATAS!Y9</f>
        <v>7358</v>
      </c>
      <c r="O90" s="641">
        <f>CATAS!Y10</f>
        <v>0</v>
      </c>
      <c r="P90" s="640">
        <f>CATAS!Z9</f>
        <v>0.1</v>
      </c>
      <c r="Q90" s="640">
        <f>CATAS!AA9</f>
        <v>0</v>
      </c>
      <c r="R90" s="644">
        <f>SUM(Q90:Q113)</f>
        <v>0</v>
      </c>
      <c r="S90" s="21" t="str">
        <f>CATAS!B12</f>
        <v>13. No Aplica</v>
      </c>
      <c r="T90" s="22" t="str">
        <f>CATAS!C12</f>
        <v>Realizar 2.437 avalúos comerciales ó la totalidad de los que sean solicitados en caso que sea un número inferior</v>
      </c>
      <c r="U90" s="22" t="str">
        <f>CATAS!K12</f>
        <v>GIT AVALÚOS
PEDRO - JUAN CARLOS ZAMUDIO</v>
      </c>
      <c r="V90" s="137">
        <f>CATAS!Y12</f>
        <v>2437</v>
      </c>
      <c r="W90" s="137">
        <f>CATAS!Y13</f>
        <v>0</v>
      </c>
      <c r="X90" s="23">
        <f>CATAS!Z12</f>
        <v>0.3</v>
      </c>
      <c r="Y90" s="24">
        <f>CATAS!AA12</f>
        <v>0</v>
      </c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24" customHeight="1">
      <c r="A91" s="636"/>
      <c r="B91" s="636"/>
      <c r="C91" s="636"/>
      <c r="D91" s="636"/>
      <c r="E91" s="636"/>
      <c r="F91" s="636"/>
      <c r="G91" s="636"/>
      <c r="H91" s="636"/>
      <c r="I91" s="636"/>
      <c r="J91" s="636"/>
      <c r="K91" s="636"/>
      <c r="L91" s="636"/>
      <c r="M91" s="636"/>
      <c r="N91" s="636"/>
      <c r="O91" s="636"/>
      <c r="P91" s="636"/>
      <c r="Q91" s="636"/>
      <c r="R91" s="645"/>
      <c r="S91" s="25" t="str">
        <f>CATAS!B14</f>
        <v>13. No Aplica</v>
      </c>
      <c r="T91" s="26" t="str">
        <f>CATAS!C14</f>
        <v xml:space="preserve">Realizar Avalúos IVP </v>
      </c>
      <c r="U91" s="26" t="str">
        <f>CATAS!K14</f>
        <v>GIT AVALÚOS
PEDRO</v>
      </c>
      <c r="V91" s="138">
        <f>CATAS!Y14</f>
        <v>4921</v>
      </c>
      <c r="W91" s="138">
        <f>CATAS!Y15</f>
        <v>0</v>
      </c>
      <c r="X91" s="27">
        <f>CATAS!Z14</f>
        <v>0.3</v>
      </c>
      <c r="Y91" s="28">
        <f>CATAS!AA14</f>
        <v>0</v>
      </c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35.25" customHeight="1">
      <c r="A92" s="636"/>
      <c r="B92" s="636"/>
      <c r="C92" s="636"/>
      <c r="D92" s="636"/>
      <c r="E92" s="636"/>
      <c r="F92" s="636"/>
      <c r="G92" s="636"/>
      <c r="H92" s="636"/>
      <c r="I92" s="636"/>
      <c r="J92" s="636"/>
      <c r="K92" s="636"/>
      <c r="L92" s="636"/>
      <c r="M92" s="636"/>
      <c r="N92" s="636"/>
      <c r="O92" s="636"/>
      <c r="P92" s="636"/>
      <c r="Q92" s="636"/>
      <c r="R92" s="645"/>
      <c r="S92" s="25" t="str">
        <f>CATAS!B16</f>
        <v>13. No Aplica</v>
      </c>
      <c r="T92" s="26" t="str">
        <f>CATAS!C16</f>
        <v>Atender el 100% de las solicitudes de modificación de estudios de ZHF y ZHG, provenientes de las Direcciones Territoriales en un término máximo de 15 días, una vez se encuentre completa la solicitud</v>
      </c>
      <c r="U92" s="26" t="str">
        <f>CATAS!K16</f>
        <v>GIT AVALÚOS
VICTOR</v>
      </c>
      <c r="V92" s="27">
        <f>CATAS!Y16</f>
        <v>0.99999999999999989</v>
      </c>
      <c r="W92" s="27">
        <f>CATAS!Y17</f>
        <v>0</v>
      </c>
      <c r="X92" s="27">
        <f>CATAS!Z16</f>
        <v>0.2</v>
      </c>
      <c r="Y92" s="28">
        <f>CATAS!AA16</f>
        <v>0</v>
      </c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24" customHeight="1">
      <c r="A93" s="636"/>
      <c r="B93" s="636"/>
      <c r="C93" s="637"/>
      <c r="D93" s="637"/>
      <c r="E93" s="637"/>
      <c r="F93" s="637"/>
      <c r="G93" s="637"/>
      <c r="H93" s="637"/>
      <c r="I93" s="637"/>
      <c r="J93" s="637"/>
      <c r="K93" s="637"/>
      <c r="L93" s="637"/>
      <c r="M93" s="637"/>
      <c r="N93" s="637"/>
      <c r="O93" s="637"/>
      <c r="P93" s="637"/>
      <c r="Q93" s="637"/>
      <c r="R93" s="645"/>
      <c r="S93" s="29" t="str">
        <f>CATAS!B18</f>
        <v>13. No Aplica</v>
      </c>
      <c r="T93" s="30" t="str">
        <f>CATAS!C18</f>
        <v>Atender  el 100% de las solicitudes de impugnación dentro del término de ley</v>
      </c>
      <c r="U93" s="30" t="str">
        <f>CATAS!K18</f>
        <v>GIT AVALÚOS
PEDRO</v>
      </c>
      <c r="V93" s="31">
        <f>CATAS!Y18</f>
        <v>0.99999999999999989</v>
      </c>
      <c r="W93" s="31">
        <f>CATAS!Y19</f>
        <v>0</v>
      </c>
      <c r="X93" s="31">
        <f>CATAS!Z18</f>
        <v>0.2</v>
      </c>
      <c r="Y93" s="33">
        <f>CATAS!AA18</f>
        <v>0</v>
      </c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33" customHeight="1">
      <c r="A94" s="636"/>
      <c r="B94" s="636"/>
      <c r="C94" s="647" t="str">
        <f>CATAS!A23</f>
        <v>Observatorio Inmobiliario Nacional implementado</v>
      </c>
      <c r="D94" s="643" t="str">
        <f>CATAS!B23</f>
        <v>13. No Aplica</v>
      </c>
      <c r="E94" s="639" t="str">
        <f>CATAS!C23</f>
        <v>Implementar_la_prestación_por_excepción_de_la_gestión_catastral_acorde_con_los_procedimientos_con_enfoque_multipropósito</v>
      </c>
      <c r="F94" s="639" t="str">
        <f>CATAS!D23</f>
        <v>3.2. Promoción a otros gestores catastrales del IGAC como operador catastral.</v>
      </c>
      <c r="G94" s="639" t="str">
        <f>CATAS!E23</f>
        <v>Gestión_con_Valores_para_Resultados</v>
      </c>
      <c r="H94" s="639" t="str">
        <f>CATAS!F23</f>
        <v>3.6. Fortalecimiento organizacional y simplificación de procesos</v>
      </c>
      <c r="I94" s="639" t="str">
        <f>CATAS!G23</f>
        <v>Porcentaje</v>
      </c>
      <c r="J94" s="643">
        <f>CATAS!H23</f>
        <v>100</v>
      </c>
      <c r="K94" s="639" t="str">
        <f>CATAS!I23</f>
        <v>Avance en la implementación del Observatorio Inmobiliario Nacional</v>
      </c>
      <c r="L94" s="639" t="str">
        <f>CATAS!J23</f>
        <v>Producto</v>
      </c>
      <c r="M94" s="639" t="str">
        <f>CATAS!K23</f>
        <v>GIT AVALÚOS</v>
      </c>
      <c r="N94" s="640">
        <f>CATAS!Y23</f>
        <v>1</v>
      </c>
      <c r="O94" s="640">
        <f>CATAS!Y24</f>
        <v>0</v>
      </c>
      <c r="P94" s="640">
        <f>CATAS!Z23</f>
        <v>0.1</v>
      </c>
      <c r="Q94" s="640">
        <f>CATAS!AA23</f>
        <v>0</v>
      </c>
      <c r="R94" s="645"/>
      <c r="S94" s="21" t="str">
        <f>CATAS!B26</f>
        <v>13. No Aplica</v>
      </c>
      <c r="T94" s="22" t="str">
        <f>CATAS!C26</f>
        <v xml:space="preserve">Analizar y diseñar el Observatorio Nacional Inmobiliario </v>
      </c>
      <c r="U94" s="22" t="str">
        <f>CATAS!K26</f>
        <v>GIT AVALÚOS
PEDRO - JUAN CARLOS ZAMUDIO- CONTRATISTA NUEVA</v>
      </c>
      <c r="V94" s="23">
        <f>CATAS!Y26</f>
        <v>1</v>
      </c>
      <c r="W94" s="23">
        <f>CATAS!Y27</f>
        <v>0</v>
      </c>
      <c r="X94" s="23">
        <f>CATAS!Z26</f>
        <v>0.3</v>
      </c>
      <c r="Y94" s="24">
        <f>CATAS!AA26</f>
        <v>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33" customHeight="1">
      <c r="A95" s="636"/>
      <c r="B95" s="636"/>
      <c r="C95" s="636"/>
      <c r="D95" s="636"/>
      <c r="E95" s="636"/>
      <c r="F95" s="636"/>
      <c r="G95" s="636"/>
      <c r="H95" s="636"/>
      <c r="I95" s="636"/>
      <c r="J95" s="636"/>
      <c r="K95" s="636"/>
      <c r="L95" s="636"/>
      <c r="M95" s="636"/>
      <c r="N95" s="636"/>
      <c r="O95" s="636"/>
      <c r="P95" s="636"/>
      <c r="Q95" s="636"/>
      <c r="R95" s="645"/>
      <c r="S95" s="25" t="str">
        <f>CATAS!B28</f>
        <v>13. No Aplica</v>
      </c>
      <c r="T95" s="26" t="str">
        <f>CATAS!C28</f>
        <v>Implementar el Observatorio Nacional Inmobiliario</v>
      </c>
      <c r="U95" s="26" t="str">
        <f>CATAS!K28</f>
        <v>GIT AVALÚOS
PEDRO - JUAN CARLOS ZAMUDIO- CONTRATISTA NUEVA</v>
      </c>
      <c r="V95" s="27">
        <f>CATAS!Y28</f>
        <v>1</v>
      </c>
      <c r="W95" s="27">
        <f>CATAS!Y29</f>
        <v>0</v>
      </c>
      <c r="X95" s="27">
        <f>CATAS!Z28</f>
        <v>0.5</v>
      </c>
      <c r="Y95" s="28">
        <f>CATAS!AA28</f>
        <v>0</v>
      </c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33" customHeight="1">
      <c r="A96" s="636"/>
      <c r="B96" s="636"/>
      <c r="C96" s="637"/>
      <c r="D96" s="637"/>
      <c r="E96" s="637"/>
      <c r="F96" s="637"/>
      <c r="G96" s="637"/>
      <c r="H96" s="637"/>
      <c r="I96" s="637"/>
      <c r="J96" s="637"/>
      <c r="K96" s="637"/>
      <c r="L96" s="637"/>
      <c r="M96" s="637"/>
      <c r="N96" s="637"/>
      <c r="O96" s="637"/>
      <c r="P96" s="637"/>
      <c r="Q96" s="637"/>
      <c r="R96" s="645"/>
      <c r="S96" s="29" t="str">
        <f>CATAS!B30</f>
        <v>13. No Aplica</v>
      </c>
      <c r="T96" s="30" t="str">
        <f>CATAS!C30</f>
        <v xml:space="preserve">Suscribir como mínimo 3 convenio con entidades para el suministro de información inmobiliaria insumo para el observatorio </v>
      </c>
      <c r="U96" s="30" t="str">
        <f>CATAS!K30</f>
        <v>GIT AVALÚOS
CONTRATISTA NUEVA</v>
      </c>
      <c r="V96" s="31">
        <f>CATAS!Y30</f>
        <v>0.99999999999999989</v>
      </c>
      <c r="W96" s="31">
        <f>CATAS!Y30</f>
        <v>0.99999999999999989</v>
      </c>
      <c r="X96" s="31">
        <f>CATAS!Z30</f>
        <v>0.2</v>
      </c>
      <c r="Y96" s="33">
        <f>CATAS!AA30</f>
        <v>0</v>
      </c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5.75" customHeight="1">
      <c r="A97" s="636"/>
      <c r="B97" s="636"/>
      <c r="C97" s="647" t="str">
        <f>CATAS!A35</f>
        <v>Disposiciones de cabida y linderos actualizadas e implementadas</v>
      </c>
      <c r="D97" s="643" t="str">
        <f>CATAS!B35</f>
        <v>13. No Aplica</v>
      </c>
      <c r="E97" s="639" t="str">
        <f>CATAS!C35</f>
        <v>Implementar_la_prestación_por_excepción_de_la_gestión_catastral_acorde_con_los_procedimientos_con_enfoque_multipropósito</v>
      </c>
      <c r="F97" s="639" t="str">
        <f>CATAS!D35</f>
        <v>3.2. Promoción a otros gestores catastrales del IGAC como operador catastral.</v>
      </c>
      <c r="G97" s="639" t="str">
        <f>CATAS!E35</f>
        <v>Gestión_con_Valores_para_Resultados</v>
      </c>
      <c r="H97" s="639" t="str">
        <f>CATAS!F35</f>
        <v>3.6. Fortalecimiento organizacional y simplificación de procesos</v>
      </c>
      <c r="I97" s="639" t="str">
        <f>CATAS!G35</f>
        <v>Porcentaje</v>
      </c>
      <c r="J97" s="639">
        <f>CATAS!H35</f>
        <v>100</v>
      </c>
      <c r="K97" s="639" t="str">
        <f>CATAS!I35</f>
        <v>Avance en la implementación de las disposiciones de cabida y linderos actualizadas</v>
      </c>
      <c r="L97" s="639" t="str">
        <f>CATAS!J35</f>
        <v>Eficacia</v>
      </c>
      <c r="M97" s="639" t="str">
        <f>CATAS!K35</f>
        <v>GIT GESTIÓN CATASTRAL</v>
      </c>
      <c r="N97" s="640">
        <f>CATAS!Y35</f>
        <v>1</v>
      </c>
      <c r="O97" s="640">
        <f>CATAS!Y36</f>
        <v>0</v>
      </c>
      <c r="P97" s="640">
        <f>CATAS!Z35</f>
        <v>0.05</v>
      </c>
      <c r="Q97" s="640">
        <f>CATAS!AA35</f>
        <v>0</v>
      </c>
      <c r="R97" s="645"/>
      <c r="S97" s="21" t="str">
        <f>CATAS!B38</f>
        <v>13. No Aplica</v>
      </c>
      <c r="T97" s="22" t="str">
        <f>CATAS!C38</f>
        <v xml:space="preserve">Definir y adoptar  los rangos de tolerancia para los trámites relacionados con cabida y linderos </v>
      </c>
      <c r="U97" s="22" t="str">
        <f>CATAS!K38</f>
        <v>GIT GESTIÓN CATASTRAL
CRISTIAN CAMILO - MARIA ANGÉLICA - CIAF</v>
      </c>
      <c r="V97" s="23">
        <f>CATAS!Y38</f>
        <v>1</v>
      </c>
      <c r="W97" s="23">
        <f>CATAS!Y39</f>
        <v>0</v>
      </c>
      <c r="X97" s="23">
        <f>CATAS!Z38</f>
        <v>0.2</v>
      </c>
      <c r="Y97" s="24">
        <f>CATAS!AA38</f>
        <v>0</v>
      </c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5.75" customHeight="1">
      <c r="A98" s="636"/>
      <c r="B98" s="636"/>
      <c r="C98" s="636"/>
      <c r="D98" s="636"/>
      <c r="E98" s="636"/>
      <c r="F98" s="636"/>
      <c r="G98" s="636"/>
      <c r="H98" s="636"/>
      <c r="I98" s="636"/>
      <c r="J98" s="636"/>
      <c r="K98" s="636"/>
      <c r="L98" s="636"/>
      <c r="M98" s="636"/>
      <c r="N98" s="636"/>
      <c r="O98" s="636"/>
      <c r="P98" s="636"/>
      <c r="Q98" s="636"/>
      <c r="R98" s="645"/>
      <c r="S98" s="25" t="str">
        <f>CATAS!B40</f>
        <v>13. No Aplica</v>
      </c>
      <c r="T98" s="26" t="str">
        <f>CATAS!C40</f>
        <v>Ajuste al procedimiento para la atención de trámites de cabida y linderos</v>
      </c>
      <c r="U98" s="26" t="str">
        <f>CATAS!K40</f>
        <v>GIT GESTIÓN CATASTRAL
JOSE ANTONIO OCHOA</v>
      </c>
      <c r="V98" s="27">
        <f>CATAS!Y40</f>
        <v>1</v>
      </c>
      <c r="W98" s="27">
        <f>CATAS!Y41</f>
        <v>0</v>
      </c>
      <c r="X98" s="27">
        <f>CATAS!Z40</f>
        <v>0.2</v>
      </c>
      <c r="Y98" s="28">
        <f>CATAS!AA40</f>
        <v>0</v>
      </c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5.75" customHeight="1">
      <c r="A99" s="636"/>
      <c r="B99" s="636"/>
      <c r="C99" s="636"/>
      <c r="D99" s="636"/>
      <c r="E99" s="636"/>
      <c r="F99" s="636"/>
      <c r="G99" s="636"/>
      <c r="H99" s="636"/>
      <c r="I99" s="636"/>
      <c r="J99" s="636"/>
      <c r="K99" s="636"/>
      <c r="L99" s="636"/>
      <c r="M99" s="636"/>
      <c r="N99" s="636"/>
      <c r="O99" s="636"/>
      <c r="P99" s="636"/>
      <c r="Q99" s="636"/>
      <c r="R99" s="645"/>
      <c r="S99" s="25" t="str">
        <f>CATAS!B42</f>
        <v>13. No Aplica</v>
      </c>
      <c r="T99" s="26" t="str">
        <f>CATAS!C42</f>
        <v xml:space="preserve">Capacitación del nuevo procedimiento para la atención de trámites de cabida y linderos a los funcionarios de la Subdirección y Direcciones Territoriales </v>
      </c>
      <c r="U99" s="26" t="str">
        <f>CATAS!K42</f>
        <v>GIT GESTIÓN CATASTRAL
JOSE ANTONIO OCHOA - RENÉ TORRES</v>
      </c>
      <c r="V99" s="27">
        <f>CATAS!Y42</f>
        <v>1</v>
      </c>
      <c r="W99" s="27">
        <f>CATAS!Y43</f>
        <v>0</v>
      </c>
      <c r="X99" s="27">
        <f>CATAS!Z42</f>
        <v>0.2</v>
      </c>
      <c r="Y99" s="28">
        <f>CATAS!AA42</f>
        <v>0</v>
      </c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5.75" customHeight="1">
      <c r="A100" s="636"/>
      <c r="B100" s="636"/>
      <c r="C100" s="636"/>
      <c r="D100" s="636"/>
      <c r="E100" s="636"/>
      <c r="F100" s="636"/>
      <c r="G100" s="636"/>
      <c r="H100" s="636"/>
      <c r="I100" s="636"/>
      <c r="J100" s="636"/>
      <c r="K100" s="636"/>
      <c r="L100" s="636"/>
      <c r="M100" s="636"/>
      <c r="N100" s="636"/>
      <c r="O100" s="636"/>
      <c r="P100" s="636"/>
      <c r="Q100" s="636"/>
      <c r="R100" s="645"/>
      <c r="S100" s="25" t="str">
        <f>CATAS!B44</f>
        <v>13. No Aplica</v>
      </c>
      <c r="T100" s="26" t="str">
        <f>CATAS!C44</f>
        <v>Especificar la inclusión del trámite del trámite de cabida y linderos  en los sistemas COBOL y SNC</v>
      </c>
      <c r="U100" s="26" t="str">
        <f>CATAS!K44</f>
        <v>GIT GESTIÓN CATASTRAL - JUAN CARLOS VERA</v>
      </c>
      <c r="V100" s="27">
        <f>CATAS!Y44</f>
        <v>1</v>
      </c>
      <c r="W100" s="27">
        <f>CATAS!Y45</f>
        <v>0</v>
      </c>
      <c r="X100" s="27">
        <f>CATAS!Z44</f>
        <v>0.2</v>
      </c>
      <c r="Y100" s="28">
        <f>CATAS!AA44</f>
        <v>0</v>
      </c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5.75" customHeight="1">
      <c r="A101" s="636"/>
      <c r="B101" s="636"/>
      <c r="C101" s="637"/>
      <c r="D101" s="637"/>
      <c r="E101" s="637"/>
      <c r="F101" s="637"/>
      <c r="G101" s="637"/>
      <c r="H101" s="637"/>
      <c r="I101" s="637"/>
      <c r="J101" s="637"/>
      <c r="K101" s="637"/>
      <c r="L101" s="637"/>
      <c r="M101" s="637"/>
      <c r="N101" s="637"/>
      <c r="O101" s="637"/>
      <c r="P101" s="637"/>
      <c r="Q101" s="637"/>
      <c r="R101" s="645"/>
      <c r="S101" s="29" t="str">
        <f>CATAS!B46</f>
        <v>13. No Aplica</v>
      </c>
      <c r="T101" s="30" t="str">
        <f>CATAS!C46</f>
        <v>Probar el desarrollo de la inclusión del trámite de cabida y linderos  en los sistemas COBOL y SNC</v>
      </c>
      <c r="U101" s="30" t="str">
        <f>CATAS!K46</f>
        <v>GIT GESTIÓN CATASTRAL - JUAN CARLOS VERA</v>
      </c>
      <c r="V101" s="31">
        <f>CATAS!Y46</f>
        <v>1</v>
      </c>
      <c r="W101" s="31">
        <f>CATAS!Y47</f>
        <v>0</v>
      </c>
      <c r="X101" s="31">
        <f>CATAS!Z46</f>
        <v>0.2</v>
      </c>
      <c r="Y101" s="33">
        <f>CATAS!AA46</f>
        <v>0</v>
      </c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7.25" customHeight="1">
      <c r="A102" s="636"/>
      <c r="B102" s="636"/>
      <c r="C102" s="647" t="str">
        <f>CATAS!A51</f>
        <v>Ejecución de estrategias para la implementación de la Política de Catastro Multipropósito, en el marco de las competencias misionales del IGAC</v>
      </c>
      <c r="D102" s="643" t="str">
        <f>CATAS!B51</f>
        <v>13. No Aplica</v>
      </c>
      <c r="E102" s="639" t="str">
        <f>CATAS!C51</f>
        <v>Implementar_la_prestación_por_excepción_de_la_gestión_catastral_acorde_con_los_procedimientos_con_enfoque_multipropósito</v>
      </c>
      <c r="F102" s="643" t="str">
        <f>CATAS!D51</f>
        <v>3.2. Promoción a otros gestores catastrales del IGAC como operador catastral.</v>
      </c>
      <c r="G102" s="639" t="str">
        <f>CATAS!E51</f>
        <v>Gestión_con_Valores_para_Resultados</v>
      </c>
      <c r="H102" s="643" t="str">
        <f>CATAS!F51</f>
        <v>3.6. Fortalecimiento organizacional y simplificación de procesos</v>
      </c>
      <c r="I102" s="643" t="str">
        <f>CATAS!G51</f>
        <v>Porcentaje</v>
      </c>
      <c r="J102" s="648">
        <f>CATAS!H51</f>
        <v>100</v>
      </c>
      <c r="K102" s="643" t="str">
        <f>CATAS!I51</f>
        <v>Avance en la Ejecución de estrategias para la implementación de la Política de Catastro Multipropósito</v>
      </c>
      <c r="L102" s="643" t="str">
        <f>CATAS!J51</f>
        <v>Eficacia</v>
      </c>
      <c r="M102" s="643" t="str">
        <f>CATAS!K51</f>
        <v>SUBDIRECCIÓN DE CATASTRO</v>
      </c>
      <c r="N102" s="640">
        <f>CATAS!Y51</f>
        <v>1.0000000000000002</v>
      </c>
      <c r="O102" s="640">
        <f>CATAS!Y52</f>
        <v>0</v>
      </c>
      <c r="P102" s="640">
        <f>CATAS!Z51</f>
        <v>0.1</v>
      </c>
      <c r="Q102" s="640">
        <f>CATAS!AA51</f>
        <v>0</v>
      </c>
      <c r="R102" s="645"/>
      <c r="S102" s="21" t="str">
        <f>CATAS!B54</f>
        <v>13. No Aplica</v>
      </c>
      <c r="T102" s="22" t="str">
        <f>CATAS!C54</f>
        <v>Expedir la resolución de especificaciones técnicas para los procesos de actualización en el marco del catastro multipropósito</v>
      </c>
      <c r="U102" s="22" t="str">
        <f>CATAS!K54</f>
        <v>SUBDIRECCIÓN DE CATASTRO
MARIA ANGÉLICA ACERO</v>
      </c>
      <c r="V102" s="23">
        <f>CATAS!Y54</f>
        <v>1</v>
      </c>
      <c r="W102" s="23">
        <f>CATAS!Y55</f>
        <v>0</v>
      </c>
      <c r="X102" s="23">
        <f>CATAS!Z54</f>
        <v>0.1</v>
      </c>
      <c r="Y102" s="24">
        <f>CATAS!AA54</f>
        <v>0</v>
      </c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7.25" customHeight="1">
      <c r="A103" s="636"/>
      <c r="B103" s="636"/>
      <c r="C103" s="636"/>
      <c r="D103" s="636"/>
      <c r="E103" s="636"/>
      <c r="F103" s="636"/>
      <c r="G103" s="636"/>
      <c r="H103" s="636"/>
      <c r="I103" s="636"/>
      <c r="J103" s="636"/>
      <c r="K103" s="636"/>
      <c r="L103" s="636"/>
      <c r="M103" s="636"/>
      <c r="N103" s="636"/>
      <c r="O103" s="636"/>
      <c r="P103" s="636"/>
      <c r="Q103" s="636"/>
      <c r="R103" s="645"/>
      <c r="S103" s="25" t="str">
        <f>CATAS!B56</f>
        <v>13. No Aplica</v>
      </c>
      <c r="T103" s="26" t="str">
        <f>CATAS!C56</f>
        <v>Capacitar a funcionarios y contratistas de la Subdirección de Catastro y Direcciones Territoriales en lo relacionado con el catastro multipropósito</v>
      </c>
      <c r="U103" s="26" t="str">
        <f>CATAS!K56</f>
        <v>SUBDIRECCIÓN DE CATASTRO
RENÉ TORRES</v>
      </c>
      <c r="V103" s="27">
        <f>CATAS!Y56</f>
        <v>1</v>
      </c>
      <c r="W103" s="27">
        <f>CATAS!Y57</f>
        <v>0</v>
      </c>
      <c r="X103" s="27">
        <f>CATAS!Z56</f>
        <v>0.05</v>
      </c>
      <c r="Y103" s="28">
        <f>CATAS!AA56</f>
        <v>0</v>
      </c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7.25" customHeight="1">
      <c r="A104" s="636"/>
      <c r="B104" s="636"/>
      <c r="C104" s="636"/>
      <c r="D104" s="636"/>
      <c r="E104" s="636"/>
      <c r="F104" s="636"/>
      <c r="G104" s="636"/>
      <c r="H104" s="636"/>
      <c r="I104" s="636"/>
      <c r="J104" s="636"/>
      <c r="K104" s="636"/>
      <c r="L104" s="636"/>
      <c r="M104" s="636"/>
      <c r="N104" s="636"/>
      <c r="O104" s="636"/>
      <c r="P104" s="636"/>
      <c r="Q104" s="636"/>
      <c r="R104" s="645"/>
      <c r="S104" s="25" t="str">
        <f>CATAS!B58</f>
        <v>13. No Aplica</v>
      </c>
      <c r="T104" s="26" t="str">
        <f>CATAS!C58</f>
        <v>Especificar la funcionalidad requerida para la actualización jurídica masiva de propietarios</v>
      </c>
      <c r="U104" s="26" t="str">
        <f>CATAS!K58</f>
        <v xml:space="preserve">SUBDIRECCIÓN DE CATASTRO
</v>
      </c>
      <c r="V104" s="27">
        <f>CATAS!Y58</f>
        <v>1</v>
      </c>
      <c r="W104" s="27">
        <f>CATAS!Y59</f>
        <v>0</v>
      </c>
      <c r="X104" s="27">
        <f>CATAS!Z58</f>
        <v>0.1</v>
      </c>
      <c r="Y104" s="28">
        <f>CATAS!AA58</f>
        <v>0</v>
      </c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7.25" customHeight="1">
      <c r="A105" s="636"/>
      <c r="B105" s="636"/>
      <c r="C105" s="636"/>
      <c r="D105" s="636"/>
      <c r="E105" s="636"/>
      <c r="F105" s="636"/>
      <c r="G105" s="636"/>
      <c r="H105" s="636"/>
      <c r="I105" s="636"/>
      <c r="J105" s="636"/>
      <c r="K105" s="636"/>
      <c r="L105" s="636"/>
      <c r="M105" s="636"/>
      <c r="N105" s="636"/>
      <c r="O105" s="636"/>
      <c r="P105" s="636"/>
      <c r="Q105" s="636"/>
      <c r="R105" s="645"/>
      <c r="S105" s="25" t="str">
        <f>CATAS!B60</f>
        <v>13. No Aplica</v>
      </c>
      <c r="T105" s="26" t="str">
        <f>CATAS!C60</f>
        <v>Realizar las pruebas de la funcionalidad de actualización jurídica masiva de propietarios</v>
      </c>
      <c r="U105" s="26" t="str">
        <f>CATAS!K60</f>
        <v xml:space="preserve">SUBDIRECCIÓN DE CATASTRO
</v>
      </c>
      <c r="V105" s="27">
        <f>CATAS!Y60</f>
        <v>1</v>
      </c>
      <c r="W105" s="27">
        <f>CATAS!Y61</f>
        <v>0</v>
      </c>
      <c r="X105" s="27">
        <f>CATAS!Z60</f>
        <v>0.1</v>
      </c>
      <c r="Y105" s="28">
        <f>CATAS!AA60</f>
        <v>0</v>
      </c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7.25" customHeight="1">
      <c r="A106" s="636"/>
      <c r="B106" s="636"/>
      <c r="C106" s="636"/>
      <c r="D106" s="636"/>
      <c r="E106" s="636"/>
      <c r="F106" s="636"/>
      <c r="G106" s="636"/>
      <c r="H106" s="636"/>
      <c r="I106" s="636"/>
      <c r="J106" s="636"/>
      <c r="K106" s="636"/>
      <c r="L106" s="636"/>
      <c r="M106" s="636"/>
      <c r="N106" s="636"/>
      <c r="O106" s="636"/>
      <c r="P106" s="636"/>
      <c r="Q106" s="636"/>
      <c r="R106" s="645"/>
      <c r="S106" s="25" t="str">
        <f>CATAS!B62</f>
        <v>13. No Aplica</v>
      </c>
      <c r="T106" s="26" t="str">
        <f>CATAS!C62</f>
        <v xml:space="preserve">
 Especificar la funcionalidad requerida para la identificación de predios segregados</v>
      </c>
      <c r="U106" s="26" t="str">
        <f>CATAS!K62</f>
        <v xml:space="preserve">SUBDIRECCIÓN DE CATASTRO
</v>
      </c>
      <c r="V106" s="27">
        <f>CATAS!Y62</f>
        <v>1</v>
      </c>
      <c r="W106" s="27">
        <f>CATAS!Y62</f>
        <v>1</v>
      </c>
      <c r="X106" s="27">
        <f>CATAS!Z62</f>
        <v>0.05</v>
      </c>
      <c r="Y106" s="28">
        <f>CATAS!AA62</f>
        <v>0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7.25" customHeight="1">
      <c r="A107" s="636"/>
      <c r="B107" s="636"/>
      <c r="C107" s="636"/>
      <c r="D107" s="636"/>
      <c r="E107" s="636"/>
      <c r="F107" s="636"/>
      <c r="G107" s="636"/>
      <c r="H107" s="636"/>
      <c r="I107" s="636"/>
      <c r="J107" s="636"/>
      <c r="K107" s="636"/>
      <c r="L107" s="636"/>
      <c r="M107" s="636"/>
      <c r="N107" s="636"/>
      <c r="O107" s="636"/>
      <c r="P107" s="636"/>
      <c r="Q107" s="636"/>
      <c r="R107" s="645"/>
      <c r="S107" s="25" t="str">
        <f>CATAS!B64</f>
        <v>13. No Aplica</v>
      </c>
      <c r="T107" s="26" t="str">
        <f>CATAS!C64</f>
        <v>Realizar las pruebas de la funcionalidad de identificación de predios segregados</v>
      </c>
      <c r="U107" s="26" t="str">
        <f>CATAS!K64</f>
        <v xml:space="preserve">SUBDIRECCIÓN DE CATASTRO
</v>
      </c>
      <c r="V107" s="27">
        <f>CATAS!Y64</f>
        <v>1</v>
      </c>
      <c r="W107" s="27">
        <f>CATAS!Y64</f>
        <v>1</v>
      </c>
      <c r="X107" s="27">
        <f>CATAS!Z64</f>
        <v>0.05</v>
      </c>
      <c r="Y107" s="28">
        <f>CATAS!AA64</f>
        <v>0</v>
      </c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7.25" customHeight="1">
      <c r="A108" s="636"/>
      <c r="B108" s="636"/>
      <c r="C108" s="636"/>
      <c r="D108" s="636"/>
      <c r="E108" s="636"/>
      <c r="F108" s="636"/>
      <c r="G108" s="636"/>
      <c r="H108" s="636"/>
      <c r="I108" s="636"/>
      <c r="J108" s="636"/>
      <c r="K108" s="636"/>
      <c r="L108" s="636"/>
      <c r="M108" s="636"/>
      <c r="N108" s="636"/>
      <c r="O108" s="636"/>
      <c r="P108" s="636"/>
      <c r="Q108" s="636"/>
      <c r="R108" s="645"/>
      <c r="S108" s="25" t="str">
        <f>CATAS!B66</f>
        <v>13. No Aplica</v>
      </c>
      <c r="T108" s="26" t="str">
        <f>CATAS!C66</f>
        <v>Especificar la  funcional del Repositorio de Datos Maestro  RDM/SINIC</v>
      </c>
      <c r="U108" s="26" t="str">
        <f>CATAS!K66</f>
        <v>SUBDIRECCIÓN DE CATASTRO</v>
      </c>
      <c r="V108" s="27">
        <f>CATAS!Y66</f>
        <v>1</v>
      </c>
      <c r="W108" s="27">
        <f>CATAS!Y66</f>
        <v>1</v>
      </c>
      <c r="X108" s="27">
        <f>CATAS!Z66</f>
        <v>0.05</v>
      </c>
      <c r="Y108" s="28">
        <f>CATAS!AA66</f>
        <v>0</v>
      </c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7.25" customHeight="1">
      <c r="A109" s="636"/>
      <c r="B109" s="636"/>
      <c r="C109" s="636"/>
      <c r="D109" s="636"/>
      <c r="E109" s="636"/>
      <c r="F109" s="636"/>
      <c r="G109" s="636"/>
      <c r="H109" s="636"/>
      <c r="I109" s="636"/>
      <c r="J109" s="636"/>
      <c r="K109" s="636"/>
      <c r="L109" s="636"/>
      <c r="M109" s="636"/>
      <c r="N109" s="636"/>
      <c r="O109" s="636"/>
      <c r="P109" s="636"/>
      <c r="Q109" s="636"/>
      <c r="R109" s="645"/>
      <c r="S109" s="25" t="str">
        <f>CATAS!B68</f>
        <v>13. No Aplica</v>
      </c>
      <c r="T109" s="26" t="str">
        <f>CATAS!C68</f>
        <v>Probar la  funcional del Repositorio de Datos Maestro  RDM/SINIC</v>
      </c>
      <c r="U109" s="26" t="str">
        <f>CATAS!K68</f>
        <v>SUBDIRECCIÓN DE CATASTRO</v>
      </c>
      <c r="V109" s="27">
        <f>CATAS!Y68</f>
        <v>1</v>
      </c>
      <c r="W109" s="27">
        <f>CATAS!Y68</f>
        <v>1</v>
      </c>
      <c r="X109" s="27">
        <f>CATAS!Z68</f>
        <v>0.05</v>
      </c>
      <c r="Y109" s="28">
        <f>CATAS!AA68</f>
        <v>0</v>
      </c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7.25" customHeight="1">
      <c r="A110" s="636"/>
      <c r="B110" s="636"/>
      <c r="C110" s="636"/>
      <c r="D110" s="636"/>
      <c r="E110" s="636"/>
      <c r="F110" s="636"/>
      <c r="G110" s="636"/>
      <c r="H110" s="636"/>
      <c r="I110" s="636"/>
      <c r="J110" s="636"/>
      <c r="K110" s="636"/>
      <c r="L110" s="636"/>
      <c r="M110" s="636"/>
      <c r="N110" s="636"/>
      <c r="O110" s="636"/>
      <c r="P110" s="636"/>
      <c r="Q110" s="636"/>
      <c r="R110" s="645"/>
      <c r="S110" s="25" t="str">
        <f>CATAS!B70</f>
        <v>13. No Aplica</v>
      </c>
      <c r="T110" s="26" t="str">
        <f>CATAS!C70</f>
        <v xml:space="preserve">Especificar las variables del componente catastral en el modelo LADM COL </v>
      </c>
      <c r="U110" s="26" t="str">
        <f>CATAS!K70</f>
        <v>SUBDIRECCIÓN DE CATASTRO</v>
      </c>
      <c r="V110" s="27">
        <f>CATAS!Y70</f>
        <v>1</v>
      </c>
      <c r="W110" s="27">
        <f>CATAS!Y70</f>
        <v>1</v>
      </c>
      <c r="X110" s="27">
        <f>CATAS!Z70</f>
        <v>0.05</v>
      </c>
      <c r="Y110" s="28">
        <f>CATAS!AA70</f>
        <v>0</v>
      </c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7.25" customHeight="1">
      <c r="A111" s="636"/>
      <c r="B111" s="636"/>
      <c r="C111" s="636"/>
      <c r="D111" s="636"/>
      <c r="E111" s="636"/>
      <c r="F111" s="636"/>
      <c r="G111" s="636"/>
      <c r="H111" s="636"/>
      <c r="I111" s="636"/>
      <c r="J111" s="636"/>
      <c r="K111" s="636"/>
      <c r="L111" s="636"/>
      <c r="M111" s="636"/>
      <c r="N111" s="636"/>
      <c r="O111" s="636"/>
      <c r="P111" s="636"/>
      <c r="Q111" s="636"/>
      <c r="R111" s="645"/>
      <c r="S111" s="25" t="str">
        <f>CATAS!B72</f>
        <v>13. No Aplica</v>
      </c>
      <c r="T111" s="26" t="str">
        <f>CATAS!C72</f>
        <v>Probar las variables del componente catastral en el modelo LADM COL para los sistemas SNC y COBOL</v>
      </c>
      <c r="U111" s="26" t="str">
        <f>CATAS!K72</f>
        <v>SUBDIRECCIÓN DE CATASTRO</v>
      </c>
      <c r="V111" s="27">
        <f>CATAS!Y72</f>
        <v>1</v>
      </c>
      <c r="W111" s="27">
        <f>CATAS!Y72</f>
        <v>1</v>
      </c>
      <c r="X111" s="27">
        <f>CATAS!Z72</f>
        <v>0.05</v>
      </c>
      <c r="Y111" s="28">
        <f>CATAS!AA72</f>
        <v>0</v>
      </c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7.25" customHeight="1">
      <c r="A112" s="636"/>
      <c r="B112" s="636"/>
      <c r="C112" s="636"/>
      <c r="D112" s="636"/>
      <c r="E112" s="636"/>
      <c r="F112" s="636"/>
      <c r="G112" s="636"/>
      <c r="H112" s="636"/>
      <c r="I112" s="636"/>
      <c r="J112" s="636"/>
      <c r="K112" s="636"/>
      <c r="L112" s="636"/>
      <c r="M112" s="636"/>
      <c r="N112" s="636"/>
      <c r="O112" s="636"/>
      <c r="P112" s="636"/>
      <c r="Q112" s="636"/>
      <c r="R112" s="645"/>
      <c r="S112" s="25" t="str">
        <f>CATAS!B74</f>
        <v>13. No Aplica</v>
      </c>
      <c r="T112" s="26" t="str">
        <f>CATAS!C74</f>
        <v>Especificar la funcionalidad para el aplicativo de captura de información en terreno CICA ajustado al modelo LADM COL</v>
      </c>
      <c r="U112" s="26" t="str">
        <f>CATAS!K74</f>
        <v>SUBDIRECCIÓN DE CATASTRO</v>
      </c>
      <c r="V112" s="27">
        <f>CATAS!Y74</f>
        <v>1</v>
      </c>
      <c r="W112" s="27">
        <f>CATAS!Y74</f>
        <v>1</v>
      </c>
      <c r="X112" s="27">
        <f>CATAS!Z74</f>
        <v>0.05</v>
      </c>
      <c r="Y112" s="28">
        <f>CATAS!AA74</f>
        <v>0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7.25" customHeight="1">
      <c r="A113" s="636"/>
      <c r="B113" s="636"/>
      <c r="C113" s="636"/>
      <c r="D113" s="636"/>
      <c r="E113" s="636"/>
      <c r="F113" s="636"/>
      <c r="G113" s="636"/>
      <c r="H113" s="636"/>
      <c r="I113" s="636"/>
      <c r="J113" s="636"/>
      <c r="K113" s="636"/>
      <c r="L113" s="636"/>
      <c r="M113" s="636"/>
      <c r="N113" s="636"/>
      <c r="O113" s="636"/>
      <c r="P113" s="636"/>
      <c r="Q113" s="636"/>
      <c r="R113" s="645"/>
      <c r="S113" s="25" t="str">
        <f>CATAS!B76</f>
        <v>13. No Aplica</v>
      </c>
      <c r="T113" s="26" t="str">
        <f>CATAS!C76</f>
        <v>Probar la funcionalidad para el aplicativo de captura de información en terreno CICA ajustado al modelo LADM COL</v>
      </c>
      <c r="U113" s="26" t="str">
        <f>CATAS!K76</f>
        <v>SUBDIRECCIÓN DE CATASTRO</v>
      </c>
      <c r="V113" s="27">
        <f>CATAS!Y76</f>
        <v>1</v>
      </c>
      <c r="W113" s="27">
        <f>CATAS!Y76</f>
        <v>1</v>
      </c>
      <c r="X113" s="27">
        <f>CATAS!Z76</f>
        <v>0.05</v>
      </c>
      <c r="Y113" s="28">
        <f>CATAS!AA76</f>
        <v>0</v>
      </c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7.25" customHeight="1">
      <c r="A114" s="636"/>
      <c r="B114" s="636"/>
      <c r="C114" s="636"/>
      <c r="D114" s="636"/>
      <c r="E114" s="636"/>
      <c r="F114" s="636"/>
      <c r="G114" s="636"/>
      <c r="H114" s="636"/>
      <c r="I114" s="636"/>
      <c r="J114" s="636"/>
      <c r="K114" s="636"/>
      <c r="L114" s="636"/>
      <c r="M114" s="636"/>
      <c r="N114" s="636"/>
      <c r="O114" s="636"/>
      <c r="P114" s="636"/>
      <c r="Q114" s="636"/>
      <c r="R114" s="645"/>
      <c r="S114" s="25" t="str">
        <f>CATAS!B78</f>
        <v>13. No Aplica</v>
      </c>
      <c r="T114" s="26" t="str">
        <f>CATAS!C78</f>
        <v>Definir el protocolo de gobernanza del modelo LADM COL</v>
      </c>
      <c r="U114" s="26" t="str">
        <f>CATAS!K78</f>
        <v>SUBDIRECCIÓN DE CATASTRO</v>
      </c>
      <c r="V114" s="27">
        <f>CATAS!Y78</f>
        <v>1</v>
      </c>
      <c r="W114" s="27">
        <f>CATAS!Y78</f>
        <v>1</v>
      </c>
      <c r="X114" s="27">
        <f>CATAS!Z78</f>
        <v>0.05</v>
      </c>
      <c r="Y114" s="28">
        <f>CATAS!AA78</f>
        <v>0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7.25" customHeight="1">
      <c r="A115" s="636"/>
      <c r="B115" s="636"/>
      <c r="C115" s="636"/>
      <c r="D115" s="636"/>
      <c r="E115" s="636"/>
      <c r="F115" s="636"/>
      <c r="G115" s="636"/>
      <c r="H115" s="636"/>
      <c r="I115" s="636"/>
      <c r="J115" s="636"/>
      <c r="K115" s="636"/>
      <c r="L115" s="636"/>
      <c r="M115" s="636"/>
      <c r="N115" s="636"/>
      <c r="O115" s="636"/>
      <c r="P115" s="636"/>
      <c r="Q115" s="636"/>
      <c r="R115" s="645"/>
      <c r="S115" s="25" t="str">
        <f>CATAS!B80</f>
        <v>13. No Aplica</v>
      </c>
      <c r="T115" s="26" t="str">
        <f>CATAS!C80</f>
        <v>Definir el protocolo para la asignación del NUPRE</v>
      </c>
      <c r="U115" s="26" t="str">
        <f>CATAS!K80</f>
        <v>SUBDIRECCIÓN DE CATASTRO</v>
      </c>
      <c r="V115" s="27">
        <f>CATAS!Y80</f>
        <v>1</v>
      </c>
      <c r="W115" s="27">
        <f>CATAS!Y80</f>
        <v>1</v>
      </c>
      <c r="X115" s="27">
        <f>CATAS!Z80</f>
        <v>0.05</v>
      </c>
      <c r="Y115" s="28">
        <f>CATAS!AA80</f>
        <v>0</v>
      </c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7.25" customHeight="1">
      <c r="A116" s="636"/>
      <c r="B116" s="636"/>
      <c r="C116" s="636"/>
      <c r="D116" s="636"/>
      <c r="E116" s="636"/>
      <c r="F116" s="636"/>
      <c r="G116" s="636"/>
      <c r="H116" s="636"/>
      <c r="I116" s="636"/>
      <c r="J116" s="636"/>
      <c r="K116" s="636"/>
      <c r="L116" s="636"/>
      <c r="M116" s="636"/>
      <c r="N116" s="636"/>
      <c r="O116" s="636"/>
      <c r="P116" s="636"/>
      <c r="Q116" s="636"/>
      <c r="R116" s="645"/>
      <c r="S116" s="25" t="str">
        <f>CATAS!B82</f>
        <v>13. No Aplica</v>
      </c>
      <c r="T116" s="26" t="str">
        <f>CATAS!C82</f>
        <v>Especificar los ajustes requeridos para la optimización de las funcionalidades del SNC</v>
      </c>
      <c r="U116" s="26" t="str">
        <f>CATAS!K82</f>
        <v>SUBDIRECCIÓN DE CATASTRO</v>
      </c>
      <c r="V116" s="27">
        <f>CATAS!Y82</f>
        <v>1</v>
      </c>
      <c r="W116" s="27">
        <f>CATAS!Y82</f>
        <v>1</v>
      </c>
      <c r="X116" s="27">
        <f>CATAS!Z82</f>
        <v>0.05</v>
      </c>
      <c r="Y116" s="28">
        <f>CATAS!AA82</f>
        <v>0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7.25" customHeight="1">
      <c r="A117" s="636"/>
      <c r="B117" s="636"/>
      <c r="C117" s="636"/>
      <c r="D117" s="636"/>
      <c r="E117" s="636"/>
      <c r="F117" s="636"/>
      <c r="G117" s="636"/>
      <c r="H117" s="636"/>
      <c r="I117" s="636"/>
      <c r="J117" s="636"/>
      <c r="K117" s="636"/>
      <c r="L117" s="636"/>
      <c r="M117" s="636"/>
      <c r="N117" s="636"/>
      <c r="O117" s="636"/>
      <c r="P117" s="636"/>
      <c r="Q117" s="636"/>
      <c r="R117" s="645"/>
      <c r="S117" s="25" t="str">
        <f>CATAS!B84</f>
        <v>13. No Aplica</v>
      </c>
      <c r="T117" s="26" t="str">
        <f>CATAS!C84</f>
        <v>Probar los ajustes implementados para la optimización de las funcionalidades del SNC</v>
      </c>
      <c r="U117" s="26" t="str">
        <f>CATAS!K84</f>
        <v>SUBDIRECCIÓN DE CATASTRO</v>
      </c>
      <c r="V117" s="27">
        <f>CATAS!Y84</f>
        <v>1</v>
      </c>
      <c r="W117" s="27">
        <f>CATAS!Y84</f>
        <v>1</v>
      </c>
      <c r="X117" s="27">
        <f>CATAS!Z84</f>
        <v>0.05</v>
      </c>
      <c r="Y117" s="28">
        <f>CATAS!AA84</f>
        <v>0</v>
      </c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7.25" customHeight="1">
      <c r="A118" s="636"/>
      <c r="B118" s="636"/>
      <c r="C118" s="637"/>
      <c r="D118" s="637"/>
      <c r="E118" s="637"/>
      <c r="F118" s="637"/>
      <c r="G118" s="637"/>
      <c r="H118" s="637"/>
      <c r="I118" s="637"/>
      <c r="J118" s="637"/>
      <c r="K118" s="637"/>
      <c r="L118" s="637"/>
      <c r="M118" s="637"/>
      <c r="N118" s="637"/>
      <c r="O118" s="637"/>
      <c r="P118" s="637"/>
      <c r="Q118" s="637"/>
      <c r="R118" s="645"/>
      <c r="S118" s="29" t="str">
        <f>CATAS!B86</f>
        <v>13. No Aplica</v>
      </c>
      <c r="T118" s="30" t="str">
        <f>CATAS!C86</f>
        <v>Probar las funcionales del módulo de insumos</v>
      </c>
      <c r="U118" s="30" t="str">
        <f>CATAS!K86</f>
        <v>SUBDIRECCIÓN DE CATASTRO</v>
      </c>
      <c r="V118" s="31">
        <f>CATAS!Y86</f>
        <v>1</v>
      </c>
      <c r="W118" s="31">
        <f>CATAS!Y86</f>
        <v>1</v>
      </c>
      <c r="X118" s="31">
        <f>CATAS!Z86</f>
        <v>0.05</v>
      </c>
      <c r="Y118" s="33">
        <f>CATAS!AA86</f>
        <v>0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36" customHeight="1">
      <c r="A119" s="636"/>
      <c r="B119" s="636"/>
      <c r="C119" s="647" t="str">
        <f>CATAS!A91</f>
        <v>Solicitudes y requerimientos atendidos, en el marco de la Política de Reparación Integral a Víctimas y de sentencias de Restitución de Tierras</v>
      </c>
      <c r="D119" s="643" t="str">
        <f>CATAS!B91</f>
        <v>13. No Aplica</v>
      </c>
      <c r="E119" s="639" t="str">
        <f>CATAS!C91</f>
        <v>Implementar_la_prestación_por_excepción_de_la_gestión_catastral_acorde_con_los_procedimientos_con_enfoque_multipropósito</v>
      </c>
      <c r="F119" s="639" t="str">
        <f>CATAS!D91</f>
        <v>3.2. Promoción a otros gestores catastrales del IGAC como operador catastral.</v>
      </c>
      <c r="G119" s="639" t="str">
        <f>CATAS!E91</f>
        <v>Gestión_con_Valores_para_Resultados</v>
      </c>
      <c r="H119" s="639" t="str">
        <f>CATAS!F91</f>
        <v>3.6. Fortalecimiento organizacional y simplificación de procesos</v>
      </c>
      <c r="I119" s="639" t="str">
        <f>CATAS!G91</f>
        <v>Porcentaje</v>
      </c>
      <c r="J119" s="641">
        <f>CATAS!H91</f>
        <v>100</v>
      </c>
      <c r="K119" s="639" t="str">
        <f>CATAS!I91</f>
        <v>Porcentaje de solicitudes y requerimientos atendidos, en el marco de la Política de Reparación Integral a Víctimas y de sentencias de Restitución de Tierras</v>
      </c>
      <c r="L119" s="639" t="str">
        <f>CATAS!J91</f>
        <v>Eficacia</v>
      </c>
      <c r="M119" s="639" t="str">
        <f>CATAS!K91</f>
        <v>GIT TIERRAS</v>
      </c>
      <c r="N119" s="640">
        <f>CATAS!Y91</f>
        <v>1.0000000000000002</v>
      </c>
      <c r="O119" s="640">
        <f>CATAS!Y92</f>
        <v>0</v>
      </c>
      <c r="P119" s="640">
        <f>CATAS!Z91</f>
        <v>0.1</v>
      </c>
      <c r="Q119" s="640">
        <f>CATAS!AA91</f>
        <v>0</v>
      </c>
      <c r="R119" s="645"/>
      <c r="S119" s="21" t="str">
        <f>CATAS!B94</f>
        <v>13. No Aplica</v>
      </c>
      <c r="T119" s="22" t="str">
        <f>CATAS!C94</f>
        <v>Atender en el término legal, el 100% de las solicitudes realizadas en materia de regularización de la propiedad, en los términos de ley</v>
      </c>
      <c r="U119" s="22" t="str">
        <f>CATAS!K94</f>
        <v>GIT TIERRAS
ASTRID TORRES</v>
      </c>
      <c r="V119" s="23">
        <f>CATAS!Y94</f>
        <v>1.0000000000000002</v>
      </c>
      <c r="W119" s="23">
        <f>CATAS!Y95</f>
        <v>0</v>
      </c>
      <c r="X119" s="23">
        <f>CATAS!Z94</f>
        <v>0.3</v>
      </c>
      <c r="Y119" s="24">
        <f>CATAS!AA94</f>
        <v>0</v>
      </c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36" customHeight="1">
      <c r="A120" s="636"/>
      <c r="B120" s="636"/>
      <c r="C120" s="636"/>
      <c r="D120" s="636"/>
      <c r="E120" s="636"/>
      <c r="F120" s="636"/>
      <c r="G120" s="636"/>
      <c r="H120" s="636"/>
      <c r="I120" s="636"/>
      <c r="J120" s="636"/>
      <c r="K120" s="636"/>
      <c r="L120" s="636"/>
      <c r="M120" s="636"/>
      <c r="N120" s="636"/>
      <c r="O120" s="636"/>
      <c r="P120" s="636"/>
      <c r="Q120" s="636"/>
      <c r="R120" s="645"/>
      <c r="S120" s="25" t="str">
        <f>CATAS!B96</f>
        <v>13. No Aplica</v>
      </c>
      <c r="T120" s="26" t="str">
        <f>CATAS!C96</f>
        <v xml:space="preserve">Atender el 100% de las solicitudes recibidas para el cumplimiento de la Política de Restitución de Tierras y Ley de Víctimas, en los términos de ley   </v>
      </c>
      <c r="U120" s="26" t="str">
        <f>CATAS!K96</f>
        <v>GIT TIERRAS
ASTRID TORRES</v>
      </c>
      <c r="V120" s="27">
        <f>CATAS!Y96</f>
        <v>1.0000000000000002</v>
      </c>
      <c r="W120" s="27">
        <f>CATAS!Y97</f>
        <v>0</v>
      </c>
      <c r="X120" s="27">
        <f>CATAS!Z96</f>
        <v>0.3</v>
      </c>
      <c r="Y120" s="28">
        <f>CATAS!AA96</f>
        <v>0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36" customHeight="1">
      <c r="A121" s="636"/>
      <c r="B121" s="636"/>
      <c r="C121" s="637"/>
      <c r="D121" s="637"/>
      <c r="E121" s="637"/>
      <c r="F121" s="637"/>
      <c r="G121" s="637"/>
      <c r="H121" s="637"/>
      <c r="I121" s="637"/>
      <c r="J121" s="637"/>
      <c r="K121" s="637"/>
      <c r="L121" s="637"/>
      <c r="M121" s="637"/>
      <c r="N121" s="637"/>
      <c r="O121" s="637"/>
      <c r="P121" s="637"/>
      <c r="Q121" s="637"/>
      <c r="R121" s="645"/>
      <c r="S121" s="29" t="str">
        <f>CATAS!B98</f>
        <v>13. No Aplica</v>
      </c>
      <c r="T121" s="30" t="str">
        <f>CATAS!C98</f>
        <v>Realizar seguimiento mensual  al cumplimiento de los autos, medidas cautelares y/o sentencias, proferidos por los juzgados especializados de restitución de tierras, para resguardos indígenas y territorios colectivos de comunidades negras</v>
      </c>
      <c r="U121" s="30" t="str">
        <f>CATAS!K98</f>
        <v>GIT TIERRAS
ASTRID TORRES</v>
      </c>
      <c r="V121" s="31">
        <f>CATAS!Y98</f>
        <v>1.0000000000000002</v>
      </c>
      <c r="W121" s="31">
        <f>CATAS!Y99</f>
        <v>0</v>
      </c>
      <c r="X121" s="31">
        <f>CATAS!Z98</f>
        <v>0.4</v>
      </c>
      <c r="Y121" s="33">
        <f>CATAS!AA98</f>
        <v>0</v>
      </c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82.5" customHeight="1">
      <c r="A122" s="636"/>
      <c r="B122" s="636"/>
      <c r="C122" s="131" t="str">
        <f>CATAS!A103</f>
        <v>Área geográfica actualizada catastralmente</v>
      </c>
      <c r="D122" s="27" t="str">
        <f>CATAS!B103</f>
        <v>13. No Aplica</v>
      </c>
      <c r="E122" s="74" t="str">
        <f>CATAS!C103</f>
        <v>Implementar_la_prestación_por_excepción_de_la_gestión_catastral_acorde_con_los_procedimientos_con_enfoque_multipropósito</v>
      </c>
      <c r="F122" s="74" t="str">
        <f>CATAS!D103</f>
        <v>3.2. Promoción a otros gestores catastrales del IGAC como operador catastral.</v>
      </c>
      <c r="G122" s="74" t="str">
        <f>CATAS!E103</f>
        <v>Gestión_con_Valores_para_Resultados</v>
      </c>
      <c r="H122" s="74" t="str">
        <f>CATAS!F103</f>
        <v>3.6. Fortalecimiento organizacional y simplificación de procesos</v>
      </c>
      <c r="I122" s="74" t="str">
        <f>CATAS!G103</f>
        <v>Porcentaje</v>
      </c>
      <c r="J122" s="138">
        <f>CATAS!H103</f>
        <v>100</v>
      </c>
      <c r="K122" s="74" t="str">
        <f>CATAS!I103</f>
        <v>Avance en el proceso de actualización catastral</v>
      </c>
      <c r="L122" s="74" t="str">
        <f>CATAS!J103</f>
        <v>Eficacia</v>
      </c>
      <c r="M122" s="74" t="str">
        <f>CATAS!K103</f>
        <v>GIT GESTIÓN CATASTRAL</v>
      </c>
      <c r="N122" s="132">
        <f>CATAS!Y103</f>
        <v>0.99999999999999989</v>
      </c>
      <c r="O122" s="132">
        <f>CATAS!Y104</f>
        <v>0</v>
      </c>
      <c r="P122" s="132">
        <f>CATAS!Z103</f>
        <v>0.15</v>
      </c>
      <c r="Q122" s="132">
        <f>CATAS!AA103</f>
        <v>0</v>
      </c>
      <c r="R122" s="645"/>
      <c r="S122" s="133" t="str">
        <f>CATAS!B106</f>
        <v>13. No Aplica</v>
      </c>
      <c r="T122" s="134" t="str">
        <f>CATAS!C106</f>
        <v>Realizar la actualización física, jurídica y económica de 9 municipios del país (6.560.314 hectáreas)</v>
      </c>
      <c r="U122" s="134" t="str">
        <f>CATAS!K106</f>
        <v>GIT GESTIÓN CATASTRAL
MARIA ANGÉLICA ACERO</v>
      </c>
      <c r="V122" s="135">
        <f>CATAS!Y106</f>
        <v>0.99999999999999989</v>
      </c>
      <c r="W122" s="135">
        <f>CATAS!Y107</f>
        <v>0</v>
      </c>
      <c r="X122" s="135">
        <f>CATAS!Z106</f>
        <v>1</v>
      </c>
      <c r="Y122" s="136">
        <f>CATAS!AA106</f>
        <v>0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5.75" customHeight="1">
      <c r="A123" s="636"/>
      <c r="B123" s="636"/>
      <c r="C123" s="647" t="str">
        <f>CATAS!A111</f>
        <v>Trámites de conservación catastral</v>
      </c>
      <c r="D123" s="643" t="str">
        <f>CATAS!B111</f>
        <v>13. No Aplica</v>
      </c>
      <c r="E123" s="639" t="str">
        <f>CATAS!C111</f>
        <v>Implementar_la_prestación_por_excepción_de_la_gestión_catastral_acorde_con_los_procedimientos_con_enfoque_multipropósito</v>
      </c>
      <c r="F123" s="639" t="str">
        <f>CATAS!D111</f>
        <v>3.2. Promoción a otros gestores catastrales del IGAC como operador catastral.</v>
      </c>
      <c r="G123" s="639" t="str">
        <f>CATAS!E111</f>
        <v>Gestión_con_Valores_para_Resultados</v>
      </c>
      <c r="H123" s="639" t="str">
        <f>CATAS!F111</f>
        <v>3.6. Fortalecimiento organizacional y simplificación de procesos</v>
      </c>
      <c r="I123" s="639" t="str">
        <f>CATAS!G111</f>
        <v>Numero</v>
      </c>
      <c r="J123" s="641">
        <f>CATAS!H111</f>
        <v>840348.38656250003</v>
      </c>
      <c r="K123" s="639" t="str">
        <f>CATAS!I111</f>
        <v>Número de trámites de conservación catastral</v>
      </c>
      <c r="L123" s="639" t="str">
        <f>CATAS!J111</f>
        <v>Eficacia</v>
      </c>
      <c r="M123" s="639" t="str">
        <f>CATAS!K111</f>
        <v>GIT GESTIÓN CATASTRAL</v>
      </c>
      <c r="N123" s="641">
        <f>CATAS!Y111</f>
        <v>840348.38656250003</v>
      </c>
      <c r="O123" s="642">
        <f>CATAS!Y112</f>
        <v>0</v>
      </c>
      <c r="P123" s="640">
        <f>CATAS!Z111</f>
        <v>0.1</v>
      </c>
      <c r="Q123" s="640">
        <f>CATAS!AA111</f>
        <v>0</v>
      </c>
      <c r="R123" s="645"/>
      <c r="S123" s="21" t="str">
        <f>CATAS!B114</f>
        <v>13. No Aplica</v>
      </c>
      <c r="T123" s="22" t="str">
        <f>CATAS!C114</f>
        <v>Realizar 267.201  trámites que requieren visita a terreno, incluidos los saldos de vigencias anteriores</v>
      </c>
      <c r="U123" s="22" t="str">
        <f>CATAS!K114</f>
        <v>GIT GESTIÓN CATASTRAL</v>
      </c>
      <c r="V123" s="149">
        <f>CATAS!Y114</f>
        <v>267201.38656249997</v>
      </c>
      <c r="W123" s="23">
        <f>CATAS!Y115</f>
        <v>0</v>
      </c>
      <c r="X123" s="23">
        <f>CATAS!Z114</f>
        <v>0.2</v>
      </c>
      <c r="Y123" s="24">
        <f>CATAS!AA114</f>
        <v>0</v>
      </c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9.5" customHeight="1">
      <c r="A124" s="636"/>
      <c r="B124" s="636"/>
      <c r="C124" s="636"/>
      <c r="D124" s="636"/>
      <c r="E124" s="636"/>
      <c r="F124" s="636"/>
      <c r="G124" s="636"/>
      <c r="H124" s="636"/>
      <c r="I124" s="636"/>
      <c r="J124" s="636"/>
      <c r="K124" s="636"/>
      <c r="L124" s="636"/>
      <c r="M124" s="636"/>
      <c r="N124" s="636"/>
      <c r="O124" s="636"/>
      <c r="P124" s="636"/>
      <c r="Q124" s="636"/>
      <c r="R124" s="645"/>
      <c r="S124" s="25" t="str">
        <f>CATAS!B116</f>
        <v>13. No Aplica</v>
      </c>
      <c r="T124" s="26" t="str">
        <f>CATAS!C116</f>
        <v>Realizar 172.871 trámites de oficina, incluidos los saldos de vigencias anteriores</v>
      </c>
      <c r="U124" s="26" t="str">
        <f>CATAS!K116</f>
        <v>GIT GESTIÓN CATASTRAL</v>
      </c>
      <c r="V124" s="150">
        <f>CATAS!Y116</f>
        <v>172871</v>
      </c>
      <c r="W124" s="27">
        <f>CATAS!Y117</f>
        <v>0</v>
      </c>
      <c r="X124" s="27">
        <f>CATAS!Z116</f>
        <v>0.2</v>
      </c>
      <c r="Y124" s="28">
        <f>CATAS!AA116</f>
        <v>0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9.5" customHeight="1">
      <c r="A125" s="636"/>
      <c r="B125" s="636"/>
      <c r="C125" s="636"/>
      <c r="D125" s="636"/>
      <c r="E125" s="636"/>
      <c r="F125" s="636"/>
      <c r="G125" s="636"/>
      <c r="H125" s="636"/>
      <c r="I125" s="636"/>
      <c r="J125" s="636"/>
      <c r="K125" s="636"/>
      <c r="L125" s="636"/>
      <c r="M125" s="636"/>
      <c r="N125" s="636"/>
      <c r="O125" s="636"/>
      <c r="P125" s="636"/>
      <c r="Q125" s="636"/>
      <c r="R125" s="645"/>
      <c r="S125" s="25" t="str">
        <f>CATAS!B118</f>
        <v>13. No Aplica</v>
      </c>
      <c r="T125" s="26" t="str">
        <f>CATAS!C118</f>
        <v>Realizar la actualización jurídica masiva de 400.276 predios</v>
      </c>
      <c r="U125" s="26" t="str">
        <f>CATAS!K118</f>
        <v>GIT INFORMACIÓN Y TECNOLOGÍA</v>
      </c>
      <c r="V125" s="150">
        <f>CATAS!Y114</f>
        <v>267201.38656249997</v>
      </c>
      <c r="W125" s="27">
        <f>CATAS!Y119</f>
        <v>0</v>
      </c>
      <c r="X125" s="27">
        <f>CATAS!Z118</f>
        <v>0.2</v>
      </c>
      <c r="Y125" s="28">
        <f>CATAS!AA118</f>
        <v>0</v>
      </c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9.5" customHeight="1">
      <c r="A126" s="636"/>
      <c r="B126" s="636"/>
      <c r="C126" s="636"/>
      <c r="D126" s="636"/>
      <c r="E126" s="636"/>
      <c r="F126" s="636"/>
      <c r="G126" s="636"/>
      <c r="H126" s="636"/>
      <c r="I126" s="636"/>
      <c r="J126" s="636"/>
      <c r="K126" s="636"/>
      <c r="L126" s="636"/>
      <c r="M126" s="636"/>
      <c r="N126" s="636"/>
      <c r="O126" s="636"/>
      <c r="P126" s="636"/>
      <c r="Q126" s="636"/>
      <c r="R126" s="645"/>
      <c r="S126" s="25" t="str">
        <f>CATAS!B120</f>
        <v>13. No Aplica</v>
      </c>
      <c r="T126" s="26" t="str">
        <f>CATAS!C120</f>
        <v xml:space="preserve">Definir la línea base de tiempos promedio de respuesta del proceso de conservación </v>
      </c>
      <c r="U126" s="26" t="str">
        <f>CATAS!K120</f>
        <v>GIT GESTIÓN CATASTRAL</v>
      </c>
      <c r="V126" s="27">
        <f>CATAS!Y120</f>
        <v>1</v>
      </c>
      <c r="W126" s="27">
        <f>CATAS!Y121</f>
        <v>0</v>
      </c>
      <c r="X126" s="27">
        <f>CATAS!Z120</f>
        <v>0.1</v>
      </c>
      <c r="Y126" s="28">
        <f>CATAS!AA120</f>
        <v>0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9.5" customHeight="1">
      <c r="A127" s="636"/>
      <c r="B127" s="636"/>
      <c r="C127" s="637"/>
      <c r="D127" s="637"/>
      <c r="E127" s="637"/>
      <c r="F127" s="637"/>
      <c r="G127" s="637"/>
      <c r="H127" s="637"/>
      <c r="I127" s="637"/>
      <c r="J127" s="637"/>
      <c r="K127" s="637"/>
      <c r="L127" s="637"/>
      <c r="M127" s="637"/>
      <c r="N127" s="637"/>
      <c r="O127" s="637"/>
      <c r="P127" s="637"/>
      <c r="Q127" s="637"/>
      <c r="R127" s="645"/>
      <c r="S127" s="29" t="str">
        <f>CATAS!B122</f>
        <v>13. No Aplica</v>
      </c>
      <c r="T127" s="30" t="str">
        <f>CATAS!C122</f>
        <v xml:space="preserve">Reducir los tiempos de respuesta en un 5% conforme a la línea base </v>
      </c>
      <c r="U127" s="30" t="str">
        <f>CATAS!K122</f>
        <v>GIT GESTIÓN CATASTRAL</v>
      </c>
      <c r="V127" s="31">
        <f>CATAS!Y122</f>
        <v>1</v>
      </c>
      <c r="W127" s="31">
        <f>CATAS!Y122</f>
        <v>1</v>
      </c>
      <c r="X127" s="31">
        <f>CATAS!Z122</f>
        <v>0.3</v>
      </c>
      <c r="Y127" s="33">
        <f>CATAS!AA122</f>
        <v>0</v>
      </c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9.5" customHeight="1">
      <c r="A128" s="636"/>
      <c r="B128" s="636"/>
      <c r="C128" s="647" t="str">
        <f>CATAS!A127</f>
        <v>Suministro y disposición de información catastral actualizada</v>
      </c>
      <c r="D128" s="643" t="str">
        <f>CATAS!B127</f>
        <v>13. No Aplica</v>
      </c>
      <c r="E128" s="639" t="str">
        <f>CATAS!C127</f>
        <v>Implementar_la_prestación_por_excepción_de_la_gestión_catastral_acorde_con_los_procedimientos_con_enfoque_multipropósito</v>
      </c>
      <c r="F128" s="643" t="str">
        <f>CATAS!D127</f>
        <v>3.2. Promoción a otros gestores catastrales del IGAC como operador catastral.</v>
      </c>
      <c r="G128" s="639" t="str">
        <f>CATAS!E127</f>
        <v>Gestión_con_Valores_para_Resultados</v>
      </c>
      <c r="H128" s="643" t="str">
        <f>CATAS!F127</f>
        <v>3.6. Fortalecimiento organizacional y simplificación de procesos</v>
      </c>
      <c r="I128" s="643" t="str">
        <f>CATAS!G127</f>
        <v>Porcentaje</v>
      </c>
      <c r="J128" s="643">
        <f>CATAS!H127</f>
        <v>1</v>
      </c>
      <c r="K128" s="643" t="str">
        <f>CATAS!I127</f>
        <v>Porcentaje de cumplimiento en el suministro y disposición de información catastral con relación a la programación</v>
      </c>
      <c r="L128" s="643" t="str">
        <f>CATAS!J127</f>
        <v>Eficacia</v>
      </c>
      <c r="M128" s="639" t="str">
        <f>CATAS!K127</f>
        <v>GIT ADMINISTRACIÓN DE LA INFORMACIÓN CATASTRAL</v>
      </c>
      <c r="N128" s="640">
        <f>CATAS!Y127</f>
        <v>0.99999999999999989</v>
      </c>
      <c r="O128" s="640">
        <f>CATAS!Y128</f>
        <v>0</v>
      </c>
      <c r="P128" s="640">
        <f>CATAS!Z127</f>
        <v>0.1</v>
      </c>
      <c r="Q128" s="640">
        <f>CATAS!AA127</f>
        <v>0</v>
      </c>
      <c r="R128" s="645"/>
      <c r="S128" s="21" t="str">
        <f>CATAS!B130</f>
        <v>13. No Aplica</v>
      </c>
      <c r="T128" s="22" t="str">
        <f>CATAS!C130</f>
        <v>Realizar la consolidación y disposición de información catastral actualizada de forma mensual</v>
      </c>
      <c r="U128" s="22" t="str">
        <f>CATAS!K130</f>
        <v>GIT ADMINISTRACIÓN DE LA INFORMACIÓN CATASTRAL</v>
      </c>
      <c r="V128" s="23">
        <f>CATAS!Y130</f>
        <v>0.99999999999999989</v>
      </c>
      <c r="W128" s="23">
        <f>CATAS!Y131</f>
        <v>0</v>
      </c>
      <c r="X128" s="23">
        <f>CATAS!Z130</f>
        <v>0.4</v>
      </c>
      <c r="Y128" s="24">
        <f>CATAS!AA130</f>
        <v>0</v>
      </c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9.5" customHeight="1">
      <c r="A129" s="636"/>
      <c r="B129" s="636"/>
      <c r="C129" s="636"/>
      <c r="D129" s="636"/>
      <c r="E129" s="636"/>
      <c r="F129" s="636"/>
      <c r="G129" s="636"/>
      <c r="H129" s="636"/>
      <c r="I129" s="636"/>
      <c r="J129" s="636"/>
      <c r="K129" s="636"/>
      <c r="L129" s="636"/>
      <c r="M129" s="636"/>
      <c r="N129" s="636"/>
      <c r="O129" s="636"/>
      <c r="P129" s="636"/>
      <c r="Q129" s="636"/>
      <c r="R129" s="645"/>
      <c r="S129" s="25" t="str">
        <f>CATAS!B132</f>
        <v>13. No Aplica</v>
      </c>
      <c r="T129" s="26" t="str">
        <f>CATAS!C132</f>
        <v xml:space="preserve">Realizar un diagnóstico de la calidad de la base cartográfica y alfanumérica para identificar una línea  base de inconsistencias </v>
      </c>
      <c r="U129" s="26" t="str">
        <f>CATAS!K132</f>
        <v>GIT ADMINISTRACIÓN DE LA INFORMACIÓN CATASTRAL</v>
      </c>
      <c r="V129" s="27">
        <f>CATAS!Y132</f>
        <v>1</v>
      </c>
      <c r="W129" s="27">
        <f>CATAS!Y133</f>
        <v>0</v>
      </c>
      <c r="X129" s="27">
        <f>CATAS!Z132</f>
        <v>0.3</v>
      </c>
      <c r="Y129" s="28">
        <f>CATAS!AA132</f>
        <v>0</v>
      </c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5.75" customHeight="1">
      <c r="A130" s="636"/>
      <c r="B130" s="636"/>
      <c r="C130" s="637"/>
      <c r="D130" s="637"/>
      <c r="E130" s="637"/>
      <c r="F130" s="637"/>
      <c r="G130" s="637"/>
      <c r="H130" s="637"/>
      <c r="I130" s="637"/>
      <c r="J130" s="637"/>
      <c r="K130" s="637"/>
      <c r="L130" s="637"/>
      <c r="M130" s="637"/>
      <c r="N130" s="637"/>
      <c r="O130" s="637"/>
      <c r="P130" s="637"/>
      <c r="Q130" s="637"/>
      <c r="R130" s="645"/>
      <c r="S130" s="29" t="str">
        <f>CATAS!B134</f>
        <v>13. No Aplica</v>
      </c>
      <c r="T130" s="30" t="str">
        <f>CATAS!C134</f>
        <v>Ajustar las inconsistencias que de acuerdo con el diagnóstico sean susceptibles de realizar de forma masiva</v>
      </c>
      <c r="U130" s="30" t="str">
        <f>CATAS!K134</f>
        <v>GIT ADMINISTRACIÓN DE LA INFORMACIÓN CATASTRAL</v>
      </c>
      <c r="V130" s="31">
        <f>CATAS!Y134</f>
        <v>1</v>
      </c>
      <c r="W130" s="31">
        <f>CATAS!Y135</f>
        <v>0</v>
      </c>
      <c r="X130" s="31">
        <f>CATAS!Z134</f>
        <v>0.3</v>
      </c>
      <c r="Y130" s="33">
        <f>CATAS!AA134</f>
        <v>0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5.75" customHeight="1">
      <c r="A131" s="636"/>
      <c r="B131" s="636"/>
      <c r="C131" s="647" t="str">
        <f>CATAS!A139</f>
        <v>Gestores habilitados en el marco de lo definido en el Plan Nacional de Desarrollo 2019-2022</v>
      </c>
      <c r="D131" s="643" t="str">
        <f>CATAS!B139</f>
        <v>13. No Aplica</v>
      </c>
      <c r="E131" s="639" t="str">
        <f>CATAS!C139</f>
        <v>Promover_la_habilitación_de_gestores_catastrales</v>
      </c>
      <c r="F131" s="643" t="str">
        <f>CATAS!D139</f>
        <v>3.2. Promoción a otros gestores catastrales del IGAC como operador catastral.</v>
      </c>
      <c r="G131" s="639" t="str">
        <f>CATAS!E139</f>
        <v>Gestión_con_Valores_para_Resultados</v>
      </c>
      <c r="H131" s="643" t="str">
        <f>CATAS!F139</f>
        <v>3.6. Fortalecimiento organizacional y simplificación de procesos</v>
      </c>
      <c r="I131" s="643" t="str">
        <f>CATAS!G139</f>
        <v>Numero</v>
      </c>
      <c r="J131" s="648">
        <f>CATAS!H139</f>
        <v>5</v>
      </c>
      <c r="K131" s="643" t="str">
        <f>CATAS!I139</f>
        <v>Número de Gestores Catastrales Habilitados en el marco de lo definido en el Plan Nacional de Desarrollo 2019-2022</v>
      </c>
      <c r="L131" s="643" t="str">
        <f>CATAS!J139</f>
        <v>Eficacia</v>
      </c>
      <c r="M131" s="639" t="str">
        <f>CATAS!K139</f>
        <v>GIT EVALUACIÓN , SEGUIMIENTO Y CONTROL DE LOS CATASTROS</v>
      </c>
      <c r="N131" s="641">
        <f>CATAS!Y139</f>
        <v>5</v>
      </c>
      <c r="O131" s="641">
        <f>CATAS!Y140</f>
        <v>0</v>
      </c>
      <c r="P131" s="640">
        <f>CATAS!Z139</f>
        <v>0.1</v>
      </c>
      <c r="Q131" s="640">
        <f>CATAS!AA139</f>
        <v>0</v>
      </c>
      <c r="R131" s="645"/>
      <c r="S131" s="21" t="str">
        <f>CATAS!B142</f>
        <v>13. No Aplica</v>
      </c>
      <c r="T131" s="22" t="str">
        <f>CATAS!C142</f>
        <v>Tramitar las solicitudes de habilitación del servicio público catastral en los términos de ley y de acuerdo con la regulación vigente</v>
      </c>
      <c r="U131" s="22" t="str">
        <f>CATAS!K142</f>
        <v>GIT EVALUACIÓN , SEGUIMIENTO Y CONTROL DE LOS CATASTROS</v>
      </c>
      <c r="V131" s="23">
        <f>CATAS!Y142</f>
        <v>1.0000000000000002</v>
      </c>
      <c r="W131" s="23">
        <f>CATAS!Y143</f>
        <v>0</v>
      </c>
      <c r="X131" s="23">
        <f>CATAS!Z142</f>
        <v>0.3</v>
      </c>
      <c r="Y131" s="24">
        <f>CATAS!AA142</f>
        <v>0</v>
      </c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5.75" customHeight="1">
      <c r="A132" s="636"/>
      <c r="B132" s="636"/>
      <c r="C132" s="636"/>
      <c r="D132" s="636"/>
      <c r="E132" s="636"/>
      <c r="F132" s="636"/>
      <c r="G132" s="636"/>
      <c r="H132" s="636"/>
      <c r="I132" s="636"/>
      <c r="J132" s="636"/>
      <c r="K132" s="636"/>
      <c r="L132" s="636"/>
      <c r="M132" s="636"/>
      <c r="N132" s="636"/>
      <c r="O132" s="636"/>
      <c r="P132" s="636"/>
      <c r="Q132" s="636"/>
      <c r="R132" s="645"/>
      <c r="S132" s="25" t="str">
        <f>CATAS!B144</f>
        <v>13. No Aplica</v>
      </c>
      <c r="T132" s="26" t="str">
        <f>CATAS!C144</f>
        <v>Habilitar mínimo cinco (5) Gestores Catastrales</v>
      </c>
      <c r="U132" s="26" t="str">
        <f>CATAS!K144</f>
        <v>GIT EVALUACIÓN , SEGUIMIENTO Y CONTROL DE LOS CATASTROS</v>
      </c>
      <c r="V132" s="27">
        <f>CATAS!Y144</f>
        <v>5</v>
      </c>
      <c r="W132" s="27">
        <f>CATAS!Y145</f>
        <v>0</v>
      </c>
      <c r="X132" s="27">
        <f>CATAS!Z144</f>
        <v>0.4</v>
      </c>
      <c r="Y132" s="28">
        <f>CATAS!AA144</f>
        <v>0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5.75" customHeight="1">
      <c r="A133" s="636"/>
      <c r="B133" s="636"/>
      <c r="C133" s="637"/>
      <c r="D133" s="637"/>
      <c r="E133" s="637"/>
      <c r="F133" s="637"/>
      <c r="G133" s="637"/>
      <c r="H133" s="637"/>
      <c r="I133" s="637"/>
      <c r="J133" s="637"/>
      <c r="K133" s="637"/>
      <c r="L133" s="637"/>
      <c r="M133" s="637"/>
      <c r="N133" s="637"/>
      <c r="O133" s="637"/>
      <c r="P133" s="637"/>
      <c r="Q133" s="637"/>
      <c r="R133" s="645"/>
      <c r="S133" s="29" t="str">
        <f>CATAS!B146</f>
        <v>13. No Aplica</v>
      </c>
      <c r="T133" s="30" t="str">
        <f>CATAS!C146</f>
        <v>Diseñar procedimiento para la entrega de información catastral por parte de los gestores habilitados</v>
      </c>
      <c r="U133" s="30" t="str">
        <f>CATAS!K146</f>
        <v>GIT EVALUACIÓN , SEGUIMIENTO Y CONTROL DE LOS CATASTROS</v>
      </c>
      <c r="V133" s="31">
        <f>CATAS!Y146</f>
        <v>1</v>
      </c>
      <c r="W133" s="31">
        <f>CATAS!Y147</f>
        <v>0</v>
      </c>
      <c r="X133" s="31">
        <f>CATAS!Z146</f>
        <v>0.3</v>
      </c>
      <c r="Y133" s="33">
        <f>CATAS!AA146</f>
        <v>0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26.25" customHeight="1">
      <c r="A134" s="636"/>
      <c r="B134" s="636"/>
      <c r="C134" s="647" t="str">
        <f>CATAS!A151</f>
        <v>Crédito de banca multilateral implementado</v>
      </c>
      <c r="D134" s="643" t="str">
        <f>CATAS!B151</f>
        <v>13. No Aplica</v>
      </c>
      <c r="E134" s="639" t="str">
        <f>CATAS!C151</f>
        <v>Implementar_la_prestación_por_excepción_de_la_gestión_catastral_acorde_con_los_procedimientos_con_enfoque_multipropósito</v>
      </c>
      <c r="F134" s="639" t="str">
        <f>CATAS!D151</f>
        <v>3.2. Promoción a otros gestores catastrales del IGAC como operador catastral.</v>
      </c>
      <c r="G134" s="639" t="str">
        <f>CATAS!E151</f>
        <v>Gestión_con_Valores_para_Resultados</v>
      </c>
      <c r="H134" s="639" t="str">
        <f>CATAS!F151</f>
        <v>3.6. Fortalecimiento organizacional y simplificación de procesos</v>
      </c>
      <c r="I134" s="639" t="str">
        <f>CATAS!G151</f>
        <v>Porcentaje</v>
      </c>
      <c r="J134" s="639">
        <f>CATAS!H151</f>
        <v>100</v>
      </c>
      <c r="K134" s="639" t="str">
        <f>CATAS!I151</f>
        <v>Avance en la implementación del proyecto de Catastro Multipropósito, en el marco del crédito de la banca multilateral</v>
      </c>
      <c r="L134" s="639" t="str">
        <f>CATAS!J151</f>
        <v>Eficacia</v>
      </c>
      <c r="M134" s="639" t="str">
        <f>CATAS!K151</f>
        <v>SUBDIRECCIÓN DE CATASTRO</v>
      </c>
      <c r="N134" s="640">
        <f>CATAS!Y151</f>
        <v>1</v>
      </c>
      <c r="O134" s="640">
        <f>CATAS!Y152</f>
        <v>0</v>
      </c>
      <c r="P134" s="640">
        <f>CATAS!Z151</f>
        <v>0.1</v>
      </c>
      <c r="Q134" s="640">
        <f>CATAS!AA151</f>
        <v>0</v>
      </c>
      <c r="R134" s="645"/>
      <c r="S134" s="21" t="str">
        <f>CATAS!B154</f>
        <v>13. No Aplica</v>
      </c>
      <c r="T134" s="22" t="str">
        <f>CATAS!C154</f>
        <v>Adelantar proceso de contratación de operadores para 2021 y 2022</v>
      </c>
      <c r="U134" s="22" t="str">
        <f>CATAS!K154</f>
        <v>SUBDIRECCIÓN DE CATASTRO
DIANA CAROLINA NARANJO
CLAUDIA RODRÍGUEZ</v>
      </c>
      <c r="V134" s="23">
        <f>CATAS!Y154</f>
        <v>1</v>
      </c>
      <c r="W134" s="23">
        <f>CATAS!Y155</f>
        <v>0</v>
      </c>
      <c r="X134" s="23">
        <f>CATAS!Z154</f>
        <v>0.6</v>
      </c>
      <c r="Y134" s="24">
        <f>CATAS!AA154</f>
        <v>0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26.25" customHeight="1">
      <c r="A135" s="637"/>
      <c r="B135" s="637"/>
      <c r="C135" s="637"/>
      <c r="D135" s="637"/>
      <c r="E135" s="637"/>
      <c r="F135" s="637"/>
      <c r="G135" s="637"/>
      <c r="H135" s="637"/>
      <c r="I135" s="637"/>
      <c r="J135" s="637"/>
      <c r="K135" s="637"/>
      <c r="L135" s="637"/>
      <c r="M135" s="637"/>
      <c r="N135" s="637"/>
      <c r="O135" s="637"/>
      <c r="P135" s="637"/>
      <c r="Q135" s="637"/>
      <c r="R135" s="645"/>
      <c r="S135" s="25" t="str">
        <f>CATAS!B156</f>
        <v>13. No Aplica</v>
      </c>
      <c r="T135" s="26" t="str">
        <f>CATAS!C156</f>
        <v>Adelantar el diseño y contratación del plan de calidad y supervisión para la operación del proyecto 2021 y 2022</v>
      </c>
      <c r="U135" s="26" t="str">
        <f>CATAS!K156</f>
        <v>SUBDIRECCIÓN DE CATASTRO
DIANA CAROLINA NARANJO
CLAUDIA RODRÍGUEZ</v>
      </c>
      <c r="V135" s="27">
        <f>CATAS!Y156</f>
        <v>1</v>
      </c>
      <c r="W135" s="27">
        <f>CATAS!Y157</f>
        <v>0</v>
      </c>
      <c r="X135" s="27">
        <f>CATAS!Z156</f>
        <v>0.4</v>
      </c>
      <c r="Y135" s="28">
        <f>CATAS!AA156</f>
        <v>0</v>
      </c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5.75" customHeight="1">
      <c r="A136" s="635" t="str">
        <f>DIRECC!C4</f>
        <v>DIRECCIONAMIENTO ESTRATÉGICO Y PLANEACION</v>
      </c>
      <c r="B136" s="638">
        <f>DIRECC!AA4</f>
        <v>5.7500000000000002E-2</v>
      </c>
      <c r="C136" s="647" t="str">
        <f>DIRECC!A9</f>
        <v>Reportes de seguimiento a las metas institucionales y sectoriales</v>
      </c>
      <c r="D136" s="643" t="str">
        <f>DIRECC!B9</f>
        <v>13. No Aplica</v>
      </c>
      <c r="E136" s="639" t="str">
        <f>DIRECC!C9</f>
        <v>Implementar un plan de modernización y fortalecimiento institucional</v>
      </c>
      <c r="F136" s="639" t="str">
        <f>DIRECC!D9</f>
        <v>1.8. Implementación  de las políticas de gestión y desempeño institucional (MIPG).</v>
      </c>
      <c r="G136" s="639" t="str">
        <f>DIRECC!E9</f>
        <v>Direccionamiento Estratégico y Planeación</v>
      </c>
      <c r="H136" s="639" t="str">
        <f>DIRECC!F9</f>
        <v>2.1. Planeacion Institucional</v>
      </c>
      <c r="I136" s="639" t="str">
        <f>DIRECC!G9</f>
        <v>Numero</v>
      </c>
      <c r="J136" s="639">
        <f>DIRECC!H9</f>
        <v>9</v>
      </c>
      <c r="K136" s="639" t="str">
        <f>DIRECC!I9</f>
        <v>Reportes de seguimiento a metas institucionales y sectoriales elaborados</v>
      </c>
      <c r="L136" s="639" t="str">
        <f>DIRECC!J9</f>
        <v>Eficacia</v>
      </c>
      <c r="M136" s="639" t="str">
        <f>DIRECC!K9</f>
        <v xml:space="preserve">Oficina Asesora de Planeación </v>
      </c>
      <c r="N136" s="648">
        <f>DIRECC!Y9</f>
        <v>8.56</v>
      </c>
      <c r="O136" s="648">
        <f>DIRECC!Y10</f>
        <v>0</v>
      </c>
      <c r="P136" s="640">
        <f>DIRECC!Z9</f>
        <v>0.52</v>
      </c>
      <c r="Q136" s="640">
        <f>DIRECC!AA9</f>
        <v>0</v>
      </c>
      <c r="R136" s="644">
        <f>SUM(Q136:Q153)</f>
        <v>0</v>
      </c>
      <c r="S136" s="21" t="str">
        <f>DIRECC!B12</f>
        <v>13. No Aplica</v>
      </c>
      <c r="T136" s="22" t="str">
        <f>DIRECC!C12</f>
        <v>Elaborar reportes ejecutivos de seguimiento a las metas de los planes institucionales</v>
      </c>
      <c r="U136" s="22" t="str">
        <f>DIRECC!K12</f>
        <v xml:space="preserve">Oficina Asesora de Planeación </v>
      </c>
      <c r="V136" s="149">
        <f>DIRECC!Y12</f>
        <v>9.4</v>
      </c>
      <c r="W136" s="149">
        <f>DIRECC!Y13</f>
        <v>0</v>
      </c>
      <c r="X136" s="23">
        <f>DIRECC!Z12</f>
        <v>0.4</v>
      </c>
      <c r="Y136" s="24">
        <f>DIRECC!AA12</f>
        <v>0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5.75" customHeight="1">
      <c r="A137" s="636"/>
      <c r="B137" s="636"/>
      <c r="C137" s="636"/>
      <c r="D137" s="636"/>
      <c r="E137" s="636"/>
      <c r="F137" s="636"/>
      <c r="G137" s="636"/>
      <c r="H137" s="636"/>
      <c r="I137" s="636"/>
      <c r="J137" s="636"/>
      <c r="K137" s="636"/>
      <c r="L137" s="636"/>
      <c r="M137" s="636"/>
      <c r="N137" s="636"/>
      <c r="O137" s="636"/>
      <c r="P137" s="636"/>
      <c r="Q137" s="636"/>
      <c r="R137" s="645"/>
      <c r="S137" s="25" t="str">
        <f>DIRECC!B14</f>
        <v>13. No Aplica</v>
      </c>
      <c r="T137" s="26" t="str">
        <f>DIRECC!C14</f>
        <v>Presentar los reportes de seguimiento mejorados en los Comités de Gestión y Desempeño para la generación de alertas, toma de decisiones y definición de acciones de mejora necesarias para el cumplimiento de las metas institucionales</v>
      </c>
      <c r="U137" s="26" t="str">
        <f>DIRECC!K14</f>
        <v xml:space="preserve">Oficina Asesora de Planeación </v>
      </c>
      <c r="V137" s="150">
        <f>DIRECC!Y14</f>
        <v>8</v>
      </c>
      <c r="W137" s="150">
        <f>DIRECC!Y15</f>
        <v>0</v>
      </c>
      <c r="X137" s="27">
        <f>DIRECC!Z14</f>
        <v>0.3</v>
      </c>
      <c r="Y137" s="28">
        <f>DIRECC!AA14</f>
        <v>0</v>
      </c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5.75" customHeight="1">
      <c r="A138" s="636"/>
      <c r="B138" s="636"/>
      <c r="C138" s="637"/>
      <c r="D138" s="637"/>
      <c r="E138" s="637"/>
      <c r="F138" s="637"/>
      <c r="G138" s="637"/>
      <c r="H138" s="637"/>
      <c r="I138" s="637"/>
      <c r="J138" s="637"/>
      <c r="K138" s="637"/>
      <c r="L138" s="637"/>
      <c r="M138" s="637"/>
      <c r="N138" s="637"/>
      <c r="O138" s="637"/>
      <c r="P138" s="637"/>
      <c r="Q138" s="637"/>
      <c r="R138" s="645"/>
      <c r="S138" s="25" t="str">
        <f>DIRECC!B16</f>
        <v>13. No Aplica</v>
      </c>
      <c r="T138" s="26" t="str">
        <f>DIRECC!C16</f>
        <v>Publicar y presentar los reportes de seguimiento de las metas institucionales en  las herramientas definidas y a las entidades que lo requieren con el fin de contribuir a la rendición permanente de cuentas de la gestión desarrollada por el IGAC</v>
      </c>
      <c r="U138" s="26" t="str">
        <f>DIRECC!K16</f>
        <v xml:space="preserve">Oficina Asesora de Planeación </v>
      </c>
      <c r="V138" s="150">
        <f>DIRECC!Y16</f>
        <v>8</v>
      </c>
      <c r="W138" s="150">
        <f>DIRECC!Y17</f>
        <v>0</v>
      </c>
      <c r="X138" s="27">
        <f>DIRECC!Z16</f>
        <v>0.3</v>
      </c>
      <c r="Y138" s="28">
        <f>DIRECC!AA16</f>
        <v>0</v>
      </c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23.25" customHeight="1">
      <c r="A139" s="636"/>
      <c r="B139" s="636"/>
      <c r="C139" s="647" t="str">
        <f>DIRECC!A21</f>
        <v>Anteproyecto de presupuesto - MGMP</v>
      </c>
      <c r="D139" s="643" t="str">
        <f>DIRECC!B21</f>
        <v>13. No Aplica</v>
      </c>
      <c r="E139" s="639" t="str">
        <f>DIRECC!C21</f>
        <v>Implementar un plan de modernización y fortalecimiento institucional</v>
      </c>
      <c r="F139" s="643" t="str">
        <f>DIRECC!D21</f>
        <v>1.8. Implementación  de las políticas de gestión y desempeño institucional (MIPG).</v>
      </c>
      <c r="G139" s="639" t="str">
        <f>DIRECC!E21</f>
        <v>Direccionamiento Estratégico y Planeación</v>
      </c>
      <c r="H139" s="643" t="str">
        <f>DIRECC!F21</f>
        <v>2.2. Gestión Presupuestal y eficiencia del gasto público</v>
      </c>
      <c r="I139" s="643" t="str">
        <f>DIRECC!G21</f>
        <v>Número</v>
      </c>
      <c r="J139" s="677">
        <f>DIRECC!H21</f>
        <v>1</v>
      </c>
      <c r="K139" s="643" t="str">
        <f>DIRECC!I21</f>
        <v>Anteproyecto de presupuesto presentado</v>
      </c>
      <c r="L139" s="643" t="str">
        <f>DIRECC!J21</f>
        <v>Eficacia</v>
      </c>
      <c r="M139" s="639" t="str">
        <f>DIRECC!K21</f>
        <v xml:space="preserve">Oficina Asesora de Planeación </v>
      </c>
      <c r="N139" s="640">
        <f>DIRECC!Y21</f>
        <v>0.99999999999999989</v>
      </c>
      <c r="O139" s="640">
        <f>DIRECC!Y22</f>
        <v>0</v>
      </c>
      <c r="P139" s="640">
        <f>DIRECC!Z21</f>
        <v>0.16</v>
      </c>
      <c r="Q139" s="640">
        <f>DIRECC!AA21</f>
        <v>0</v>
      </c>
      <c r="R139" s="645"/>
      <c r="S139" s="21" t="str">
        <f>DIRECC!B24</f>
        <v>13. No Aplica</v>
      </c>
      <c r="T139" s="22" t="str">
        <f>DIRECC!C24</f>
        <v>Estructurar el anteproyecto de presupuesto del IGAC con las dependencias de la entidad</v>
      </c>
      <c r="U139" s="22" t="str">
        <f>DIRECC!K24</f>
        <v xml:space="preserve">Oficina Asesora de Planeación </v>
      </c>
      <c r="V139" s="23">
        <f>DIRECC!Y24</f>
        <v>1</v>
      </c>
      <c r="W139" s="23">
        <f>DIRECC!Y25</f>
        <v>0</v>
      </c>
      <c r="X139" s="23">
        <f>DIRECC!Z24</f>
        <v>0.6</v>
      </c>
      <c r="Y139" s="24">
        <f>DIRECC!AA24</f>
        <v>0</v>
      </c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23.25" customHeight="1">
      <c r="A140" s="636"/>
      <c r="B140" s="636"/>
      <c r="C140" s="636"/>
      <c r="D140" s="636"/>
      <c r="E140" s="636"/>
      <c r="F140" s="636"/>
      <c r="G140" s="636"/>
      <c r="H140" s="636"/>
      <c r="I140" s="636"/>
      <c r="J140" s="636"/>
      <c r="K140" s="636"/>
      <c r="L140" s="636"/>
      <c r="M140" s="636"/>
      <c r="N140" s="636"/>
      <c r="O140" s="636"/>
      <c r="P140" s="636"/>
      <c r="Q140" s="636"/>
      <c r="R140" s="645"/>
      <c r="S140" s="25" t="str">
        <f>DIRECC!B26</f>
        <v>13. No Aplica</v>
      </c>
      <c r="T140" s="26" t="str">
        <f>DIRECC!C26</f>
        <v>Socializar el anteproyecto de presupuesto con los procesos de la Entidad</v>
      </c>
      <c r="U140" s="26" t="str">
        <f>DIRECC!K26</f>
        <v xml:space="preserve">Oficina Asesora de Planeación </v>
      </c>
      <c r="V140" s="27">
        <f>DIRECC!Y26</f>
        <v>1</v>
      </c>
      <c r="W140" s="27">
        <f>DIRECC!Y27</f>
        <v>0</v>
      </c>
      <c r="X140" s="27">
        <f>DIRECC!Z26</f>
        <v>0.25</v>
      </c>
      <c r="Y140" s="28">
        <f>DIRECC!AA26</f>
        <v>0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23.25" customHeight="1">
      <c r="A141" s="636"/>
      <c r="B141" s="636"/>
      <c r="C141" s="637"/>
      <c r="D141" s="637"/>
      <c r="E141" s="637"/>
      <c r="F141" s="637"/>
      <c r="G141" s="637"/>
      <c r="H141" s="637"/>
      <c r="I141" s="637"/>
      <c r="J141" s="637"/>
      <c r="K141" s="637"/>
      <c r="L141" s="637"/>
      <c r="M141" s="637"/>
      <c r="N141" s="637"/>
      <c r="O141" s="637"/>
      <c r="P141" s="637"/>
      <c r="Q141" s="637"/>
      <c r="R141" s="645"/>
      <c r="S141" s="29" t="str">
        <f>DIRECC!B28</f>
        <v>13. No Aplica</v>
      </c>
      <c r="T141" s="30" t="str">
        <f>DIRECC!C28</f>
        <v>Presentar ante las instancias definidas el anteproyecto de presupuesto del IGAC.</v>
      </c>
      <c r="U141" s="30" t="str">
        <f>DIRECC!K28</f>
        <v xml:space="preserve">Oficina Asesora de Planeación </v>
      </c>
      <c r="V141" s="151">
        <f>DIRECC!Y28</f>
        <v>2</v>
      </c>
      <c r="W141" s="150">
        <f>DIRECC!Y29</f>
        <v>0</v>
      </c>
      <c r="X141" s="31">
        <f>DIRECC!Z28</f>
        <v>0.15</v>
      </c>
      <c r="Y141" s="33">
        <f>DIRECC!AA28</f>
        <v>0</v>
      </c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5.75" customHeight="1">
      <c r="A142" s="636"/>
      <c r="B142" s="636"/>
      <c r="C142" s="647" t="str">
        <f>DIRECC!A33</f>
        <v xml:space="preserve">Informes de gestión </v>
      </c>
      <c r="D142" s="643" t="str">
        <f>DIRECC!B33</f>
        <v>9. Plan Anticorrupción y de Atención al Ciudadano</v>
      </c>
      <c r="E142" s="639" t="str">
        <f>DIRECC!C33</f>
        <v>Implementar un plan de modernización y fortalecimiento institucional</v>
      </c>
      <c r="F142" s="643" t="str">
        <f>DIRECC!D33</f>
        <v>1.8. Implementación  de las políticas de gestión y desempeño institucional (MIPG).</v>
      </c>
      <c r="G142" s="639" t="str">
        <f>DIRECC!E33</f>
        <v>Direccionamiento Estratégico y Planeación</v>
      </c>
      <c r="H142" s="643" t="str">
        <f>DIRECC!F33</f>
        <v>2.1. Planeacion Institucional</v>
      </c>
      <c r="I142" s="639" t="str">
        <f>DIRECC!G33</f>
        <v>Número</v>
      </c>
      <c r="J142" s="639">
        <f>DIRECC!H33</f>
        <v>15</v>
      </c>
      <c r="K142" s="639" t="str">
        <f>DIRECC!I33</f>
        <v>Informes de gestión elaborados</v>
      </c>
      <c r="L142" s="643" t="str">
        <f>DIRECC!J33</f>
        <v>Eficacia</v>
      </c>
      <c r="M142" s="643" t="str">
        <f>DIRECC!K33</f>
        <v xml:space="preserve">Oficina Asesora de Planeación </v>
      </c>
      <c r="N142" s="640">
        <f>DIRECC!Y33</f>
        <v>15</v>
      </c>
      <c r="O142" s="640">
        <f>DIRECC!Y34</f>
        <v>0</v>
      </c>
      <c r="P142" s="640">
        <f>DIRECC!Z33</f>
        <v>0.16</v>
      </c>
      <c r="Q142" s="640">
        <f>DIRECC!AA33</f>
        <v>0</v>
      </c>
      <c r="R142" s="645"/>
      <c r="S142" s="21" t="str">
        <f>DIRECC!B36</f>
        <v>9. Plan Anticorrupción y de Atención al Ciudadano</v>
      </c>
      <c r="T142" s="22" t="str">
        <f>DIRECC!C36</f>
        <v>Elaborar los informes de gestión de la entidad</v>
      </c>
      <c r="U142" s="22" t="str">
        <f>DIRECC!K36</f>
        <v xml:space="preserve">Oficina Asesora de Planeación </v>
      </c>
      <c r="V142" s="23">
        <f>DIRECC!Y36</f>
        <v>2</v>
      </c>
      <c r="W142" s="23">
        <f>DIRECC!Y37</f>
        <v>0</v>
      </c>
      <c r="X142" s="23">
        <f>DIRECC!Z36</f>
        <v>0.25</v>
      </c>
      <c r="Y142" s="24">
        <f>DIRECC!AA36</f>
        <v>0</v>
      </c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5.75" customHeight="1">
      <c r="A143" s="636"/>
      <c r="B143" s="636"/>
      <c r="C143" s="636"/>
      <c r="D143" s="636"/>
      <c r="E143" s="636"/>
      <c r="F143" s="636"/>
      <c r="G143" s="636"/>
      <c r="H143" s="636"/>
      <c r="I143" s="636"/>
      <c r="J143" s="636"/>
      <c r="K143" s="636"/>
      <c r="L143" s="636"/>
      <c r="M143" s="636"/>
      <c r="N143" s="636"/>
      <c r="O143" s="636"/>
      <c r="P143" s="636"/>
      <c r="Q143" s="636"/>
      <c r="R143" s="645"/>
      <c r="S143" s="25" t="str">
        <f>DIRECC!B38</f>
        <v>9. Plan Anticorrupción y de Atención al Ciudadano</v>
      </c>
      <c r="T143" s="26" t="str">
        <f>DIRECC!C38</f>
        <v>Elaborar el informe de gestión insumo el Informe al Congreso de la República del sector estadística</v>
      </c>
      <c r="U143" s="26" t="str">
        <f>DIRECC!K38</f>
        <v xml:space="preserve">Oficina Asesora de Planeación </v>
      </c>
      <c r="V143" s="27">
        <f>DIRECC!Y38</f>
        <v>1</v>
      </c>
      <c r="W143" s="27">
        <f>DIRECC!Y39</f>
        <v>0</v>
      </c>
      <c r="X143" s="27">
        <f>DIRECC!Z38</f>
        <v>0.25</v>
      </c>
      <c r="Y143" s="28">
        <f>DIRECC!AA38</f>
        <v>0</v>
      </c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5.75" customHeight="1">
      <c r="A144" s="636"/>
      <c r="B144" s="636"/>
      <c r="C144" s="636"/>
      <c r="D144" s="636"/>
      <c r="E144" s="636"/>
      <c r="F144" s="636"/>
      <c r="G144" s="636"/>
      <c r="H144" s="636"/>
      <c r="I144" s="636"/>
      <c r="J144" s="636"/>
      <c r="K144" s="636"/>
      <c r="L144" s="636"/>
      <c r="M144" s="636"/>
      <c r="N144" s="636"/>
      <c r="O144" s="636"/>
      <c r="P144" s="636"/>
      <c r="Q144" s="636"/>
      <c r="R144" s="645"/>
      <c r="S144" s="25" t="str">
        <f>DIRECC!B40</f>
        <v>9. Plan Anticorrupción y de Atención al Ciudadano</v>
      </c>
      <c r="T144" s="26" t="str">
        <f>DIRECC!C40</f>
        <v>Elaborar los informes mensuales de ejecución presupuestal</v>
      </c>
      <c r="U144" s="26" t="str">
        <f>DIRECC!K40</f>
        <v xml:space="preserve">Oficina Asesora de Planeación </v>
      </c>
      <c r="V144" s="27">
        <f>DIRECC!Y40</f>
        <v>12</v>
      </c>
      <c r="W144" s="27">
        <f>DIRECC!Y41</f>
        <v>0</v>
      </c>
      <c r="X144" s="27">
        <f>DIRECC!Z40</f>
        <v>0.25</v>
      </c>
      <c r="Y144" s="28">
        <f>DIRECC!AA40</f>
        <v>0</v>
      </c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5.75" customHeight="1">
      <c r="A145" s="636"/>
      <c r="B145" s="636"/>
      <c r="C145" s="637"/>
      <c r="D145" s="637"/>
      <c r="E145" s="637"/>
      <c r="F145" s="637"/>
      <c r="G145" s="637"/>
      <c r="H145" s="637"/>
      <c r="I145" s="637"/>
      <c r="J145" s="637"/>
      <c r="K145" s="637"/>
      <c r="L145" s="637"/>
      <c r="M145" s="637"/>
      <c r="N145" s="637"/>
      <c r="O145" s="637"/>
      <c r="P145" s="637"/>
      <c r="Q145" s="637"/>
      <c r="R145" s="645"/>
      <c r="S145" s="29" t="str">
        <f>DIRECC!B42</f>
        <v>9. Plan Anticorrupción y de Atención al Ciudadano</v>
      </c>
      <c r="T145" s="30" t="str">
        <f>DIRECC!C42</f>
        <v>Publicar los informes de gestión de la entidad en las herramientas definidas</v>
      </c>
      <c r="U145" s="30" t="str">
        <f>DIRECC!K42</f>
        <v xml:space="preserve">Oficina Asesora de Planeación </v>
      </c>
      <c r="V145" s="31">
        <f>DIRECC!Y42</f>
        <v>3</v>
      </c>
      <c r="W145" s="31">
        <f>DIRECC!Y43</f>
        <v>0</v>
      </c>
      <c r="X145" s="31">
        <f>DIRECC!Z42</f>
        <v>0.25</v>
      </c>
      <c r="Y145" s="33">
        <f>DIRECC!AA42</f>
        <v>0</v>
      </c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5.75" customHeight="1">
      <c r="A146" s="636"/>
      <c r="B146" s="636"/>
      <c r="C146" s="647" t="str">
        <f>DIRECC!A47</f>
        <v>MIPG implementado</v>
      </c>
      <c r="D146" s="639" t="str">
        <f>DIRECC!B47</f>
        <v>13. No aplica</v>
      </c>
      <c r="E146" s="639" t="str">
        <f>DIRECC!C47</f>
        <v xml:space="preserve">Implementar la modernización y el fortalecimiento  del IGAC </v>
      </c>
      <c r="F146" s="639" t="str">
        <f>DIRECC!D47</f>
        <v>Implementación  de las políticas de gestión y desempeño institucional (MIPG)</v>
      </c>
      <c r="G146" s="639" t="str">
        <f>DIRECC!E47</f>
        <v>Direccionamiento Estratégico y Planeación</v>
      </c>
      <c r="H146" s="639" t="str">
        <f>DIRECC!F47</f>
        <v xml:space="preserve">Fortalecimiento organizacional y simplificación de procesos </v>
      </c>
      <c r="I146" s="639" t="str">
        <f>DIRECC!G47</f>
        <v>Número</v>
      </c>
      <c r="J146" s="639">
        <f>DIRECC!H47</f>
        <v>82.2</v>
      </c>
      <c r="K146" s="639" t="str">
        <f>DIRECC!I47</f>
        <v>Indice de desempeño institucional</v>
      </c>
      <c r="L146" s="639" t="str">
        <f>DIRECC!J47</f>
        <v>Producto</v>
      </c>
      <c r="M146" s="643" t="str">
        <f>DIRECC!K47</f>
        <v xml:space="preserve">Oficina Asesora de Planeación </v>
      </c>
      <c r="N146" s="640">
        <f>DIRECC!Y47</f>
        <v>1</v>
      </c>
      <c r="O146" s="640">
        <f>DIRECC!Y48</f>
        <v>0</v>
      </c>
      <c r="P146" s="640">
        <f>DIRECC!Z47</f>
        <v>0.16</v>
      </c>
      <c r="Q146" s="640">
        <f>DIRECC!AA47</f>
        <v>0</v>
      </c>
      <c r="R146" s="645"/>
      <c r="S146" s="21" t="str">
        <f>DIRECC!B50</f>
        <v>13. No Aplica</v>
      </c>
      <c r="T146" s="22" t="str">
        <f>DIRECC!C50</f>
        <v>Elaborar informe respecto del análisis de las acciones de mejoramiento</v>
      </c>
      <c r="U146" s="22" t="str">
        <f>DIRECC!K50</f>
        <v xml:space="preserve">Oficina Asesora de Planeación </v>
      </c>
      <c r="V146" s="23">
        <f>DIRECC!Y50</f>
        <v>2</v>
      </c>
      <c r="W146" s="23">
        <f>DIRECC!Y51</f>
        <v>0</v>
      </c>
      <c r="X146" s="23">
        <f>DIRECC!Z50</f>
        <v>0.1</v>
      </c>
      <c r="Y146" s="24">
        <f>DIRECC!AA50</f>
        <v>0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5.75" customHeight="1">
      <c r="A147" s="636"/>
      <c r="B147" s="636"/>
      <c r="C147" s="636"/>
      <c r="D147" s="636"/>
      <c r="E147" s="636"/>
      <c r="F147" s="636"/>
      <c r="G147" s="636"/>
      <c r="H147" s="636"/>
      <c r="I147" s="636"/>
      <c r="J147" s="636"/>
      <c r="K147" s="636"/>
      <c r="L147" s="636"/>
      <c r="M147" s="636"/>
      <c r="N147" s="636"/>
      <c r="O147" s="636"/>
      <c r="P147" s="636"/>
      <c r="Q147" s="636"/>
      <c r="R147" s="645"/>
      <c r="S147" s="25" t="str">
        <f>DIRECC!B52</f>
        <v>13. No Aplica</v>
      </c>
      <c r="T147" s="26" t="str">
        <f>DIRECC!C52</f>
        <v>Actualizar la documentación del SGI del proceso Direccionamiento Estratégico y Planeación</v>
      </c>
      <c r="U147" s="26" t="str">
        <f>DIRECC!K52</f>
        <v xml:space="preserve">Oficina Asesora de Planeación </v>
      </c>
      <c r="V147" s="27">
        <f>DIRECC!Y52</f>
        <v>1</v>
      </c>
      <c r="W147" s="27">
        <f>DIRECC!Y53</f>
        <v>0</v>
      </c>
      <c r="X147" s="27">
        <f>DIRECC!Z52</f>
        <v>0.15</v>
      </c>
      <c r="Y147" s="28">
        <f>DIRECC!AA52</f>
        <v>0</v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5.75" customHeight="1">
      <c r="A148" s="636"/>
      <c r="B148" s="636"/>
      <c r="C148" s="636"/>
      <c r="D148" s="636"/>
      <c r="E148" s="636"/>
      <c r="F148" s="636"/>
      <c r="G148" s="636"/>
      <c r="H148" s="636"/>
      <c r="I148" s="636"/>
      <c r="J148" s="636"/>
      <c r="K148" s="636"/>
      <c r="L148" s="636"/>
      <c r="M148" s="636"/>
      <c r="N148" s="636"/>
      <c r="O148" s="636"/>
      <c r="P148" s="636"/>
      <c r="Q148" s="636"/>
      <c r="R148" s="645"/>
      <c r="S148" s="25" t="str">
        <f>DIRECC!B54</f>
        <v>13. No Aplica</v>
      </c>
      <c r="T148" s="26" t="str">
        <f>DIRECC!C54</f>
        <v>Generar informe frente a los resultados de la encuesta FURAG 2019 vs. 2018</v>
      </c>
      <c r="U148" s="26" t="str">
        <f>DIRECC!K54</f>
        <v xml:space="preserve">Oficina Asesora de Planeación </v>
      </c>
      <c r="V148" s="27">
        <f>DIRECC!Y54</f>
        <v>1</v>
      </c>
      <c r="W148" s="27">
        <f>DIRECC!Y55</f>
        <v>0</v>
      </c>
      <c r="X148" s="27">
        <f>DIRECC!Z54</f>
        <v>0.15</v>
      </c>
      <c r="Y148" s="28">
        <f>DIRECC!AA54</f>
        <v>0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5.75" customHeight="1">
      <c r="A149" s="636"/>
      <c r="B149" s="636"/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  <c r="M149" s="636"/>
      <c r="N149" s="636"/>
      <c r="O149" s="636"/>
      <c r="P149" s="636"/>
      <c r="Q149" s="636"/>
      <c r="R149" s="645"/>
      <c r="S149" s="25" t="str">
        <f>DIRECC!B56</f>
        <v>13. No Aplica</v>
      </c>
      <c r="T149" s="26" t="str">
        <f>DIRECC!C56</f>
        <v>Acompañar a los procesos para la formulación de las actividades o acciones que se deban generar a partir de los resultados del FURAG 2019</v>
      </c>
      <c r="U149" s="26" t="str">
        <f>DIRECC!K56</f>
        <v xml:space="preserve">Oficina Asesora de Planeación </v>
      </c>
      <c r="V149" s="27">
        <f>DIRECC!Y56</f>
        <v>4</v>
      </c>
      <c r="W149" s="27">
        <f>DIRECC!Y57</f>
        <v>0</v>
      </c>
      <c r="X149" s="27">
        <f>DIRECC!Z56</f>
        <v>0.12</v>
      </c>
      <c r="Y149" s="28">
        <f>DIRECC!AA56</f>
        <v>0</v>
      </c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5.75" customHeight="1">
      <c r="A150" s="636"/>
      <c r="B150" s="636"/>
      <c r="C150" s="636"/>
      <c r="D150" s="636"/>
      <c r="E150" s="636"/>
      <c r="F150" s="636"/>
      <c r="G150" s="636"/>
      <c r="H150" s="636"/>
      <c r="I150" s="636"/>
      <c r="J150" s="636"/>
      <c r="K150" s="636"/>
      <c r="L150" s="636"/>
      <c r="M150" s="636"/>
      <c r="N150" s="636"/>
      <c r="O150" s="636"/>
      <c r="P150" s="636"/>
      <c r="Q150" s="636"/>
      <c r="R150" s="645"/>
      <c r="S150" s="25" t="str">
        <f>DIRECC!B58</f>
        <v>9. Plan Anticorrupción y de Atención al Ciudadano</v>
      </c>
      <c r="T150" s="26" t="str">
        <f>DIRECC!C58</f>
        <v>Realizar y promover sensibilizaciones acerca de los temas del SGI-MIPG</v>
      </c>
      <c r="U150" s="26" t="str">
        <f>DIRECC!K58</f>
        <v xml:space="preserve">Oficina Asesora de Planeación </v>
      </c>
      <c r="V150" s="27">
        <f>DIRECC!Y58</f>
        <v>2</v>
      </c>
      <c r="W150" s="27">
        <f>DIRECC!Y59</f>
        <v>0</v>
      </c>
      <c r="X150" s="27">
        <f>DIRECC!Z58</f>
        <v>0.1</v>
      </c>
      <c r="Y150" s="28">
        <f>DIRECC!AA58</f>
        <v>0</v>
      </c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>
      <c r="A151" s="636"/>
      <c r="B151" s="636"/>
      <c r="C151" s="636"/>
      <c r="D151" s="636"/>
      <c r="E151" s="636"/>
      <c r="F151" s="636"/>
      <c r="G151" s="636"/>
      <c r="H151" s="636"/>
      <c r="I151" s="636"/>
      <c r="J151" s="636"/>
      <c r="K151" s="636"/>
      <c r="L151" s="636"/>
      <c r="M151" s="636"/>
      <c r="N151" s="636"/>
      <c r="O151" s="636"/>
      <c r="P151" s="636"/>
      <c r="Q151" s="636"/>
      <c r="R151" s="645"/>
      <c r="S151" s="25" t="str">
        <f>DIRECC!B60</f>
        <v>13. No Aplica</v>
      </c>
      <c r="T151" s="26" t="str">
        <f>DIRECC!C60</f>
        <v>Preparar y realizar las auditorias internas del SGI</v>
      </c>
      <c r="U151" s="26" t="str">
        <f>DIRECC!K60</f>
        <v xml:space="preserve">Oficina Asesora de Planeación </v>
      </c>
      <c r="V151" s="27">
        <f>DIRECC!Y60</f>
        <v>1</v>
      </c>
      <c r="W151" s="27">
        <f>DIRECC!Y61</f>
        <v>0</v>
      </c>
      <c r="X151" s="27">
        <f>DIRECC!Z60</f>
        <v>0.14000000000000001</v>
      </c>
      <c r="Y151" s="28">
        <f>DIRECC!AA60</f>
        <v>0</v>
      </c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>
      <c r="A152" s="636"/>
      <c r="B152" s="636"/>
      <c r="C152" s="636"/>
      <c r="D152" s="636"/>
      <c r="E152" s="636"/>
      <c r="F152" s="636"/>
      <c r="G152" s="636"/>
      <c r="H152" s="636"/>
      <c r="I152" s="636"/>
      <c r="J152" s="636"/>
      <c r="K152" s="636"/>
      <c r="L152" s="636"/>
      <c r="M152" s="636"/>
      <c r="N152" s="636"/>
      <c r="O152" s="636"/>
      <c r="P152" s="636"/>
      <c r="Q152" s="636"/>
      <c r="R152" s="645"/>
      <c r="S152" s="25" t="str">
        <f>DIRECC!B62</f>
        <v>13. No Aplica</v>
      </c>
      <c r="T152" s="26" t="str">
        <f>DIRECC!C62</f>
        <v>Preparar y realizar las Revisión por la Dirección</v>
      </c>
      <c r="U152" s="26" t="str">
        <f>DIRECC!K62</f>
        <v xml:space="preserve">Oficina Asesora de Planeación </v>
      </c>
      <c r="V152" s="27">
        <f>DIRECC!Y62</f>
        <v>1</v>
      </c>
      <c r="W152" s="27">
        <f>DIRECC!Y63</f>
        <v>0</v>
      </c>
      <c r="X152" s="27">
        <f>DIRECC!Z62</f>
        <v>0.14000000000000001</v>
      </c>
      <c r="Y152" s="28">
        <f>DIRECC!AA62</f>
        <v>0</v>
      </c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>
      <c r="A153" s="637"/>
      <c r="B153" s="637"/>
      <c r="C153" s="637"/>
      <c r="D153" s="637"/>
      <c r="E153" s="637"/>
      <c r="F153" s="637"/>
      <c r="G153" s="637"/>
      <c r="H153" s="637"/>
      <c r="I153" s="637"/>
      <c r="J153" s="637"/>
      <c r="K153" s="637"/>
      <c r="L153" s="637"/>
      <c r="M153" s="637"/>
      <c r="N153" s="637"/>
      <c r="O153" s="637"/>
      <c r="P153" s="637"/>
      <c r="Q153" s="637"/>
      <c r="R153" s="646"/>
      <c r="S153" s="29" t="str">
        <f>DIRECC!B64</f>
        <v>13. No Aplica</v>
      </c>
      <c r="T153" s="30" t="str">
        <f>DIRECC!C64</f>
        <v>Acompañar la presentación de la auditoria externa para mantener la certificación en los sistemas de gestión de calidad y ambiental</v>
      </c>
      <c r="U153" s="30" t="str">
        <f>DIRECC!K64</f>
        <v xml:space="preserve">Oficina Asesora de Planeación </v>
      </c>
      <c r="V153" s="31">
        <f>DIRECC!Y64</f>
        <v>3</v>
      </c>
      <c r="W153" s="31">
        <f>DIRECC!Y65</f>
        <v>0</v>
      </c>
      <c r="X153" s="31">
        <f>DIRECC!Z64</f>
        <v>0.1</v>
      </c>
      <c r="Y153" s="33">
        <f>DIRECC!AA64</f>
        <v>0</v>
      </c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>
      <c r="A154" s="635" t="s">
        <v>351</v>
      </c>
      <c r="B154" s="638">
        <f>REGULA!AA4</f>
        <v>5.04E-2</v>
      </c>
      <c r="C154" s="656"/>
      <c r="D154" s="657"/>
      <c r="E154" s="657"/>
      <c r="F154" s="657"/>
      <c r="G154" s="657"/>
      <c r="H154" s="657"/>
      <c r="I154" s="657"/>
      <c r="J154" s="657"/>
      <c r="K154" s="657"/>
      <c r="L154" s="657"/>
      <c r="M154" s="657"/>
      <c r="N154" s="657"/>
      <c r="O154" s="657"/>
      <c r="P154" s="657"/>
      <c r="Q154" s="657"/>
      <c r="R154" s="153"/>
      <c r="S154" s="154"/>
      <c r="T154" s="154"/>
      <c r="U154" s="154"/>
      <c r="V154" s="155"/>
      <c r="W154" s="155"/>
      <c r="X154" s="155"/>
      <c r="Y154" s="155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>
      <c r="A155" s="636"/>
      <c r="B155" s="636"/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  <c r="M155" s="636"/>
      <c r="N155" s="636"/>
      <c r="O155" s="636"/>
      <c r="P155" s="636"/>
      <c r="Q155" s="636"/>
      <c r="R155" s="153"/>
      <c r="S155" s="26"/>
      <c r="T155" s="26"/>
      <c r="U155" s="26"/>
      <c r="V155" s="27"/>
      <c r="W155" s="27"/>
      <c r="X155" s="27"/>
      <c r="Y155" s="27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>
      <c r="A156" s="636"/>
      <c r="B156" s="636"/>
      <c r="C156" s="636"/>
      <c r="D156" s="636"/>
      <c r="E156" s="636"/>
      <c r="F156" s="636"/>
      <c r="G156" s="636"/>
      <c r="H156" s="636"/>
      <c r="I156" s="636"/>
      <c r="J156" s="636"/>
      <c r="K156" s="636"/>
      <c r="L156" s="636"/>
      <c r="M156" s="636"/>
      <c r="N156" s="636"/>
      <c r="O156" s="636"/>
      <c r="P156" s="636"/>
      <c r="Q156" s="636"/>
      <c r="R156" s="153"/>
      <c r="S156" s="26"/>
      <c r="T156" s="26"/>
      <c r="U156" s="26"/>
      <c r="V156" s="27"/>
      <c r="W156" s="27"/>
      <c r="X156" s="27"/>
      <c r="Y156" s="27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>
      <c r="A157" s="637"/>
      <c r="B157" s="637"/>
      <c r="C157" s="637"/>
      <c r="D157" s="637"/>
      <c r="E157" s="637"/>
      <c r="F157" s="637"/>
      <c r="G157" s="637"/>
      <c r="H157" s="637"/>
      <c r="I157" s="637"/>
      <c r="J157" s="637"/>
      <c r="K157" s="637"/>
      <c r="L157" s="637"/>
      <c r="M157" s="637"/>
      <c r="N157" s="637"/>
      <c r="O157" s="637"/>
      <c r="P157" s="637"/>
      <c r="Q157" s="637"/>
      <c r="R157" s="153"/>
      <c r="S157" s="60"/>
      <c r="T157" s="60"/>
      <c r="U157" s="60"/>
      <c r="V157" s="18"/>
      <c r="W157" s="18"/>
      <c r="X157" s="18"/>
      <c r="Y157" s="18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39" customHeight="1">
      <c r="A158" s="635" t="str">
        <f>TECNOL!C4</f>
        <v>GESTIÓN DE TECNOLOGÍAS DE LA INFORMACIÓN</v>
      </c>
      <c r="B158" s="638">
        <f>TECNOL!AA4</f>
        <v>5.9200000000000003E-2</v>
      </c>
      <c r="C158" s="647" t="str">
        <f>TECNOL!A9</f>
        <v>Servicios tecnológicos</v>
      </c>
      <c r="D158" s="643" t="str">
        <f>TECNOL!B9</f>
        <v>10. Plan Estratégico de Tecnologías de la Información y las Comunicaciones PETI</v>
      </c>
      <c r="E158" s="639" t="str">
        <f>TECNOL!C9</f>
        <v>Implementar un plan de modernización y fortalecimiento institucional</v>
      </c>
      <c r="F158" s="639" t="str">
        <f>TECNOL!D9</f>
        <v>1.2. Fortalecimiento del ecosistema digital para la gestión misional de la Entidad.</v>
      </c>
      <c r="G158" s="639" t="str">
        <f>TECNOL!E9</f>
        <v>Gestión con Valores para Resultados</v>
      </c>
      <c r="H158" s="639" t="str">
        <f>TECNOL!F9</f>
        <v>3.11. Gobierno Digital, antes Gobierno en Línea</v>
      </c>
      <c r="I158" s="639" t="str">
        <f>TECNOL!G9</f>
        <v>Porcentaje</v>
      </c>
      <c r="J158" s="639">
        <f>TECNOL!H9</f>
        <v>100</v>
      </c>
      <c r="K158" s="639" t="str">
        <f>TECNOL!I9</f>
        <v>índice de capacidad en la prestación de servicios de tecnología.</v>
      </c>
      <c r="L158" s="639" t="str">
        <f>TECNOL!J9</f>
        <v>Eficacia</v>
      </c>
      <c r="M158" s="639" t="str">
        <f>TECNOL!K9</f>
        <v>OIT</v>
      </c>
      <c r="N158" s="640">
        <f>TECNOL!Y9</f>
        <v>1</v>
      </c>
      <c r="O158" s="640">
        <f>TECNOL!Y10</f>
        <v>0</v>
      </c>
      <c r="P158" s="640">
        <f>TECNOL!Z9</f>
        <v>0.5</v>
      </c>
      <c r="Q158" s="640">
        <f>TECNOL!AA9</f>
        <v>0</v>
      </c>
      <c r="R158" s="644">
        <f>SUM(Q158:Q192)</f>
        <v>0</v>
      </c>
      <c r="S158" s="21" t="str">
        <f>TECNOL!B12</f>
        <v>10. Plan Estratégico de Tecnologías de la Información y las Comunicaciones PETI</v>
      </c>
      <c r="T158" s="22" t="str">
        <f>TECNOL!C12</f>
        <v xml:space="preserve">Ejecutar el Plan de Sensibilización, Capacitación y Comunicación del SGSI de la Vigencia </v>
      </c>
      <c r="U158" s="22" t="str">
        <f>TECNOL!K12</f>
        <v>OIT</v>
      </c>
      <c r="V158" s="23">
        <f>TECNOL!Y12</f>
        <v>0.99999999999999989</v>
      </c>
      <c r="W158" s="23">
        <f>TECNOL!Y13</f>
        <v>0</v>
      </c>
      <c r="X158" s="23">
        <f>TECNOL!Z12</f>
        <v>0.05</v>
      </c>
      <c r="Y158" s="24">
        <f>TECNOL!AA12</f>
        <v>0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39" customHeight="1">
      <c r="A159" s="636"/>
      <c r="B159" s="636"/>
      <c r="C159" s="636"/>
      <c r="D159" s="636"/>
      <c r="E159" s="636"/>
      <c r="F159" s="636"/>
      <c r="G159" s="636"/>
      <c r="H159" s="636"/>
      <c r="I159" s="636"/>
      <c r="J159" s="636"/>
      <c r="K159" s="636"/>
      <c r="L159" s="636"/>
      <c r="M159" s="636"/>
      <c r="N159" s="636"/>
      <c r="O159" s="636"/>
      <c r="P159" s="636"/>
      <c r="Q159" s="636"/>
      <c r="R159" s="645"/>
      <c r="S159" s="25" t="str">
        <f>TECNOL!B14</f>
        <v>10. Plan Estratégico de Tecnologías de la Información y las Comunicaciones PETI</v>
      </c>
      <c r="T159" s="26" t="str">
        <f>TECNOL!C14</f>
        <v xml:space="preserve">Apoyar a las áreas en la identificación, valoración y  tratamiento riesgos sobre los activos  de información en el marco de la seguridad de la información </v>
      </c>
      <c r="U159" s="26" t="str">
        <f>TECNOL!K14</f>
        <v>OIT</v>
      </c>
      <c r="V159" s="27">
        <f>TECNOL!Y14</f>
        <v>0.99999999999999989</v>
      </c>
      <c r="W159" s="27">
        <f>TECNOL!Y15</f>
        <v>0</v>
      </c>
      <c r="X159" s="27">
        <f>TECNOL!Z14</f>
        <v>0.1</v>
      </c>
      <c r="Y159" s="28">
        <f>TECNOL!AA14</f>
        <v>0</v>
      </c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39" customHeight="1">
      <c r="A160" s="636"/>
      <c r="B160" s="636"/>
      <c r="C160" s="636"/>
      <c r="D160" s="636"/>
      <c r="E160" s="636"/>
      <c r="F160" s="636"/>
      <c r="G160" s="636"/>
      <c r="H160" s="636"/>
      <c r="I160" s="636"/>
      <c r="J160" s="636"/>
      <c r="K160" s="636"/>
      <c r="L160" s="636"/>
      <c r="M160" s="636"/>
      <c r="N160" s="636"/>
      <c r="O160" s="636"/>
      <c r="P160" s="636"/>
      <c r="Q160" s="636"/>
      <c r="R160" s="645"/>
      <c r="S160" s="25" t="str">
        <f>TECNOL!B16</f>
        <v>10. Plan Estratégico de Tecnologías de la Información y las Comunicaciones PETI</v>
      </c>
      <c r="T160" s="26" t="str">
        <f>TECNOL!C16</f>
        <v>Actualizar el PETIC de acuerdo con el marco de referencia de arquitectura empresarial</v>
      </c>
      <c r="U160" s="26" t="str">
        <f>TECNOL!K16</f>
        <v>OIT</v>
      </c>
      <c r="V160" s="27">
        <f>TECNOL!Y16</f>
        <v>0.99999999999999989</v>
      </c>
      <c r="W160" s="27">
        <f>TECNOL!Y17</f>
        <v>0</v>
      </c>
      <c r="X160" s="27">
        <f>TECNOL!Z16</f>
        <v>0.1</v>
      </c>
      <c r="Y160" s="28">
        <f>TECNOL!AA16</f>
        <v>0</v>
      </c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>
      <c r="A161" s="636"/>
      <c r="B161" s="636"/>
      <c r="C161" s="636"/>
      <c r="D161" s="636"/>
      <c r="E161" s="636"/>
      <c r="F161" s="636"/>
      <c r="G161" s="636"/>
      <c r="H161" s="636"/>
      <c r="I161" s="636"/>
      <c r="J161" s="636"/>
      <c r="K161" s="636"/>
      <c r="L161" s="636"/>
      <c r="M161" s="636"/>
      <c r="N161" s="636"/>
      <c r="O161" s="636"/>
      <c r="P161" s="636"/>
      <c r="Q161" s="636"/>
      <c r="R161" s="645"/>
      <c r="S161" s="25" t="str">
        <f>TECNOL!B18</f>
        <v>10. Plan Estratégico de Tecnologías de la Información y las Comunicaciones PETI</v>
      </c>
      <c r="T161" s="26" t="str">
        <f>TECNOL!C18</f>
        <v xml:space="preserve">Incrementar o elevar el nivel de los servicios presentados en el catálogo de la plataforma de interoperabilidad </v>
      </c>
      <c r="U161" s="26" t="str">
        <f>TECNOL!K18</f>
        <v>OIT</v>
      </c>
      <c r="V161" s="27">
        <f>TECNOL!Y18</f>
        <v>1</v>
      </c>
      <c r="W161" s="27">
        <f>TECNOL!Y19</f>
        <v>0</v>
      </c>
      <c r="X161" s="27">
        <f>TECNOL!Z18</f>
        <v>0.1</v>
      </c>
      <c r="Y161" s="28">
        <f>TECNOL!AA18</f>
        <v>0</v>
      </c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>
      <c r="A162" s="636"/>
      <c r="B162" s="636"/>
      <c r="C162" s="636"/>
      <c r="D162" s="636"/>
      <c r="E162" s="636"/>
      <c r="F162" s="636"/>
      <c r="G162" s="636"/>
      <c r="H162" s="636"/>
      <c r="I162" s="636"/>
      <c r="J162" s="636"/>
      <c r="K162" s="636"/>
      <c r="L162" s="636"/>
      <c r="M162" s="636"/>
      <c r="N162" s="636"/>
      <c r="O162" s="636"/>
      <c r="P162" s="636"/>
      <c r="Q162" s="636"/>
      <c r="R162" s="645"/>
      <c r="S162" s="25" t="str">
        <f>TECNOL!B20</f>
        <v>10. Plan Estratégico de Tecnologías de la Información y las Comunicaciones PETI</v>
      </c>
      <c r="T162" s="26" t="str">
        <f>TECNOL!C20</f>
        <v>Realizar el diagnóstico para identificar las capacidades (personas, procesos y herramientas) necesarias para realizar ejercicios de arquitectura empresarial</v>
      </c>
      <c r="U162" s="26" t="str">
        <f>TECNOL!K20</f>
        <v>OIT</v>
      </c>
      <c r="V162" s="27">
        <f>TECNOL!Y20</f>
        <v>1</v>
      </c>
      <c r="W162" s="27">
        <f>TECNOL!Y21</f>
        <v>0</v>
      </c>
      <c r="X162" s="27">
        <f>TECNOL!Z20</f>
        <v>0.05</v>
      </c>
      <c r="Y162" s="28">
        <f>TECNOL!AA20</f>
        <v>0</v>
      </c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>
      <c r="A163" s="636"/>
      <c r="B163" s="636"/>
      <c r="C163" s="636"/>
      <c r="D163" s="636"/>
      <c r="E163" s="636"/>
      <c r="F163" s="636"/>
      <c r="G163" s="636"/>
      <c r="H163" s="636"/>
      <c r="I163" s="636"/>
      <c r="J163" s="636"/>
      <c r="K163" s="636"/>
      <c r="L163" s="636"/>
      <c r="M163" s="636"/>
      <c r="N163" s="636"/>
      <c r="O163" s="636"/>
      <c r="P163" s="636"/>
      <c r="Q163" s="636"/>
      <c r="R163" s="645"/>
      <c r="S163" s="25" t="str">
        <f>TECNOL!B22</f>
        <v>10. Plan Estratégico de Tecnologías de la Información y las Comunicaciones PETI</v>
      </c>
      <c r="T163" s="26" t="str">
        <f>TECNOL!C22</f>
        <v xml:space="preserve">Apoyar a las áreas en la  actualización del inventario de activos de información </v>
      </c>
      <c r="U163" s="26" t="str">
        <f>TECNOL!K22</f>
        <v>OIT</v>
      </c>
      <c r="V163" s="27">
        <f>TECNOL!Y22</f>
        <v>0.99999999999999989</v>
      </c>
      <c r="W163" s="27">
        <f>TECNOL!Y23</f>
        <v>0</v>
      </c>
      <c r="X163" s="27">
        <f>TECNOL!Z22</f>
        <v>0.1</v>
      </c>
      <c r="Y163" s="28">
        <f>TECNOL!AA22</f>
        <v>0</v>
      </c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>
      <c r="A164" s="636"/>
      <c r="B164" s="636"/>
      <c r="C164" s="636"/>
      <c r="D164" s="636"/>
      <c r="E164" s="636"/>
      <c r="F164" s="636"/>
      <c r="G164" s="636"/>
      <c r="H164" s="636"/>
      <c r="I164" s="636"/>
      <c r="J164" s="636"/>
      <c r="K164" s="636"/>
      <c r="L164" s="636"/>
      <c r="M164" s="636"/>
      <c r="N164" s="636"/>
      <c r="O164" s="636"/>
      <c r="P164" s="636"/>
      <c r="Q164" s="636"/>
      <c r="R164" s="645"/>
      <c r="S164" s="25" t="str">
        <f>TECNOL!B24</f>
        <v>10. Plan Estratégico de Tecnologías de la Información y las Comunicaciones PETI</v>
      </c>
      <c r="T164" s="26" t="str">
        <f>TECNOL!C24</f>
        <v>Realizar la implementación del micrositio de Catastro Multipropósito</v>
      </c>
      <c r="U164" s="26" t="str">
        <f>TECNOL!K24</f>
        <v>OIT</v>
      </c>
      <c r="V164" s="27">
        <f>TECNOL!Y24</f>
        <v>1</v>
      </c>
      <c r="W164" s="27">
        <f>TECNOL!Y25</f>
        <v>0</v>
      </c>
      <c r="X164" s="27">
        <f>TECNOL!Z24</f>
        <v>0.1</v>
      </c>
      <c r="Y164" s="28">
        <f>TECNOL!AA24</f>
        <v>0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>
      <c r="A165" s="636"/>
      <c r="B165" s="636"/>
      <c r="C165" s="636"/>
      <c r="D165" s="636"/>
      <c r="E165" s="636"/>
      <c r="F165" s="636"/>
      <c r="G165" s="636"/>
      <c r="H165" s="636"/>
      <c r="I165" s="636"/>
      <c r="J165" s="636"/>
      <c r="K165" s="636"/>
      <c r="L165" s="636"/>
      <c r="M165" s="636"/>
      <c r="N165" s="636"/>
      <c r="O165" s="636"/>
      <c r="P165" s="636"/>
      <c r="Q165" s="636"/>
      <c r="R165" s="645"/>
      <c r="S165" s="25" t="str">
        <f>TECNOL!B26</f>
        <v>10. Plan Estratégico de Tecnologías de la Información y las Comunicaciones PETI</v>
      </c>
      <c r="T165" s="26" t="str">
        <f>TECNOL!C26</f>
        <v>Realizar la puesta en producción del micrositio de Catastro Multipropósito</v>
      </c>
      <c r="U165" s="26" t="str">
        <f>TECNOL!K26</f>
        <v>OIT</v>
      </c>
      <c r="V165" s="27">
        <f>TECNOL!Y26</f>
        <v>1</v>
      </c>
      <c r="W165" s="27">
        <f>TECNOL!Y27</f>
        <v>0</v>
      </c>
      <c r="X165" s="27">
        <f>TECNOL!Z26</f>
        <v>0.1</v>
      </c>
      <c r="Y165" s="28">
        <f>TECNOL!AA26</f>
        <v>0</v>
      </c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>
      <c r="A166" s="636"/>
      <c r="B166" s="636"/>
      <c r="C166" s="636"/>
      <c r="D166" s="636"/>
      <c r="E166" s="636"/>
      <c r="F166" s="636"/>
      <c r="G166" s="636"/>
      <c r="H166" s="636"/>
      <c r="I166" s="636"/>
      <c r="J166" s="636"/>
      <c r="K166" s="636"/>
      <c r="L166" s="636"/>
      <c r="M166" s="636"/>
      <c r="N166" s="636"/>
      <c r="O166" s="636"/>
      <c r="P166" s="636"/>
      <c r="Q166" s="636"/>
      <c r="R166" s="645"/>
      <c r="S166" s="25" t="str">
        <f>TECNOL!B28</f>
        <v>10. Plan Estratégico de Tecnologías de la Información y las Comunicaciones PETI</v>
      </c>
      <c r="T166" s="26" t="str">
        <f>TECNOL!C28</f>
        <v>Actualizar los procesos y procedimientos de TI</v>
      </c>
      <c r="U166" s="26" t="str">
        <f>TECNOL!K28</f>
        <v>OIT</v>
      </c>
      <c r="V166" s="27">
        <f>TECNOL!Y28</f>
        <v>0.99999999999999989</v>
      </c>
      <c r="W166" s="27">
        <f>TECNOL!Y29</f>
        <v>0</v>
      </c>
      <c r="X166" s="27">
        <f>TECNOL!Z28</f>
        <v>0.1</v>
      </c>
      <c r="Y166" s="28">
        <f>TECNOL!AA28</f>
        <v>0</v>
      </c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>
      <c r="A167" s="636"/>
      <c r="B167" s="636"/>
      <c r="C167" s="636"/>
      <c r="D167" s="636"/>
      <c r="E167" s="636"/>
      <c r="F167" s="636"/>
      <c r="G167" s="636"/>
      <c r="H167" s="636"/>
      <c r="I167" s="636"/>
      <c r="J167" s="636"/>
      <c r="K167" s="636"/>
      <c r="L167" s="636"/>
      <c r="M167" s="636"/>
      <c r="N167" s="636"/>
      <c r="O167" s="636"/>
      <c r="P167" s="636"/>
      <c r="Q167" s="636"/>
      <c r="R167" s="645"/>
      <c r="S167" s="25" t="str">
        <f>TECNOL!B30</f>
        <v>10. Plan Estratégico de Tecnologías de la Información y las Comunicaciones PETI</v>
      </c>
      <c r="T167" s="26" t="str">
        <f>TECNOL!C30</f>
        <v>Implementar la funcionalidad requerida para la prestación de trámites virtuales</v>
      </c>
      <c r="U167" s="26" t="str">
        <f>TECNOL!K30</f>
        <v>OIT</v>
      </c>
      <c r="V167" s="27">
        <f>TECNOL!Y30</f>
        <v>1</v>
      </c>
      <c r="W167" s="27">
        <f>TECNOL!Y31</f>
        <v>0</v>
      </c>
      <c r="X167" s="27">
        <f>TECNOL!Z30</f>
        <v>0.05</v>
      </c>
      <c r="Y167" s="28">
        <f>TECNOL!AA30</f>
        <v>0</v>
      </c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>
      <c r="A168" s="636"/>
      <c r="B168" s="636"/>
      <c r="C168" s="636"/>
      <c r="D168" s="636"/>
      <c r="E168" s="636"/>
      <c r="F168" s="636"/>
      <c r="G168" s="636"/>
      <c r="H168" s="636"/>
      <c r="I168" s="636"/>
      <c r="J168" s="636"/>
      <c r="K168" s="636"/>
      <c r="L168" s="636"/>
      <c r="M168" s="636"/>
      <c r="N168" s="636"/>
      <c r="O168" s="636"/>
      <c r="P168" s="636"/>
      <c r="Q168" s="636"/>
      <c r="R168" s="645"/>
      <c r="S168" s="25" t="str">
        <f>TECNOL!B32</f>
        <v>10. Plan Estratégico de Tecnologías de la Información y las Comunicaciones PETI</v>
      </c>
      <c r="T168" s="26" t="str">
        <f>TECNOL!C32</f>
        <v>Realizar la puesta en producción de la funcionalidad de trámites virtuales</v>
      </c>
      <c r="U168" s="26" t="str">
        <f>TECNOL!K32</f>
        <v>OIT</v>
      </c>
      <c r="V168" s="27">
        <f>TECNOL!Y32</f>
        <v>1</v>
      </c>
      <c r="W168" s="27">
        <f>TECNOL!Y33</f>
        <v>0</v>
      </c>
      <c r="X168" s="27">
        <f>TECNOL!Z32</f>
        <v>0.05</v>
      </c>
      <c r="Y168" s="28">
        <f>TECNOL!AA32</f>
        <v>0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>
      <c r="A169" s="636"/>
      <c r="B169" s="636"/>
      <c r="C169" s="637"/>
      <c r="D169" s="637"/>
      <c r="E169" s="637"/>
      <c r="F169" s="637"/>
      <c r="G169" s="637"/>
      <c r="H169" s="637"/>
      <c r="I169" s="637"/>
      <c r="J169" s="637"/>
      <c r="K169" s="637"/>
      <c r="L169" s="637"/>
      <c r="M169" s="637"/>
      <c r="N169" s="637"/>
      <c r="O169" s="637"/>
      <c r="P169" s="637"/>
      <c r="Q169" s="637"/>
      <c r="R169" s="645"/>
      <c r="S169" s="29" t="str">
        <f>TECNOL!B34</f>
        <v>10. Plan Estratégico de Tecnologías de la Información y las Comunicaciones PETI</v>
      </c>
      <c r="T169" s="30" t="str">
        <f>TECNOL!C34</f>
        <v>Consolidar la información de sistema COBOL a nivel central</v>
      </c>
      <c r="U169" s="30" t="str">
        <f>TECNOL!K34</f>
        <v>OIT</v>
      </c>
      <c r="V169" s="31">
        <f>TECNOL!Y34</f>
        <v>1</v>
      </c>
      <c r="W169" s="31">
        <f>TECNOL!Y35</f>
        <v>0</v>
      </c>
      <c r="X169" s="31">
        <f>TECNOL!Z34</f>
        <v>0.1</v>
      </c>
      <c r="Y169" s="33">
        <f>TECNOL!AA34</f>
        <v>0</v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6.5" customHeight="1">
      <c r="A170" s="636"/>
      <c r="B170" s="636"/>
      <c r="C170" s="647" t="str">
        <f>TECNOL!A39</f>
        <v>Fortalecimiento tecnológico para la implementación del SINIC/RMD</v>
      </c>
      <c r="D170" s="643" t="str">
        <f>TECNOL!B39</f>
        <v>10. Plan Estratégico de Tecnologías de la Información y las Comunicaciones PETI</v>
      </c>
      <c r="E170" s="643" t="str">
        <f>TECNOL!C39</f>
        <v>Implementar un plan de modernización y fortalecimiento institucional</v>
      </c>
      <c r="F170" s="643" t="str">
        <f>TECNOL!D39</f>
        <v>1.2. Fortalecimiento del ecosistema digital para la gestión misional de la Entidad.</v>
      </c>
      <c r="G170" s="643" t="str">
        <f>TECNOL!E39</f>
        <v>Gestión con Valores para Resultados</v>
      </c>
      <c r="H170" s="643" t="str">
        <f>TECNOL!F39</f>
        <v>3.11. Gobierno Digital, antes Gobierno en Línea</v>
      </c>
      <c r="I170" s="643" t="str">
        <f>TECNOL!G39</f>
        <v>Porcentaje</v>
      </c>
      <c r="J170" s="643">
        <f>TECNOL!H39</f>
        <v>1</v>
      </c>
      <c r="K170" s="643" t="str">
        <f>TECNOL!I39</f>
        <v>Porcentaje implementación SINIC</v>
      </c>
      <c r="L170" s="643" t="str">
        <f>TECNOL!J39</f>
        <v>Eficacia</v>
      </c>
      <c r="M170" s="643" t="str">
        <f>TECNOL!K39</f>
        <v>OIT</v>
      </c>
      <c r="N170" s="639" t="str">
        <f>TECNOL!L39</f>
        <v>P</v>
      </c>
      <c r="O170" s="640">
        <f>TECNOL!M39</f>
        <v>0</v>
      </c>
      <c r="P170" s="640">
        <f>TECNOL!N39</f>
        <v>0</v>
      </c>
      <c r="Q170" s="640">
        <f>TECNOL!O39</f>
        <v>0</v>
      </c>
      <c r="R170" s="645"/>
      <c r="S170" s="21" t="str">
        <f>TECNOL!B42</f>
        <v>10. Plan Estratégico de Tecnologías de la Información y las Comunicaciones PETI</v>
      </c>
      <c r="T170" s="22" t="str">
        <f>TECNOL!C42</f>
        <v>Implementar la  funcionalidad requerida para la actualización jurídica masiva de propietarios</v>
      </c>
      <c r="U170" s="22" t="str">
        <f>TECNOL!K42</f>
        <v>OIT</v>
      </c>
      <c r="V170" s="23">
        <f>TECNOL!Y42</f>
        <v>1</v>
      </c>
      <c r="W170" s="23">
        <f>TECNOL!Y43</f>
        <v>0</v>
      </c>
      <c r="X170" s="23">
        <f>TECNOL!Z42</f>
        <v>0.05</v>
      </c>
      <c r="Y170" s="24">
        <f>TECNOL!AA42</f>
        <v>0</v>
      </c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6.5" customHeight="1">
      <c r="A171" s="636"/>
      <c r="B171" s="636"/>
      <c r="C171" s="636"/>
      <c r="D171" s="636"/>
      <c r="E171" s="636"/>
      <c r="F171" s="636"/>
      <c r="G171" s="636"/>
      <c r="H171" s="636"/>
      <c r="I171" s="636"/>
      <c r="J171" s="636"/>
      <c r="K171" s="636"/>
      <c r="L171" s="636"/>
      <c r="M171" s="636"/>
      <c r="N171" s="636"/>
      <c r="O171" s="636"/>
      <c r="P171" s="636"/>
      <c r="Q171" s="636"/>
      <c r="R171" s="645"/>
      <c r="S171" s="25" t="str">
        <f>TECNOL!B44</f>
        <v>10. Plan Estratégico de Tecnologías de la Información y las Comunicaciones PETI</v>
      </c>
      <c r="T171" s="26" t="str">
        <f>TECNOL!C44</f>
        <v>Realizar la puesta en producción de la funcionalidad requerida para la actualización jurídica masiva de propietarios</v>
      </c>
      <c r="U171" s="26" t="str">
        <f>TECNOL!K44</f>
        <v>OIT</v>
      </c>
      <c r="V171" s="27">
        <f>TECNOL!Y44</f>
        <v>1</v>
      </c>
      <c r="W171" s="27">
        <f>TECNOL!Y45</f>
        <v>0</v>
      </c>
      <c r="X171" s="27">
        <f>TECNOL!Z44</f>
        <v>0.05</v>
      </c>
      <c r="Y171" s="28">
        <f>TECNOL!AA44</f>
        <v>0</v>
      </c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6.5" customHeight="1">
      <c r="A172" s="636"/>
      <c r="B172" s="636"/>
      <c r="C172" s="636"/>
      <c r="D172" s="636"/>
      <c r="E172" s="636"/>
      <c r="F172" s="636"/>
      <c r="G172" s="636"/>
      <c r="H172" s="636"/>
      <c r="I172" s="636"/>
      <c r="J172" s="636"/>
      <c r="K172" s="636"/>
      <c r="L172" s="636"/>
      <c r="M172" s="636"/>
      <c r="N172" s="636"/>
      <c r="O172" s="636"/>
      <c r="P172" s="636"/>
      <c r="Q172" s="636"/>
      <c r="R172" s="645"/>
      <c r="S172" s="25" t="str">
        <f>TECNOL!B46</f>
        <v>10. Plan Estratégico de Tecnologías de la Información y las Comunicaciones PETI</v>
      </c>
      <c r="T172" s="26" t="str">
        <f>TECNOL!C46</f>
        <v>Implementar la funcionalidad requerida para la identificación de predios segregados</v>
      </c>
      <c r="U172" s="26" t="str">
        <f>TECNOL!K46</f>
        <v>OIT</v>
      </c>
      <c r="V172" s="27">
        <f>TECNOL!Y46</f>
        <v>1</v>
      </c>
      <c r="W172" s="27">
        <f>TECNOL!Y47</f>
        <v>0</v>
      </c>
      <c r="X172" s="27">
        <f>TECNOL!Z46</f>
        <v>0.05</v>
      </c>
      <c r="Y172" s="28">
        <f>TECNOL!AA46</f>
        <v>0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6.5" customHeight="1">
      <c r="A173" s="636"/>
      <c r="B173" s="636"/>
      <c r="C173" s="636"/>
      <c r="D173" s="636"/>
      <c r="E173" s="636"/>
      <c r="F173" s="636"/>
      <c r="G173" s="636"/>
      <c r="H173" s="636"/>
      <c r="I173" s="636"/>
      <c r="J173" s="636"/>
      <c r="K173" s="636"/>
      <c r="L173" s="636"/>
      <c r="M173" s="636"/>
      <c r="N173" s="636"/>
      <c r="O173" s="636"/>
      <c r="P173" s="636"/>
      <c r="Q173" s="636"/>
      <c r="R173" s="645"/>
      <c r="S173" s="25" t="str">
        <f>TECNOL!B48</f>
        <v>10. Plan Estratégico de Tecnologías de la Información y las Comunicaciones PETI</v>
      </c>
      <c r="T173" s="26" t="str">
        <f>TECNOL!C48</f>
        <v>Realizar la puesta en producción de la funcionalidad requerida para la identificación de predios segregados</v>
      </c>
      <c r="U173" s="26" t="str">
        <f>TECNOL!K48</f>
        <v>OIT</v>
      </c>
      <c r="V173" s="27">
        <f>TECNOL!Y48</f>
        <v>1</v>
      </c>
      <c r="W173" s="27">
        <f>TECNOL!Y49</f>
        <v>0</v>
      </c>
      <c r="X173" s="27">
        <f>TECNOL!Z48</f>
        <v>0.05</v>
      </c>
      <c r="Y173" s="28">
        <f>TECNOL!AA48</f>
        <v>0</v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6.5" customHeight="1">
      <c r="A174" s="636"/>
      <c r="B174" s="636"/>
      <c r="C174" s="636"/>
      <c r="D174" s="636"/>
      <c r="E174" s="636"/>
      <c r="F174" s="636"/>
      <c r="G174" s="636"/>
      <c r="H174" s="636"/>
      <c r="I174" s="636"/>
      <c r="J174" s="636"/>
      <c r="K174" s="636"/>
      <c r="L174" s="636"/>
      <c r="M174" s="636"/>
      <c r="N174" s="636"/>
      <c r="O174" s="636"/>
      <c r="P174" s="636"/>
      <c r="Q174" s="636"/>
      <c r="R174" s="645"/>
      <c r="S174" s="25" t="str">
        <f>TECNOL!B50</f>
        <v>10. Plan Estratégico de Tecnologías de la Información y las Comunicaciones PETI</v>
      </c>
      <c r="T174" s="26" t="str">
        <f>TECNOL!C50</f>
        <v>Realizar las espécificaciones técnicas para la contratación de prueba de concepto del Repositorio de Datos Maestro  RDM/SINIC</v>
      </c>
      <c r="U174" s="26" t="str">
        <f>TECNOL!K50</f>
        <v>OIT</v>
      </c>
      <c r="V174" s="27">
        <f>TECNOL!Y50</f>
        <v>1</v>
      </c>
      <c r="W174" s="27">
        <f>TECNOL!Y51</f>
        <v>0</v>
      </c>
      <c r="X174" s="27">
        <f>TECNOL!Z50</f>
        <v>2.5000000000000001E-2</v>
      </c>
      <c r="Y174" s="28">
        <f>TECNOL!AA50</f>
        <v>0</v>
      </c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6.5" customHeight="1">
      <c r="A175" s="636"/>
      <c r="B175" s="636"/>
      <c r="C175" s="636"/>
      <c r="D175" s="636"/>
      <c r="E175" s="636"/>
      <c r="F175" s="636"/>
      <c r="G175" s="636"/>
      <c r="H175" s="636"/>
      <c r="I175" s="636"/>
      <c r="J175" s="636"/>
      <c r="K175" s="636"/>
      <c r="L175" s="636"/>
      <c r="M175" s="636"/>
      <c r="N175" s="636"/>
      <c r="O175" s="636"/>
      <c r="P175" s="636"/>
      <c r="Q175" s="636"/>
      <c r="R175" s="645"/>
      <c r="S175" s="25" t="str">
        <f>TECNOL!B52</f>
        <v>10. Plan Estratégico de Tecnologías de la Información y las Comunicaciones PETI</v>
      </c>
      <c r="T175" s="26" t="str">
        <f>TECNOL!C52</f>
        <v xml:space="preserve">Implementar la extracción de datos  de los sistemas catastrales  al modelo LADM COL </v>
      </c>
      <c r="U175" s="26" t="str">
        <f>TECNOL!K52</f>
        <v>OIT</v>
      </c>
      <c r="V175" s="27">
        <f>TECNOL!Y52</f>
        <v>1</v>
      </c>
      <c r="W175" s="27">
        <f>TECNOL!Y53</f>
        <v>0</v>
      </c>
      <c r="X175" s="27">
        <f>TECNOL!Z52</f>
        <v>2.5000000000000001E-2</v>
      </c>
      <c r="Y175" s="28">
        <f>TECNOL!AA52</f>
        <v>0</v>
      </c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6.5" customHeight="1">
      <c r="A176" s="636"/>
      <c r="B176" s="636"/>
      <c r="C176" s="636"/>
      <c r="D176" s="636"/>
      <c r="E176" s="636"/>
      <c r="F176" s="636"/>
      <c r="G176" s="636"/>
      <c r="H176" s="636"/>
      <c r="I176" s="636"/>
      <c r="J176" s="636"/>
      <c r="K176" s="636"/>
      <c r="L176" s="636"/>
      <c r="M176" s="636"/>
      <c r="N176" s="636"/>
      <c r="O176" s="636"/>
      <c r="P176" s="636"/>
      <c r="Q176" s="636"/>
      <c r="R176" s="645"/>
      <c r="S176" s="25" t="str">
        <f>TECNOL!B54</f>
        <v>10. Plan Estratégico de Tecnologías de la Información y las Comunicaciones PETI</v>
      </c>
      <c r="T176" s="26" t="str">
        <f>TECNOL!C54</f>
        <v>implementar las funcionalidades del aplicativo de captura de información en terreno CICA ajustado al modelo LADM COL</v>
      </c>
      <c r="U176" s="26" t="str">
        <f>TECNOL!K54</f>
        <v>OIT</v>
      </c>
      <c r="V176" s="27">
        <f>TECNOL!Y54</f>
        <v>1</v>
      </c>
      <c r="W176" s="27">
        <f>TECNOL!Y55</f>
        <v>0</v>
      </c>
      <c r="X176" s="27">
        <f>TECNOL!Z54</f>
        <v>0.05</v>
      </c>
      <c r="Y176" s="28">
        <f>TECNOL!AA54</f>
        <v>0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6.5" customHeight="1">
      <c r="A177" s="636"/>
      <c r="B177" s="636"/>
      <c r="C177" s="636"/>
      <c r="D177" s="636"/>
      <c r="E177" s="636"/>
      <c r="F177" s="636"/>
      <c r="G177" s="636"/>
      <c r="H177" s="636"/>
      <c r="I177" s="636"/>
      <c r="J177" s="636"/>
      <c r="K177" s="636"/>
      <c r="L177" s="636"/>
      <c r="M177" s="636"/>
      <c r="N177" s="636"/>
      <c r="O177" s="636"/>
      <c r="P177" s="636"/>
      <c r="Q177" s="636"/>
      <c r="R177" s="645"/>
      <c r="S177" s="25" t="str">
        <f>TECNOL!B56</f>
        <v>10. Plan Estratégico de Tecnologías de la Información y las Comunicaciones PETI</v>
      </c>
      <c r="T177" s="26" t="str">
        <f>TECNOL!C56</f>
        <v>Realizar la puesta en producción del aplicativo de captura de información en terreno CICA ajustado al modelo LADM COL</v>
      </c>
      <c r="U177" s="26" t="str">
        <f>TECNOL!K56</f>
        <v>OIT</v>
      </c>
      <c r="V177" s="27">
        <f>TECNOL!Y56</f>
        <v>1</v>
      </c>
      <c r="W177" s="27">
        <f>TECNOL!Y57</f>
        <v>0</v>
      </c>
      <c r="X177" s="27">
        <f>TECNOL!Z56</f>
        <v>0.05</v>
      </c>
      <c r="Y177" s="28">
        <f>TECNOL!AA56</f>
        <v>0</v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6.5" customHeight="1">
      <c r="A178" s="636"/>
      <c r="B178" s="636"/>
      <c r="C178" s="636"/>
      <c r="D178" s="636"/>
      <c r="E178" s="636"/>
      <c r="F178" s="636"/>
      <c r="G178" s="636"/>
      <c r="H178" s="636"/>
      <c r="I178" s="636"/>
      <c r="J178" s="636"/>
      <c r="K178" s="636"/>
      <c r="L178" s="636"/>
      <c r="M178" s="636"/>
      <c r="N178" s="636"/>
      <c r="O178" s="636"/>
      <c r="P178" s="636"/>
      <c r="Q178" s="636"/>
      <c r="R178" s="645"/>
      <c r="S178" s="25" t="str">
        <f>TECNOL!B58</f>
        <v>10. Plan Estratégico de Tecnologías de la Información y las Comunicaciones PETI</v>
      </c>
      <c r="T178" s="26" t="str">
        <f>TECNOL!C58</f>
        <v>Apoyar en la definición del protocolo de gobernanza del modelo LADM COL</v>
      </c>
      <c r="U178" s="26" t="str">
        <f>TECNOL!K58</f>
        <v>OIT</v>
      </c>
      <c r="V178" s="27">
        <f>TECNOL!Y58</f>
        <v>1</v>
      </c>
      <c r="W178" s="27">
        <f>TECNOL!Y59</f>
        <v>0</v>
      </c>
      <c r="X178" s="27">
        <f>TECNOL!Z58</f>
        <v>2.5000000000000001E-2</v>
      </c>
      <c r="Y178" s="28">
        <f>TECNOL!AA58</f>
        <v>0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6.5" customHeight="1">
      <c r="A179" s="636"/>
      <c r="B179" s="636"/>
      <c r="C179" s="636"/>
      <c r="D179" s="636"/>
      <c r="E179" s="636"/>
      <c r="F179" s="636"/>
      <c r="G179" s="636"/>
      <c r="H179" s="636"/>
      <c r="I179" s="636"/>
      <c r="J179" s="636"/>
      <c r="K179" s="636"/>
      <c r="L179" s="636"/>
      <c r="M179" s="636"/>
      <c r="N179" s="636"/>
      <c r="O179" s="636"/>
      <c r="P179" s="636"/>
      <c r="Q179" s="636"/>
      <c r="R179" s="645"/>
      <c r="S179" s="25" t="str">
        <f>TECNOL!B60</f>
        <v>10. Plan Estratégico de Tecnologías de la Información y las Comunicaciones PETI</v>
      </c>
      <c r="T179" s="26" t="str">
        <f>TECNOL!C60</f>
        <v>Implementar el protocolo para la asignación del NUPRE</v>
      </c>
      <c r="U179" s="26" t="str">
        <f>TECNOL!K60</f>
        <v>OIT</v>
      </c>
      <c r="V179" s="27">
        <f>TECNOL!Y60</f>
        <v>1</v>
      </c>
      <c r="W179" s="27">
        <f>TECNOL!Y61</f>
        <v>0</v>
      </c>
      <c r="X179" s="27">
        <f>TECNOL!Z60</f>
        <v>2.5000000000000001E-2</v>
      </c>
      <c r="Y179" s="28">
        <f>TECNOL!AA60</f>
        <v>0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6.5" customHeight="1">
      <c r="A180" s="636"/>
      <c r="B180" s="636"/>
      <c r="C180" s="636"/>
      <c r="D180" s="636"/>
      <c r="E180" s="636"/>
      <c r="F180" s="636"/>
      <c r="G180" s="636"/>
      <c r="H180" s="636"/>
      <c r="I180" s="636"/>
      <c r="J180" s="636"/>
      <c r="K180" s="636"/>
      <c r="L180" s="636"/>
      <c r="M180" s="636"/>
      <c r="N180" s="636"/>
      <c r="O180" s="636"/>
      <c r="P180" s="636"/>
      <c r="Q180" s="636"/>
      <c r="R180" s="645"/>
      <c r="S180" s="25" t="str">
        <f>TECNOL!B62</f>
        <v>10. Plan Estratégico de Tecnologías de la Información y las Comunicaciones PETI</v>
      </c>
      <c r="T180" s="26" t="str">
        <f>TECNOL!C62</f>
        <v>Realizar la puesta en producción de la segunda fase del módulo de habilitación</v>
      </c>
      <c r="U180" s="26" t="str">
        <f>TECNOL!K62</f>
        <v>OIT</v>
      </c>
      <c r="V180" s="27">
        <f>TECNOL!Y62</f>
        <v>1</v>
      </c>
      <c r="W180" s="27">
        <f>TECNOL!Y63</f>
        <v>0</v>
      </c>
      <c r="X180" s="27">
        <f>TECNOL!Z62</f>
        <v>0.05</v>
      </c>
      <c r="Y180" s="28">
        <f>TECNOL!AA62</f>
        <v>0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6.5" customHeight="1">
      <c r="A181" s="636"/>
      <c r="B181" s="636"/>
      <c r="C181" s="636"/>
      <c r="D181" s="636"/>
      <c r="E181" s="636"/>
      <c r="F181" s="636"/>
      <c r="G181" s="636"/>
      <c r="H181" s="636"/>
      <c r="I181" s="636"/>
      <c r="J181" s="636"/>
      <c r="K181" s="636"/>
      <c r="L181" s="636"/>
      <c r="M181" s="636"/>
      <c r="N181" s="636"/>
      <c r="O181" s="636"/>
      <c r="P181" s="636"/>
      <c r="Q181" s="636"/>
      <c r="R181" s="645"/>
      <c r="S181" s="25" t="str">
        <f>TECNOL!B64</f>
        <v>10. Plan Estratégico de Tecnologías de la Información y las Comunicaciones PETI</v>
      </c>
      <c r="T181" s="26" t="str">
        <f>TECNOL!C64</f>
        <v>Realizar la pruebas no funcionales del módulo de insumos sobre la plataforma SNR</v>
      </c>
      <c r="U181" s="26" t="str">
        <f>TECNOL!K64</f>
        <v>OIT</v>
      </c>
      <c r="V181" s="27">
        <f>TECNOL!Y64</f>
        <v>1</v>
      </c>
      <c r="W181" s="27">
        <f>TECNOL!Y65</f>
        <v>0</v>
      </c>
      <c r="X181" s="27">
        <f>TECNOL!Z64</f>
        <v>2.5000000000000001E-2</v>
      </c>
      <c r="Y181" s="28">
        <f>TECNOL!AA64</f>
        <v>0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6.5" customHeight="1">
      <c r="A182" s="636"/>
      <c r="B182" s="636"/>
      <c r="C182" s="636"/>
      <c r="D182" s="636"/>
      <c r="E182" s="636"/>
      <c r="F182" s="636"/>
      <c r="G182" s="636"/>
      <c r="H182" s="636"/>
      <c r="I182" s="636"/>
      <c r="J182" s="636"/>
      <c r="K182" s="636"/>
      <c r="L182" s="636"/>
      <c r="M182" s="636"/>
      <c r="N182" s="636"/>
      <c r="O182" s="636"/>
      <c r="P182" s="636"/>
      <c r="Q182" s="636"/>
      <c r="R182" s="645"/>
      <c r="S182" s="25" t="str">
        <f>TECNOL!B66</f>
        <v>10. Plan Estratégico de Tecnologías de la Información y las Comunicaciones PETI</v>
      </c>
      <c r="T182" s="26" t="str">
        <f>TECNOL!C66</f>
        <v>Implementar la funcionalidad requerida para la generación de reportes de los sistemas catastrales</v>
      </c>
      <c r="U182" s="26" t="str">
        <f>TECNOL!K66</f>
        <v>OIT</v>
      </c>
      <c r="V182" s="27">
        <f>TECNOL!Y66</f>
        <v>1</v>
      </c>
      <c r="W182" s="27">
        <f>TECNOL!Y67</f>
        <v>0</v>
      </c>
      <c r="X182" s="27">
        <f>TECNOL!Z66</f>
        <v>2.5000000000000001E-2</v>
      </c>
      <c r="Y182" s="28">
        <f>TECNOL!AA66</f>
        <v>0</v>
      </c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6.5" customHeight="1">
      <c r="A183" s="636"/>
      <c r="B183" s="636"/>
      <c r="C183" s="636"/>
      <c r="D183" s="636"/>
      <c r="E183" s="636"/>
      <c r="F183" s="636"/>
      <c r="G183" s="636"/>
      <c r="H183" s="636"/>
      <c r="I183" s="636"/>
      <c r="J183" s="636"/>
      <c r="K183" s="636"/>
      <c r="L183" s="636"/>
      <c r="M183" s="636"/>
      <c r="N183" s="636"/>
      <c r="O183" s="636"/>
      <c r="P183" s="636"/>
      <c r="Q183" s="636"/>
      <c r="R183" s="645"/>
      <c r="S183" s="25" t="str">
        <f>TECNOL!B68</f>
        <v>10. Plan Estratégico de Tecnologías de la Información y las Comunicaciones PETI</v>
      </c>
      <c r="T183" s="26" t="str">
        <f>TECNOL!C68</f>
        <v>Realizar la puesta en producción de la funcionalidad de generación de reportes de los sistemas catastrales</v>
      </c>
      <c r="U183" s="26" t="str">
        <f>TECNOL!K68</f>
        <v>OIT</v>
      </c>
      <c r="V183" s="27">
        <f>TECNOL!Y68</f>
        <v>1</v>
      </c>
      <c r="W183" s="27">
        <f>TECNOL!Y69</f>
        <v>0</v>
      </c>
      <c r="X183" s="27">
        <f>TECNOL!Z68</f>
        <v>0.05</v>
      </c>
      <c r="Y183" s="28">
        <f>TECNOL!AA68</f>
        <v>0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6.5" customHeight="1">
      <c r="A184" s="636"/>
      <c r="B184" s="636"/>
      <c r="C184" s="636"/>
      <c r="D184" s="636"/>
      <c r="E184" s="636"/>
      <c r="F184" s="636"/>
      <c r="G184" s="636"/>
      <c r="H184" s="636"/>
      <c r="I184" s="636"/>
      <c r="J184" s="636"/>
      <c r="K184" s="636"/>
      <c r="L184" s="636"/>
      <c r="M184" s="636"/>
      <c r="N184" s="636"/>
      <c r="O184" s="636"/>
      <c r="P184" s="636"/>
      <c r="Q184" s="636"/>
      <c r="R184" s="645"/>
      <c r="S184" s="25" t="str">
        <f>TECNOL!B70</f>
        <v>10. Plan Estratégico de Tecnologías de la Información y las Comunicaciones PETI</v>
      </c>
      <c r="T184" s="26" t="str">
        <f>TECNOL!C70</f>
        <v>Realizar las especificaciones técnica  para adelantar la contratación de analisis, diseño e implementación del Repositorio de Datos Maestro</v>
      </c>
      <c r="U184" s="26" t="str">
        <f>TECNOL!K70</f>
        <v>OIT</v>
      </c>
      <c r="V184" s="27">
        <f>TECNOL!Y70</f>
        <v>1</v>
      </c>
      <c r="W184" s="27">
        <f>TECNOL!Y71</f>
        <v>0</v>
      </c>
      <c r="X184" s="27">
        <f>TECNOL!Z70</f>
        <v>0.05</v>
      </c>
      <c r="Y184" s="28">
        <f>TECNOL!AA70</f>
        <v>0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6.5" customHeight="1">
      <c r="A185" s="636"/>
      <c r="B185" s="636"/>
      <c r="C185" s="636"/>
      <c r="D185" s="636"/>
      <c r="E185" s="636"/>
      <c r="F185" s="636"/>
      <c r="G185" s="636"/>
      <c r="H185" s="636"/>
      <c r="I185" s="636"/>
      <c r="J185" s="636"/>
      <c r="K185" s="636"/>
      <c r="L185" s="636"/>
      <c r="M185" s="636"/>
      <c r="N185" s="636"/>
      <c r="O185" s="636"/>
      <c r="P185" s="636"/>
      <c r="Q185" s="636"/>
      <c r="R185" s="645"/>
      <c r="S185" s="25" t="str">
        <f>TECNOL!B72</f>
        <v>10. Plan Estratégico de Tecnologías de la Información y las Comunicaciones PETI</v>
      </c>
      <c r="T185" s="26" t="str">
        <f>TECNOL!C72</f>
        <v>Ajustar el modelo de liquidación de avalúos catastrales</v>
      </c>
      <c r="U185" s="26" t="str">
        <f>TECNOL!K72</f>
        <v>OIT</v>
      </c>
      <c r="V185" s="27">
        <f>TECNOL!Y72</f>
        <v>1</v>
      </c>
      <c r="W185" s="27">
        <f>TECNOL!Y73</f>
        <v>0</v>
      </c>
      <c r="X185" s="27">
        <f>TECNOL!Z72</f>
        <v>0.05</v>
      </c>
      <c r="Y185" s="28">
        <f>TECNOL!AA72</f>
        <v>0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6.5" customHeight="1">
      <c r="A186" s="636"/>
      <c r="B186" s="636"/>
      <c r="C186" s="636"/>
      <c r="D186" s="636"/>
      <c r="E186" s="636"/>
      <c r="F186" s="636"/>
      <c r="G186" s="636"/>
      <c r="H186" s="636"/>
      <c r="I186" s="636"/>
      <c r="J186" s="636"/>
      <c r="K186" s="636"/>
      <c r="L186" s="636"/>
      <c r="M186" s="636"/>
      <c r="N186" s="636"/>
      <c r="O186" s="636"/>
      <c r="P186" s="636"/>
      <c r="Q186" s="636"/>
      <c r="R186" s="645"/>
      <c r="S186" s="25" t="str">
        <f>TECNOL!B74</f>
        <v>10. Plan Estratégico de Tecnologías de la Información y las Comunicaciones PETI</v>
      </c>
      <c r="T186" s="26" t="str">
        <f>TECNOL!C74</f>
        <v>Realizar la puesta en producción de liquidación de avalúos catastrales</v>
      </c>
      <c r="U186" s="26" t="str">
        <f>TECNOL!K74</f>
        <v>OIT</v>
      </c>
      <c r="V186" s="27">
        <f>TECNOL!Y74</f>
        <v>1</v>
      </c>
      <c r="W186" s="27">
        <f>TECNOL!Y75</f>
        <v>0</v>
      </c>
      <c r="X186" s="27">
        <f>TECNOL!Z74</f>
        <v>0.05</v>
      </c>
      <c r="Y186" s="28">
        <f>TECNOL!AA74</f>
        <v>0</v>
      </c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6.5" customHeight="1">
      <c r="A187" s="636"/>
      <c r="B187" s="636"/>
      <c r="C187" s="636"/>
      <c r="D187" s="636"/>
      <c r="E187" s="636"/>
      <c r="F187" s="636"/>
      <c r="G187" s="636"/>
      <c r="H187" s="636"/>
      <c r="I187" s="636"/>
      <c r="J187" s="636"/>
      <c r="K187" s="636"/>
      <c r="L187" s="636"/>
      <c r="M187" s="636"/>
      <c r="N187" s="636"/>
      <c r="O187" s="636"/>
      <c r="P187" s="636"/>
      <c r="Q187" s="636"/>
      <c r="R187" s="645"/>
      <c r="S187" s="25" t="str">
        <f>TECNOL!B76</f>
        <v>10. Plan Estratégico de Tecnologías de la Información y las Comunicaciones PETI</v>
      </c>
      <c r="T187" s="26" t="str">
        <f>TECNOL!C76</f>
        <v>Ajustar la funcionalidad de generación de resoluciones</v>
      </c>
      <c r="U187" s="26" t="str">
        <f>TECNOL!K76</f>
        <v>OIT</v>
      </c>
      <c r="V187" s="27">
        <f>TECNOL!Y76</f>
        <v>1</v>
      </c>
      <c r="W187" s="27">
        <f>TECNOL!Y77</f>
        <v>0</v>
      </c>
      <c r="X187" s="27">
        <f>TECNOL!Z76</f>
        <v>0.05</v>
      </c>
      <c r="Y187" s="28">
        <f>TECNOL!AA76</f>
        <v>0</v>
      </c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6.5" customHeight="1">
      <c r="A188" s="636"/>
      <c r="B188" s="636"/>
      <c r="C188" s="636"/>
      <c r="D188" s="636"/>
      <c r="E188" s="636"/>
      <c r="F188" s="636"/>
      <c r="G188" s="636"/>
      <c r="H188" s="636"/>
      <c r="I188" s="636"/>
      <c r="J188" s="636"/>
      <c r="K188" s="636"/>
      <c r="L188" s="636"/>
      <c r="M188" s="636"/>
      <c r="N188" s="636"/>
      <c r="O188" s="636"/>
      <c r="P188" s="636"/>
      <c r="Q188" s="636"/>
      <c r="R188" s="645"/>
      <c r="S188" s="25" t="str">
        <f>TECNOL!B78</f>
        <v>10. Plan Estratégico de Tecnologías de la Información y las Comunicaciones PETI</v>
      </c>
      <c r="T188" s="26" t="str">
        <f>TECNOL!C78</f>
        <v>Realizar la puesta en producción de generación de resoluciones</v>
      </c>
      <c r="U188" s="26" t="str">
        <f>TECNOL!K78</f>
        <v>OIT</v>
      </c>
      <c r="V188" s="27">
        <f>TECNOL!Y78</f>
        <v>1</v>
      </c>
      <c r="W188" s="27">
        <f>TECNOL!Y79</f>
        <v>0</v>
      </c>
      <c r="X188" s="27">
        <f>TECNOL!Z78</f>
        <v>0.05</v>
      </c>
      <c r="Y188" s="28">
        <f>TECNOL!AA78</f>
        <v>0</v>
      </c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6.5" customHeight="1">
      <c r="A189" s="636"/>
      <c r="B189" s="636"/>
      <c r="C189" s="636"/>
      <c r="D189" s="636"/>
      <c r="E189" s="636"/>
      <c r="F189" s="636"/>
      <c r="G189" s="636"/>
      <c r="H189" s="636"/>
      <c r="I189" s="636"/>
      <c r="J189" s="636"/>
      <c r="K189" s="636"/>
      <c r="L189" s="636"/>
      <c r="M189" s="636"/>
      <c r="N189" s="636"/>
      <c r="O189" s="636"/>
      <c r="P189" s="636"/>
      <c r="Q189" s="636"/>
      <c r="R189" s="645"/>
      <c r="S189" s="25" t="str">
        <f>TECNOL!B80</f>
        <v>10. Plan Estratégico de Tecnologías de la Información y las Comunicaciones PETI</v>
      </c>
      <c r="T189" s="26" t="str">
        <f>TECNOL!C80</f>
        <v>Ajustar la funcionalidad de notificación de actos administrativos en el SNC</v>
      </c>
      <c r="U189" s="26" t="str">
        <f>TECNOL!K80</f>
        <v>OIT</v>
      </c>
      <c r="V189" s="27">
        <f>TECNOL!Y80</f>
        <v>1</v>
      </c>
      <c r="W189" s="27">
        <f>TECNOL!Y81</f>
        <v>0</v>
      </c>
      <c r="X189" s="27">
        <f>TECNOL!Z80</f>
        <v>0.05</v>
      </c>
      <c r="Y189" s="28">
        <f>TECNOL!AA80</f>
        <v>0</v>
      </c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6.5" customHeight="1">
      <c r="A190" s="636"/>
      <c r="B190" s="636"/>
      <c r="C190" s="636"/>
      <c r="D190" s="636"/>
      <c r="E190" s="636"/>
      <c r="F190" s="636"/>
      <c r="G190" s="636"/>
      <c r="H190" s="636"/>
      <c r="I190" s="636"/>
      <c r="J190" s="636"/>
      <c r="K190" s="636"/>
      <c r="L190" s="636"/>
      <c r="M190" s="636"/>
      <c r="N190" s="636"/>
      <c r="O190" s="636"/>
      <c r="P190" s="636"/>
      <c r="Q190" s="636"/>
      <c r="R190" s="645"/>
      <c r="S190" s="25" t="str">
        <f>TECNOL!B82</f>
        <v>10. Plan Estratégico de Tecnologías de la Información y las Comunicaciones PETI</v>
      </c>
      <c r="T190" s="26" t="str">
        <f>TECNOL!C82</f>
        <v>Realizar la puesta en producción de de notificación de actos administrativos en el SNC</v>
      </c>
      <c r="U190" s="26" t="str">
        <f>TECNOL!K82</f>
        <v>OIT</v>
      </c>
      <c r="V190" s="27">
        <f>TECNOL!Y82</f>
        <v>1</v>
      </c>
      <c r="W190" s="27">
        <f>TECNOL!Y83</f>
        <v>0</v>
      </c>
      <c r="X190" s="27">
        <f>TECNOL!Z82</f>
        <v>0.05</v>
      </c>
      <c r="Y190" s="28">
        <f>TECNOL!AA82</f>
        <v>0</v>
      </c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6.5" customHeight="1">
      <c r="A191" s="636"/>
      <c r="B191" s="636"/>
      <c r="C191" s="636"/>
      <c r="D191" s="636"/>
      <c r="E191" s="636"/>
      <c r="F191" s="636"/>
      <c r="G191" s="636"/>
      <c r="H191" s="636"/>
      <c r="I191" s="636"/>
      <c r="J191" s="636"/>
      <c r="K191" s="636"/>
      <c r="L191" s="636"/>
      <c r="M191" s="636"/>
      <c r="N191" s="636"/>
      <c r="O191" s="636"/>
      <c r="P191" s="636"/>
      <c r="Q191" s="636"/>
      <c r="R191" s="645"/>
      <c r="S191" s="25" t="str">
        <f>TECNOL!B84</f>
        <v>10. Plan Estratégico de Tecnologías de la Información y las Comunicaciones PETI</v>
      </c>
      <c r="T191" s="26" t="str">
        <f>TECNOL!C84</f>
        <v>Ajustar la funcionalidad de sincronización de tareas en el SNC</v>
      </c>
      <c r="U191" s="26" t="str">
        <f>TECNOL!K84</f>
        <v>OIT</v>
      </c>
      <c r="V191" s="27">
        <f>TECNOL!Y84</f>
        <v>1</v>
      </c>
      <c r="W191" s="27">
        <f>TECNOL!Y85</f>
        <v>0</v>
      </c>
      <c r="X191" s="27">
        <f>TECNOL!Z84</f>
        <v>0.05</v>
      </c>
      <c r="Y191" s="28">
        <f>TECNOL!AA84</f>
        <v>0</v>
      </c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6.5" customHeight="1">
      <c r="A192" s="637"/>
      <c r="B192" s="637"/>
      <c r="C192" s="637"/>
      <c r="D192" s="637"/>
      <c r="E192" s="637"/>
      <c r="F192" s="637"/>
      <c r="G192" s="637"/>
      <c r="H192" s="637"/>
      <c r="I192" s="637"/>
      <c r="J192" s="637"/>
      <c r="K192" s="637"/>
      <c r="L192" s="637"/>
      <c r="M192" s="637"/>
      <c r="N192" s="637"/>
      <c r="O192" s="637"/>
      <c r="P192" s="637"/>
      <c r="Q192" s="637"/>
      <c r="R192" s="646"/>
      <c r="S192" s="29" t="str">
        <f>TECNOL!B86</f>
        <v>10. Plan Estratégico de Tecnologías de la Información y las Comunicaciones PETI</v>
      </c>
      <c r="T192" s="30" t="str">
        <f>TECNOL!C86</f>
        <v>Realizar la puesta en producción de sincronización de tareas en el SNC</v>
      </c>
      <c r="U192" s="30" t="str">
        <f>TECNOL!K86</f>
        <v>OIT</v>
      </c>
      <c r="V192" s="31">
        <f>TECNOL!Y86</f>
        <v>1</v>
      </c>
      <c r="W192" s="31">
        <f>TECNOL!Y87</f>
        <v>0</v>
      </c>
      <c r="X192" s="31">
        <f>TECNOL!Z86</f>
        <v>0.05</v>
      </c>
      <c r="Y192" s="33">
        <f>TECNOL!AA86</f>
        <v>0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37.5" customHeight="1">
      <c r="A193" s="635" t="str">
        <f>COMUNIC!C4</f>
        <v>GESTIÓN DE COMUNICACIONES Y MERCADEO</v>
      </c>
      <c r="B193" s="638">
        <f>COMUNIC!AA4</f>
        <v>5.1200000000000002E-2</v>
      </c>
      <c r="C193" s="647" t="str">
        <f>COMUNIC!A9</f>
        <v>Servicios de información implementados</v>
      </c>
      <c r="D193" s="643" t="str">
        <f>COMUNIC!B9</f>
        <v>9. Plan Anticorrupción y de Atención al Ciudadano</v>
      </c>
      <c r="E193" s="639" t="str">
        <f>COMUNIC!C9</f>
        <v>Democratizar la información y el conocimiento del IGAC</v>
      </c>
      <c r="F193" s="639" t="str">
        <f>COMUNIC!D9</f>
        <v>5.6.Fortalecimiento de mecanismos y escenarios de difusión de la información académica, técnica y científica de la gestión misional.</v>
      </c>
      <c r="G193" s="639" t="str">
        <f>COMUNIC!E9</f>
        <v>Información y Comunicación</v>
      </c>
      <c r="H193" s="639" t="str">
        <f>COMUNIC!F9</f>
        <v>5.5. Transparencia, acceso a la información pública y Lucha contra la Corrupción</v>
      </c>
      <c r="I193" s="639" t="str">
        <f>COMUNIC!G9</f>
        <v>Porcentaje</v>
      </c>
      <c r="J193" s="639">
        <f>COMUNIC!H9</f>
        <v>100</v>
      </c>
      <c r="K193" s="639" t="str">
        <f>COMUNIC!I9</f>
        <v>Porcentaje de servicios de información implementados</v>
      </c>
      <c r="L193" s="639" t="str">
        <f>COMUNIC!J9</f>
        <v>Eficacia</v>
      </c>
      <c r="M193" s="639" t="str">
        <f>COMUNIC!K9</f>
        <v>Oficina Difusión y Mercadeo</v>
      </c>
      <c r="N193" s="640">
        <f>COMUNIC!Y9</f>
        <v>1</v>
      </c>
      <c r="O193" s="640">
        <f>COMUNIC!Y10</f>
        <v>0</v>
      </c>
      <c r="P193" s="640">
        <f>COMUNIC!Z9</f>
        <v>0.25</v>
      </c>
      <c r="Q193" s="640">
        <f>COMUNIC!AA9</f>
        <v>0</v>
      </c>
      <c r="R193" s="644">
        <f>SUM(Q193:Q207)</f>
        <v>0</v>
      </c>
      <c r="S193" s="21" t="str">
        <f>COMUNIC!B12</f>
        <v>9. Plan Anticorrupción y de Atención al Ciudadano</v>
      </c>
      <c r="T193" s="22" t="str">
        <f>COMUNIC!C12</f>
        <v>Ampliar y/o actualizar la oferta de los productos con mayor nivel de aceptación por el mercado en la tienda virtual. (15 productos al final del año).</v>
      </c>
      <c r="U193" s="22" t="str">
        <f>COMUNIC!K12</f>
        <v>Oficina Difusión y Mercadeo/Oficina TIC</v>
      </c>
      <c r="V193" s="23">
        <f>COMUNIC!Y12</f>
        <v>1</v>
      </c>
      <c r="W193" s="23">
        <f>COMUNIC!Y13</f>
        <v>0</v>
      </c>
      <c r="X193" s="23">
        <f>COMUNIC!Z12</f>
        <v>0.3</v>
      </c>
      <c r="Y193" s="24">
        <f>COMUNIC!AA12</f>
        <v>0</v>
      </c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37.5" customHeight="1">
      <c r="A194" s="636"/>
      <c r="B194" s="636"/>
      <c r="C194" s="636"/>
      <c r="D194" s="636"/>
      <c r="E194" s="636"/>
      <c r="F194" s="636"/>
      <c r="G194" s="636"/>
      <c r="H194" s="636"/>
      <c r="I194" s="636"/>
      <c r="J194" s="636"/>
      <c r="K194" s="636"/>
      <c r="L194" s="636"/>
      <c r="M194" s="636"/>
      <c r="N194" s="636"/>
      <c r="O194" s="636"/>
      <c r="P194" s="636"/>
      <c r="Q194" s="636"/>
      <c r="R194" s="645"/>
      <c r="S194" s="25" t="str">
        <f>COMUNIC!B14</f>
        <v>9. Plan Anticorrupción y de Atención al Ciudadano</v>
      </c>
      <c r="T194" s="26" t="str">
        <f>COMUNIC!C14</f>
        <v>Realizar campañas en medios digitales sobre los productos y servicios que genera la entidad para mejorar el conocimiento sobre la oferta institucional. (4 campañas).</v>
      </c>
      <c r="U194" s="26" t="str">
        <f>COMUNIC!K14</f>
        <v>Oficina Difusión y Mercadeo</v>
      </c>
      <c r="V194" s="27">
        <f>COMUNIC!Y14</f>
        <v>0.99999999999999989</v>
      </c>
      <c r="W194" s="27">
        <f>COMUNIC!Y15</f>
        <v>0</v>
      </c>
      <c r="X194" s="27">
        <f>COMUNIC!Z14</f>
        <v>0.2</v>
      </c>
      <c r="Y194" s="28">
        <f>COMUNIC!AA14</f>
        <v>0</v>
      </c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37.5" customHeight="1">
      <c r="A195" s="636"/>
      <c r="B195" s="636"/>
      <c r="C195" s="636"/>
      <c r="D195" s="636"/>
      <c r="E195" s="636"/>
      <c r="F195" s="636"/>
      <c r="G195" s="636"/>
      <c r="H195" s="636"/>
      <c r="I195" s="636"/>
      <c r="J195" s="636"/>
      <c r="K195" s="636"/>
      <c r="L195" s="636"/>
      <c r="M195" s="636"/>
      <c r="N195" s="636"/>
      <c r="O195" s="636"/>
      <c r="P195" s="636"/>
      <c r="Q195" s="636"/>
      <c r="R195" s="645"/>
      <c r="S195" s="25" t="str">
        <f>COMUNIC!B16</f>
        <v>9. Plan Anticorrupción y de Atención al Ciudadano</v>
      </c>
      <c r="T195" s="26" t="str">
        <f>COMUNIC!C16</f>
        <v>Diseñar y divulgar diferentes contenidos digitales y análogos sobre la información que genera el IGAC, de conformidad con las prioridades de la entidad.</v>
      </c>
      <c r="U195" s="26" t="str">
        <f>COMUNIC!K16</f>
        <v>Oficina Difusión y Mercadeo</v>
      </c>
      <c r="V195" s="27">
        <f>COMUNIC!Y16</f>
        <v>0.99999999999999989</v>
      </c>
      <c r="W195" s="27">
        <f>COMUNIC!Y17</f>
        <v>0</v>
      </c>
      <c r="X195" s="27">
        <f>COMUNIC!Z16</f>
        <v>0.2</v>
      </c>
      <c r="Y195" s="28">
        <f>COMUNIC!AA16</f>
        <v>0</v>
      </c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37.5" customHeight="1">
      <c r="A196" s="636"/>
      <c r="B196" s="636"/>
      <c r="C196" s="636"/>
      <c r="D196" s="636"/>
      <c r="E196" s="636"/>
      <c r="F196" s="636"/>
      <c r="G196" s="636"/>
      <c r="H196" s="636"/>
      <c r="I196" s="636"/>
      <c r="J196" s="636"/>
      <c r="K196" s="636"/>
      <c r="L196" s="636"/>
      <c r="M196" s="636"/>
      <c r="N196" s="636"/>
      <c r="O196" s="636"/>
      <c r="P196" s="636"/>
      <c r="Q196" s="636"/>
      <c r="R196" s="645"/>
      <c r="S196" s="25" t="str">
        <f>COMUNIC!B18</f>
        <v>9. Plan Anticorrupción y de Atención al Ciudadano</v>
      </c>
      <c r="T196" s="26" t="str">
        <f>COMUNIC!C18</f>
        <v>Participar en ferias y/o eventos para posicionar la marca IGAC y los bienes y servicios de la entidad. (22 eventos).</v>
      </c>
      <c r="U196" s="26" t="str">
        <f>COMUNIC!K18</f>
        <v>Oficina Difusión y Mercadeo</v>
      </c>
      <c r="V196" s="27">
        <f>COMUNIC!Y18</f>
        <v>0.99999999999999989</v>
      </c>
      <c r="W196" s="27">
        <f>COMUNIC!Y19</f>
        <v>0</v>
      </c>
      <c r="X196" s="27">
        <f>COMUNIC!Z18</f>
        <v>0.15</v>
      </c>
      <c r="Y196" s="28">
        <f>COMUNIC!AA18</f>
        <v>0</v>
      </c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37.5" customHeight="1">
      <c r="A197" s="636"/>
      <c r="B197" s="636"/>
      <c r="C197" s="637"/>
      <c r="D197" s="637"/>
      <c r="E197" s="637"/>
      <c r="F197" s="637"/>
      <c r="G197" s="637"/>
      <c r="H197" s="637"/>
      <c r="I197" s="637"/>
      <c r="J197" s="637"/>
      <c r="K197" s="637"/>
      <c r="L197" s="637"/>
      <c r="M197" s="637"/>
      <c r="N197" s="637"/>
      <c r="O197" s="637"/>
      <c r="P197" s="637"/>
      <c r="Q197" s="637"/>
      <c r="R197" s="645"/>
      <c r="S197" s="188" t="str">
        <f>COMUNIC!B20</f>
        <v>9. Plan Anticorrupción y de Atención al Ciudadano</v>
      </c>
      <c r="T197" s="189" t="str">
        <f>COMUNIC!C20</f>
        <v>Realizar alianzas estratégicas con diferentes universidades a nivel nacional e internacional con el propósito de fortalecer la información disponible para consulta en la biblioteca virtual de la entidad. (15 alianzas estrategicas).</v>
      </c>
      <c r="U197" s="189" t="str">
        <f>COMUNIC!K20</f>
        <v>Oficina Difusión y Mercadeo</v>
      </c>
      <c r="V197" s="191">
        <f>COMUNIC!Y20</f>
        <v>1</v>
      </c>
      <c r="W197" s="27">
        <f>COMUNIC!Y21</f>
        <v>0</v>
      </c>
      <c r="X197" s="193">
        <f>COMUNIC!Z20</f>
        <v>0.15</v>
      </c>
      <c r="Y197" s="196">
        <f>COMUNIC!AA20</f>
        <v>0</v>
      </c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>
      <c r="A198" s="636"/>
      <c r="B198" s="636"/>
      <c r="C198" s="647" t="str">
        <f>COMUNIC!A25</f>
        <v>Documentos de lineamientos técnicos</v>
      </c>
      <c r="D198" s="643" t="str">
        <f>COMUNIC!B25</f>
        <v>9. Plan Anticorrupción y de Atención al Ciudadano</v>
      </c>
      <c r="E198" s="639" t="str">
        <f>COMUNIC!C25</f>
        <v>Democratizar la información y el conocimiento del IGAC</v>
      </c>
      <c r="F198" s="639" t="str">
        <f>COMUNIC!D25</f>
        <v>5.6.Fortalecimiento de mecanismos y escenarios de difusión de la información académica, técnica y científica de la gestión misional.</v>
      </c>
      <c r="G198" s="639" t="str">
        <f>COMUNIC!E25</f>
        <v>Información y Comunicación</v>
      </c>
      <c r="H198" s="639" t="str">
        <f>COMUNIC!F25</f>
        <v>5.5. Transparencia, acceso a la información pública y Lucha contra la Corrupción</v>
      </c>
      <c r="I198" s="639" t="str">
        <f>COMUNIC!G25</f>
        <v>Porcentaje</v>
      </c>
      <c r="J198" s="639">
        <f>COMUNIC!H25</f>
        <v>100</v>
      </c>
      <c r="K198" s="639" t="str">
        <f>COMUNIC!I25</f>
        <v>Porcentaje avance de los documentos de lineamientos técnicos realizados</v>
      </c>
      <c r="L198" s="639" t="str">
        <f>COMUNIC!J25</f>
        <v>Eficacia</v>
      </c>
      <c r="M198" s="639" t="str">
        <f>COMUNIC!K25</f>
        <v>Oficina Difusión y Mercadeo</v>
      </c>
      <c r="N198" s="640">
        <f>COMUNIC!Y25</f>
        <v>1</v>
      </c>
      <c r="O198" s="640">
        <f>COMUNIC!Y26</f>
        <v>0</v>
      </c>
      <c r="P198" s="640">
        <f>COMUNIC!Z25</f>
        <v>0.2</v>
      </c>
      <c r="Q198" s="640">
        <f>COMUNIC!AA25</f>
        <v>0</v>
      </c>
      <c r="R198" s="645"/>
      <c r="S198" s="21" t="str">
        <f>COMUNIC!B28</f>
        <v>9. Plan Anticorrupción y de Atención al Ciudadano</v>
      </c>
      <c r="T198" s="22" t="str">
        <f>COMUNIC!C28</f>
        <v>Diseñar e emplementar el Plan de Mercadeo del Instituto teniendo en cuenta las prioridades de la inversión para la actual vigencia.</v>
      </c>
      <c r="U198" s="22" t="str">
        <f>COMUNIC!K28</f>
        <v>Oficina Difusión y Mercadeo</v>
      </c>
      <c r="V198" s="23">
        <f>COMUNIC!Y28</f>
        <v>0.99999999999999989</v>
      </c>
      <c r="W198" s="23">
        <f>COMUNIC!Y29</f>
        <v>0</v>
      </c>
      <c r="X198" s="23">
        <f>COMUNIC!Z28</f>
        <v>0.5</v>
      </c>
      <c r="Y198" s="24">
        <f>COMUNIC!AA28</f>
        <v>0</v>
      </c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>
      <c r="A199" s="636"/>
      <c r="B199" s="636"/>
      <c r="C199" s="637"/>
      <c r="D199" s="637"/>
      <c r="E199" s="637"/>
      <c r="F199" s="637"/>
      <c r="G199" s="637"/>
      <c r="H199" s="637"/>
      <c r="I199" s="637"/>
      <c r="J199" s="637"/>
      <c r="K199" s="637"/>
      <c r="L199" s="637"/>
      <c r="M199" s="637"/>
      <c r="N199" s="637"/>
      <c r="O199" s="637"/>
      <c r="P199" s="637"/>
      <c r="Q199" s="637"/>
      <c r="R199" s="645"/>
      <c r="S199" s="29" t="str">
        <f>COMUNIC!B30</f>
        <v>9. Plan Anticorrupción y de Atención al Ciudadano</v>
      </c>
      <c r="T199" s="30" t="str">
        <f>COMUNIC!C30</f>
        <v>Realizar el análisis estratégico de productos (Publicaciones e investigaciones) que genera el IGAC</v>
      </c>
      <c r="U199" s="30" t="str">
        <f>COMUNIC!K30</f>
        <v>Oficina Difusión y Mercadeo</v>
      </c>
      <c r="V199" s="31">
        <f>COMUNIC!Y30</f>
        <v>1</v>
      </c>
      <c r="W199" s="31">
        <f>COMUNIC!Y31</f>
        <v>0</v>
      </c>
      <c r="X199" s="31">
        <f>COMUNIC!Z30</f>
        <v>0.5</v>
      </c>
      <c r="Y199" s="33">
        <f>COMUNIC!AA30</f>
        <v>0</v>
      </c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>
      <c r="A200" s="636"/>
      <c r="B200" s="636"/>
      <c r="C200" s="647" t="str">
        <f>COMUNIC!A35</f>
        <v>Ingresos por ventas de bienes y servicios</v>
      </c>
      <c r="D200" s="643" t="str">
        <f>COMUNIC!B35</f>
        <v>9. Plan Anticorrupción y de Atención al Ciudadano</v>
      </c>
      <c r="E200" s="639" t="str">
        <f>COMUNIC!C35</f>
        <v>Democratizar la información y el conocimiento del IGAC</v>
      </c>
      <c r="F200" s="639" t="str">
        <f>COMUNIC!D35</f>
        <v xml:space="preserve">5.6.Fortalecimiento de mecanismos y escenarios de difusión de la información académica, técnica y científica de la gestión misional. </v>
      </c>
      <c r="G200" s="639" t="str">
        <f>COMUNIC!E35</f>
        <v>Información y Comunicación</v>
      </c>
      <c r="H200" s="639" t="str">
        <f>COMUNIC!F35</f>
        <v>5.5. Transparencia, acceso a la información pública y Lucha contra la Corrupción</v>
      </c>
      <c r="I200" s="639" t="str">
        <f>COMUNIC!G35</f>
        <v>Porcentaje</v>
      </c>
      <c r="J200" s="639">
        <f>COMUNIC!H35</f>
        <v>100</v>
      </c>
      <c r="K200" s="639" t="str">
        <f>COMUNIC!I35</f>
        <v>Porcentaje de cumplimiento de ingresos por venta de bienes y servicios de la entidad</v>
      </c>
      <c r="L200" s="639" t="str">
        <f>COMUNIC!J35</f>
        <v>Eficiencia</v>
      </c>
      <c r="M200" s="639" t="str">
        <f>COMUNIC!K35</f>
        <v>Oficina Difusión y Mercadeo</v>
      </c>
      <c r="N200" s="640">
        <f>COMUNIC!Y35</f>
        <v>1</v>
      </c>
      <c r="O200" s="640">
        <f>COMUNIC!Y36</f>
        <v>0</v>
      </c>
      <c r="P200" s="640">
        <f>COMUNIC!Z35</f>
        <v>0.15</v>
      </c>
      <c r="Q200" s="640">
        <f>COMUNIC!AA35</f>
        <v>0</v>
      </c>
      <c r="R200" s="645"/>
      <c r="S200" s="21" t="str">
        <f>COMUNIC!B38</f>
        <v>9. Plan Anticorrupción y de Atención al Ciudadano</v>
      </c>
      <c r="T200" s="22" t="str">
        <f>COMUNIC!C38</f>
        <v>Realizar seguimiento, monitoreo  y acompañamiento para el cumplimiento de la meta de ventas de contado en la Sede Central  (Meta proyectada por la Oficina pendiente por validar $2.942.493.047.)</v>
      </c>
      <c r="U200" s="22" t="str">
        <f>COMUNIC!K38</f>
        <v>Oficina Difusión y Mercadeo</v>
      </c>
      <c r="V200" s="23">
        <f>COMUNIC!Y38</f>
        <v>1</v>
      </c>
      <c r="W200" s="23">
        <f>COMUNIC!Y39</f>
        <v>0</v>
      </c>
      <c r="X200" s="23">
        <f>COMUNIC!Z38</f>
        <v>0.4</v>
      </c>
      <c r="Y200" s="24">
        <f>COMUNIC!AA38</f>
        <v>0</v>
      </c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>
      <c r="A201" s="636"/>
      <c r="B201" s="636"/>
      <c r="C201" s="636"/>
      <c r="D201" s="636"/>
      <c r="E201" s="636"/>
      <c r="F201" s="636"/>
      <c r="G201" s="636"/>
      <c r="H201" s="636"/>
      <c r="I201" s="636"/>
      <c r="J201" s="636"/>
      <c r="K201" s="636"/>
      <c r="L201" s="636"/>
      <c r="M201" s="636"/>
      <c r="N201" s="636"/>
      <c r="O201" s="636"/>
      <c r="P201" s="636"/>
      <c r="Q201" s="636"/>
      <c r="R201" s="645"/>
      <c r="S201" s="200" t="str">
        <f>COMUNIC!B40</f>
        <v>9. Plan Anticorrupción y de Atención al Ciudadano</v>
      </c>
      <c r="T201" s="201" t="str">
        <f>COMUNIC!C40</f>
        <v>Realizar seguimiento, monitoreo  y acompañamiento para el cumplimiento de la meta de ventas de contado en las 22 Direcciones Territoriales  (Meta proyectada por la Oficina $6.261.5060.953.)</v>
      </c>
      <c r="U201" s="201" t="str">
        <f>COMUNIC!K40</f>
        <v>Oficina Difusión y Mercadeo</v>
      </c>
      <c r="V201" s="202">
        <f>COMUNIC!Y40</f>
        <v>1</v>
      </c>
      <c r="W201" s="202">
        <f>COMUNIC!Y41</f>
        <v>0</v>
      </c>
      <c r="X201" s="202">
        <f>COMUNIC!Z40</f>
        <v>0.2</v>
      </c>
      <c r="Y201" s="203">
        <f>COMUNIC!AA40</f>
        <v>0</v>
      </c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>
      <c r="A202" s="636"/>
      <c r="B202" s="636"/>
      <c r="C202" s="637"/>
      <c r="D202" s="637"/>
      <c r="E202" s="637"/>
      <c r="F202" s="637"/>
      <c r="G202" s="637"/>
      <c r="H202" s="637"/>
      <c r="I202" s="637"/>
      <c r="J202" s="637"/>
      <c r="K202" s="637"/>
      <c r="L202" s="637"/>
      <c r="M202" s="637"/>
      <c r="N202" s="637"/>
      <c r="O202" s="637"/>
      <c r="P202" s="637"/>
      <c r="Q202" s="637"/>
      <c r="R202" s="645"/>
      <c r="S202" s="29" t="str">
        <f>COMUNIC!B42</f>
        <v>9. Plan Anticorrupción y de Atención al Ciudadano</v>
      </c>
      <c r="T202" s="30" t="str">
        <f>COMUNIC!C42</f>
        <v>Realizar seguimiento, monitoreo y acompañamiento para el cumplimiento de la meta de ventas de ingresos por convenios y/o contratos de prestación de servicios en las áreas técnicas y/o subdirecciones asi: Geografía y Cartografía ($7.977.000.000), Agrología ($16.875.000.000), Catastro ($34.302.000.000) y CIAF ($2.875.000.000).</v>
      </c>
      <c r="U202" s="30" t="str">
        <f>COMUNIC!K42</f>
        <v>Oficina Difusión y Mercadeo</v>
      </c>
      <c r="V202" s="31">
        <f>COMUNIC!Y42</f>
        <v>1</v>
      </c>
      <c r="W202" s="31">
        <f>COMUNIC!Y43</f>
        <v>0</v>
      </c>
      <c r="X202" s="31">
        <f>COMUNIC!Z42</f>
        <v>0.4</v>
      </c>
      <c r="Y202" s="33">
        <f>COMUNIC!AA42</f>
        <v>0</v>
      </c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33.75" customHeight="1">
      <c r="A203" s="636"/>
      <c r="B203" s="636"/>
      <c r="C203" s="647" t="str">
        <f>COMUNIC!A47</f>
        <v>Plan estratégico de comunicaciones del IGAC</v>
      </c>
      <c r="D203" s="643" t="str">
        <f>COMUNIC!B47</f>
        <v>9. Plan Anticorrupción y de Atención al Ciudadano</v>
      </c>
      <c r="E203" s="639" t="str">
        <f>COMUNIC!C47</f>
        <v>Democratizar la información y el conocimiento del IGAC</v>
      </c>
      <c r="F203" s="639" t="str">
        <f>COMUNIC!D47</f>
        <v>5.6.Fortalecimiento de mecanismos y escenarios de difusión de la información académica, técnica y científica de la gestión misional.</v>
      </c>
      <c r="G203" s="639" t="str">
        <f>COMUNIC!E47</f>
        <v>Información y Comunicación</v>
      </c>
      <c r="H203" s="639" t="str">
        <f>COMUNIC!F47</f>
        <v>5.5. Transparencia, acceso a la información pública y Lucha contra la Corrupción</v>
      </c>
      <c r="I203" s="639" t="str">
        <f>COMUNIC!G47</f>
        <v>Porcentaje</v>
      </c>
      <c r="J203" s="643">
        <f>COMUNIC!H47</f>
        <v>1</v>
      </c>
      <c r="K203" s="639" t="str">
        <f>COMUNIC!I47</f>
        <v>Porcentaje avance Implementación Estrategía de comunicación.</v>
      </c>
      <c r="L203" s="639" t="str">
        <f>COMUNIC!J47</f>
        <v>Eficacia</v>
      </c>
      <c r="M203" s="639" t="str">
        <f>COMUNIC!K47</f>
        <v>Oficina Difusión y Mercadeo</v>
      </c>
      <c r="N203" s="640">
        <f>COMUNIC!Y47</f>
        <v>1.0000000000000002</v>
      </c>
      <c r="O203" s="640">
        <f>COMUNIC!Y48</f>
        <v>0</v>
      </c>
      <c r="P203" s="640">
        <f>COMUNIC!Z47</f>
        <v>0.2</v>
      </c>
      <c r="Q203" s="640">
        <f>COMUNIC!AA47</f>
        <v>0</v>
      </c>
      <c r="R203" s="645"/>
      <c r="S203" s="21" t="str">
        <f>COMUNIC!B50</f>
        <v>9. Plan Anticorrupción y de Atención al Ciudadano</v>
      </c>
      <c r="T203" s="22" t="str">
        <f>COMUNIC!C50</f>
        <v>Gestionar campañas internas que permitan generar sentido de pertenencia entre los servidores del IGAC con el objetivo de fortalecer el compromiso con la entidad. (10 campañas)</v>
      </c>
      <c r="U203" s="22" t="str">
        <f>COMUNIC!K50</f>
        <v>Oficina Difusión y Mercadeo</v>
      </c>
      <c r="V203" s="23">
        <f>COMUNIC!Y50</f>
        <v>1</v>
      </c>
      <c r="W203" s="23">
        <f>COMUNIC!Y51</f>
        <v>0</v>
      </c>
      <c r="X203" s="23">
        <f>COMUNIC!Z50</f>
        <v>0.25</v>
      </c>
      <c r="Y203" s="24">
        <f>COMUNIC!AA50</f>
        <v>0</v>
      </c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43.5" customHeight="1">
      <c r="A204" s="636"/>
      <c r="B204" s="636"/>
      <c r="C204" s="636"/>
      <c r="D204" s="636"/>
      <c r="E204" s="636"/>
      <c r="F204" s="636"/>
      <c r="G204" s="636"/>
      <c r="H204" s="636"/>
      <c r="I204" s="636"/>
      <c r="J204" s="636"/>
      <c r="K204" s="636"/>
      <c r="L204" s="636"/>
      <c r="M204" s="636"/>
      <c r="N204" s="636"/>
      <c r="O204" s="636"/>
      <c r="P204" s="636"/>
      <c r="Q204" s="636"/>
      <c r="R204" s="645"/>
      <c r="S204" s="25" t="str">
        <f>COMUNIC!B52</f>
        <v>9. Plan Anticorrupción y de Atención al Ciudadano</v>
      </c>
      <c r="T204" s="26" t="str">
        <f>COMUNIC!C52</f>
        <v>Realizar tres (3) facebook Live, y seis (6) campañas en redes sociales al año para dar a conocer información misional de la entidad.</v>
      </c>
      <c r="U204" s="26" t="str">
        <f>COMUNIC!K52</f>
        <v>Oficina Difusión y Mercadeo</v>
      </c>
      <c r="V204" s="27">
        <f>COMUNIC!Y52</f>
        <v>1</v>
      </c>
      <c r="W204" s="27">
        <f>COMUNIC!Y53</f>
        <v>0</v>
      </c>
      <c r="X204" s="27">
        <f>COMUNIC!Z52</f>
        <v>0.25</v>
      </c>
      <c r="Y204" s="28">
        <f>COMUNIC!AA52</f>
        <v>0</v>
      </c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42" customHeight="1">
      <c r="A205" s="636"/>
      <c r="B205" s="636"/>
      <c r="C205" s="636"/>
      <c r="D205" s="636"/>
      <c r="E205" s="636"/>
      <c r="F205" s="636"/>
      <c r="G205" s="636"/>
      <c r="H205" s="636"/>
      <c r="I205" s="636"/>
      <c r="J205" s="636"/>
      <c r="K205" s="636"/>
      <c r="L205" s="636"/>
      <c r="M205" s="636"/>
      <c r="N205" s="636"/>
      <c r="O205" s="636"/>
      <c r="P205" s="636"/>
      <c r="Q205" s="636"/>
      <c r="R205" s="645"/>
      <c r="S205" s="25" t="str">
        <f>COMUNIC!B54</f>
        <v>9. Plan Anticorrupción y de Atención al Ciudadano</v>
      </c>
      <c r="T205" s="26" t="str">
        <f>COMUNIC!C54</f>
        <v>Realizar un plan de mejoramiento desde el componente de comunicaciones para que la información de la página web e intranet de la entidad sean más accesibles para el público.</v>
      </c>
      <c r="U205" s="26" t="str">
        <f>COMUNIC!K54</f>
        <v>Oficina Difusión y Mercadeo/Oficina TIC</v>
      </c>
      <c r="V205" s="27">
        <f>COMUNIC!Y54</f>
        <v>0.99999999999999989</v>
      </c>
      <c r="W205" s="27">
        <f>COMUNIC!Y55</f>
        <v>0</v>
      </c>
      <c r="X205" s="27">
        <f>COMUNIC!Z54</f>
        <v>0.25</v>
      </c>
      <c r="Y205" s="28">
        <f>COMUNIC!AA54</f>
        <v>0</v>
      </c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45" customHeight="1">
      <c r="A206" s="636"/>
      <c r="B206" s="636"/>
      <c r="C206" s="637"/>
      <c r="D206" s="637"/>
      <c r="E206" s="637"/>
      <c r="F206" s="637"/>
      <c r="G206" s="637"/>
      <c r="H206" s="637"/>
      <c r="I206" s="637"/>
      <c r="J206" s="637"/>
      <c r="K206" s="637"/>
      <c r="L206" s="637"/>
      <c r="M206" s="637"/>
      <c r="N206" s="637"/>
      <c r="O206" s="637"/>
      <c r="P206" s="637"/>
      <c r="Q206" s="637"/>
      <c r="R206" s="645"/>
      <c r="S206" s="29" t="str">
        <f>COMUNIC!B56</f>
        <v>9. Plan Anticorrupción y de Atención al Ciudadano</v>
      </c>
      <c r="T206" s="30" t="str">
        <f>COMUNIC!C56</f>
        <v>Formalizar alianzas estratégicas con diferentes medios de comunicación para conseguir 30 publicaciones en diversos medios como prensa, radio y televisión.</v>
      </c>
      <c r="U206" s="30" t="str">
        <f>COMUNIC!K56</f>
        <v>Oficina Difusión y Mercadeo</v>
      </c>
      <c r="V206" s="31">
        <f>COMUNIC!Y56</f>
        <v>0.99999999999999989</v>
      </c>
      <c r="W206" s="31">
        <f>COMUNIC!Y57</f>
        <v>0</v>
      </c>
      <c r="X206" s="31">
        <f>COMUNIC!Z56</f>
        <v>0.25</v>
      </c>
      <c r="Y206" s="33">
        <f>COMUNIC!AA56</f>
        <v>0</v>
      </c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54.75" customHeight="1">
      <c r="A207" s="636"/>
      <c r="B207" s="636"/>
      <c r="C207" s="647" t="str">
        <f>COMUNIC!A61</f>
        <v xml:space="preserve">Estrategia de divulgación de la política de catastro multipropósito ejecutada </v>
      </c>
      <c r="D207" s="643" t="str">
        <f>COMUNIC!B61</f>
        <v>9. Plan Anticorrupción y de Atención al Ciudadano</v>
      </c>
      <c r="E207" s="639" t="str">
        <f>COMUNIC!C61</f>
        <v>Democratizar la información y el conocimiento del IGAC</v>
      </c>
      <c r="F207" s="643" t="str">
        <f>COMUNIC!D61</f>
        <v>5.6.Fortalecimiento de mecanismos y escenarios de difusión de la información académica, técnica y científica de la gestión misional.</v>
      </c>
      <c r="G207" s="639" t="str">
        <f>COMUNIC!E61</f>
        <v>Información y Comunicación</v>
      </c>
      <c r="H207" s="643" t="str">
        <f>COMUNIC!F61</f>
        <v>5.5. Transparencia, acceso a la información pública y Lucha contra la Corrupción</v>
      </c>
      <c r="I207" s="643" t="str">
        <f>COMUNIC!G61</f>
        <v>Porcentaje</v>
      </c>
      <c r="J207" s="643">
        <f>COMUNIC!H61</f>
        <v>1</v>
      </c>
      <c r="K207" s="643" t="str">
        <f>COMUNIC!I61</f>
        <v xml:space="preserve">Porcentaje de implementación de la estrategia de divulgación ejecutada </v>
      </c>
      <c r="L207" s="643" t="str">
        <f>COMUNIC!J61</f>
        <v>Eficacia</v>
      </c>
      <c r="M207" s="639" t="str">
        <f>COMUNIC!K61</f>
        <v>Oficina Difusión y Mercadeo</v>
      </c>
      <c r="N207" s="640">
        <f>COMUNIC!Y61</f>
        <v>0.99999999999999989</v>
      </c>
      <c r="O207" s="640">
        <f>COMUNIC!Y62</f>
        <v>0</v>
      </c>
      <c r="P207" s="640">
        <f>COMUNIC!Z61</f>
        <v>0.2</v>
      </c>
      <c r="Q207" s="640">
        <f>COMUNIC!AA61</f>
        <v>0</v>
      </c>
      <c r="R207" s="645"/>
      <c r="S207" s="21" t="str">
        <f>COMUNIC!B64</f>
        <v>9. Plan Anticorrupción y de Atención al Ciudadano</v>
      </c>
      <c r="T207" s="22" t="str">
        <f>COMUNIC!C64</f>
        <v>Diseñar y publicar en la página web de la entidad un micrositio con toda la información relevante sobre la política de catastro multipropósito con el fin de brindar información actualizada a los diferentes grupos de interes.</v>
      </c>
      <c r="U207" s="22" t="str">
        <f>COMUNIC!K64</f>
        <v>Oficina Difusión y Mercadeo/Oficina TIC/ Sub. de Geografia/ Sub. de Catastro</v>
      </c>
      <c r="V207" s="23">
        <f>COMUNIC!Y64</f>
        <v>0.99999999999999989</v>
      </c>
      <c r="W207" s="23">
        <f>COMUNIC!Y65</f>
        <v>0</v>
      </c>
      <c r="X207" s="23">
        <f>COMUNIC!Z64</f>
        <v>0.7</v>
      </c>
      <c r="Y207" s="24">
        <f>COMUNIC!AA64</f>
        <v>0</v>
      </c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45.75" customHeight="1">
      <c r="A208" s="637"/>
      <c r="B208" s="637"/>
      <c r="C208" s="637"/>
      <c r="D208" s="637"/>
      <c r="E208" s="637"/>
      <c r="F208" s="637"/>
      <c r="G208" s="637"/>
      <c r="H208" s="637"/>
      <c r="I208" s="637"/>
      <c r="J208" s="637"/>
      <c r="K208" s="637"/>
      <c r="L208" s="637"/>
      <c r="M208" s="637"/>
      <c r="N208" s="637"/>
      <c r="O208" s="637"/>
      <c r="P208" s="637"/>
      <c r="Q208" s="637"/>
      <c r="R208" s="646"/>
      <c r="S208" s="29" t="str">
        <f>COMUNIC!B66</f>
        <v>9. Plan Anticorrupción y de Atención al Ciudadano</v>
      </c>
      <c r="T208" s="30" t="str">
        <f>COMUNIC!C66</f>
        <v>Realizar seguimiento y mejoras al micrositio para su óptimo funcionamiento y consulta por parte de los diferentes usuarios de la información institucional.</v>
      </c>
      <c r="U208" s="30" t="str">
        <f>COMUNIC!K66</f>
        <v>Oficina Difusión y Mercadeo/Oficina TIC/ Sub. de Geografia/ Sub. de Catastro</v>
      </c>
      <c r="V208" s="31">
        <f>COMUNIC!Y66</f>
        <v>0.99999999999999989</v>
      </c>
      <c r="W208" s="31">
        <f>COMUNIC!Y67</f>
        <v>0</v>
      </c>
      <c r="X208" s="31">
        <f>COMUNIC!Z66</f>
        <v>0.3</v>
      </c>
      <c r="Y208" s="33">
        <f>COMUNIC!AA66</f>
        <v>0</v>
      </c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>
      <c r="A209" s="635" t="str">
        <f>'S CIUDAD'!C4</f>
        <v>SERVICIO AL CIUDADANO Y PARTICIPACION</v>
      </c>
      <c r="B209" s="640">
        <f>'S CIUDAD'!AA4</f>
        <v>4.2599999999999999E-2</v>
      </c>
      <c r="C209" s="647" t="str">
        <f>'S CIUDAD'!A9</f>
        <v>Atención del servicio al ciudadano en todos sus niveles  en cumplimiento de las normas establecidas</v>
      </c>
      <c r="D209" s="643" t="str">
        <f>'S CIUDAD'!B9</f>
        <v>9. Plan Anticorrupción y de Atención al Ciudadano</v>
      </c>
      <c r="E209" s="639" t="str">
        <f>'S CIUDAD'!C9</f>
        <v>Implementar_un_plan_de_modernización_y_fortalecimiento_institucional</v>
      </c>
      <c r="F209" s="639" t="str">
        <f>'S CIUDAD'!D9</f>
        <v>1.6. Mejoramiento en la prestación del servicio a la ciudadanía.</v>
      </c>
      <c r="G209" s="639" t="str">
        <f>'S CIUDAD'!E9</f>
        <v>Gestión_con_Valores_para_Resultados</v>
      </c>
      <c r="H209" s="639" t="str">
        <f>'S CIUDAD'!F9</f>
        <v>Servicio al ciudadano</v>
      </c>
      <c r="I209" s="639" t="str">
        <f>'S CIUDAD'!G9</f>
        <v>Porcentaje</v>
      </c>
      <c r="J209" s="643">
        <f>'S CIUDAD'!H9</f>
        <v>1</v>
      </c>
      <c r="K209" s="639" t="str">
        <f>'S CIUDAD'!I9</f>
        <v xml:space="preserve">Porcentaje de avance en las actividades de fortalecimiento del servicio al ciudadano </v>
      </c>
      <c r="L209" s="639" t="str">
        <f>'S CIUDAD'!J9</f>
        <v>Eficiencia</v>
      </c>
      <c r="M209" s="639" t="str">
        <f>'S CIUDAD'!K9</f>
        <v xml:space="preserve">GIT Servicio al ciudadano </v>
      </c>
      <c r="N209" s="640">
        <f>'S CIUDAD'!Y9</f>
        <v>1</v>
      </c>
      <c r="O209" s="640">
        <f>'S CIUDAD'!Y10</f>
        <v>0</v>
      </c>
      <c r="P209" s="640">
        <f>'S CIUDAD'!Z9</f>
        <v>0.25</v>
      </c>
      <c r="Q209" s="640">
        <f>'S CIUDAD'!AA9</f>
        <v>0</v>
      </c>
      <c r="R209" s="644">
        <f>SUM(Q209:Q220)</f>
        <v>0</v>
      </c>
      <c r="S209" s="21" t="str">
        <f>'S CIUDAD'!B12</f>
        <v>9. Plan Anticorrupción y de Atención al Ciudadano</v>
      </c>
      <c r="T209" s="22" t="str">
        <f>'S CIUDAD'!C12</f>
        <v>Realizar el seguimiento al funcionamiento y mantenimiento asignadores de turno (digiturno) instalados</v>
      </c>
      <c r="U209" s="22">
        <f>'S CIUDAD'!K12</f>
        <v>0</v>
      </c>
      <c r="V209" s="23">
        <f>'S CIUDAD'!Y12</f>
        <v>1</v>
      </c>
      <c r="W209" s="23">
        <f>'S CIUDAD'!Y13</f>
        <v>0</v>
      </c>
      <c r="X209" s="23">
        <f>'S CIUDAD'!Z12</f>
        <v>0.15</v>
      </c>
      <c r="Y209" s="24">
        <f>'S CIUDAD'!AA12</f>
        <v>0</v>
      </c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>
      <c r="A210" s="636"/>
      <c r="B210" s="636"/>
      <c r="C210" s="636"/>
      <c r="D210" s="636"/>
      <c r="E210" s="636"/>
      <c r="F210" s="636"/>
      <c r="G210" s="636"/>
      <c r="H210" s="636"/>
      <c r="I210" s="636"/>
      <c r="J210" s="636"/>
      <c r="K210" s="636"/>
      <c r="L210" s="636"/>
      <c r="M210" s="636"/>
      <c r="N210" s="636"/>
      <c r="O210" s="636"/>
      <c r="P210" s="636"/>
      <c r="Q210" s="636"/>
      <c r="R210" s="645"/>
      <c r="S210" s="25" t="str">
        <f>'S CIUDAD'!B14</f>
        <v>9. Plan Anticorrupción y de Atención al Ciudadano</v>
      </c>
      <c r="T210" s="26" t="str">
        <f>'S CIUDAD'!C14</f>
        <v xml:space="preserve">Fortalecer los canales de atencion ciudadana . Correo electronico, presencial, virtual y telefonico </v>
      </c>
      <c r="U210" s="26">
        <f>'S CIUDAD'!K14</f>
        <v>0</v>
      </c>
      <c r="V210" s="27">
        <f>'S CIUDAD'!Y14</f>
        <v>1</v>
      </c>
      <c r="W210" s="27">
        <f>'S CIUDAD'!Y15</f>
        <v>0</v>
      </c>
      <c r="X210" s="27">
        <f>'S CIUDAD'!Z14</f>
        <v>0.1</v>
      </c>
      <c r="Y210" s="28">
        <f>'S CIUDAD'!AA14</f>
        <v>0</v>
      </c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>
      <c r="A211" s="636"/>
      <c r="B211" s="636"/>
      <c r="C211" s="636"/>
      <c r="D211" s="636"/>
      <c r="E211" s="636"/>
      <c r="F211" s="636"/>
      <c r="G211" s="636"/>
      <c r="H211" s="636"/>
      <c r="I211" s="636"/>
      <c r="J211" s="636"/>
      <c r="K211" s="636"/>
      <c r="L211" s="636"/>
      <c r="M211" s="636"/>
      <c r="N211" s="636"/>
      <c r="O211" s="636"/>
      <c r="P211" s="636"/>
      <c r="Q211" s="636"/>
      <c r="R211" s="645"/>
      <c r="S211" s="25" t="str">
        <f>'S CIUDAD'!B16</f>
        <v>9. Plan Anticorrupción y de Atención al Ciudadano</v>
      </c>
      <c r="T211" s="26" t="str">
        <f>'S CIUDAD'!C16</f>
        <v xml:space="preserve">Realizar el Tercer Encuentro Nacional de Servicio al Ciudadano </v>
      </c>
      <c r="U211" s="26">
        <f>'S CIUDAD'!K16</f>
        <v>0</v>
      </c>
      <c r="V211" s="27">
        <f>'S CIUDAD'!Y16</f>
        <v>1</v>
      </c>
      <c r="W211" s="27">
        <f>'S CIUDAD'!Y17</f>
        <v>0</v>
      </c>
      <c r="X211" s="27">
        <f>'S CIUDAD'!Z16</f>
        <v>0.15</v>
      </c>
      <c r="Y211" s="28">
        <f>'S CIUDAD'!AA16</f>
        <v>0</v>
      </c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>
      <c r="A212" s="636"/>
      <c r="B212" s="636"/>
      <c r="C212" s="636"/>
      <c r="D212" s="636"/>
      <c r="E212" s="636"/>
      <c r="F212" s="636"/>
      <c r="G212" s="636"/>
      <c r="H212" s="636"/>
      <c r="I212" s="636"/>
      <c r="J212" s="636"/>
      <c r="K212" s="636"/>
      <c r="L212" s="636"/>
      <c r="M212" s="636"/>
      <c r="N212" s="636"/>
      <c r="O212" s="636"/>
      <c r="P212" s="636"/>
      <c r="Q212" s="636"/>
      <c r="R212" s="645"/>
      <c r="S212" s="25" t="str">
        <f>'S CIUDAD'!B18</f>
        <v>9. Plan Anticorrupción y de Atención al Ciudadano</v>
      </c>
      <c r="T212" s="26" t="str">
        <f>'S CIUDAD'!C18</f>
        <v>Actualizar tres (3)  procedimientos  internos de la entidad   del proceso de servicio al ciudadano.</v>
      </c>
      <c r="U212" s="26">
        <f>'S CIUDAD'!K18</f>
        <v>0</v>
      </c>
      <c r="V212" s="27">
        <f>'S CIUDAD'!Y18</f>
        <v>1</v>
      </c>
      <c r="W212" s="27">
        <f>'S CIUDAD'!Y19</f>
        <v>0</v>
      </c>
      <c r="X212" s="27">
        <f>'S CIUDAD'!Z18</f>
        <v>0.1</v>
      </c>
      <c r="Y212" s="28">
        <f>'S CIUDAD'!AA18</f>
        <v>0</v>
      </c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>
      <c r="A213" s="636"/>
      <c r="B213" s="636"/>
      <c r="C213" s="636"/>
      <c r="D213" s="636"/>
      <c r="E213" s="636"/>
      <c r="F213" s="636"/>
      <c r="G213" s="636"/>
      <c r="H213" s="636"/>
      <c r="I213" s="636"/>
      <c r="J213" s="636"/>
      <c r="K213" s="636"/>
      <c r="L213" s="636"/>
      <c r="M213" s="636"/>
      <c r="N213" s="636"/>
      <c r="O213" s="636"/>
      <c r="P213" s="636"/>
      <c r="Q213" s="636"/>
      <c r="R213" s="645"/>
      <c r="S213" s="25" t="str">
        <f>'S CIUDAD'!B20</f>
        <v>9. Plan Anticorrupción y de Atención al Ciudadano</v>
      </c>
      <c r="T213" s="26" t="str">
        <f>'S CIUDAD'!C20</f>
        <v>Garantizar acceso a la  informacion  a los ciudadanos  con discapacidad  visual y auditiva tanto  en el canal  virtual como presencial (tutoriales,  señaletica  y medios  electronicos)</v>
      </c>
      <c r="U213" s="26">
        <f>'S CIUDAD'!K20</f>
        <v>0</v>
      </c>
      <c r="V213" s="27">
        <f>'S CIUDAD'!Y20</f>
        <v>1</v>
      </c>
      <c r="W213" s="27">
        <f>'S CIUDAD'!Y21</f>
        <v>0</v>
      </c>
      <c r="X213" s="27">
        <f>'S CIUDAD'!Z20</f>
        <v>0.1</v>
      </c>
      <c r="Y213" s="28">
        <f>'S CIUDAD'!AA20</f>
        <v>0</v>
      </c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>
      <c r="A214" s="636"/>
      <c r="B214" s="636"/>
      <c r="C214" s="636"/>
      <c r="D214" s="636"/>
      <c r="E214" s="636"/>
      <c r="F214" s="636"/>
      <c r="G214" s="636"/>
      <c r="H214" s="636"/>
      <c r="I214" s="636"/>
      <c r="J214" s="636"/>
      <c r="K214" s="636"/>
      <c r="L214" s="636"/>
      <c r="M214" s="636"/>
      <c r="N214" s="636"/>
      <c r="O214" s="636"/>
      <c r="P214" s="636"/>
      <c r="Q214" s="636"/>
      <c r="R214" s="645"/>
      <c r="S214" s="25" t="str">
        <f>'S CIUDAD'!B22</f>
        <v>9. Plan Anticorrupción y de Atención al Ciudadano</v>
      </c>
      <c r="T214" s="26" t="str">
        <f>'S CIUDAD'!C22</f>
        <v xml:space="preserve">Racionalizar  y estandarizar   OPAS y /o servicios de la entidad :  requisitos unicos  (formularios unicos y tramites modelo o tipo),  tiempos de respuesta  y planillas  </v>
      </c>
      <c r="U214" s="26">
        <f>'S CIUDAD'!K22</f>
        <v>0</v>
      </c>
      <c r="V214" s="27">
        <f>'S CIUDAD'!Y22</f>
        <v>1</v>
      </c>
      <c r="W214" s="27">
        <f>'S CIUDAD'!Y23</f>
        <v>0</v>
      </c>
      <c r="X214" s="27">
        <f>'S CIUDAD'!Z22</f>
        <v>0.15</v>
      </c>
      <c r="Y214" s="28">
        <f>'S CIUDAD'!AA22</f>
        <v>0</v>
      </c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>
      <c r="A215" s="636"/>
      <c r="B215" s="636"/>
      <c r="C215" s="636"/>
      <c r="D215" s="636"/>
      <c r="E215" s="636"/>
      <c r="F215" s="636"/>
      <c r="G215" s="636"/>
      <c r="H215" s="636"/>
      <c r="I215" s="636"/>
      <c r="J215" s="636"/>
      <c r="K215" s="636"/>
      <c r="L215" s="636"/>
      <c r="M215" s="636"/>
      <c r="N215" s="636"/>
      <c r="O215" s="636"/>
      <c r="P215" s="636"/>
      <c r="Q215" s="636"/>
      <c r="R215" s="645"/>
      <c r="S215" s="25" t="str">
        <f>'S CIUDAD'!B24</f>
        <v>9. Plan Anticorrupción y de Atención al Ciudadano</v>
      </c>
      <c r="T215" s="26" t="str">
        <f>'S CIUDAD'!C24</f>
        <v>Desmaterializar: virtualización de trámites, OPAS y servicios como un registro público y habilitar su consulta gratuita en medios digitales.</v>
      </c>
      <c r="U215" s="26">
        <f>'S CIUDAD'!K24</f>
        <v>0</v>
      </c>
      <c r="V215" s="27">
        <f>'S CIUDAD'!Y24</f>
        <v>1</v>
      </c>
      <c r="W215" s="27">
        <f>'S CIUDAD'!Y25</f>
        <v>0</v>
      </c>
      <c r="X215" s="27">
        <f>'S CIUDAD'!Z24</f>
        <v>0.15</v>
      </c>
      <c r="Y215" s="28">
        <f>'S CIUDAD'!AA24</f>
        <v>0</v>
      </c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>
      <c r="A216" s="636"/>
      <c r="B216" s="636"/>
      <c r="C216" s="637"/>
      <c r="D216" s="637"/>
      <c r="E216" s="637"/>
      <c r="F216" s="637"/>
      <c r="G216" s="637"/>
      <c r="H216" s="637"/>
      <c r="I216" s="637"/>
      <c r="J216" s="637"/>
      <c r="K216" s="637"/>
      <c r="L216" s="637"/>
      <c r="M216" s="637"/>
      <c r="N216" s="637"/>
      <c r="O216" s="637"/>
      <c r="P216" s="637"/>
      <c r="Q216" s="637"/>
      <c r="R216" s="645"/>
      <c r="S216" s="29" t="str">
        <f>'S CIUDAD'!B26</f>
        <v>9. Plan Anticorrupción y de Atención al Ciudadano</v>
      </c>
      <c r="T216" s="30" t="str">
        <f>'S CIUDAD'!C26</f>
        <v xml:space="preserve">Realizar las encuestas de satisfacción y niveles de oportunidad  </v>
      </c>
      <c r="U216" s="30">
        <f>'S CIUDAD'!K26</f>
        <v>0</v>
      </c>
      <c r="V216" s="31">
        <f>'S CIUDAD'!Y26</f>
        <v>1</v>
      </c>
      <c r="W216" s="31">
        <f>'S CIUDAD'!Y27</f>
        <v>0</v>
      </c>
      <c r="X216" s="31">
        <f>'S CIUDAD'!Z26</f>
        <v>0.1</v>
      </c>
      <c r="Y216" s="33">
        <f>'S CIUDAD'!AA26</f>
        <v>0</v>
      </c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>
      <c r="A217" s="636"/>
      <c r="B217" s="636"/>
      <c r="C217" s="647" t="str">
        <f>'S CIUDAD'!A31</f>
        <v>PQRD de los ciudadanos de la entidad en los tiempos establecidos</v>
      </c>
      <c r="D217" s="643" t="str">
        <f>'S CIUDAD'!B31</f>
        <v>13. No Aplica</v>
      </c>
      <c r="E217" s="639" t="str">
        <f>'S CIUDAD'!C31</f>
        <v>Implementar_un_plan_de_modernización_y_fortalecimiento_institucional</v>
      </c>
      <c r="F217" s="639" t="str">
        <f>'S CIUDAD'!D31</f>
        <v>1.6. Mejoramiento en la prestación del servicio a la ciudadanía.</v>
      </c>
      <c r="G217" s="639" t="str">
        <f>'S CIUDAD'!E31</f>
        <v>Gestión_con_Valores_para_Resultados</v>
      </c>
      <c r="H217" s="639" t="str">
        <f>'S CIUDAD'!F31</f>
        <v>Servicio al ciudadano</v>
      </c>
      <c r="I217" s="639" t="str">
        <f>'S CIUDAD'!G31</f>
        <v>Porcentaje</v>
      </c>
      <c r="J217" s="643">
        <f>'S CIUDAD'!H31</f>
        <v>1</v>
      </c>
      <c r="K217" s="639" t="str">
        <f>'S CIUDAD'!I31</f>
        <v>(Nùmero) Porcentaje de PQRD atendidas con oportunidad</v>
      </c>
      <c r="L217" s="639" t="str">
        <f>'S CIUDAD'!J31</f>
        <v>Eficacia</v>
      </c>
      <c r="M217" s="639" t="str">
        <f>'S CIUDAD'!K31</f>
        <v xml:space="preserve">GIT Servicio al ciudadano </v>
      </c>
      <c r="N217" s="640">
        <f>'S CIUDAD'!Y31</f>
        <v>1</v>
      </c>
      <c r="O217" s="640">
        <f>'S CIUDAD'!Y32</f>
        <v>0</v>
      </c>
      <c r="P217" s="640">
        <f>'S CIUDAD'!Z31</f>
        <v>0.25</v>
      </c>
      <c r="Q217" s="640">
        <f>'S CIUDAD'!AA31</f>
        <v>0</v>
      </c>
      <c r="R217" s="645"/>
      <c r="S217" s="21" t="str">
        <f>'S CIUDAD'!B34</f>
        <v>13. No Aplica</v>
      </c>
      <c r="T217" s="22" t="str">
        <f>'S CIUDAD'!C34</f>
        <v>Realizar seguimiento mensual al cumplimiento de PQRDS en Sede Central y Direcciones Territoriales</v>
      </c>
      <c r="U217" s="22">
        <f>'S CIUDAD'!K34</f>
        <v>0</v>
      </c>
      <c r="V217" s="23">
        <f>'S CIUDAD'!Y34</f>
        <v>0.99999999999999978</v>
      </c>
      <c r="W217" s="23">
        <f>'S CIUDAD'!Y35</f>
        <v>0</v>
      </c>
      <c r="X217" s="23">
        <f>'S CIUDAD'!Z34</f>
        <v>0.4</v>
      </c>
      <c r="Y217" s="24">
        <f>'S CIUDAD'!AA34</f>
        <v>0</v>
      </c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>
      <c r="A218" s="636"/>
      <c r="B218" s="636"/>
      <c r="C218" s="636"/>
      <c r="D218" s="636"/>
      <c r="E218" s="636"/>
      <c r="F218" s="636"/>
      <c r="G218" s="636"/>
      <c r="H218" s="636"/>
      <c r="I218" s="636"/>
      <c r="J218" s="636"/>
      <c r="K218" s="636"/>
      <c r="L218" s="636"/>
      <c r="M218" s="636"/>
      <c r="N218" s="636"/>
      <c r="O218" s="636"/>
      <c r="P218" s="636"/>
      <c r="Q218" s="636"/>
      <c r="R218" s="645"/>
      <c r="S218" s="25" t="str">
        <f>'S CIUDAD'!B36</f>
        <v>13. No Aplica</v>
      </c>
      <c r="T218" s="26" t="str">
        <f>'S CIUDAD'!C36</f>
        <v xml:space="preserve">Elaborar reporte mensual del cumplimiento de las PQRDS para entregar a Dirección General y Control Interno </v>
      </c>
      <c r="U218" s="26">
        <f>'S CIUDAD'!K36</f>
        <v>0</v>
      </c>
      <c r="V218" s="27">
        <f>'S CIUDAD'!Y36</f>
        <v>0.99999999999999978</v>
      </c>
      <c r="W218" s="27">
        <f>'S CIUDAD'!Y37</f>
        <v>0</v>
      </c>
      <c r="X218" s="27">
        <f>'S CIUDAD'!Z36</f>
        <v>0.2</v>
      </c>
      <c r="Y218" s="28">
        <f>'S CIUDAD'!AA36</f>
        <v>0</v>
      </c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>
      <c r="A219" s="636"/>
      <c r="B219" s="636"/>
      <c r="C219" s="636"/>
      <c r="D219" s="636"/>
      <c r="E219" s="636"/>
      <c r="F219" s="636"/>
      <c r="G219" s="636"/>
      <c r="H219" s="636"/>
      <c r="I219" s="636"/>
      <c r="J219" s="636"/>
      <c r="K219" s="636"/>
      <c r="L219" s="636"/>
      <c r="M219" s="636"/>
      <c r="N219" s="636"/>
      <c r="O219" s="636"/>
      <c r="P219" s="636"/>
      <c r="Q219" s="636"/>
      <c r="R219" s="645"/>
      <c r="S219" s="25" t="str">
        <f>'S CIUDAD'!B38</f>
        <v>13. No Aplica</v>
      </c>
      <c r="T219" s="26" t="str">
        <f>'S CIUDAD'!C38</f>
        <v xml:space="preserve">Actualizar el procedimiento de PQRDS </v>
      </c>
      <c r="U219" s="26">
        <f>'S CIUDAD'!K38</f>
        <v>0</v>
      </c>
      <c r="V219" s="27">
        <f>'S CIUDAD'!Y38</f>
        <v>1</v>
      </c>
      <c r="W219" s="27">
        <f>'S CIUDAD'!Y39</f>
        <v>0</v>
      </c>
      <c r="X219" s="27">
        <f>'S CIUDAD'!Z38</f>
        <v>0.2</v>
      </c>
      <c r="Y219" s="28">
        <f>'S CIUDAD'!AA38</f>
        <v>0</v>
      </c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>
      <c r="A220" s="636"/>
      <c r="B220" s="636"/>
      <c r="C220" s="637"/>
      <c r="D220" s="637"/>
      <c r="E220" s="637"/>
      <c r="F220" s="637"/>
      <c r="G220" s="637"/>
      <c r="H220" s="637"/>
      <c r="I220" s="637"/>
      <c r="J220" s="637"/>
      <c r="K220" s="637"/>
      <c r="L220" s="637"/>
      <c r="M220" s="637"/>
      <c r="N220" s="637"/>
      <c r="O220" s="637"/>
      <c r="P220" s="637"/>
      <c r="Q220" s="637"/>
      <c r="R220" s="645"/>
      <c r="S220" s="29" t="str">
        <f>'S CIUDAD'!B40</f>
        <v>13. No Aplica</v>
      </c>
      <c r="T220" s="30" t="str">
        <f>'S CIUDAD'!C40</f>
        <v>Realizar metodología para la medición del indicador y el informe de PQRDS para iniciar en el 2021</v>
      </c>
      <c r="U220" s="30">
        <f>'S CIUDAD'!K40</f>
        <v>0</v>
      </c>
      <c r="V220" s="31">
        <f>'S CIUDAD'!Y40</f>
        <v>1</v>
      </c>
      <c r="W220" s="31">
        <f>'S CIUDAD'!Y41</f>
        <v>0</v>
      </c>
      <c r="X220" s="31">
        <f>'S CIUDAD'!Z40</f>
        <v>0.2</v>
      </c>
      <c r="Y220" s="33">
        <f>'S CIUDAD'!AA40</f>
        <v>0</v>
      </c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>
      <c r="A221" s="636"/>
      <c r="B221" s="636"/>
      <c r="C221" s="647" t="str">
        <f>'S CIUDAD'!A47</f>
        <v xml:space="preserve">Documento  de caracterización de los grupos de valor y/o los grupos de interes del IGAC </v>
      </c>
      <c r="D221" s="643" t="str">
        <f>'S CIUDAD'!B47</f>
        <v>9. Plan Anticorrupción y de Atención al Ciudadano</v>
      </c>
      <c r="E221" s="639" t="str">
        <f>'S CIUDAD'!C47</f>
        <v>Implementar_un_plan_de_modernización_y_fortalecimiento_institucional</v>
      </c>
      <c r="F221" s="639" t="str">
        <f>'S CIUDAD'!D47</f>
        <v>1.6. Mejoramiento en la prestación del servicio a la ciudadanía.</v>
      </c>
      <c r="G221" s="639" t="str">
        <f>'S CIUDAD'!E47</f>
        <v>Gestión_con_Valores_para_Resultados</v>
      </c>
      <c r="H221" s="639" t="str">
        <f>'S CIUDAD'!F47</f>
        <v>Servicio al ciudadano</v>
      </c>
      <c r="I221" s="639" t="str">
        <f>'S CIUDAD'!G47</f>
        <v>Documentos</v>
      </c>
      <c r="J221" s="643">
        <f>'S CIUDAD'!H47</f>
        <v>1</v>
      </c>
      <c r="K221" s="639" t="str">
        <f>'S CIUDAD'!I47</f>
        <v xml:space="preserve">Porcentaje de Avance del Documento de Caracterización de los grupos de valor y/o grupos de interés del IGAC </v>
      </c>
      <c r="L221" s="639" t="str">
        <f>'S CIUDAD'!J47</f>
        <v>Eficiencia</v>
      </c>
      <c r="M221" s="639" t="str">
        <f>'S CIUDAD'!K47</f>
        <v xml:space="preserve">GIT Servicio al ciudadano </v>
      </c>
      <c r="N221" s="640">
        <f>'S CIUDAD'!Y47</f>
        <v>1</v>
      </c>
      <c r="O221" s="640">
        <f>'S CIUDAD'!Y48</f>
        <v>0</v>
      </c>
      <c r="P221" s="640">
        <f>'S CIUDAD'!Z47</f>
        <v>0.25</v>
      </c>
      <c r="Q221" s="640">
        <f>'S CIUDAD'!AA47</f>
        <v>0</v>
      </c>
      <c r="R221" s="645"/>
      <c r="S221" s="21" t="str">
        <f>'S CIUDAD'!B50</f>
        <v>9. Plan Anticorrupción y de Atención al Ciudadano</v>
      </c>
      <c r="T221" s="22" t="str">
        <f>'S CIUDAD'!C50</f>
        <v>Solicitar a las diferentes áreas del IGAC  las características de los grupos de valor y/o grupos de intéres de sus procesos</v>
      </c>
      <c r="U221" s="22">
        <f>'S CIUDAD'!K50</f>
        <v>0</v>
      </c>
      <c r="V221" s="23">
        <f>'S CIUDAD'!Y50</f>
        <v>1</v>
      </c>
      <c r="W221" s="23">
        <f>'S CIUDAD'!Y51</f>
        <v>0</v>
      </c>
      <c r="X221" s="23">
        <f>'S CIUDAD'!Z50</f>
        <v>0.3</v>
      </c>
      <c r="Y221" s="24">
        <f>'S CIUDAD'!AA50</f>
        <v>0</v>
      </c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>
      <c r="A222" s="636"/>
      <c r="B222" s="636"/>
      <c r="C222" s="636"/>
      <c r="D222" s="636"/>
      <c r="E222" s="636"/>
      <c r="F222" s="636"/>
      <c r="G222" s="636"/>
      <c r="H222" s="636"/>
      <c r="I222" s="636"/>
      <c r="J222" s="636"/>
      <c r="K222" s="636"/>
      <c r="L222" s="636"/>
      <c r="M222" s="636"/>
      <c r="N222" s="636"/>
      <c r="O222" s="636"/>
      <c r="P222" s="636"/>
      <c r="Q222" s="636"/>
      <c r="R222" s="645"/>
      <c r="S222" s="25" t="str">
        <f>'S CIUDAD'!B52</f>
        <v>9. Plan Anticorrupción y de Atención al Ciudadano</v>
      </c>
      <c r="T222" s="26" t="str">
        <f>'S CIUDAD'!C52</f>
        <v>Elaborar  el documento de la Caracterización de grupos de valor y/o grupos de interés de acuerdo a la información suministrada por las diferentes áreas</v>
      </c>
      <c r="U222" s="26">
        <f>'S CIUDAD'!K52</f>
        <v>0</v>
      </c>
      <c r="V222" s="27">
        <f>'S CIUDAD'!Y52</f>
        <v>1</v>
      </c>
      <c r="W222" s="27">
        <f>'S CIUDAD'!Y53</f>
        <v>0</v>
      </c>
      <c r="X222" s="27">
        <f>'S CIUDAD'!Z52</f>
        <v>0.4</v>
      </c>
      <c r="Y222" s="28">
        <f>'S CIUDAD'!AA52</f>
        <v>0</v>
      </c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>
      <c r="A223" s="636"/>
      <c r="B223" s="636"/>
      <c r="C223" s="637"/>
      <c r="D223" s="637"/>
      <c r="E223" s="637"/>
      <c r="F223" s="637"/>
      <c r="G223" s="637"/>
      <c r="H223" s="637"/>
      <c r="I223" s="637"/>
      <c r="J223" s="637"/>
      <c r="K223" s="637"/>
      <c r="L223" s="637"/>
      <c r="M223" s="637"/>
      <c r="N223" s="637"/>
      <c r="O223" s="637"/>
      <c r="P223" s="637"/>
      <c r="Q223" s="637"/>
      <c r="R223" s="645"/>
      <c r="S223" s="29" t="str">
        <f>'S CIUDAD'!B54</f>
        <v>9. Plan Anticorrupción y de Atención al Ciudadano</v>
      </c>
      <c r="T223" s="30" t="str">
        <f>'S CIUDAD'!C54</f>
        <v>Socializar la Caracterización de grupos de valor y/o grupos de interés y realizar seguimiento en la atención a los ciudadanos.</v>
      </c>
      <c r="U223" s="30">
        <f>'S CIUDAD'!K54</f>
        <v>0</v>
      </c>
      <c r="V223" s="31">
        <f>'S CIUDAD'!Y54</f>
        <v>1</v>
      </c>
      <c r="W223" s="31">
        <f>'S CIUDAD'!Y55</f>
        <v>0</v>
      </c>
      <c r="X223" s="31">
        <f>'S CIUDAD'!Z54</f>
        <v>0.3</v>
      </c>
      <c r="Y223" s="33">
        <f>'S CIUDAD'!AA54</f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>
      <c r="A224" s="636"/>
      <c r="B224" s="636"/>
      <c r="C224" s="647" t="str">
        <f>'S CIUDAD'!A63</f>
        <v xml:space="preserve"> Plan de participación ciudadana </v>
      </c>
      <c r="D224" s="643" t="str">
        <f>'S CIUDAD'!B63</f>
        <v>9. Plan Anticorrupción y de Atención al Ciudadano</v>
      </c>
      <c r="E224" s="639" t="str">
        <f>'S CIUDAD'!C63</f>
        <v>Implementar_un_plan_de_modernización_y_fortalecimiento_institucional</v>
      </c>
      <c r="F224" s="639" t="str">
        <f>'S CIUDAD'!D63</f>
        <v>1.6. Mejoramiento en la prestación del servicio a la ciudadanía.</v>
      </c>
      <c r="G224" s="639" t="str">
        <f>'S CIUDAD'!E63</f>
        <v>Gestión_con_Valores_para_Resultados</v>
      </c>
      <c r="H224" s="639" t="str">
        <f>'S CIUDAD'!F63</f>
        <v>Servicio al ciudadano</v>
      </c>
      <c r="I224" s="639" t="str">
        <f>'S CIUDAD'!G63</f>
        <v>Porcentaje</v>
      </c>
      <c r="J224" s="643">
        <f>'S CIUDAD'!H63</f>
        <v>1</v>
      </c>
      <c r="K224" s="639" t="str">
        <f>'S CIUDAD'!I63</f>
        <v>Porcentaje de avance implementado del Plan de participación ciudadana.</v>
      </c>
      <c r="L224" s="639" t="str">
        <f>'S CIUDAD'!J63</f>
        <v>Eficiencia</v>
      </c>
      <c r="M224" s="639" t="str">
        <f>'S CIUDAD'!K63</f>
        <v xml:space="preserve">GIT Servicio al ciudadano </v>
      </c>
      <c r="N224" s="640">
        <f>'S CIUDAD'!Y63</f>
        <v>1</v>
      </c>
      <c r="O224" s="640">
        <f>'S CIUDAD'!Y64</f>
        <v>0</v>
      </c>
      <c r="P224" s="640">
        <f>'S CIUDAD'!Z63</f>
        <v>0.25</v>
      </c>
      <c r="Q224" s="640">
        <f>'S CIUDAD'!AA63</f>
        <v>0</v>
      </c>
      <c r="R224" s="645"/>
      <c r="S224" s="21" t="str">
        <f>'S CIUDAD'!B66</f>
        <v>9. Plan Anticorrupción y de Atención al Ciudadano</v>
      </c>
      <c r="T224" s="22" t="str">
        <f>'S CIUDAD'!C66</f>
        <v xml:space="preserve">Consolidar y publicar el Plan de Participación de la vigencia de Sede Central y Direcciones Territoriales </v>
      </c>
      <c r="U224" s="22">
        <f>'S CIUDAD'!K66</f>
        <v>0</v>
      </c>
      <c r="V224" s="23">
        <f>'S CIUDAD'!Y66</f>
        <v>1</v>
      </c>
      <c r="W224" s="23">
        <f>'S CIUDAD'!Y67</f>
        <v>0</v>
      </c>
      <c r="X224" s="23">
        <f>'S CIUDAD'!Z66</f>
        <v>0.2</v>
      </c>
      <c r="Y224" s="24">
        <f>'S CIUDAD'!AA66</f>
        <v>0</v>
      </c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>
      <c r="A225" s="636"/>
      <c r="B225" s="636"/>
      <c r="C225" s="636"/>
      <c r="D225" s="636"/>
      <c r="E225" s="636"/>
      <c r="F225" s="636"/>
      <c r="G225" s="636"/>
      <c r="H225" s="636"/>
      <c r="I225" s="636"/>
      <c r="J225" s="636"/>
      <c r="K225" s="636"/>
      <c r="L225" s="636"/>
      <c r="M225" s="636"/>
      <c r="N225" s="636"/>
      <c r="O225" s="636"/>
      <c r="P225" s="636"/>
      <c r="Q225" s="636"/>
      <c r="R225" s="645"/>
      <c r="S225" s="25" t="str">
        <f>'S CIUDAD'!B68</f>
        <v>9. Plan Anticorrupción y de Atención al Ciudadano</v>
      </c>
      <c r="T225" s="26" t="str">
        <f>'S CIUDAD'!C68</f>
        <v xml:space="preserve">Socializar la estrategia de participación ciudadana a nivel nacional </v>
      </c>
      <c r="U225" s="26">
        <f>'S CIUDAD'!K68</f>
        <v>0</v>
      </c>
      <c r="V225" s="27">
        <f>'S CIUDAD'!Y68</f>
        <v>1</v>
      </c>
      <c r="W225" s="27">
        <f>'S CIUDAD'!Y69</f>
        <v>0</v>
      </c>
      <c r="X225" s="27">
        <f>'S CIUDAD'!Z68</f>
        <v>0.2</v>
      </c>
      <c r="Y225" s="28">
        <f>'S CIUDAD'!AA68</f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>
      <c r="A226" s="636"/>
      <c r="B226" s="636"/>
      <c r="C226" s="636"/>
      <c r="D226" s="636"/>
      <c r="E226" s="636"/>
      <c r="F226" s="636"/>
      <c r="G226" s="636"/>
      <c r="H226" s="636"/>
      <c r="I226" s="636"/>
      <c r="J226" s="636"/>
      <c r="K226" s="636"/>
      <c r="L226" s="636"/>
      <c r="M226" s="636"/>
      <c r="N226" s="636"/>
      <c r="O226" s="636"/>
      <c r="P226" s="636"/>
      <c r="Q226" s="636"/>
      <c r="R226" s="645"/>
      <c r="S226" s="25" t="str">
        <f>'S CIUDAD'!B70</f>
        <v>9. Plan Anticorrupción y de Atención al Ciudadano</v>
      </c>
      <c r="T226" s="26" t="str">
        <f>'S CIUDAD'!C70</f>
        <v>Realizar seguimiento al cumplimiento de las actividades del plan de Participación</v>
      </c>
      <c r="U226" s="26">
        <f>'S CIUDAD'!K70</f>
        <v>0</v>
      </c>
      <c r="V226" s="27">
        <f>'S CIUDAD'!Y70</f>
        <v>1</v>
      </c>
      <c r="W226" s="27">
        <f>'S CIUDAD'!Y71</f>
        <v>0</v>
      </c>
      <c r="X226" s="27">
        <f>'S CIUDAD'!Z70</f>
        <v>0.2</v>
      </c>
      <c r="Y226" s="28">
        <f>'S CIUDAD'!AA70</f>
        <v>0</v>
      </c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>
      <c r="A227" s="636"/>
      <c r="B227" s="636"/>
      <c r="C227" s="636"/>
      <c r="D227" s="636"/>
      <c r="E227" s="636"/>
      <c r="F227" s="636"/>
      <c r="G227" s="636"/>
      <c r="H227" s="636"/>
      <c r="I227" s="636"/>
      <c r="J227" s="636"/>
      <c r="K227" s="636"/>
      <c r="L227" s="636"/>
      <c r="M227" s="636"/>
      <c r="N227" s="636"/>
      <c r="O227" s="636"/>
      <c r="P227" s="636"/>
      <c r="Q227" s="636"/>
      <c r="R227" s="645"/>
      <c r="S227" s="25" t="str">
        <f>'S CIUDAD'!B72</f>
        <v>9. Plan Anticorrupción y de Atención al Ciudadano</v>
      </c>
      <c r="T227" s="26" t="str">
        <f>'S CIUDAD'!C72</f>
        <v xml:space="preserve">Realizar un evento de Rendición de cuentas de la vigencia </v>
      </c>
      <c r="U227" s="26">
        <f>'S CIUDAD'!K72</f>
        <v>0</v>
      </c>
      <c r="V227" s="27">
        <f>'S CIUDAD'!Y72</f>
        <v>1</v>
      </c>
      <c r="W227" s="27">
        <f>'S CIUDAD'!Y73</f>
        <v>0</v>
      </c>
      <c r="X227" s="27">
        <f>'S CIUDAD'!Z72</f>
        <v>0.2</v>
      </c>
      <c r="Y227" s="28">
        <f>'S CIUDAD'!AA72</f>
        <v>0</v>
      </c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>
      <c r="A228" s="637"/>
      <c r="B228" s="637"/>
      <c r="C228" s="637"/>
      <c r="D228" s="637"/>
      <c r="E228" s="637"/>
      <c r="F228" s="637"/>
      <c r="G228" s="637"/>
      <c r="H228" s="637"/>
      <c r="I228" s="637"/>
      <c r="J228" s="637"/>
      <c r="K228" s="637"/>
      <c r="L228" s="637"/>
      <c r="M228" s="637"/>
      <c r="N228" s="637"/>
      <c r="O228" s="637"/>
      <c r="P228" s="637"/>
      <c r="Q228" s="637"/>
      <c r="R228" s="646"/>
      <c r="S228" s="29" t="str">
        <f>'S CIUDAD'!B74</f>
        <v>9. Plan Anticorrupción y de Atención al Ciudadano</v>
      </c>
      <c r="T228" s="30" t="str">
        <f>'S CIUDAD'!C74</f>
        <v xml:space="preserve">Viabilizar la difusión de la mision  institutcional del IGAC  en una lengua nativa </v>
      </c>
      <c r="U228" s="30">
        <f>'S CIUDAD'!K74</f>
        <v>0</v>
      </c>
      <c r="V228" s="31">
        <f>'S CIUDAD'!Y74</f>
        <v>1</v>
      </c>
      <c r="W228" s="31">
        <f>'S CIUDAD'!Y75</f>
        <v>0</v>
      </c>
      <c r="X228" s="31">
        <f>'S CIUDAD'!Z74</f>
        <v>0.2</v>
      </c>
      <c r="Y228" s="33">
        <f>'S CIUDAD'!AA74</f>
        <v>0</v>
      </c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30" customHeight="1">
      <c r="A229" s="635" t="str">
        <f>+'G CONOC'!C4</f>
        <v>GESTIÓN DEL CONOCIMIENTO, INVESTIGACIÓN E INNOVACIÓN</v>
      </c>
      <c r="B229" s="638">
        <f>+'G CONOC'!AA4</f>
        <v>6.2100000000000002E-2</v>
      </c>
      <c r="C229" s="649" t="str">
        <f>+'G CONOC'!A9</f>
        <v>Servicio de Gestión del conocimiento e Innovación Geográfica.</v>
      </c>
      <c r="D229" s="643" t="str">
        <f>+'G CONOC'!B9</f>
        <v>13. No Aplica</v>
      </c>
      <c r="E229" s="643" t="str">
        <f>+'G CONOC'!C9</f>
        <v>Democratizar_la_información_y_el_conocimiento_del_IGAC</v>
      </c>
      <c r="F229" s="643" t="str">
        <f>+'G CONOC'!D9</f>
        <v>5.4. Identificación e incorporación de avances tecnológicos e innovación en procesos misionales</v>
      </c>
      <c r="G229" s="643" t="str">
        <f>+'G CONOC'!E9</f>
        <v>Gestión del Conocimiento y la Innovación</v>
      </c>
      <c r="H229" s="643" t="str">
        <f>+'G CONOC'!F9</f>
        <v>6.14. Gestión del conocimiento y la innovación</v>
      </c>
      <c r="I229" s="643" t="str">
        <f>+'G CONOC'!G9</f>
        <v>Número</v>
      </c>
      <c r="J229" s="677">
        <f>+'G CONOC'!H9</f>
        <v>1</v>
      </c>
      <c r="K229" s="643" t="str">
        <f>+'G CONOC'!I9</f>
        <v xml:space="preserve">Investigaciones y procedimientos innovadores para el uso y aplicación de las tecnologías de la información geográfica en Agrología, Geografía,Cartografía y Catastro </v>
      </c>
      <c r="L229" s="643" t="str">
        <f>+'G CONOC'!J9</f>
        <v>Eficacia</v>
      </c>
      <c r="M229" s="643" t="str">
        <f>+'G CONOC'!K9</f>
        <v>GIT Investigación, Desarrollo e Innovación – I+D+i</v>
      </c>
      <c r="N229" s="643">
        <f>+'G CONOC'!Y9</f>
        <v>1</v>
      </c>
      <c r="O229" s="643">
        <f>+'G CONOC'!Y10</f>
        <v>0</v>
      </c>
      <c r="P229" s="643">
        <f>+'G CONOC'!Z9</f>
        <v>0.1</v>
      </c>
      <c r="Q229" s="643">
        <f>+'G CONOC'!AA9</f>
        <v>0</v>
      </c>
      <c r="R229" s="644">
        <f>SUM(Q229:Q240)</f>
        <v>0</v>
      </c>
      <c r="S229" s="71" t="str">
        <f>+'G CONOC'!B12</f>
        <v>13. No Aplica</v>
      </c>
      <c r="T229" s="23" t="str">
        <f>+'G CONOC'!C12</f>
        <v>Realizar la Fase de planeación, diseño y construcción de prototipos para el proyecto de investigación orientado a la eficiencia del proceso de actualización catastral</v>
      </c>
      <c r="U229" s="23" t="str">
        <f>+'G CONOC'!K12</f>
        <v>GIT Investigación, Desarrollo e Innovación – I+D+i</v>
      </c>
      <c r="V229" s="23">
        <f>+'G CONOC'!Y12</f>
        <v>1</v>
      </c>
      <c r="W229" s="23">
        <f>+'G CONOC'!Y13</f>
        <v>0</v>
      </c>
      <c r="X229" s="23">
        <f>+'G CONOC'!Z12</f>
        <v>0.25</v>
      </c>
      <c r="Y229" s="24">
        <f>+'G CONOC'!AA12</f>
        <v>0</v>
      </c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30" customHeight="1">
      <c r="A230" s="636"/>
      <c r="B230" s="636"/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  <c r="M230" s="636"/>
      <c r="N230" s="636"/>
      <c r="O230" s="636"/>
      <c r="P230" s="636"/>
      <c r="Q230" s="636"/>
      <c r="R230" s="645"/>
      <c r="S230" s="73" t="str">
        <f>+'G CONOC'!B14</f>
        <v>13. No Aplica</v>
      </c>
      <c r="T230" s="27" t="str">
        <f>+'G CONOC'!C14</f>
        <v>Realizar la Fase de desarrollo, pruebas y difusión del proyecto de investigación orientado a la eficiencia del proceso de actualización catastral</v>
      </c>
      <c r="U230" s="27" t="str">
        <f>+'G CONOC'!K14</f>
        <v>GIT Investigación, Desarrollo e Innovación – I+D+i</v>
      </c>
      <c r="V230" s="27">
        <f>+'G CONOC'!Y14</f>
        <v>1</v>
      </c>
      <c r="W230" s="27">
        <f>+'G CONOC'!Y15</f>
        <v>0</v>
      </c>
      <c r="X230" s="27">
        <f>+'G CONOC'!Z14</f>
        <v>0.25</v>
      </c>
      <c r="Y230" s="28">
        <f>+'G CONOC'!AA14</f>
        <v>0</v>
      </c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30" customHeight="1">
      <c r="A231" s="636"/>
      <c r="B231" s="636"/>
      <c r="C231" s="636"/>
      <c r="D231" s="637"/>
      <c r="E231" s="637"/>
      <c r="F231" s="637"/>
      <c r="G231" s="637"/>
      <c r="H231" s="637"/>
      <c r="I231" s="637"/>
      <c r="J231" s="637"/>
      <c r="K231" s="637"/>
      <c r="L231" s="637"/>
      <c r="M231" s="637"/>
      <c r="N231" s="637"/>
      <c r="O231" s="637"/>
      <c r="P231" s="637"/>
      <c r="Q231" s="637"/>
      <c r="R231" s="645"/>
      <c r="S231" s="75" t="str">
        <f>+'G CONOC'!B16</f>
        <v>13. No Aplica</v>
      </c>
      <c r="T231" s="31" t="str">
        <f>+'G CONOC'!C16</f>
        <v>Definir la línea de investigación del CIAF en temas de catastro con enfoque multipropósito</v>
      </c>
      <c r="U231" s="31" t="str">
        <f>+'G CONOC'!K16</f>
        <v>GIT Investigación, Desarrollo e Innovación – I+D+i</v>
      </c>
      <c r="V231" s="31">
        <f>+'G CONOC'!Y16</f>
        <v>0.99999999999999989</v>
      </c>
      <c r="W231" s="31">
        <f>+'G CONOC'!Y17</f>
        <v>0</v>
      </c>
      <c r="X231" s="31">
        <f>+'G CONOC'!Z16</f>
        <v>0.5</v>
      </c>
      <c r="Y231" s="33">
        <f>+'G CONOC'!AA16</f>
        <v>0</v>
      </c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>
      <c r="A232" s="636"/>
      <c r="B232" s="636"/>
      <c r="C232" s="636"/>
      <c r="D232" s="643" t="str">
        <f>+'G CONOC'!B21</f>
        <v>13. No Aplica</v>
      </c>
      <c r="E232" s="643" t="str">
        <f>+'G CONOC'!C21</f>
        <v>Democratizar la información y el conocimiento del IGAC</v>
      </c>
      <c r="F232" s="643" t="str">
        <f>+'G CONOC'!D21</f>
        <v>5.4. Identificación e incorporación de avances tecnológicos e innovación en procesos misionales</v>
      </c>
      <c r="G232" s="643" t="str">
        <f>+'G CONOC'!E21</f>
        <v>Gestión del Conocimiento y la Innovación</v>
      </c>
      <c r="H232" s="643" t="str">
        <f>+'G CONOC'!F21</f>
        <v>6.14. Gestión del conocimiento y la innovación</v>
      </c>
      <c r="I232" s="643" t="str">
        <f>+'G CONOC'!G21</f>
        <v>Número</v>
      </c>
      <c r="J232" s="677">
        <f>+'G CONOC'!H21</f>
        <v>5</v>
      </c>
      <c r="K232" s="643" t="str">
        <f>+'G CONOC'!I21</f>
        <v xml:space="preserve">Sistemas de Información Geográfica a cargo del CIAF  mejorados o desarrollados. </v>
      </c>
      <c r="L232" s="643" t="str">
        <f>+'G CONOC'!J21</f>
        <v>Eficacia</v>
      </c>
      <c r="M232" s="643" t="str">
        <f>+'G CONOC'!K21</f>
        <v xml:space="preserve"> GIT Aplicaciones en Tecnologías de la Información Geográfica -TIG</v>
      </c>
      <c r="N232" s="640">
        <f>+'G CONOC'!Y21</f>
        <v>1</v>
      </c>
      <c r="O232" s="640">
        <f>+'G CONOC'!Y22</f>
        <v>0</v>
      </c>
      <c r="P232" s="640">
        <f>+'G CONOC'!Z21</f>
        <v>0.1</v>
      </c>
      <c r="Q232" s="640">
        <f>+'G CONOC'!AA21</f>
        <v>0</v>
      </c>
      <c r="R232" s="645"/>
      <c r="S232" s="71" t="str">
        <f>+'G CONOC'!B24</f>
        <v>13. No Aplica</v>
      </c>
      <c r="T232" s="23" t="str">
        <f>+'G CONOC'!C24</f>
        <v>Realizar el análisis y levatamiento de requerimientos de las aplicaciones en tecnologías de la información geográfica (Sig Tierras/ Banco de Proyecto I+D+i/PGN / Cat. Nac. Metadatos)</v>
      </c>
      <c r="U232" s="23" t="str">
        <f>+'G CONOC'!K24</f>
        <v xml:space="preserve"> GIT Aplicaciones en Tecnologías de la Información Geográfica -TIG</v>
      </c>
      <c r="V232" s="23">
        <f>+'G CONOC'!Y24</f>
        <v>1</v>
      </c>
      <c r="W232" s="23">
        <f>+'G CONOC'!Y25</f>
        <v>0</v>
      </c>
      <c r="X232" s="23">
        <f>+'G CONOC'!Z24</f>
        <v>0.1</v>
      </c>
      <c r="Y232" s="24">
        <f>+'G CONOC'!AA24</f>
        <v>0</v>
      </c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30" customHeight="1">
      <c r="A233" s="636"/>
      <c r="B233" s="636"/>
      <c r="C233" s="636"/>
      <c r="D233" s="636"/>
      <c r="E233" s="636"/>
      <c r="F233" s="636"/>
      <c r="G233" s="636"/>
      <c r="H233" s="636"/>
      <c r="I233" s="636"/>
      <c r="J233" s="636"/>
      <c r="K233" s="636"/>
      <c r="L233" s="636"/>
      <c r="M233" s="636"/>
      <c r="N233" s="636"/>
      <c r="O233" s="636"/>
      <c r="P233" s="636"/>
      <c r="Q233" s="636"/>
      <c r="R233" s="645"/>
      <c r="S233" s="73" t="str">
        <f>+'G CONOC'!B26</f>
        <v>13. No Aplica</v>
      </c>
      <c r="T233" s="27" t="str">
        <f>+'G CONOC'!C26</f>
        <v>Diseñar y planear el desarrollo de funcionalidades de las aplicaciones en tecnologías de la información geográfica (Sig Tierras/ Banco de Proyecto I+D+i/PGN / Cat. Nac. Metadatos)</v>
      </c>
      <c r="U233" s="27" t="str">
        <f>+'G CONOC'!K26</f>
        <v xml:space="preserve"> GIT Aplicaciones en Tecnologías de la Información Geográfica -TIG</v>
      </c>
      <c r="V233" s="27">
        <f>+'G CONOC'!Y26</f>
        <v>1</v>
      </c>
      <c r="W233" s="27">
        <f>+'G CONOC'!Y27</f>
        <v>0</v>
      </c>
      <c r="X233" s="27">
        <f>+'G CONOC'!Z26</f>
        <v>0.2</v>
      </c>
      <c r="Y233" s="28">
        <f>+'G CONOC'!AA26</f>
        <v>0</v>
      </c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30" customHeight="1">
      <c r="A234" s="636"/>
      <c r="B234" s="636"/>
      <c r="C234" s="636"/>
      <c r="D234" s="636"/>
      <c r="E234" s="636"/>
      <c r="F234" s="636"/>
      <c r="G234" s="636"/>
      <c r="H234" s="636"/>
      <c r="I234" s="636"/>
      <c r="J234" s="636"/>
      <c r="K234" s="636"/>
      <c r="L234" s="636"/>
      <c r="M234" s="636"/>
      <c r="N234" s="636"/>
      <c r="O234" s="636"/>
      <c r="P234" s="636"/>
      <c r="Q234" s="636"/>
      <c r="R234" s="645"/>
      <c r="S234" s="73" t="str">
        <f>+'G CONOC'!B28</f>
        <v>13. No Aplica</v>
      </c>
      <c r="T234" s="27" t="str">
        <f>+'G CONOC'!C28</f>
        <v>Generar el desarrollo, integración y pruebas de las  funcionalidades de las aplicaciones en tecnologías de la información geográfica ( Sig Tierras/ Banco de Proyecto I+D+i/PGN / Cat. Nac. Metadatos)</v>
      </c>
      <c r="U234" s="27" t="str">
        <f>+'G CONOC'!K28</f>
        <v xml:space="preserve"> GIT Aplicaciones en Tecnologías de la Información Geográfica -TIG</v>
      </c>
      <c r="V234" s="27">
        <f>+'G CONOC'!Y28</f>
        <v>0.99999999999999989</v>
      </c>
      <c r="W234" s="27">
        <f>+'G CONOC'!Y29</f>
        <v>0</v>
      </c>
      <c r="X234" s="27">
        <f>+'G CONOC'!Z28</f>
        <v>0.3</v>
      </c>
      <c r="Y234" s="28">
        <f>+'G CONOC'!AA28</f>
        <v>0</v>
      </c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30" customHeight="1">
      <c r="A235" s="636"/>
      <c r="B235" s="636"/>
      <c r="C235" s="636"/>
      <c r="D235" s="636"/>
      <c r="E235" s="636"/>
      <c r="F235" s="636"/>
      <c r="G235" s="636"/>
      <c r="H235" s="636"/>
      <c r="I235" s="636"/>
      <c r="J235" s="636"/>
      <c r="K235" s="636"/>
      <c r="L235" s="636"/>
      <c r="M235" s="636"/>
      <c r="N235" s="636"/>
      <c r="O235" s="636"/>
      <c r="P235" s="636"/>
      <c r="Q235" s="636"/>
      <c r="R235" s="645"/>
      <c r="S235" s="73" t="str">
        <f>+'G CONOC'!B30</f>
        <v>13. No Aplica</v>
      </c>
      <c r="T235" s="27" t="str">
        <f>+'G CONOC'!C30</f>
        <v>Elaborar y actualizar los manuales de los proyectos desarrollados (Sig Tierras/ Banco de Proyecto I+D+i/PGN / Cat. Nac. Metadatos)</v>
      </c>
      <c r="U235" s="27" t="str">
        <f>+'G CONOC'!K30</f>
        <v xml:space="preserve"> GIT Aplicaciones en Tecnologías de la Información Geográfica -TIG</v>
      </c>
      <c r="V235" s="27">
        <f>+'G CONOC'!Y30</f>
        <v>1</v>
      </c>
      <c r="W235" s="27">
        <f>+'G CONOC'!Y31</f>
        <v>0</v>
      </c>
      <c r="X235" s="27">
        <f>+'G CONOC'!Z30</f>
        <v>0.15</v>
      </c>
      <c r="Y235" s="28">
        <f>+'G CONOC'!AA30</f>
        <v>0</v>
      </c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30" customHeight="1">
      <c r="A236" s="636"/>
      <c r="B236" s="636"/>
      <c r="C236" s="636"/>
      <c r="D236" s="636"/>
      <c r="E236" s="636"/>
      <c r="F236" s="636"/>
      <c r="G236" s="636"/>
      <c r="H236" s="636"/>
      <c r="I236" s="636"/>
      <c r="J236" s="636"/>
      <c r="K236" s="636"/>
      <c r="L236" s="636"/>
      <c r="M236" s="636"/>
      <c r="N236" s="636"/>
      <c r="O236" s="636"/>
      <c r="P236" s="636"/>
      <c r="Q236" s="636"/>
      <c r="R236" s="645"/>
      <c r="S236" s="73" t="str">
        <f>+'G CONOC'!B32</f>
        <v>13. No Aplica</v>
      </c>
      <c r="T236" s="27" t="str">
        <f>+'G CONOC'!C32</f>
        <v>Realizar el despliegue en entorno de producción de las aplicaciones en tecnologías de la información geográfica (Sig Tierras/ Banco de Proyecto I+D+i/PGN / Cat. Nac. Metadatos)</v>
      </c>
      <c r="U236" s="27" t="str">
        <f>+'G CONOC'!K32</f>
        <v xml:space="preserve"> GIT Aplicaciones en Tecnologías de la Información Geográfica -TIG</v>
      </c>
      <c r="V236" s="27">
        <f>+'G CONOC'!Y32</f>
        <v>1</v>
      </c>
      <c r="W236" s="27">
        <f>+'G CONOC'!Y33</f>
        <v>0</v>
      </c>
      <c r="X236" s="27">
        <f>+'G CONOC'!Z32</f>
        <v>0.15</v>
      </c>
      <c r="Y236" s="28">
        <f>+'G CONOC'!AA32</f>
        <v>0</v>
      </c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30" customHeight="1">
      <c r="A237" s="636"/>
      <c r="B237" s="636"/>
      <c r="C237" s="636"/>
      <c r="D237" s="637"/>
      <c r="E237" s="637"/>
      <c r="F237" s="637"/>
      <c r="G237" s="637"/>
      <c r="H237" s="637"/>
      <c r="I237" s="637"/>
      <c r="J237" s="637"/>
      <c r="K237" s="637"/>
      <c r="L237" s="637"/>
      <c r="M237" s="637"/>
      <c r="N237" s="637"/>
      <c r="O237" s="637"/>
      <c r="P237" s="637"/>
      <c r="Q237" s="637"/>
      <c r="R237" s="645"/>
      <c r="S237" s="75" t="str">
        <f>+'G CONOC'!B34</f>
        <v>13. No Aplica</v>
      </c>
      <c r="T237" s="31" t="str">
        <f>+'G CONOC'!C34</f>
        <v>Realizar la etapa de soporte y entrenamiento (SIG Tierras/ SIG Indigena/ Banco de Proyecto I+D+i)</v>
      </c>
      <c r="U237" s="31" t="str">
        <f>+'G CONOC'!K34</f>
        <v xml:space="preserve"> GIT Aplicaciones en Tecnologías de la Información Geográfica -TIG</v>
      </c>
      <c r="V237" s="31">
        <f>+'G CONOC'!Y34</f>
        <v>1</v>
      </c>
      <c r="W237" s="31">
        <f>+'G CONOC'!Y35</f>
        <v>0</v>
      </c>
      <c r="X237" s="31">
        <f>+'G CONOC'!Z34</f>
        <v>0.1</v>
      </c>
      <c r="Y237" s="33">
        <f>+'G CONOC'!AA34</f>
        <v>0</v>
      </c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>
      <c r="A238" s="636"/>
      <c r="B238" s="636"/>
      <c r="C238" s="636"/>
      <c r="D238" s="643" t="str">
        <f>+'G CONOC'!B39</f>
        <v>9. Plan Anticorrupción y de Atención al Ciudadano</v>
      </c>
      <c r="E238" s="643" t="str">
        <f>+'G CONOC'!C39</f>
        <v>Democratizar la información y el conocimiento del IGAC</v>
      </c>
      <c r="F238" s="643" t="str">
        <f>+'G CONOC'!D39</f>
        <v xml:space="preserve">5.6.Fortalecimiento de mecanismos y escenarios de difusión de la información académica, técnica y científica de la gestión misional. </v>
      </c>
      <c r="G238" s="643" t="str">
        <f>+'G CONOC'!E39</f>
        <v>Gestión del Conocimiento y la Innovación</v>
      </c>
      <c r="H238" s="643" t="str">
        <f>+'G CONOC'!F39</f>
        <v>6.14. Gestión del conocimiento y la innovación</v>
      </c>
      <c r="I238" s="643" t="str">
        <f>+'G CONOC'!G39</f>
        <v>Numero</v>
      </c>
      <c r="J238" s="677">
        <f>+'G CONOC'!H39</f>
        <v>4</v>
      </c>
      <c r="K238" s="643" t="str">
        <f>+'G CONOC'!I39</f>
        <v xml:space="preserve">Sumatoria de eventos de difusión de información técnico cientifica </v>
      </c>
      <c r="L238" s="643" t="str">
        <f>+'G CONOC'!J39</f>
        <v>Eficacia</v>
      </c>
      <c r="M238" s="643" t="str">
        <f>+'G CONOC'!K39</f>
        <v>GIT Investigación, Desarrollo e Innovación – I+D+i</v>
      </c>
      <c r="N238" s="643">
        <f>+'G CONOC'!Y39</f>
        <v>1</v>
      </c>
      <c r="O238" s="643">
        <f>+'G CONOC'!Y40</f>
        <v>0</v>
      </c>
      <c r="P238" s="643">
        <f>+'G CONOC'!Z39</f>
        <v>0.05</v>
      </c>
      <c r="Q238" s="643">
        <f>+'G CONOC'!AA39</f>
        <v>0</v>
      </c>
      <c r="R238" s="645"/>
      <c r="S238" s="71" t="str">
        <f>+'G CONOC'!B42</f>
        <v>9. Plan Anticorrupción y de Atención al Ciudadano</v>
      </c>
      <c r="T238" s="23" t="str">
        <f>+'G CONOC'!C42</f>
        <v>Planear los eventos de difusión de información técnico cientifica a realizar (Comité de Investigación áreas)</v>
      </c>
      <c r="U238" s="23" t="str">
        <f>+'G CONOC'!K42</f>
        <v>GIT Investigación, Desarrollo e Innovación – I+D+i</v>
      </c>
      <c r="V238" s="23">
        <f>+'G CONOC'!Y42</f>
        <v>1</v>
      </c>
      <c r="W238" s="23">
        <f>+'G CONOC'!Y43</f>
        <v>0</v>
      </c>
      <c r="X238" s="23">
        <f>+'G CONOC'!Z42</f>
        <v>0.25</v>
      </c>
      <c r="Y238" s="24">
        <f>+'G CONOC'!AA42</f>
        <v>0</v>
      </c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30" customHeight="1">
      <c r="A239" s="636"/>
      <c r="B239" s="636"/>
      <c r="C239" s="636"/>
      <c r="D239" s="636"/>
      <c r="E239" s="636"/>
      <c r="F239" s="636"/>
      <c r="G239" s="636"/>
      <c r="H239" s="636"/>
      <c r="I239" s="636"/>
      <c r="J239" s="636"/>
      <c r="K239" s="636"/>
      <c r="L239" s="636"/>
      <c r="M239" s="636"/>
      <c r="N239" s="636"/>
      <c r="O239" s="636"/>
      <c r="P239" s="636"/>
      <c r="Q239" s="636"/>
      <c r="R239" s="645"/>
      <c r="S239" s="73" t="str">
        <f>+'G CONOC'!B44</f>
        <v>9. Plan Anticorrupción y de Atención al Ciudadano</v>
      </c>
      <c r="T239" s="27" t="str">
        <f>+'G CONOC'!C44</f>
        <v>Preparar el material de apoyo y contenidos multiformatos para la difusión de información técnico cientifica</v>
      </c>
      <c r="U239" s="27" t="str">
        <f>+'G CONOC'!K44</f>
        <v>GIT Investigación, Desarrollo e Innovación – I+D+i</v>
      </c>
      <c r="V239" s="27">
        <f>+'G CONOC'!Y44</f>
        <v>1</v>
      </c>
      <c r="W239" s="27">
        <f>+'G CONOC'!Y45</f>
        <v>0</v>
      </c>
      <c r="X239" s="27">
        <f>+'G CONOC'!Z44</f>
        <v>0.25</v>
      </c>
      <c r="Y239" s="28">
        <f>+'G CONOC'!AA44</f>
        <v>0</v>
      </c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30" customHeight="1">
      <c r="A240" s="636"/>
      <c r="B240" s="636"/>
      <c r="C240" s="636"/>
      <c r="D240" s="636"/>
      <c r="E240" s="636"/>
      <c r="F240" s="636"/>
      <c r="G240" s="636"/>
      <c r="H240" s="636"/>
      <c r="I240" s="636"/>
      <c r="J240" s="636"/>
      <c r="K240" s="636"/>
      <c r="L240" s="636"/>
      <c r="M240" s="636"/>
      <c r="N240" s="636"/>
      <c r="O240" s="636"/>
      <c r="P240" s="636"/>
      <c r="Q240" s="636"/>
      <c r="R240" s="645"/>
      <c r="S240" s="73" t="str">
        <f>+'G CONOC'!B46</f>
        <v>9. Plan Anticorrupción y de Atención al Ciudadano</v>
      </c>
      <c r="T240" s="27" t="str">
        <f>+'G CONOC'!C46</f>
        <v>Realizar los eventos de difusión de información técnico cientifica</v>
      </c>
      <c r="U240" s="27" t="str">
        <f>+'G CONOC'!K46</f>
        <v>GIT Investigación, Desarrollo e Innovación – I+D+i</v>
      </c>
      <c r="V240" s="27">
        <f>+'G CONOC'!Y46</f>
        <v>1</v>
      </c>
      <c r="W240" s="27">
        <f>+'G CONOC'!Y47</f>
        <v>0</v>
      </c>
      <c r="X240" s="27">
        <f>+'G CONOC'!Z46</f>
        <v>0.25</v>
      </c>
      <c r="Y240" s="28">
        <f>+'G CONOC'!AA46</f>
        <v>0</v>
      </c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30" customHeight="1">
      <c r="A241" s="636"/>
      <c r="B241" s="636"/>
      <c r="C241" s="636"/>
      <c r="D241" s="637"/>
      <c r="E241" s="637"/>
      <c r="F241" s="637"/>
      <c r="G241" s="637"/>
      <c r="H241" s="637"/>
      <c r="I241" s="637"/>
      <c r="J241" s="637"/>
      <c r="K241" s="637"/>
      <c r="L241" s="637"/>
      <c r="M241" s="637"/>
      <c r="N241" s="637"/>
      <c r="O241" s="637"/>
      <c r="P241" s="637"/>
      <c r="Q241" s="637"/>
      <c r="R241" s="645"/>
      <c r="S241" s="75" t="str">
        <f>+'G CONOC'!B48</f>
        <v>9. Plan Anticorrupción y de Atención al Ciudadano</v>
      </c>
      <c r="T241" s="31" t="str">
        <f>+'G CONOC'!C48</f>
        <v>Compilar la memoria técnica de los eventos de difusión de información técnico cientifica</v>
      </c>
      <c r="U241" s="31" t="str">
        <f>+'G CONOC'!K48</f>
        <v>GIT Investigación, Desarrollo e Innovación – I+D+i</v>
      </c>
      <c r="V241" s="31">
        <f>+'G CONOC'!Y48</f>
        <v>1</v>
      </c>
      <c r="W241" s="31">
        <f>+'G CONOC'!Y49</f>
        <v>0</v>
      </c>
      <c r="X241" s="31">
        <f>+'G CONOC'!Z48</f>
        <v>0.25</v>
      </c>
      <c r="Y241" s="33">
        <f>+'G CONOC'!AA48</f>
        <v>0</v>
      </c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>
      <c r="A242" s="636"/>
      <c r="B242" s="636"/>
      <c r="C242" s="636"/>
      <c r="D242" s="643" t="str">
        <f>+'G CONOC'!B53</f>
        <v>13. No Aplica</v>
      </c>
      <c r="E242" s="643" t="str">
        <f>+'G CONOC'!C53</f>
        <v>Democratizar la información y el conocimiento del IGAC</v>
      </c>
      <c r="F242" s="643" t="str">
        <f>+'G CONOC'!D53</f>
        <v>5.5.Ampliación de oferta de formación académica en temas agrológicos, cartográficos, geodésicos, geográficos y tecnologías geoespaciales</v>
      </c>
      <c r="G242" s="643" t="str">
        <f>+'G CONOC'!E53</f>
        <v>Gestión del Conocimiento y la Innovación</v>
      </c>
      <c r="H242" s="643" t="str">
        <f>+'G CONOC'!F53</f>
        <v>6.14. Gestión del conocimiento y la innovación</v>
      </c>
      <c r="I242" s="643" t="str">
        <f>+'G CONOC'!G53</f>
        <v>Numero</v>
      </c>
      <c r="J242" s="643">
        <f>+'G CONOC'!H53</f>
        <v>10</v>
      </c>
      <c r="K242" s="643" t="str">
        <f>+'G CONOC'!I53</f>
        <v xml:space="preserve">Cursos realizados en temas catastrales agrológicos, cartográficos, geodésicos, geográficos y en tecnologías geoespaciales </v>
      </c>
      <c r="L242" s="643" t="str">
        <f>+'G CONOC'!J53</f>
        <v>Eficacia</v>
      </c>
      <c r="M242" s="643" t="str">
        <f>+'G CONOC'!K53</f>
        <v>GIT Transferencia y Apropiación del Conocimiento en Ciencia, Tecnología e Innovación Geoespacial - CTEIG</v>
      </c>
      <c r="N242" s="643">
        <f>+'G CONOC'!Y53</f>
        <v>1</v>
      </c>
      <c r="O242" s="643">
        <f>+'G CONOC'!Y54</f>
        <v>0</v>
      </c>
      <c r="P242" s="643">
        <f>+'G CONOC'!Z53</f>
        <v>0.1</v>
      </c>
      <c r="Q242" s="643">
        <f>+'G CONOC'!AA53</f>
        <v>0</v>
      </c>
      <c r="R242" s="645"/>
      <c r="S242" s="71" t="str">
        <f>+'G CONOC'!B56</f>
        <v>13. No Aplica</v>
      </c>
      <c r="T242" s="23" t="str">
        <f>+'G CONOC'!C56</f>
        <v>Definir el Plan de Capacitación del CIAF 2020</v>
      </c>
      <c r="U242" s="23" t="str">
        <f>+'G CONOC'!K56</f>
        <v>GIT Transferencia y Apropiación del Conocimiento en Ciencia, Tecnología e Innovación Geoespacial - CTEIG</v>
      </c>
      <c r="V242" s="23">
        <f>+'G CONOC'!Y56</f>
        <v>1</v>
      </c>
      <c r="W242" s="23">
        <f>+'G CONOC'!Y57</f>
        <v>0</v>
      </c>
      <c r="X242" s="23">
        <f>+'G CONOC'!Z56</f>
        <v>0.1</v>
      </c>
      <c r="Y242" s="24">
        <f>+'G CONOC'!AA56</f>
        <v>0</v>
      </c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45" customHeight="1">
      <c r="A243" s="636"/>
      <c r="B243" s="636"/>
      <c r="C243" s="636"/>
      <c r="D243" s="636"/>
      <c r="E243" s="636"/>
      <c r="F243" s="636"/>
      <c r="G243" s="636"/>
      <c r="H243" s="636"/>
      <c r="I243" s="636"/>
      <c r="J243" s="636"/>
      <c r="K243" s="636"/>
      <c r="L243" s="636"/>
      <c r="M243" s="636"/>
      <c r="N243" s="636"/>
      <c r="O243" s="636"/>
      <c r="P243" s="636"/>
      <c r="Q243" s="636"/>
      <c r="R243" s="645"/>
      <c r="S243" s="73" t="str">
        <f>+'G CONOC'!B58</f>
        <v>13. No Aplica</v>
      </c>
      <c r="T243" s="27" t="str">
        <f>+'G CONOC'!C58</f>
        <v>Ejecutar los cursos del Programa Regular de Capacitación del CIAF</v>
      </c>
      <c r="U243" s="27" t="str">
        <f>+'G CONOC'!K58</f>
        <v>GIT Transferencia y Apropiación del Conocimiento en Ciencia, Tecnología e Innovación Geoespacial - CTEIG</v>
      </c>
      <c r="V243" s="27">
        <f>+'G CONOC'!Y58</f>
        <v>0.99999999999999989</v>
      </c>
      <c r="W243" s="27">
        <f>+'G CONOC'!Y59</f>
        <v>0</v>
      </c>
      <c r="X243" s="27">
        <f>+'G CONOC'!Z58</f>
        <v>0.15</v>
      </c>
      <c r="Y243" s="28">
        <f>+'G CONOC'!AA58</f>
        <v>0</v>
      </c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45" customHeight="1">
      <c r="A244" s="636"/>
      <c r="B244" s="636"/>
      <c r="C244" s="636"/>
      <c r="D244" s="636"/>
      <c r="E244" s="636"/>
      <c r="F244" s="636"/>
      <c r="G244" s="636"/>
      <c r="H244" s="636"/>
      <c r="I244" s="636"/>
      <c r="J244" s="636"/>
      <c r="K244" s="636"/>
      <c r="L244" s="636"/>
      <c r="M244" s="636"/>
      <c r="N244" s="636"/>
      <c r="O244" s="636"/>
      <c r="P244" s="636"/>
      <c r="Q244" s="636"/>
      <c r="R244" s="645"/>
      <c r="S244" s="73" t="str">
        <f>+'G CONOC'!B60</f>
        <v>13. No Aplica</v>
      </c>
      <c r="T244" s="27" t="str">
        <f>+'G CONOC'!C60</f>
        <v>Modernizar la plataforma telecentro</v>
      </c>
      <c r="U244" s="27" t="str">
        <f>+'G CONOC'!K60</f>
        <v>GIT Transferencia y Apropiación del Conocimiento en Ciencia, Tecnología e Innovación Geoespacial - CTEIG</v>
      </c>
      <c r="V244" s="27">
        <f>+'G CONOC'!Y60</f>
        <v>1</v>
      </c>
      <c r="W244" s="27">
        <f>+'G CONOC'!Y61</f>
        <v>0</v>
      </c>
      <c r="X244" s="27">
        <f>+'G CONOC'!Z60</f>
        <v>0.15</v>
      </c>
      <c r="Y244" s="28">
        <f>+'G CONOC'!AA60</f>
        <v>0</v>
      </c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45" customHeight="1">
      <c r="A245" s="636"/>
      <c r="B245" s="636"/>
      <c r="C245" s="636"/>
      <c r="D245" s="636"/>
      <c r="E245" s="636"/>
      <c r="F245" s="636"/>
      <c r="G245" s="636"/>
      <c r="H245" s="636"/>
      <c r="I245" s="636"/>
      <c r="J245" s="636"/>
      <c r="K245" s="636"/>
      <c r="L245" s="636"/>
      <c r="M245" s="636"/>
      <c r="N245" s="636"/>
      <c r="O245" s="636"/>
      <c r="P245" s="636"/>
      <c r="Q245" s="636"/>
      <c r="R245" s="645"/>
      <c r="S245" s="73" t="str">
        <f>+'G CONOC'!B62</f>
        <v>13. No Aplica</v>
      </c>
      <c r="T245" s="27" t="str">
        <f>+'G CONOC'!C62</f>
        <v>Diseñar syllabus para la implementación de cursos cortos catastrales</v>
      </c>
      <c r="U245" s="27" t="str">
        <f>+'G CONOC'!K62</f>
        <v>GIT Transferencia y Apropiación del Conocimiento en Ciencia, Tecnología e Innovación Geoespacial - CTEIG</v>
      </c>
      <c r="V245" s="27">
        <f>+'G CONOC'!Y62</f>
        <v>1</v>
      </c>
      <c r="W245" s="27">
        <f>+'G CONOC'!Y63</f>
        <v>0</v>
      </c>
      <c r="X245" s="27">
        <f>+'G CONOC'!Z62</f>
        <v>0.15</v>
      </c>
      <c r="Y245" s="28">
        <f>+'G CONOC'!AA62</f>
        <v>0</v>
      </c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45" customHeight="1">
      <c r="A246" s="636"/>
      <c r="B246" s="636"/>
      <c r="C246" s="636"/>
      <c r="D246" s="636"/>
      <c r="E246" s="636"/>
      <c r="F246" s="636"/>
      <c r="G246" s="636"/>
      <c r="H246" s="636"/>
      <c r="I246" s="636"/>
      <c r="J246" s="636"/>
      <c r="K246" s="636"/>
      <c r="L246" s="636"/>
      <c r="M246" s="636"/>
      <c r="N246" s="636"/>
      <c r="O246" s="636"/>
      <c r="P246" s="636"/>
      <c r="Q246" s="636"/>
      <c r="R246" s="645"/>
      <c r="S246" s="73" t="str">
        <f>+'G CONOC'!B64</f>
        <v>13. No Aplica</v>
      </c>
      <c r="T246" s="27" t="str">
        <f>+'G CONOC'!C64</f>
        <v xml:space="preserve">Diseñar seminarios de profundización y diplomados de acuerdo a las nuevas políticas catastrales </v>
      </c>
      <c r="U246" s="27" t="str">
        <f>+'G CONOC'!K64</f>
        <v>GIT Transferencia y Apropiación del Conocimiento en Ciencia, Tecnología e Innovación Geoespacial - CTEIG</v>
      </c>
      <c r="V246" s="27">
        <f>+'G CONOC'!Y64</f>
        <v>1</v>
      </c>
      <c r="W246" s="27">
        <f>+'G CONOC'!Y65</f>
        <v>0</v>
      </c>
      <c r="X246" s="27">
        <f>+'G CONOC'!Z64</f>
        <v>0.15</v>
      </c>
      <c r="Y246" s="28">
        <f>+'G CONOC'!AA64</f>
        <v>0</v>
      </c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45" customHeight="1">
      <c r="A247" s="636"/>
      <c r="B247" s="636"/>
      <c r="C247" s="636"/>
      <c r="D247" s="636"/>
      <c r="E247" s="636"/>
      <c r="F247" s="636"/>
      <c r="G247" s="636"/>
      <c r="H247" s="636"/>
      <c r="I247" s="636"/>
      <c r="J247" s="636"/>
      <c r="K247" s="636"/>
      <c r="L247" s="636"/>
      <c r="M247" s="636"/>
      <c r="N247" s="636"/>
      <c r="O247" s="636"/>
      <c r="P247" s="636"/>
      <c r="Q247" s="636"/>
      <c r="R247" s="645"/>
      <c r="S247" s="73" t="str">
        <f>+'G CONOC'!B66</f>
        <v>13. No Aplica</v>
      </c>
      <c r="T247" s="27" t="str">
        <f>+'G CONOC'!C66</f>
        <v>Diseñar un programa de formación de gestores catastrales en el territorio nacional</v>
      </c>
      <c r="U247" s="27" t="str">
        <f>+'G CONOC'!K66</f>
        <v>GIT Transferencia y Apropiación del Conocimiento en Ciencia, Tecnología e Innovación Geoespacial - CTEIG</v>
      </c>
      <c r="V247" s="27">
        <f>+'G CONOC'!Y66</f>
        <v>1</v>
      </c>
      <c r="W247" s="27">
        <f>+'G CONOC'!Y67</f>
        <v>0</v>
      </c>
      <c r="X247" s="27">
        <f>+'G CONOC'!Z66</f>
        <v>0.15</v>
      </c>
      <c r="Y247" s="28">
        <f>+'G CONOC'!AA66</f>
        <v>0</v>
      </c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45" customHeight="1">
      <c r="A248" s="636"/>
      <c r="B248" s="636"/>
      <c r="C248" s="636"/>
      <c r="D248" s="637"/>
      <c r="E248" s="637"/>
      <c r="F248" s="637"/>
      <c r="G248" s="637"/>
      <c r="H248" s="637"/>
      <c r="I248" s="637"/>
      <c r="J248" s="637"/>
      <c r="K248" s="637"/>
      <c r="L248" s="637"/>
      <c r="M248" s="637"/>
      <c r="N248" s="637"/>
      <c r="O248" s="637"/>
      <c r="P248" s="637"/>
      <c r="Q248" s="637"/>
      <c r="R248" s="645"/>
      <c r="S248" s="75" t="str">
        <f>+'G CONOC'!B68</f>
        <v>13. No Aplica</v>
      </c>
      <c r="T248" s="31" t="str">
        <f>+'G CONOC'!C68</f>
        <v>Implementar los programas de catastro diseñados a través de cursos presenciales y virtuales</v>
      </c>
      <c r="U248" s="31" t="str">
        <f>+'G CONOC'!K68</f>
        <v>GIT Transferencia y Apropiación del Conocimiento en Ciencia, Tecnología e Innovación Geoespacial - CTEIG</v>
      </c>
      <c r="V248" s="31">
        <f>+'G CONOC'!Y68</f>
        <v>1</v>
      </c>
      <c r="W248" s="31">
        <f>+'G CONOC'!Y69</f>
        <v>0</v>
      </c>
      <c r="X248" s="31">
        <f>+'G CONOC'!Z68</f>
        <v>0.15</v>
      </c>
      <c r="Y248" s="33">
        <f>+'G CONOC'!AA68</f>
        <v>0</v>
      </c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20.25" customHeight="1">
      <c r="A249" s="636"/>
      <c r="B249" s="636"/>
      <c r="C249" s="636"/>
      <c r="D249" s="643" t="str">
        <f>+'G CONOC'!B73</f>
        <v>13. No Aplica</v>
      </c>
      <c r="E249" s="643" t="str">
        <f>+'G CONOC'!C73</f>
        <v>Democratizar la información y el conocimiento del IGAC</v>
      </c>
      <c r="F249" s="643" t="str">
        <f>+'G CONOC'!D73</f>
        <v>5.3.Fortalecimiento del Portal Geográfico Nacional</v>
      </c>
      <c r="G249" s="643" t="str">
        <f>+'G CONOC'!E73</f>
        <v>Gestión del Conocimiento y la Innovación</v>
      </c>
      <c r="H249" s="643" t="str">
        <f>+'G CONOC'!F73</f>
        <v>6.14. Gestión del conocimiento y la innovación</v>
      </c>
      <c r="I249" s="643" t="str">
        <f>+'G CONOC'!G73</f>
        <v>Numero</v>
      </c>
      <c r="J249" s="677">
        <f>+'G CONOC'!H73</f>
        <v>200</v>
      </c>
      <c r="K249" s="643" t="str">
        <f>+'G CONOC'!I73</f>
        <v xml:space="preserve">Geoservicios publicados y disponibles </v>
      </c>
      <c r="L249" s="643" t="str">
        <f>+'G CONOC'!J73</f>
        <v>Eficacia</v>
      </c>
      <c r="M249" s="643" t="str">
        <f>+'G CONOC'!K73</f>
        <v>GIT Gobierno Geoespacial - ICDE</v>
      </c>
      <c r="N249" s="643">
        <f>+'G CONOC'!Y73</f>
        <v>1</v>
      </c>
      <c r="O249" s="643">
        <f>+'G CONOC'!Y74</f>
        <v>0</v>
      </c>
      <c r="P249" s="643">
        <f>+'G CONOC'!Z73</f>
        <v>0.1</v>
      </c>
      <c r="Q249" s="643">
        <f>+'G CONOC'!AA73</f>
        <v>0</v>
      </c>
      <c r="R249" s="645"/>
      <c r="S249" s="71" t="str">
        <f>+'G CONOC'!B76</f>
        <v>13. No Aplica</v>
      </c>
      <c r="T249" s="23" t="str">
        <f>+'G CONOC'!C76</f>
        <v>Monitorear el estado de los geoservicios disponibles</v>
      </c>
      <c r="U249" s="23" t="str">
        <f>+'G CONOC'!K76</f>
        <v>GIT Gobierno Geoespacial - ICDE</v>
      </c>
      <c r="V249" s="23">
        <f>+'G CONOC'!Y76</f>
        <v>1</v>
      </c>
      <c r="W249" s="23">
        <f>+'G CONOC'!Y77</f>
        <v>0</v>
      </c>
      <c r="X249" s="23">
        <f>+'G CONOC'!Z76</f>
        <v>0.6</v>
      </c>
      <c r="Y249" s="24">
        <f>+'G CONOC'!AA76</f>
        <v>0</v>
      </c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20.25" customHeight="1">
      <c r="A250" s="636"/>
      <c r="B250" s="636"/>
      <c r="C250" s="637"/>
      <c r="D250" s="637"/>
      <c r="E250" s="637"/>
      <c r="F250" s="637"/>
      <c r="G250" s="637"/>
      <c r="H250" s="637"/>
      <c r="I250" s="637"/>
      <c r="J250" s="637"/>
      <c r="K250" s="637"/>
      <c r="L250" s="637"/>
      <c r="M250" s="637"/>
      <c r="N250" s="637"/>
      <c r="O250" s="637"/>
      <c r="P250" s="637"/>
      <c r="Q250" s="637"/>
      <c r="R250" s="645"/>
      <c r="S250" s="75" t="str">
        <f>+'G CONOC'!B78</f>
        <v>13. No Aplica</v>
      </c>
      <c r="T250" s="31" t="str">
        <f>+'G CONOC'!C78</f>
        <v>Gestionar nuevos geoservicios con las diferentes entidades</v>
      </c>
      <c r="U250" s="31" t="str">
        <f>+'G CONOC'!K78</f>
        <v>GIT Gobierno Geoespacial - ICDE</v>
      </c>
      <c r="V250" s="31">
        <f>+'G CONOC'!Y78</f>
        <v>1</v>
      </c>
      <c r="W250" s="31">
        <f>+'G CONOC'!Y79</f>
        <v>0</v>
      </c>
      <c r="X250" s="31">
        <f>+'G CONOC'!Z78</f>
        <v>0.4</v>
      </c>
      <c r="Y250" s="33">
        <f>+'G CONOC'!AA78</f>
        <v>0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30">
      <c r="A251" s="636"/>
      <c r="B251" s="636"/>
      <c r="C251" s="649" t="str">
        <f>+'G CONOC'!A83</f>
        <v>Documentos Normativos para el gobierno geoespacial</v>
      </c>
      <c r="D251" s="650" t="str">
        <f>+'G CONOC'!B83</f>
        <v>13. No Aplica</v>
      </c>
      <c r="E251" s="650" t="str">
        <f>+'G CONOC'!C83</f>
        <v>Democratizar la información y el conocimiento del IGAC</v>
      </c>
      <c r="F251" s="650" t="str">
        <f>+'G CONOC'!D83</f>
        <v>5.2.Consolidación de la Infraestructura Colombiana de Datos Espaciales (ICDE)</v>
      </c>
      <c r="G251" s="650" t="str">
        <f>+'G CONOC'!E83</f>
        <v>Gestión del Conocimiento y la Innovación</v>
      </c>
      <c r="H251" s="650" t="str">
        <f>+'G CONOC'!F83</f>
        <v>6.14. Gestión del conocimiento y la innovación</v>
      </c>
      <c r="I251" s="650" t="str">
        <f>+'G CONOC'!G83</f>
        <v>Numero</v>
      </c>
      <c r="J251" s="677">
        <f>+'G CONOC'!H83</f>
        <v>2</v>
      </c>
      <c r="K251" s="650" t="str">
        <f>+'G CONOC'!I83</f>
        <v>Documentos normativos   elaborados</v>
      </c>
      <c r="L251" s="650" t="str">
        <f>+'G CONOC'!J83</f>
        <v>Eficacia</v>
      </c>
      <c r="M251" s="650" t="str">
        <f>+'G CONOC'!K83</f>
        <v>GIT Gobierno Geoespacial - ICDE</v>
      </c>
      <c r="N251" s="643">
        <f>+'G CONOC'!Y83</f>
        <v>0.99999999999999989</v>
      </c>
      <c r="O251" s="643">
        <f>+'G CONOC'!Y84</f>
        <v>0</v>
      </c>
      <c r="P251" s="643">
        <f>+'G CONOC'!Z83</f>
        <v>0.25</v>
      </c>
      <c r="Q251" s="643">
        <f>+'G CONOC'!AA83</f>
        <v>0</v>
      </c>
      <c r="R251" s="645"/>
      <c r="S251" s="71" t="str">
        <f>+'G CONOC'!B86</f>
        <v>13. No Aplica</v>
      </c>
      <c r="T251" s="23" t="str">
        <f>+'G CONOC'!C86</f>
        <v xml:space="preserve">Actualizar del Marco de Referencia Geoespacial (MRG) con base en los lineamientos del Marco Integrado de Referencia Geoespacial (IGIF) </v>
      </c>
      <c r="U251" s="23" t="str">
        <f>+'G CONOC'!K86</f>
        <v>GIT Gobierno Geoespacial - ICDE</v>
      </c>
      <c r="V251" s="23">
        <f>+'G CONOC'!Y86</f>
        <v>1</v>
      </c>
      <c r="W251" s="23">
        <f>+'G CONOC'!Y87</f>
        <v>0</v>
      </c>
      <c r="X251" s="23">
        <f>+'G CONOC'!Z86</f>
        <v>0.25</v>
      </c>
      <c r="Y251" s="24">
        <f>+'G CONOC'!AA86</f>
        <v>0</v>
      </c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>
      <c r="A252" s="636"/>
      <c r="B252" s="636"/>
      <c r="C252" s="636"/>
      <c r="D252" s="636"/>
      <c r="E252" s="636"/>
      <c r="F252" s="636"/>
      <c r="G252" s="636"/>
      <c r="H252" s="636"/>
      <c r="I252" s="636"/>
      <c r="J252" s="636"/>
      <c r="K252" s="636"/>
      <c r="L252" s="636"/>
      <c r="M252" s="636"/>
      <c r="N252" s="636"/>
      <c r="O252" s="636"/>
      <c r="P252" s="636"/>
      <c r="Q252" s="636"/>
      <c r="R252" s="645"/>
      <c r="S252" s="73" t="str">
        <f>+'G CONOC'!B88</f>
        <v>13. No Aplica</v>
      </c>
      <c r="T252" s="27" t="str">
        <f>+'G CONOC'!C88</f>
        <v>Realizar la construcción y actualización de instrumentos de estandarización (Guías de implementación, manuales)</v>
      </c>
      <c r="U252" s="27" t="str">
        <f>+'G CONOC'!K88</f>
        <v>GIT Gobierno Geoespacial - ICDE</v>
      </c>
      <c r="V252" s="27">
        <f>+'G CONOC'!Y88</f>
        <v>1</v>
      </c>
      <c r="W252" s="27">
        <f>+'G CONOC'!Y89</f>
        <v>0</v>
      </c>
      <c r="X252" s="27">
        <f>+'G CONOC'!Z88</f>
        <v>0.25</v>
      </c>
      <c r="Y252" s="28">
        <f>+'G CONOC'!AA88</f>
        <v>0</v>
      </c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>
      <c r="A253" s="636"/>
      <c r="B253" s="636"/>
      <c r="C253" s="636"/>
      <c r="D253" s="636"/>
      <c r="E253" s="636"/>
      <c r="F253" s="636"/>
      <c r="G253" s="636"/>
      <c r="H253" s="636"/>
      <c r="I253" s="636"/>
      <c r="J253" s="636"/>
      <c r="K253" s="636"/>
      <c r="L253" s="636"/>
      <c r="M253" s="636"/>
      <c r="N253" s="636"/>
      <c r="O253" s="636"/>
      <c r="P253" s="636"/>
      <c r="Q253" s="636"/>
      <c r="R253" s="645"/>
      <c r="S253" s="73" t="str">
        <f>+'G CONOC'!B90</f>
        <v>13. No Aplica</v>
      </c>
      <c r="T253" s="27" t="str">
        <f>+'G CONOC'!C90</f>
        <v>Formular el proyecto de consolidación de la Infraestructura de Datos del IGAC en coordinación con la Dirección</v>
      </c>
      <c r="U253" s="27" t="str">
        <f>+'G CONOC'!K90</f>
        <v>GIT Gobierno Geoespacial - ICDE</v>
      </c>
      <c r="V253" s="27">
        <f>+'G CONOC'!Y90</f>
        <v>1</v>
      </c>
      <c r="W253" s="27">
        <f>+'G CONOC'!Y91</f>
        <v>0</v>
      </c>
      <c r="X253" s="27">
        <f>+'G CONOC'!Z90</f>
        <v>0.25</v>
      </c>
      <c r="Y253" s="28">
        <f>+'G CONOC'!AA90</f>
        <v>0</v>
      </c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>
      <c r="A254" s="636"/>
      <c r="B254" s="636"/>
      <c r="C254" s="637"/>
      <c r="D254" s="637"/>
      <c r="E254" s="637"/>
      <c r="F254" s="637"/>
      <c r="G254" s="637"/>
      <c r="H254" s="637"/>
      <c r="I254" s="637"/>
      <c r="J254" s="637"/>
      <c r="K254" s="637"/>
      <c r="L254" s="637"/>
      <c r="M254" s="637"/>
      <c r="N254" s="637"/>
      <c r="O254" s="637"/>
      <c r="P254" s="637"/>
      <c r="Q254" s="637"/>
      <c r="R254" s="645"/>
      <c r="S254" s="75" t="str">
        <f>+'G CONOC'!B92</f>
        <v>13. No Aplica</v>
      </c>
      <c r="T254" s="31" t="str">
        <f>+'G CONOC'!C92</f>
        <v>Caracterizar los datos fundamentales del  IGAC como  base para Administración de Tierras</v>
      </c>
      <c r="U254" s="31" t="str">
        <f>+'G CONOC'!K92</f>
        <v>GIT Gobierno Geoespacial - ICDE</v>
      </c>
      <c r="V254" s="31">
        <f>+'G CONOC'!Y92</f>
        <v>1</v>
      </c>
      <c r="W254" s="31">
        <f>+'G CONOC'!Y93</f>
        <v>0</v>
      </c>
      <c r="X254" s="31">
        <f>+'G CONOC'!Z92</f>
        <v>0.25</v>
      </c>
      <c r="Y254" s="33">
        <f>+'G CONOC'!AA92</f>
        <v>0</v>
      </c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45" customHeight="1">
      <c r="A255" s="636"/>
      <c r="B255" s="636"/>
      <c r="C255" s="649" t="str">
        <f>+'G CONOC'!A97</f>
        <v>Servicios de asistencia técnica para la gestión de los recursos geográficos</v>
      </c>
      <c r="D255" s="643" t="str">
        <f>+'G CONOC'!B97</f>
        <v>13. No Aplica</v>
      </c>
      <c r="E255" s="643" t="str">
        <f>+'G CONOC'!C97</f>
        <v>Democratizar la información y el conocimiento del IGAC</v>
      </c>
      <c r="F255" s="643" t="str">
        <f>+'G CONOC'!D97</f>
        <v xml:space="preserve">5.6.Fortalecimiento de mecanismos y escenarios de difusión de la información académica, técnica y científica de la gestión misional. </v>
      </c>
      <c r="G255" s="643" t="str">
        <f>+'G CONOC'!E97</f>
        <v>Gestión del Conocimiento y la Innovación</v>
      </c>
      <c r="H255" s="643" t="str">
        <f>+'G CONOC'!F97</f>
        <v>6.14. Gestión del conocimiento y la innovación</v>
      </c>
      <c r="I255" s="643" t="str">
        <f>+'G CONOC'!G97</f>
        <v>Numero</v>
      </c>
      <c r="J255" s="643">
        <f>+'G CONOC'!H97</f>
        <v>11</v>
      </c>
      <c r="K255" s="643" t="str">
        <f>+'G CONOC'!I97</f>
        <v>Asistencia técnica a entidades en la gestión de los recursos geográficos</v>
      </c>
      <c r="L255" s="643" t="str">
        <f>+'G CONOC'!J97</f>
        <v>Eficacia</v>
      </c>
      <c r="M255" s="643" t="str">
        <f>+'G CONOC'!K97</f>
        <v>GIT I+D+i
GIT TIG
GIT CTEIG</v>
      </c>
      <c r="N255" s="643">
        <f>+'G CONOC'!Y97</f>
        <v>0.99999999999999989</v>
      </c>
      <c r="O255" s="643">
        <f>+'G CONOC'!Y98</f>
        <v>0</v>
      </c>
      <c r="P255" s="643">
        <f>+'G CONOC'!Z97</f>
        <v>0.3</v>
      </c>
      <c r="Q255" s="643">
        <f>+'G CONOC'!AA97</f>
        <v>0</v>
      </c>
      <c r="R255" s="645"/>
      <c r="S255" s="71" t="str">
        <f>+'G CONOC'!B100</f>
        <v>13. No Aplica</v>
      </c>
      <c r="T255" s="23" t="str">
        <f>+'G CONOC'!C100</f>
        <v>Realizar la planificación de la asesoría o consultoría a desarrollar</v>
      </c>
      <c r="U255" s="23" t="str">
        <f>+'G CONOC'!K100</f>
        <v>GIT I+D+i
GIT TIG
GIT CTEIG</v>
      </c>
      <c r="V255" s="23">
        <f>+'G CONOC'!Y100</f>
        <v>1</v>
      </c>
      <c r="W255" s="23">
        <f>+'G CONOC'!Y101</f>
        <v>0</v>
      </c>
      <c r="X255" s="23">
        <f>+'G CONOC'!Z100</f>
        <v>0.15</v>
      </c>
      <c r="Y255" s="24">
        <f>+'G CONOC'!AA100</f>
        <v>0</v>
      </c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45" customHeight="1">
      <c r="A256" s="636"/>
      <c r="B256" s="636"/>
      <c r="C256" s="636"/>
      <c r="D256" s="636"/>
      <c r="E256" s="636"/>
      <c r="F256" s="636"/>
      <c r="G256" s="636"/>
      <c r="H256" s="636"/>
      <c r="I256" s="636"/>
      <c r="J256" s="636"/>
      <c r="K256" s="636"/>
      <c r="L256" s="636"/>
      <c r="M256" s="636"/>
      <c r="N256" s="636"/>
      <c r="O256" s="636"/>
      <c r="P256" s="636"/>
      <c r="Q256" s="636"/>
      <c r="R256" s="645"/>
      <c r="S256" s="73" t="str">
        <f>+'G CONOC'!B102</f>
        <v>13. No Aplica</v>
      </c>
      <c r="T256" s="27" t="str">
        <f>+'G CONOC'!C102</f>
        <v>Ejecutar la asesoría o consultoría</v>
      </c>
      <c r="U256" s="27" t="str">
        <f>+'G CONOC'!K102</f>
        <v>GIT I+D+i
GIT TIG
GIT CTEIG</v>
      </c>
      <c r="V256" s="27">
        <f>+'G CONOC'!Y102</f>
        <v>1</v>
      </c>
      <c r="W256" s="27">
        <f>+'G CONOC'!Y103</f>
        <v>0</v>
      </c>
      <c r="X256" s="27">
        <f>+'G CONOC'!Z102</f>
        <v>0.6</v>
      </c>
      <c r="Y256" s="28">
        <f>+'G CONOC'!AA102</f>
        <v>0</v>
      </c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45" customHeight="1">
      <c r="A257" s="636"/>
      <c r="B257" s="636"/>
      <c r="C257" s="636"/>
      <c r="D257" s="636"/>
      <c r="E257" s="636"/>
      <c r="F257" s="636"/>
      <c r="G257" s="636"/>
      <c r="H257" s="636"/>
      <c r="I257" s="636"/>
      <c r="J257" s="636"/>
      <c r="K257" s="636"/>
      <c r="L257" s="636"/>
      <c r="M257" s="636"/>
      <c r="N257" s="636"/>
      <c r="O257" s="636"/>
      <c r="P257" s="636"/>
      <c r="Q257" s="636"/>
      <c r="R257" s="645"/>
      <c r="S257" s="73" t="str">
        <f>+'G CONOC'!B104</f>
        <v>13. No Aplica</v>
      </c>
      <c r="T257" s="27" t="str">
        <f>+'G CONOC'!C104</f>
        <v>Generar informe de avance de la asesoría o consultoría</v>
      </c>
      <c r="U257" s="27" t="str">
        <f>+'G CONOC'!K104</f>
        <v>GIT I+D+i
GIT TIG
GIT CTEIG</v>
      </c>
      <c r="V257" s="27">
        <f>+'G CONOC'!Y104</f>
        <v>1</v>
      </c>
      <c r="W257" s="27">
        <f>+'G CONOC'!Y105</f>
        <v>0</v>
      </c>
      <c r="X257" s="27">
        <f>+'G CONOC'!Z104</f>
        <v>0.15</v>
      </c>
      <c r="Y257" s="28">
        <f>+'G CONOC'!AA104</f>
        <v>0</v>
      </c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45" customHeight="1">
      <c r="A258" s="637"/>
      <c r="B258" s="637"/>
      <c r="C258" s="637"/>
      <c r="D258" s="637"/>
      <c r="E258" s="637"/>
      <c r="F258" s="637"/>
      <c r="G258" s="637"/>
      <c r="H258" s="637"/>
      <c r="I258" s="637"/>
      <c r="J258" s="637"/>
      <c r="K258" s="637"/>
      <c r="L258" s="637"/>
      <c r="M258" s="637"/>
      <c r="N258" s="637"/>
      <c r="O258" s="637"/>
      <c r="P258" s="637"/>
      <c r="Q258" s="637"/>
      <c r="R258" s="646"/>
      <c r="S258" s="75" t="str">
        <f>+'G CONOC'!B106</f>
        <v>13. No Aplica</v>
      </c>
      <c r="T258" s="31" t="str">
        <f>+'G CONOC'!C106</f>
        <v>Realizar procesos de socialización y difusión de los resultados generados por la asesoría o consultoria</v>
      </c>
      <c r="U258" s="31" t="str">
        <f>+'G CONOC'!K106</f>
        <v>GIT I+D+i
GIT TIG
GIT CTEIG</v>
      </c>
      <c r="V258" s="31">
        <f>+'G CONOC'!Y106</f>
        <v>0.99999999999999989</v>
      </c>
      <c r="W258" s="31">
        <f>+'G CONOC'!Y107</f>
        <v>0</v>
      </c>
      <c r="X258" s="31">
        <f>+'G CONOC'!Z106</f>
        <v>0.1</v>
      </c>
      <c r="Y258" s="33">
        <f>+'G CONOC'!AA106</f>
        <v>0</v>
      </c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>
      <c r="A259" s="635" t="str">
        <f>'T HUMANO'!C3</f>
        <v>GESTIÓN DEL TALENTO HUMANO</v>
      </c>
      <c r="B259" s="638">
        <f>'T HUMANO'!AA3</f>
        <v>4.1399999999999999E-2</v>
      </c>
      <c r="C259" s="649" t="str">
        <f>'T HUMANO'!A8</f>
        <v>Plan Anual de vacantes</v>
      </c>
      <c r="D259" s="650" t="str">
        <f>'T HUMANO'!B8</f>
        <v>3. Plan Anual de Vacantes</v>
      </c>
      <c r="E259" s="650" t="str">
        <f>'T HUMANO'!C8</f>
        <v>Implementar un plan de modernización y fortalecimiento institucional</v>
      </c>
      <c r="F259" s="650" t="str">
        <f>'T HUMANO'!D8</f>
        <v>1.1. Reestructuración del IGAC</v>
      </c>
      <c r="G259" s="650" t="str">
        <f>'T HUMANO'!E8</f>
        <v>Talento Humano</v>
      </c>
      <c r="H259" s="650" t="str">
        <f>'T HUMANO'!F8</f>
        <v>1.3. Talento Humano.</v>
      </c>
      <c r="I259" s="650" t="str">
        <f>'T HUMANO'!G8</f>
        <v>(Informes) Porcentaje</v>
      </c>
      <c r="J259" s="650" t="str">
        <f>'T HUMANO'!H8</f>
        <v>(12) 100%</v>
      </c>
      <c r="K259" s="650" t="str">
        <f>'T HUMANO'!I8</f>
        <v>Porcentaje de avance del plan de provisión del recurso humano</v>
      </c>
      <c r="L259" s="650" t="str">
        <f>'T HUMANO'!J8</f>
        <v>Eficiencia</v>
      </c>
      <c r="M259" s="650" t="str">
        <f>'T HUMANO'!K8</f>
        <v>GI Talento Humano</v>
      </c>
      <c r="N259" s="640">
        <f>'T HUMANO'!Y8</f>
        <v>0.99999999999999989</v>
      </c>
      <c r="O259" s="640">
        <f>'T HUMANO'!Y9</f>
        <v>0</v>
      </c>
      <c r="P259" s="640">
        <f>'T HUMANO'!Z8</f>
        <v>0.05</v>
      </c>
      <c r="Q259" s="640">
        <f>'T HUMANO'!AA8</f>
        <v>0</v>
      </c>
      <c r="R259" s="644">
        <f>SUM(Q259:Q281)</f>
        <v>0</v>
      </c>
      <c r="S259" s="71" t="str">
        <f>'T HUMANO'!B11</f>
        <v>3. Plan Anual de Vacantes</v>
      </c>
      <c r="T259" s="23" t="str">
        <f>'T HUMANO'!C11</f>
        <v>1. Planear y elaborar el Plan Anual de Vacantes</v>
      </c>
      <c r="U259" s="23" t="str">
        <f>'T HUMANO'!K11</f>
        <v>GI Talento Humano</v>
      </c>
      <c r="V259" s="23">
        <f>'T HUMANO'!Y11</f>
        <v>1</v>
      </c>
      <c r="W259" s="23">
        <f>'T HUMANO'!Y12</f>
        <v>0</v>
      </c>
      <c r="X259" s="23">
        <f>'T HUMANO'!Z11</f>
        <v>0.2</v>
      </c>
      <c r="Y259" s="24">
        <f>'T HUMANO'!AA11</f>
        <v>0</v>
      </c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>
      <c r="A260" s="636"/>
      <c r="B260" s="636"/>
      <c r="C260" s="636"/>
      <c r="D260" s="636"/>
      <c r="E260" s="636"/>
      <c r="F260" s="636"/>
      <c r="G260" s="636"/>
      <c r="H260" s="636"/>
      <c r="I260" s="636"/>
      <c r="J260" s="636"/>
      <c r="K260" s="636"/>
      <c r="L260" s="636"/>
      <c r="M260" s="636"/>
      <c r="N260" s="636"/>
      <c r="O260" s="636"/>
      <c r="P260" s="636"/>
      <c r="Q260" s="636"/>
      <c r="R260" s="645"/>
      <c r="S260" s="73" t="str">
        <f>'T HUMANO'!B13</f>
        <v>3. Plan Anual de Vacantes</v>
      </c>
      <c r="T260" s="27" t="str">
        <f>'T HUMANO'!C13</f>
        <v>2. Adoptar y publicar el Plan Anual de Vacantes</v>
      </c>
      <c r="U260" s="27" t="str">
        <f>'T HUMANO'!K13</f>
        <v>GI Talento Humano</v>
      </c>
      <c r="V260" s="27">
        <f>'T HUMANO'!Y13</f>
        <v>1</v>
      </c>
      <c r="W260" s="27">
        <f>'T HUMANO'!Y14</f>
        <v>0</v>
      </c>
      <c r="X260" s="27">
        <f>'T HUMANO'!Z13</f>
        <v>0.1</v>
      </c>
      <c r="Y260" s="28">
        <f>'T HUMANO'!AA13</f>
        <v>0</v>
      </c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>
      <c r="A261" s="636"/>
      <c r="B261" s="636"/>
      <c r="C261" s="637"/>
      <c r="D261" s="637"/>
      <c r="E261" s="637"/>
      <c r="F261" s="637"/>
      <c r="G261" s="637"/>
      <c r="H261" s="637"/>
      <c r="I261" s="637"/>
      <c r="J261" s="637"/>
      <c r="K261" s="637"/>
      <c r="L261" s="637"/>
      <c r="M261" s="637"/>
      <c r="N261" s="637"/>
      <c r="O261" s="637"/>
      <c r="P261" s="637"/>
      <c r="Q261" s="637"/>
      <c r="R261" s="645"/>
      <c r="S261" s="75" t="str">
        <f>'T HUMANO'!B15</f>
        <v>3. Plan Anual de Vacantes</v>
      </c>
      <c r="T261" s="31" t="str">
        <f>'T HUMANO'!C15</f>
        <v>3. Ejecutar el Plan de Trabajo de provisiòn del recurso humano en el año 2020</v>
      </c>
      <c r="U261" s="31" t="str">
        <f>'T HUMANO'!K15</f>
        <v>GI Talento Humano</v>
      </c>
      <c r="V261" s="31">
        <f>'T HUMANO'!Y15</f>
        <v>0.99999999999999978</v>
      </c>
      <c r="W261" s="31">
        <f>'T HUMANO'!Y16</f>
        <v>0</v>
      </c>
      <c r="X261" s="31">
        <f>'T HUMANO'!Z15</f>
        <v>0.7</v>
      </c>
      <c r="Y261" s="33">
        <f>'T HUMANO'!AA15</f>
        <v>0</v>
      </c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>
      <c r="A262" s="636"/>
      <c r="B262" s="636"/>
      <c r="C262" s="649" t="str">
        <f>'T HUMANO'!A20</f>
        <v>Plan de Previsión de Recursos Humanos</v>
      </c>
      <c r="D262" s="650" t="str">
        <f>'T HUMANO'!B20</f>
        <v>4. Plan de Previsión de Recursos Humanos</v>
      </c>
      <c r="E262" s="650" t="str">
        <f>'T HUMANO'!C20</f>
        <v>Implementar un plan de modernización y fortalecimiento institucional</v>
      </c>
      <c r="F262" s="650" t="str">
        <f>'T HUMANO'!D20</f>
        <v>1.1. Reestructuración del IGAC</v>
      </c>
      <c r="G262" s="650" t="str">
        <f>'T HUMANO'!E20</f>
        <v>Talento Humano</v>
      </c>
      <c r="H262" s="650" t="str">
        <f>'T HUMANO'!F20</f>
        <v>1.3. Talento Humano.</v>
      </c>
      <c r="I262" s="650" t="str">
        <f>'T HUMANO'!G20</f>
        <v>(Informes) Porcentaje</v>
      </c>
      <c r="J262" s="650" t="str">
        <f>'T HUMANO'!H20</f>
        <v>(12)  100%</v>
      </c>
      <c r="K262" s="650" t="str">
        <f>'T HUMANO'!I20</f>
        <v>Porcentaje de avance del plan de previsión del recurso humano</v>
      </c>
      <c r="L262" s="650" t="str">
        <f>'T HUMANO'!J20</f>
        <v>Eficiencia</v>
      </c>
      <c r="M262" s="650" t="str">
        <f>'T HUMANO'!K20</f>
        <v>GI Talento Humano</v>
      </c>
      <c r="N262" s="640">
        <f>'T HUMANO'!Y20</f>
        <v>1</v>
      </c>
      <c r="O262" s="640">
        <f>'T HUMANO'!Y21</f>
        <v>0</v>
      </c>
      <c r="P262" s="640">
        <f>'T HUMANO'!Z20</f>
        <v>0.15</v>
      </c>
      <c r="Q262" s="640">
        <f>'T HUMANO'!AA20</f>
        <v>0</v>
      </c>
      <c r="R262" s="645"/>
      <c r="S262" s="71" t="str">
        <f>'T HUMANO'!B23</f>
        <v>4. Plan de Previsión de Recursos Humanos</v>
      </c>
      <c r="T262" s="23" t="str">
        <f>'T HUMANO'!C23</f>
        <v>1. Planear y elaborar el Plan de Previsión del Recurso Humano</v>
      </c>
      <c r="U262" s="23" t="str">
        <f>'T HUMANO'!K23</f>
        <v>GI Talento Humano</v>
      </c>
      <c r="V262" s="23">
        <f>'T HUMANO'!Y23</f>
        <v>1</v>
      </c>
      <c r="W262" s="23">
        <f>'T HUMANO'!Y24</f>
        <v>0</v>
      </c>
      <c r="X262" s="23">
        <f>'T HUMANO'!Z23</f>
        <v>0.2</v>
      </c>
      <c r="Y262" s="24">
        <f>'T HUMANO'!AA23</f>
        <v>0</v>
      </c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>
      <c r="A263" s="636"/>
      <c r="B263" s="636"/>
      <c r="C263" s="636"/>
      <c r="D263" s="636"/>
      <c r="E263" s="636"/>
      <c r="F263" s="636"/>
      <c r="G263" s="636"/>
      <c r="H263" s="636"/>
      <c r="I263" s="636"/>
      <c r="J263" s="636"/>
      <c r="K263" s="636"/>
      <c r="L263" s="636"/>
      <c r="M263" s="636"/>
      <c r="N263" s="636"/>
      <c r="O263" s="636"/>
      <c r="P263" s="636"/>
      <c r="Q263" s="636"/>
      <c r="R263" s="645"/>
      <c r="S263" s="73" t="str">
        <f>'T HUMANO'!B25</f>
        <v>4. Plan de Previsión de Recursos Humanos</v>
      </c>
      <c r="T263" s="27" t="str">
        <f>'T HUMANO'!C25</f>
        <v>2. Adoptar y publicar el Plan de Previsión del Recurso Humano</v>
      </c>
      <c r="U263" s="27" t="str">
        <f>'T HUMANO'!K25</f>
        <v>GI Talento Humano</v>
      </c>
      <c r="V263" s="27">
        <f>'T HUMANO'!Y25</f>
        <v>1</v>
      </c>
      <c r="W263" s="27">
        <f>'T HUMANO'!Y25</f>
        <v>1</v>
      </c>
      <c r="X263" s="27">
        <f>'T HUMANO'!Z25</f>
        <v>0.1</v>
      </c>
      <c r="Y263" s="28">
        <f>'T HUMANO'!AA25</f>
        <v>0</v>
      </c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>
      <c r="A264" s="636"/>
      <c r="B264" s="636"/>
      <c r="C264" s="637"/>
      <c r="D264" s="637"/>
      <c r="E264" s="637"/>
      <c r="F264" s="637"/>
      <c r="G264" s="637"/>
      <c r="H264" s="637"/>
      <c r="I264" s="637"/>
      <c r="J264" s="637"/>
      <c r="K264" s="637"/>
      <c r="L264" s="637"/>
      <c r="M264" s="637"/>
      <c r="N264" s="637"/>
      <c r="O264" s="637"/>
      <c r="P264" s="637"/>
      <c r="Q264" s="637"/>
      <c r="R264" s="645"/>
      <c r="S264" s="75" t="str">
        <f>'T HUMANO'!B27</f>
        <v>4. Plan de Previsión de Recursos Humanos</v>
      </c>
      <c r="T264" s="31" t="str">
        <f>'T HUMANO'!C27</f>
        <v>3. Ejecutar el Plan de Trabajo de previsiòn del recurso humano en el año 2020</v>
      </c>
      <c r="U264" s="31" t="str">
        <f>'T HUMANO'!K27</f>
        <v>GI Talento Humano</v>
      </c>
      <c r="V264" s="31">
        <f>'T HUMANO'!Y27</f>
        <v>1</v>
      </c>
      <c r="W264" s="31">
        <f>'T HUMANO'!Y26</f>
        <v>0</v>
      </c>
      <c r="X264" s="31">
        <f>'T HUMANO'!Z27</f>
        <v>0.7</v>
      </c>
      <c r="Y264" s="33">
        <f>'T HUMANO'!AA27</f>
        <v>0</v>
      </c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>
      <c r="A265" s="636"/>
      <c r="B265" s="636"/>
      <c r="C265" s="649" t="str">
        <f>'T HUMANO'!A32</f>
        <v>Plan Estrategico del Talento Humano</v>
      </c>
      <c r="D265" s="650" t="str">
        <f>'T HUMANO'!B32</f>
        <v>5. Plan Estratégico de Talento Humano</v>
      </c>
      <c r="E265" s="650" t="str">
        <f>'T HUMANO'!C32</f>
        <v>Implementar un plan de modernización y fortalecimiento institucional</v>
      </c>
      <c r="F265" s="650" t="str">
        <f>'T HUMANO'!D32</f>
        <v>1.1. Reestructuración del IGAC</v>
      </c>
      <c r="G265" s="650" t="str">
        <f>'T HUMANO'!E32</f>
        <v>Talento Humano</v>
      </c>
      <c r="H265" s="650" t="str">
        <f>'T HUMANO'!F32</f>
        <v>1.3. Talento Humano.</v>
      </c>
      <c r="I265" s="650" t="str">
        <f>'T HUMANO'!G32</f>
        <v>(Informes) Porcentaje</v>
      </c>
      <c r="J265" s="650" t="str">
        <f>'T HUMANO'!H32</f>
        <v>(12) 100%</v>
      </c>
      <c r="K265" s="650" t="str">
        <f>'T HUMANO'!I32</f>
        <v>Porcentaje de cumplimiento del Plan Estrategico de Talento Humano</v>
      </c>
      <c r="L265" s="650" t="str">
        <f>'T HUMANO'!J32</f>
        <v>Eficiencia</v>
      </c>
      <c r="M265" s="650" t="str">
        <f>'T HUMANO'!K32</f>
        <v>GI Talento Humano</v>
      </c>
      <c r="N265" s="640">
        <f>'T HUMANO'!Y32</f>
        <v>1.0000000000000002</v>
      </c>
      <c r="O265" s="640">
        <f>'T HUMANO'!Y33</f>
        <v>0</v>
      </c>
      <c r="P265" s="640">
        <f>'T HUMANO'!Z32</f>
        <v>0.3</v>
      </c>
      <c r="Q265" s="640">
        <f>'T HUMANO'!AA32</f>
        <v>0</v>
      </c>
      <c r="R265" s="645"/>
      <c r="S265" s="71" t="str">
        <f>'T HUMANO'!B35</f>
        <v>5. Plan Estratégico de Talento Humano</v>
      </c>
      <c r="T265" s="23" t="str">
        <f>'T HUMANO'!C35</f>
        <v>1. Planear y elaborar el Plan Estratégico de Talento Humano</v>
      </c>
      <c r="U265" s="23" t="str">
        <f>'T HUMANO'!K35</f>
        <v>GI Talento Humano</v>
      </c>
      <c r="V265" s="23">
        <f>'T HUMANO'!Y35</f>
        <v>1</v>
      </c>
      <c r="W265" s="23">
        <f>'T HUMANO'!Y36</f>
        <v>0</v>
      </c>
      <c r="X265" s="23">
        <f>'T HUMANO'!Z35</f>
        <v>0.3</v>
      </c>
      <c r="Y265" s="24">
        <f>'T HUMANO'!AA35</f>
        <v>0</v>
      </c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>
      <c r="A266" s="636"/>
      <c r="B266" s="636"/>
      <c r="C266" s="636"/>
      <c r="D266" s="636"/>
      <c r="E266" s="636"/>
      <c r="F266" s="636"/>
      <c r="G266" s="636"/>
      <c r="H266" s="636"/>
      <c r="I266" s="636"/>
      <c r="J266" s="636"/>
      <c r="K266" s="636"/>
      <c r="L266" s="636"/>
      <c r="M266" s="636"/>
      <c r="N266" s="636"/>
      <c r="O266" s="636"/>
      <c r="P266" s="636"/>
      <c r="Q266" s="636"/>
      <c r="R266" s="645"/>
      <c r="S266" s="73" t="str">
        <f>'T HUMANO'!B37</f>
        <v>5. Plan Estratégico de Talento Humano</v>
      </c>
      <c r="T266" s="27" t="str">
        <f>'T HUMANO'!C37</f>
        <v>2. Adoptar y publicar el Plan Estrategico de Talento Humano</v>
      </c>
      <c r="U266" s="27" t="str">
        <f>'T HUMANO'!K37</f>
        <v>GI Talento Humano</v>
      </c>
      <c r="V266" s="27">
        <f>'T HUMANO'!Y37</f>
        <v>1</v>
      </c>
      <c r="W266" s="27">
        <f>'T HUMANO'!Y38</f>
        <v>0</v>
      </c>
      <c r="X266" s="27">
        <f>'T HUMANO'!Z37</f>
        <v>0.1</v>
      </c>
      <c r="Y266" s="28">
        <f>'T HUMANO'!AA37</f>
        <v>0</v>
      </c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>
      <c r="A267" s="636"/>
      <c r="B267" s="636"/>
      <c r="C267" s="636"/>
      <c r="D267" s="636"/>
      <c r="E267" s="636"/>
      <c r="F267" s="636"/>
      <c r="G267" s="636"/>
      <c r="H267" s="636"/>
      <c r="I267" s="636"/>
      <c r="J267" s="636"/>
      <c r="K267" s="636"/>
      <c r="L267" s="636"/>
      <c r="M267" s="636"/>
      <c r="N267" s="636"/>
      <c r="O267" s="636"/>
      <c r="P267" s="636"/>
      <c r="Q267" s="636"/>
      <c r="R267" s="645"/>
      <c r="S267" s="73" t="str">
        <f>'T HUMANO'!B39</f>
        <v>5. Plan Estratégico de Talento Humano</v>
      </c>
      <c r="T267" s="27" t="str">
        <f>'T HUMANO'!C39</f>
        <v>3.  Ejecutar el Plan de Trabajo 2020 de Evaluación de Desempeño para funcionarios de carrera y provisionalidad.</v>
      </c>
      <c r="U267" s="27" t="str">
        <f>'T HUMANO'!K39</f>
        <v>GI Talento Humano</v>
      </c>
      <c r="V267" s="27">
        <f>'T HUMANO'!Y39</f>
        <v>1</v>
      </c>
      <c r="W267" s="27">
        <f>'T HUMANO'!Y40</f>
        <v>0</v>
      </c>
      <c r="X267" s="27">
        <f>'T HUMANO'!Z39</f>
        <v>0.1</v>
      </c>
      <c r="Y267" s="28">
        <f>'T HUMANO'!AA39</f>
        <v>0</v>
      </c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>
      <c r="A268" s="636"/>
      <c r="B268" s="636"/>
      <c r="C268" s="636"/>
      <c r="D268" s="636"/>
      <c r="E268" s="636"/>
      <c r="F268" s="636"/>
      <c r="G268" s="636"/>
      <c r="H268" s="636"/>
      <c r="I268" s="636"/>
      <c r="J268" s="636"/>
      <c r="K268" s="636"/>
      <c r="L268" s="636"/>
      <c r="M268" s="636"/>
      <c r="N268" s="636"/>
      <c r="O268" s="636"/>
      <c r="P268" s="636"/>
      <c r="Q268" s="636"/>
      <c r="R268" s="645"/>
      <c r="S268" s="73" t="str">
        <f>'T HUMANO'!B41</f>
        <v>5. Plan Estratégico de Talento Humano</v>
      </c>
      <c r="T268" s="27" t="str">
        <f>'T HUMANO'!C41</f>
        <v>4.  Realizar los acuerdos de gestión de los gerentes pùblicos , y adelantar su evaluación, seguimiento y publicación.</v>
      </c>
      <c r="U268" s="27" t="str">
        <f>'T HUMANO'!K41</f>
        <v>GI Talento Humano</v>
      </c>
      <c r="V268" s="27">
        <f>'T HUMANO'!Y41</f>
        <v>1</v>
      </c>
      <c r="W268" s="27">
        <f>'T HUMANO'!Y42</f>
        <v>0</v>
      </c>
      <c r="X268" s="27">
        <f>'T HUMANO'!Z41</f>
        <v>0.1</v>
      </c>
      <c r="Y268" s="28">
        <f>'T HUMANO'!AA41</f>
        <v>0</v>
      </c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>
      <c r="A269" s="636"/>
      <c r="B269" s="636"/>
      <c r="C269" s="636"/>
      <c r="D269" s="636"/>
      <c r="E269" s="636"/>
      <c r="F269" s="636"/>
      <c r="G269" s="636"/>
      <c r="H269" s="636"/>
      <c r="I269" s="636"/>
      <c r="J269" s="636"/>
      <c r="K269" s="636"/>
      <c r="L269" s="636"/>
      <c r="M269" s="636"/>
      <c r="N269" s="636"/>
      <c r="O269" s="636"/>
      <c r="P269" s="636"/>
      <c r="Q269" s="636"/>
      <c r="R269" s="645"/>
      <c r="S269" s="73" t="str">
        <f>'T HUMANO'!B43</f>
        <v>5. Plan Estratégico de Talento Humano</v>
      </c>
      <c r="T269" s="27" t="str">
        <f>'T HUMANO'!C43</f>
        <v>5.  Ejecutar el proceso de nómina.</v>
      </c>
      <c r="U269" s="27" t="str">
        <f>'T HUMANO'!K43</f>
        <v>GI Talento Humano</v>
      </c>
      <c r="V269" s="27">
        <f>'T HUMANO'!Y43</f>
        <v>1.0000000000000002</v>
      </c>
      <c r="W269" s="27">
        <f>'T HUMANO'!Y44</f>
        <v>0</v>
      </c>
      <c r="X269" s="27">
        <f>'T HUMANO'!Z43</f>
        <v>0.1</v>
      </c>
      <c r="Y269" s="28">
        <f>'T HUMANO'!AA43</f>
        <v>0</v>
      </c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>
      <c r="A270" s="636"/>
      <c r="B270" s="636"/>
      <c r="C270" s="636"/>
      <c r="D270" s="636"/>
      <c r="E270" s="636"/>
      <c r="F270" s="636"/>
      <c r="G270" s="636"/>
      <c r="H270" s="636"/>
      <c r="I270" s="636"/>
      <c r="J270" s="636"/>
      <c r="K270" s="636"/>
      <c r="L270" s="636"/>
      <c r="M270" s="636"/>
      <c r="N270" s="636"/>
      <c r="O270" s="636"/>
      <c r="P270" s="636"/>
      <c r="Q270" s="636"/>
      <c r="R270" s="645"/>
      <c r="S270" s="73" t="str">
        <f>'T HUMANO'!B45</f>
        <v>5. Plan Estratégico de Talento Humano</v>
      </c>
      <c r="T270" s="27" t="str">
        <f>'T HUMANO'!C45</f>
        <v>6. Desarrollar actividades de gestión del conocimiento utilizando el TELECENTRO como estrategia de divulgación.</v>
      </c>
      <c r="U270" s="27" t="str">
        <f>'T HUMANO'!K45</f>
        <v>GI Talento Humano</v>
      </c>
      <c r="V270" s="27">
        <f>'T HUMANO'!Y45</f>
        <v>1</v>
      </c>
      <c r="W270" s="27">
        <f>'T HUMANO'!Y46</f>
        <v>0</v>
      </c>
      <c r="X270" s="27">
        <f>'T HUMANO'!Z45</f>
        <v>0.1</v>
      </c>
      <c r="Y270" s="28">
        <f>'T HUMANO'!AA45</f>
        <v>0</v>
      </c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>
      <c r="A271" s="636"/>
      <c r="B271" s="636"/>
      <c r="C271" s="636"/>
      <c r="D271" s="636"/>
      <c r="E271" s="636"/>
      <c r="F271" s="636"/>
      <c r="G271" s="636"/>
      <c r="H271" s="636"/>
      <c r="I271" s="636"/>
      <c r="J271" s="636"/>
      <c r="K271" s="636"/>
      <c r="L271" s="636"/>
      <c r="M271" s="636"/>
      <c r="N271" s="636"/>
      <c r="O271" s="636"/>
      <c r="P271" s="636"/>
      <c r="Q271" s="636"/>
      <c r="R271" s="645"/>
      <c r="S271" s="73" t="str">
        <f>'T HUMANO'!B47</f>
        <v>5. Plan Estratégico de Talento Humano</v>
      </c>
      <c r="T271" s="27" t="str">
        <f>'T HUMANO'!C47</f>
        <v xml:space="preserve">7. Desarrollar, hacer seguimiento y evaluar el avance en el proceso de gestión del conocimiento en la entidad. </v>
      </c>
      <c r="U271" s="27" t="str">
        <f>'T HUMANO'!K47</f>
        <v>GI Talento Humano</v>
      </c>
      <c r="V271" s="27">
        <f>'T HUMANO'!Y47</f>
        <v>1</v>
      </c>
      <c r="W271" s="27">
        <f>'T HUMANO'!Y48</f>
        <v>0</v>
      </c>
      <c r="X271" s="27">
        <f>'T HUMANO'!Z47</f>
        <v>0.1</v>
      </c>
      <c r="Y271" s="28">
        <f>'T HUMANO'!AA47</f>
        <v>0</v>
      </c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>
      <c r="A272" s="636"/>
      <c r="B272" s="636"/>
      <c r="C272" s="637"/>
      <c r="D272" s="637"/>
      <c r="E272" s="637"/>
      <c r="F272" s="637"/>
      <c r="G272" s="637"/>
      <c r="H272" s="637"/>
      <c r="I272" s="637"/>
      <c r="J272" s="637"/>
      <c r="K272" s="637"/>
      <c r="L272" s="637"/>
      <c r="M272" s="637"/>
      <c r="N272" s="637"/>
      <c r="O272" s="637"/>
      <c r="P272" s="637"/>
      <c r="Q272" s="637"/>
      <c r="R272" s="645"/>
      <c r="S272" s="75" t="str">
        <f>'T HUMANO'!B49</f>
        <v>5. Plan Estratégico de Talento Humano</v>
      </c>
      <c r="T272" s="31" t="str">
        <f>'T HUMANO'!C49</f>
        <v>8. Levantar información y apoyar todo lo relacionado con el proceso de modernización institucional.</v>
      </c>
      <c r="U272" s="31" t="str">
        <f>'T HUMANO'!K49</f>
        <v>GI Talento Humano</v>
      </c>
      <c r="V272" s="31">
        <f>'T HUMANO'!Y49</f>
        <v>1</v>
      </c>
      <c r="W272" s="31">
        <f>'T HUMANO'!Y50</f>
        <v>0</v>
      </c>
      <c r="X272" s="31">
        <f>'T HUMANO'!Z49</f>
        <v>0.1</v>
      </c>
      <c r="Y272" s="33">
        <f>'T HUMANO'!AA49</f>
        <v>0</v>
      </c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>
      <c r="A273" s="636"/>
      <c r="B273" s="636"/>
      <c r="C273" s="649" t="str">
        <f>'T HUMANO'!A54</f>
        <v>Plan Institucional de Capacitación</v>
      </c>
      <c r="D273" s="650" t="str">
        <f>'T HUMANO'!B54</f>
        <v>6. Plan Institucional de Capacitación</v>
      </c>
      <c r="E273" s="650" t="str">
        <f>'T HUMANO'!C54</f>
        <v>Implementar un plan de modernización y fortalecimiento institucional</v>
      </c>
      <c r="F273" s="650" t="str">
        <f>'T HUMANO'!D54</f>
        <v>1.1. Reestructuración del IGAC</v>
      </c>
      <c r="G273" s="650" t="str">
        <f>'T HUMANO'!E54</f>
        <v>Talento Humano</v>
      </c>
      <c r="H273" s="650" t="str">
        <f>'T HUMANO'!F54</f>
        <v>1.3. Talento Humano.</v>
      </c>
      <c r="I273" s="650" t="str">
        <f>'T HUMANO'!G54</f>
        <v>(Informes) Porcentaje</v>
      </c>
      <c r="J273" s="650" t="str">
        <f>'T HUMANO'!H54</f>
        <v>(12) 100%</v>
      </c>
      <c r="K273" s="650" t="str">
        <f>'T HUMANO'!I54</f>
        <v>Porcentaje de avance en el cumplimiento del cronograma del PIC</v>
      </c>
      <c r="L273" s="650" t="str">
        <f>'T HUMANO'!J54</f>
        <v>Eficiencia</v>
      </c>
      <c r="M273" s="650" t="str">
        <f>'T HUMANO'!K54</f>
        <v>GI Talento Humano</v>
      </c>
      <c r="N273" s="640">
        <f>'T HUMANO'!Y54</f>
        <v>1</v>
      </c>
      <c r="O273" s="640">
        <f>'T HUMANO'!Y55</f>
        <v>0</v>
      </c>
      <c r="P273" s="640">
        <f>'T HUMANO'!Z54</f>
        <v>0.15</v>
      </c>
      <c r="Q273" s="640">
        <f>'T HUMANO'!AA54</f>
        <v>0</v>
      </c>
      <c r="R273" s="645"/>
      <c r="S273" s="71" t="str">
        <f>'T HUMANO'!B57</f>
        <v>6. Plan Institucional de Capacitación</v>
      </c>
      <c r="T273" s="23" t="str">
        <f>'T HUMANO'!C57</f>
        <v xml:space="preserve">1. Planear y elaborar el Plan institucional de Capacitación </v>
      </c>
      <c r="U273" s="23" t="str">
        <f>'T HUMANO'!K57</f>
        <v>GI Talento Humano</v>
      </c>
      <c r="V273" s="23">
        <f>'T HUMANO'!Y57</f>
        <v>1</v>
      </c>
      <c r="W273" s="23">
        <f>'T HUMANO'!Y58</f>
        <v>0</v>
      </c>
      <c r="X273" s="23">
        <f>'T HUMANO'!Z57</f>
        <v>0.2</v>
      </c>
      <c r="Y273" s="24">
        <f>'T HUMANO'!AA57</f>
        <v>0</v>
      </c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>
      <c r="A274" s="636"/>
      <c r="B274" s="636"/>
      <c r="C274" s="636"/>
      <c r="D274" s="636"/>
      <c r="E274" s="636"/>
      <c r="F274" s="636"/>
      <c r="G274" s="636"/>
      <c r="H274" s="636"/>
      <c r="I274" s="636"/>
      <c r="J274" s="636"/>
      <c r="K274" s="636"/>
      <c r="L274" s="636"/>
      <c r="M274" s="636"/>
      <c r="N274" s="636"/>
      <c r="O274" s="636"/>
      <c r="P274" s="636"/>
      <c r="Q274" s="636"/>
      <c r="R274" s="645"/>
      <c r="S274" s="73" t="str">
        <f>'T HUMANO'!B59</f>
        <v>6. Plan Institucional de Capacitación</v>
      </c>
      <c r="T274" s="27" t="str">
        <f>'T HUMANO'!C59</f>
        <v>2. Adoptar y publicar el Plan institucional de Capacitación</v>
      </c>
      <c r="U274" s="27" t="str">
        <f>'T HUMANO'!K59</f>
        <v>GI Talento Humano</v>
      </c>
      <c r="V274" s="27">
        <f>'T HUMANO'!Y59</f>
        <v>1</v>
      </c>
      <c r="W274" s="27">
        <f>'T HUMANO'!Y60</f>
        <v>0</v>
      </c>
      <c r="X274" s="27">
        <f>'T HUMANO'!Z59</f>
        <v>0.1</v>
      </c>
      <c r="Y274" s="28">
        <f>'T HUMANO'!AA59</f>
        <v>0</v>
      </c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>
      <c r="A275" s="636"/>
      <c r="B275" s="636"/>
      <c r="C275" s="637"/>
      <c r="D275" s="637"/>
      <c r="E275" s="637"/>
      <c r="F275" s="637"/>
      <c r="G275" s="637"/>
      <c r="H275" s="637"/>
      <c r="I275" s="637"/>
      <c r="J275" s="637"/>
      <c r="K275" s="637"/>
      <c r="L275" s="637"/>
      <c r="M275" s="637"/>
      <c r="N275" s="637"/>
      <c r="O275" s="637"/>
      <c r="P275" s="637"/>
      <c r="Q275" s="637"/>
      <c r="R275" s="645"/>
      <c r="S275" s="75" t="str">
        <f>'T HUMANO'!B61</f>
        <v>6. Plan Institucional de Capacitación</v>
      </c>
      <c r="T275" s="31" t="str">
        <f>'T HUMANO'!C61</f>
        <v>3. Ejecutar el Plan de Trabajo de capacitaciòn institucional para el año 2020</v>
      </c>
      <c r="U275" s="31" t="str">
        <f>'T HUMANO'!K61</f>
        <v>GI Talento Humano</v>
      </c>
      <c r="V275" s="31">
        <f>'T HUMANO'!Y61</f>
        <v>1</v>
      </c>
      <c r="W275" s="31">
        <f>'T HUMANO'!Y62</f>
        <v>0</v>
      </c>
      <c r="X275" s="31">
        <f>'T HUMANO'!Z61</f>
        <v>0.7</v>
      </c>
      <c r="Y275" s="33">
        <f>'T HUMANO'!AA61</f>
        <v>0</v>
      </c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>
      <c r="A276" s="636"/>
      <c r="B276" s="636"/>
      <c r="C276" s="649" t="str">
        <f>'T HUMANO'!A66</f>
        <v>Plan de Incentivos Institucionales</v>
      </c>
      <c r="D276" s="650" t="str">
        <f>'T HUMANO'!B66</f>
        <v>7. Plan de Incentivos Institucionales</v>
      </c>
      <c r="E276" s="650" t="str">
        <f>'T HUMANO'!C66</f>
        <v>Implementar un plan de modernización y fortalecimiento institucional</v>
      </c>
      <c r="F276" s="650" t="str">
        <f>'T HUMANO'!D66</f>
        <v>1.1. Reestructuración del IGAC</v>
      </c>
      <c r="G276" s="650" t="str">
        <f>'T HUMANO'!E66</f>
        <v>Talento Humano</v>
      </c>
      <c r="H276" s="650" t="str">
        <f>'T HUMANO'!F66</f>
        <v>1.3. Talento Humano.</v>
      </c>
      <c r="I276" s="650" t="str">
        <f>'T HUMANO'!G66</f>
        <v>(Informes) Porcentaje</v>
      </c>
      <c r="J276" s="650" t="str">
        <f>'T HUMANO'!H66</f>
        <v>(12) 100%</v>
      </c>
      <c r="K276" s="650" t="str">
        <f>'T HUMANO'!I66</f>
        <v>Porcentaje de avance del plan de incentivos institucionales</v>
      </c>
      <c r="L276" s="650" t="str">
        <f>'T HUMANO'!J66</f>
        <v>Eficiencia</v>
      </c>
      <c r="M276" s="650" t="str">
        <f>'T HUMANO'!K66</f>
        <v>GI Talento Humano</v>
      </c>
      <c r="N276" s="640">
        <f>'T HUMANO'!Y66</f>
        <v>0.99999999999999978</v>
      </c>
      <c r="O276" s="640">
        <f>'T HUMANO'!Y67</f>
        <v>0</v>
      </c>
      <c r="P276" s="640">
        <f>'T HUMANO'!Z66</f>
        <v>0.15</v>
      </c>
      <c r="Q276" s="640">
        <f>'T HUMANO'!AA66</f>
        <v>0</v>
      </c>
      <c r="R276" s="645"/>
      <c r="S276" s="71" t="str">
        <f>'T HUMANO'!B69</f>
        <v>7. Plan de Incentivos Institucionales</v>
      </c>
      <c r="T276" s="23" t="str">
        <f>'T HUMANO'!C69</f>
        <v xml:space="preserve"> 1. Elaborar y adoptar el Plan de Bienestar e Incentivos de la entidad.</v>
      </c>
      <c r="U276" s="23" t="str">
        <f>'T HUMANO'!K69</f>
        <v>GI Talento Humano</v>
      </c>
      <c r="V276" s="23">
        <f>'T HUMANO'!Y69</f>
        <v>1</v>
      </c>
      <c r="W276" s="23">
        <f>'T HUMANO'!Y70</f>
        <v>0</v>
      </c>
      <c r="X276" s="23">
        <f>'T HUMANO'!Z69</f>
        <v>0.2</v>
      </c>
      <c r="Y276" s="24">
        <f>'T HUMANO'!AA69</f>
        <v>0</v>
      </c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>
      <c r="A277" s="636"/>
      <c r="B277" s="636"/>
      <c r="C277" s="636"/>
      <c r="D277" s="636"/>
      <c r="E277" s="636"/>
      <c r="F277" s="636"/>
      <c r="G277" s="636"/>
      <c r="H277" s="636"/>
      <c r="I277" s="636"/>
      <c r="J277" s="636"/>
      <c r="K277" s="636"/>
      <c r="L277" s="636"/>
      <c r="M277" s="636"/>
      <c r="N277" s="636"/>
      <c r="O277" s="636"/>
      <c r="P277" s="636"/>
      <c r="Q277" s="636"/>
      <c r="R277" s="645"/>
      <c r="S277" s="73" t="str">
        <f>'T HUMANO'!B71</f>
        <v>7. Plan de Incentivos Institucionales</v>
      </c>
      <c r="T277" s="27" t="str">
        <f>'T HUMANO'!C71</f>
        <v>2. Adoptar y publicar el Plan de Bienestar e Incentivos de la entidad.</v>
      </c>
      <c r="U277" s="27" t="str">
        <f>'T HUMANO'!K71</f>
        <v>GI Talento Humano</v>
      </c>
      <c r="V277" s="27">
        <f>'T HUMANO'!Y71</f>
        <v>1</v>
      </c>
      <c r="W277" s="27">
        <f>'T HUMANO'!Y72</f>
        <v>0</v>
      </c>
      <c r="X277" s="27">
        <f>'T HUMANO'!Z71</f>
        <v>0.1</v>
      </c>
      <c r="Y277" s="28">
        <f>'T HUMANO'!AA71</f>
        <v>0</v>
      </c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>
      <c r="A278" s="636"/>
      <c r="B278" s="636"/>
      <c r="C278" s="637"/>
      <c r="D278" s="637"/>
      <c r="E278" s="637"/>
      <c r="F278" s="637"/>
      <c r="G278" s="637"/>
      <c r="H278" s="637"/>
      <c r="I278" s="637"/>
      <c r="J278" s="637"/>
      <c r="K278" s="637"/>
      <c r="L278" s="637"/>
      <c r="M278" s="637"/>
      <c r="N278" s="637"/>
      <c r="O278" s="637"/>
      <c r="P278" s="637"/>
      <c r="Q278" s="637"/>
      <c r="R278" s="645"/>
      <c r="S278" s="75" t="str">
        <f>'T HUMANO'!B73</f>
        <v>7. Plan de Incentivos Institucionales</v>
      </c>
      <c r="T278" s="31" t="str">
        <f>'T HUMANO'!C73</f>
        <v>3. Ejecutar el Plan de Trabajo de incentivos institucionales para el año 2020</v>
      </c>
      <c r="U278" s="31" t="str">
        <f>'T HUMANO'!K73</f>
        <v>GI Talento Humano</v>
      </c>
      <c r="V278" s="31">
        <f>'T HUMANO'!Y73</f>
        <v>0.99999999999999989</v>
      </c>
      <c r="W278" s="31">
        <f>'T HUMANO'!Y74</f>
        <v>0</v>
      </c>
      <c r="X278" s="31">
        <f>'T HUMANO'!Z73</f>
        <v>0.7</v>
      </c>
      <c r="Y278" s="33">
        <f>'T HUMANO'!AA73</f>
        <v>0</v>
      </c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" customHeight="1">
      <c r="A279" s="636"/>
      <c r="B279" s="636"/>
      <c r="C279" s="653" t="str">
        <f>'T HUMANO'!A78</f>
        <v>Plan de Trabajo Anual en Seguridad y Salud en el Trabajo</v>
      </c>
      <c r="D279" s="651" t="str">
        <f>'T HUMANO'!B78</f>
        <v>8. Plan de Trabajo Anual en Seguridad y Salud en el Trabajo</v>
      </c>
      <c r="E279" s="651" t="str">
        <f>'T HUMANO'!C78</f>
        <v>Implementar un plan de modernización y fortalecimiento institucional</v>
      </c>
      <c r="F279" s="651" t="str">
        <f>'T HUMANO'!D78</f>
        <v>1.1. Reestructuración del IGAC</v>
      </c>
      <c r="G279" s="651" t="str">
        <f>'T HUMANO'!E78</f>
        <v>Talento Humano</v>
      </c>
      <c r="H279" s="651" t="str">
        <f>'T HUMANO'!F78</f>
        <v>1.3. Talento Humano.</v>
      </c>
      <c r="I279" s="651" t="str">
        <f>'T HUMANO'!G78</f>
        <v>(Informes) Porcentaje</v>
      </c>
      <c r="J279" s="651" t="str">
        <f>'T HUMANO'!H78</f>
        <v>(12) 100%</v>
      </c>
      <c r="K279" s="651" t="str">
        <f>'T HUMANO'!I78</f>
        <v>Porcentaje de avance del plan  (incentivos institucionales) anual de seguridad y salud en el trabajo</v>
      </c>
      <c r="L279" s="651" t="str">
        <f>'T HUMANO'!J78</f>
        <v>Eficiencia</v>
      </c>
      <c r="M279" s="651" t="str">
        <f>'T HUMANO'!K78</f>
        <v>GI Talento Humano</v>
      </c>
      <c r="N279" s="652">
        <f>'T HUMANO'!Y78</f>
        <v>1</v>
      </c>
      <c r="O279" s="652">
        <f>'T HUMANO'!Y79</f>
        <v>0</v>
      </c>
      <c r="P279" s="652">
        <f>'T HUMANO'!Z78</f>
        <v>0.2</v>
      </c>
      <c r="Q279" s="652">
        <f>'T HUMANO'!AA78</f>
        <v>0</v>
      </c>
      <c r="R279" s="645"/>
      <c r="S279" s="71" t="str">
        <f>'T HUMANO'!B81</f>
        <v>8. Plan de Trabajo Anual en Seguridad y Salud en el Trabajo</v>
      </c>
      <c r="T279" s="23" t="str">
        <f>'T HUMANO'!C81</f>
        <v>1. Planear y elaborar el Plan del Sistema de Gestión de Seguridad y Salud en el Trabajo</v>
      </c>
      <c r="U279" s="23" t="str">
        <f>'T HUMANO'!K81</f>
        <v>GI Talento Humano</v>
      </c>
      <c r="V279" s="23">
        <f>'T HUMANO'!Y81</f>
        <v>1</v>
      </c>
      <c r="W279" s="23">
        <f>'T HUMANO'!Y82</f>
        <v>0</v>
      </c>
      <c r="X279" s="23">
        <f>'T HUMANO'!Z81</f>
        <v>0.2</v>
      </c>
      <c r="Y279" s="24">
        <f>'T HUMANO'!AA81</f>
        <v>0</v>
      </c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" customHeight="1">
      <c r="A280" s="636"/>
      <c r="B280" s="636"/>
      <c r="C280" s="636"/>
      <c r="D280" s="636"/>
      <c r="E280" s="636"/>
      <c r="F280" s="636"/>
      <c r="G280" s="636"/>
      <c r="H280" s="636"/>
      <c r="I280" s="636"/>
      <c r="J280" s="636"/>
      <c r="K280" s="636"/>
      <c r="L280" s="636"/>
      <c r="M280" s="636"/>
      <c r="N280" s="636"/>
      <c r="O280" s="636"/>
      <c r="P280" s="636"/>
      <c r="Q280" s="636"/>
      <c r="R280" s="645"/>
      <c r="S280" s="73" t="str">
        <f>'T HUMANO'!B83</f>
        <v>8. Plan de Trabajo Anual en Seguridad y Salud en el Trabajo</v>
      </c>
      <c r="T280" s="27" t="str">
        <f>'T HUMANO'!C83</f>
        <v>2. Adoptar y publicar el Plan del Sistema de Gestión de Seguridad y Salud en el Trabajo</v>
      </c>
      <c r="U280" s="27" t="str">
        <f>'T HUMANO'!K83</f>
        <v>GI Talento Humano</v>
      </c>
      <c r="V280" s="27">
        <f>'T HUMANO'!Y83</f>
        <v>1</v>
      </c>
      <c r="W280" s="27">
        <f>'T HUMANO'!Y84</f>
        <v>0</v>
      </c>
      <c r="X280" s="27">
        <f>'T HUMANO'!Z83</f>
        <v>0.1</v>
      </c>
      <c r="Y280" s="28">
        <f>'T HUMANO'!AA83</f>
        <v>0</v>
      </c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" customHeight="1">
      <c r="A281" s="637"/>
      <c r="B281" s="637"/>
      <c r="C281" s="637"/>
      <c r="D281" s="637"/>
      <c r="E281" s="637"/>
      <c r="F281" s="637"/>
      <c r="G281" s="637"/>
      <c r="H281" s="637"/>
      <c r="I281" s="637"/>
      <c r="J281" s="637"/>
      <c r="K281" s="637"/>
      <c r="L281" s="637"/>
      <c r="M281" s="637"/>
      <c r="N281" s="637"/>
      <c r="O281" s="637"/>
      <c r="P281" s="637"/>
      <c r="Q281" s="637"/>
      <c r="R281" s="646"/>
      <c r="S281" s="75" t="str">
        <f>'T HUMANO'!B85</f>
        <v>8. Plan de Trabajo Anual en Seguridad y Salud en el Trabajo</v>
      </c>
      <c r="T281" s="31" t="str">
        <f>'T HUMANO'!C85</f>
        <v>3. Ejecutar el Plan de Trabajo de seguridad y salud en el trabajo para el año 2020</v>
      </c>
      <c r="U281" s="31" t="str">
        <f>'T HUMANO'!K85</f>
        <v>GI Talento Humano</v>
      </c>
      <c r="V281" s="31">
        <f>'T HUMANO'!Y85</f>
        <v>0.99999999999999978</v>
      </c>
      <c r="W281" s="31">
        <f>'T HUMANO'!Y86</f>
        <v>0</v>
      </c>
      <c r="X281" s="31">
        <f>'T HUMANO'!Z85</f>
        <v>0.7</v>
      </c>
      <c r="Y281" s="33">
        <f>'T HUMANO'!AA85</f>
        <v>0</v>
      </c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>
      <c r="A282" s="635">
        <f>FINANC!C3</f>
        <v>0</v>
      </c>
      <c r="B282" s="638">
        <f>FINANC!AA3</f>
        <v>4.0300000000000002E-2</v>
      </c>
      <c r="C282" s="649" t="str">
        <f>FINANC!A8</f>
        <v>GASTOS GESTIONADOS EN LA EJECUCIÒN PRESUPUESTAL POR PRODUCTOS</v>
      </c>
      <c r="D282" s="650" t="str">
        <f>FINANC!B8</f>
        <v>13. No Aplica</v>
      </c>
      <c r="E282" s="650" t="str">
        <f>FINANC!C8</f>
        <v>Implementar un plan de modernización y fortalecimiento institucional</v>
      </c>
      <c r="F282" s="650" t="str">
        <f>FINANC!D8</f>
        <v>1.8. Implementación  de las políticas de gestión y desempeño institucional (MIPG).</v>
      </c>
      <c r="G282" s="650" t="str">
        <f>FINANC!E8</f>
        <v>Direccionamiento Estratégico y Planeación</v>
      </c>
      <c r="H282" s="650" t="str">
        <f>FINANC!F8</f>
        <v>2.2. Gestión Presupuestal y eficiencia del gasto público</v>
      </c>
      <c r="I282" s="650" t="str">
        <f>FINANC!G8</f>
        <v>Porcentaje</v>
      </c>
      <c r="J282" s="643">
        <f>FINANC!H8</f>
        <v>1</v>
      </c>
      <c r="K282" s="650" t="str">
        <f>FINANC!I8</f>
        <v>Porcentaje de gastos gestionados</v>
      </c>
      <c r="L282" s="650" t="str">
        <f>FINANC!J8</f>
        <v>Eficacia</v>
      </c>
      <c r="M282" s="650" t="str">
        <f>FINANC!K8</f>
        <v>GRUPO INTERNO DE TRABAJO DE PRESUPUESTO</v>
      </c>
      <c r="N282" s="640">
        <f>FINANC!Y8</f>
        <v>0.99999999999999989</v>
      </c>
      <c r="O282" s="640">
        <f>FINANC!Y9</f>
        <v>0</v>
      </c>
      <c r="P282" s="640">
        <f>FINANC!Z8</f>
        <v>0.25</v>
      </c>
      <c r="Q282" s="640">
        <f>FINANC!AA8</f>
        <v>0</v>
      </c>
      <c r="R282" s="644">
        <f>SUM(Q282:Q302)</f>
        <v>0</v>
      </c>
      <c r="S282" s="71" t="str">
        <f>FINANC!B11</f>
        <v>13. No Aplica</v>
      </c>
      <c r="T282" s="23" t="str">
        <f>FINANC!C11</f>
        <v>Realizar la desagregación del presupuesto</v>
      </c>
      <c r="U282" s="72" t="str">
        <f>FINANC!K11</f>
        <v>GRUPO INTERNO DE TRABAJO DE PRESUPUESTO</v>
      </c>
      <c r="V282" s="23">
        <f>FINANC!Y11</f>
        <v>1</v>
      </c>
      <c r="W282" s="23">
        <f>FINANC!Y12</f>
        <v>0</v>
      </c>
      <c r="X282" s="23">
        <f>FINANC!Z11</f>
        <v>0.1</v>
      </c>
      <c r="Y282" s="24">
        <f>FINANC!AA11</f>
        <v>0</v>
      </c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>
      <c r="A283" s="636"/>
      <c r="B283" s="636"/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  <c r="M283" s="636"/>
      <c r="N283" s="636"/>
      <c r="O283" s="636"/>
      <c r="P283" s="636"/>
      <c r="Q283" s="636"/>
      <c r="R283" s="645"/>
      <c r="S283" s="73" t="str">
        <f>FINANC!B13</f>
        <v>13. No Aplica</v>
      </c>
      <c r="T283" s="27" t="str">
        <f>FINANC!C13</f>
        <v>Expedir Certificados de disponibilidad presupuestal  (CDP) y Registros presupuestales</v>
      </c>
      <c r="U283" s="74" t="str">
        <f>FINANC!K13</f>
        <v>GRUPO INTERNO DE TRABAJO DE PRESUPUESTO</v>
      </c>
      <c r="V283" s="27">
        <f>FINANC!Y13</f>
        <v>1</v>
      </c>
      <c r="W283" s="27">
        <f>FINANC!Y14</f>
        <v>0</v>
      </c>
      <c r="X283" s="27">
        <f>FINANC!Z13</f>
        <v>0.25</v>
      </c>
      <c r="Y283" s="28">
        <f>FINANC!AA13</f>
        <v>0</v>
      </c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>
      <c r="A284" s="636"/>
      <c r="B284" s="636"/>
      <c r="C284" s="636"/>
      <c r="D284" s="636"/>
      <c r="E284" s="636"/>
      <c r="F284" s="636"/>
      <c r="G284" s="636"/>
      <c r="H284" s="636"/>
      <c r="I284" s="636"/>
      <c r="J284" s="636"/>
      <c r="K284" s="636"/>
      <c r="L284" s="636"/>
      <c r="M284" s="636"/>
      <c r="N284" s="636"/>
      <c r="O284" s="636"/>
      <c r="P284" s="636"/>
      <c r="Q284" s="636"/>
      <c r="R284" s="645"/>
      <c r="S284" s="73" t="str">
        <f>FINANC!B15</f>
        <v>13. No Aplica</v>
      </c>
      <c r="T284" s="27" t="str">
        <f>FINANC!C15</f>
        <v>(Elaborar  de obligaciones y cuentas por pagar) ELABORAR LAS OBLIGACIONES  DEL PRESUPUESTO Y DE LAS CUENTAS POR PAGAR de la entidad.</v>
      </c>
      <c r="U284" s="74" t="str">
        <f>FINANC!K15</f>
        <v>GRUPO INTERNO DE TRABAJO DE CONTABILIDAD</v>
      </c>
      <c r="V284" s="27">
        <f>FINANC!Y15</f>
        <v>1</v>
      </c>
      <c r="W284" s="27">
        <f>FINANC!Y16</f>
        <v>0</v>
      </c>
      <c r="X284" s="27">
        <f>FINANC!Z15</f>
        <v>0.25</v>
      </c>
      <c r="Y284" s="28">
        <f>FINANC!AA15</f>
        <v>0</v>
      </c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>
      <c r="A285" s="636"/>
      <c r="B285" s="636"/>
      <c r="C285" s="636"/>
      <c r="D285" s="636"/>
      <c r="E285" s="636"/>
      <c r="F285" s="636"/>
      <c r="G285" s="636"/>
      <c r="H285" s="636"/>
      <c r="I285" s="636"/>
      <c r="J285" s="636"/>
      <c r="K285" s="636"/>
      <c r="L285" s="636"/>
      <c r="M285" s="636"/>
      <c r="N285" s="636"/>
      <c r="O285" s="636"/>
      <c r="P285" s="636"/>
      <c r="Q285" s="636"/>
      <c r="R285" s="645"/>
      <c r="S285" s="73" t="str">
        <f>FINANC!B17</f>
        <v>13. No Aplica</v>
      </c>
      <c r="T285" s="27" t="str">
        <f>FINANC!C17</f>
        <v>Realizar el Pago de las obligaciones del presupuesto y de las cuentas por pagar para la entidad.</v>
      </c>
      <c r="U285" s="74" t="str">
        <f>FINANC!K17</f>
        <v>GRUPO INTERNO DE TRABAJO DE TESORERÍA</v>
      </c>
      <c r="V285" s="27">
        <f>FINANC!Y17</f>
        <v>1</v>
      </c>
      <c r="W285" s="27">
        <f>FINANC!Y18</f>
        <v>0</v>
      </c>
      <c r="X285" s="27">
        <f>FINANC!Z17</f>
        <v>0.25</v>
      </c>
      <c r="Y285" s="28">
        <f>FINANC!AA17</f>
        <v>0</v>
      </c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>
      <c r="A286" s="636"/>
      <c r="B286" s="636"/>
      <c r="C286" s="636"/>
      <c r="D286" s="636"/>
      <c r="E286" s="636"/>
      <c r="F286" s="636"/>
      <c r="G286" s="636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645"/>
      <c r="S286" s="73" t="str">
        <f>FINANC!B19</f>
        <v>13. No Aplica</v>
      </c>
      <c r="T286" s="27" t="str">
        <f>FINANC!C19</f>
        <v>Realizar los reintegros presupuestales y la depuración de Registros  y CDPs.</v>
      </c>
      <c r="U286" s="74" t="str">
        <f>FINANC!K19</f>
        <v>GRUPO INTERNO DE TRABAJO DE PRESUPUESTO</v>
      </c>
      <c r="V286" s="27">
        <f>FINANC!Y19</f>
        <v>1</v>
      </c>
      <c r="W286" s="27">
        <f>FINANC!Y20</f>
        <v>0</v>
      </c>
      <c r="X286" s="27">
        <f>FINANC!Z19</f>
        <v>0.1</v>
      </c>
      <c r="Y286" s="28">
        <f>FINANC!AA19</f>
        <v>0</v>
      </c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>
      <c r="A287" s="636"/>
      <c r="B287" s="636"/>
      <c r="C287" s="637"/>
      <c r="D287" s="637"/>
      <c r="E287" s="637"/>
      <c r="F287" s="637"/>
      <c r="G287" s="637"/>
      <c r="H287" s="637"/>
      <c r="I287" s="637"/>
      <c r="J287" s="637"/>
      <c r="K287" s="637"/>
      <c r="L287" s="637"/>
      <c r="M287" s="637"/>
      <c r="N287" s="637"/>
      <c r="O287" s="637"/>
      <c r="P287" s="637"/>
      <c r="Q287" s="637"/>
      <c r="R287" s="645"/>
      <c r="S287" s="75" t="str">
        <f>FINANC!B21</f>
        <v>13. No Aplica</v>
      </c>
      <c r="T287" s="31" t="str">
        <f>FINANC!C21</f>
        <v>Elaborar el nforme de ejecución presupuestal vigencia y reserva</v>
      </c>
      <c r="U287" s="76" t="str">
        <f>FINANC!K21</f>
        <v>GRUPO INTERNO DE TRABAJO DE PRESUPUESTO</v>
      </c>
      <c r="V287" s="31">
        <f>FINANC!Y21</f>
        <v>1</v>
      </c>
      <c r="W287" s="31">
        <f>FINANC!Y22</f>
        <v>0</v>
      </c>
      <c r="X287" s="31">
        <f>FINANC!Z21</f>
        <v>0.05</v>
      </c>
      <c r="Y287" s="33">
        <f>FINANC!AA21</f>
        <v>0</v>
      </c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>
      <c r="A288" s="636"/>
      <c r="B288" s="636"/>
      <c r="C288" s="649" t="str">
        <f>+FINANC!A26</f>
        <v>INGRESOS INSTITUCIONALES GESTIONADOS</v>
      </c>
      <c r="D288" s="650" t="str">
        <f>+FINANC!B26</f>
        <v>13. No Aplica</v>
      </c>
      <c r="E288" s="650" t="str">
        <f>+FINANC!C26</f>
        <v>Implementar la prestación por excepción de la gestión catastral acorde con los procedimientos con enfoque multipropósito</v>
      </c>
      <c r="F288" s="650" t="str">
        <f>+FINANC!D26</f>
        <v>1.8. Implementación  de las políticas de gestión y desempeño institucional (MIPG).</v>
      </c>
      <c r="G288" s="650" t="str">
        <f>+FINANC!E26</f>
        <v>Direccionamiento Estratégico y Planeación</v>
      </c>
      <c r="H288" s="650" t="str">
        <f>+FINANC!F26</f>
        <v>2.2. Gestión Presupuestal y eficiencia del gasto público</v>
      </c>
      <c r="I288" s="650" t="str">
        <f>+FINANC!G26</f>
        <v>Porcentaje</v>
      </c>
      <c r="J288" s="643">
        <f>+FINANC!H26</f>
        <v>1</v>
      </c>
      <c r="K288" s="650" t="str">
        <f>+FINANC!I26</f>
        <v>Porcentaje de ingresos elaborados y depurados</v>
      </c>
      <c r="L288" s="650" t="str">
        <f>+FINANC!J26</f>
        <v>Eficacia</v>
      </c>
      <c r="M288" s="650" t="str">
        <f>+FINANC!K26</f>
        <v>GRUPO INTERNO DE TRABAJO DE TESORERIA</v>
      </c>
      <c r="N288" s="640">
        <f>+FINANC!Y26</f>
        <v>1.0000000000000004</v>
      </c>
      <c r="O288" s="640">
        <f>+FINANC!Y27</f>
        <v>0</v>
      </c>
      <c r="P288" s="640">
        <f>+FINANC!Z26</f>
        <v>0.25</v>
      </c>
      <c r="Q288" s="640">
        <f>+FINANC!AA26</f>
        <v>0</v>
      </c>
      <c r="R288" s="645"/>
      <c r="S288" s="71" t="str">
        <f>FINANC!B29</f>
        <v>13. No Aplica</v>
      </c>
      <c r="T288" s="23" t="str">
        <f>FINANC!C29</f>
        <v>Realizar la identificación y hacer seguimiento a las partidas consiliatorias</v>
      </c>
      <c r="U288" s="72" t="str">
        <f>FINANC!K29</f>
        <v>GRUPO INTERNO DE TRABAJO DE TESORERÍA</v>
      </c>
      <c r="V288" s="23">
        <f>FINANC!Y29</f>
        <v>1</v>
      </c>
      <c r="W288" s="23">
        <f>FINANC!Y30</f>
        <v>0</v>
      </c>
      <c r="X288" s="23">
        <f>FINANC!Z29</f>
        <v>0.1</v>
      </c>
      <c r="Y288" s="24">
        <f>FINANC!AA29</f>
        <v>0</v>
      </c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>
      <c r="A289" s="636"/>
      <c r="B289" s="636"/>
      <c r="C289" s="636"/>
      <c r="D289" s="636"/>
      <c r="E289" s="636"/>
      <c r="F289" s="636"/>
      <c r="G289" s="636"/>
      <c r="H289" s="636"/>
      <c r="I289" s="636"/>
      <c r="J289" s="636"/>
      <c r="K289" s="636"/>
      <c r="L289" s="636"/>
      <c r="M289" s="636"/>
      <c r="N289" s="636"/>
      <c r="O289" s="636"/>
      <c r="P289" s="636"/>
      <c r="Q289" s="636"/>
      <c r="R289" s="645"/>
      <c r="S289" s="73" t="str">
        <f>FINANC!B31</f>
        <v>13. No Aplica</v>
      </c>
      <c r="T289" s="27" t="str">
        <f>FINANC!C31</f>
        <v>Consolidar y registrar en el sistema SIIF Nación la solicitudes de PAC</v>
      </c>
      <c r="U289" s="74" t="str">
        <f>FINANC!K31</f>
        <v>GRUPO INTERNO DE TRABAJO DE TESORERÍA</v>
      </c>
      <c r="V289" s="27">
        <f>FINANC!Y31</f>
        <v>1</v>
      </c>
      <c r="W289" s="27">
        <f>FINANC!Y32</f>
        <v>0</v>
      </c>
      <c r="X289" s="27">
        <f>FINANC!Z31</f>
        <v>0.2</v>
      </c>
      <c r="Y289" s="28">
        <f>FINANC!AA31</f>
        <v>0</v>
      </c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>
      <c r="A290" s="636"/>
      <c r="B290" s="636"/>
      <c r="C290" s="636"/>
      <c r="D290" s="636"/>
      <c r="E290" s="636"/>
      <c r="F290" s="636"/>
      <c r="G290" s="636"/>
      <c r="H290" s="636"/>
      <c r="I290" s="636"/>
      <c r="J290" s="636"/>
      <c r="K290" s="636"/>
      <c r="L290" s="636"/>
      <c r="M290" s="636"/>
      <c r="N290" s="636"/>
      <c r="O290" s="636"/>
      <c r="P290" s="636"/>
      <c r="Q290" s="636"/>
      <c r="R290" s="645"/>
      <c r="S290" s="73" t="str">
        <f>FINANC!B33</f>
        <v>13. No Aplica</v>
      </c>
      <c r="T290" s="27" t="str">
        <f>FINANC!C33</f>
        <v>Elaborar el informe de cartera por edades</v>
      </c>
      <c r="U290" s="74" t="str">
        <f>FINANC!K33</f>
        <v>GRUPO INTERNO DE TRABAJO DE CONTABILIDAD</v>
      </c>
      <c r="V290" s="27">
        <f>FINANC!Y33</f>
        <v>1</v>
      </c>
      <c r="W290" s="27">
        <f>FINANC!Y34</f>
        <v>0</v>
      </c>
      <c r="X290" s="27">
        <f>FINANC!Z33</f>
        <v>0.2</v>
      </c>
      <c r="Y290" s="28">
        <f>FINANC!AA33</f>
        <v>0</v>
      </c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>
      <c r="A291" s="636"/>
      <c r="B291" s="636"/>
      <c r="C291" s="636"/>
      <c r="D291" s="636"/>
      <c r="E291" s="636"/>
      <c r="F291" s="636"/>
      <c r="G291" s="636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645"/>
      <c r="S291" s="73" t="str">
        <f>FINANC!B35</f>
        <v>13. No Aplica</v>
      </c>
      <c r="T291" s="27" t="str">
        <f>FINANC!C35</f>
        <v xml:space="preserve">Realizar la identificación y causación de los recaudos </v>
      </c>
      <c r="U291" s="74" t="str">
        <f>FINANC!K35</f>
        <v>GRUPO INTERNO DE TRABAJO DE TESORERIA</v>
      </c>
      <c r="V291" s="27">
        <f>FINANC!Y35</f>
        <v>1</v>
      </c>
      <c r="W291" s="27">
        <f>FINANC!Y36</f>
        <v>0</v>
      </c>
      <c r="X291" s="27">
        <f>FINANC!Z35</f>
        <v>0.15</v>
      </c>
      <c r="Y291" s="28">
        <f>FINANC!AA35</f>
        <v>0</v>
      </c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>
      <c r="A292" s="636"/>
      <c r="B292" s="636"/>
      <c r="C292" s="636"/>
      <c r="D292" s="636"/>
      <c r="E292" s="636"/>
      <c r="F292" s="636"/>
      <c r="G292" s="636"/>
      <c r="H292" s="636"/>
      <c r="I292" s="636"/>
      <c r="J292" s="636"/>
      <c r="K292" s="636"/>
      <c r="L292" s="636"/>
      <c r="M292" s="636"/>
      <c r="N292" s="636"/>
      <c r="O292" s="636"/>
      <c r="P292" s="636"/>
      <c r="Q292" s="636"/>
      <c r="R292" s="645"/>
      <c r="S292" s="73" t="str">
        <f>FINANC!B37</f>
        <v>13. No Aplica</v>
      </c>
      <c r="T292" s="27" t="str">
        <f>FINANC!C37</f>
        <v>Realizar la depuración de los documentos de recaudo por clasificar</v>
      </c>
      <c r="U292" s="74" t="str">
        <f>FINANC!K37</f>
        <v>GRUPO INTERNO DE TRABAJO DE TESORERIA</v>
      </c>
      <c r="V292" s="27">
        <f>FINANC!Y37</f>
        <v>1</v>
      </c>
      <c r="W292" s="27">
        <f>FINANC!Y38</f>
        <v>0</v>
      </c>
      <c r="X292" s="27">
        <f>FINANC!Z37</f>
        <v>0.15</v>
      </c>
      <c r="Y292" s="28">
        <f>FINANC!AA37</f>
        <v>0</v>
      </c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30" customHeight="1">
      <c r="A293" s="636"/>
      <c r="B293" s="636"/>
      <c r="C293" s="636"/>
      <c r="D293" s="636"/>
      <c r="E293" s="636"/>
      <c r="F293" s="636"/>
      <c r="G293" s="636"/>
      <c r="H293" s="636"/>
      <c r="I293" s="636"/>
      <c r="J293" s="636"/>
      <c r="K293" s="636"/>
      <c r="L293" s="636"/>
      <c r="M293" s="636"/>
      <c r="N293" s="636"/>
      <c r="O293" s="636"/>
      <c r="P293" s="636"/>
      <c r="Q293" s="636"/>
      <c r="R293" s="645"/>
      <c r="S293" s="73" t="str">
        <f>FINANC!B39</f>
        <v>13. No Aplica</v>
      </c>
      <c r="T293" s="27" t="str">
        <f>FINANC!C39</f>
        <v>Expedir certificados factores salariales y tributarios</v>
      </c>
      <c r="U293" s="74" t="str">
        <f>FINANC!K39</f>
        <v>GRUPO INTERNO DE TRABAJO DE TESORERIA</v>
      </c>
      <c r="V293" s="27">
        <f>FINANC!Y39</f>
        <v>1</v>
      </c>
      <c r="W293" s="27">
        <f>FINANC!Y40</f>
        <v>0</v>
      </c>
      <c r="X293" s="27">
        <f>FINANC!Z39</f>
        <v>0.1</v>
      </c>
      <c r="Y293" s="28">
        <f>FINANC!AA39</f>
        <v>0</v>
      </c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>
      <c r="A294" s="636"/>
      <c r="B294" s="636"/>
      <c r="C294" s="637"/>
      <c r="D294" s="637"/>
      <c r="E294" s="637"/>
      <c r="F294" s="637"/>
      <c r="G294" s="637"/>
      <c r="H294" s="637"/>
      <c r="I294" s="637"/>
      <c r="J294" s="637"/>
      <c r="K294" s="637"/>
      <c r="L294" s="637"/>
      <c r="M294" s="637"/>
      <c r="N294" s="637"/>
      <c r="O294" s="637"/>
      <c r="P294" s="637"/>
      <c r="Q294" s="637"/>
      <c r="R294" s="645"/>
      <c r="S294" s="75" t="str">
        <f>FINANC!B41</f>
        <v>13. No Aplica</v>
      </c>
      <c r="T294" s="31" t="str">
        <f>FINANC!C41</f>
        <v>Elaborar el Informe mensual de ingresos y ejecución de PAC</v>
      </c>
      <c r="U294" s="76" t="str">
        <f>FINANC!K41</f>
        <v>GRUPO INTERNO DE TRABAJO DE TESORERIA</v>
      </c>
      <c r="V294" s="31">
        <f>FINANC!Y41</f>
        <v>1</v>
      </c>
      <c r="W294" s="31">
        <f>FINANC!Y42</f>
        <v>0</v>
      </c>
      <c r="X294" s="31">
        <f>FINANC!Z41</f>
        <v>0.1</v>
      </c>
      <c r="Y294" s="33">
        <f>FINANC!AA41</f>
        <v>0</v>
      </c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>
      <c r="A295" s="636"/>
      <c r="B295" s="636"/>
      <c r="C295" s="647" t="str">
        <f>+FINANC!A46</f>
        <v>VIATICOS Y LEGALIZACIONES TRAMITADAS</v>
      </c>
      <c r="D295" s="643" t="str">
        <f>+FINANC!B46</f>
        <v>13. No Aplica</v>
      </c>
      <c r="E295" s="639" t="str">
        <f>+FINANC!C46</f>
        <v>Implementar la prestación por excepción de la gestión catastral acorde con los procedimientos con enfoque multipropósito</v>
      </c>
      <c r="F295" s="639" t="str">
        <f>+FINANC!D46</f>
        <v>1.8. Implementación  de las políticas de gestión y desempeño institucional (MIPG).</v>
      </c>
      <c r="G295" s="639" t="str">
        <f>+FINANC!E46</f>
        <v>Direccionamiento Estratégico y Planeación</v>
      </c>
      <c r="H295" s="639" t="str">
        <f>+FINANC!F46</f>
        <v>2.2. Gestión Presupuestal y eficiencia del gasto público</v>
      </c>
      <c r="I295" s="639" t="str">
        <f>+FINANC!G46</f>
        <v>Porcentaje</v>
      </c>
      <c r="J295" s="643">
        <f>+FINANC!H46</f>
        <v>1</v>
      </c>
      <c r="K295" s="639" t="str">
        <f>+FINANC!I46</f>
        <v>Porcentaje de Ordenes de viáticos  y legalizaciones tramitadas</v>
      </c>
      <c r="L295" s="639" t="str">
        <f>+FINANC!J46</f>
        <v>Eficacia</v>
      </c>
      <c r="M295" s="639" t="str">
        <f>+FINANC!K46</f>
        <v>GRUPO INTERNO DE TRABAJO FINANCIERA</v>
      </c>
      <c r="N295" s="654">
        <f>+FINANC!Y46</f>
        <v>1.0000000000000004</v>
      </c>
      <c r="O295" s="654">
        <f>+FINANC!Y47</f>
        <v>0</v>
      </c>
      <c r="P295" s="654">
        <f>+FINANC!Z46</f>
        <v>0.25</v>
      </c>
      <c r="Q295" s="654">
        <f>+FINANC!AA46</f>
        <v>0</v>
      </c>
      <c r="R295" s="645"/>
      <c r="S295" s="71" t="str">
        <f>FINANC!B49</f>
        <v>13. No Aplica</v>
      </c>
      <c r="T295" s="23" t="str">
        <f>FINANC!C49</f>
        <v>Elaborar, verificar y autorizar de órdenes de comisión a nivel nacional</v>
      </c>
      <c r="U295" s="72" t="str">
        <f>FINANC!K49</f>
        <v>GRUPO INTERNO DE TRABAJO FINANCIERA</v>
      </c>
      <c r="V295" s="23">
        <f>FINANC!Y49</f>
        <v>1</v>
      </c>
      <c r="W295" s="23">
        <f>FINANC!Y50</f>
        <v>0</v>
      </c>
      <c r="X295" s="23">
        <f>FINANC!Z49</f>
        <v>0.4</v>
      </c>
      <c r="Y295" s="24">
        <f>FINANC!AA49</f>
        <v>0</v>
      </c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>
      <c r="A296" s="636"/>
      <c r="B296" s="636"/>
      <c r="C296" s="636"/>
      <c r="D296" s="636"/>
      <c r="E296" s="636"/>
      <c r="F296" s="636"/>
      <c r="G296" s="636"/>
      <c r="H296" s="636"/>
      <c r="I296" s="636"/>
      <c r="J296" s="636"/>
      <c r="K296" s="636"/>
      <c r="L296" s="636"/>
      <c r="M296" s="636"/>
      <c r="N296" s="636"/>
      <c r="O296" s="636"/>
      <c r="P296" s="636"/>
      <c r="Q296" s="636"/>
      <c r="R296" s="645"/>
      <c r="S296" s="73" t="str">
        <f>FINANC!B51</f>
        <v>13. No Aplica</v>
      </c>
      <c r="T296" s="27" t="str">
        <f>FINANC!C51</f>
        <v>Legalizar las  órdenes de comisión Sede Central</v>
      </c>
      <c r="U296" s="74" t="str">
        <f>FINANC!K51</f>
        <v>GRUPO INTERNO DE TRABAJO FINANCIERA</v>
      </c>
      <c r="V296" s="27">
        <f>FINANC!Y51</f>
        <v>1</v>
      </c>
      <c r="W296" s="27">
        <f>FINANC!Y52</f>
        <v>0</v>
      </c>
      <c r="X296" s="27">
        <f>FINANC!Z51</f>
        <v>0.4</v>
      </c>
      <c r="Y296" s="28">
        <f>FINANC!AA51</f>
        <v>0</v>
      </c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>
      <c r="A297" s="636"/>
      <c r="B297" s="636"/>
      <c r="C297" s="637"/>
      <c r="D297" s="637"/>
      <c r="E297" s="637"/>
      <c r="F297" s="637"/>
      <c r="G297" s="637"/>
      <c r="H297" s="637"/>
      <c r="I297" s="637"/>
      <c r="J297" s="637"/>
      <c r="K297" s="637"/>
      <c r="L297" s="637"/>
      <c r="M297" s="637"/>
      <c r="N297" s="637"/>
      <c r="O297" s="637"/>
      <c r="P297" s="637"/>
      <c r="Q297" s="637"/>
      <c r="R297" s="645"/>
      <c r="S297" s="75" t="str">
        <f>FINANC!B53</f>
        <v>13. No Aplica</v>
      </c>
      <c r="T297" s="31" t="str">
        <f>FINANC!C53</f>
        <v>Elaborar los Informes de viáticos legalizados y certificaciones de viáticos</v>
      </c>
      <c r="U297" s="76" t="str">
        <f>FINANC!K53</f>
        <v>GRUPO INTERNO DE TRABAJO FINANCIERA</v>
      </c>
      <c r="V297" s="31">
        <f>FINANC!Y53</f>
        <v>1</v>
      </c>
      <c r="W297" s="31">
        <f>FINANC!Y54</f>
        <v>0</v>
      </c>
      <c r="X297" s="31">
        <f>FINANC!Z53</f>
        <v>0.2</v>
      </c>
      <c r="Y297" s="33">
        <f>FINANC!AA53</f>
        <v>0</v>
      </c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>
      <c r="A298" s="636"/>
      <c r="B298" s="636"/>
      <c r="C298" s="649" t="str">
        <f>+FINANC!A58</f>
        <v>ESTADOS FINANCIEROS PRESENTADOS Y PUBLICADOS</v>
      </c>
      <c r="D298" s="650" t="str">
        <f>+FINANC!B58</f>
        <v>13. No Aplica</v>
      </c>
      <c r="E298" s="650" t="str">
        <f>+FINANC!C58</f>
        <v>Implementar la prestación por excepción de la gestión catastral acorde con los procedimientos con enfoque multipropósito</v>
      </c>
      <c r="F298" s="650" t="str">
        <f>+FINANC!D58</f>
        <v>1.8. Implementación  de las políticas de gestión y desempeño institucional (MIPG).</v>
      </c>
      <c r="G298" s="650" t="str">
        <f>+FINANC!E58</f>
        <v>Direccionamiento Estratégico y Planeación</v>
      </c>
      <c r="H298" s="650" t="str">
        <f>+FINANC!F58</f>
        <v>2.2. Gestión Presupuestal y eficiencia del gasto público</v>
      </c>
      <c r="I298" s="650" t="str">
        <f>+FINANC!G58</f>
        <v>Numero</v>
      </c>
      <c r="J298" s="655">
        <f>+FINANC!H58</f>
        <v>12</v>
      </c>
      <c r="K298" s="650" t="str">
        <f>+FINANC!I58</f>
        <v>Nùmero de Estados financieros presentados y publicados</v>
      </c>
      <c r="L298" s="650" t="str">
        <f>+FINANC!J58</f>
        <v>Eficacia</v>
      </c>
      <c r="M298" s="650" t="str">
        <f>+FINANC!K58</f>
        <v>GRUPO INTERNO DE TRABAJO CONTABILIDAD</v>
      </c>
      <c r="N298" s="640">
        <f>FINANC!Y34</f>
        <v>0</v>
      </c>
      <c r="O298" s="640">
        <f>FINANC!Y35</f>
        <v>1</v>
      </c>
      <c r="P298" s="640">
        <f>FINANC!Z34</f>
        <v>0</v>
      </c>
      <c r="Q298" s="640">
        <f>FINANC!AA34</f>
        <v>0</v>
      </c>
      <c r="R298" s="645"/>
      <c r="S298" s="219" t="str">
        <f>FINANC!B61</f>
        <v>13. No Aplica</v>
      </c>
      <c r="T298" s="155" t="str">
        <f>FINANC!C61</f>
        <v>Elaborar las conciliaciones bancarias y contables</v>
      </c>
      <c r="U298" s="220" t="str">
        <f>FINANC!K61</f>
        <v>GRUPO INTERNO DE TRABAJO CONTABILIDAD y TESORERIA</v>
      </c>
      <c r="V298" s="155">
        <f>FINANC!Y61</f>
        <v>1</v>
      </c>
      <c r="W298" s="155">
        <f>FINANC!Y62</f>
        <v>0</v>
      </c>
      <c r="X298" s="155">
        <f>FINANC!Z61</f>
        <v>0.15</v>
      </c>
      <c r="Y298" s="221">
        <f>FINANC!AA61</f>
        <v>0</v>
      </c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>
      <c r="A299" s="636"/>
      <c r="B299" s="636"/>
      <c r="C299" s="636"/>
      <c r="D299" s="636"/>
      <c r="E299" s="636"/>
      <c r="F299" s="636"/>
      <c r="G299" s="636"/>
      <c r="H299" s="636"/>
      <c r="I299" s="636"/>
      <c r="J299" s="636"/>
      <c r="K299" s="636"/>
      <c r="L299" s="636"/>
      <c r="M299" s="636"/>
      <c r="N299" s="636"/>
      <c r="O299" s="636"/>
      <c r="P299" s="636"/>
      <c r="Q299" s="636"/>
      <c r="R299" s="645"/>
      <c r="S299" s="73" t="str">
        <f>FINANC!B63</f>
        <v>13. No Aplica</v>
      </c>
      <c r="T299" s="27" t="str">
        <f>FINANC!C63</f>
        <v>Realizar la conciliación operaciones reciprocas</v>
      </c>
      <c r="U299" s="74" t="str">
        <f>FINANC!K63</f>
        <v>GRUPO INTERNO DE TRABAJO CONTABILIDAD</v>
      </c>
      <c r="V299" s="27">
        <f>FINANC!Y63</f>
        <v>1</v>
      </c>
      <c r="W299" s="27">
        <f>FINANC!Y64</f>
        <v>0</v>
      </c>
      <c r="X299" s="27">
        <f>FINANC!Z63</f>
        <v>0.15</v>
      </c>
      <c r="Y299" s="28">
        <f>FINANC!AA63</f>
        <v>0</v>
      </c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>
      <c r="A300" s="636"/>
      <c r="B300" s="636"/>
      <c r="C300" s="636"/>
      <c r="D300" s="636"/>
      <c r="E300" s="636"/>
      <c r="F300" s="636"/>
      <c r="G300" s="636"/>
      <c r="H300" s="636"/>
      <c r="I300" s="636"/>
      <c r="J300" s="636"/>
      <c r="K300" s="636"/>
      <c r="L300" s="636"/>
      <c r="M300" s="636"/>
      <c r="N300" s="636"/>
      <c r="O300" s="636"/>
      <c r="P300" s="636"/>
      <c r="Q300" s="636"/>
      <c r="R300" s="645"/>
      <c r="S300" s="73" t="str">
        <f>FINANC!B65</f>
        <v>13. No Aplica</v>
      </c>
      <c r="T300" s="27" t="str">
        <f>FINANC!C65</f>
        <v>Elaborar los registros contables en el sistema SIIF Nación y SIIF extendidos</v>
      </c>
      <c r="U300" s="74" t="str">
        <f>FINANC!K65</f>
        <v>GRUPO INTERNO DE TRABAJO CONTABILIDAD</v>
      </c>
      <c r="V300" s="27">
        <f>FINANC!Y65</f>
        <v>1</v>
      </c>
      <c r="W300" s="27">
        <f>FINANC!Y66</f>
        <v>0</v>
      </c>
      <c r="X300" s="27">
        <f>FINANC!Z65</f>
        <v>0.2</v>
      </c>
      <c r="Y300" s="28">
        <f>FINANC!AA65</f>
        <v>0</v>
      </c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>
      <c r="A301" s="636"/>
      <c r="B301" s="636"/>
      <c r="C301" s="636"/>
      <c r="D301" s="636"/>
      <c r="E301" s="636"/>
      <c r="F301" s="636"/>
      <c r="G301" s="636"/>
      <c r="H301" s="636"/>
      <c r="I301" s="636"/>
      <c r="J301" s="636"/>
      <c r="K301" s="636"/>
      <c r="L301" s="636"/>
      <c r="M301" s="636"/>
      <c r="N301" s="636"/>
      <c r="O301" s="636"/>
      <c r="P301" s="636"/>
      <c r="Q301" s="636"/>
      <c r="R301" s="645"/>
      <c r="S301" s="73" t="str">
        <f>FINANC!B67</f>
        <v>13. No Aplica</v>
      </c>
      <c r="T301" s="27" t="str">
        <f>FINANC!C67</f>
        <v>Presentar las declaraciones tributarias</v>
      </c>
      <c r="U301" s="74" t="str">
        <f>FINANC!K67</f>
        <v>GRUPO INTERNO DE TRABAJO CONTABILIDAD</v>
      </c>
      <c r="V301" s="27">
        <f>FINANC!Y67</f>
        <v>1</v>
      </c>
      <c r="W301" s="27">
        <f>FINANC!Y68</f>
        <v>0</v>
      </c>
      <c r="X301" s="27">
        <f>FINANC!Z67</f>
        <v>0.2</v>
      </c>
      <c r="Y301" s="28">
        <f>FINANC!AA67</f>
        <v>0</v>
      </c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>
      <c r="A302" s="637"/>
      <c r="B302" s="637"/>
      <c r="C302" s="637"/>
      <c r="D302" s="637"/>
      <c r="E302" s="637"/>
      <c r="F302" s="637"/>
      <c r="G302" s="637"/>
      <c r="H302" s="637"/>
      <c r="I302" s="637"/>
      <c r="J302" s="637"/>
      <c r="K302" s="637"/>
      <c r="L302" s="637"/>
      <c r="M302" s="637"/>
      <c r="N302" s="637"/>
      <c r="O302" s="637"/>
      <c r="P302" s="637"/>
      <c r="Q302" s="637"/>
      <c r="R302" s="646"/>
      <c r="S302" s="75" t="str">
        <f>FINANC!B69</f>
        <v>13. No Aplica</v>
      </c>
      <c r="T302" s="31" t="str">
        <f>FINANC!C69</f>
        <v>Elaborar los Informes y Estados Financieros presentados y publicados</v>
      </c>
      <c r="U302" s="76" t="str">
        <f>FINANC!K69</f>
        <v>GRUPO INTERNO DE TRABAJO CONTABILIDAD</v>
      </c>
      <c r="V302" s="31">
        <f>FINANC!Y69</f>
        <v>1</v>
      </c>
      <c r="W302" s="31">
        <f>FINANC!Y70</f>
        <v>0</v>
      </c>
      <c r="X302" s="31">
        <f>FINANC!Z69</f>
        <v>0.3</v>
      </c>
      <c r="Y302" s="33">
        <f>FINANC!AA69</f>
        <v>0</v>
      </c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30" customHeight="1">
      <c r="A303" s="635" t="str">
        <f>'G DOCUM'!C4</f>
        <v>GESTIÓN DOCUMENTAL</v>
      </c>
      <c r="B303" s="638">
        <f>'G DOCUM'!AA4</f>
        <v>4.4900000000000002E-2</v>
      </c>
      <c r="C303" s="649" t="str">
        <f>'G DOCUM'!A9</f>
        <v>Instrumentos archivisticos y de gestión de la información pública actualizados</v>
      </c>
      <c r="D303" s="650" t="str">
        <f>'G DOCUM'!B9</f>
        <v>1. Plan Institucional de Archivos de la Entidad -PINAR</v>
      </c>
      <c r="E303" s="650" t="str">
        <f>'G DOCUM'!C9</f>
        <v>Implementar un plan de modernización y fortalecimiento institucional</v>
      </c>
      <c r="F303" s="650" t="str">
        <f>'G DOCUM'!D9</f>
        <v>1.5. Implementación del sistema de gestión documental.</v>
      </c>
      <c r="G303" s="650" t="str">
        <f>'G DOCUM'!E9</f>
        <v>Información y Comunicación</v>
      </c>
      <c r="H303" s="650" t="str">
        <f>'G DOCUM'!F9</f>
        <v>5.10. Gestión documental</v>
      </c>
      <c r="I303" s="650" t="str">
        <f>'G DOCUM'!G9</f>
        <v>(Numero ) Porcentaje</v>
      </c>
      <c r="J303" s="643">
        <f>'G DOCUM'!H9</f>
        <v>3</v>
      </c>
      <c r="K303" s="650" t="str">
        <f>'G DOCUM'!I9</f>
        <v xml:space="preserve">Porcentaje de Instrumentos archivisticos actualizados </v>
      </c>
      <c r="L303" s="650" t="str">
        <f>'G DOCUM'!J9</f>
        <v>Eficacia</v>
      </c>
      <c r="M303" s="650" t="str">
        <f>'G DOCUM'!K9</f>
        <v>Coordinadora de gestión documental</v>
      </c>
      <c r="N303" s="640">
        <f>'G DOCUM'!Y9</f>
        <v>0.99999999999999989</v>
      </c>
      <c r="O303" s="640">
        <f>'G DOCUM'!Y10</f>
        <v>0</v>
      </c>
      <c r="P303" s="640">
        <f>'G DOCUM'!Z9</f>
        <v>0.4</v>
      </c>
      <c r="Q303" s="640">
        <f>'G DOCUM'!AA9</f>
        <v>0</v>
      </c>
      <c r="R303" s="644">
        <f>SUM(Q303:Q329)</f>
        <v>0</v>
      </c>
      <c r="S303" s="222" t="str">
        <f>'G DOCUM'!B12</f>
        <v>1. Plan Institucional de Archivos de la Entidad -PINAR</v>
      </c>
      <c r="T303" s="23" t="str">
        <f>'G DOCUM'!C12</f>
        <v xml:space="preserve">
Actualizar las tablas de retención documental (TRD)
</v>
      </c>
      <c r="U303" s="72" t="str">
        <f>'G DOCUM'!K12</f>
        <v>Coordinadora de gestión documental</v>
      </c>
      <c r="V303" s="23">
        <f>'G DOCUM'!Y12</f>
        <v>1</v>
      </c>
      <c r="W303" s="23">
        <f>'G DOCUM'!Y13</f>
        <v>0</v>
      </c>
      <c r="X303" s="23">
        <f>'G DOCUM'!Z12</f>
        <v>0.3</v>
      </c>
      <c r="Y303" s="24">
        <f>'G DOCUM'!AA12</f>
        <v>0</v>
      </c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>
      <c r="A304" s="636"/>
      <c r="B304" s="636"/>
      <c r="C304" s="636"/>
      <c r="D304" s="636"/>
      <c r="E304" s="636"/>
      <c r="F304" s="636"/>
      <c r="G304" s="636"/>
      <c r="H304" s="636"/>
      <c r="I304" s="636"/>
      <c r="J304" s="636"/>
      <c r="K304" s="636"/>
      <c r="L304" s="636"/>
      <c r="M304" s="636"/>
      <c r="N304" s="636"/>
      <c r="O304" s="636"/>
      <c r="P304" s="636"/>
      <c r="Q304" s="636"/>
      <c r="R304" s="645"/>
      <c r="S304" s="223" t="str">
        <f>'G DOCUM'!B14</f>
        <v>1. Plan Institucional de Archivos de la Entidad -PINAR</v>
      </c>
      <c r="T304" s="27" t="str">
        <f>'G DOCUM'!C14</f>
        <v>Realizar el diagnostico integral de archivos con el objetivo de obtener un mapa general de la implementación de la gestión documental</v>
      </c>
      <c r="U304" s="74" t="str">
        <f>'G DOCUM'!K14</f>
        <v>Coordinadora de gestión documental</v>
      </c>
      <c r="V304" s="27">
        <f>'G DOCUM'!Y14</f>
        <v>1</v>
      </c>
      <c r="W304" s="27">
        <f>'G DOCUM'!Y14</f>
        <v>1</v>
      </c>
      <c r="X304" s="27">
        <f>'G DOCUM'!Z14</f>
        <v>0.2</v>
      </c>
      <c r="Y304" s="28">
        <f>'G DOCUM'!AA14</f>
        <v>0</v>
      </c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>
      <c r="A305" s="636"/>
      <c r="B305" s="636"/>
      <c r="C305" s="636"/>
      <c r="D305" s="636"/>
      <c r="E305" s="636"/>
      <c r="F305" s="636"/>
      <c r="G305" s="636"/>
      <c r="H305" s="636"/>
      <c r="I305" s="636"/>
      <c r="J305" s="636"/>
      <c r="K305" s="636"/>
      <c r="L305" s="636"/>
      <c r="M305" s="636"/>
      <c r="N305" s="636"/>
      <c r="O305" s="636"/>
      <c r="P305" s="636"/>
      <c r="Q305" s="636"/>
      <c r="R305" s="645"/>
      <c r="S305" s="223" t="str">
        <f>'G DOCUM'!B16</f>
        <v>1. Plan Institucional de Archivos de la Entidad -PINAR</v>
      </c>
      <c r="T305" s="27" t="str">
        <f>'G DOCUM'!C16</f>
        <v>Actualizar el programa de gestión documental PGD</v>
      </c>
      <c r="U305" s="74" t="str">
        <f>'G DOCUM'!K16</f>
        <v>Coordinadora de gestión documental</v>
      </c>
      <c r="V305" s="27">
        <f>'G DOCUM'!Y16</f>
        <v>1</v>
      </c>
      <c r="W305" s="27">
        <f>'G DOCUM'!Y15</f>
        <v>0</v>
      </c>
      <c r="X305" s="27">
        <f>'G DOCUM'!Z16</f>
        <v>0.2</v>
      </c>
      <c r="Y305" s="28">
        <f>'G DOCUM'!AA16</f>
        <v>0</v>
      </c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>
      <c r="A306" s="636"/>
      <c r="B306" s="636"/>
      <c r="C306" s="636"/>
      <c r="D306" s="636"/>
      <c r="E306" s="636"/>
      <c r="F306" s="636"/>
      <c r="G306" s="636"/>
      <c r="H306" s="636"/>
      <c r="I306" s="636"/>
      <c r="J306" s="636"/>
      <c r="K306" s="636"/>
      <c r="L306" s="636"/>
      <c r="M306" s="636"/>
      <c r="N306" s="636"/>
      <c r="O306" s="636"/>
      <c r="P306" s="636"/>
      <c r="Q306" s="636"/>
      <c r="R306" s="645"/>
      <c r="S306" s="223" t="str">
        <f>'G DOCUM'!B18</f>
        <v>1. Plan Institucional de Archivos de la Entidad -PINAR</v>
      </c>
      <c r="T306" s="27" t="str">
        <f>'G DOCUM'!C18</f>
        <v>Actualizar y aprobar el plan institucional de archivos (PINAR)</v>
      </c>
      <c r="U306" s="74" t="str">
        <f>'G DOCUM'!K18</f>
        <v>Coordinadora de gestión documental</v>
      </c>
      <c r="V306" s="27">
        <f>'G DOCUM'!Y18</f>
        <v>1</v>
      </c>
      <c r="W306" s="27">
        <f>'G DOCUM'!Y16</f>
        <v>1</v>
      </c>
      <c r="X306" s="27">
        <f>'G DOCUM'!Z18</f>
        <v>0.2</v>
      </c>
      <c r="Y306" s="28">
        <f>'G DOCUM'!AA18</f>
        <v>0</v>
      </c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>
      <c r="A307" s="636"/>
      <c r="B307" s="636"/>
      <c r="C307" s="637"/>
      <c r="D307" s="637"/>
      <c r="E307" s="637"/>
      <c r="F307" s="637"/>
      <c r="G307" s="637"/>
      <c r="H307" s="637"/>
      <c r="I307" s="637"/>
      <c r="J307" s="637"/>
      <c r="K307" s="637"/>
      <c r="L307" s="637"/>
      <c r="M307" s="637"/>
      <c r="N307" s="637"/>
      <c r="O307" s="637"/>
      <c r="P307" s="637"/>
      <c r="Q307" s="637"/>
      <c r="R307" s="645"/>
      <c r="S307" s="224" t="str">
        <f>'G DOCUM'!B20</f>
        <v>1. Plan Institucional de Archivos de la Entidad -PINAR</v>
      </c>
      <c r="T307" s="31" t="str">
        <f>'G DOCUM'!C20</f>
        <v>Actualizar el sistema integrado de conservación (plan de preservación digital a largo plazo)</v>
      </c>
      <c r="U307" s="76" t="str">
        <f>'G DOCUM'!K20</f>
        <v>Coordinadora de gestión documental</v>
      </c>
      <c r="V307" s="31">
        <f>'G DOCUM'!Y20</f>
        <v>1</v>
      </c>
      <c r="W307" s="31">
        <f>'G DOCUM'!Y17</f>
        <v>0</v>
      </c>
      <c r="X307" s="31">
        <f>'G DOCUM'!Z20</f>
        <v>0.1</v>
      </c>
      <c r="Y307" s="33">
        <f>'G DOCUM'!AA20</f>
        <v>0</v>
      </c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>
      <c r="A308" s="636"/>
      <c r="B308" s="636"/>
      <c r="C308" s="649" t="str">
        <f>'G DOCUM'!A25</f>
        <v>Acervo documental organizado </v>
      </c>
      <c r="D308" s="650" t="str">
        <f>'G DOCUM'!B25</f>
        <v>1. Plan Institucional de Archivos de la Entidad -PINAR</v>
      </c>
      <c r="E308" s="650" t="str">
        <f>'G DOCUM'!C25</f>
        <v>Implementar un plan de modernización y fortalecimiento institucional</v>
      </c>
      <c r="F308" s="650" t="str">
        <f>'G DOCUM'!D25</f>
        <v>1.5. Implementación del sistema de gestión documental.</v>
      </c>
      <c r="G308" s="650" t="str">
        <f>'G DOCUM'!E25</f>
        <v>Información y Comunicación</v>
      </c>
      <c r="H308" s="650" t="str">
        <f>'G DOCUM'!F25</f>
        <v>5.10. Gestión documental</v>
      </c>
      <c r="I308" s="650" t="str">
        <f>'G DOCUM'!G25</f>
        <v>Porcentaje de Metros lineales</v>
      </c>
      <c r="J308" s="643">
        <f>'G DOCUM'!H25</f>
        <v>370</v>
      </c>
      <c r="K308" s="650" t="str">
        <f>'G DOCUM'!I25</f>
        <v>Porcentaje de Metros lineales del acervo documental organizado</v>
      </c>
      <c r="L308" s="650" t="str">
        <f>'G DOCUM'!J25</f>
        <v>Eficacia</v>
      </c>
      <c r="M308" s="650" t="str">
        <f>'G DOCUM'!K25</f>
        <v>Coordinadora de gestión documental</v>
      </c>
      <c r="N308" s="640">
        <f>'G DOCUM'!Y25</f>
        <v>1</v>
      </c>
      <c r="O308" s="640">
        <f>'G DOCUM'!Y26</f>
        <v>0</v>
      </c>
      <c r="P308" s="640">
        <f>'G DOCUM'!Z25</f>
        <v>0.3</v>
      </c>
      <c r="Q308" s="640">
        <f>'G DOCUM'!AA25</f>
        <v>0</v>
      </c>
      <c r="R308" s="645"/>
      <c r="S308" s="222" t="str">
        <f>'G DOCUM'!B28</f>
        <v>1. Plan Institucional de Archivos de la Entidad -PINAR</v>
      </c>
      <c r="T308" s="72" t="str">
        <f>'G DOCUM'!C28</f>
        <v xml:space="preserve">Realizar la intervención documental a 370 metros lineales </v>
      </c>
      <c r="U308" s="72" t="str">
        <f>'G DOCUM'!K28</f>
        <v>Coordinadora de gestión documental</v>
      </c>
      <c r="V308" s="23">
        <f>'G DOCUM'!Y28</f>
        <v>1</v>
      </c>
      <c r="W308" s="23">
        <f>'G DOCUM'!Y29</f>
        <v>0</v>
      </c>
      <c r="X308" s="23">
        <f>'G DOCUM'!Z28</f>
        <v>0.45</v>
      </c>
      <c r="Y308" s="24">
        <f>'G DOCUM'!AA28</f>
        <v>0</v>
      </c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>
      <c r="A309" s="636"/>
      <c r="B309" s="636"/>
      <c r="C309" s="636"/>
      <c r="D309" s="636"/>
      <c r="E309" s="636"/>
      <c r="F309" s="636"/>
      <c r="G309" s="636"/>
      <c r="H309" s="636"/>
      <c r="I309" s="636"/>
      <c r="J309" s="636"/>
      <c r="K309" s="636"/>
      <c r="L309" s="636"/>
      <c r="M309" s="636"/>
      <c r="N309" s="636"/>
      <c r="O309" s="636"/>
      <c r="P309" s="636"/>
      <c r="Q309" s="636"/>
      <c r="R309" s="645"/>
      <c r="S309" s="223" t="str">
        <f>'G DOCUM'!B30</f>
        <v>1. Plan Institucional de Archivos de la Entidad -PINAR</v>
      </c>
      <c r="T309" s="74" t="str">
        <f>'G DOCUM'!C30</f>
        <v xml:space="preserve">
Levantar el inventario documental del archivo central y archivos de gestión
</v>
      </c>
      <c r="U309" s="74" t="str">
        <f>'G DOCUM'!K30</f>
        <v>Coordinadora de gestión documental</v>
      </c>
      <c r="V309" s="27">
        <f>'G DOCUM'!Y30</f>
        <v>1</v>
      </c>
      <c r="W309" s="27">
        <f>'G DOCUM'!Y31</f>
        <v>0</v>
      </c>
      <c r="X309" s="27">
        <f>'G DOCUM'!Z30</f>
        <v>0.35</v>
      </c>
      <c r="Y309" s="28">
        <f>'G DOCUM'!AA30</f>
        <v>0</v>
      </c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>
      <c r="A310" s="636"/>
      <c r="B310" s="636"/>
      <c r="C310" s="637"/>
      <c r="D310" s="637"/>
      <c r="E310" s="637"/>
      <c r="F310" s="637"/>
      <c r="G310" s="637"/>
      <c r="H310" s="637"/>
      <c r="I310" s="637"/>
      <c r="J310" s="637"/>
      <c r="K310" s="637"/>
      <c r="L310" s="637"/>
      <c r="M310" s="637"/>
      <c r="N310" s="637"/>
      <c r="O310" s="637"/>
      <c r="P310" s="637"/>
      <c r="Q310" s="637"/>
      <c r="R310" s="645"/>
      <c r="S310" s="224" t="str">
        <f>'G DOCUM'!B32</f>
        <v>1. Plan Institucional de Archivos de la Entidad -PINAR</v>
      </c>
      <c r="T310" s="31" t="str">
        <f>'G DOCUM'!C32</f>
        <v xml:space="preserve">
Realizar seguimiento a la aplicación de las tablas de retención documental
</v>
      </c>
      <c r="U310" s="76" t="str">
        <f>'G DOCUM'!K32</f>
        <v>Coordinadora de gestión documental</v>
      </c>
      <c r="V310" s="31">
        <f>'G DOCUM'!Y32</f>
        <v>1</v>
      </c>
      <c r="W310" s="31">
        <f>'G DOCUM'!Y33</f>
        <v>0</v>
      </c>
      <c r="X310" s="31">
        <f>'G DOCUM'!Z32</f>
        <v>0.2</v>
      </c>
      <c r="Y310" s="33">
        <f>'G DOCUM'!AA32</f>
        <v>0</v>
      </c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>
      <c r="A311" s="636"/>
      <c r="B311" s="636"/>
      <c r="C311" s="649" t="str">
        <f>'G DOCUM'!A41</f>
        <v>Acervo documental conservado</v>
      </c>
      <c r="D311" s="650" t="str">
        <f>'G DOCUM'!B41</f>
        <v>1. Plan Institucional de Archivos de la Entidad -PINAR</v>
      </c>
      <c r="E311" s="650" t="str">
        <f>'G DOCUM'!C41</f>
        <v>Implementar un plan de modernización y fortalecimiento institucional</v>
      </c>
      <c r="F311" s="650" t="str">
        <f>'G DOCUM'!D41</f>
        <v>1.5. Implementación del sistema de gestión documental.</v>
      </c>
      <c r="G311" s="650" t="str">
        <f>'G DOCUM'!E41</f>
        <v>Información y Comunicación</v>
      </c>
      <c r="H311" s="650" t="str">
        <f>'G DOCUM'!F41</f>
        <v>5.10. Gestión documental</v>
      </c>
      <c r="I311" s="650" t="str">
        <f>'G DOCUM'!G41</f>
        <v xml:space="preserve">Porcentaje </v>
      </c>
      <c r="J311" s="650">
        <f>'G DOCUM'!H41</f>
        <v>1</v>
      </c>
      <c r="K311" s="650" t="str">
        <f>'G DOCUM'!I41</f>
        <v>Porcentaje de Transferencias realizadas</v>
      </c>
      <c r="L311" s="650" t="str">
        <f>'G DOCUM'!J41</f>
        <v>Eficacia</v>
      </c>
      <c r="M311" s="650" t="str">
        <f>'G DOCUM'!K41</f>
        <v>Coordinadora de gestión documental</v>
      </c>
      <c r="N311" s="640">
        <f>'G DOCUM'!Y41</f>
        <v>1</v>
      </c>
      <c r="O311" s="640">
        <f>'G DOCUM'!Y42</f>
        <v>0</v>
      </c>
      <c r="P311" s="640">
        <f>'G DOCUM'!Z41</f>
        <v>0.3</v>
      </c>
      <c r="Q311" s="640">
        <f>'G DOCUM'!AA41</f>
        <v>0</v>
      </c>
      <c r="R311" s="645"/>
      <c r="S311" s="222" t="str">
        <f>'G DOCUM'!B44</f>
        <v>1. Plan Institucional de Archivos de la Entidad -PINAR</v>
      </c>
      <c r="T311" s="23" t="str">
        <f>'G DOCUM'!C44</f>
        <v xml:space="preserve">
Realizar acompañamiento a los procesos en las actividades de conservación documental
</v>
      </c>
      <c r="U311" s="72" t="str">
        <f>'G DOCUM'!K44</f>
        <v>Coordinadora de gestión documental</v>
      </c>
      <c r="V311" s="23">
        <f>'G DOCUM'!Y44</f>
        <v>1</v>
      </c>
      <c r="W311" s="23">
        <f>'G DOCUM'!Y45</f>
        <v>0</v>
      </c>
      <c r="X311" s="23">
        <f>'G DOCUM'!Z44</f>
        <v>0.4</v>
      </c>
      <c r="Y311" s="24">
        <f>'G DOCUM'!AA44</f>
        <v>0</v>
      </c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>
      <c r="A312" s="637"/>
      <c r="B312" s="637"/>
      <c r="C312" s="637"/>
      <c r="D312" s="637"/>
      <c r="E312" s="637"/>
      <c r="F312" s="637"/>
      <c r="G312" s="637"/>
      <c r="H312" s="637"/>
      <c r="I312" s="637"/>
      <c r="J312" s="637"/>
      <c r="K312" s="637"/>
      <c r="L312" s="637"/>
      <c r="M312" s="637"/>
      <c r="N312" s="637"/>
      <c r="O312" s="637"/>
      <c r="P312" s="637"/>
      <c r="Q312" s="637"/>
      <c r="R312" s="646"/>
      <c r="S312" s="224" t="str">
        <f>'G DOCUM'!B46</f>
        <v>1. Plan Institucional de Archivos de la Entidad -PINAR</v>
      </c>
      <c r="T312" s="31" t="str">
        <f>'G DOCUM'!C46</f>
        <v xml:space="preserve">
Implementar el cronograma de transferencias primarias
</v>
      </c>
      <c r="U312" s="76" t="str">
        <f>'G DOCUM'!K46</f>
        <v>Coordinadora de gestión documental</v>
      </c>
      <c r="V312" s="31">
        <f>'G DOCUM'!Y46</f>
        <v>1</v>
      </c>
      <c r="W312" s="31">
        <f>'G DOCUM'!Y47</f>
        <v>0</v>
      </c>
      <c r="X312" s="31">
        <f>'G DOCUM'!Z46</f>
        <v>0.6</v>
      </c>
      <c r="Y312" s="33">
        <f>'G DOCUM'!AA46</f>
        <v>0</v>
      </c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>
      <c r="A313" s="635" t="str">
        <f>ADMINST!C4</f>
        <v>SERVICIOS ADMINISTRATIVOS</v>
      </c>
      <c r="B313" s="638">
        <f>ADMINST!AA4</f>
        <v>3.6799999999999999E-2</v>
      </c>
      <c r="C313" s="649" t="str">
        <f>ADMINST!A9</f>
        <v>Fortalecimiento de la Infraestructura Física del IGAC a nivel nacional</v>
      </c>
      <c r="D313" s="650" t="str">
        <f>ADMINST!B9</f>
        <v>9. Plan Anticorrupción y de Atención al Ciudadano</v>
      </c>
      <c r="E313" s="650" t="str">
        <f>ADMINST!C9</f>
        <v>Implementar_un_plan_de_modernización_y_fortalecimiento_institucional</v>
      </c>
      <c r="F313" s="650" t="str">
        <f>ADMINST!D9</f>
        <v>1.6. Mejoramiento en la prestación del servicio a la ciudadanía.</v>
      </c>
      <c r="G313" s="650" t="str">
        <f>ADMINST!E9</f>
        <v>Gestión_con_Valores_para_Resultados</v>
      </c>
      <c r="H313" s="650" t="str">
        <f>ADMINST!F9</f>
        <v>3.17. Mejora Normativa</v>
      </c>
      <c r="I313" s="650" t="str">
        <f>ADMINST!G9</f>
        <v>Adecuaciones) Porcentaje</v>
      </c>
      <c r="J313" s="643">
        <f>ADMINST!H9</f>
        <v>1</v>
      </c>
      <c r="K313" s="650" t="str">
        <f>ADMINST!I9</f>
        <v xml:space="preserve"> Porcentaje de avance del Plan de Infraestructura Física del IGAC implementado</v>
      </c>
      <c r="L313" s="650" t="str">
        <f>ADMINST!J9</f>
        <v>Eficiencia</v>
      </c>
      <c r="M313" s="650" t="str">
        <f>ADMINST!K9</f>
        <v>Secretaría General</v>
      </c>
      <c r="N313" s="640">
        <f>ADMINST!Y9</f>
        <v>1.0000000000000002</v>
      </c>
      <c r="O313" s="640">
        <f>ADMINST!Y10</f>
        <v>0</v>
      </c>
      <c r="P313" s="640">
        <f>ADMINST!Z9</f>
        <v>0.35</v>
      </c>
      <c r="Q313" s="640">
        <f>ADMINST!AA9</f>
        <v>0</v>
      </c>
      <c r="R313" s="644">
        <f>SUM(Q313:Q344)</f>
        <v>0</v>
      </c>
      <c r="S313" s="71" t="str">
        <f>ADMINST!B12</f>
        <v>9. Plan Anticorrupción y de Atención al Ciudadano</v>
      </c>
      <c r="T313" s="23" t="str">
        <f>ADMINST!C12</f>
        <v>Actualizar el diagnostico de las necesidades de infraestructura fìsica  a nivel nacional y generar el plan de infraestructura a corto, mediano y largo plazo</v>
      </c>
      <c r="U313" s="72" t="str">
        <f>ADMINST!K12</f>
        <v>GIT Servicios Administrativos</v>
      </c>
      <c r="V313" s="23">
        <f>ADMINST!Y12</f>
        <v>1</v>
      </c>
      <c r="W313" s="23">
        <f>ADMINST!Y13</f>
        <v>0</v>
      </c>
      <c r="X313" s="23">
        <f>ADMINST!Z12</f>
        <v>0.4</v>
      </c>
      <c r="Y313" s="24">
        <f>ADMINST!AA12</f>
        <v>0</v>
      </c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>
      <c r="A314" s="636"/>
      <c r="B314" s="636"/>
      <c r="C314" s="636"/>
      <c r="D314" s="636"/>
      <c r="E314" s="636"/>
      <c r="F314" s="636"/>
      <c r="G314" s="636"/>
      <c r="H314" s="636"/>
      <c r="I314" s="636"/>
      <c r="J314" s="636"/>
      <c r="K314" s="636"/>
      <c r="L314" s="636"/>
      <c r="M314" s="636"/>
      <c r="N314" s="636"/>
      <c r="O314" s="636"/>
      <c r="P314" s="636"/>
      <c r="Q314" s="636"/>
      <c r="R314" s="645"/>
      <c r="S314" s="73" t="str">
        <f>ADMINST!B14</f>
        <v>9. Plan Anticorrupción y de Atención al Ciudadano</v>
      </c>
      <c r="T314" s="27" t="str">
        <f>ADMINST!C14</f>
        <v>Coordinar y realizar seguimiento a la adecuación y mantenimiento de las sedes  priorizadas planteadas en el proyecto de fortalecimiento de la infraestructura fisica a nivel nacional.</v>
      </c>
      <c r="U314" s="74" t="str">
        <f>ADMINST!K14</f>
        <v>GIT Servicios Administrativos</v>
      </c>
      <c r="V314" s="27">
        <f>ADMINST!Y14</f>
        <v>1</v>
      </c>
      <c r="W314" s="27">
        <f>ADMINST!Y15</f>
        <v>0</v>
      </c>
      <c r="X314" s="27">
        <f>ADMINST!Z14</f>
        <v>0.4</v>
      </c>
      <c r="Y314" s="28">
        <f>ADMINST!AA14</f>
        <v>0</v>
      </c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>
      <c r="A315" s="636"/>
      <c r="B315" s="636"/>
      <c r="C315" s="636"/>
      <c r="D315" s="636"/>
      <c r="E315" s="636"/>
      <c r="F315" s="636"/>
      <c r="G315" s="636"/>
      <c r="H315" s="636"/>
      <c r="I315" s="636"/>
      <c r="J315" s="636"/>
      <c r="K315" s="636"/>
      <c r="L315" s="636"/>
      <c r="M315" s="636"/>
      <c r="N315" s="636"/>
      <c r="O315" s="636"/>
      <c r="P315" s="636"/>
      <c r="Q315" s="636"/>
      <c r="R315" s="645"/>
      <c r="S315" s="73" t="str">
        <f>ADMINST!B16</f>
        <v>9. Plan Anticorrupción y de Atención al Ciudadano</v>
      </c>
      <c r="T315" s="27" t="str">
        <f>ADMINST!C16</f>
        <v>Coordinar y realizar seguimiento a las reparaciones locativas y mantenimiento de las sedes priorizadas planteadas en el proyecto de fortalecimiento de la infraestructura fisica a nivel nacional.</v>
      </c>
      <c r="U315" s="74" t="str">
        <f>ADMINST!K16</f>
        <v>GIT Servicios Administrativos</v>
      </c>
      <c r="V315" s="27">
        <f>ADMINST!Y16</f>
        <v>1</v>
      </c>
      <c r="W315" s="27">
        <f>ADMINST!Y17</f>
        <v>0</v>
      </c>
      <c r="X315" s="27">
        <f>ADMINST!Z16</f>
        <v>0.1</v>
      </c>
      <c r="Y315" s="28">
        <f>ADMINST!AA16</f>
        <v>0</v>
      </c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>
      <c r="A316" s="636"/>
      <c r="B316" s="636"/>
      <c r="C316" s="637"/>
      <c r="D316" s="637"/>
      <c r="E316" s="637"/>
      <c r="F316" s="637"/>
      <c r="G316" s="637"/>
      <c r="H316" s="637"/>
      <c r="I316" s="637"/>
      <c r="J316" s="637"/>
      <c r="K316" s="637"/>
      <c r="L316" s="637"/>
      <c r="M316" s="637"/>
      <c r="N316" s="637"/>
      <c r="O316" s="637"/>
      <c r="P316" s="637"/>
      <c r="Q316" s="637"/>
      <c r="R316" s="645"/>
      <c r="S316" s="75" t="str">
        <f>ADMINST!B18</f>
        <v>9. Plan Anticorrupción y de Atención al Ciudadano</v>
      </c>
      <c r="T316" s="31" t="str">
        <f>ADMINST!C18</f>
        <v xml:space="preserve">Coordinar y realizar seguimiento al mantenimiento preventivo y correctivo de plantas electricas, equipos y maquinaria. </v>
      </c>
      <c r="U316" s="76" t="str">
        <f>ADMINST!K18</f>
        <v>GIT Servicios Administrativos</v>
      </c>
      <c r="V316" s="31">
        <f>ADMINST!Y18</f>
        <v>1.0000000000000002</v>
      </c>
      <c r="W316" s="31">
        <f>ADMINST!Y19</f>
        <v>0</v>
      </c>
      <c r="X316" s="31">
        <f>ADMINST!Z18</f>
        <v>0.1</v>
      </c>
      <c r="Y316" s="33">
        <f>ADMINST!AA18</f>
        <v>0</v>
      </c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32.25" customHeight="1">
      <c r="A317" s="636"/>
      <c r="B317" s="636"/>
      <c r="C317" s="649" t="str">
        <f>ADMINST!A25</f>
        <v>Sistema de transporte del IGAC en operación</v>
      </c>
      <c r="D317" s="650" t="str">
        <f>ADMINST!B25</f>
        <v>8. Plan de Trabajo Anual en Seguridad y Salud en el Trabajo</v>
      </c>
      <c r="E317" s="650" t="str">
        <f>ADMINST!C25</f>
        <v>Implementar_un_plan_de_modernización_y_fortalecimiento_institucional</v>
      </c>
      <c r="F317" s="650" t="str">
        <f>ADMINST!D25</f>
        <v>1.8. Implementación  de las políticas de gestión y desempeño institucional (MIPG).</v>
      </c>
      <c r="G317" s="650" t="str">
        <f>ADMINST!E25</f>
        <v>Gestión_con_Valores_para_Resultados</v>
      </c>
      <c r="H317" s="650" t="str">
        <f>ADMINST!F25</f>
        <v>3.6. Fortalecimiento organizacional y simplificación de procesos</v>
      </c>
      <c r="I317" s="650" t="str">
        <f>ADMINST!G25</f>
        <v>(Actividades) Porcentaje</v>
      </c>
      <c r="J317" s="643">
        <f>ADMINST!H25</f>
        <v>1</v>
      </c>
      <c r="K317" s="650" t="str">
        <f>ADMINST!I25</f>
        <v xml:space="preserve">Porcentaje de avance plan de seguridad vial Implementado </v>
      </c>
      <c r="L317" s="650" t="str">
        <f>ADMINST!J25</f>
        <v>Eficiencia</v>
      </c>
      <c r="M317" s="650" t="str">
        <f>ADMINST!K25</f>
        <v>Secretaría General</v>
      </c>
      <c r="N317" s="640">
        <f>ADMINST!Y25</f>
        <v>1</v>
      </c>
      <c r="O317" s="640">
        <f>ADMINST!Y26</f>
        <v>0</v>
      </c>
      <c r="P317" s="640">
        <f>ADMINST!Z25</f>
        <v>0.25</v>
      </c>
      <c r="Q317" s="640">
        <f>ADMINST!AA25</f>
        <v>0</v>
      </c>
      <c r="R317" s="645"/>
      <c r="S317" s="71" t="str">
        <f>ADMINST!B28</f>
        <v>8. Plan de Trabajo Anual en Seguridad y Salud en el Trabajo</v>
      </c>
      <c r="T317" s="23" t="str">
        <f>ADMINST!C28</f>
        <v>Coordinar y realizar seguimiento a los contratos relacionados con el servicio de transporte y suministros del parque automotor de la entidad.</v>
      </c>
      <c r="U317" s="72" t="str">
        <f>ADMINST!K28</f>
        <v>GIT Servicios Administrativos</v>
      </c>
      <c r="V317" s="23">
        <f>ADMINST!Y28</f>
        <v>1</v>
      </c>
      <c r="W317" s="23">
        <f>ADMINST!Y29</f>
        <v>0</v>
      </c>
      <c r="X317" s="23">
        <f>ADMINST!Z28</f>
        <v>0.4</v>
      </c>
      <c r="Y317" s="24">
        <f>ADMINST!AA28</f>
        <v>0</v>
      </c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32.25" customHeight="1">
      <c r="A318" s="636"/>
      <c r="B318" s="636"/>
      <c r="C318" s="636"/>
      <c r="D318" s="636"/>
      <c r="E318" s="636"/>
      <c r="F318" s="636"/>
      <c r="G318" s="636"/>
      <c r="H318" s="636"/>
      <c r="I318" s="636"/>
      <c r="J318" s="636"/>
      <c r="K318" s="636"/>
      <c r="L318" s="636"/>
      <c r="M318" s="636"/>
      <c r="N318" s="636"/>
      <c r="O318" s="636"/>
      <c r="P318" s="636"/>
      <c r="Q318" s="636"/>
      <c r="R318" s="645"/>
      <c r="S318" s="73" t="str">
        <f>ADMINST!B30</f>
        <v>8. Plan de Trabajo Anual en Seguridad y Salud en el Trabajo</v>
      </c>
      <c r="T318" s="27" t="str">
        <f>ADMINST!C30</f>
        <v>brindar el soporte administrativo del parque automotor propio y realizar seguimiento al  al plan de seguridad vial nivel nacional (seguimiento a la ejecución de los servicios referentes al parque automotor y conductores nivel nacional)</v>
      </c>
      <c r="U318" s="74" t="str">
        <f>ADMINST!K30</f>
        <v>GIT Servicios Administrativos</v>
      </c>
      <c r="V318" s="27">
        <f>ADMINST!Y30</f>
        <v>1</v>
      </c>
      <c r="W318" s="27">
        <f>ADMINST!Y31</f>
        <v>0</v>
      </c>
      <c r="X318" s="27">
        <f>ADMINST!Z30</f>
        <v>0.4</v>
      </c>
      <c r="Y318" s="28">
        <f>ADMINST!AA30</f>
        <v>0</v>
      </c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32.25" customHeight="1">
      <c r="A319" s="636"/>
      <c r="B319" s="636"/>
      <c r="C319" s="637"/>
      <c r="D319" s="637"/>
      <c r="E319" s="637"/>
      <c r="F319" s="637"/>
      <c r="G319" s="637"/>
      <c r="H319" s="637"/>
      <c r="I319" s="637"/>
      <c r="J319" s="637"/>
      <c r="K319" s="637"/>
      <c r="L319" s="637"/>
      <c r="M319" s="637"/>
      <c r="N319" s="637"/>
      <c r="O319" s="637"/>
      <c r="P319" s="637"/>
      <c r="Q319" s="637"/>
      <c r="R319" s="645"/>
      <c r="S319" s="75" t="str">
        <f>ADMINST!B32</f>
        <v>8. Plan de Trabajo Anual en Seguridad y Salud en el Trabajo</v>
      </c>
      <c r="T319" s="31" t="str">
        <f>ADMINST!C32</f>
        <v>Implementar el Plan de seguridad vial (Resolución 1289 del 2015) y los documentos relacionados con el parque automotor del IGAC.</v>
      </c>
      <c r="U319" s="76" t="str">
        <f>ADMINST!K32</f>
        <v>GIT Servicios Administrativos</v>
      </c>
      <c r="V319" s="31">
        <f>ADMINST!Y32</f>
        <v>1</v>
      </c>
      <c r="W319" s="31">
        <f>ADMINST!Y33</f>
        <v>0</v>
      </c>
      <c r="X319" s="31">
        <f>ADMINST!Z32</f>
        <v>0.2</v>
      </c>
      <c r="Y319" s="33">
        <f>ADMINST!AA32</f>
        <v>0</v>
      </c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23.25" customHeight="1">
      <c r="A320" s="636"/>
      <c r="B320" s="636"/>
      <c r="C320" s="649" t="str">
        <f>ADMINST!A41</f>
        <v>Mantenimiento y operación del Sistema de Gestión Ambiental</v>
      </c>
      <c r="D320" s="650" t="str">
        <f>ADMINST!B41</f>
        <v>13. No Aplica</v>
      </c>
      <c r="E320" s="650" t="str">
        <f>ADMINST!C41</f>
        <v>Implementar_un_plan_de_modernización_y_fortalecimiento_institucional</v>
      </c>
      <c r="F320" s="650" t="str">
        <f>ADMINST!D41</f>
        <v>1.6. Mejoramiento en la prestación del servicio a la ciudadanía.</v>
      </c>
      <c r="G320" s="650" t="str">
        <f>ADMINST!E41</f>
        <v>Gestión_con_Valores_para_Resultados</v>
      </c>
      <c r="H320" s="650" t="str">
        <f>ADMINST!F41</f>
        <v>3.6. Fortalecimiento organizacional y simplificación de procesos</v>
      </c>
      <c r="I320" s="650" t="str">
        <f>ADMINST!G41</f>
        <v>(Actividades) Porcentaje</v>
      </c>
      <c r="J320" s="643">
        <f>ADMINST!H41</f>
        <v>1</v>
      </c>
      <c r="K320" s="650" t="str">
        <f>ADMINST!I41</f>
        <v>Porcentaje de avance del plan de mantenimiento del SGA Implementado</v>
      </c>
      <c r="L320" s="650" t="str">
        <f>ADMINST!J41</f>
        <v>Efectividad</v>
      </c>
      <c r="M320" s="650" t="str">
        <f>ADMINST!K41</f>
        <v>Secretaría General</v>
      </c>
      <c r="N320" s="640">
        <f>ADMINST!Y41</f>
        <v>1</v>
      </c>
      <c r="O320" s="640">
        <f>ADMINST!Y42</f>
        <v>0</v>
      </c>
      <c r="P320" s="640">
        <f>ADMINST!Z41</f>
        <v>0.25</v>
      </c>
      <c r="Q320" s="640">
        <f>ADMINST!AA41</f>
        <v>0</v>
      </c>
      <c r="R320" s="645"/>
      <c r="S320" s="71" t="str">
        <f>ADMINST!B44</f>
        <v>13. No Aplica</v>
      </c>
      <c r="T320" s="23" t="str">
        <f>ADMINST!C44</f>
        <v>Ejecutar y realizar seguimiento al cumplimiento de los cinco programas del sistema de gestión ambiental a nivel nacional</v>
      </c>
      <c r="U320" s="72" t="str">
        <f>ADMINST!K44</f>
        <v>GIT Servicios Administrativos</v>
      </c>
      <c r="V320" s="23">
        <f>ADMINST!Y44</f>
        <v>0.99999999999999989</v>
      </c>
      <c r="W320" s="23">
        <f>ADMINST!Y45</f>
        <v>0</v>
      </c>
      <c r="X320" s="23">
        <f>ADMINST!Z44</f>
        <v>0.4</v>
      </c>
      <c r="Y320" s="24">
        <f>ADMINST!AA44</f>
        <v>0</v>
      </c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23.25" customHeight="1">
      <c r="A321" s="636"/>
      <c r="B321" s="636"/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  <c r="M321" s="636"/>
      <c r="N321" s="636"/>
      <c r="O321" s="636"/>
      <c r="P321" s="636"/>
      <c r="Q321" s="636"/>
      <c r="R321" s="645"/>
      <c r="S321" s="73" t="str">
        <f>ADMINST!B46</f>
        <v>13. No Aplica</v>
      </c>
      <c r="T321" s="27" t="str">
        <f>ADMINST!C46</f>
        <v>Actualizar y realizar seguimiento al cumplimiento legal ambiental del IGAC a nivel nacional</v>
      </c>
      <c r="U321" s="74" t="str">
        <f>ADMINST!K46</f>
        <v>GIT Servicios Administrativos</v>
      </c>
      <c r="V321" s="27">
        <f>ADMINST!Y46</f>
        <v>0.99999999999999989</v>
      </c>
      <c r="W321" s="27">
        <f>ADMINST!Y47</f>
        <v>0</v>
      </c>
      <c r="X321" s="27">
        <f>ADMINST!Z46</f>
        <v>0.3</v>
      </c>
      <c r="Y321" s="28">
        <f>ADMINST!AA46</f>
        <v>0</v>
      </c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23.25" customHeight="1">
      <c r="A322" s="636"/>
      <c r="B322" s="636"/>
      <c r="C322" s="637"/>
      <c r="D322" s="637"/>
      <c r="E322" s="637"/>
      <c r="F322" s="637"/>
      <c r="G322" s="637"/>
      <c r="H322" s="637"/>
      <c r="I322" s="637"/>
      <c r="J322" s="637"/>
      <c r="K322" s="637"/>
      <c r="L322" s="637"/>
      <c r="M322" s="637"/>
      <c r="N322" s="637"/>
      <c r="O322" s="637"/>
      <c r="P322" s="637"/>
      <c r="Q322" s="637"/>
      <c r="R322" s="645"/>
      <c r="S322" s="75" t="str">
        <f>ADMINST!B48</f>
        <v>13. No Aplica</v>
      </c>
      <c r="T322" s="31" t="str">
        <f>ADMINST!C48</f>
        <v>Actualizar los documentos del SGA</v>
      </c>
      <c r="U322" s="76" t="str">
        <f>ADMINST!K48</f>
        <v>GIT Servicios Administrativos</v>
      </c>
      <c r="V322" s="31">
        <f>ADMINST!Y48</f>
        <v>1</v>
      </c>
      <c r="W322" s="31">
        <f>ADMINST!Y49</f>
        <v>0</v>
      </c>
      <c r="X322" s="31">
        <f>ADMINST!Z48</f>
        <v>0.3</v>
      </c>
      <c r="Y322" s="33">
        <f>ADMINST!AA48</f>
        <v>0</v>
      </c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30.75" customHeight="1">
      <c r="A323" s="636"/>
      <c r="B323" s="636"/>
      <c r="C323" s="647" t="str">
        <f>+ADMINST!A57</f>
        <v>Servicios Administrativos continuos y suficientes</v>
      </c>
      <c r="D323" s="643" t="str">
        <f>+ADMINST!B57</f>
        <v>13. No Aplica</v>
      </c>
      <c r="E323" s="639" t="str">
        <f>+ADMINST!C57</f>
        <v>Implementar_un_plan_de_modernización_y_fortalecimiento_institucional</v>
      </c>
      <c r="F323" s="639" t="str">
        <f>+ADMINST!D57</f>
        <v>1.8. Implementación  de las políticas de gestión y desempeño institucional (MIPG).</v>
      </c>
      <c r="G323" s="639" t="str">
        <f>+ADMINST!E57</f>
        <v>Gestión_con_Valores_para_Resultados</v>
      </c>
      <c r="H323" s="639" t="str">
        <f>+ADMINST!F57</f>
        <v>3.6. Fortalecimiento organizacional y simplificación de procesos</v>
      </c>
      <c r="I323" s="639" t="str">
        <f>+ADMINST!G57</f>
        <v>(Actividades) Porcentaje</v>
      </c>
      <c r="J323" s="643">
        <f>+ADMINST!H57</f>
        <v>1</v>
      </c>
      <c r="K323" s="639" t="str">
        <f>+ADMINST!I57</f>
        <v>Porcentaje de informe de actividades servicios administrativos continuos y suficientes</v>
      </c>
      <c r="L323" s="639" t="str">
        <f>+ADMINST!J57</f>
        <v>Eficiencia</v>
      </c>
      <c r="M323" s="639" t="str">
        <f>+ADMINST!K57</f>
        <v>GIT Servicios Administrativos</v>
      </c>
      <c r="N323" s="640">
        <f>+ADMINST!Y57</f>
        <v>1</v>
      </c>
      <c r="O323" s="640">
        <f>+ADMINST!Y58</f>
        <v>0</v>
      </c>
      <c r="P323" s="640">
        <f>+ADMINST!Z57</f>
        <v>0.15</v>
      </c>
      <c r="Q323" s="640">
        <f>+ADMINST!AA57</f>
        <v>0</v>
      </c>
      <c r="R323" s="645"/>
      <c r="S323" s="71" t="str">
        <f>ADMINST!B60</f>
        <v>13. No Aplica</v>
      </c>
      <c r="T323" s="23" t="str">
        <f>ADMINST!C60</f>
        <v xml:space="preserve">Actualizar protocolos, procedimientos y documentos referentes a los servicios seguros, vigilancia y seguridad privada, aseo y cafeteria. </v>
      </c>
      <c r="U323" s="72" t="str">
        <f>ADMINST!K60</f>
        <v>GIT Servicios Administrativos</v>
      </c>
      <c r="V323" s="23">
        <f>ADMINST!Y60</f>
        <v>1</v>
      </c>
      <c r="W323" s="23">
        <f>ADMINST!Y61</f>
        <v>0</v>
      </c>
      <c r="X323" s="23">
        <f>ADMINST!Z60</f>
        <v>0.5</v>
      </c>
      <c r="Y323" s="24">
        <f>ADMINST!AA60</f>
        <v>0</v>
      </c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30.75" customHeight="1">
      <c r="A324" s="637"/>
      <c r="B324" s="637"/>
      <c r="C324" s="637"/>
      <c r="D324" s="637"/>
      <c r="E324" s="637"/>
      <c r="F324" s="637"/>
      <c r="G324" s="637"/>
      <c r="H324" s="637"/>
      <c r="I324" s="637"/>
      <c r="J324" s="637"/>
      <c r="K324" s="637"/>
      <c r="L324" s="637"/>
      <c r="M324" s="637"/>
      <c r="N324" s="637"/>
      <c r="O324" s="637"/>
      <c r="P324" s="637"/>
      <c r="Q324" s="637"/>
      <c r="R324" s="646"/>
      <c r="S324" s="75" t="str">
        <f>ADMINST!B62</f>
        <v>13. No Aplica</v>
      </c>
      <c r="T324" s="31" t="str">
        <f>ADMINST!C62</f>
        <v xml:space="preserve">seguimiento y control a los servicios seguros, vigilancia y seguridad privada, aseo y cafeteria. </v>
      </c>
      <c r="U324" s="76" t="str">
        <f>ADMINST!K62</f>
        <v>GIT Servicios Administrativos</v>
      </c>
      <c r="V324" s="31">
        <f>ADMINST!Y62</f>
        <v>1</v>
      </c>
      <c r="W324" s="31">
        <f>ADMINST!Y63</f>
        <v>0</v>
      </c>
      <c r="X324" s="31">
        <f>ADMINST!Z62</f>
        <v>0.5</v>
      </c>
      <c r="Y324" s="33">
        <f>ADMINST!AA62</f>
        <v>0</v>
      </c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" customHeight="1">
      <c r="A325" s="635" t="str">
        <f>'G CONTRAC'!C4</f>
        <v>GESTION CONTRACTUAL</v>
      </c>
      <c r="B325" s="638">
        <f>'G CONTRAC'!AA4</f>
        <v>4.4900000000000002E-2</v>
      </c>
      <c r="C325" s="649" t="str">
        <f>'G CONTRAC'!A9</f>
        <v>Procesos de Contratación suscritos y perfeccionados</v>
      </c>
      <c r="D325" s="650" t="str">
        <f>'G CONTRAC'!B9</f>
        <v>2. Plan Anual de Adquisiciones</v>
      </c>
      <c r="E325" s="650" t="str">
        <f>'G CONTRAC'!C9</f>
        <v>Implementar_un_plan_de_modernización_y_fortalecimiento_institucional</v>
      </c>
      <c r="F325" s="650" t="str">
        <f>'G CONTRAC'!D9</f>
        <v>1.8. Implementación  de las políticas de gestión y desempeño institucional (MIPG).</v>
      </c>
      <c r="G325" s="650" t="str">
        <f>'G CONTRAC'!E9</f>
        <v>Direccionamiento_Estratégico_y_Planeación</v>
      </c>
      <c r="H325" s="650" t="str">
        <f>'G CONTRAC'!F9</f>
        <v>2.1. Planeacion Institucional</v>
      </c>
      <c r="I325" s="650" t="str">
        <f>'G CONTRAC'!G9</f>
        <v>Porcentaje</v>
      </c>
      <c r="J325" s="643">
        <f>'G CONTRAC'!H9</f>
        <v>1</v>
      </c>
      <c r="K325" s="650" t="str">
        <f>'G CONTRAC'!I9</f>
        <v>Procesos de  de contratación adelantados</v>
      </c>
      <c r="L325" s="650" t="str">
        <f>'G CONTRAC'!J9</f>
        <v>Proceso</v>
      </c>
      <c r="M325" s="650" t="str">
        <f>'G CONTRAC'!K9</f>
        <v>GIT Contratacion</v>
      </c>
      <c r="N325" s="640">
        <f>'G CONTRAC'!Y9</f>
        <v>1.0000000000000002</v>
      </c>
      <c r="O325" s="640">
        <f>'G CONTRAC'!Y10</f>
        <v>0</v>
      </c>
      <c r="P325" s="640">
        <f>'G CONTRAC'!Z9</f>
        <v>0.5</v>
      </c>
      <c r="Q325" s="640">
        <f>'G CONTRAC'!AA9</f>
        <v>0</v>
      </c>
      <c r="R325" s="644">
        <f>SUM(Q325:Q337)</f>
        <v>0</v>
      </c>
      <c r="S325" s="71" t="str">
        <f>'G CONTRAC'!B12</f>
        <v>2. Plan Anual de Adquisiciones</v>
      </c>
      <c r="T325" s="23" t="str">
        <f>'G CONTRAC'!C12</f>
        <v>Revisar, consollidar y publicar el Plan Anual de Adquisiciones a nivel nacional</v>
      </c>
      <c r="U325" s="72" t="str">
        <f>'G CONTRAC'!K12</f>
        <v>GIT Contratacion</v>
      </c>
      <c r="V325" s="23">
        <f>'G CONTRAC'!Y12</f>
        <v>1</v>
      </c>
      <c r="W325" s="23">
        <f>'G CONTRAC'!Y13</f>
        <v>0</v>
      </c>
      <c r="X325" s="23">
        <f>'G CONTRAC'!Z12</f>
        <v>0.5</v>
      </c>
      <c r="Y325" s="24">
        <f>'G CONTRAC'!AA12</f>
        <v>0</v>
      </c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>
      <c r="A326" s="636"/>
      <c r="B326" s="636"/>
      <c r="C326" s="636"/>
      <c r="D326" s="636"/>
      <c r="E326" s="636"/>
      <c r="F326" s="636"/>
      <c r="G326" s="636"/>
      <c r="H326" s="636"/>
      <c r="I326" s="636"/>
      <c r="J326" s="636"/>
      <c r="K326" s="636"/>
      <c r="L326" s="636"/>
      <c r="M326" s="636"/>
      <c r="N326" s="636"/>
      <c r="O326" s="636"/>
      <c r="P326" s="636"/>
      <c r="Q326" s="636"/>
      <c r="R326" s="645"/>
      <c r="S326" s="73" t="str">
        <f>'G CONTRAC'!B14</f>
        <v>9. Plan Anticorrupción y de Atención al Ciudadano</v>
      </c>
      <c r="T326" s="27" t="str">
        <f>'G CONTRAC'!C14</f>
        <v>Elaborar los procesos de contratación utilizando las plataformas dispuestas por el Gobierno Nacional</v>
      </c>
      <c r="U326" s="74" t="str">
        <f>'G CONTRAC'!K14</f>
        <v>GIT Contratacion</v>
      </c>
      <c r="V326" s="27">
        <f>'G CONTRAC'!Y14</f>
        <v>1</v>
      </c>
      <c r="W326" s="27">
        <f>'G CONTRAC'!Y15</f>
        <v>0</v>
      </c>
      <c r="X326" s="27">
        <f>'G CONTRAC'!Z14</f>
        <v>0.3</v>
      </c>
      <c r="Y326" s="28">
        <f>'G CONTRAC'!AA14</f>
        <v>0</v>
      </c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>
      <c r="A327" s="636"/>
      <c r="B327" s="636"/>
      <c r="C327" s="636"/>
      <c r="D327" s="636"/>
      <c r="E327" s="636"/>
      <c r="F327" s="636"/>
      <c r="G327" s="636"/>
      <c r="H327" s="636"/>
      <c r="I327" s="636"/>
      <c r="J327" s="636"/>
      <c r="K327" s="636"/>
      <c r="L327" s="636"/>
      <c r="M327" s="636"/>
      <c r="N327" s="636"/>
      <c r="O327" s="636"/>
      <c r="P327" s="636"/>
      <c r="Q327" s="636"/>
      <c r="R327" s="645"/>
      <c r="S327" s="73" t="str">
        <f>'G CONTRAC'!B16</f>
        <v>9. Plan Anticorrupción y de Atención al Ciudadano</v>
      </c>
      <c r="T327" s="27" t="str">
        <f>'G CONTRAC'!C16</f>
        <v>Apoyo contactual para el crédito de banca multilateral incluye: trámites en el marco del crédito vigente.</v>
      </c>
      <c r="U327" s="74" t="str">
        <f>'G CONTRAC'!K16</f>
        <v>GIT Contratacion</v>
      </c>
      <c r="V327" s="27">
        <f>'G CONTRAC'!Y16</f>
        <v>0.99999999999999978</v>
      </c>
      <c r="W327" s="27">
        <f>'G CONTRAC'!Y17</f>
        <v>0</v>
      </c>
      <c r="X327" s="27">
        <f>'G CONTRAC'!Z16</f>
        <v>0.1</v>
      </c>
      <c r="Y327" s="28">
        <f>'G CONTRAC'!AA16</f>
        <v>0</v>
      </c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>
      <c r="A328" s="636"/>
      <c r="B328" s="636"/>
      <c r="C328" s="637"/>
      <c r="D328" s="637"/>
      <c r="E328" s="637"/>
      <c r="F328" s="637"/>
      <c r="G328" s="637"/>
      <c r="H328" s="637"/>
      <c r="I328" s="637"/>
      <c r="J328" s="637"/>
      <c r="K328" s="637"/>
      <c r="L328" s="637"/>
      <c r="M328" s="637"/>
      <c r="N328" s="637"/>
      <c r="O328" s="637"/>
      <c r="P328" s="637"/>
      <c r="Q328" s="637"/>
      <c r="R328" s="645"/>
      <c r="S328" s="75" t="str">
        <f>'G CONTRAC'!B18</f>
        <v>9. Plan Anticorrupción y de Atención al Ciudadano</v>
      </c>
      <c r="T328" s="31" t="str">
        <f>'G CONTRAC'!C18</f>
        <v>Brindar acompañamiento a las diferentes áreas del IGAC en asuntos contractuales en desarrollo de los procesos</v>
      </c>
      <c r="U328" s="76" t="str">
        <f>'G CONTRAC'!K18</f>
        <v>GIT Contratacion</v>
      </c>
      <c r="V328" s="31">
        <f>'G CONTRAC'!Y18</f>
        <v>1</v>
      </c>
      <c r="W328" s="31">
        <f>'G CONTRAC'!Y19</f>
        <v>0</v>
      </c>
      <c r="X328" s="31">
        <f>'G CONTRAC'!Z18</f>
        <v>0.1</v>
      </c>
      <c r="Y328" s="33">
        <f>'G CONTRAC'!AA18</f>
        <v>0</v>
      </c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34.5" customHeight="1">
      <c r="A329" s="636"/>
      <c r="B329" s="636"/>
      <c r="C329" s="649" t="str">
        <f>'G CONTRAC'!A25</f>
        <v>Bienes de consumo y devolutivos registrados en el sistema</v>
      </c>
      <c r="D329" s="650" t="str">
        <f>'G CONTRAC'!B25</f>
        <v>2. Plan Anual de Adquisiciones</v>
      </c>
      <c r="E329" s="650" t="s">
        <v>408</v>
      </c>
      <c r="F329" s="650" t="str">
        <f>'G CONTRAC'!D25</f>
        <v>1.8. Implementación  de las políticas de gestión y desempeño institucional (MIPG).</v>
      </c>
      <c r="G329" s="650" t="str">
        <f>'G CONTRAC'!E25</f>
        <v>Direccionamiento_Estratégico_y_Planeación</v>
      </c>
      <c r="H329" s="650" t="str">
        <f>'G CONTRAC'!F25</f>
        <v>2.1. Planeacion Institucional</v>
      </c>
      <c r="I329" s="650" t="str">
        <f>'G CONTRAC'!G25</f>
        <v>Porcentaje</v>
      </c>
      <c r="J329" s="643">
        <f>'G CONTRAC'!H25</f>
        <v>1</v>
      </c>
      <c r="K329" s="650" t="str">
        <f>'G CONTRAC'!I25</f>
        <v>Porcentaje de bienes de consumo y devolutivos registrados en el sistema</v>
      </c>
      <c r="L329" s="650" t="str">
        <f>'G CONTRAC'!J25</f>
        <v>Eficacia</v>
      </c>
      <c r="M329" s="650" t="str">
        <f>'G CONTRAC'!K25</f>
        <v>GIT Contratacion</v>
      </c>
      <c r="N329" s="640">
        <f>'G CONTRAC'!Y25</f>
        <v>1.0000000000000002</v>
      </c>
      <c r="O329" s="640">
        <f>'G CONTRAC'!Y26</f>
        <v>0</v>
      </c>
      <c r="P329" s="640">
        <f>'G CONTRAC'!Z25</f>
        <v>0.15</v>
      </c>
      <c r="Q329" s="640">
        <f>'G CONTRAC'!AA25</f>
        <v>0</v>
      </c>
      <c r="R329" s="645"/>
      <c r="S329" s="71" t="str">
        <f>'G CONTRAC'!B28</f>
        <v>10. Plan Estratégico de Tecnologías de la Información y las Comunicaciones PETI</v>
      </c>
      <c r="T329" s="23" t="str">
        <f>'G CONTRAC'!C28</f>
        <v>Actualizar y mantener el modulo ERP (SAE y SAI) todos los meses</v>
      </c>
      <c r="U329" s="72" t="str">
        <f>'G CONTRAC'!K28</f>
        <v>Almacen General</v>
      </c>
      <c r="V329" s="23">
        <f>'G CONTRAC'!Y28</f>
        <v>0.99999999999999978</v>
      </c>
      <c r="W329" s="23">
        <f>'G CONTRAC'!Y29</f>
        <v>0</v>
      </c>
      <c r="X329" s="23">
        <f>'G CONTRAC'!Z28</f>
        <v>0.2</v>
      </c>
      <c r="Y329" s="24">
        <f>'G CONTRAC'!AA28</f>
        <v>0</v>
      </c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34.5" customHeight="1">
      <c r="A330" s="636"/>
      <c r="B330" s="636"/>
      <c r="C330" s="636"/>
      <c r="D330" s="636"/>
      <c r="E330" s="636"/>
      <c r="F330" s="636"/>
      <c r="G330" s="636"/>
      <c r="H330" s="636"/>
      <c r="I330" s="636"/>
      <c r="J330" s="636"/>
      <c r="K330" s="636"/>
      <c r="L330" s="636"/>
      <c r="M330" s="636"/>
      <c r="N330" s="636"/>
      <c r="O330" s="636"/>
      <c r="P330" s="636"/>
      <c r="Q330" s="636"/>
      <c r="R330" s="645"/>
      <c r="S330" s="73" t="str">
        <f>'G CONTRAC'!B30</f>
        <v>2. Plan Anual de Adquisiciones</v>
      </c>
      <c r="T330" s="74" t="str">
        <f>'G CONTRAC'!C30</f>
        <v xml:space="preserve">Depurar inventario, propiedad planta y equipo todos los meses y realizar el levantamiento del mismo. </v>
      </c>
      <c r="U330" s="74" t="str">
        <f>'G CONTRAC'!K30</f>
        <v>Almacen General</v>
      </c>
      <c r="V330" s="27">
        <f>'G CONTRAC'!Y30</f>
        <v>0.99999999999999978</v>
      </c>
      <c r="W330" s="27">
        <f>'G CONTRAC'!Y31</f>
        <v>0</v>
      </c>
      <c r="X330" s="27">
        <f>'G CONTRAC'!Z30</f>
        <v>0.2</v>
      </c>
      <c r="Y330" s="28">
        <f>'G CONTRAC'!AA30</f>
        <v>0</v>
      </c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34.5" customHeight="1">
      <c r="A331" s="636"/>
      <c r="B331" s="636"/>
      <c r="C331" s="636"/>
      <c r="D331" s="636"/>
      <c r="E331" s="636"/>
      <c r="F331" s="636"/>
      <c r="G331" s="636"/>
      <c r="H331" s="636"/>
      <c r="I331" s="636"/>
      <c r="J331" s="636"/>
      <c r="K331" s="636"/>
      <c r="L331" s="636"/>
      <c r="M331" s="636"/>
      <c r="N331" s="636"/>
      <c r="O331" s="636"/>
      <c r="P331" s="636"/>
      <c r="Q331" s="636"/>
      <c r="R331" s="645"/>
      <c r="S331" s="73" t="str">
        <f>'G CONTRAC'!B32</f>
        <v>2. Plan Anual de Adquisiciones</v>
      </c>
      <c r="T331" s="27" t="str">
        <f>'G CONTRAC'!C32</f>
        <v>Custodiar y controlar el ingreso y salida de elementos</v>
      </c>
      <c r="U331" s="74" t="str">
        <f>'G CONTRAC'!K32</f>
        <v>Almacen General</v>
      </c>
      <c r="V331" s="27">
        <f>'G CONTRAC'!Y32</f>
        <v>0.99999999999999989</v>
      </c>
      <c r="W331" s="27">
        <f>'G CONTRAC'!Y33</f>
        <v>0</v>
      </c>
      <c r="X331" s="27">
        <f>'G CONTRAC'!Z32</f>
        <v>0.2</v>
      </c>
      <c r="Y331" s="28">
        <f>'G CONTRAC'!AA32</f>
        <v>0</v>
      </c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34.5" customHeight="1">
      <c r="A332" s="636"/>
      <c r="B332" s="636"/>
      <c r="C332" s="636"/>
      <c r="D332" s="636"/>
      <c r="E332" s="636"/>
      <c r="F332" s="636"/>
      <c r="G332" s="636"/>
      <c r="H332" s="636"/>
      <c r="I332" s="636"/>
      <c r="J332" s="636"/>
      <c r="K332" s="636"/>
      <c r="L332" s="636"/>
      <c r="M332" s="636"/>
      <c r="N332" s="636"/>
      <c r="O332" s="636"/>
      <c r="P332" s="636"/>
      <c r="Q332" s="636"/>
      <c r="R332" s="645"/>
      <c r="S332" s="73" t="str">
        <f>'G CONTRAC'!B34</f>
        <v>2. Plan Anual de Adquisiciones</v>
      </c>
      <c r="T332" s="27" t="str">
        <f>'G CONTRAC'!C34</f>
        <v>Realizar el proceso de bajas de bienes</v>
      </c>
      <c r="U332" s="74" t="str">
        <f>'G CONTRAC'!K34</f>
        <v>Almacen General</v>
      </c>
      <c r="V332" s="27">
        <f>'G CONTRAC'!Y34</f>
        <v>1</v>
      </c>
      <c r="W332" s="27">
        <f>'G CONTRAC'!Y35</f>
        <v>0</v>
      </c>
      <c r="X332" s="27">
        <f>'G CONTRAC'!Z34</f>
        <v>0.2</v>
      </c>
      <c r="Y332" s="28">
        <f>'G CONTRAC'!AA34</f>
        <v>0</v>
      </c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34.5" customHeight="1">
      <c r="A333" s="636"/>
      <c r="B333" s="636"/>
      <c r="C333" s="637"/>
      <c r="D333" s="637"/>
      <c r="E333" s="637"/>
      <c r="F333" s="637"/>
      <c r="G333" s="637"/>
      <c r="H333" s="637"/>
      <c r="I333" s="637"/>
      <c r="J333" s="637"/>
      <c r="K333" s="637"/>
      <c r="L333" s="637"/>
      <c r="M333" s="637"/>
      <c r="N333" s="637"/>
      <c r="O333" s="637"/>
      <c r="P333" s="637"/>
      <c r="Q333" s="637"/>
      <c r="R333" s="645"/>
      <c r="S333" s="75" t="str">
        <f>'G CONTRAC'!B36</f>
        <v>6. Plan Institucional de Capacitación</v>
      </c>
      <c r="T333" s="31" t="str">
        <f>'G CONTRAC'!C36</f>
        <v>Elaborar y publicar tips (recomendaciones sencillas y precisas sobre los temas más relevantes.</v>
      </c>
      <c r="U333" s="76" t="str">
        <f>'G CONTRAC'!K36</f>
        <v>Almacen General</v>
      </c>
      <c r="V333" s="31">
        <f>'G CONTRAC'!Y36</f>
        <v>1</v>
      </c>
      <c r="W333" s="31">
        <f>'G CONTRAC'!Y37</f>
        <v>0</v>
      </c>
      <c r="X333" s="31">
        <f>'G CONTRAC'!Z36</f>
        <v>0.2</v>
      </c>
      <c r="Y333" s="33">
        <f>'G CONTRAC'!AA36</f>
        <v>0</v>
      </c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62.25" customHeight="1">
      <c r="A334" s="636"/>
      <c r="B334" s="636"/>
      <c r="C334" s="237" t="str">
        <f>'G CONTRAC'!A41</f>
        <v>Manuales de Contratación y supervisión actualizados</v>
      </c>
      <c r="D334" s="238" t="str">
        <f>'G CONTRAC'!B41</f>
        <v>2. Plan Anual de Adquisiciones</v>
      </c>
      <c r="E334" s="238" t="str">
        <f>'G CONTRAC'!C41</f>
        <v>Implementar_un_plan_de_modernización_y_fortalecimiento_institucional</v>
      </c>
      <c r="F334" s="238" t="str">
        <f>'G CONTRAC'!D41</f>
        <v>1.8. Implementación  de las políticas de gestión y desempeño institucional (MIPG).</v>
      </c>
      <c r="G334" s="238" t="str">
        <f>'G CONTRAC'!E41</f>
        <v>Direccionamiento_Estratégico_y_Planeación</v>
      </c>
      <c r="H334" s="238" t="str">
        <f>'G CONTRAC'!F41</f>
        <v>2.1. Planeacion Institucional</v>
      </c>
      <c r="I334" s="238" t="str">
        <f>'G CONTRAC'!G41</f>
        <v>numero</v>
      </c>
      <c r="J334" s="238">
        <f>'G CONTRAC'!H41</f>
        <v>2</v>
      </c>
      <c r="K334" s="238" t="str">
        <f>'G CONTRAC'!I41</f>
        <v>manuales de contratación actualizados</v>
      </c>
      <c r="L334" s="238" t="str">
        <f>'G CONTRAC'!J41</f>
        <v>Eficacia</v>
      </c>
      <c r="M334" s="238" t="str">
        <f>'G CONTRAC'!K41</f>
        <v>GIT Contratacion</v>
      </c>
      <c r="N334" s="132">
        <f>'G CONTRAC'!Y41</f>
        <v>1</v>
      </c>
      <c r="O334" s="132">
        <f>'G CONTRAC'!Y42</f>
        <v>0</v>
      </c>
      <c r="P334" s="132">
        <f>'G CONTRAC'!Z41</f>
        <v>0.25</v>
      </c>
      <c r="Q334" s="132">
        <f>'G CONTRAC'!AA41</f>
        <v>0</v>
      </c>
      <c r="R334" s="645"/>
      <c r="S334" s="239" t="str">
        <f>'G CONTRAC'!B44</f>
        <v>9. Plan Anticorrupción y de Atención al Ciudadano</v>
      </c>
      <c r="T334" s="135" t="str">
        <f>'G CONTRAC'!C44</f>
        <v xml:space="preserve">Realizar reuniones y/o mesas de trabajo para revisar y actualizar los  Manuales de Contratación y supervisión e interventoría
</v>
      </c>
      <c r="U334" s="240" t="str">
        <f>'G CONTRAC'!K44</f>
        <v>GIT Contratacion</v>
      </c>
      <c r="V334" s="135">
        <f>'G CONTRAC'!Y44</f>
        <v>1</v>
      </c>
      <c r="W334" s="135">
        <f>'G CONTRAC'!Y45</f>
        <v>0</v>
      </c>
      <c r="X334" s="135">
        <f>'G CONTRAC'!Z44</f>
        <v>1</v>
      </c>
      <c r="Y334" s="136">
        <f>'G CONTRAC'!AA44</f>
        <v>0</v>
      </c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62.25" customHeight="1">
      <c r="A335" s="636"/>
      <c r="B335" s="636"/>
      <c r="C335" s="237" t="str">
        <f>+'G CONTRAC'!A57</f>
        <v>Formatos de contratación y supervisón actualizados</v>
      </c>
      <c r="D335" s="238" t="str">
        <f>+'G CONTRAC'!B57</f>
        <v>2. Plan Anual de Adquisiciones</v>
      </c>
      <c r="E335" s="238" t="str">
        <f>+'G CONTRAC'!C57</f>
        <v>Implementar_un_plan_de_modernización_y_fortalecimiento_institucional</v>
      </c>
      <c r="F335" s="238" t="str">
        <f>+'G CONTRAC'!D57</f>
        <v>1.8. Implementación  de las políticas de gestión y desempeño institucional (MIPG).</v>
      </c>
      <c r="G335" s="238" t="str">
        <f>+'G CONTRAC'!E57</f>
        <v>Direccionamiento_Estratégico_y_Planeación</v>
      </c>
      <c r="H335" s="238" t="str">
        <f>+'G CONTRAC'!F57</f>
        <v>2.1. Planeacion Institucional</v>
      </c>
      <c r="I335" s="238" t="str">
        <f>+'G CONTRAC'!G57</f>
        <v>numero</v>
      </c>
      <c r="J335" s="238">
        <f>+'G CONTRAC'!H57</f>
        <v>2</v>
      </c>
      <c r="K335" s="238" t="str">
        <f>+'G CONTRAC'!I57</f>
        <v>formatos actualizados</v>
      </c>
      <c r="L335" s="238" t="str">
        <f>+'G CONTRAC'!J57</f>
        <v>Eficacia</v>
      </c>
      <c r="M335" s="238" t="str">
        <f>+'G CONTRAC'!K57</f>
        <v>GIT Contratacion</v>
      </c>
      <c r="N335" s="132">
        <f>+'G CONTRAC'!Y57</f>
        <v>1</v>
      </c>
      <c r="O335" s="132">
        <f>+'G CONTRAC'!Y58</f>
        <v>0</v>
      </c>
      <c r="P335" s="132">
        <f>+'G CONTRAC'!Z57</f>
        <v>0.05</v>
      </c>
      <c r="Q335" s="132">
        <f>+'G CONTRAC'!AA57</f>
        <v>0</v>
      </c>
      <c r="R335" s="645"/>
      <c r="S335" s="239" t="str">
        <f>+'G CONTRAC'!B60</f>
        <v>9. Plan Anticorrupción y de Atención al Ciudadano</v>
      </c>
      <c r="T335" s="135" t="str">
        <f>+'G CONTRAC'!C60</f>
        <v xml:space="preserve">Revisar  formatos utilizados porel GIT Gestión Contratual y las demás dependencias del IGAC en desarrollo de la gestión contratual y actualización de los mismos.  </v>
      </c>
      <c r="U335" s="240" t="str">
        <f>'G CONTRAC'!K60</f>
        <v>GIT Contratacion</v>
      </c>
      <c r="V335" s="135">
        <f>'G CONTRAC'!Y60</f>
        <v>1</v>
      </c>
      <c r="W335" s="135">
        <f>'G CONTRAC'!Y61</f>
        <v>0</v>
      </c>
      <c r="X335" s="135">
        <f>'G CONTRAC'!Z60</f>
        <v>1</v>
      </c>
      <c r="Y335" s="136">
        <f>'G CONTRAC'!AA60</f>
        <v>0</v>
      </c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>
      <c r="A336" s="636"/>
      <c r="B336" s="636"/>
      <c r="C336" s="649" t="str">
        <f>+'G CONTRAC'!A73</f>
        <v xml:space="preserve">Socializaciones y sensibilizaciones en temas en contratación y supervisión </v>
      </c>
      <c r="D336" s="650" t="str">
        <f>+'G CONTRAC'!B73</f>
        <v>2. Plan Anual de Adquisiciones</v>
      </c>
      <c r="E336" s="650" t="str">
        <f>+'G CONTRAC'!C73</f>
        <v>Implementar_un_plan_de_modernización_y_fortalecimiento_institucional</v>
      </c>
      <c r="F336" s="650" t="str">
        <f>+'G CONTRAC'!D73</f>
        <v>1.8. Implementación  de las políticas de gestión y desempeño institucional (MIPG).</v>
      </c>
      <c r="G336" s="650" t="str">
        <f>+'G CONTRAC'!E73</f>
        <v>Direccionamiento_Estratégico_y_Planeación</v>
      </c>
      <c r="H336" s="650" t="str">
        <f>+'G CONTRAC'!F73</f>
        <v>2.1. Planeacion Institucional</v>
      </c>
      <c r="I336" s="650" t="str">
        <f>+'G CONTRAC'!G73</f>
        <v>numero</v>
      </c>
      <c r="J336" s="650">
        <f>+'G CONTRAC'!H73</f>
        <v>5</v>
      </c>
      <c r="K336" s="650" t="str">
        <f>+'G CONTRAC'!I73</f>
        <v>Actividades de socialización y sensibilizaciones realizadas</v>
      </c>
      <c r="L336" s="650" t="str">
        <f>+'G CONTRAC'!J73</f>
        <v>Eficacia</v>
      </c>
      <c r="M336" s="650" t="str">
        <f>+'G CONTRAC'!K73</f>
        <v>GIT Contratacion</v>
      </c>
      <c r="N336" s="643">
        <f>+'G CONTRAC'!Y73</f>
        <v>1.0000000000000002</v>
      </c>
      <c r="O336" s="643">
        <f>+'G CONTRAC'!Y74</f>
        <v>0</v>
      </c>
      <c r="P336" s="643">
        <f>+'G CONTRAC'!Z73</f>
        <v>0.05</v>
      </c>
      <c r="Q336" s="643">
        <f>+'G CONTRAC'!AA73</f>
        <v>0</v>
      </c>
      <c r="R336" s="645"/>
      <c r="S336" s="71" t="str">
        <f>+'G CONTRAC'!B76</f>
        <v>9. Plan Anticorrupción y de Atención al Ciudadano</v>
      </c>
      <c r="T336" s="23" t="str">
        <f>+'G CONTRAC'!C76</f>
        <v>Realizar capacitaciones a los funcionarios y contratistas del Instituto de acuerdo a la actualización de los  Manuales de Contratación y supervisión e interventoría</v>
      </c>
      <c r="U336" s="72" t="str">
        <f>'G CONTRAC'!K76</f>
        <v>GIT Contratacion</v>
      </c>
      <c r="V336" s="23">
        <f>'G CONTRAC'!Y76</f>
        <v>1.0000000000000002</v>
      </c>
      <c r="W336" s="23">
        <f>'G CONTRAC'!Y77</f>
        <v>0</v>
      </c>
      <c r="X336" s="23">
        <f>'G CONTRAC'!Z76</f>
        <v>0.5</v>
      </c>
      <c r="Y336" s="24">
        <f>'G CONTRAC'!AA76</f>
        <v>0</v>
      </c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>
      <c r="A337" s="637"/>
      <c r="B337" s="637"/>
      <c r="C337" s="637"/>
      <c r="D337" s="637"/>
      <c r="E337" s="637"/>
      <c r="F337" s="637"/>
      <c r="G337" s="637"/>
      <c r="H337" s="637"/>
      <c r="I337" s="637"/>
      <c r="J337" s="637"/>
      <c r="K337" s="637"/>
      <c r="L337" s="637"/>
      <c r="M337" s="637"/>
      <c r="N337" s="637"/>
      <c r="O337" s="637"/>
      <c r="P337" s="637"/>
      <c r="Q337" s="637"/>
      <c r="R337" s="646"/>
      <c r="S337" s="75" t="str">
        <f>+'G CONTRAC'!B78</f>
        <v>9. Plan Anticorrupción y de Atención al Ciudadano</v>
      </c>
      <c r="T337" s="31" t="str">
        <f>+'G CONTRAC'!C78</f>
        <v>Elaborar y publicar tips (recomendaciones sencillas y precisas sobre los temas más relevantes a tener en cuenta en las diferentes etapas contractuales)</v>
      </c>
      <c r="U337" s="76" t="str">
        <f>'G CONTRAC'!K78</f>
        <v>GIT Contratacion</v>
      </c>
      <c r="V337" s="31">
        <f>'G CONTRAC'!Y78</f>
        <v>1.0000000000000002</v>
      </c>
      <c r="W337" s="31">
        <f>'G CONTRAC'!Y79</f>
        <v>0</v>
      </c>
      <c r="X337" s="31">
        <f>'G CONTRAC'!Z78</f>
        <v>0.5</v>
      </c>
      <c r="Y337" s="33">
        <f>'G CONTRAC'!AA78</f>
        <v>0</v>
      </c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>
      <c r="A338" s="635" t="str">
        <f>JURIDICA!C4</f>
        <v>GESTIÓN JURÍDICA</v>
      </c>
      <c r="B338" s="638">
        <f>JURIDICA!AA4</f>
        <v>4.9399999999999999E-2</v>
      </c>
      <c r="C338" s="649" t="str">
        <f>JURIDICA!A9</f>
        <v xml:space="preserve">Documentos de Lineamientos  Juridicos </v>
      </c>
      <c r="D338" s="650" t="str">
        <f>JURIDICA!B9</f>
        <v>9. Plan Anticorrupción y de Atención al Ciudadano</v>
      </c>
      <c r="E338" s="650" t="str">
        <f>JURIDICA!C9</f>
        <v>Implementar un plan de modernización y fortalecimiento institucional</v>
      </c>
      <c r="F338" s="650" t="str">
        <f>JURIDICA!D9</f>
        <v>1.8. Implementación  de las políticas de gestión y desempeño institucional (MIPG).</v>
      </c>
      <c r="G338" s="650" t="str">
        <f>JURIDICA!E9</f>
        <v>Gestión con Valores para Resultados</v>
      </c>
      <c r="H338" s="650" t="str">
        <f>JURIDICA!F9</f>
        <v>3.13. Defensa jurídica</v>
      </c>
      <c r="I338" s="650" t="str">
        <f>JURIDICA!G9</f>
        <v>Porcentaje</v>
      </c>
      <c r="J338" s="650">
        <f>JURIDICA!H9</f>
        <v>1</v>
      </c>
      <c r="K338" s="650" t="str">
        <f>JURIDICA!I9</f>
        <v>(Número) Porcentaje de documentosde lineamientos jurídicos formulados</v>
      </c>
      <c r="L338" s="650" t="str">
        <f>JURIDICA!J9</f>
        <v>Eficacia</v>
      </c>
      <c r="M338" s="650" t="str">
        <f>JURIDICA!K9</f>
        <v>Oficina Asesora Jurídica</v>
      </c>
      <c r="N338" s="640">
        <f>JURIDICA!Y9</f>
        <v>1</v>
      </c>
      <c r="O338" s="640">
        <f>JURIDICA!Y10</f>
        <v>0</v>
      </c>
      <c r="P338" s="640">
        <f>JURIDICA!Z9</f>
        <v>0.4</v>
      </c>
      <c r="Q338" s="640">
        <f>JURIDICA!AA9</f>
        <v>0</v>
      </c>
      <c r="R338" s="644">
        <f>SUM(Q338:Q345)</f>
        <v>0</v>
      </c>
      <c r="S338" s="71" t="str">
        <f>JURIDICA!B12</f>
        <v>9. Plan Anticorrupción y de Atención al Ciudadano</v>
      </c>
      <c r="T338" s="23" t="str">
        <f>JURIDICA!C12</f>
        <v xml:space="preserve">Diagnosticar y diseñar la estructura para la articulación juridica de la entidad a nivel nacional (Uno (1) Acto administrativo) </v>
      </c>
      <c r="U338" s="72" t="str">
        <f>JURIDICA!K12</f>
        <v>Oficina Asesora Jurídica</v>
      </c>
      <c r="V338" s="23">
        <f>JURIDICA!Y12</f>
        <v>1</v>
      </c>
      <c r="W338" s="23">
        <f>JURIDICA!Y13</f>
        <v>0</v>
      </c>
      <c r="X338" s="23">
        <f>JURIDICA!Z12</f>
        <v>0.25</v>
      </c>
      <c r="Y338" s="24">
        <f>JURIDICA!AA12</f>
        <v>0</v>
      </c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>
      <c r="A339" s="636"/>
      <c r="B339" s="636"/>
      <c r="C339" s="636"/>
      <c r="D339" s="636"/>
      <c r="E339" s="636"/>
      <c r="F339" s="636"/>
      <c r="G339" s="636"/>
      <c r="H339" s="636"/>
      <c r="I339" s="636"/>
      <c r="J339" s="636"/>
      <c r="K339" s="636"/>
      <c r="L339" s="636"/>
      <c r="M339" s="636"/>
      <c r="N339" s="636"/>
      <c r="O339" s="636"/>
      <c r="P339" s="636"/>
      <c r="Q339" s="636"/>
      <c r="R339" s="645"/>
      <c r="S339" s="73" t="str">
        <f>JURIDICA!B14</f>
        <v>9. Plan Anticorrupción y de Atención al Ciudadano</v>
      </c>
      <c r="T339" s="27" t="str">
        <f>JURIDICA!C14</f>
        <v>Estructurar y poner en marcha la instancia de coordinación juridica (Uno (1) documento metodológico)</v>
      </c>
      <c r="U339" s="74" t="str">
        <f>JURIDICA!K14</f>
        <v>Oficina Asesora Jurídica</v>
      </c>
      <c r="V339" s="27">
        <f>JURIDICA!Y14</f>
        <v>1</v>
      </c>
      <c r="W339" s="27">
        <f>JURIDICA!Y15</f>
        <v>0</v>
      </c>
      <c r="X339" s="27">
        <f>JURIDICA!Z14</f>
        <v>0.25</v>
      </c>
      <c r="Y339" s="28">
        <f>JURIDICA!AA14</f>
        <v>0</v>
      </c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>
      <c r="A340" s="636"/>
      <c r="B340" s="636"/>
      <c r="C340" s="636"/>
      <c r="D340" s="636"/>
      <c r="E340" s="636"/>
      <c r="F340" s="636"/>
      <c r="G340" s="636"/>
      <c r="H340" s="636"/>
      <c r="I340" s="636"/>
      <c r="J340" s="636"/>
      <c r="K340" s="636"/>
      <c r="L340" s="636"/>
      <c r="M340" s="636"/>
      <c r="N340" s="636"/>
      <c r="O340" s="636"/>
      <c r="P340" s="636"/>
      <c r="Q340" s="636"/>
      <c r="R340" s="645"/>
      <c r="S340" s="73" t="str">
        <f>JURIDICA!B16</f>
        <v>9. Plan Anticorrupción y de Atención al Ciudadano</v>
      </c>
      <c r="T340" s="27" t="str">
        <f>JURIDICA!C16</f>
        <v xml:space="preserve">Diseñar e implementar lineamientos de mejora regulatoria, asesoría jurídica y en materia contractual  (Uno (1) instrumento) </v>
      </c>
      <c r="U340" s="74" t="str">
        <f>JURIDICA!K16</f>
        <v>Oficina Asesora Jurídica</v>
      </c>
      <c r="V340" s="27">
        <f>JURIDICA!Y16</f>
        <v>1</v>
      </c>
      <c r="W340" s="27">
        <f>JURIDICA!Y17</f>
        <v>0</v>
      </c>
      <c r="X340" s="27">
        <f>JURIDICA!Z16</f>
        <v>0.25</v>
      </c>
      <c r="Y340" s="28">
        <f>JURIDICA!AA16</f>
        <v>0</v>
      </c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>
      <c r="A341" s="636"/>
      <c r="B341" s="636"/>
      <c r="C341" s="637"/>
      <c r="D341" s="637"/>
      <c r="E341" s="637"/>
      <c r="F341" s="637"/>
      <c r="G341" s="637"/>
      <c r="H341" s="637"/>
      <c r="I341" s="637"/>
      <c r="J341" s="637"/>
      <c r="K341" s="637"/>
      <c r="L341" s="637"/>
      <c r="M341" s="637"/>
      <c r="N341" s="637"/>
      <c r="O341" s="637"/>
      <c r="P341" s="637"/>
      <c r="Q341" s="637"/>
      <c r="R341" s="645"/>
      <c r="S341" s="75" t="str">
        <f>JURIDICA!B18</f>
        <v>9. Plan Anticorrupción y de Atención al Ciudadano</v>
      </c>
      <c r="T341" s="31" t="str">
        <f>JURIDICA!C18</f>
        <v>Actualizar o diseñar nuevos lineamientos en defensa judicial (Uno (1) instrumento).</v>
      </c>
      <c r="U341" s="76" t="str">
        <f>JURIDICA!K18</f>
        <v>Oficina Asesora Jurídica</v>
      </c>
      <c r="V341" s="31">
        <f>JURIDICA!Y18</f>
        <v>1</v>
      </c>
      <c r="W341" s="31">
        <f>JURIDICA!Y19</f>
        <v>0</v>
      </c>
      <c r="X341" s="31">
        <f>JURIDICA!Z18</f>
        <v>0.25</v>
      </c>
      <c r="Y341" s="33">
        <f>JURIDICA!AA18</f>
        <v>0</v>
      </c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30" customHeight="1">
      <c r="A342" s="636"/>
      <c r="B342" s="636"/>
      <c r="C342" s="649" t="str">
        <f>JURIDICA!A23</f>
        <v>Servicios de Procesos Juridicos</v>
      </c>
      <c r="D342" s="650" t="str">
        <f>JURIDICA!B23</f>
        <v>9. Plan Anticorrupción y de Atención al Ciudadano</v>
      </c>
      <c r="E342" s="650" t="str">
        <f>JURIDICA!C23</f>
        <v>Implementar un plan de modernización y fortalecimiento institucional</v>
      </c>
      <c r="F342" s="650" t="str">
        <f>JURIDICA!D23</f>
        <v>Implementación  de las políticas de gestión y desempeño institucional (MIPG).</v>
      </c>
      <c r="G342" s="650" t="s">
        <v>438</v>
      </c>
      <c r="H342" s="650" t="str">
        <f>JURIDICA!F23</f>
        <v>3.6. Fortalecimiento organizacional y simplificación de procesos</v>
      </c>
      <c r="I342" s="650" t="str">
        <f>JURIDICA!G23</f>
        <v>Porcentaje</v>
      </c>
      <c r="J342" s="650">
        <f>JURIDICA!H23</f>
        <v>1</v>
      </c>
      <c r="K342" s="650" t="str">
        <f>JURIDICA!I23</f>
        <v>Porcentaje de Servicios Juridicos Implementados</v>
      </c>
      <c r="L342" s="650" t="str">
        <f>JURIDICA!J23</f>
        <v>Eficacia</v>
      </c>
      <c r="M342" s="650" t="str">
        <f>JURIDICA!K23</f>
        <v>Oficina Asesora Jurídica</v>
      </c>
      <c r="N342" s="640">
        <f>JURIDICA!Y23</f>
        <v>0.99999660000000012</v>
      </c>
      <c r="O342" s="640">
        <f>JURIDICA!Y24</f>
        <v>0</v>
      </c>
      <c r="P342" s="640">
        <f>JURIDICA!Z23</f>
        <v>0.6</v>
      </c>
      <c r="Q342" s="640">
        <f>JURIDICA!AA23</f>
        <v>0</v>
      </c>
      <c r="R342" s="645"/>
      <c r="S342" s="71" t="str">
        <f>JURIDICA!B26</f>
        <v>9. Plan Anticorrupción y de Atención al Ciudadano</v>
      </c>
      <c r="T342" s="23" t="str">
        <f>JURIDICA!C26</f>
        <v>Publicar en la página WEB del IGAC y socializar los actos administrativos, lineamientos e instrumentos producidos o revisados en la Oficina Asesora Jurídica a nivel nacional.</v>
      </c>
      <c r="U342" s="72" t="str">
        <f>JURIDICA!K26</f>
        <v>Oficina Asesora Jurídica</v>
      </c>
      <c r="V342" s="23">
        <f>JURIDICA!Y26</f>
        <v>0.999996</v>
      </c>
      <c r="W342" s="23">
        <f>JURIDICA!Y27</f>
        <v>0</v>
      </c>
      <c r="X342" s="23">
        <f>JURIDICA!Z26</f>
        <v>0.15</v>
      </c>
      <c r="Y342" s="24">
        <f>JURIDICA!AA26</f>
        <v>0</v>
      </c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>
      <c r="A343" s="636"/>
      <c r="B343" s="636"/>
      <c r="C343" s="636"/>
      <c r="D343" s="636"/>
      <c r="E343" s="636"/>
      <c r="F343" s="636"/>
      <c r="G343" s="636"/>
      <c r="H343" s="636"/>
      <c r="I343" s="636"/>
      <c r="J343" s="636"/>
      <c r="K343" s="636"/>
      <c r="L343" s="636"/>
      <c r="M343" s="636"/>
      <c r="N343" s="636"/>
      <c r="O343" s="636"/>
      <c r="P343" s="636"/>
      <c r="Q343" s="636"/>
      <c r="R343" s="645"/>
      <c r="S343" s="73" t="str">
        <f>JURIDICA!B28</f>
        <v>1. Plan Institucional de Archivos de la Entidad -PINAR</v>
      </c>
      <c r="T343" s="27" t="str">
        <f>JURIDICA!C28</f>
        <v>Responder las solicitudes de conceptos, asesorías y trámites o actos administrativos o contractuales, que se le requieran a la Oficina Asesora Jurídica</v>
      </c>
      <c r="U343" s="74" t="str">
        <f>JURIDICA!K28</f>
        <v>Oficina Asesora Jurídica</v>
      </c>
      <c r="V343" s="27">
        <f>JURIDICA!Y28</f>
        <v>0.999996</v>
      </c>
      <c r="W343" s="27">
        <f>JURIDICA!Y29</f>
        <v>0</v>
      </c>
      <c r="X343" s="27">
        <f>JURIDICA!Z28</f>
        <v>0.2</v>
      </c>
      <c r="Y343" s="28">
        <f>JURIDICA!AA28</f>
        <v>0</v>
      </c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>
      <c r="A344" s="636"/>
      <c r="B344" s="636"/>
      <c r="C344" s="636"/>
      <c r="D344" s="636"/>
      <c r="E344" s="636"/>
      <c r="F344" s="636"/>
      <c r="G344" s="636"/>
      <c r="H344" s="636"/>
      <c r="I344" s="636"/>
      <c r="J344" s="636"/>
      <c r="K344" s="636"/>
      <c r="L344" s="636"/>
      <c r="M344" s="636"/>
      <c r="N344" s="636"/>
      <c r="O344" s="636"/>
      <c r="P344" s="636"/>
      <c r="Q344" s="636"/>
      <c r="R344" s="645"/>
      <c r="S344" s="73" t="str">
        <f>JURIDICA!B30</f>
        <v>9. Plan Anticorrupción y de Atención al Ciudadano</v>
      </c>
      <c r="T344" s="27" t="str">
        <f>JURIDICA!C30</f>
        <v>Ejercer la defensa judicial del IGAC de acuerdo a la ley, los lineamientos y protocolos del IGAC, dentro de los términos establecidos.</v>
      </c>
      <c r="U344" s="74" t="str">
        <f>JURIDICA!K30</f>
        <v>Oficina Asesora Jurídica</v>
      </c>
      <c r="V344" s="27">
        <f>JURIDICA!Y30</f>
        <v>0.999996</v>
      </c>
      <c r="W344" s="27">
        <f>JURIDICA!Y31</f>
        <v>0</v>
      </c>
      <c r="X344" s="27">
        <f>JURIDICA!Z30</f>
        <v>0.2</v>
      </c>
      <c r="Y344" s="28">
        <f>JURIDICA!AA30</f>
        <v>0</v>
      </c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30" customHeight="1">
      <c r="A345" s="636"/>
      <c r="B345" s="636"/>
      <c r="C345" s="636"/>
      <c r="D345" s="636"/>
      <c r="E345" s="636"/>
      <c r="F345" s="636"/>
      <c r="G345" s="636"/>
      <c r="H345" s="636"/>
      <c r="I345" s="636"/>
      <c r="J345" s="636"/>
      <c r="K345" s="636"/>
      <c r="L345" s="636"/>
      <c r="M345" s="636"/>
      <c r="N345" s="636"/>
      <c r="O345" s="636"/>
      <c r="P345" s="636"/>
      <c r="Q345" s="636"/>
      <c r="R345" s="645"/>
      <c r="S345" s="73" t="str">
        <f>JURIDICA!B32</f>
        <v>9. Plan Anticorrupción y de Atención al Ciudadano</v>
      </c>
      <c r="T345" s="27" t="str">
        <f>JURIDICA!C32</f>
        <v>Realizar la gestión documental de los procesos a cargo de la Oficina Asesora Jurídica.</v>
      </c>
      <c r="U345" s="74" t="str">
        <f>JURIDICA!K32</f>
        <v>Oficina Asesora Jurídica</v>
      </c>
      <c r="V345" s="27">
        <f>JURIDICA!Y32</f>
        <v>0.999996</v>
      </c>
      <c r="W345" s="27">
        <f>JURIDICA!Y33</f>
        <v>0</v>
      </c>
      <c r="X345" s="27">
        <f>JURIDICA!Z32</f>
        <v>0.15</v>
      </c>
      <c r="Y345" s="28">
        <f>JURIDICA!AA32</f>
        <v>0</v>
      </c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30" customHeight="1">
      <c r="A346" s="636"/>
      <c r="B346" s="636"/>
      <c r="C346" s="636"/>
      <c r="D346" s="636"/>
      <c r="E346" s="636"/>
      <c r="F346" s="636"/>
      <c r="G346" s="636"/>
      <c r="H346" s="636"/>
      <c r="I346" s="636"/>
      <c r="J346" s="636"/>
      <c r="K346" s="636"/>
      <c r="L346" s="636"/>
      <c r="M346" s="636"/>
      <c r="N346" s="636"/>
      <c r="O346" s="636"/>
      <c r="P346" s="636"/>
      <c r="Q346" s="636"/>
      <c r="R346" s="645"/>
      <c r="S346" s="73" t="str">
        <f>JURIDICA!B34</f>
        <v>9. Plan Anticorrupción y de Atención al Ciudadano</v>
      </c>
      <c r="T346" s="27" t="str">
        <f>JURIDICA!C34</f>
        <v xml:space="preserve">Realizar el seguimiento a la plataforma Ekogui para garantizar la actualización del sistema por parte de los apoderados judiciales del IGAC de acuerdo a los lineamientos dados por la Agencia Nacional de la Defensa jurídica del Estado ANDJE. </v>
      </c>
      <c r="U346" s="74" t="str">
        <f>JURIDICA!K34</f>
        <v>Oficina Asesora Jurídica</v>
      </c>
      <c r="V346" s="27">
        <f>JURIDICA!Y34</f>
        <v>1</v>
      </c>
      <c r="W346" s="27">
        <f>JURIDICA!Y35</f>
        <v>0</v>
      </c>
      <c r="X346" s="27">
        <f>JURIDICA!Z34</f>
        <v>0.15</v>
      </c>
      <c r="Y346" s="28">
        <f>JURIDICA!AA34</f>
        <v>0</v>
      </c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30" customHeight="1">
      <c r="A347" s="637"/>
      <c r="B347" s="637"/>
      <c r="C347" s="637"/>
      <c r="D347" s="637"/>
      <c r="E347" s="637"/>
      <c r="F347" s="637"/>
      <c r="G347" s="637"/>
      <c r="H347" s="637"/>
      <c r="I347" s="637"/>
      <c r="J347" s="637"/>
      <c r="K347" s="637"/>
      <c r="L347" s="637"/>
      <c r="M347" s="637"/>
      <c r="N347" s="637"/>
      <c r="O347" s="637"/>
      <c r="P347" s="637"/>
      <c r="Q347" s="637"/>
      <c r="R347" s="646"/>
      <c r="S347" s="75" t="str">
        <f>JURIDICA!B36</f>
        <v>9. Plan Anticorrupción y de Atención al Ciudadano</v>
      </c>
      <c r="T347" s="31" t="str">
        <f>JURIDICA!C36</f>
        <v>Realizar los Comités de Conciliación dentro de los términos de la Ley y someter a aprobación del mismo las fichas que presenten los apoderados dentro de las diferentes actuaciones judiciales y prejudiciales que se adelanten.</v>
      </c>
      <c r="U347" s="76" t="str">
        <f>JURIDICA!K36</f>
        <v>Oficina Asesora Jurídica</v>
      </c>
      <c r="V347" s="31">
        <f>JURIDICA!Y36</f>
        <v>0.999996</v>
      </c>
      <c r="W347" s="31">
        <f>JURIDICA!Y37</f>
        <v>0</v>
      </c>
      <c r="X347" s="31">
        <f>JURIDICA!Z36</f>
        <v>0.15</v>
      </c>
      <c r="Y347" s="33">
        <f>JURIDICA!AA36</f>
        <v>0</v>
      </c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30.75" customHeight="1">
      <c r="A348" s="635" t="str">
        <f>INFORMAT!C4</f>
        <v>GESTIÓN INFORMÁTICA DE SOPORTE</v>
      </c>
      <c r="B348" s="638">
        <f>INFORMAT!AA4</f>
        <v>4.3700000000000003E-2</v>
      </c>
      <c r="C348" s="647" t="str">
        <f>INFORMAT!A9</f>
        <v>Solicitudes de TI</v>
      </c>
      <c r="D348" s="643" t="str">
        <f>INFORMAT!B9</f>
        <v>10. Plan Estratégico de Tecnologías de la Información y las Comunicaciones PETI</v>
      </c>
      <c r="E348" s="639" t="str">
        <f>INFORMAT!C9</f>
        <v>Implementar un plan de modernización y fortalecimiento institucional</v>
      </c>
      <c r="F348" s="639" t="str">
        <f>INFORMAT!D9</f>
        <v>1.2. Fortalecimiento del ecosistema digital para la gestión misional de la Entidad.</v>
      </c>
      <c r="G348" s="639" t="str">
        <f>INFORMAT!E9</f>
        <v>Gestión con Valores para Resultados</v>
      </c>
      <c r="H348" s="639" t="str">
        <f>INFORMAT!F9</f>
        <v>3.11. Gobierno Digital, antes Gobierno en Línea</v>
      </c>
      <c r="I348" s="639" t="str">
        <f>INFORMAT!G9</f>
        <v>Porcentaje</v>
      </c>
      <c r="J348" s="639">
        <f>INFORMAT!H9</f>
        <v>90</v>
      </c>
      <c r="K348" s="639" t="str">
        <f>INFORMAT!I9</f>
        <v>Solicitudes de TI atendidas</v>
      </c>
      <c r="L348" s="639" t="str">
        <f>INFORMAT!J9</f>
        <v>Eficacia</v>
      </c>
      <c r="M348" s="639" t="str">
        <f>INFORMAT!K9</f>
        <v>OIT</v>
      </c>
      <c r="N348" s="640">
        <f>INFORMAT!Y9</f>
        <v>0.99999999999999989</v>
      </c>
      <c r="O348" s="640">
        <f>INFORMAT!Y10</f>
        <v>0</v>
      </c>
      <c r="P348" s="640">
        <f>INFORMAT!Z9</f>
        <v>1</v>
      </c>
      <c r="Q348" s="640">
        <f>INFORMAT!AA9</f>
        <v>0</v>
      </c>
      <c r="R348" s="644">
        <f>SUM(Q348:Q350)</f>
        <v>0</v>
      </c>
      <c r="S348" s="71" t="str">
        <f>INFORMAT!B12</f>
        <v>10. Plan Estratégico de Tecnologías de la Información y las Comunicaciones PETI</v>
      </c>
      <c r="T348" s="23" t="str">
        <f>INFORMAT!C12</f>
        <v xml:space="preserve">Aprovisionar y administrar plataforma tecnologica </v>
      </c>
      <c r="U348" s="72" t="str">
        <f>INFORMAT!K12</f>
        <v>OIT</v>
      </c>
      <c r="V348" s="23">
        <f>INFORMAT!Y12</f>
        <v>0.99999999999999989</v>
      </c>
      <c r="W348" s="23">
        <f>INFORMAT!Y13</f>
        <v>0</v>
      </c>
      <c r="X348" s="23">
        <f>INFORMAT!Z12</f>
        <v>0.4</v>
      </c>
      <c r="Y348" s="24">
        <f>INFORMAT!AA12</f>
        <v>0</v>
      </c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30.75" customHeight="1">
      <c r="A349" s="636"/>
      <c r="B349" s="636"/>
      <c r="C349" s="636"/>
      <c r="D349" s="636"/>
      <c r="E349" s="636"/>
      <c r="F349" s="636"/>
      <c r="G349" s="636"/>
      <c r="H349" s="636"/>
      <c r="I349" s="636"/>
      <c r="J349" s="636"/>
      <c r="K349" s="636"/>
      <c r="L349" s="636"/>
      <c r="M349" s="636"/>
      <c r="N349" s="636"/>
      <c r="O349" s="636"/>
      <c r="P349" s="636"/>
      <c r="Q349" s="636"/>
      <c r="R349" s="645"/>
      <c r="S349" s="73" t="str">
        <f>INFORMAT!B14</f>
        <v>10. Plan Estratégico de Tecnologías de la Información y las Comunicaciones PETI</v>
      </c>
      <c r="T349" s="27" t="str">
        <f>INFORMAT!C14</f>
        <v xml:space="preserve">Atender solicitude de manteniento a los  sistemas de información, aplicaciones y portales </v>
      </c>
      <c r="U349" s="74" t="str">
        <f>INFORMAT!K14</f>
        <v>OIT</v>
      </c>
      <c r="V349" s="27">
        <f>INFORMAT!Y14</f>
        <v>0.99999999999999989</v>
      </c>
      <c r="W349" s="27">
        <f>INFORMAT!Y15</f>
        <v>0</v>
      </c>
      <c r="X349" s="27">
        <f>INFORMAT!Z14</f>
        <v>0.5</v>
      </c>
      <c r="Y349" s="28">
        <f>INFORMAT!AA14</f>
        <v>0</v>
      </c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30.75" customHeight="1">
      <c r="A350" s="637"/>
      <c r="B350" s="637"/>
      <c r="C350" s="637"/>
      <c r="D350" s="637"/>
      <c r="E350" s="637"/>
      <c r="F350" s="637"/>
      <c r="G350" s="637"/>
      <c r="H350" s="637"/>
      <c r="I350" s="637"/>
      <c r="J350" s="637"/>
      <c r="K350" s="637"/>
      <c r="L350" s="637"/>
      <c r="M350" s="637"/>
      <c r="N350" s="637"/>
      <c r="O350" s="637"/>
      <c r="P350" s="637"/>
      <c r="Q350" s="637"/>
      <c r="R350" s="646"/>
      <c r="S350" s="75" t="str">
        <f>INFORMAT!B16</f>
        <v>10. Plan Estratégico de Tecnologías de la Información y las Comunicaciones PETI</v>
      </c>
      <c r="T350" s="31" t="str">
        <f>INFORMAT!C16</f>
        <v>Atender incidencias y requerimientos de la mesa de servicios TI</v>
      </c>
      <c r="U350" s="76" t="str">
        <f>INFORMAT!K16</f>
        <v>OIT</v>
      </c>
      <c r="V350" s="31">
        <f>INFORMAT!Y16</f>
        <v>0.99999999999999989</v>
      </c>
      <c r="W350" s="31">
        <f>INFORMAT!Y17</f>
        <v>0</v>
      </c>
      <c r="X350" s="31">
        <f>INFORMAT!Z16</f>
        <v>0.1</v>
      </c>
      <c r="Y350" s="33">
        <f>INFORMAT!AA16</f>
        <v>0</v>
      </c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30.75" customHeight="1">
      <c r="A351" s="635" t="str">
        <f>'C DISCIP'!C3</f>
        <v>CONTROL DISCIPLINARIO</v>
      </c>
      <c r="B351" s="638">
        <f>'C DISCIP'!AA3</f>
        <v>3.3399999999999999E-2</v>
      </c>
      <c r="C351" s="649" t="str">
        <f>'C DISCIP'!A8</f>
        <v>Procesos disciplinarios en curso</v>
      </c>
      <c r="D351" s="650" t="str">
        <f>'C DISCIP'!B8</f>
        <v>13. No Aplica</v>
      </c>
      <c r="E351" s="650" t="str">
        <f>'C DISCIP'!C8</f>
        <v>Implementar_un_plan_de_modernización_y_fortalecimiento_institucional</v>
      </c>
      <c r="F351" s="650" t="str">
        <f>'C DISCIP'!D8</f>
        <v>1.8. Implementación  de las políticas de gestión y desempeño institucional (MIPG).</v>
      </c>
      <c r="G351" s="650" t="str">
        <f>'C DISCIP'!E8</f>
        <v>Control_Interno</v>
      </c>
      <c r="H351" s="650" t="str">
        <f>'C DISCIP'!F8</f>
        <v>7.15. Control Interno</v>
      </c>
      <c r="I351" s="650" t="str">
        <f>'C DISCIP'!G8</f>
        <v>Porcentaje</v>
      </c>
      <c r="J351" s="650">
        <f>'C DISCIP'!H8</f>
        <v>1</v>
      </c>
      <c r="K351" s="650" t="str">
        <f>'C DISCIP'!I8</f>
        <v>Porcentaje procesos disciplinarios tramitados</v>
      </c>
      <c r="L351" s="650" t="str">
        <f>'C DISCIP'!J8</f>
        <v>Eficacia</v>
      </c>
      <c r="M351" s="650" t="str">
        <f>'C DISCIP'!K8</f>
        <v>GIT Control Disciplinario</v>
      </c>
      <c r="N351" s="640">
        <f>'C DISCIP'!Y8</f>
        <v>0.99999999999999989</v>
      </c>
      <c r="O351" s="640">
        <f>'C DISCIP'!Y9</f>
        <v>0</v>
      </c>
      <c r="P351" s="640">
        <f>'C DISCIP'!Z8</f>
        <v>0.9</v>
      </c>
      <c r="Q351" s="640">
        <f>'C DISCIP'!AA8</f>
        <v>0</v>
      </c>
      <c r="R351" s="644">
        <f>SUM(Q351:Q354)</f>
        <v>0</v>
      </c>
      <c r="S351" s="71" t="str">
        <f>'C DISCIP'!B11</f>
        <v>13. No Aplica</v>
      </c>
      <c r="T351" s="23" t="str">
        <f>'C DISCIP'!C11</f>
        <v xml:space="preserve">Proferir los actos administrativos necesarios para impulsar y adoptar decisiones de fondo en curso de los procesos de competencia del GIT Control Disciplinario. </v>
      </c>
      <c r="U351" s="72" t="str">
        <f>'C DISCIP'!K11</f>
        <v>GIT Control Disciplinario</v>
      </c>
      <c r="V351" s="23">
        <f>'C DISCIP'!Y11</f>
        <v>0.99999999999999989</v>
      </c>
      <c r="W351" s="23">
        <f>'C DISCIP'!Y12</f>
        <v>0</v>
      </c>
      <c r="X351" s="23">
        <f>'C DISCIP'!Z11</f>
        <v>0.7</v>
      </c>
      <c r="Y351" s="24">
        <f>'C DISCIP'!AA11</f>
        <v>0</v>
      </c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30.75" customHeight="1">
      <c r="A352" s="636"/>
      <c r="B352" s="636"/>
      <c r="C352" s="636"/>
      <c r="D352" s="636"/>
      <c r="E352" s="636"/>
      <c r="F352" s="636"/>
      <c r="G352" s="636"/>
      <c r="H352" s="636"/>
      <c r="I352" s="636"/>
      <c r="J352" s="636"/>
      <c r="K352" s="636"/>
      <c r="L352" s="636"/>
      <c r="M352" s="636"/>
      <c r="N352" s="636"/>
      <c r="O352" s="636"/>
      <c r="P352" s="636"/>
      <c r="Q352" s="636"/>
      <c r="R352" s="645"/>
      <c r="S352" s="73" t="str">
        <f>'C DISCIP'!B13</f>
        <v>13. No Aplica</v>
      </c>
      <c r="T352" s="27" t="str">
        <f>'C DISCIP'!C13</f>
        <v xml:space="preserve">Practicar las pruebas y diligencias ordenadas en curso de los procesos de competencia del GIT Control Disciplinario. </v>
      </c>
      <c r="U352" s="74" t="str">
        <f>'C DISCIP'!K13</f>
        <v>GIT Control Disciplinario</v>
      </c>
      <c r="V352" s="27">
        <f>'C DISCIP'!Y13</f>
        <v>0.99999999999999989</v>
      </c>
      <c r="W352" s="27">
        <f>'C DISCIP'!Y13</f>
        <v>0.99999999999999989</v>
      </c>
      <c r="X352" s="27">
        <f>'C DISCIP'!Z13</f>
        <v>0.25</v>
      </c>
      <c r="Y352" s="28">
        <f>'C DISCIP'!AA13</f>
        <v>0</v>
      </c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30.75" customHeight="1">
      <c r="A353" s="636"/>
      <c r="B353" s="636"/>
      <c r="C353" s="637"/>
      <c r="D353" s="637"/>
      <c r="E353" s="637"/>
      <c r="F353" s="637"/>
      <c r="G353" s="637"/>
      <c r="H353" s="637"/>
      <c r="I353" s="637"/>
      <c r="J353" s="637"/>
      <c r="K353" s="637"/>
      <c r="L353" s="637"/>
      <c r="M353" s="637"/>
      <c r="N353" s="637"/>
      <c r="O353" s="637"/>
      <c r="P353" s="637"/>
      <c r="Q353" s="637"/>
      <c r="R353" s="645"/>
      <c r="S353" s="75" t="str">
        <f>'C DISCIP'!B15</f>
        <v>13. No Aplica</v>
      </c>
      <c r="T353" s="31" t="str">
        <f>'C DISCIP'!C15</f>
        <v>Realizar seguimiento mensual al impulso dado a los procesos disciplinarios que son adelantados en las Direcciones Territoriales.</v>
      </c>
      <c r="U353" s="76" t="str">
        <f>'C DISCIP'!K15</f>
        <v>GIT Control Disciplinario</v>
      </c>
      <c r="V353" s="31">
        <f>'C DISCIP'!Y15</f>
        <v>1</v>
      </c>
      <c r="W353" s="31">
        <f>'C DISCIP'!Y14</f>
        <v>0</v>
      </c>
      <c r="X353" s="31">
        <f>'C DISCIP'!Z15</f>
        <v>0.05</v>
      </c>
      <c r="Y353" s="33">
        <f>'C DISCIP'!AA15</f>
        <v>0</v>
      </c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17" customHeight="1">
      <c r="A354" s="637"/>
      <c r="B354" s="637"/>
      <c r="C354" s="131" t="str">
        <f>+'C DISCIP'!A20</f>
        <v>Sensibilizaciones y socializaciones a servidores públicos y contratistas del IGAC sobre normatividad disciplinaria vigente y Código de Integridad</v>
      </c>
      <c r="D354" s="27" t="str">
        <f>+'C DISCIP'!B20</f>
        <v>13. No Aplica</v>
      </c>
      <c r="E354" s="74" t="str">
        <f>+'C DISCIP'!C20</f>
        <v>Implementar_un_plan_de_modernización_y_fortalecimiento_institucional</v>
      </c>
      <c r="F354" s="74" t="str">
        <f>+'C DISCIP'!D20</f>
        <v>1.8. Implementación  de las políticas de gestión y desempeño institucional (MIPG).</v>
      </c>
      <c r="G354" s="74" t="str">
        <f>+'C DISCIP'!E20</f>
        <v>Control_Interno</v>
      </c>
      <c r="H354" s="74" t="str">
        <f>+'C DISCIP'!F20</f>
        <v>7.15. Control Interno</v>
      </c>
      <c r="I354" s="74" t="str">
        <f>+'C DISCIP'!G20</f>
        <v>Número</v>
      </c>
      <c r="J354" s="245">
        <f>+'C DISCIP'!H20</f>
        <v>10</v>
      </c>
      <c r="K354" s="74" t="str">
        <f>+'C DISCIP'!I20</f>
        <v>Actividades de socialización y sensibilización</v>
      </c>
      <c r="L354" s="74" t="str">
        <f>+'C DISCIP'!J20</f>
        <v>Eficacia</v>
      </c>
      <c r="M354" s="74" t="str">
        <f>+'C DISCIP'!K20</f>
        <v>GIT Control Disciplinario</v>
      </c>
      <c r="N354" s="132">
        <f>+'C DISCIP'!Y20</f>
        <v>0.99999999999999989</v>
      </c>
      <c r="O354" s="132">
        <f>+'C DISCIP'!Y21</f>
        <v>0</v>
      </c>
      <c r="P354" s="132">
        <f>+'C DISCIP'!Z20</f>
        <v>0.1</v>
      </c>
      <c r="Q354" s="132">
        <f>+'C DISCIP'!AA20</f>
        <v>0</v>
      </c>
      <c r="R354" s="646"/>
      <c r="S354" s="239" t="str">
        <f>+'C DISCIP'!B23</f>
        <v>13. No Aplica</v>
      </c>
      <c r="T354" s="135" t="str">
        <f>+'C DISCIP'!C23</f>
        <v xml:space="preserve">Sensibilizar y socializar a servidores públicos y contratistas vinculados al IGAC sobre el contenido y alcance de la normatividad disciplinaria vigente, y respecto del Código de Integridad del Servicio Público colombiano. </v>
      </c>
      <c r="U354" s="135" t="str">
        <f>+'C DISCIP'!K23</f>
        <v>GIT Control Disciplinario</v>
      </c>
      <c r="V354" s="135">
        <f>'C DISCIP'!Y23</f>
        <v>0.99999999999999989</v>
      </c>
      <c r="W354" s="135">
        <f>'C DISCIP'!Y24</f>
        <v>0</v>
      </c>
      <c r="X354" s="135">
        <f>'C DISCIP'!Z23</f>
        <v>1</v>
      </c>
      <c r="Y354" s="136">
        <f>'C DISCIP'!AA23</f>
        <v>0</v>
      </c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>
      <c r="A355" s="635" t="str">
        <f>SEGUIM!C3</f>
        <v>SEGUIMIENTO  Y EVALUACION INSTITUCIONAL</v>
      </c>
      <c r="B355" s="638">
        <f>SEGUIM!AA3</f>
        <v>4.2000000000000003E-2</v>
      </c>
      <c r="C355" s="649" t="str">
        <f>SEGUIM!A8</f>
        <v>Informes de auditorias</v>
      </c>
      <c r="D355" s="650" t="str">
        <f>SEGUIM!B8</f>
        <v>13. No Aplica</v>
      </c>
      <c r="E355" s="650" t="str">
        <f>SEGUIM!C8</f>
        <v>Implementar un plan de modernización y fortalecimiento institucional</v>
      </c>
      <c r="F355" s="650" t="str">
        <f>SEGUIM!D8</f>
        <v>1.8. Implementación  de las políticas de gestión y desempeño institucional (MIPG).</v>
      </c>
      <c r="G355" s="650" t="str">
        <f>SEGUIM!E8</f>
        <v>Control Interno</v>
      </c>
      <c r="H355" s="650" t="str">
        <f>SEGUIM!F8</f>
        <v>7.15. Control Interno</v>
      </c>
      <c r="I355" s="650" t="str">
        <f>SEGUIM!G8</f>
        <v>Informes</v>
      </c>
      <c r="J355" s="640">
        <f>SEGUIM!H8</f>
        <v>1</v>
      </c>
      <c r="K355" s="650" t="str">
        <f>SEGUIM!I8</f>
        <v>Informes emitidos en el trimestre/ informes progamados en el plan anual de auditorias, para el  trimestre.</v>
      </c>
      <c r="L355" s="650" t="str">
        <f>SEGUIM!J8</f>
        <v>Eficacia</v>
      </c>
      <c r="M355" s="650" t="str">
        <f>SEGUIM!K8</f>
        <v>Jorge Armando Porras Buitrago</v>
      </c>
      <c r="N355" s="640">
        <f>SEGUIM!Y8</f>
        <v>1</v>
      </c>
      <c r="O355" s="640">
        <f>SEGUIM!Y9</f>
        <v>0</v>
      </c>
      <c r="P355" s="640">
        <f>SEGUIM!Z8</f>
        <v>0.9</v>
      </c>
      <c r="Q355" s="640">
        <f>SEGUIM!AA8</f>
        <v>0</v>
      </c>
      <c r="R355" s="644">
        <f>SUM(Q355:Q358)</f>
        <v>0</v>
      </c>
      <c r="S355" s="71" t="str">
        <f>SEGUIM!B11</f>
        <v>13. No Aplica</v>
      </c>
      <c r="T355" s="23" t="str">
        <f>SEGUIM!C11</f>
        <v>Realizar las auditorias integrales y auditorías Internas de Calidad a los procesos de la entidad en las Direcciones Territoriales, Sede Central, definidos en el plan anual de auditorias.</v>
      </c>
      <c r="U355" s="72" t="str">
        <f>SEGUIM!K11</f>
        <v>Jorge Armando Porras Buitrago</v>
      </c>
      <c r="V355" s="23">
        <f>SEGUIM!Y11</f>
        <v>1</v>
      </c>
      <c r="W355" s="23">
        <f>SEGUIM!Y12</f>
        <v>0</v>
      </c>
      <c r="X355" s="23">
        <f>SEGUIM!Z11</f>
        <v>0.5</v>
      </c>
      <c r="Y355" s="24">
        <f>SEGUIM!AA11</f>
        <v>0</v>
      </c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>
      <c r="A356" s="636"/>
      <c r="B356" s="636"/>
      <c r="C356" s="636"/>
      <c r="D356" s="636"/>
      <c r="E356" s="636"/>
      <c r="F356" s="636"/>
      <c r="G356" s="636"/>
      <c r="H356" s="636"/>
      <c r="I356" s="636"/>
      <c r="J356" s="636"/>
      <c r="K356" s="636"/>
      <c r="L356" s="636"/>
      <c r="M356" s="636"/>
      <c r="N356" s="636"/>
      <c r="O356" s="636"/>
      <c r="P356" s="636"/>
      <c r="Q356" s="636"/>
      <c r="R356" s="645"/>
      <c r="S356" s="73" t="str">
        <f>SEGUIM!B13</f>
        <v>13. No Aplica</v>
      </c>
      <c r="T356" s="27" t="str">
        <f>SEGUIM!C13</f>
        <v>Realizar las auditorias de seguimiento priorizadas en el plan anual de auditorias</v>
      </c>
      <c r="U356" s="74" t="str">
        <f>SEGUIM!K13</f>
        <v>Jorge Armando Porras Buitrago</v>
      </c>
      <c r="V356" s="27">
        <f>SEGUIM!Y13</f>
        <v>1</v>
      </c>
      <c r="W356" s="27">
        <f>SEGUIM!Y14</f>
        <v>0</v>
      </c>
      <c r="X356" s="27">
        <f>SEGUIM!Z13</f>
        <v>0.2</v>
      </c>
      <c r="Y356" s="28">
        <f>SEGUIM!AA13</f>
        <v>0</v>
      </c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>
      <c r="A357" s="636"/>
      <c r="B357" s="636"/>
      <c r="C357" s="637"/>
      <c r="D357" s="637"/>
      <c r="E357" s="637"/>
      <c r="F357" s="637"/>
      <c r="G357" s="637"/>
      <c r="H357" s="637"/>
      <c r="I357" s="637"/>
      <c r="J357" s="637"/>
      <c r="K357" s="637"/>
      <c r="L357" s="637"/>
      <c r="M357" s="637"/>
      <c r="N357" s="637"/>
      <c r="O357" s="637"/>
      <c r="P357" s="637"/>
      <c r="Q357" s="637"/>
      <c r="R357" s="645"/>
      <c r="S357" s="73" t="str">
        <f>SEGUIM!B15</f>
        <v>13. No Aplica</v>
      </c>
      <c r="T357" s="27" t="str">
        <f>SEGUIM!C15</f>
        <v>Realizar otros informes (Realizar: Ejecutivo Anual, Control Interno Contable. Seguimientos: Plan Anticorrupción y Atención al Ciudadano, PMCGR,  PAA, PES, Plan de fortalecimiento, Acuerdos de Gestión, ACPM, SNARIV), entre otros.</v>
      </c>
      <c r="U357" s="74" t="str">
        <f>SEGUIM!K15</f>
        <v>Jorge Armando Porras Buitrago</v>
      </c>
      <c r="V357" s="27">
        <f>SEGUIM!Y15</f>
        <v>1.0000000000000002</v>
      </c>
      <c r="W357" s="27">
        <f>SEGUIM!Y16</f>
        <v>0</v>
      </c>
      <c r="X357" s="27">
        <f>SEGUIM!Z15</f>
        <v>0.3</v>
      </c>
      <c r="Y357" s="28">
        <f>SEGUIM!AA15</f>
        <v>0</v>
      </c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64.5" customHeight="1">
      <c r="A358" s="637"/>
      <c r="B358" s="637"/>
      <c r="C358" s="237" t="str">
        <f>+SEGUIM!A20</f>
        <v>Actividades de fomento de la cultura de autocontrol y  autoevaluación</v>
      </c>
      <c r="D358" s="238" t="str">
        <f>+SEGUIM!B20</f>
        <v>13. No Aplica</v>
      </c>
      <c r="E358" s="238" t="str">
        <f>+SEGUIM!C20</f>
        <v>Implementar un plan de modernización y fortalecimiento institucional</v>
      </c>
      <c r="F358" s="238" t="str">
        <f>+SEGUIM!D20</f>
        <v>1.8. Implementación  de las políticas de gestión y desempeño institucional (MIPG).</v>
      </c>
      <c r="G358" s="238" t="str">
        <f>+SEGUIM!E20</f>
        <v>Control Interno</v>
      </c>
      <c r="H358" s="238" t="str">
        <f>+SEGUIM!F20</f>
        <v>7.15. Control Interno</v>
      </c>
      <c r="I358" s="238" t="str">
        <f>+SEGUIM!G20</f>
        <v>Actividades</v>
      </c>
      <c r="J358" s="132">
        <f>+SEGUIM!H20</f>
        <v>1</v>
      </c>
      <c r="K358" s="238" t="str">
        <f>+SEGUIM!I20</f>
        <v>Cuatro (4) Actividades de fomento autocontrol realizadas</v>
      </c>
      <c r="L358" s="238" t="str">
        <f>+SEGUIM!J20</f>
        <v>Eficacia</v>
      </c>
      <c r="M358" s="238" t="str">
        <f>+SEGUIM!K20</f>
        <v>Jorge Armando Porras Buitrago</v>
      </c>
      <c r="N358" s="132">
        <f>+SEGUIM!Y20</f>
        <v>1</v>
      </c>
      <c r="O358" s="132">
        <f>+SEGUIM!Y21</f>
        <v>0</v>
      </c>
      <c r="P358" s="132">
        <f>+SEGUIM!Z20</f>
        <v>0.1</v>
      </c>
      <c r="Q358" s="132">
        <f>+SEGUIM!AA20</f>
        <v>0</v>
      </c>
      <c r="R358" s="646"/>
      <c r="S358" s="239" t="str">
        <f>+SEGUIM!B23</f>
        <v>13. No Aplica</v>
      </c>
      <c r="T358" s="135" t="str">
        <f>SEGUIM!C23</f>
        <v>Realizar actividades para el fomento de la cultura de autocontrol y autoevaluación.</v>
      </c>
      <c r="U358" s="240" t="str">
        <f>SEGUIM!K23</f>
        <v>Jorge Armando Porras Buitrago</v>
      </c>
      <c r="V358" s="135">
        <f>SEGUIM!Y23</f>
        <v>1</v>
      </c>
      <c r="W358" s="135">
        <f>SEGUIM!Y24</f>
        <v>0</v>
      </c>
      <c r="X358" s="135">
        <f>SEGUIM!Z23</f>
        <v>1</v>
      </c>
      <c r="Y358" s="136">
        <f>SEGUIM!AA23</f>
        <v>0</v>
      </c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246"/>
      <c r="Q359" s="1"/>
      <c r="R359" s="1"/>
      <c r="S359" s="1"/>
      <c r="T359" s="1"/>
      <c r="U359" s="1"/>
      <c r="V359" s="246"/>
      <c r="W359" s="246"/>
      <c r="X359" s="246"/>
      <c r="Y359" s="246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246"/>
      <c r="Q360" s="1"/>
      <c r="R360" s="1"/>
      <c r="S360" s="1"/>
      <c r="T360" s="1"/>
      <c r="U360" s="1"/>
      <c r="V360" s="246"/>
      <c r="W360" s="246"/>
      <c r="X360" s="246"/>
      <c r="Y360" s="246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246"/>
      <c r="Q361" s="1"/>
      <c r="R361" s="1"/>
      <c r="S361" s="1"/>
      <c r="T361" s="1"/>
      <c r="U361" s="1"/>
      <c r="V361" s="246"/>
      <c r="W361" s="246"/>
      <c r="X361" s="246"/>
      <c r="Y361" s="246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246"/>
      <c r="Q362" s="1"/>
      <c r="R362" s="1"/>
      <c r="S362" s="1"/>
      <c r="T362" s="1"/>
      <c r="U362" s="1"/>
      <c r="V362" s="246"/>
      <c r="W362" s="246"/>
      <c r="X362" s="246"/>
      <c r="Y362" s="246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246"/>
      <c r="Q363" s="1"/>
      <c r="R363" s="1"/>
      <c r="S363" s="1"/>
      <c r="T363" s="1"/>
      <c r="U363" s="1"/>
      <c r="V363" s="246"/>
      <c r="W363" s="246"/>
      <c r="X363" s="246"/>
      <c r="Y363" s="246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246"/>
      <c r="Q364" s="1"/>
      <c r="R364" s="1"/>
      <c r="S364" s="1"/>
      <c r="T364" s="1"/>
      <c r="U364" s="1"/>
      <c r="V364" s="246"/>
      <c r="W364" s="246"/>
      <c r="X364" s="246"/>
      <c r="Y364" s="246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246"/>
      <c r="Q365" s="1"/>
      <c r="R365" s="1"/>
      <c r="S365" s="1"/>
      <c r="T365" s="1"/>
      <c r="U365" s="1"/>
      <c r="V365" s="246"/>
      <c r="W365" s="246"/>
      <c r="X365" s="246"/>
      <c r="Y365" s="246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246"/>
      <c r="Q366" s="1"/>
      <c r="R366" s="1"/>
      <c r="S366" s="1"/>
      <c r="T366" s="1"/>
      <c r="U366" s="1"/>
      <c r="V366" s="246"/>
      <c r="W366" s="246"/>
      <c r="X366" s="246"/>
      <c r="Y366" s="246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246"/>
      <c r="Q367" s="1"/>
      <c r="R367" s="1"/>
      <c r="S367" s="1"/>
      <c r="T367" s="1"/>
      <c r="U367" s="1"/>
      <c r="V367" s="246"/>
      <c r="W367" s="246"/>
      <c r="X367" s="246"/>
      <c r="Y367" s="246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246"/>
      <c r="Q368" s="1"/>
      <c r="R368" s="1"/>
      <c r="S368" s="1"/>
      <c r="T368" s="1"/>
      <c r="U368" s="1"/>
      <c r="V368" s="246"/>
      <c r="W368" s="246"/>
      <c r="X368" s="246"/>
      <c r="Y368" s="246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246"/>
      <c r="Q369" s="1"/>
      <c r="R369" s="1"/>
      <c r="S369" s="1"/>
      <c r="T369" s="1"/>
      <c r="U369" s="1"/>
      <c r="V369" s="246"/>
      <c r="W369" s="246"/>
      <c r="X369" s="246"/>
      <c r="Y369" s="246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246"/>
      <c r="Q370" s="1"/>
      <c r="R370" s="1"/>
      <c r="S370" s="1"/>
      <c r="T370" s="1"/>
      <c r="U370" s="1"/>
      <c r="V370" s="246"/>
      <c r="W370" s="246"/>
      <c r="X370" s="246"/>
      <c r="Y370" s="246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246"/>
      <c r="Q371" s="1"/>
      <c r="R371" s="1"/>
      <c r="S371" s="1"/>
      <c r="T371" s="1"/>
      <c r="U371" s="1"/>
      <c r="V371" s="246"/>
      <c r="W371" s="246"/>
      <c r="X371" s="246"/>
      <c r="Y371" s="246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246"/>
      <c r="Q372" s="1"/>
      <c r="R372" s="1"/>
      <c r="S372" s="1"/>
      <c r="T372" s="1"/>
      <c r="U372" s="1"/>
      <c r="V372" s="246"/>
      <c r="W372" s="246"/>
      <c r="X372" s="246"/>
      <c r="Y372" s="246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246"/>
      <c r="Q373" s="1"/>
      <c r="R373" s="1"/>
      <c r="S373" s="1"/>
      <c r="T373" s="1"/>
      <c r="U373" s="1"/>
      <c r="V373" s="246"/>
      <c r="W373" s="246"/>
      <c r="X373" s="246"/>
      <c r="Y373" s="246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246"/>
      <c r="Q374" s="1"/>
      <c r="R374" s="1"/>
      <c r="S374" s="1"/>
      <c r="T374" s="1"/>
      <c r="U374" s="1"/>
      <c r="V374" s="246"/>
      <c r="W374" s="246"/>
      <c r="X374" s="246"/>
      <c r="Y374" s="246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246"/>
      <c r="Q375" s="1"/>
      <c r="R375" s="1"/>
      <c r="S375" s="1"/>
      <c r="T375" s="1"/>
      <c r="U375" s="1"/>
      <c r="V375" s="246"/>
      <c r="W375" s="246"/>
      <c r="X375" s="246"/>
      <c r="Y375" s="246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246"/>
      <c r="Q376" s="1"/>
      <c r="R376" s="1"/>
      <c r="S376" s="1"/>
      <c r="T376" s="1"/>
      <c r="U376" s="1"/>
      <c r="V376" s="246"/>
      <c r="W376" s="246"/>
      <c r="X376" s="246"/>
      <c r="Y376" s="246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246"/>
      <c r="Q377" s="1"/>
      <c r="R377" s="1"/>
      <c r="S377" s="1"/>
      <c r="T377" s="1"/>
      <c r="U377" s="1"/>
      <c r="V377" s="246"/>
      <c r="W377" s="246"/>
      <c r="X377" s="246"/>
      <c r="Y377" s="246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246"/>
      <c r="Q378" s="1"/>
      <c r="R378" s="1"/>
      <c r="S378" s="1"/>
      <c r="T378" s="1"/>
      <c r="U378" s="1"/>
      <c r="V378" s="246"/>
      <c r="W378" s="246"/>
      <c r="X378" s="246"/>
      <c r="Y378" s="246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246"/>
      <c r="Q379" s="1"/>
      <c r="R379" s="1"/>
      <c r="S379" s="1"/>
      <c r="T379" s="1"/>
      <c r="U379" s="1"/>
      <c r="V379" s="246"/>
      <c r="W379" s="246"/>
      <c r="X379" s="246"/>
      <c r="Y379" s="246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246"/>
      <c r="Q380" s="1"/>
      <c r="R380" s="1"/>
      <c r="S380" s="1"/>
      <c r="T380" s="1"/>
      <c r="U380" s="1"/>
      <c r="V380" s="246"/>
      <c r="W380" s="246"/>
      <c r="X380" s="246"/>
      <c r="Y380" s="246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246"/>
      <c r="Q381" s="1"/>
      <c r="R381" s="1"/>
      <c r="S381" s="1"/>
      <c r="T381" s="1"/>
      <c r="U381" s="1"/>
      <c r="V381" s="246"/>
      <c r="W381" s="246"/>
      <c r="X381" s="246"/>
      <c r="Y381" s="246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246"/>
      <c r="Q382" s="1"/>
      <c r="R382" s="1"/>
      <c r="S382" s="1"/>
      <c r="T382" s="1"/>
      <c r="U382" s="1"/>
      <c r="V382" s="246"/>
      <c r="W382" s="246"/>
      <c r="X382" s="246"/>
      <c r="Y382" s="246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246"/>
      <c r="Q383" s="1"/>
      <c r="R383" s="1"/>
      <c r="S383" s="1"/>
      <c r="T383" s="1"/>
      <c r="U383" s="1"/>
      <c r="V383" s="246"/>
      <c r="W383" s="246"/>
      <c r="X383" s="246"/>
      <c r="Y383" s="246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246"/>
      <c r="Q384" s="1"/>
      <c r="R384" s="1"/>
      <c r="S384" s="1"/>
      <c r="T384" s="1"/>
      <c r="U384" s="1"/>
      <c r="V384" s="246"/>
      <c r="W384" s="246"/>
      <c r="X384" s="246"/>
      <c r="Y384" s="246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246"/>
      <c r="Q385" s="1"/>
      <c r="R385" s="1"/>
      <c r="S385" s="1"/>
      <c r="T385" s="1"/>
      <c r="U385" s="1"/>
      <c r="V385" s="246"/>
      <c r="W385" s="246"/>
      <c r="X385" s="246"/>
      <c r="Y385" s="246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246"/>
      <c r="Q386" s="1"/>
      <c r="R386" s="1"/>
      <c r="S386" s="1"/>
      <c r="T386" s="1"/>
      <c r="U386" s="1"/>
      <c r="V386" s="246"/>
      <c r="W386" s="246"/>
      <c r="X386" s="246"/>
      <c r="Y386" s="246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246"/>
      <c r="Q387" s="1"/>
      <c r="R387" s="1"/>
      <c r="S387" s="1"/>
      <c r="T387" s="1"/>
      <c r="U387" s="1"/>
      <c r="V387" s="246"/>
      <c r="W387" s="246"/>
      <c r="X387" s="246"/>
      <c r="Y387" s="246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246"/>
      <c r="Q388" s="1"/>
      <c r="R388" s="1"/>
      <c r="S388" s="1"/>
      <c r="T388" s="1"/>
      <c r="U388" s="1"/>
      <c r="V388" s="246"/>
      <c r="W388" s="246"/>
      <c r="X388" s="246"/>
      <c r="Y388" s="246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246"/>
      <c r="Q389" s="1"/>
      <c r="R389" s="1"/>
      <c r="S389" s="1"/>
      <c r="T389" s="1"/>
      <c r="U389" s="1"/>
      <c r="V389" s="246"/>
      <c r="W389" s="246"/>
      <c r="X389" s="246"/>
      <c r="Y389" s="246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246"/>
      <c r="Q390" s="1"/>
      <c r="R390" s="1"/>
      <c r="S390" s="1"/>
      <c r="T390" s="1"/>
      <c r="U390" s="1"/>
      <c r="V390" s="246"/>
      <c r="W390" s="246"/>
      <c r="X390" s="246"/>
      <c r="Y390" s="246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246"/>
      <c r="Q391" s="1"/>
      <c r="R391" s="1"/>
      <c r="S391" s="1"/>
      <c r="T391" s="1"/>
      <c r="U391" s="1"/>
      <c r="V391" s="246"/>
      <c r="W391" s="246"/>
      <c r="X391" s="246"/>
      <c r="Y391" s="246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246"/>
      <c r="Q392" s="1"/>
      <c r="R392" s="1"/>
      <c r="S392" s="1"/>
      <c r="T392" s="1"/>
      <c r="U392" s="1"/>
      <c r="V392" s="246"/>
      <c r="W392" s="246"/>
      <c r="X392" s="246"/>
      <c r="Y392" s="246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246"/>
      <c r="Q393" s="1"/>
      <c r="R393" s="1"/>
      <c r="S393" s="1"/>
      <c r="T393" s="1"/>
      <c r="U393" s="1"/>
      <c r="V393" s="246"/>
      <c r="W393" s="246"/>
      <c r="X393" s="246"/>
      <c r="Y393" s="246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246"/>
      <c r="Q394" s="1"/>
      <c r="R394" s="1"/>
      <c r="S394" s="1"/>
      <c r="T394" s="1"/>
      <c r="U394" s="1"/>
      <c r="V394" s="246"/>
      <c r="W394" s="246"/>
      <c r="X394" s="246"/>
      <c r="Y394" s="246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246"/>
      <c r="Q395" s="1"/>
      <c r="R395" s="1"/>
      <c r="S395" s="1"/>
      <c r="T395" s="1"/>
      <c r="U395" s="1"/>
      <c r="V395" s="246"/>
      <c r="W395" s="246"/>
      <c r="X395" s="246"/>
      <c r="Y395" s="246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246"/>
      <c r="Q396" s="1"/>
      <c r="R396" s="1"/>
      <c r="S396" s="1"/>
      <c r="T396" s="1"/>
      <c r="U396" s="1"/>
      <c r="V396" s="246"/>
      <c r="W396" s="246"/>
      <c r="X396" s="246"/>
      <c r="Y396" s="246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246"/>
      <c r="Q397" s="1"/>
      <c r="R397" s="1"/>
      <c r="S397" s="1"/>
      <c r="T397" s="1"/>
      <c r="U397" s="1"/>
      <c r="V397" s="246"/>
      <c r="W397" s="246"/>
      <c r="X397" s="246"/>
      <c r="Y397" s="246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246"/>
      <c r="Q398" s="1"/>
      <c r="R398" s="1"/>
      <c r="S398" s="1"/>
      <c r="T398" s="1"/>
      <c r="U398" s="1"/>
      <c r="V398" s="246"/>
      <c r="W398" s="246"/>
      <c r="X398" s="246"/>
      <c r="Y398" s="246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246"/>
      <c r="Q399" s="1"/>
      <c r="R399" s="1"/>
      <c r="S399" s="1"/>
      <c r="T399" s="1"/>
      <c r="U399" s="1"/>
      <c r="V399" s="246"/>
      <c r="W399" s="246"/>
      <c r="X399" s="246"/>
      <c r="Y399" s="246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246"/>
      <c r="Q400" s="1"/>
      <c r="R400" s="1"/>
      <c r="S400" s="1"/>
      <c r="T400" s="1"/>
      <c r="U400" s="1"/>
      <c r="V400" s="246"/>
      <c r="W400" s="246"/>
      <c r="X400" s="246"/>
      <c r="Y400" s="246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246"/>
      <c r="Q401" s="1"/>
      <c r="R401" s="1"/>
      <c r="S401" s="1"/>
      <c r="T401" s="1"/>
      <c r="U401" s="1"/>
      <c r="V401" s="246"/>
      <c r="W401" s="246"/>
      <c r="X401" s="246"/>
      <c r="Y401" s="246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246"/>
      <c r="Q402" s="1"/>
      <c r="R402" s="1"/>
      <c r="S402" s="1"/>
      <c r="T402" s="1"/>
      <c r="U402" s="1"/>
      <c r="V402" s="246"/>
      <c r="W402" s="246"/>
      <c r="X402" s="246"/>
      <c r="Y402" s="246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246"/>
      <c r="Q403" s="1"/>
      <c r="R403" s="1"/>
      <c r="S403" s="1"/>
      <c r="T403" s="1"/>
      <c r="U403" s="1"/>
      <c r="V403" s="246"/>
      <c r="W403" s="246"/>
      <c r="X403" s="246"/>
      <c r="Y403" s="246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246"/>
      <c r="Q404" s="1"/>
      <c r="R404" s="1"/>
      <c r="S404" s="1"/>
      <c r="T404" s="1"/>
      <c r="U404" s="1"/>
      <c r="V404" s="246"/>
      <c r="W404" s="246"/>
      <c r="X404" s="246"/>
      <c r="Y404" s="246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246"/>
      <c r="Q405" s="1"/>
      <c r="R405" s="1"/>
      <c r="S405" s="1"/>
      <c r="T405" s="1"/>
      <c r="U405" s="1"/>
      <c r="V405" s="246"/>
      <c r="W405" s="246"/>
      <c r="X405" s="246"/>
      <c r="Y405" s="246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246"/>
      <c r="Q406" s="1"/>
      <c r="R406" s="1"/>
      <c r="S406" s="1"/>
      <c r="T406" s="1"/>
      <c r="U406" s="1"/>
      <c r="V406" s="246"/>
      <c r="W406" s="246"/>
      <c r="X406" s="246"/>
      <c r="Y406" s="246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246"/>
      <c r="Q407" s="1"/>
      <c r="R407" s="1"/>
      <c r="S407" s="1"/>
      <c r="T407" s="1"/>
      <c r="U407" s="1"/>
      <c r="V407" s="246"/>
      <c r="W407" s="246"/>
      <c r="X407" s="246"/>
      <c r="Y407" s="246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246"/>
      <c r="Q408" s="1"/>
      <c r="R408" s="1"/>
      <c r="S408" s="1"/>
      <c r="T408" s="1"/>
      <c r="U408" s="1"/>
      <c r="V408" s="246"/>
      <c r="W408" s="246"/>
      <c r="X408" s="246"/>
      <c r="Y408" s="246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246"/>
      <c r="Q409" s="1"/>
      <c r="R409" s="1"/>
      <c r="S409" s="1"/>
      <c r="T409" s="1"/>
      <c r="U409" s="1"/>
      <c r="V409" s="246"/>
      <c r="W409" s="246"/>
      <c r="X409" s="246"/>
      <c r="Y409" s="246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246"/>
      <c r="Q410" s="1"/>
      <c r="R410" s="1"/>
      <c r="S410" s="1"/>
      <c r="T410" s="1"/>
      <c r="U410" s="1"/>
      <c r="V410" s="246"/>
      <c r="W410" s="246"/>
      <c r="X410" s="246"/>
      <c r="Y410" s="246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246"/>
      <c r="Q411" s="1"/>
      <c r="R411" s="1"/>
      <c r="S411" s="1"/>
      <c r="T411" s="1"/>
      <c r="U411" s="1"/>
      <c r="V411" s="246"/>
      <c r="W411" s="246"/>
      <c r="X411" s="246"/>
      <c r="Y411" s="246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246"/>
      <c r="Q412" s="1"/>
      <c r="R412" s="1"/>
      <c r="S412" s="1"/>
      <c r="T412" s="1"/>
      <c r="U412" s="1"/>
      <c r="V412" s="246"/>
      <c r="W412" s="246"/>
      <c r="X412" s="246"/>
      <c r="Y412" s="246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246"/>
      <c r="Q413" s="1"/>
      <c r="R413" s="1"/>
      <c r="S413" s="1"/>
      <c r="T413" s="1"/>
      <c r="U413" s="1"/>
      <c r="V413" s="246"/>
      <c r="W413" s="246"/>
      <c r="X413" s="246"/>
      <c r="Y413" s="246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246"/>
      <c r="Q414" s="1"/>
      <c r="R414" s="1"/>
      <c r="S414" s="1"/>
      <c r="T414" s="1"/>
      <c r="U414" s="1"/>
      <c r="V414" s="246"/>
      <c r="W414" s="246"/>
      <c r="X414" s="246"/>
      <c r="Y414" s="246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246"/>
      <c r="Q415" s="1"/>
      <c r="R415" s="1"/>
      <c r="S415" s="1"/>
      <c r="T415" s="1"/>
      <c r="U415" s="1"/>
      <c r="V415" s="246"/>
      <c r="W415" s="246"/>
      <c r="X415" s="246"/>
      <c r="Y415" s="246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246"/>
      <c r="Q416" s="1"/>
      <c r="R416" s="1"/>
      <c r="S416" s="1"/>
      <c r="T416" s="1"/>
      <c r="U416" s="1"/>
      <c r="V416" s="246"/>
      <c r="W416" s="246"/>
      <c r="X416" s="246"/>
      <c r="Y416" s="246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246"/>
      <c r="Q417" s="1"/>
      <c r="R417" s="1"/>
      <c r="S417" s="1"/>
      <c r="T417" s="1"/>
      <c r="U417" s="1"/>
      <c r="V417" s="246"/>
      <c r="W417" s="246"/>
      <c r="X417" s="246"/>
      <c r="Y417" s="246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246"/>
      <c r="Q418" s="1"/>
      <c r="R418" s="1"/>
      <c r="S418" s="1"/>
      <c r="T418" s="1"/>
      <c r="U418" s="1"/>
      <c r="V418" s="246"/>
      <c r="W418" s="246"/>
      <c r="X418" s="246"/>
      <c r="Y418" s="246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246"/>
      <c r="Q419" s="1"/>
      <c r="R419" s="1"/>
      <c r="S419" s="1"/>
      <c r="T419" s="1"/>
      <c r="U419" s="1"/>
      <c r="V419" s="246"/>
      <c r="W419" s="246"/>
      <c r="X419" s="246"/>
      <c r="Y419" s="246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246"/>
      <c r="Q420" s="1"/>
      <c r="R420" s="1"/>
      <c r="S420" s="1"/>
      <c r="T420" s="1"/>
      <c r="U420" s="1"/>
      <c r="V420" s="246"/>
      <c r="W420" s="246"/>
      <c r="X420" s="246"/>
      <c r="Y420" s="246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246"/>
      <c r="Q421" s="1"/>
      <c r="R421" s="1"/>
      <c r="S421" s="1"/>
      <c r="T421" s="1"/>
      <c r="U421" s="1"/>
      <c r="V421" s="246"/>
      <c r="W421" s="246"/>
      <c r="X421" s="246"/>
      <c r="Y421" s="246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246"/>
      <c r="Q422" s="1"/>
      <c r="R422" s="1"/>
      <c r="S422" s="1"/>
      <c r="T422" s="1"/>
      <c r="U422" s="1"/>
      <c r="V422" s="246"/>
      <c r="W422" s="246"/>
      <c r="X422" s="246"/>
      <c r="Y422" s="246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246"/>
      <c r="Q423" s="1"/>
      <c r="R423" s="1"/>
      <c r="S423" s="1"/>
      <c r="T423" s="1"/>
      <c r="U423" s="1"/>
      <c r="V423" s="246"/>
      <c r="W423" s="246"/>
      <c r="X423" s="246"/>
      <c r="Y423" s="246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246"/>
      <c r="Q424" s="1"/>
      <c r="R424" s="1"/>
      <c r="S424" s="1"/>
      <c r="T424" s="1"/>
      <c r="U424" s="1"/>
      <c r="V424" s="246"/>
      <c r="W424" s="246"/>
      <c r="X424" s="246"/>
      <c r="Y424" s="246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246"/>
      <c r="Q425" s="1"/>
      <c r="R425" s="1"/>
      <c r="S425" s="1"/>
      <c r="T425" s="1"/>
      <c r="U425" s="1"/>
      <c r="V425" s="246"/>
      <c r="W425" s="246"/>
      <c r="X425" s="246"/>
      <c r="Y425" s="246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246"/>
      <c r="Q426" s="1"/>
      <c r="R426" s="1"/>
      <c r="S426" s="1"/>
      <c r="T426" s="1"/>
      <c r="U426" s="1"/>
      <c r="V426" s="246"/>
      <c r="W426" s="246"/>
      <c r="X426" s="246"/>
      <c r="Y426" s="246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246"/>
      <c r="Q427" s="1"/>
      <c r="R427" s="1"/>
      <c r="S427" s="1"/>
      <c r="T427" s="1"/>
      <c r="U427" s="1"/>
      <c r="V427" s="246"/>
      <c r="W427" s="246"/>
      <c r="X427" s="246"/>
      <c r="Y427" s="246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246"/>
      <c r="Q428" s="1"/>
      <c r="R428" s="1"/>
      <c r="S428" s="1"/>
      <c r="T428" s="1"/>
      <c r="U428" s="1"/>
      <c r="V428" s="246"/>
      <c r="W428" s="246"/>
      <c r="X428" s="246"/>
      <c r="Y428" s="246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246"/>
      <c r="Q429" s="1"/>
      <c r="R429" s="1"/>
      <c r="S429" s="1"/>
      <c r="T429" s="1"/>
      <c r="U429" s="1"/>
      <c r="V429" s="246"/>
      <c r="W429" s="246"/>
      <c r="X429" s="246"/>
      <c r="Y429" s="246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246"/>
      <c r="Q430" s="1"/>
      <c r="R430" s="1"/>
      <c r="S430" s="1"/>
      <c r="T430" s="1"/>
      <c r="U430" s="1"/>
      <c r="V430" s="246"/>
      <c r="W430" s="246"/>
      <c r="X430" s="246"/>
      <c r="Y430" s="246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246"/>
      <c r="Q431" s="1"/>
      <c r="R431" s="1"/>
      <c r="S431" s="1"/>
      <c r="T431" s="1"/>
      <c r="U431" s="1"/>
      <c r="V431" s="246"/>
      <c r="W431" s="246"/>
      <c r="X431" s="246"/>
      <c r="Y431" s="246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246"/>
      <c r="Q432" s="1"/>
      <c r="R432" s="1"/>
      <c r="S432" s="1"/>
      <c r="T432" s="1"/>
      <c r="U432" s="1"/>
      <c r="V432" s="246"/>
      <c r="W432" s="246"/>
      <c r="X432" s="246"/>
      <c r="Y432" s="246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246"/>
      <c r="Q433" s="1"/>
      <c r="R433" s="1"/>
      <c r="S433" s="1"/>
      <c r="T433" s="1"/>
      <c r="U433" s="1"/>
      <c r="V433" s="246"/>
      <c r="W433" s="246"/>
      <c r="X433" s="246"/>
      <c r="Y433" s="246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246"/>
      <c r="Q434" s="1"/>
      <c r="R434" s="1"/>
      <c r="S434" s="1"/>
      <c r="T434" s="1"/>
      <c r="U434" s="1"/>
      <c r="V434" s="246"/>
      <c r="W434" s="246"/>
      <c r="X434" s="246"/>
      <c r="Y434" s="246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246"/>
      <c r="Q435" s="1"/>
      <c r="R435" s="1"/>
      <c r="S435" s="1"/>
      <c r="T435" s="1"/>
      <c r="U435" s="1"/>
      <c r="V435" s="246"/>
      <c r="W435" s="246"/>
      <c r="X435" s="246"/>
      <c r="Y435" s="246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246"/>
      <c r="Q436" s="1"/>
      <c r="R436" s="1"/>
      <c r="S436" s="1"/>
      <c r="T436" s="1"/>
      <c r="U436" s="1"/>
      <c r="V436" s="246"/>
      <c r="W436" s="246"/>
      <c r="X436" s="246"/>
      <c r="Y436" s="246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246"/>
      <c r="Q437" s="1"/>
      <c r="R437" s="1"/>
      <c r="S437" s="1"/>
      <c r="T437" s="1"/>
      <c r="U437" s="1"/>
      <c r="V437" s="246"/>
      <c r="W437" s="246"/>
      <c r="X437" s="246"/>
      <c r="Y437" s="246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246"/>
      <c r="Q438" s="1"/>
      <c r="R438" s="1"/>
      <c r="S438" s="1"/>
      <c r="T438" s="1"/>
      <c r="U438" s="1"/>
      <c r="V438" s="246"/>
      <c r="W438" s="246"/>
      <c r="X438" s="246"/>
      <c r="Y438" s="246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246"/>
      <c r="Q439" s="1"/>
      <c r="R439" s="1"/>
      <c r="S439" s="1"/>
      <c r="T439" s="1"/>
      <c r="U439" s="1"/>
      <c r="V439" s="246"/>
      <c r="W439" s="246"/>
      <c r="X439" s="246"/>
      <c r="Y439" s="246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246"/>
      <c r="Q440" s="1"/>
      <c r="R440" s="1"/>
      <c r="S440" s="1"/>
      <c r="T440" s="1"/>
      <c r="U440" s="1"/>
      <c r="V440" s="246"/>
      <c r="W440" s="246"/>
      <c r="X440" s="246"/>
      <c r="Y440" s="246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246"/>
      <c r="Q441" s="1"/>
      <c r="R441" s="1"/>
      <c r="S441" s="1"/>
      <c r="T441" s="1"/>
      <c r="U441" s="1"/>
      <c r="V441" s="246"/>
      <c r="W441" s="246"/>
      <c r="X441" s="246"/>
      <c r="Y441" s="246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246"/>
      <c r="Q442" s="1"/>
      <c r="R442" s="1"/>
      <c r="S442" s="1"/>
      <c r="T442" s="1"/>
      <c r="U442" s="1"/>
      <c r="V442" s="246"/>
      <c r="W442" s="246"/>
      <c r="X442" s="246"/>
      <c r="Y442" s="246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246"/>
      <c r="Q443" s="1"/>
      <c r="R443" s="1"/>
      <c r="S443" s="1"/>
      <c r="T443" s="1"/>
      <c r="U443" s="1"/>
      <c r="V443" s="246"/>
      <c r="W443" s="246"/>
      <c r="X443" s="246"/>
      <c r="Y443" s="246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246"/>
      <c r="Q444" s="1"/>
      <c r="R444" s="1"/>
      <c r="S444" s="1"/>
      <c r="T444" s="1"/>
      <c r="U444" s="1"/>
      <c r="V444" s="246"/>
      <c r="W444" s="246"/>
      <c r="X444" s="246"/>
      <c r="Y444" s="246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246"/>
      <c r="Q445" s="1"/>
      <c r="R445" s="1"/>
      <c r="S445" s="1"/>
      <c r="T445" s="1"/>
      <c r="U445" s="1"/>
      <c r="V445" s="246"/>
      <c r="W445" s="246"/>
      <c r="X445" s="246"/>
      <c r="Y445" s="246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246"/>
      <c r="Q446" s="1"/>
      <c r="R446" s="1"/>
      <c r="S446" s="1"/>
      <c r="T446" s="1"/>
      <c r="U446" s="1"/>
      <c r="V446" s="246"/>
      <c r="W446" s="246"/>
      <c r="X446" s="246"/>
      <c r="Y446" s="246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246"/>
      <c r="Q447" s="1"/>
      <c r="R447" s="1"/>
      <c r="S447" s="1"/>
      <c r="T447" s="1"/>
      <c r="U447" s="1"/>
      <c r="V447" s="246"/>
      <c r="W447" s="246"/>
      <c r="X447" s="246"/>
      <c r="Y447" s="246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246"/>
      <c r="Q448" s="1"/>
      <c r="R448" s="1"/>
      <c r="S448" s="1"/>
      <c r="T448" s="1"/>
      <c r="U448" s="1"/>
      <c r="V448" s="246"/>
      <c r="W448" s="246"/>
      <c r="X448" s="246"/>
      <c r="Y448" s="246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246"/>
      <c r="Q449" s="1"/>
      <c r="R449" s="1"/>
      <c r="S449" s="1"/>
      <c r="T449" s="1"/>
      <c r="U449" s="1"/>
      <c r="V449" s="246"/>
      <c r="W449" s="246"/>
      <c r="X449" s="246"/>
      <c r="Y449" s="246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246"/>
      <c r="Q450" s="1"/>
      <c r="R450" s="1"/>
      <c r="S450" s="1"/>
      <c r="T450" s="1"/>
      <c r="U450" s="1"/>
      <c r="V450" s="246"/>
      <c r="W450" s="246"/>
      <c r="X450" s="246"/>
      <c r="Y450" s="246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246"/>
      <c r="Q451" s="1"/>
      <c r="R451" s="1"/>
      <c r="S451" s="1"/>
      <c r="T451" s="1"/>
      <c r="U451" s="1"/>
      <c r="V451" s="246"/>
      <c r="W451" s="246"/>
      <c r="X451" s="246"/>
      <c r="Y451" s="246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246"/>
      <c r="Q452" s="1"/>
      <c r="R452" s="1"/>
      <c r="S452" s="1"/>
      <c r="T452" s="1"/>
      <c r="U452" s="1"/>
      <c r="V452" s="246"/>
      <c r="W452" s="246"/>
      <c r="X452" s="246"/>
      <c r="Y452" s="246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246"/>
      <c r="Q453" s="1"/>
      <c r="R453" s="1"/>
      <c r="S453" s="1"/>
      <c r="T453" s="1"/>
      <c r="U453" s="1"/>
      <c r="V453" s="246"/>
      <c r="W453" s="246"/>
      <c r="X453" s="246"/>
      <c r="Y453" s="246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246"/>
      <c r="Q454" s="1"/>
      <c r="R454" s="1"/>
      <c r="S454" s="1"/>
      <c r="T454" s="1"/>
      <c r="U454" s="1"/>
      <c r="V454" s="246"/>
      <c r="W454" s="246"/>
      <c r="X454" s="246"/>
      <c r="Y454" s="246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246"/>
      <c r="Q455" s="1"/>
      <c r="R455" s="1"/>
      <c r="S455" s="1"/>
      <c r="T455" s="1"/>
      <c r="U455" s="1"/>
      <c r="V455" s="246"/>
      <c r="W455" s="246"/>
      <c r="X455" s="246"/>
      <c r="Y455" s="246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246"/>
      <c r="Q456" s="1"/>
      <c r="R456" s="1"/>
      <c r="S456" s="1"/>
      <c r="T456" s="1"/>
      <c r="U456" s="1"/>
      <c r="V456" s="246"/>
      <c r="W456" s="246"/>
      <c r="X456" s="246"/>
      <c r="Y456" s="246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246"/>
      <c r="Q457" s="1"/>
      <c r="R457" s="1"/>
      <c r="S457" s="1"/>
      <c r="T457" s="1"/>
      <c r="U457" s="1"/>
      <c r="V457" s="246"/>
      <c r="W457" s="246"/>
      <c r="X457" s="246"/>
      <c r="Y457" s="246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246"/>
      <c r="Q458" s="1"/>
      <c r="R458" s="1"/>
      <c r="S458" s="1"/>
      <c r="T458" s="1"/>
      <c r="U458" s="1"/>
      <c r="V458" s="246"/>
      <c r="W458" s="246"/>
      <c r="X458" s="246"/>
      <c r="Y458" s="246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246"/>
      <c r="Q459" s="1"/>
      <c r="R459" s="1"/>
      <c r="S459" s="1"/>
      <c r="T459" s="1"/>
      <c r="U459" s="1"/>
      <c r="V459" s="246"/>
      <c r="W459" s="246"/>
      <c r="X459" s="246"/>
      <c r="Y459" s="246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246"/>
      <c r="Q460" s="1"/>
      <c r="R460" s="1"/>
      <c r="S460" s="1"/>
      <c r="T460" s="1"/>
      <c r="U460" s="1"/>
      <c r="V460" s="246"/>
      <c r="W460" s="246"/>
      <c r="X460" s="246"/>
      <c r="Y460" s="246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246"/>
      <c r="Q461" s="1"/>
      <c r="R461" s="1"/>
      <c r="S461" s="1"/>
      <c r="T461" s="1"/>
      <c r="U461" s="1"/>
      <c r="V461" s="246"/>
      <c r="W461" s="246"/>
      <c r="X461" s="246"/>
      <c r="Y461" s="246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246"/>
      <c r="Q462" s="1"/>
      <c r="R462" s="1"/>
      <c r="S462" s="1"/>
      <c r="T462" s="1"/>
      <c r="U462" s="1"/>
      <c r="V462" s="246"/>
      <c r="W462" s="246"/>
      <c r="X462" s="246"/>
      <c r="Y462" s="246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246"/>
      <c r="Q463" s="1"/>
      <c r="R463" s="1"/>
      <c r="S463" s="1"/>
      <c r="T463" s="1"/>
      <c r="U463" s="1"/>
      <c r="V463" s="246"/>
      <c r="W463" s="246"/>
      <c r="X463" s="246"/>
      <c r="Y463" s="246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246"/>
      <c r="Q464" s="1"/>
      <c r="R464" s="1"/>
      <c r="S464" s="1"/>
      <c r="T464" s="1"/>
      <c r="U464" s="1"/>
      <c r="V464" s="246"/>
      <c r="W464" s="246"/>
      <c r="X464" s="246"/>
      <c r="Y464" s="246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246"/>
      <c r="Q465" s="1"/>
      <c r="R465" s="1"/>
      <c r="S465" s="1"/>
      <c r="T465" s="1"/>
      <c r="U465" s="1"/>
      <c r="V465" s="246"/>
      <c r="W465" s="246"/>
      <c r="X465" s="246"/>
      <c r="Y465" s="246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246"/>
      <c r="Q466" s="1"/>
      <c r="R466" s="1"/>
      <c r="S466" s="1"/>
      <c r="T466" s="1"/>
      <c r="U466" s="1"/>
      <c r="V466" s="246"/>
      <c r="W466" s="246"/>
      <c r="X466" s="246"/>
      <c r="Y466" s="246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246"/>
      <c r="Q467" s="1"/>
      <c r="R467" s="1"/>
      <c r="S467" s="1"/>
      <c r="T467" s="1"/>
      <c r="U467" s="1"/>
      <c r="V467" s="246"/>
      <c r="W467" s="246"/>
      <c r="X467" s="246"/>
      <c r="Y467" s="246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246"/>
      <c r="Q468" s="1"/>
      <c r="R468" s="1"/>
      <c r="S468" s="1"/>
      <c r="T468" s="1"/>
      <c r="U468" s="1"/>
      <c r="V468" s="246"/>
      <c r="W468" s="246"/>
      <c r="X468" s="246"/>
      <c r="Y468" s="246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246"/>
      <c r="Q469" s="1"/>
      <c r="R469" s="1"/>
      <c r="S469" s="1"/>
      <c r="T469" s="1"/>
      <c r="U469" s="1"/>
      <c r="V469" s="246"/>
      <c r="W469" s="246"/>
      <c r="X469" s="246"/>
      <c r="Y469" s="246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246"/>
      <c r="Q470" s="1"/>
      <c r="R470" s="1"/>
      <c r="S470" s="1"/>
      <c r="T470" s="1"/>
      <c r="U470" s="1"/>
      <c r="V470" s="246"/>
      <c r="W470" s="246"/>
      <c r="X470" s="246"/>
      <c r="Y470" s="246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246"/>
      <c r="Q471" s="1"/>
      <c r="R471" s="1"/>
      <c r="S471" s="1"/>
      <c r="T471" s="1"/>
      <c r="U471" s="1"/>
      <c r="V471" s="246"/>
      <c r="W471" s="246"/>
      <c r="X471" s="246"/>
      <c r="Y471" s="246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246"/>
      <c r="Q472" s="1"/>
      <c r="R472" s="1"/>
      <c r="S472" s="1"/>
      <c r="T472" s="1"/>
      <c r="U472" s="1"/>
      <c r="V472" s="246"/>
      <c r="W472" s="246"/>
      <c r="X472" s="246"/>
      <c r="Y472" s="246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246"/>
      <c r="Q473" s="1"/>
      <c r="R473" s="1"/>
      <c r="S473" s="1"/>
      <c r="T473" s="1"/>
      <c r="U473" s="1"/>
      <c r="V473" s="246"/>
      <c r="W473" s="246"/>
      <c r="X473" s="246"/>
      <c r="Y473" s="246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246"/>
      <c r="Q474" s="1"/>
      <c r="R474" s="1"/>
      <c r="S474" s="1"/>
      <c r="T474" s="1"/>
      <c r="U474" s="1"/>
      <c r="V474" s="246"/>
      <c r="W474" s="246"/>
      <c r="X474" s="246"/>
      <c r="Y474" s="246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246"/>
      <c r="Q475" s="1"/>
      <c r="R475" s="1"/>
      <c r="S475" s="1"/>
      <c r="T475" s="1"/>
      <c r="U475" s="1"/>
      <c r="V475" s="246"/>
      <c r="W475" s="246"/>
      <c r="X475" s="246"/>
      <c r="Y475" s="246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246"/>
      <c r="Q476" s="1"/>
      <c r="R476" s="1"/>
      <c r="S476" s="1"/>
      <c r="T476" s="1"/>
      <c r="U476" s="1"/>
      <c r="V476" s="246"/>
      <c r="W476" s="246"/>
      <c r="X476" s="246"/>
      <c r="Y476" s="246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246"/>
      <c r="Q477" s="1"/>
      <c r="R477" s="1"/>
      <c r="S477" s="1"/>
      <c r="T477" s="1"/>
      <c r="U477" s="1"/>
      <c r="V477" s="246"/>
      <c r="W477" s="246"/>
      <c r="X477" s="246"/>
      <c r="Y477" s="246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246"/>
      <c r="Q478" s="1"/>
      <c r="R478" s="1"/>
      <c r="S478" s="1"/>
      <c r="T478" s="1"/>
      <c r="U478" s="1"/>
      <c r="V478" s="246"/>
      <c r="W478" s="246"/>
      <c r="X478" s="246"/>
      <c r="Y478" s="246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246"/>
      <c r="Q479" s="1"/>
      <c r="R479" s="1"/>
      <c r="S479" s="1"/>
      <c r="T479" s="1"/>
      <c r="U479" s="1"/>
      <c r="V479" s="246"/>
      <c r="W479" s="246"/>
      <c r="X479" s="246"/>
      <c r="Y479" s="246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246"/>
      <c r="Q480" s="1"/>
      <c r="R480" s="1"/>
      <c r="S480" s="1"/>
      <c r="T480" s="1"/>
      <c r="U480" s="1"/>
      <c r="V480" s="246"/>
      <c r="W480" s="246"/>
      <c r="X480" s="246"/>
      <c r="Y480" s="246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246"/>
      <c r="Q481" s="1"/>
      <c r="R481" s="1"/>
      <c r="S481" s="1"/>
      <c r="T481" s="1"/>
      <c r="U481" s="1"/>
      <c r="V481" s="246"/>
      <c r="W481" s="246"/>
      <c r="X481" s="246"/>
      <c r="Y481" s="246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246"/>
      <c r="Q482" s="1"/>
      <c r="R482" s="1"/>
      <c r="S482" s="1"/>
      <c r="T482" s="1"/>
      <c r="U482" s="1"/>
      <c r="V482" s="246"/>
      <c r="W482" s="246"/>
      <c r="X482" s="246"/>
      <c r="Y482" s="246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246"/>
      <c r="Q483" s="1"/>
      <c r="R483" s="1"/>
      <c r="S483" s="1"/>
      <c r="T483" s="1"/>
      <c r="U483" s="1"/>
      <c r="V483" s="246"/>
      <c r="W483" s="246"/>
      <c r="X483" s="246"/>
      <c r="Y483" s="246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246"/>
      <c r="Q484" s="1"/>
      <c r="R484" s="1"/>
      <c r="S484" s="1"/>
      <c r="T484" s="1"/>
      <c r="U484" s="1"/>
      <c r="V484" s="246"/>
      <c r="W484" s="246"/>
      <c r="X484" s="246"/>
      <c r="Y484" s="246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246"/>
      <c r="Q485" s="1"/>
      <c r="R485" s="1"/>
      <c r="S485" s="1"/>
      <c r="T485" s="1"/>
      <c r="U485" s="1"/>
      <c r="V485" s="246"/>
      <c r="W485" s="246"/>
      <c r="X485" s="246"/>
      <c r="Y485" s="246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246"/>
      <c r="Q486" s="1"/>
      <c r="R486" s="1"/>
      <c r="S486" s="1"/>
      <c r="T486" s="1"/>
      <c r="U486" s="1"/>
      <c r="V486" s="246"/>
      <c r="W486" s="246"/>
      <c r="X486" s="246"/>
      <c r="Y486" s="246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246"/>
      <c r="Q487" s="1"/>
      <c r="R487" s="1"/>
      <c r="S487" s="1"/>
      <c r="T487" s="1"/>
      <c r="U487" s="1"/>
      <c r="V487" s="246"/>
      <c r="W487" s="246"/>
      <c r="X487" s="246"/>
      <c r="Y487" s="246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246"/>
      <c r="Q488" s="1"/>
      <c r="R488" s="1"/>
      <c r="S488" s="1"/>
      <c r="T488" s="1"/>
      <c r="U488" s="1"/>
      <c r="V488" s="246"/>
      <c r="W488" s="246"/>
      <c r="X488" s="246"/>
      <c r="Y488" s="246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246"/>
      <c r="Q489" s="1"/>
      <c r="R489" s="1"/>
      <c r="S489" s="1"/>
      <c r="T489" s="1"/>
      <c r="U489" s="1"/>
      <c r="V489" s="246"/>
      <c r="W489" s="246"/>
      <c r="X489" s="246"/>
      <c r="Y489" s="246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246"/>
      <c r="Q490" s="1"/>
      <c r="R490" s="1"/>
      <c r="S490" s="1"/>
      <c r="T490" s="1"/>
      <c r="U490" s="1"/>
      <c r="V490" s="246"/>
      <c r="W490" s="246"/>
      <c r="X490" s="246"/>
      <c r="Y490" s="246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246"/>
      <c r="Q491" s="1"/>
      <c r="R491" s="1"/>
      <c r="S491" s="1"/>
      <c r="T491" s="1"/>
      <c r="U491" s="1"/>
      <c r="V491" s="246"/>
      <c r="W491" s="246"/>
      <c r="X491" s="246"/>
      <c r="Y491" s="246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246"/>
      <c r="Q492" s="1"/>
      <c r="R492" s="1"/>
      <c r="S492" s="1"/>
      <c r="T492" s="1"/>
      <c r="U492" s="1"/>
      <c r="V492" s="246"/>
      <c r="W492" s="246"/>
      <c r="X492" s="246"/>
      <c r="Y492" s="246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246"/>
      <c r="Q493" s="1"/>
      <c r="R493" s="1"/>
      <c r="S493" s="1"/>
      <c r="T493" s="1"/>
      <c r="U493" s="1"/>
      <c r="V493" s="246"/>
      <c r="W493" s="246"/>
      <c r="X493" s="246"/>
      <c r="Y493" s="246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246"/>
      <c r="Q494" s="1"/>
      <c r="R494" s="1"/>
      <c r="S494" s="1"/>
      <c r="T494" s="1"/>
      <c r="U494" s="1"/>
      <c r="V494" s="246"/>
      <c r="W494" s="246"/>
      <c r="X494" s="246"/>
      <c r="Y494" s="246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246"/>
      <c r="Q495" s="1"/>
      <c r="R495" s="1"/>
      <c r="S495" s="1"/>
      <c r="T495" s="1"/>
      <c r="U495" s="1"/>
      <c r="V495" s="246"/>
      <c r="W495" s="246"/>
      <c r="X495" s="246"/>
      <c r="Y495" s="246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246"/>
      <c r="Q496" s="1"/>
      <c r="R496" s="1"/>
      <c r="S496" s="1"/>
      <c r="T496" s="1"/>
      <c r="U496" s="1"/>
      <c r="V496" s="246"/>
      <c r="W496" s="246"/>
      <c r="X496" s="246"/>
      <c r="Y496" s="246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246"/>
      <c r="Q497" s="1"/>
      <c r="R497" s="1"/>
      <c r="S497" s="1"/>
      <c r="T497" s="1"/>
      <c r="U497" s="1"/>
      <c r="V497" s="246"/>
      <c r="W497" s="246"/>
      <c r="X497" s="246"/>
      <c r="Y497" s="246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246"/>
      <c r="Q498" s="1"/>
      <c r="R498" s="1"/>
      <c r="S498" s="1"/>
      <c r="T498" s="1"/>
      <c r="U498" s="1"/>
      <c r="V498" s="246"/>
      <c r="W498" s="246"/>
      <c r="X498" s="246"/>
      <c r="Y498" s="246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246"/>
      <c r="Q499" s="1"/>
      <c r="R499" s="1"/>
      <c r="S499" s="1"/>
      <c r="T499" s="1"/>
      <c r="U499" s="1"/>
      <c r="V499" s="246"/>
      <c r="W499" s="246"/>
      <c r="X499" s="246"/>
      <c r="Y499" s="246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246"/>
      <c r="Q500" s="1"/>
      <c r="R500" s="1"/>
      <c r="S500" s="1"/>
      <c r="T500" s="1"/>
      <c r="U500" s="1"/>
      <c r="V500" s="246"/>
      <c r="W500" s="246"/>
      <c r="X500" s="246"/>
      <c r="Y500" s="246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246"/>
      <c r="Q501" s="1"/>
      <c r="R501" s="1"/>
      <c r="S501" s="1"/>
      <c r="T501" s="1"/>
      <c r="U501" s="1"/>
      <c r="V501" s="246"/>
      <c r="W501" s="246"/>
      <c r="X501" s="246"/>
      <c r="Y501" s="246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246"/>
      <c r="Q502" s="1"/>
      <c r="R502" s="1"/>
      <c r="S502" s="1"/>
      <c r="T502" s="1"/>
      <c r="U502" s="1"/>
      <c r="V502" s="246"/>
      <c r="W502" s="246"/>
      <c r="X502" s="246"/>
      <c r="Y502" s="246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246"/>
      <c r="Q503" s="1"/>
      <c r="R503" s="1"/>
      <c r="S503" s="1"/>
      <c r="T503" s="1"/>
      <c r="U503" s="1"/>
      <c r="V503" s="246"/>
      <c r="W503" s="246"/>
      <c r="X503" s="246"/>
      <c r="Y503" s="246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246"/>
      <c r="Q504" s="1"/>
      <c r="R504" s="1"/>
      <c r="S504" s="1"/>
      <c r="T504" s="1"/>
      <c r="U504" s="1"/>
      <c r="V504" s="246"/>
      <c r="W504" s="246"/>
      <c r="X504" s="246"/>
      <c r="Y504" s="246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246"/>
      <c r="Q505" s="1"/>
      <c r="R505" s="1"/>
      <c r="S505" s="1"/>
      <c r="T505" s="1"/>
      <c r="U505" s="1"/>
      <c r="V505" s="246"/>
      <c r="W505" s="246"/>
      <c r="X505" s="246"/>
      <c r="Y505" s="246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246"/>
      <c r="Q506" s="1"/>
      <c r="R506" s="1"/>
      <c r="S506" s="1"/>
      <c r="T506" s="1"/>
      <c r="U506" s="1"/>
      <c r="V506" s="246"/>
      <c r="W506" s="246"/>
      <c r="X506" s="246"/>
      <c r="Y506" s="246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246"/>
      <c r="Q507" s="1"/>
      <c r="R507" s="1"/>
      <c r="S507" s="1"/>
      <c r="T507" s="1"/>
      <c r="U507" s="1"/>
      <c r="V507" s="246"/>
      <c r="W507" s="246"/>
      <c r="X507" s="246"/>
      <c r="Y507" s="246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246"/>
      <c r="Q508" s="1"/>
      <c r="R508" s="1"/>
      <c r="S508" s="1"/>
      <c r="T508" s="1"/>
      <c r="U508" s="1"/>
      <c r="V508" s="246"/>
      <c r="W508" s="246"/>
      <c r="X508" s="246"/>
      <c r="Y508" s="246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246"/>
      <c r="Q509" s="1"/>
      <c r="R509" s="1"/>
      <c r="S509" s="1"/>
      <c r="T509" s="1"/>
      <c r="U509" s="1"/>
      <c r="V509" s="246"/>
      <c r="W509" s="246"/>
      <c r="X509" s="246"/>
      <c r="Y509" s="246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246"/>
      <c r="Q510" s="1"/>
      <c r="R510" s="1"/>
      <c r="S510" s="1"/>
      <c r="T510" s="1"/>
      <c r="U510" s="1"/>
      <c r="V510" s="246"/>
      <c r="W510" s="246"/>
      <c r="X510" s="246"/>
      <c r="Y510" s="246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246"/>
      <c r="Q511" s="1"/>
      <c r="R511" s="1"/>
      <c r="S511" s="1"/>
      <c r="T511" s="1"/>
      <c r="U511" s="1"/>
      <c r="V511" s="246"/>
      <c r="W511" s="246"/>
      <c r="X511" s="246"/>
      <c r="Y511" s="246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246"/>
      <c r="Q512" s="1"/>
      <c r="R512" s="1"/>
      <c r="S512" s="1"/>
      <c r="T512" s="1"/>
      <c r="U512" s="1"/>
      <c r="V512" s="246"/>
      <c r="W512" s="246"/>
      <c r="X512" s="246"/>
      <c r="Y512" s="246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246"/>
      <c r="Q513" s="1"/>
      <c r="R513" s="1"/>
      <c r="S513" s="1"/>
      <c r="T513" s="1"/>
      <c r="U513" s="1"/>
      <c r="V513" s="246"/>
      <c r="W513" s="246"/>
      <c r="X513" s="246"/>
      <c r="Y513" s="246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246"/>
      <c r="Q514" s="1"/>
      <c r="R514" s="1"/>
      <c r="S514" s="1"/>
      <c r="T514" s="1"/>
      <c r="U514" s="1"/>
      <c r="V514" s="246"/>
      <c r="W514" s="246"/>
      <c r="X514" s="246"/>
      <c r="Y514" s="246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246"/>
      <c r="Q515" s="1"/>
      <c r="R515" s="1"/>
      <c r="S515" s="1"/>
      <c r="T515" s="1"/>
      <c r="U515" s="1"/>
      <c r="V515" s="246"/>
      <c r="W515" s="246"/>
      <c r="X515" s="246"/>
      <c r="Y515" s="246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246"/>
      <c r="Q516" s="1"/>
      <c r="R516" s="1"/>
      <c r="S516" s="1"/>
      <c r="T516" s="1"/>
      <c r="U516" s="1"/>
      <c r="V516" s="246"/>
      <c r="W516" s="246"/>
      <c r="X516" s="246"/>
      <c r="Y516" s="246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246"/>
      <c r="Q517" s="1"/>
      <c r="R517" s="1"/>
      <c r="S517" s="1"/>
      <c r="T517" s="1"/>
      <c r="U517" s="1"/>
      <c r="V517" s="246"/>
      <c r="W517" s="246"/>
      <c r="X517" s="246"/>
      <c r="Y517" s="246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246"/>
      <c r="Q518" s="1"/>
      <c r="R518" s="1"/>
      <c r="S518" s="1"/>
      <c r="T518" s="1"/>
      <c r="U518" s="1"/>
      <c r="V518" s="246"/>
      <c r="W518" s="246"/>
      <c r="X518" s="246"/>
      <c r="Y518" s="246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246"/>
      <c r="Q519" s="1"/>
      <c r="R519" s="1"/>
      <c r="S519" s="1"/>
      <c r="T519" s="1"/>
      <c r="U519" s="1"/>
      <c r="V519" s="246"/>
      <c r="W519" s="246"/>
      <c r="X519" s="246"/>
      <c r="Y519" s="246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246"/>
      <c r="Q520" s="1"/>
      <c r="R520" s="1"/>
      <c r="S520" s="1"/>
      <c r="T520" s="1"/>
      <c r="U520" s="1"/>
      <c r="V520" s="246"/>
      <c r="W520" s="246"/>
      <c r="X520" s="246"/>
      <c r="Y520" s="246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246"/>
      <c r="Q521" s="1"/>
      <c r="R521" s="1"/>
      <c r="S521" s="1"/>
      <c r="T521" s="1"/>
      <c r="U521" s="1"/>
      <c r="V521" s="246"/>
      <c r="W521" s="246"/>
      <c r="X521" s="246"/>
      <c r="Y521" s="246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246"/>
      <c r="Q522" s="1"/>
      <c r="R522" s="1"/>
      <c r="S522" s="1"/>
      <c r="T522" s="1"/>
      <c r="U522" s="1"/>
      <c r="V522" s="246"/>
      <c r="W522" s="246"/>
      <c r="X522" s="246"/>
      <c r="Y522" s="246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246"/>
      <c r="Q523" s="1"/>
      <c r="R523" s="1"/>
      <c r="S523" s="1"/>
      <c r="T523" s="1"/>
      <c r="U523" s="1"/>
      <c r="V523" s="246"/>
      <c r="W523" s="246"/>
      <c r="X523" s="246"/>
      <c r="Y523" s="246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246"/>
      <c r="Q524" s="1"/>
      <c r="R524" s="1"/>
      <c r="S524" s="1"/>
      <c r="T524" s="1"/>
      <c r="U524" s="1"/>
      <c r="V524" s="246"/>
      <c r="W524" s="246"/>
      <c r="X524" s="246"/>
      <c r="Y524" s="246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246"/>
      <c r="Q525" s="1"/>
      <c r="R525" s="1"/>
      <c r="S525" s="1"/>
      <c r="T525" s="1"/>
      <c r="U525" s="1"/>
      <c r="V525" s="246"/>
      <c r="W525" s="246"/>
      <c r="X525" s="246"/>
      <c r="Y525" s="246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246"/>
      <c r="Q526" s="1"/>
      <c r="R526" s="1"/>
      <c r="S526" s="1"/>
      <c r="T526" s="1"/>
      <c r="U526" s="1"/>
      <c r="V526" s="246"/>
      <c r="W526" s="246"/>
      <c r="X526" s="246"/>
      <c r="Y526" s="246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246"/>
      <c r="Q527" s="1"/>
      <c r="R527" s="1"/>
      <c r="S527" s="1"/>
      <c r="T527" s="1"/>
      <c r="U527" s="1"/>
      <c r="V527" s="246"/>
      <c r="W527" s="246"/>
      <c r="X527" s="246"/>
      <c r="Y527" s="246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246"/>
      <c r="Q528" s="1"/>
      <c r="R528" s="1"/>
      <c r="S528" s="1"/>
      <c r="T528" s="1"/>
      <c r="U528" s="1"/>
      <c r="V528" s="246"/>
      <c r="W528" s="246"/>
      <c r="X528" s="246"/>
      <c r="Y528" s="246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246"/>
      <c r="Q529" s="1"/>
      <c r="R529" s="1"/>
      <c r="S529" s="1"/>
      <c r="T529" s="1"/>
      <c r="U529" s="1"/>
      <c r="V529" s="246"/>
      <c r="W529" s="246"/>
      <c r="X529" s="246"/>
      <c r="Y529" s="246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246"/>
      <c r="Q530" s="1"/>
      <c r="R530" s="1"/>
      <c r="S530" s="1"/>
      <c r="T530" s="1"/>
      <c r="U530" s="1"/>
      <c r="V530" s="246"/>
      <c r="W530" s="246"/>
      <c r="X530" s="246"/>
      <c r="Y530" s="246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246"/>
      <c r="Q531" s="1"/>
      <c r="R531" s="1"/>
      <c r="S531" s="1"/>
      <c r="T531" s="1"/>
      <c r="U531" s="1"/>
      <c r="V531" s="246"/>
      <c r="W531" s="246"/>
      <c r="X531" s="246"/>
      <c r="Y531" s="246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246"/>
      <c r="Q532" s="1"/>
      <c r="R532" s="1"/>
      <c r="S532" s="1"/>
      <c r="T532" s="1"/>
      <c r="U532" s="1"/>
      <c r="V532" s="246"/>
      <c r="W532" s="246"/>
      <c r="X532" s="246"/>
      <c r="Y532" s="246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246"/>
      <c r="Q533" s="1"/>
      <c r="R533" s="1"/>
      <c r="S533" s="1"/>
      <c r="T533" s="1"/>
      <c r="U533" s="1"/>
      <c r="V533" s="246"/>
      <c r="W533" s="246"/>
      <c r="X533" s="246"/>
      <c r="Y533" s="246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246"/>
      <c r="Q534" s="1"/>
      <c r="R534" s="1"/>
      <c r="S534" s="1"/>
      <c r="T534" s="1"/>
      <c r="U534" s="1"/>
      <c r="V534" s="246"/>
      <c r="W534" s="246"/>
      <c r="X534" s="246"/>
      <c r="Y534" s="246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246"/>
      <c r="Q535" s="1"/>
      <c r="R535" s="1"/>
      <c r="S535" s="1"/>
      <c r="T535" s="1"/>
      <c r="U535" s="1"/>
      <c r="V535" s="246"/>
      <c r="W535" s="246"/>
      <c r="X535" s="246"/>
      <c r="Y535" s="246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246"/>
      <c r="Q536" s="1"/>
      <c r="R536" s="1"/>
      <c r="S536" s="1"/>
      <c r="T536" s="1"/>
      <c r="U536" s="1"/>
      <c r="V536" s="246"/>
      <c r="W536" s="246"/>
      <c r="X536" s="246"/>
      <c r="Y536" s="246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246"/>
      <c r="Q537" s="1"/>
      <c r="R537" s="1"/>
      <c r="S537" s="1"/>
      <c r="T537" s="1"/>
      <c r="U537" s="1"/>
      <c r="V537" s="246"/>
      <c r="W537" s="246"/>
      <c r="X537" s="246"/>
      <c r="Y537" s="246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246"/>
      <c r="Q538" s="1"/>
      <c r="R538" s="1"/>
      <c r="S538" s="1"/>
      <c r="T538" s="1"/>
      <c r="U538" s="1"/>
      <c r="V538" s="246"/>
      <c r="W538" s="246"/>
      <c r="X538" s="246"/>
      <c r="Y538" s="246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246"/>
      <c r="Q539" s="1"/>
      <c r="R539" s="1"/>
      <c r="S539" s="1"/>
      <c r="T539" s="1"/>
      <c r="U539" s="1"/>
      <c r="V539" s="246"/>
      <c r="W539" s="246"/>
      <c r="X539" s="246"/>
      <c r="Y539" s="246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246"/>
      <c r="Q540" s="1"/>
      <c r="R540" s="1"/>
      <c r="S540" s="1"/>
      <c r="T540" s="1"/>
      <c r="U540" s="1"/>
      <c r="V540" s="246"/>
      <c r="W540" s="246"/>
      <c r="X540" s="246"/>
      <c r="Y540" s="246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246"/>
      <c r="Q541" s="1"/>
      <c r="R541" s="1"/>
      <c r="S541" s="1"/>
      <c r="T541" s="1"/>
      <c r="U541" s="1"/>
      <c r="V541" s="246"/>
      <c r="W541" s="246"/>
      <c r="X541" s="246"/>
      <c r="Y541" s="246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246"/>
      <c r="Q542" s="1"/>
      <c r="R542" s="1"/>
      <c r="S542" s="1"/>
      <c r="T542" s="1"/>
      <c r="U542" s="1"/>
      <c r="V542" s="246"/>
      <c r="W542" s="246"/>
      <c r="X542" s="246"/>
      <c r="Y542" s="246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246"/>
      <c r="Q543" s="1"/>
      <c r="R543" s="1"/>
      <c r="S543" s="1"/>
      <c r="T543" s="1"/>
      <c r="U543" s="1"/>
      <c r="V543" s="246"/>
      <c r="W543" s="246"/>
      <c r="X543" s="246"/>
      <c r="Y543" s="246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246"/>
      <c r="Q544" s="1"/>
      <c r="R544" s="1"/>
      <c r="S544" s="1"/>
      <c r="T544" s="1"/>
      <c r="U544" s="1"/>
      <c r="V544" s="246"/>
      <c r="W544" s="246"/>
      <c r="X544" s="246"/>
      <c r="Y544" s="246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246"/>
      <c r="Q545" s="1"/>
      <c r="R545" s="1"/>
      <c r="S545" s="1"/>
      <c r="T545" s="1"/>
      <c r="U545" s="1"/>
      <c r="V545" s="246"/>
      <c r="W545" s="246"/>
      <c r="X545" s="246"/>
      <c r="Y545" s="246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246"/>
      <c r="Q546" s="1"/>
      <c r="R546" s="1"/>
      <c r="S546" s="1"/>
      <c r="T546" s="1"/>
      <c r="U546" s="1"/>
      <c r="V546" s="246"/>
      <c r="W546" s="246"/>
      <c r="X546" s="246"/>
      <c r="Y546" s="246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246"/>
      <c r="Q547" s="1"/>
      <c r="R547" s="1"/>
      <c r="S547" s="1"/>
      <c r="T547" s="1"/>
      <c r="U547" s="1"/>
      <c r="V547" s="246"/>
      <c r="W547" s="246"/>
      <c r="X547" s="246"/>
      <c r="Y547" s="246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246"/>
      <c r="Q548" s="1"/>
      <c r="R548" s="1"/>
      <c r="S548" s="1"/>
      <c r="T548" s="1"/>
      <c r="U548" s="1"/>
      <c r="V548" s="246"/>
      <c r="W548" s="246"/>
      <c r="X548" s="246"/>
      <c r="Y548" s="246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246"/>
      <c r="Q549" s="1"/>
      <c r="R549" s="1"/>
      <c r="S549" s="1"/>
      <c r="T549" s="1"/>
      <c r="U549" s="1"/>
      <c r="V549" s="246"/>
      <c r="W549" s="246"/>
      <c r="X549" s="246"/>
      <c r="Y549" s="246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246"/>
      <c r="Q550" s="1"/>
      <c r="R550" s="1"/>
      <c r="S550" s="1"/>
      <c r="T550" s="1"/>
      <c r="U550" s="1"/>
      <c r="V550" s="246"/>
      <c r="W550" s="246"/>
      <c r="X550" s="246"/>
      <c r="Y550" s="246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246"/>
      <c r="Q551" s="1"/>
      <c r="R551" s="1"/>
      <c r="S551" s="1"/>
      <c r="T551" s="1"/>
      <c r="U551" s="1"/>
      <c r="V551" s="246"/>
      <c r="W551" s="246"/>
      <c r="X551" s="246"/>
      <c r="Y551" s="246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246"/>
      <c r="Q552" s="1"/>
      <c r="R552" s="1"/>
      <c r="S552" s="1"/>
      <c r="T552" s="1"/>
      <c r="U552" s="1"/>
      <c r="V552" s="246"/>
      <c r="W552" s="246"/>
      <c r="X552" s="246"/>
      <c r="Y552" s="246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246"/>
      <c r="Q553" s="1"/>
      <c r="R553" s="1"/>
      <c r="S553" s="1"/>
      <c r="T553" s="1"/>
      <c r="U553" s="1"/>
      <c r="V553" s="246"/>
      <c r="W553" s="246"/>
      <c r="X553" s="246"/>
      <c r="Y553" s="246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246"/>
      <c r="Q554" s="1"/>
      <c r="R554" s="1"/>
      <c r="S554" s="1"/>
      <c r="T554" s="1"/>
      <c r="U554" s="1"/>
      <c r="V554" s="246"/>
      <c r="W554" s="246"/>
      <c r="X554" s="246"/>
      <c r="Y554" s="246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246"/>
      <c r="Q555" s="1"/>
      <c r="R555" s="1"/>
      <c r="S555" s="1"/>
      <c r="T555" s="1"/>
      <c r="U555" s="1"/>
      <c r="V555" s="246"/>
      <c r="W555" s="246"/>
      <c r="X555" s="246"/>
      <c r="Y555" s="246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246"/>
      <c r="Q556" s="1"/>
      <c r="R556" s="1"/>
      <c r="S556" s="1"/>
      <c r="T556" s="1"/>
      <c r="U556" s="1"/>
      <c r="V556" s="246"/>
      <c r="W556" s="246"/>
      <c r="X556" s="246"/>
      <c r="Y556" s="246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246"/>
      <c r="Q557" s="1"/>
      <c r="R557" s="1"/>
      <c r="S557" s="1"/>
      <c r="T557" s="1"/>
      <c r="U557" s="1"/>
      <c r="V557" s="246"/>
      <c r="W557" s="246"/>
      <c r="X557" s="246"/>
      <c r="Y557" s="246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246"/>
      <c r="Q558" s="1"/>
      <c r="R558" s="1"/>
      <c r="S558" s="1"/>
      <c r="T558" s="1"/>
      <c r="U558" s="1"/>
      <c r="V558" s="246"/>
      <c r="W558" s="246"/>
      <c r="X558" s="246"/>
      <c r="Y558" s="246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>
      <c r="V559" s="247"/>
      <c r="W559" s="247"/>
      <c r="X559" s="247"/>
      <c r="Y559" s="247"/>
    </row>
    <row r="560" spans="1:35" ht="15.75" customHeight="1">
      <c r="V560" s="247"/>
      <c r="W560" s="247"/>
      <c r="X560" s="247"/>
      <c r="Y560" s="247"/>
    </row>
    <row r="561" spans="22:25" ht="15.75" customHeight="1">
      <c r="V561" s="247"/>
      <c r="W561" s="247"/>
      <c r="X561" s="247"/>
      <c r="Y561" s="247"/>
    </row>
    <row r="562" spans="22:25" ht="15.75" customHeight="1">
      <c r="V562" s="247"/>
      <c r="W562" s="247"/>
      <c r="X562" s="247"/>
      <c r="Y562" s="247"/>
    </row>
    <row r="563" spans="22:25" ht="15.75" customHeight="1">
      <c r="V563" s="247"/>
      <c r="W563" s="247"/>
      <c r="X563" s="247"/>
      <c r="Y563" s="247"/>
    </row>
    <row r="564" spans="22:25" ht="15.75" customHeight="1">
      <c r="V564" s="247"/>
      <c r="W564" s="247"/>
      <c r="X564" s="247"/>
      <c r="Y564" s="247"/>
    </row>
    <row r="565" spans="22:25" ht="15.75" customHeight="1">
      <c r="V565" s="247"/>
      <c r="W565" s="247"/>
      <c r="X565" s="247"/>
      <c r="Y565" s="247"/>
    </row>
    <row r="566" spans="22:25" ht="15.75" customHeight="1">
      <c r="V566" s="247"/>
      <c r="W566" s="247"/>
      <c r="X566" s="247"/>
      <c r="Y566" s="247"/>
    </row>
    <row r="567" spans="22:25" ht="15.75" customHeight="1">
      <c r="V567" s="247"/>
      <c r="W567" s="247"/>
      <c r="X567" s="247"/>
      <c r="Y567" s="247"/>
    </row>
    <row r="568" spans="22:25" ht="15.75" customHeight="1">
      <c r="V568" s="247"/>
      <c r="W568" s="247"/>
      <c r="X568" s="247"/>
      <c r="Y568" s="247"/>
    </row>
    <row r="569" spans="22:25" ht="15.75" customHeight="1">
      <c r="V569" s="247"/>
      <c r="W569" s="247"/>
      <c r="X569" s="247"/>
      <c r="Y569" s="247"/>
    </row>
    <row r="570" spans="22:25" ht="15.75" customHeight="1">
      <c r="V570" s="247"/>
      <c r="W570" s="247"/>
      <c r="X570" s="247"/>
      <c r="Y570" s="247"/>
    </row>
    <row r="571" spans="22:25" ht="15.75" customHeight="1">
      <c r="V571" s="247"/>
      <c r="W571" s="247"/>
      <c r="X571" s="247"/>
      <c r="Y571" s="247"/>
    </row>
    <row r="572" spans="22:25" ht="15.75" customHeight="1">
      <c r="V572" s="247"/>
      <c r="W572" s="247"/>
      <c r="X572" s="247"/>
      <c r="Y572" s="247"/>
    </row>
    <row r="573" spans="22:25" ht="15.75" customHeight="1">
      <c r="V573" s="247"/>
      <c r="W573" s="247"/>
      <c r="X573" s="247"/>
      <c r="Y573" s="247"/>
    </row>
    <row r="574" spans="22:25" ht="15.75" customHeight="1">
      <c r="V574" s="247"/>
      <c r="W574" s="247"/>
      <c r="X574" s="247"/>
      <c r="Y574" s="247"/>
    </row>
    <row r="575" spans="22:25" ht="15.75" customHeight="1">
      <c r="V575" s="247"/>
      <c r="W575" s="247"/>
      <c r="X575" s="247"/>
      <c r="Y575" s="247"/>
    </row>
    <row r="576" spans="22:25" ht="15.75" customHeight="1">
      <c r="V576" s="247"/>
      <c r="W576" s="247"/>
      <c r="X576" s="247"/>
      <c r="Y576" s="247"/>
    </row>
    <row r="577" spans="22:25" ht="15.75" customHeight="1">
      <c r="V577" s="247"/>
      <c r="W577" s="247"/>
      <c r="X577" s="247"/>
      <c r="Y577" s="247"/>
    </row>
    <row r="578" spans="22:25" ht="15.75" customHeight="1">
      <c r="V578" s="247"/>
      <c r="W578" s="247"/>
      <c r="X578" s="247"/>
      <c r="Y578" s="247"/>
    </row>
    <row r="579" spans="22:25" ht="15.75" customHeight="1">
      <c r="V579" s="247"/>
      <c r="W579" s="247"/>
      <c r="X579" s="247"/>
      <c r="Y579" s="247"/>
    </row>
    <row r="580" spans="22:25" ht="15.75" customHeight="1">
      <c r="V580" s="247"/>
      <c r="W580" s="247"/>
      <c r="X580" s="247"/>
      <c r="Y580" s="247"/>
    </row>
    <row r="581" spans="22:25" ht="15.75" customHeight="1">
      <c r="V581" s="247"/>
      <c r="W581" s="247"/>
      <c r="X581" s="247"/>
      <c r="Y581" s="247"/>
    </row>
    <row r="582" spans="22:25" ht="15.75" customHeight="1">
      <c r="V582" s="247"/>
      <c r="W582" s="247"/>
      <c r="X582" s="247"/>
      <c r="Y582" s="247"/>
    </row>
    <row r="583" spans="22:25" ht="15.75" customHeight="1">
      <c r="V583" s="247"/>
      <c r="W583" s="247"/>
      <c r="X583" s="247"/>
      <c r="Y583" s="247"/>
    </row>
    <row r="584" spans="22:25" ht="15.75" customHeight="1">
      <c r="V584" s="247"/>
      <c r="W584" s="247"/>
      <c r="X584" s="247"/>
      <c r="Y584" s="247"/>
    </row>
    <row r="585" spans="22:25" ht="15.75" customHeight="1">
      <c r="V585" s="247"/>
      <c r="W585" s="247"/>
      <c r="X585" s="247"/>
      <c r="Y585" s="247"/>
    </row>
    <row r="586" spans="22:25" ht="15.75" customHeight="1">
      <c r="V586" s="247"/>
      <c r="W586" s="247"/>
      <c r="X586" s="247"/>
      <c r="Y586" s="247"/>
    </row>
    <row r="587" spans="22:25" ht="15.75" customHeight="1">
      <c r="V587" s="247"/>
      <c r="W587" s="247"/>
      <c r="X587" s="247"/>
      <c r="Y587" s="247"/>
    </row>
    <row r="588" spans="22:25" ht="15.75" customHeight="1">
      <c r="V588" s="247"/>
      <c r="W588" s="247"/>
      <c r="X588" s="247"/>
      <c r="Y588" s="247"/>
    </row>
    <row r="589" spans="22:25" ht="15.75" customHeight="1">
      <c r="V589" s="247"/>
      <c r="W589" s="247"/>
      <c r="X589" s="247"/>
      <c r="Y589" s="247"/>
    </row>
    <row r="590" spans="22:25" ht="15.75" customHeight="1">
      <c r="V590" s="247"/>
      <c r="W590" s="247"/>
      <c r="X590" s="247"/>
      <c r="Y590" s="247"/>
    </row>
    <row r="591" spans="22:25" ht="15.75" customHeight="1">
      <c r="V591" s="247"/>
      <c r="W591" s="247"/>
      <c r="X591" s="247"/>
      <c r="Y591" s="247"/>
    </row>
    <row r="592" spans="22:25" ht="15.75" customHeight="1">
      <c r="V592" s="247"/>
      <c r="W592" s="247"/>
      <c r="X592" s="247"/>
      <c r="Y592" s="247"/>
    </row>
    <row r="593" spans="22:25" ht="15.75" customHeight="1">
      <c r="V593" s="247"/>
      <c r="W593" s="247"/>
      <c r="X593" s="247"/>
      <c r="Y593" s="247"/>
    </row>
    <row r="594" spans="22:25" ht="15.75" customHeight="1">
      <c r="V594" s="247"/>
      <c r="W594" s="247"/>
      <c r="X594" s="247"/>
      <c r="Y594" s="247"/>
    </row>
    <row r="595" spans="22:25" ht="15.75" customHeight="1">
      <c r="V595" s="247"/>
      <c r="W595" s="247"/>
      <c r="X595" s="247"/>
      <c r="Y595" s="247"/>
    </row>
    <row r="596" spans="22:25" ht="15.75" customHeight="1">
      <c r="V596" s="247"/>
      <c r="W596" s="247"/>
      <c r="X596" s="247"/>
      <c r="Y596" s="247"/>
    </row>
    <row r="597" spans="22:25" ht="15.75" customHeight="1">
      <c r="V597" s="247"/>
      <c r="W597" s="247"/>
      <c r="X597" s="247"/>
      <c r="Y597" s="247"/>
    </row>
    <row r="598" spans="22:25" ht="15.75" customHeight="1">
      <c r="V598" s="247"/>
      <c r="W598" s="247"/>
      <c r="X598" s="247"/>
      <c r="Y598" s="247"/>
    </row>
    <row r="599" spans="22:25" ht="15.75" customHeight="1">
      <c r="V599" s="247"/>
      <c r="W599" s="247"/>
      <c r="X599" s="247"/>
      <c r="Y599" s="247"/>
    </row>
    <row r="600" spans="22:25" ht="15.75" customHeight="1">
      <c r="V600" s="247"/>
      <c r="W600" s="247"/>
      <c r="X600" s="247"/>
      <c r="Y600" s="247"/>
    </row>
    <row r="601" spans="22:25" ht="15.75" customHeight="1">
      <c r="V601" s="247"/>
      <c r="W601" s="247"/>
      <c r="X601" s="247"/>
      <c r="Y601" s="247"/>
    </row>
    <row r="602" spans="22:25" ht="15.75" customHeight="1">
      <c r="V602" s="247"/>
      <c r="W602" s="247"/>
      <c r="X602" s="247"/>
      <c r="Y602" s="247"/>
    </row>
    <row r="603" spans="22:25" ht="15.75" customHeight="1">
      <c r="V603" s="247"/>
      <c r="W603" s="247"/>
      <c r="X603" s="247"/>
      <c r="Y603" s="247"/>
    </row>
    <row r="604" spans="22:25" ht="15.75" customHeight="1">
      <c r="V604" s="247"/>
      <c r="W604" s="247"/>
      <c r="X604" s="247"/>
      <c r="Y604" s="247"/>
    </row>
    <row r="605" spans="22:25" ht="15.75" customHeight="1">
      <c r="V605" s="247"/>
      <c r="W605" s="247"/>
      <c r="X605" s="247"/>
      <c r="Y605" s="247"/>
    </row>
    <row r="606" spans="22:25" ht="15.75" customHeight="1">
      <c r="V606" s="247"/>
      <c r="W606" s="247"/>
      <c r="X606" s="247"/>
      <c r="Y606" s="247"/>
    </row>
    <row r="607" spans="22:25" ht="15.75" customHeight="1">
      <c r="V607" s="247"/>
      <c r="W607" s="247"/>
      <c r="X607" s="247"/>
      <c r="Y607" s="247"/>
    </row>
    <row r="608" spans="22:25" ht="15.75" customHeight="1">
      <c r="V608" s="247"/>
      <c r="W608" s="247"/>
      <c r="X608" s="247"/>
      <c r="Y608" s="247"/>
    </row>
    <row r="609" spans="22:25" ht="15.75" customHeight="1">
      <c r="V609" s="247"/>
      <c r="W609" s="247"/>
      <c r="X609" s="247"/>
      <c r="Y609" s="247"/>
    </row>
    <row r="610" spans="22:25" ht="15.75" customHeight="1">
      <c r="V610" s="247"/>
      <c r="W610" s="247"/>
      <c r="X610" s="247"/>
      <c r="Y610" s="247"/>
    </row>
    <row r="611" spans="22:25" ht="15.75" customHeight="1">
      <c r="V611" s="247"/>
      <c r="W611" s="247"/>
      <c r="X611" s="247"/>
      <c r="Y611" s="247"/>
    </row>
    <row r="612" spans="22:25" ht="15.75" customHeight="1">
      <c r="V612" s="247"/>
      <c r="W612" s="247"/>
      <c r="X612" s="247"/>
      <c r="Y612" s="247"/>
    </row>
    <row r="613" spans="22:25" ht="15.75" customHeight="1">
      <c r="V613" s="247"/>
      <c r="W613" s="247"/>
      <c r="X613" s="247"/>
      <c r="Y613" s="247"/>
    </row>
    <row r="614" spans="22:25" ht="15.75" customHeight="1">
      <c r="V614" s="247"/>
      <c r="W614" s="247"/>
      <c r="X614" s="247"/>
      <c r="Y614" s="247"/>
    </row>
    <row r="615" spans="22:25" ht="15.75" customHeight="1">
      <c r="V615" s="247"/>
      <c r="W615" s="247"/>
      <c r="X615" s="247"/>
      <c r="Y615" s="247"/>
    </row>
    <row r="616" spans="22:25" ht="15.75" customHeight="1">
      <c r="V616" s="247"/>
      <c r="W616" s="247"/>
      <c r="X616" s="247"/>
      <c r="Y616" s="247"/>
    </row>
    <row r="617" spans="22:25" ht="15.75" customHeight="1">
      <c r="V617" s="247"/>
      <c r="W617" s="247"/>
      <c r="X617" s="247"/>
      <c r="Y617" s="247"/>
    </row>
    <row r="618" spans="22:25" ht="15.75" customHeight="1">
      <c r="V618" s="247"/>
      <c r="W618" s="247"/>
      <c r="X618" s="247"/>
      <c r="Y618" s="247"/>
    </row>
    <row r="619" spans="22:25" ht="15.75" customHeight="1">
      <c r="V619" s="247"/>
      <c r="W619" s="247"/>
      <c r="X619" s="247"/>
      <c r="Y619" s="247"/>
    </row>
    <row r="620" spans="22:25" ht="15.75" customHeight="1">
      <c r="V620" s="247"/>
      <c r="W620" s="247"/>
      <c r="X620" s="247"/>
      <c r="Y620" s="247"/>
    </row>
    <row r="621" spans="22:25" ht="15.75" customHeight="1">
      <c r="V621" s="247"/>
      <c r="W621" s="247"/>
      <c r="X621" s="247"/>
      <c r="Y621" s="247"/>
    </row>
    <row r="622" spans="22:25" ht="15.75" customHeight="1">
      <c r="V622" s="247"/>
      <c r="W622" s="247"/>
      <c r="X622" s="247"/>
      <c r="Y622" s="247"/>
    </row>
    <row r="623" spans="22:25" ht="15.75" customHeight="1">
      <c r="V623" s="247"/>
      <c r="W623" s="247"/>
      <c r="X623" s="247"/>
      <c r="Y623" s="247"/>
    </row>
    <row r="624" spans="22:25" ht="15.75" customHeight="1">
      <c r="V624" s="247"/>
      <c r="W624" s="247"/>
      <c r="X624" s="247"/>
      <c r="Y624" s="247"/>
    </row>
    <row r="625" spans="22:25" ht="15.75" customHeight="1">
      <c r="V625" s="247"/>
      <c r="W625" s="247"/>
      <c r="X625" s="247"/>
      <c r="Y625" s="247"/>
    </row>
    <row r="626" spans="22:25" ht="15.75" customHeight="1">
      <c r="V626" s="247"/>
      <c r="W626" s="247"/>
      <c r="X626" s="247"/>
      <c r="Y626" s="247"/>
    </row>
    <row r="627" spans="22:25" ht="15.75" customHeight="1">
      <c r="V627" s="247"/>
      <c r="W627" s="247"/>
      <c r="X627" s="247"/>
      <c r="Y627" s="247"/>
    </row>
    <row r="628" spans="22:25" ht="15.75" customHeight="1">
      <c r="V628" s="247"/>
      <c r="W628" s="247"/>
      <c r="X628" s="247"/>
      <c r="Y628" s="247"/>
    </row>
    <row r="629" spans="22:25" ht="15.75" customHeight="1">
      <c r="V629" s="247"/>
      <c r="W629" s="247"/>
      <c r="X629" s="247"/>
      <c r="Y629" s="247"/>
    </row>
    <row r="630" spans="22:25" ht="15.75" customHeight="1">
      <c r="V630" s="247"/>
      <c r="W630" s="247"/>
      <c r="X630" s="247"/>
      <c r="Y630" s="247"/>
    </row>
    <row r="631" spans="22:25" ht="15.75" customHeight="1">
      <c r="V631" s="247"/>
      <c r="W631" s="247"/>
      <c r="X631" s="247"/>
      <c r="Y631" s="247"/>
    </row>
    <row r="632" spans="22:25" ht="15.75" customHeight="1">
      <c r="V632" s="247"/>
      <c r="W632" s="247"/>
      <c r="X632" s="247"/>
      <c r="Y632" s="247"/>
    </row>
    <row r="633" spans="22:25" ht="15.75" customHeight="1">
      <c r="V633" s="247"/>
      <c r="W633" s="247"/>
      <c r="X633" s="247"/>
      <c r="Y633" s="247"/>
    </row>
    <row r="634" spans="22:25" ht="15.75" customHeight="1">
      <c r="V634" s="247"/>
      <c r="W634" s="247"/>
      <c r="X634" s="247"/>
      <c r="Y634" s="247"/>
    </row>
    <row r="635" spans="22:25" ht="15.75" customHeight="1">
      <c r="V635" s="247"/>
      <c r="W635" s="247"/>
      <c r="X635" s="247"/>
      <c r="Y635" s="247"/>
    </row>
    <row r="636" spans="22:25" ht="15.75" customHeight="1">
      <c r="V636" s="247"/>
      <c r="W636" s="247"/>
      <c r="X636" s="247"/>
      <c r="Y636" s="247"/>
    </row>
    <row r="637" spans="22:25" ht="15.75" customHeight="1">
      <c r="V637" s="247"/>
      <c r="W637" s="247"/>
      <c r="X637" s="247"/>
      <c r="Y637" s="247"/>
    </row>
    <row r="638" spans="22:25" ht="15.75" customHeight="1">
      <c r="V638" s="247"/>
      <c r="W638" s="247"/>
      <c r="X638" s="247"/>
      <c r="Y638" s="247"/>
    </row>
    <row r="639" spans="22:25" ht="15.75" customHeight="1">
      <c r="V639" s="247"/>
      <c r="W639" s="247"/>
      <c r="X639" s="247"/>
      <c r="Y639" s="247"/>
    </row>
    <row r="640" spans="22:25" ht="15.75" customHeight="1">
      <c r="V640" s="247"/>
      <c r="W640" s="247"/>
      <c r="X640" s="247"/>
      <c r="Y640" s="247"/>
    </row>
    <row r="641" spans="22:25" ht="15.75" customHeight="1">
      <c r="V641" s="247"/>
      <c r="W641" s="247"/>
      <c r="X641" s="247"/>
      <c r="Y641" s="247"/>
    </row>
    <row r="642" spans="22:25" ht="15.75" customHeight="1">
      <c r="V642" s="247"/>
      <c r="W642" s="247"/>
      <c r="X642" s="247"/>
      <c r="Y642" s="247"/>
    </row>
    <row r="643" spans="22:25" ht="15.75" customHeight="1">
      <c r="V643" s="247"/>
      <c r="W643" s="247"/>
      <c r="X643" s="247"/>
      <c r="Y643" s="247"/>
    </row>
    <row r="644" spans="22:25" ht="15.75" customHeight="1">
      <c r="V644" s="247"/>
      <c r="W644" s="247"/>
      <c r="X644" s="247"/>
      <c r="Y644" s="247"/>
    </row>
    <row r="645" spans="22:25" ht="15.75" customHeight="1">
      <c r="V645" s="247"/>
      <c r="W645" s="247"/>
      <c r="X645" s="247"/>
      <c r="Y645" s="247"/>
    </row>
    <row r="646" spans="22:25" ht="15.75" customHeight="1">
      <c r="V646" s="247"/>
      <c r="W646" s="247"/>
      <c r="X646" s="247"/>
      <c r="Y646" s="247"/>
    </row>
    <row r="647" spans="22:25" ht="15.75" customHeight="1">
      <c r="V647" s="247"/>
      <c r="W647" s="247"/>
      <c r="X647" s="247"/>
      <c r="Y647" s="247"/>
    </row>
    <row r="648" spans="22:25" ht="15.75" customHeight="1">
      <c r="V648" s="247"/>
      <c r="W648" s="247"/>
      <c r="X648" s="247"/>
      <c r="Y648" s="247"/>
    </row>
    <row r="649" spans="22:25" ht="15.75" customHeight="1">
      <c r="V649" s="247"/>
      <c r="W649" s="247"/>
      <c r="X649" s="247"/>
      <c r="Y649" s="247"/>
    </row>
    <row r="650" spans="22:25" ht="15.75" customHeight="1">
      <c r="V650" s="247"/>
      <c r="W650" s="247"/>
      <c r="X650" s="247"/>
      <c r="Y650" s="247"/>
    </row>
    <row r="651" spans="22:25" ht="15.75" customHeight="1">
      <c r="V651" s="247"/>
      <c r="W651" s="247"/>
      <c r="X651" s="247"/>
      <c r="Y651" s="247"/>
    </row>
    <row r="652" spans="22:25" ht="15.75" customHeight="1">
      <c r="V652" s="247"/>
      <c r="W652" s="247"/>
      <c r="X652" s="247"/>
      <c r="Y652" s="247"/>
    </row>
    <row r="653" spans="22:25" ht="15.75" customHeight="1">
      <c r="V653" s="247"/>
      <c r="W653" s="247"/>
      <c r="X653" s="247"/>
      <c r="Y653" s="247"/>
    </row>
    <row r="654" spans="22:25" ht="15.75" customHeight="1">
      <c r="V654" s="247"/>
      <c r="W654" s="247"/>
      <c r="X654" s="247"/>
      <c r="Y654" s="247"/>
    </row>
    <row r="655" spans="22:25" ht="15.75" customHeight="1">
      <c r="V655" s="247"/>
      <c r="W655" s="247"/>
      <c r="X655" s="247"/>
      <c r="Y655" s="247"/>
    </row>
    <row r="656" spans="22:25" ht="15.75" customHeight="1">
      <c r="V656" s="247"/>
      <c r="W656" s="247"/>
      <c r="X656" s="247"/>
      <c r="Y656" s="247"/>
    </row>
    <row r="657" spans="22:25" ht="15.75" customHeight="1">
      <c r="V657" s="247"/>
      <c r="W657" s="247"/>
      <c r="X657" s="247"/>
      <c r="Y657" s="247"/>
    </row>
    <row r="658" spans="22:25" ht="15.75" customHeight="1">
      <c r="V658" s="247"/>
      <c r="W658" s="247"/>
      <c r="X658" s="247"/>
      <c r="Y658" s="247"/>
    </row>
    <row r="659" spans="22:25" ht="15.75" customHeight="1">
      <c r="V659" s="247"/>
      <c r="W659" s="247"/>
      <c r="X659" s="247"/>
      <c r="Y659" s="247"/>
    </row>
    <row r="660" spans="22:25" ht="15.75" customHeight="1">
      <c r="V660" s="247"/>
      <c r="W660" s="247"/>
      <c r="X660" s="247"/>
      <c r="Y660" s="247"/>
    </row>
    <row r="661" spans="22:25" ht="15.75" customHeight="1">
      <c r="V661" s="247"/>
      <c r="W661" s="247"/>
      <c r="X661" s="247"/>
      <c r="Y661" s="247"/>
    </row>
    <row r="662" spans="22:25" ht="15.75" customHeight="1">
      <c r="V662" s="247"/>
      <c r="W662" s="247"/>
      <c r="X662" s="247"/>
      <c r="Y662" s="247"/>
    </row>
    <row r="663" spans="22:25" ht="15.75" customHeight="1">
      <c r="V663" s="247"/>
      <c r="W663" s="247"/>
      <c r="X663" s="247"/>
      <c r="Y663" s="247"/>
    </row>
    <row r="664" spans="22:25" ht="15.75" customHeight="1">
      <c r="V664" s="247"/>
      <c r="W664" s="247"/>
      <c r="X664" s="247"/>
      <c r="Y664" s="247"/>
    </row>
    <row r="665" spans="22:25" ht="15.75" customHeight="1">
      <c r="V665" s="247"/>
      <c r="W665" s="247"/>
      <c r="X665" s="247"/>
      <c r="Y665" s="247"/>
    </row>
    <row r="666" spans="22:25" ht="15.75" customHeight="1">
      <c r="V666" s="247"/>
      <c r="W666" s="247"/>
      <c r="X666" s="247"/>
      <c r="Y666" s="247"/>
    </row>
    <row r="667" spans="22:25" ht="15.75" customHeight="1">
      <c r="V667" s="247"/>
      <c r="W667" s="247"/>
      <c r="X667" s="247"/>
      <c r="Y667" s="247"/>
    </row>
    <row r="668" spans="22:25" ht="15.75" customHeight="1">
      <c r="V668" s="247"/>
      <c r="W668" s="247"/>
      <c r="X668" s="247"/>
      <c r="Y668" s="247"/>
    </row>
    <row r="669" spans="22:25" ht="15.75" customHeight="1">
      <c r="V669" s="247"/>
      <c r="W669" s="247"/>
      <c r="X669" s="247"/>
      <c r="Y669" s="247"/>
    </row>
    <row r="670" spans="22:25" ht="15.75" customHeight="1">
      <c r="V670" s="247"/>
      <c r="W670" s="247"/>
      <c r="X670" s="247"/>
      <c r="Y670" s="247"/>
    </row>
    <row r="671" spans="22:25" ht="15.75" customHeight="1">
      <c r="V671" s="247"/>
      <c r="W671" s="247"/>
      <c r="X671" s="247"/>
      <c r="Y671" s="247"/>
    </row>
    <row r="672" spans="22:25" ht="15.75" customHeight="1">
      <c r="V672" s="247"/>
      <c r="W672" s="247"/>
      <c r="X672" s="247"/>
      <c r="Y672" s="247"/>
    </row>
    <row r="673" spans="22:25" ht="15.75" customHeight="1">
      <c r="V673" s="247"/>
      <c r="W673" s="247"/>
      <c r="X673" s="247"/>
      <c r="Y673" s="247"/>
    </row>
    <row r="674" spans="22:25" ht="15.75" customHeight="1">
      <c r="V674" s="247"/>
      <c r="W674" s="247"/>
      <c r="X674" s="247"/>
      <c r="Y674" s="247"/>
    </row>
    <row r="675" spans="22:25" ht="15.75" customHeight="1">
      <c r="V675" s="247"/>
      <c r="W675" s="247"/>
      <c r="X675" s="247"/>
      <c r="Y675" s="247"/>
    </row>
    <row r="676" spans="22:25" ht="15.75" customHeight="1">
      <c r="V676" s="247"/>
      <c r="W676" s="247"/>
      <c r="X676" s="247"/>
      <c r="Y676" s="247"/>
    </row>
    <row r="677" spans="22:25" ht="15.75" customHeight="1">
      <c r="V677" s="247"/>
      <c r="W677" s="247"/>
      <c r="X677" s="247"/>
      <c r="Y677" s="247"/>
    </row>
    <row r="678" spans="22:25" ht="15.75" customHeight="1">
      <c r="V678" s="247"/>
      <c r="W678" s="247"/>
      <c r="X678" s="247"/>
      <c r="Y678" s="247"/>
    </row>
    <row r="679" spans="22:25" ht="15.75" customHeight="1">
      <c r="V679" s="247"/>
      <c r="W679" s="247"/>
      <c r="X679" s="247"/>
      <c r="Y679" s="247"/>
    </row>
    <row r="680" spans="22:25" ht="15.75" customHeight="1">
      <c r="V680" s="247"/>
      <c r="W680" s="247"/>
      <c r="X680" s="247"/>
      <c r="Y680" s="247"/>
    </row>
    <row r="681" spans="22:25" ht="15.75" customHeight="1">
      <c r="V681" s="247"/>
      <c r="W681" s="247"/>
      <c r="X681" s="247"/>
      <c r="Y681" s="247"/>
    </row>
    <row r="682" spans="22:25" ht="15.75" customHeight="1">
      <c r="V682" s="247"/>
      <c r="W682" s="247"/>
      <c r="X682" s="247"/>
      <c r="Y682" s="247"/>
    </row>
    <row r="683" spans="22:25" ht="15.75" customHeight="1">
      <c r="V683" s="247"/>
      <c r="W683" s="247"/>
      <c r="X683" s="247"/>
      <c r="Y683" s="247"/>
    </row>
    <row r="684" spans="22:25" ht="15.75" customHeight="1">
      <c r="V684" s="247"/>
      <c r="W684" s="247"/>
      <c r="X684" s="247"/>
      <c r="Y684" s="247"/>
    </row>
    <row r="685" spans="22:25" ht="15.75" customHeight="1">
      <c r="V685" s="247"/>
      <c r="W685" s="247"/>
      <c r="X685" s="247"/>
      <c r="Y685" s="247"/>
    </row>
    <row r="686" spans="22:25" ht="15.75" customHeight="1">
      <c r="V686" s="247"/>
      <c r="W686" s="247"/>
      <c r="X686" s="247"/>
      <c r="Y686" s="247"/>
    </row>
    <row r="687" spans="22:25" ht="15.75" customHeight="1">
      <c r="V687" s="247"/>
      <c r="W687" s="247"/>
      <c r="X687" s="247"/>
      <c r="Y687" s="247"/>
    </row>
    <row r="688" spans="22:25" ht="15.75" customHeight="1">
      <c r="V688" s="247"/>
      <c r="W688" s="247"/>
      <c r="X688" s="247"/>
      <c r="Y688" s="247"/>
    </row>
    <row r="689" spans="22:25" ht="15.75" customHeight="1">
      <c r="V689" s="247"/>
      <c r="W689" s="247"/>
      <c r="X689" s="247"/>
      <c r="Y689" s="247"/>
    </row>
    <row r="690" spans="22:25" ht="15.75" customHeight="1">
      <c r="V690" s="247"/>
      <c r="W690" s="247"/>
      <c r="X690" s="247"/>
      <c r="Y690" s="247"/>
    </row>
    <row r="691" spans="22:25" ht="15.75" customHeight="1">
      <c r="V691" s="247"/>
      <c r="W691" s="247"/>
      <c r="X691" s="247"/>
      <c r="Y691" s="247"/>
    </row>
    <row r="692" spans="22:25" ht="15.75" customHeight="1">
      <c r="V692" s="247"/>
      <c r="W692" s="247"/>
      <c r="X692" s="247"/>
      <c r="Y692" s="247"/>
    </row>
    <row r="693" spans="22:25" ht="15.75" customHeight="1">
      <c r="V693" s="247"/>
      <c r="W693" s="247"/>
      <c r="X693" s="247"/>
      <c r="Y693" s="247"/>
    </row>
    <row r="694" spans="22:25" ht="15.75" customHeight="1">
      <c r="V694" s="247"/>
      <c r="W694" s="247"/>
      <c r="X694" s="247"/>
      <c r="Y694" s="247"/>
    </row>
    <row r="695" spans="22:25" ht="15.75" customHeight="1">
      <c r="V695" s="247"/>
      <c r="W695" s="247"/>
      <c r="X695" s="247"/>
      <c r="Y695" s="247"/>
    </row>
    <row r="696" spans="22:25" ht="15.75" customHeight="1">
      <c r="V696" s="247"/>
      <c r="W696" s="247"/>
      <c r="X696" s="247"/>
      <c r="Y696" s="247"/>
    </row>
    <row r="697" spans="22:25" ht="15.75" customHeight="1">
      <c r="V697" s="247"/>
      <c r="W697" s="247"/>
      <c r="X697" s="247"/>
      <c r="Y697" s="247"/>
    </row>
    <row r="698" spans="22:25" ht="15.75" customHeight="1">
      <c r="V698" s="247"/>
      <c r="W698" s="247"/>
      <c r="X698" s="247"/>
      <c r="Y698" s="247"/>
    </row>
    <row r="699" spans="22:25" ht="15.75" customHeight="1">
      <c r="V699" s="247"/>
      <c r="W699" s="247"/>
      <c r="X699" s="247"/>
      <c r="Y699" s="247"/>
    </row>
    <row r="700" spans="22:25" ht="15.75" customHeight="1">
      <c r="V700" s="247"/>
      <c r="W700" s="247"/>
      <c r="X700" s="247"/>
      <c r="Y700" s="247"/>
    </row>
    <row r="701" spans="22:25" ht="15.75" customHeight="1">
      <c r="V701" s="247"/>
      <c r="W701" s="247"/>
      <c r="X701" s="247"/>
      <c r="Y701" s="247"/>
    </row>
    <row r="702" spans="22:25" ht="15.75" customHeight="1">
      <c r="V702" s="247"/>
      <c r="W702" s="247"/>
      <c r="X702" s="247"/>
      <c r="Y702" s="247"/>
    </row>
    <row r="703" spans="22:25" ht="15.75" customHeight="1">
      <c r="V703" s="247"/>
      <c r="W703" s="247"/>
      <c r="X703" s="247"/>
      <c r="Y703" s="247"/>
    </row>
    <row r="704" spans="22:25" ht="15.75" customHeight="1">
      <c r="V704" s="247"/>
      <c r="W704" s="247"/>
      <c r="X704" s="247"/>
      <c r="Y704" s="247"/>
    </row>
    <row r="705" spans="22:25" ht="15.75" customHeight="1">
      <c r="V705" s="247"/>
      <c r="W705" s="247"/>
      <c r="X705" s="247"/>
      <c r="Y705" s="247"/>
    </row>
    <row r="706" spans="22:25" ht="15.75" customHeight="1">
      <c r="V706" s="247"/>
      <c r="W706" s="247"/>
      <c r="X706" s="247"/>
      <c r="Y706" s="247"/>
    </row>
    <row r="707" spans="22:25" ht="15.75" customHeight="1">
      <c r="V707" s="247"/>
      <c r="W707" s="247"/>
      <c r="X707" s="247"/>
      <c r="Y707" s="247"/>
    </row>
    <row r="708" spans="22:25" ht="15.75" customHeight="1">
      <c r="V708" s="247"/>
      <c r="W708" s="247"/>
      <c r="X708" s="247"/>
      <c r="Y708" s="247"/>
    </row>
    <row r="709" spans="22:25" ht="15.75" customHeight="1">
      <c r="V709" s="247"/>
      <c r="W709" s="247"/>
      <c r="X709" s="247"/>
      <c r="Y709" s="247"/>
    </row>
    <row r="710" spans="22:25" ht="15.75" customHeight="1">
      <c r="V710" s="247"/>
      <c r="W710" s="247"/>
      <c r="X710" s="247"/>
      <c r="Y710" s="247"/>
    </row>
    <row r="711" spans="22:25" ht="15.75" customHeight="1">
      <c r="V711" s="247"/>
      <c r="W711" s="247"/>
      <c r="X711" s="247"/>
      <c r="Y711" s="247"/>
    </row>
    <row r="712" spans="22:25" ht="15.75" customHeight="1">
      <c r="V712" s="247"/>
      <c r="W712" s="247"/>
      <c r="X712" s="247"/>
      <c r="Y712" s="247"/>
    </row>
    <row r="713" spans="22:25" ht="15.75" customHeight="1">
      <c r="V713" s="247"/>
      <c r="W713" s="247"/>
      <c r="X713" s="247"/>
      <c r="Y713" s="247"/>
    </row>
    <row r="714" spans="22:25" ht="15.75" customHeight="1">
      <c r="V714" s="247"/>
      <c r="W714" s="247"/>
      <c r="X714" s="247"/>
      <c r="Y714" s="247"/>
    </row>
    <row r="715" spans="22:25" ht="15.75" customHeight="1">
      <c r="V715" s="247"/>
      <c r="W715" s="247"/>
      <c r="X715" s="247"/>
      <c r="Y715" s="247"/>
    </row>
    <row r="716" spans="22:25" ht="15.75" customHeight="1">
      <c r="V716" s="247"/>
      <c r="W716" s="247"/>
      <c r="X716" s="247"/>
      <c r="Y716" s="247"/>
    </row>
    <row r="717" spans="22:25" ht="15.75" customHeight="1">
      <c r="V717" s="247"/>
      <c r="W717" s="247"/>
      <c r="X717" s="247"/>
      <c r="Y717" s="247"/>
    </row>
    <row r="718" spans="22:25" ht="15.75" customHeight="1">
      <c r="V718" s="247"/>
      <c r="W718" s="247"/>
      <c r="X718" s="247"/>
      <c r="Y718" s="247"/>
    </row>
    <row r="719" spans="22:25" ht="15.75" customHeight="1">
      <c r="V719" s="247"/>
      <c r="W719" s="247"/>
      <c r="X719" s="247"/>
      <c r="Y719" s="247"/>
    </row>
    <row r="720" spans="22:25" ht="15.75" customHeight="1">
      <c r="V720" s="247"/>
      <c r="W720" s="247"/>
      <c r="X720" s="247"/>
      <c r="Y720" s="247"/>
    </row>
    <row r="721" spans="22:25" ht="15.75" customHeight="1">
      <c r="V721" s="247"/>
      <c r="W721" s="247"/>
      <c r="X721" s="247"/>
      <c r="Y721" s="247"/>
    </row>
    <row r="722" spans="22:25" ht="15.75" customHeight="1">
      <c r="V722" s="247"/>
      <c r="W722" s="247"/>
      <c r="X722" s="247"/>
      <c r="Y722" s="247"/>
    </row>
    <row r="723" spans="22:25" ht="15.75" customHeight="1">
      <c r="V723" s="247"/>
      <c r="W723" s="247"/>
      <c r="X723" s="247"/>
      <c r="Y723" s="247"/>
    </row>
    <row r="724" spans="22:25" ht="15.75" customHeight="1">
      <c r="V724" s="247"/>
      <c r="W724" s="247"/>
      <c r="X724" s="247"/>
      <c r="Y724" s="247"/>
    </row>
    <row r="725" spans="22:25" ht="15.75" customHeight="1">
      <c r="V725" s="247"/>
      <c r="W725" s="247"/>
      <c r="X725" s="247"/>
      <c r="Y725" s="247"/>
    </row>
    <row r="726" spans="22:25" ht="15.75" customHeight="1">
      <c r="V726" s="247"/>
      <c r="W726" s="247"/>
      <c r="X726" s="247"/>
      <c r="Y726" s="247"/>
    </row>
    <row r="727" spans="22:25" ht="15.75" customHeight="1">
      <c r="V727" s="247"/>
      <c r="W727" s="247"/>
      <c r="X727" s="247"/>
      <c r="Y727" s="247"/>
    </row>
    <row r="728" spans="22:25" ht="15.75" customHeight="1">
      <c r="V728" s="247"/>
      <c r="W728" s="247"/>
      <c r="X728" s="247"/>
      <c r="Y728" s="247"/>
    </row>
    <row r="729" spans="22:25" ht="15.75" customHeight="1">
      <c r="V729" s="247"/>
      <c r="W729" s="247"/>
      <c r="X729" s="247"/>
      <c r="Y729" s="247"/>
    </row>
    <row r="730" spans="22:25" ht="15.75" customHeight="1">
      <c r="V730" s="247"/>
      <c r="W730" s="247"/>
      <c r="X730" s="247"/>
      <c r="Y730" s="247"/>
    </row>
    <row r="731" spans="22:25" ht="15.75" customHeight="1">
      <c r="V731" s="247"/>
      <c r="W731" s="247"/>
      <c r="X731" s="247"/>
      <c r="Y731" s="247"/>
    </row>
    <row r="732" spans="22:25" ht="15.75" customHeight="1">
      <c r="V732" s="247"/>
      <c r="W732" s="247"/>
      <c r="X732" s="247"/>
      <c r="Y732" s="247"/>
    </row>
    <row r="733" spans="22:25" ht="15.75" customHeight="1">
      <c r="V733" s="247"/>
      <c r="W733" s="247"/>
      <c r="X733" s="247"/>
      <c r="Y733" s="247"/>
    </row>
    <row r="734" spans="22:25" ht="15.75" customHeight="1">
      <c r="V734" s="247"/>
      <c r="W734" s="247"/>
      <c r="X734" s="247"/>
      <c r="Y734" s="247"/>
    </row>
    <row r="735" spans="22:25" ht="15.75" customHeight="1">
      <c r="V735" s="247"/>
      <c r="W735" s="247"/>
      <c r="X735" s="247"/>
      <c r="Y735" s="247"/>
    </row>
    <row r="736" spans="22:25" ht="15.75" customHeight="1">
      <c r="V736" s="247"/>
      <c r="W736" s="247"/>
      <c r="X736" s="247"/>
      <c r="Y736" s="247"/>
    </row>
    <row r="737" spans="22:25" ht="15.75" customHeight="1">
      <c r="V737" s="247"/>
      <c r="W737" s="247"/>
      <c r="X737" s="247"/>
      <c r="Y737" s="247"/>
    </row>
    <row r="738" spans="22:25" ht="15.75" customHeight="1">
      <c r="V738" s="247"/>
      <c r="W738" s="247"/>
      <c r="X738" s="247"/>
      <c r="Y738" s="247"/>
    </row>
    <row r="739" spans="22:25" ht="15.75" customHeight="1">
      <c r="V739" s="247"/>
      <c r="W739" s="247"/>
      <c r="X739" s="247"/>
      <c r="Y739" s="247"/>
    </row>
    <row r="740" spans="22:25" ht="15.75" customHeight="1">
      <c r="V740" s="247"/>
      <c r="W740" s="247"/>
      <c r="X740" s="247"/>
      <c r="Y740" s="247"/>
    </row>
    <row r="741" spans="22:25" ht="15.75" customHeight="1">
      <c r="V741" s="247"/>
      <c r="W741" s="247"/>
      <c r="X741" s="247"/>
      <c r="Y741" s="247"/>
    </row>
    <row r="742" spans="22:25" ht="15.75" customHeight="1">
      <c r="V742" s="247"/>
      <c r="W742" s="247"/>
      <c r="X742" s="247"/>
      <c r="Y742" s="247"/>
    </row>
    <row r="743" spans="22:25" ht="15.75" customHeight="1">
      <c r="V743" s="247"/>
      <c r="W743" s="247"/>
      <c r="X743" s="247"/>
      <c r="Y743" s="247"/>
    </row>
    <row r="744" spans="22:25" ht="15.75" customHeight="1">
      <c r="V744" s="247"/>
      <c r="W744" s="247"/>
      <c r="X744" s="247"/>
      <c r="Y744" s="247"/>
    </row>
    <row r="745" spans="22:25" ht="15.75" customHeight="1">
      <c r="V745" s="247"/>
      <c r="W745" s="247"/>
      <c r="X745" s="247"/>
      <c r="Y745" s="247"/>
    </row>
    <row r="746" spans="22:25" ht="15.75" customHeight="1">
      <c r="V746" s="247"/>
      <c r="W746" s="247"/>
      <c r="X746" s="247"/>
      <c r="Y746" s="247"/>
    </row>
    <row r="747" spans="22:25" ht="15.75" customHeight="1">
      <c r="V747" s="247"/>
      <c r="W747" s="247"/>
      <c r="X747" s="247"/>
      <c r="Y747" s="247"/>
    </row>
    <row r="748" spans="22:25" ht="15.75" customHeight="1">
      <c r="V748" s="247"/>
      <c r="W748" s="247"/>
      <c r="X748" s="247"/>
      <c r="Y748" s="247"/>
    </row>
    <row r="749" spans="22:25" ht="15.75" customHeight="1">
      <c r="V749" s="247"/>
      <c r="W749" s="247"/>
      <c r="X749" s="247"/>
      <c r="Y749" s="247"/>
    </row>
    <row r="750" spans="22:25" ht="15.75" customHeight="1">
      <c r="V750" s="247"/>
      <c r="W750" s="247"/>
      <c r="X750" s="247"/>
      <c r="Y750" s="247"/>
    </row>
    <row r="751" spans="22:25" ht="15.75" customHeight="1">
      <c r="V751" s="247"/>
      <c r="W751" s="247"/>
      <c r="X751" s="247"/>
      <c r="Y751" s="247"/>
    </row>
    <row r="752" spans="22:25" ht="15.75" customHeight="1">
      <c r="V752" s="247"/>
      <c r="W752" s="247"/>
      <c r="X752" s="247"/>
      <c r="Y752" s="247"/>
    </row>
    <row r="753" spans="22:25" ht="15.75" customHeight="1">
      <c r="V753" s="247"/>
      <c r="W753" s="247"/>
      <c r="X753" s="247"/>
      <c r="Y753" s="247"/>
    </row>
    <row r="754" spans="22:25" ht="15.75" customHeight="1">
      <c r="V754" s="247"/>
      <c r="W754" s="247"/>
      <c r="X754" s="247"/>
      <c r="Y754" s="247"/>
    </row>
    <row r="755" spans="22:25" ht="15.75" customHeight="1">
      <c r="V755" s="247"/>
      <c r="W755" s="247"/>
      <c r="X755" s="247"/>
      <c r="Y755" s="247"/>
    </row>
    <row r="756" spans="22:25" ht="15.75" customHeight="1">
      <c r="V756" s="247"/>
      <c r="W756" s="247"/>
      <c r="X756" s="247"/>
      <c r="Y756" s="247"/>
    </row>
    <row r="757" spans="22:25" ht="15.75" customHeight="1">
      <c r="V757" s="247"/>
      <c r="W757" s="247"/>
      <c r="X757" s="247"/>
      <c r="Y757" s="247"/>
    </row>
    <row r="758" spans="22:25" ht="15.75" customHeight="1">
      <c r="V758" s="247"/>
      <c r="W758" s="247"/>
      <c r="X758" s="247"/>
      <c r="Y758" s="247"/>
    </row>
    <row r="759" spans="22:25" ht="15.75" customHeight="1">
      <c r="V759" s="247"/>
      <c r="W759" s="247"/>
      <c r="X759" s="247"/>
      <c r="Y759" s="247"/>
    </row>
    <row r="760" spans="22:25" ht="15.75" customHeight="1">
      <c r="V760" s="247"/>
      <c r="W760" s="247"/>
      <c r="X760" s="247"/>
      <c r="Y760" s="247"/>
    </row>
    <row r="761" spans="22:25" ht="15.75" customHeight="1">
      <c r="V761" s="247"/>
      <c r="W761" s="247"/>
      <c r="X761" s="247"/>
      <c r="Y761" s="247"/>
    </row>
    <row r="762" spans="22:25" ht="15.75" customHeight="1">
      <c r="V762" s="247"/>
      <c r="W762" s="247"/>
      <c r="X762" s="247"/>
      <c r="Y762" s="247"/>
    </row>
    <row r="763" spans="22:25" ht="15.75" customHeight="1">
      <c r="V763" s="247"/>
      <c r="W763" s="247"/>
      <c r="X763" s="247"/>
      <c r="Y763" s="247"/>
    </row>
    <row r="764" spans="22:25" ht="15.75" customHeight="1">
      <c r="V764" s="247"/>
      <c r="W764" s="247"/>
      <c r="X764" s="247"/>
      <c r="Y764" s="247"/>
    </row>
    <row r="765" spans="22:25" ht="15.75" customHeight="1">
      <c r="V765" s="247"/>
      <c r="W765" s="247"/>
      <c r="X765" s="247"/>
      <c r="Y765" s="247"/>
    </row>
    <row r="766" spans="22:25" ht="15.75" customHeight="1">
      <c r="V766" s="247"/>
      <c r="W766" s="247"/>
      <c r="X766" s="247"/>
      <c r="Y766" s="247"/>
    </row>
    <row r="767" spans="22:25" ht="15.75" customHeight="1">
      <c r="V767" s="247"/>
      <c r="W767" s="247"/>
      <c r="X767" s="247"/>
      <c r="Y767" s="247"/>
    </row>
    <row r="768" spans="22:25" ht="15.75" customHeight="1">
      <c r="V768" s="247"/>
      <c r="W768" s="247"/>
      <c r="X768" s="247"/>
      <c r="Y768" s="247"/>
    </row>
    <row r="769" spans="22:25" ht="15.75" customHeight="1">
      <c r="V769" s="247"/>
      <c r="W769" s="247"/>
      <c r="X769" s="247"/>
      <c r="Y769" s="247"/>
    </row>
    <row r="770" spans="22:25" ht="15.75" customHeight="1">
      <c r="V770" s="247"/>
      <c r="W770" s="247"/>
      <c r="X770" s="247"/>
      <c r="Y770" s="247"/>
    </row>
    <row r="771" spans="22:25" ht="15.75" customHeight="1">
      <c r="V771" s="247"/>
      <c r="W771" s="247"/>
      <c r="X771" s="247"/>
      <c r="Y771" s="247"/>
    </row>
    <row r="772" spans="22:25" ht="15.75" customHeight="1">
      <c r="V772" s="247"/>
      <c r="W772" s="247"/>
      <c r="X772" s="247"/>
      <c r="Y772" s="247"/>
    </row>
    <row r="773" spans="22:25" ht="15.75" customHeight="1">
      <c r="V773" s="247"/>
      <c r="W773" s="247"/>
      <c r="X773" s="247"/>
      <c r="Y773" s="247"/>
    </row>
    <row r="774" spans="22:25" ht="15.75" customHeight="1">
      <c r="V774" s="247"/>
      <c r="W774" s="247"/>
      <c r="X774" s="247"/>
      <c r="Y774" s="247"/>
    </row>
    <row r="775" spans="22:25" ht="15.75" customHeight="1">
      <c r="V775" s="247"/>
      <c r="W775" s="247"/>
      <c r="X775" s="247"/>
      <c r="Y775" s="247"/>
    </row>
    <row r="776" spans="22:25" ht="15.75" customHeight="1">
      <c r="V776" s="247"/>
      <c r="W776" s="247"/>
      <c r="X776" s="247"/>
      <c r="Y776" s="247"/>
    </row>
    <row r="777" spans="22:25" ht="15.75" customHeight="1">
      <c r="V777" s="247"/>
      <c r="W777" s="247"/>
      <c r="X777" s="247"/>
      <c r="Y777" s="247"/>
    </row>
    <row r="778" spans="22:25" ht="15.75" customHeight="1">
      <c r="V778" s="247"/>
      <c r="W778" s="247"/>
      <c r="X778" s="247"/>
      <c r="Y778" s="247"/>
    </row>
    <row r="779" spans="22:25" ht="15.75" customHeight="1">
      <c r="V779" s="247"/>
      <c r="W779" s="247"/>
      <c r="X779" s="247"/>
      <c r="Y779" s="247"/>
    </row>
    <row r="780" spans="22:25" ht="15.75" customHeight="1">
      <c r="V780" s="247"/>
      <c r="W780" s="247"/>
      <c r="X780" s="247"/>
      <c r="Y780" s="247"/>
    </row>
    <row r="781" spans="22:25" ht="15.75" customHeight="1">
      <c r="V781" s="247"/>
      <c r="W781" s="247"/>
      <c r="X781" s="247"/>
      <c r="Y781" s="247"/>
    </row>
    <row r="782" spans="22:25" ht="15.75" customHeight="1">
      <c r="V782" s="247"/>
      <c r="W782" s="247"/>
      <c r="X782" s="247"/>
      <c r="Y782" s="247"/>
    </row>
    <row r="783" spans="22:25" ht="15.75" customHeight="1">
      <c r="V783" s="247"/>
      <c r="W783" s="247"/>
      <c r="X783" s="247"/>
      <c r="Y783" s="247"/>
    </row>
    <row r="784" spans="22:25" ht="15.75" customHeight="1">
      <c r="V784" s="247"/>
      <c r="W784" s="247"/>
      <c r="X784" s="247"/>
      <c r="Y784" s="247"/>
    </row>
    <row r="785" spans="22:25" ht="15.75" customHeight="1">
      <c r="V785" s="247"/>
      <c r="W785" s="247"/>
      <c r="X785" s="247"/>
      <c r="Y785" s="247"/>
    </row>
    <row r="786" spans="22:25" ht="15.75" customHeight="1">
      <c r="V786" s="247"/>
      <c r="W786" s="247"/>
      <c r="X786" s="247"/>
      <c r="Y786" s="247"/>
    </row>
    <row r="787" spans="22:25" ht="15.75" customHeight="1">
      <c r="V787" s="247"/>
      <c r="W787" s="247"/>
      <c r="X787" s="247"/>
      <c r="Y787" s="247"/>
    </row>
    <row r="788" spans="22:25" ht="15.75" customHeight="1">
      <c r="V788" s="247"/>
      <c r="W788" s="247"/>
      <c r="X788" s="247"/>
      <c r="Y788" s="247"/>
    </row>
    <row r="789" spans="22:25" ht="15.75" customHeight="1">
      <c r="V789" s="247"/>
      <c r="W789" s="247"/>
      <c r="X789" s="247"/>
      <c r="Y789" s="247"/>
    </row>
    <row r="790" spans="22:25" ht="15.75" customHeight="1">
      <c r="V790" s="247"/>
      <c r="W790" s="247"/>
      <c r="X790" s="247"/>
      <c r="Y790" s="247"/>
    </row>
    <row r="791" spans="22:25" ht="15.75" customHeight="1">
      <c r="V791" s="247"/>
      <c r="W791" s="247"/>
      <c r="X791" s="247"/>
      <c r="Y791" s="247"/>
    </row>
    <row r="792" spans="22:25" ht="15.75" customHeight="1">
      <c r="V792" s="247"/>
      <c r="W792" s="247"/>
      <c r="X792" s="247"/>
      <c r="Y792" s="247"/>
    </row>
    <row r="793" spans="22:25" ht="15.75" customHeight="1">
      <c r="V793" s="247"/>
      <c r="W793" s="247"/>
      <c r="X793" s="247"/>
      <c r="Y793" s="247"/>
    </row>
    <row r="794" spans="22:25" ht="15.75" customHeight="1">
      <c r="V794" s="247"/>
      <c r="W794" s="247"/>
      <c r="X794" s="247"/>
      <c r="Y794" s="247"/>
    </row>
    <row r="795" spans="22:25" ht="15.75" customHeight="1">
      <c r="V795" s="247"/>
      <c r="W795" s="247"/>
      <c r="X795" s="247"/>
      <c r="Y795" s="247"/>
    </row>
    <row r="796" spans="22:25" ht="15.75" customHeight="1">
      <c r="V796" s="247"/>
      <c r="W796" s="247"/>
      <c r="X796" s="247"/>
      <c r="Y796" s="247"/>
    </row>
    <row r="797" spans="22:25" ht="15.75" customHeight="1">
      <c r="V797" s="247"/>
      <c r="W797" s="247"/>
      <c r="X797" s="247"/>
      <c r="Y797" s="247"/>
    </row>
    <row r="798" spans="22:25" ht="15.75" customHeight="1">
      <c r="V798" s="247"/>
      <c r="W798" s="247"/>
      <c r="X798" s="247"/>
      <c r="Y798" s="247"/>
    </row>
    <row r="799" spans="22:25" ht="15.75" customHeight="1">
      <c r="V799" s="247"/>
      <c r="W799" s="247"/>
      <c r="X799" s="247"/>
      <c r="Y799" s="247"/>
    </row>
    <row r="800" spans="22:25" ht="15.75" customHeight="1">
      <c r="V800" s="247"/>
      <c r="W800" s="247"/>
      <c r="X800" s="247"/>
      <c r="Y800" s="247"/>
    </row>
    <row r="801" spans="22:25" ht="15.75" customHeight="1">
      <c r="V801" s="247"/>
      <c r="W801" s="247"/>
      <c r="X801" s="247"/>
      <c r="Y801" s="247"/>
    </row>
    <row r="802" spans="22:25" ht="15.75" customHeight="1">
      <c r="V802" s="247"/>
      <c r="W802" s="247"/>
      <c r="X802" s="247"/>
      <c r="Y802" s="247"/>
    </row>
    <row r="803" spans="22:25" ht="15.75" customHeight="1">
      <c r="V803" s="247"/>
      <c r="W803" s="247"/>
      <c r="X803" s="247"/>
      <c r="Y803" s="247"/>
    </row>
    <row r="804" spans="22:25" ht="15.75" customHeight="1">
      <c r="V804" s="247"/>
      <c r="W804" s="247"/>
      <c r="X804" s="247"/>
      <c r="Y804" s="247"/>
    </row>
    <row r="805" spans="22:25" ht="15.75" customHeight="1">
      <c r="V805" s="247"/>
      <c r="W805" s="247"/>
      <c r="X805" s="247"/>
      <c r="Y805" s="247"/>
    </row>
    <row r="806" spans="22:25" ht="15.75" customHeight="1">
      <c r="V806" s="247"/>
      <c r="W806" s="247"/>
      <c r="X806" s="247"/>
      <c r="Y806" s="247"/>
    </row>
    <row r="807" spans="22:25" ht="15.75" customHeight="1">
      <c r="V807" s="247"/>
      <c r="W807" s="247"/>
      <c r="X807" s="247"/>
      <c r="Y807" s="247"/>
    </row>
    <row r="808" spans="22:25" ht="15.75" customHeight="1">
      <c r="V808" s="247"/>
      <c r="W808" s="247"/>
      <c r="X808" s="247"/>
      <c r="Y808" s="247"/>
    </row>
    <row r="809" spans="22:25" ht="15.75" customHeight="1">
      <c r="V809" s="247"/>
      <c r="W809" s="247"/>
      <c r="X809" s="247"/>
      <c r="Y809" s="247"/>
    </row>
    <row r="810" spans="22:25" ht="15.75" customHeight="1">
      <c r="V810" s="247"/>
      <c r="W810" s="247"/>
      <c r="X810" s="247"/>
      <c r="Y810" s="247"/>
    </row>
    <row r="811" spans="22:25" ht="15.75" customHeight="1">
      <c r="V811" s="247"/>
      <c r="W811" s="247"/>
      <c r="X811" s="247"/>
      <c r="Y811" s="247"/>
    </row>
    <row r="812" spans="22:25" ht="15.75" customHeight="1">
      <c r="V812" s="247"/>
      <c r="W812" s="247"/>
      <c r="X812" s="247"/>
      <c r="Y812" s="247"/>
    </row>
    <row r="813" spans="22:25" ht="15.75" customHeight="1">
      <c r="V813" s="247"/>
      <c r="W813" s="247"/>
      <c r="X813" s="247"/>
      <c r="Y813" s="247"/>
    </row>
    <row r="814" spans="22:25" ht="15.75" customHeight="1">
      <c r="V814" s="247"/>
      <c r="W814" s="247"/>
      <c r="X814" s="247"/>
      <c r="Y814" s="247"/>
    </row>
    <row r="815" spans="22:25" ht="15.75" customHeight="1">
      <c r="V815" s="247"/>
      <c r="W815" s="247"/>
      <c r="X815" s="247"/>
      <c r="Y815" s="247"/>
    </row>
    <row r="816" spans="22:25" ht="15.75" customHeight="1">
      <c r="V816" s="247"/>
      <c r="W816" s="247"/>
      <c r="X816" s="247"/>
      <c r="Y816" s="247"/>
    </row>
    <row r="817" spans="22:25" ht="15.75" customHeight="1">
      <c r="V817" s="247"/>
      <c r="W817" s="247"/>
      <c r="X817" s="247"/>
      <c r="Y817" s="247"/>
    </row>
    <row r="818" spans="22:25" ht="15.75" customHeight="1">
      <c r="V818" s="247"/>
      <c r="W818" s="247"/>
      <c r="X818" s="247"/>
      <c r="Y818" s="247"/>
    </row>
    <row r="819" spans="22:25" ht="15.75" customHeight="1">
      <c r="V819" s="247"/>
      <c r="W819" s="247"/>
      <c r="X819" s="247"/>
      <c r="Y819" s="247"/>
    </row>
    <row r="820" spans="22:25" ht="15.75" customHeight="1">
      <c r="V820" s="247"/>
      <c r="W820" s="247"/>
      <c r="X820" s="247"/>
      <c r="Y820" s="247"/>
    </row>
    <row r="821" spans="22:25" ht="15.75" customHeight="1">
      <c r="V821" s="247"/>
      <c r="W821" s="247"/>
      <c r="X821" s="247"/>
      <c r="Y821" s="247"/>
    </row>
    <row r="822" spans="22:25" ht="15.75" customHeight="1">
      <c r="V822" s="247"/>
      <c r="W822" s="247"/>
      <c r="X822" s="247"/>
      <c r="Y822" s="247"/>
    </row>
    <row r="823" spans="22:25" ht="15.75" customHeight="1">
      <c r="V823" s="247"/>
      <c r="W823" s="247"/>
      <c r="X823" s="247"/>
      <c r="Y823" s="247"/>
    </row>
    <row r="824" spans="22:25" ht="15.75" customHeight="1">
      <c r="V824" s="247"/>
      <c r="W824" s="247"/>
      <c r="X824" s="247"/>
      <c r="Y824" s="247"/>
    </row>
    <row r="825" spans="22:25" ht="15.75" customHeight="1">
      <c r="V825" s="247"/>
      <c r="W825" s="247"/>
      <c r="X825" s="247"/>
      <c r="Y825" s="247"/>
    </row>
    <row r="826" spans="22:25" ht="15.75" customHeight="1">
      <c r="V826" s="247"/>
      <c r="W826" s="247"/>
      <c r="X826" s="247"/>
      <c r="Y826" s="247"/>
    </row>
    <row r="827" spans="22:25" ht="15.75" customHeight="1">
      <c r="V827" s="247"/>
      <c r="W827" s="247"/>
      <c r="X827" s="247"/>
      <c r="Y827" s="247"/>
    </row>
    <row r="828" spans="22:25" ht="15.75" customHeight="1">
      <c r="V828" s="247"/>
      <c r="W828" s="247"/>
      <c r="X828" s="247"/>
      <c r="Y828" s="247"/>
    </row>
    <row r="829" spans="22:25" ht="15.75" customHeight="1">
      <c r="V829" s="247"/>
      <c r="W829" s="247"/>
      <c r="X829" s="247"/>
      <c r="Y829" s="247"/>
    </row>
    <row r="830" spans="22:25" ht="15.75" customHeight="1">
      <c r="V830" s="247"/>
      <c r="W830" s="247"/>
      <c r="X830" s="247"/>
      <c r="Y830" s="247"/>
    </row>
    <row r="831" spans="22:25" ht="15.75" customHeight="1">
      <c r="V831" s="247"/>
      <c r="W831" s="247"/>
      <c r="X831" s="247"/>
      <c r="Y831" s="247"/>
    </row>
    <row r="832" spans="22:25" ht="15.75" customHeight="1">
      <c r="V832" s="247"/>
      <c r="W832" s="247"/>
      <c r="X832" s="247"/>
      <c r="Y832" s="247"/>
    </row>
    <row r="833" spans="22:25" ht="15.75" customHeight="1">
      <c r="V833" s="247"/>
      <c r="W833" s="247"/>
      <c r="X833" s="247"/>
      <c r="Y833" s="247"/>
    </row>
    <row r="834" spans="22:25" ht="15.75" customHeight="1">
      <c r="V834" s="247"/>
      <c r="W834" s="247"/>
      <c r="X834" s="247"/>
      <c r="Y834" s="247"/>
    </row>
    <row r="835" spans="22:25" ht="15.75" customHeight="1">
      <c r="V835" s="247"/>
      <c r="W835" s="247"/>
      <c r="X835" s="247"/>
      <c r="Y835" s="247"/>
    </row>
    <row r="836" spans="22:25" ht="15.75" customHeight="1">
      <c r="V836" s="247"/>
      <c r="W836" s="247"/>
      <c r="X836" s="247"/>
      <c r="Y836" s="247"/>
    </row>
    <row r="837" spans="22:25" ht="15.75" customHeight="1">
      <c r="V837" s="247"/>
      <c r="W837" s="247"/>
      <c r="X837" s="247"/>
      <c r="Y837" s="247"/>
    </row>
    <row r="838" spans="22:25" ht="15.75" customHeight="1">
      <c r="V838" s="247"/>
      <c r="W838" s="247"/>
      <c r="X838" s="247"/>
      <c r="Y838" s="247"/>
    </row>
    <row r="839" spans="22:25" ht="15.75" customHeight="1">
      <c r="V839" s="247"/>
      <c r="W839" s="247"/>
      <c r="X839" s="247"/>
      <c r="Y839" s="247"/>
    </row>
    <row r="840" spans="22:25" ht="15.75" customHeight="1">
      <c r="V840" s="247"/>
      <c r="W840" s="247"/>
      <c r="X840" s="247"/>
      <c r="Y840" s="247"/>
    </row>
    <row r="841" spans="22:25" ht="15.75" customHeight="1">
      <c r="V841" s="247"/>
      <c r="W841" s="247"/>
      <c r="X841" s="247"/>
      <c r="Y841" s="247"/>
    </row>
    <row r="842" spans="22:25" ht="15.75" customHeight="1">
      <c r="V842" s="247"/>
      <c r="W842" s="247"/>
      <c r="X842" s="247"/>
      <c r="Y842" s="247"/>
    </row>
    <row r="843" spans="22:25" ht="15.75" customHeight="1">
      <c r="V843" s="247"/>
      <c r="W843" s="247"/>
      <c r="X843" s="247"/>
      <c r="Y843" s="247"/>
    </row>
    <row r="844" spans="22:25" ht="15.75" customHeight="1">
      <c r="V844" s="247"/>
      <c r="W844" s="247"/>
      <c r="X844" s="247"/>
      <c r="Y844" s="247"/>
    </row>
    <row r="845" spans="22:25" ht="15.75" customHeight="1">
      <c r="V845" s="247"/>
      <c r="W845" s="247"/>
      <c r="X845" s="247"/>
      <c r="Y845" s="247"/>
    </row>
    <row r="846" spans="22:25" ht="15.75" customHeight="1">
      <c r="V846" s="247"/>
      <c r="W846" s="247"/>
      <c r="X846" s="247"/>
      <c r="Y846" s="247"/>
    </row>
    <row r="847" spans="22:25" ht="15.75" customHeight="1">
      <c r="V847" s="247"/>
      <c r="W847" s="247"/>
      <c r="X847" s="247"/>
      <c r="Y847" s="247"/>
    </row>
    <row r="848" spans="22:25" ht="15.75" customHeight="1">
      <c r="V848" s="247"/>
      <c r="W848" s="247"/>
      <c r="X848" s="247"/>
      <c r="Y848" s="247"/>
    </row>
    <row r="849" spans="22:25" ht="15.75" customHeight="1">
      <c r="V849" s="247"/>
      <c r="W849" s="247"/>
      <c r="X849" s="247"/>
      <c r="Y849" s="247"/>
    </row>
    <row r="850" spans="22:25" ht="15.75" customHeight="1">
      <c r="V850" s="247"/>
      <c r="W850" s="247"/>
      <c r="X850" s="247"/>
      <c r="Y850" s="247"/>
    </row>
    <row r="851" spans="22:25" ht="15.75" customHeight="1">
      <c r="V851" s="247"/>
      <c r="W851" s="247"/>
      <c r="X851" s="247"/>
      <c r="Y851" s="247"/>
    </row>
    <row r="852" spans="22:25" ht="15.75" customHeight="1">
      <c r="V852" s="247"/>
      <c r="W852" s="247"/>
      <c r="X852" s="247"/>
      <c r="Y852" s="247"/>
    </row>
    <row r="853" spans="22:25" ht="15.75" customHeight="1">
      <c r="V853" s="247"/>
      <c r="W853" s="247"/>
      <c r="X853" s="247"/>
      <c r="Y853" s="247"/>
    </row>
    <row r="854" spans="22:25" ht="15.75" customHeight="1">
      <c r="V854" s="247"/>
      <c r="W854" s="247"/>
      <c r="X854" s="247"/>
      <c r="Y854" s="247"/>
    </row>
    <row r="855" spans="22:25" ht="15.75" customHeight="1">
      <c r="V855" s="247"/>
      <c r="W855" s="247"/>
      <c r="X855" s="247"/>
      <c r="Y855" s="247"/>
    </row>
    <row r="856" spans="22:25" ht="15.75" customHeight="1">
      <c r="V856" s="247"/>
      <c r="W856" s="247"/>
      <c r="X856" s="247"/>
      <c r="Y856" s="247"/>
    </row>
    <row r="857" spans="22:25" ht="15.75" customHeight="1">
      <c r="V857" s="247"/>
      <c r="W857" s="247"/>
      <c r="X857" s="247"/>
      <c r="Y857" s="247"/>
    </row>
    <row r="858" spans="22:25" ht="15.75" customHeight="1">
      <c r="V858" s="247"/>
      <c r="W858" s="247"/>
      <c r="X858" s="247"/>
      <c r="Y858" s="247"/>
    </row>
    <row r="859" spans="22:25" ht="15.75" customHeight="1">
      <c r="V859" s="247"/>
      <c r="W859" s="247"/>
      <c r="X859" s="247"/>
      <c r="Y859" s="247"/>
    </row>
    <row r="860" spans="22:25" ht="15.75" customHeight="1">
      <c r="V860" s="247"/>
      <c r="W860" s="247"/>
      <c r="X860" s="247"/>
      <c r="Y860" s="247"/>
    </row>
    <row r="861" spans="22:25" ht="15.75" customHeight="1">
      <c r="V861" s="247"/>
      <c r="W861" s="247"/>
      <c r="X861" s="247"/>
      <c r="Y861" s="247"/>
    </row>
    <row r="862" spans="22:25" ht="15.75" customHeight="1">
      <c r="V862" s="247"/>
      <c r="W862" s="247"/>
      <c r="X862" s="247"/>
      <c r="Y862" s="247"/>
    </row>
    <row r="863" spans="22:25" ht="15.75" customHeight="1">
      <c r="V863" s="247"/>
      <c r="W863" s="247"/>
      <c r="X863" s="247"/>
      <c r="Y863" s="247"/>
    </row>
    <row r="864" spans="22:25" ht="15.75" customHeight="1">
      <c r="V864" s="247"/>
      <c r="W864" s="247"/>
      <c r="X864" s="247"/>
      <c r="Y864" s="247"/>
    </row>
    <row r="865" spans="22:25" ht="15.75" customHeight="1">
      <c r="V865" s="247"/>
      <c r="W865" s="247"/>
      <c r="X865" s="247"/>
      <c r="Y865" s="247"/>
    </row>
    <row r="866" spans="22:25" ht="15.75" customHeight="1">
      <c r="V866" s="247"/>
      <c r="W866" s="247"/>
      <c r="X866" s="247"/>
      <c r="Y866" s="247"/>
    </row>
    <row r="867" spans="22:25" ht="15.75" customHeight="1">
      <c r="V867" s="247"/>
      <c r="W867" s="247"/>
      <c r="X867" s="247"/>
      <c r="Y867" s="247"/>
    </row>
    <row r="868" spans="22:25" ht="15.75" customHeight="1">
      <c r="V868" s="247"/>
      <c r="W868" s="247"/>
      <c r="X868" s="247"/>
      <c r="Y868" s="247"/>
    </row>
    <row r="869" spans="22:25" ht="15.75" customHeight="1">
      <c r="V869" s="247"/>
      <c r="W869" s="247"/>
      <c r="X869" s="247"/>
      <c r="Y869" s="247"/>
    </row>
    <row r="870" spans="22:25" ht="15.75" customHeight="1">
      <c r="V870" s="247"/>
      <c r="W870" s="247"/>
      <c r="X870" s="247"/>
      <c r="Y870" s="247"/>
    </row>
    <row r="871" spans="22:25" ht="15.75" customHeight="1">
      <c r="V871" s="247"/>
      <c r="W871" s="247"/>
      <c r="X871" s="247"/>
      <c r="Y871" s="247"/>
    </row>
    <row r="872" spans="22:25" ht="15.75" customHeight="1">
      <c r="V872" s="247"/>
      <c r="W872" s="247"/>
      <c r="X872" s="247"/>
      <c r="Y872" s="247"/>
    </row>
    <row r="873" spans="22:25" ht="15.75" customHeight="1">
      <c r="V873" s="247"/>
      <c r="W873" s="247"/>
      <c r="X873" s="247"/>
      <c r="Y873" s="247"/>
    </row>
    <row r="874" spans="22:25" ht="15.75" customHeight="1">
      <c r="V874" s="247"/>
      <c r="W874" s="247"/>
      <c r="X874" s="247"/>
      <c r="Y874" s="247"/>
    </row>
    <row r="875" spans="22:25" ht="15.75" customHeight="1">
      <c r="V875" s="247"/>
      <c r="W875" s="247"/>
      <c r="X875" s="247"/>
      <c r="Y875" s="247"/>
    </row>
    <row r="876" spans="22:25" ht="15.75" customHeight="1">
      <c r="V876" s="247"/>
      <c r="W876" s="247"/>
      <c r="X876" s="247"/>
      <c r="Y876" s="247"/>
    </row>
    <row r="877" spans="22:25" ht="15.75" customHeight="1">
      <c r="V877" s="247"/>
      <c r="W877" s="247"/>
      <c r="X877" s="247"/>
      <c r="Y877" s="247"/>
    </row>
    <row r="878" spans="22:25" ht="15.75" customHeight="1">
      <c r="V878" s="247"/>
      <c r="W878" s="247"/>
      <c r="X878" s="247"/>
      <c r="Y878" s="247"/>
    </row>
    <row r="879" spans="22:25" ht="15.75" customHeight="1">
      <c r="V879" s="247"/>
      <c r="W879" s="247"/>
      <c r="X879" s="247"/>
      <c r="Y879" s="247"/>
    </row>
    <row r="880" spans="22:25" ht="15.75" customHeight="1">
      <c r="V880" s="247"/>
      <c r="W880" s="247"/>
      <c r="X880" s="247"/>
      <c r="Y880" s="247"/>
    </row>
    <row r="881" spans="22:25" ht="15.75" customHeight="1">
      <c r="V881" s="247"/>
      <c r="W881" s="247"/>
      <c r="X881" s="247"/>
      <c r="Y881" s="247"/>
    </row>
    <row r="882" spans="22:25" ht="15.75" customHeight="1">
      <c r="V882" s="247"/>
      <c r="W882" s="247"/>
      <c r="X882" s="247"/>
      <c r="Y882" s="247"/>
    </row>
    <row r="883" spans="22:25" ht="15.75" customHeight="1">
      <c r="V883" s="247"/>
      <c r="W883" s="247"/>
      <c r="X883" s="247"/>
      <c r="Y883" s="247"/>
    </row>
    <row r="884" spans="22:25" ht="15.75" customHeight="1">
      <c r="V884" s="247"/>
      <c r="W884" s="247"/>
      <c r="X884" s="247"/>
      <c r="Y884" s="247"/>
    </row>
    <row r="885" spans="22:25" ht="15.75" customHeight="1">
      <c r="V885" s="247"/>
      <c r="W885" s="247"/>
      <c r="X885" s="247"/>
      <c r="Y885" s="247"/>
    </row>
    <row r="886" spans="22:25" ht="15.75" customHeight="1">
      <c r="V886" s="247"/>
      <c r="W886" s="247"/>
      <c r="X886" s="247"/>
      <c r="Y886" s="247"/>
    </row>
    <row r="887" spans="22:25" ht="15.75" customHeight="1">
      <c r="V887" s="247"/>
      <c r="W887" s="247"/>
      <c r="X887" s="247"/>
      <c r="Y887" s="247"/>
    </row>
    <row r="888" spans="22:25" ht="15.75" customHeight="1">
      <c r="V888" s="247"/>
      <c r="W888" s="247"/>
      <c r="X888" s="247"/>
      <c r="Y888" s="247"/>
    </row>
    <row r="889" spans="22:25" ht="15.75" customHeight="1">
      <c r="V889" s="247"/>
      <c r="W889" s="247"/>
      <c r="X889" s="247"/>
      <c r="Y889" s="247"/>
    </row>
    <row r="890" spans="22:25" ht="15.75" customHeight="1">
      <c r="V890" s="247"/>
      <c r="W890" s="247"/>
      <c r="X890" s="247"/>
      <c r="Y890" s="247"/>
    </row>
    <row r="891" spans="22:25" ht="15.75" customHeight="1">
      <c r="V891" s="247"/>
      <c r="W891" s="247"/>
      <c r="X891" s="247"/>
      <c r="Y891" s="247"/>
    </row>
    <row r="892" spans="22:25" ht="15.75" customHeight="1">
      <c r="V892" s="247"/>
      <c r="W892" s="247"/>
      <c r="X892" s="247"/>
      <c r="Y892" s="247"/>
    </row>
    <row r="893" spans="22:25" ht="15.75" customHeight="1">
      <c r="V893" s="247"/>
      <c r="W893" s="247"/>
      <c r="X893" s="247"/>
      <c r="Y893" s="247"/>
    </row>
    <row r="894" spans="22:25" ht="15.75" customHeight="1">
      <c r="V894" s="247"/>
      <c r="W894" s="247"/>
      <c r="X894" s="247"/>
      <c r="Y894" s="247"/>
    </row>
    <row r="895" spans="22:25" ht="15.75" customHeight="1">
      <c r="V895" s="247"/>
      <c r="W895" s="247"/>
      <c r="X895" s="247"/>
      <c r="Y895" s="247"/>
    </row>
    <row r="896" spans="22:25" ht="15.75" customHeight="1">
      <c r="V896" s="247"/>
      <c r="W896" s="247"/>
      <c r="X896" s="247"/>
      <c r="Y896" s="247"/>
    </row>
    <row r="897" spans="22:25" ht="15.75" customHeight="1">
      <c r="V897" s="247"/>
      <c r="W897" s="247"/>
      <c r="X897" s="247"/>
      <c r="Y897" s="247"/>
    </row>
    <row r="898" spans="22:25" ht="15.75" customHeight="1">
      <c r="V898" s="247"/>
      <c r="W898" s="247"/>
      <c r="X898" s="247"/>
      <c r="Y898" s="247"/>
    </row>
    <row r="899" spans="22:25" ht="15.75" customHeight="1">
      <c r="V899" s="247"/>
      <c r="W899" s="247"/>
      <c r="X899" s="247"/>
      <c r="Y899" s="247"/>
    </row>
    <row r="900" spans="22:25" ht="15.75" customHeight="1">
      <c r="V900" s="247"/>
      <c r="W900" s="247"/>
      <c r="X900" s="247"/>
      <c r="Y900" s="247"/>
    </row>
    <row r="901" spans="22:25" ht="15.75" customHeight="1">
      <c r="V901" s="247"/>
      <c r="W901" s="247"/>
      <c r="X901" s="247"/>
      <c r="Y901" s="247"/>
    </row>
    <row r="902" spans="22:25" ht="15.75" customHeight="1">
      <c r="V902" s="247"/>
      <c r="W902" s="247"/>
      <c r="X902" s="247"/>
      <c r="Y902" s="247"/>
    </row>
    <row r="903" spans="22:25" ht="15.75" customHeight="1">
      <c r="V903" s="247"/>
      <c r="W903" s="247"/>
      <c r="X903" s="247"/>
      <c r="Y903" s="247"/>
    </row>
    <row r="904" spans="22:25" ht="15.75" customHeight="1">
      <c r="V904" s="247"/>
      <c r="W904" s="247"/>
      <c r="X904" s="247"/>
      <c r="Y904" s="247"/>
    </row>
    <row r="905" spans="22:25" ht="15.75" customHeight="1">
      <c r="V905" s="247"/>
      <c r="W905" s="247"/>
      <c r="X905" s="247"/>
      <c r="Y905" s="247"/>
    </row>
    <row r="906" spans="22:25" ht="15.75" customHeight="1">
      <c r="V906" s="247"/>
      <c r="W906" s="247"/>
      <c r="X906" s="247"/>
      <c r="Y906" s="247"/>
    </row>
    <row r="907" spans="22:25" ht="15.75" customHeight="1">
      <c r="V907" s="247"/>
      <c r="W907" s="247"/>
      <c r="X907" s="247"/>
      <c r="Y907" s="247"/>
    </row>
    <row r="908" spans="22:25" ht="15.75" customHeight="1">
      <c r="V908" s="247"/>
      <c r="W908" s="247"/>
      <c r="X908" s="247"/>
      <c r="Y908" s="247"/>
    </row>
    <row r="909" spans="22:25" ht="15.75" customHeight="1">
      <c r="V909" s="247"/>
      <c r="W909" s="247"/>
      <c r="X909" s="247"/>
      <c r="Y909" s="247"/>
    </row>
    <row r="910" spans="22:25" ht="15.75" customHeight="1">
      <c r="V910" s="247"/>
      <c r="W910" s="247"/>
      <c r="X910" s="247"/>
      <c r="Y910" s="247"/>
    </row>
    <row r="911" spans="22:25" ht="15.75" customHeight="1">
      <c r="V911" s="247"/>
      <c r="W911" s="247"/>
      <c r="X911" s="247"/>
      <c r="Y911" s="247"/>
    </row>
    <row r="912" spans="22:25" ht="15.75" customHeight="1">
      <c r="V912" s="247"/>
      <c r="W912" s="247"/>
      <c r="X912" s="247"/>
      <c r="Y912" s="247"/>
    </row>
    <row r="913" spans="22:25" ht="15.75" customHeight="1">
      <c r="V913" s="247"/>
      <c r="W913" s="247"/>
      <c r="X913" s="247"/>
      <c r="Y913" s="247"/>
    </row>
    <row r="914" spans="22:25" ht="15.75" customHeight="1">
      <c r="V914" s="247"/>
      <c r="W914" s="247"/>
      <c r="X914" s="247"/>
      <c r="Y914" s="247"/>
    </row>
    <row r="915" spans="22:25" ht="15.75" customHeight="1">
      <c r="V915" s="247"/>
      <c r="W915" s="247"/>
      <c r="X915" s="247"/>
      <c r="Y915" s="247"/>
    </row>
    <row r="916" spans="22:25" ht="15.75" customHeight="1">
      <c r="V916" s="247"/>
      <c r="W916" s="247"/>
      <c r="X916" s="247"/>
      <c r="Y916" s="247"/>
    </row>
    <row r="917" spans="22:25" ht="15.75" customHeight="1">
      <c r="V917" s="247"/>
      <c r="W917" s="247"/>
      <c r="X917" s="247"/>
      <c r="Y917" s="247"/>
    </row>
    <row r="918" spans="22:25" ht="15.75" customHeight="1">
      <c r="V918" s="247"/>
      <c r="W918" s="247"/>
      <c r="X918" s="247"/>
      <c r="Y918" s="247"/>
    </row>
    <row r="919" spans="22:25" ht="15.75" customHeight="1">
      <c r="V919" s="247"/>
      <c r="W919" s="247"/>
      <c r="X919" s="247"/>
      <c r="Y919" s="247"/>
    </row>
    <row r="920" spans="22:25" ht="15.75" customHeight="1">
      <c r="V920" s="247"/>
      <c r="W920" s="247"/>
      <c r="X920" s="247"/>
      <c r="Y920" s="247"/>
    </row>
    <row r="921" spans="22:25" ht="15.75" customHeight="1">
      <c r="V921" s="247"/>
      <c r="W921" s="247"/>
      <c r="X921" s="247"/>
      <c r="Y921" s="247"/>
    </row>
    <row r="922" spans="22:25" ht="15.75" customHeight="1">
      <c r="V922" s="247"/>
      <c r="W922" s="247"/>
      <c r="X922" s="247"/>
      <c r="Y922" s="247"/>
    </row>
    <row r="923" spans="22:25" ht="15.75" customHeight="1">
      <c r="V923" s="247"/>
      <c r="W923" s="247"/>
      <c r="X923" s="247"/>
      <c r="Y923" s="247"/>
    </row>
    <row r="924" spans="22:25" ht="15.75" customHeight="1">
      <c r="V924" s="247"/>
      <c r="W924" s="247"/>
      <c r="X924" s="247"/>
      <c r="Y924" s="247"/>
    </row>
    <row r="925" spans="22:25" ht="15.75" customHeight="1">
      <c r="V925" s="247"/>
      <c r="W925" s="247"/>
      <c r="X925" s="247"/>
      <c r="Y925" s="247"/>
    </row>
    <row r="926" spans="22:25" ht="15.75" customHeight="1">
      <c r="V926" s="247"/>
      <c r="W926" s="247"/>
      <c r="X926" s="247"/>
      <c r="Y926" s="247"/>
    </row>
    <row r="927" spans="22:25" ht="15.75" customHeight="1">
      <c r="V927" s="247"/>
      <c r="W927" s="247"/>
      <c r="X927" s="247"/>
      <c r="Y927" s="247"/>
    </row>
    <row r="928" spans="22:25" ht="15.75" customHeight="1">
      <c r="V928" s="247"/>
      <c r="W928" s="247"/>
      <c r="X928" s="247"/>
      <c r="Y928" s="247"/>
    </row>
    <row r="929" spans="22:25" ht="15.75" customHeight="1">
      <c r="V929" s="247"/>
      <c r="W929" s="247"/>
      <c r="X929" s="247"/>
      <c r="Y929" s="247"/>
    </row>
    <row r="930" spans="22:25" ht="15.75" customHeight="1">
      <c r="V930" s="247"/>
      <c r="W930" s="247"/>
      <c r="X930" s="247"/>
      <c r="Y930" s="247"/>
    </row>
    <row r="931" spans="22:25" ht="15.75" customHeight="1">
      <c r="V931" s="247"/>
      <c r="W931" s="247"/>
      <c r="X931" s="247"/>
      <c r="Y931" s="247"/>
    </row>
    <row r="932" spans="22:25" ht="15.75" customHeight="1">
      <c r="V932" s="247"/>
      <c r="W932" s="247"/>
      <c r="X932" s="247"/>
      <c r="Y932" s="247"/>
    </row>
    <row r="933" spans="22:25" ht="15.75" customHeight="1">
      <c r="V933" s="247"/>
      <c r="W933" s="247"/>
      <c r="X933" s="247"/>
      <c r="Y933" s="247"/>
    </row>
    <row r="934" spans="22:25" ht="15.75" customHeight="1">
      <c r="V934" s="247"/>
      <c r="W934" s="247"/>
      <c r="X934" s="247"/>
      <c r="Y934" s="247"/>
    </row>
    <row r="935" spans="22:25" ht="15.75" customHeight="1">
      <c r="V935" s="247"/>
      <c r="W935" s="247"/>
      <c r="X935" s="247"/>
      <c r="Y935" s="247"/>
    </row>
    <row r="936" spans="22:25" ht="15.75" customHeight="1">
      <c r="V936" s="247"/>
      <c r="W936" s="247"/>
      <c r="X936" s="247"/>
      <c r="Y936" s="247"/>
    </row>
    <row r="937" spans="22:25" ht="15.75" customHeight="1">
      <c r="V937" s="247"/>
      <c r="W937" s="247"/>
      <c r="X937" s="247"/>
      <c r="Y937" s="247"/>
    </row>
    <row r="938" spans="22:25" ht="15.75" customHeight="1">
      <c r="V938" s="247"/>
      <c r="W938" s="247"/>
      <c r="X938" s="247"/>
      <c r="Y938" s="247"/>
    </row>
    <row r="939" spans="22:25" ht="15.75" customHeight="1">
      <c r="V939" s="247"/>
      <c r="W939" s="247"/>
      <c r="X939" s="247"/>
      <c r="Y939" s="247"/>
    </row>
    <row r="940" spans="22:25" ht="15.75" customHeight="1">
      <c r="V940" s="247"/>
      <c r="W940" s="247"/>
      <c r="X940" s="247"/>
      <c r="Y940" s="247"/>
    </row>
    <row r="941" spans="22:25" ht="15.75" customHeight="1">
      <c r="V941" s="247"/>
      <c r="W941" s="247"/>
      <c r="X941" s="247"/>
      <c r="Y941" s="247"/>
    </row>
    <row r="942" spans="22:25" ht="15.75" customHeight="1">
      <c r="V942" s="247"/>
      <c r="W942" s="247"/>
      <c r="X942" s="247"/>
      <c r="Y942" s="247"/>
    </row>
    <row r="943" spans="22:25" ht="15.75" customHeight="1">
      <c r="V943" s="247"/>
      <c r="W943" s="247"/>
      <c r="X943" s="247"/>
      <c r="Y943" s="247"/>
    </row>
    <row r="944" spans="22:25" ht="15.75" customHeight="1">
      <c r="V944" s="247"/>
      <c r="W944" s="247"/>
      <c r="X944" s="247"/>
      <c r="Y944" s="247"/>
    </row>
    <row r="945" spans="22:25" ht="15.75" customHeight="1">
      <c r="V945" s="247"/>
      <c r="W945" s="247"/>
      <c r="X945" s="247"/>
      <c r="Y945" s="247"/>
    </row>
    <row r="946" spans="22:25" ht="15.75" customHeight="1">
      <c r="V946" s="247"/>
      <c r="W946" s="247"/>
      <c r="X946" s="247"/>
      <c r="Y946" s="247"/>
    </row>
    <row r="947" spans="22:25" ht="15.75" customHeight="1">
      <c r="V947" s="247"/>
      <c r="W947" s="247"/>
      <c r="X947" s="247"/>
      <c r="Y947" s="247"/>
    </row>
    <row r="948" spans="22:25" ht="15.75" customHeight="1">
      <c r="V948" s="247"/>
      <c r="W948" s="247"/>
      <c r="X948" s="247"/>
      <c r="Y948" s="247"/>
    </row>
    <row r="949" spans="22:25" ht="15.75" customHeight="1">
      <c r="V949" s="247"/>
      <c r="W949" s="247"/>
      <c r="X949" s="247"/>
      <c r="Y949" s="247"/>
    </row>
    <row r="950" spans="22:25" ht="15.75" customHeight="1">
      <c r="V950" s="247"/>
      <c r="W950" s="247"/>
      <c r="X950" s="247"/>
      <c r="Y950" s="247"/>
    </row>
    <row r="951" spans="22:25" ht="15.75" customHeight="1">
      <c r="V951" s="247"/>
      <c r="W951" s="247"/>
      <c r="X951" s="247"/>
      <c r="Y951" s="247"/>
    </row>
    <row r="952" spans="22:25" ht="15.75" customHeight="1">
      <c r="V952" s="247"/>
      <c r="W952" s="247"/>
      <c r="X952" s="247"/>
      <c r="Y952" s="247"/>
    </row>
    <row r="953" spans="22:25" ht="15.75" customHeight="1">
      <c r="V953" s="247"/>
      <c r="W953" s="247"/>
      <c r="X953" s="247"/>
      <c r="Y953" s="247"/>
    </row>
    <row r="954" spans="22:25" ht="15.75" customHeight="1">
      <c r="V954" s="247"/>
      <c r="W954" s="247"/>
      <c r="X954" s="247"/>
      <c r="Y954" s="247"/>
    </row>
    <row r="955" spans="22:25" ht="15.75" customHeight="1">
      <c r="V955" s="247"/>
      <c r="W955" s="247"/>
      <c r="X955" s="247"/>
      <c r="Y955" s="247"/>
    </row>
    <row r="956" spans="22:25" ht="15.75" customHeight="1">
      <c r="V956" s="247"/>
      <c r="W956" s="247"/>
      <c r="X956" s="247"/>
      <c r="Y956" s="247"/>
    </row>
    <row r="957" spans="22:25" ht="15.75" customHeight="1">
      <c r="V957" s="247"/>
      <c r="W957" s="247"/>
      <c r="X957" s="247"/>
      <c r="Y957" s="247"/>
    </row>
    <row r="958" spans="22:25" ht="15.75" customHeight="1">
      <c r="V958" s="247"/>
      <c r="W958" s="247"/>
      <c r="X958" s="247"/>
      <c r="Y958" s="247"/>
    </row>
    <row r="959" spans="22:25" ht="15.75" customHeight="1">
      <c r="V959" s="247"/>
      <c r="W959" s="247"/>
      <c r="X959" s="247"/>
      <c r="Y959" s="247"/>
    </row>
    <row r="960" spans="22:25" ht="15.75" customHeight="1">
      <c r="V960" s="247"/>
      <c r="W960" s="247"/>
      <c r="X960" s="247"/>
      <c r="Y960" s="247"/>
    </row>
    <row r="961" spans="22:25" ht="15.75" customHeight="1">
      <c r="V961" s="247"/>
      <c r="W961" s="247"/>
      <c r="X961" s="247"/>
      <c r="Y961" s="247"/>
    </row>
    <row r="962" spans="22:25" ht="15.75" customHeight="1">
      <c r="V962" s="247"/>
      <c r="W962" s="247"/>
      <c r="X962" s="247"/>
      <c r="Y962" s="247"/>
    </row>
    <row r="963" spans="22:25" ht="15.75" customHeight="1">
      <c r="V963" s="247"/>
      <c r="W963" s="247"/>
      <c r="X963" s="247"/>
      <c r="Y963" s="247"/>
    </row>
    <row r="964" spans="22:25" ht="15.75" customHeight="1">
      <c r="V964" s="247"/>
      <c r="W964" s="247"/>
      <c r="X964" s="247"/>
      <c r="Y964" s="247"/>
    </row>
    <row r="965" spans="22:25" ht="15.75" customHeight="1">
      <c r="V965" s="247"/>
      <c r="W965" s="247"/>
      <c r="X965" s="247"/>
      <c r="Y965" s="247"/>
    </row>
    <row r="966" spans="22:25" ht="15.75" customHeight="1">
      <c r="V966" s="247"/>
      <c r="W966" s="247"/>
      <c r="X966" s="247"/>
      <c r="Y966" s="247"/>
    </row>
    <row r="967" spans="22:25" ht="15.75" customHeight="1">
      <c r="V967" s="247"/>
      <c r="W967" s="247"/>
      <c r="X967" s="247"/>
      <c r="Y967" s="247"/>
    </row>
    <row r="968" spans="22:25" ht="15.75" customHeight="1">
      <c r="V968" s="247"/>
      <c r="W968" s="247"/>
      <c r="X968" s="247"/>
      <c r="Y968" s="247"/>
    </row>
    <row r="969" spans="22:25" ht="15.75" customHeight="1">
      <c r="V969" s="247"/>
      <c r="W969" s="247"/>
      <c r="X969" s="247"/>
      <c r="Y969" s="247"/>
    </row>
    <row r="970" spans="22:25" ht="15.75" customHeight="1">
      <c r="V970" s="247"/>
      <c r="W970" s="247"/>
      <c r="X970" s="247"/>
      <c r="Y970" s="247"/>
    </row>
    <row r="971" spans="22:25" ht="15.75" customHeight="1">
      <c r="V971" s="247"/>
      <c r="W971" s="247"/>
      <c r="X971" s="247"/>
      <c r="Y971" s="247"/>
    </row>
    <row r="972" spans="22:25" ht="15.75" customHeight="1">
      <c r="V972" s="247"/>
      <c r="W972" s="247"/>
      <c r="X972" s="247"/>
      <c r="Y972" s="247"/>
    </row>
    <row r="973" spans="22:25" ht="15.75" customHeight="1">
      <c r="V973" s="247"/>
      <c r="W973" s="247"/>
      <c r="X973" s="247"/>
      <c r="Y973" s="247"/>
    </row>
    <row r="974" spans="22:25" ht="15.75" customHeight="1">
      <c r="V974" s="247"/>
      <c r="W974" s="247"/>
      <c r="X974" s="247"/>
      <c r="Y974" s="247"/>
    </row>
    <row r="975" spans="22:25" ht="15.75" customHeight="1">
      <c r="V975" s="247"/>
      <c r="W975" s="247"/>
      <c r="X975" s="247"/>
      <c r="Y975" s="247"/>
    </row>
    <row r="976" spans="22:25" ht="15.75" customHeight="1">
      <c r="V976" s="247"/>
      <c r="W976" s="247"/>
      <c r="X976" s="247"/>
      <c r="Y976" s="247"/>
    </row>
    <row r="977" spans="22:25" ht="15.75" customHeight="1">
      <c r="V977" s="247"/>
      <c r="W977" s="247"/>
      <c r="X977" s="247"/>
      <c r="Y977" s="247"/>
    </row>
    <row r="978" spans="22:25" ht="15.75" customHeight="1">
      <c r="V978" s="247"/>
      <c r="W978" s="247"/>
      <c r="X978" s="247"/>
      <c r="Y978" s="247"/>
    </row>
    <row r="979" spans="22:25" ht="15.75" customHeight="1">
      <c r="V979" s="247"/>
      <c r="W979" s="247"/>
      <c r="X979" s="247"/>
      <c r="Y979" s="247"/>
    </row>
    <row r="980" spans="22:25" ht="15.75" customHeight="1">
      <c r="V980" s="247"/>
      <c r="W980" s="247"/>
      <c r="X980" s="247"/>
      <c r="Y980" s="247"/>
    </row>
    <row r="981" spans="22:25" ht="15.75" customHeight="1">
      <c r="V981" s="247"/>
      <c r="W981" s="247"/>
      <c r="X981" s="247"/>
      <c r="Y981" s="247"/>
    </row>
    <row r="982" spans="22:25" ht="15.75" customHeight="1">
      <c r="V982" s="247"/>
      <c r="W982" s="247"/>
      <c r="X982" s="247"/>
      <c r="Y982" s="247"/>
    </row>
    <row r="983" spans="22:25" ht="15.75" customHeight="1">
      <c r="V983" s="247"/>
      <c r="W983" s="247"/>
      <c r="X983" s="247"/>
      <c r="Y983" s="247"/>
    </row>
    <row r="984" spans="22:25" ht="15.75" customHeight="1">
      <c r="V984" s="247"/>
      <c r="W984" s="247"/>
      <c r="X984" s="247"/>
      <c r="Y984" s="247"/>
    </row>
    <row r="985" spans="22:25" ht="15.75" customHeight="1">
      <c r="V985" s="247"/>
      <c r="W985" s="247"/>
      <c r="X985" s="247"/>
      <c r="Y985" s="247"/>
    </row>
    <row r="986" spans="22:25" ht="15.75" customHeight="1">
      <c r="V986" s="247"/>
      <c r="W986" s="247"/>
      <c r="X986" s="247"/>
      <c r="Y986" s="247"/>
    </row>
    <row r="987" spans="22:25" ht="15.75" customHeight="1">
      <c r="V987" s="247"/>
      <c r="W987" s="247"/>
      <c r="X987" s="247"/>
      <c r="Y987" s="247"/>
    </row>
    <row r="988" spans="22:25" ht="15.75" customHeight="1">
      <c r="V988" s="247"/>
      <c r="W988" s="247"/>
      <c r="X988" s="247"/>
      <c r="Y988" s="247"/>
    </row>
    <row r="989" spans="22:25" ht="15.75" customHeight="1">
      <c r="V989" s="247"/>
      <c r="W989" s="247"/>
      <c r="X989" s="247"/>
      <c r="Y989" s="247"/>
    </row>
  </sheetData>
  <mergeCells count="1174">
    <mergeCell ref="R259:R281"/>
    <mergeCell ref="M262:M264"/>
    <mergeCell ref="D265:D272"/>
    <mergeCell ref="E265:E272"/>
    <mergeCell ref="G255:G258"/>
    <mergeCell ref="G259:G261"/>
    <mergeCell ref="F255:F258"/>
    <mergeCell ref="F259:F261"/>
    <mergeCell ref="H259:H261"/>
    <mergeCell ref="I259:I261"/>
    <mergeCell ref="J259:J261"/>
    <mergeCell ref="K259:K261"/>
    <mergeCell ref="L259:L261"/>
    <mergeCell ref="N262:N264"/>
    <mergeCell ref="O262:O264"/>
    <mergeCell ref="P262:P264"/>
    <mergeCell ref="Q262:Q264"/>
    <mergeCell ref="M259:M261"/>
    <mergeCell ref="N259:N261"/>
    <mergeCell ref="O259:O261"/>
    <mergeCell ref="P259:P261"/>
    <mergeCell ref="Q259:Q261"/>
    <mergeCell ref="M229:M231"/>
    <mergeCell ref="M249:M250"/>
    <mergeCell ref="M251:M254"/>
    <mergeCell ref="H242:H248"/>
    <mergeCell ref="I242:I248"/>
    <mergeCell ref="J242:J248"/>
    <mergeCell ref="K242:K248"/>
    <mergeCell ref="I249:I250"/>
    <mergeCell ref="J249:J250"/>
    <mergeCell ref="K249:K250"/>
    <mergeCell ref="K262:K264"/>
    <mergeCell ref="L262:L264"/>
    <mergeCell ref="D262:D264"/>
    <mergeCell ref="E262:E264"/>
    <mergeCell ref="F262:F264"/>
    <mergeCell ref="G262:G264"/>
    <mergeCell ref="H262:H264"/>
    <mergeCell ref="I262:I264"/>
    <mergeCell ref="J262:J264"/>
    <mergeCell ref="D232:D237"/>
    <mergeCell ref="D238:D241"/>
    <mergeCell ref="E238:E241"/>
    <mergeCell ref="F238:F241"/>
    <mergeCell ref="G238:G241"/>
    <mergeCell ref="D242:D248"/>
    <mergeCell ref="E242:E248"/>
    <mergeCell ref="F242:F248"/>
    <mergeCell ref="G242:G248"/>
    <mergeCell ref="F249:F250"/>
    <mergeCell ref="G249:G250"/>
    <mergeCell ref="F251:F254"/>
    <mergeCell ref="G251:G254"/>
    <mergeCell ref="N255:N258"/>
    <mergeCell ref="O255:O258"/>
    <mergeCell ref="P255:P258"/>
    <mergeCell ref="Q255:Q258"/>
    <mergeCell ref="N229:N231"/>
    <mergeCell ref="O229:O231"/>
    <mergeCell ref="P229:P231"/>
    <mergeCell ref="Q229:Q231"/>
    <mergeCell ref="R229:R258"/>
    <mergeCell ref="Q238:Q241"/>
    <mergeCell ref="Q242:Q248"/>
    <mergeCell ref="J255:J258"/>
    <mergeCell ref="K255:K258"/>
    <mergeCell ref="L255:L258"/>
    <mergeCell ref="M255:M258"/>
    <mergeCell ref="H249:H250"/>
    <mergeCell ref="H251:H254"/>
    <mergeCell ref="I251:I254"/>
    <mergeCell ref="J251:J254"/>
    <mergeCell ref="K251:K254"/>
    <mergeCell ref="H255:H258"/>
    <mergeCell ref="I255:I258"/>
    <mergeCell ref="M238:M241"/>
    <mergeCell ref="N238:N241"/>
    <mergeCell ref="O238:O241"/>
    <mergeCell ref="P238:P241"/>
    <mergeCell ref="N232:N237"/>
    <mergeCell ref="O232:O237"/>
    <mergeCell ref="H238:H241"/>
    <mergeCell ref="I238:I241"/>
    <mergeCell ref="J238:J241"/>
    <mergeCell ref="K238:K241"/>
    <mergeCell ref="F232:F237"/>
    <mergeCell ref="G232:G237"/>
    <mergeCell ref="H232:H237"/>
    <mergeCell ref="I232:I237"/>
    <mergeCell ref="J232:J237"/>
    <mergeCell ref="K232:K237"/>
    <mergeCell ref="L232:L237"/>
    <mergeCell ref="M232:M237"/>
    <mergeCell ref="P232:P237"/>
    <mergeCell ref="Q232:Q237"/>
    <mergeCell ref="O242:O248"/>
    <mergeCell ref="P242:P248"/>
    <mergeCell ref="N249:N250"/>
    <mergeCell ref="O249:O250"/>
    <mergeCell ref="P249:P250"/>
    <mergeCell ref="Q249:Q250"/>
    <mergeCell ref="N251:N254"/>
    <mergeCell ref="O251:O254"/>
    <mergeCell ref="P251:P254"/>
    <mergeCell ref="Q251:Q254"/>
    <mergeCell ref="L238:L241"/>
    <mergeCell ref="L242:L248"/>
    <mergeCell ref="L249:L250"/>
    <mergeCell ref="L251:L254"/>
    <mergeCell ref="M242:M248"/>
    <mergeCell ref="N242:N248"/>
    <mergeCell ref="M209:M216"/>
    <mergeCell ref="N209:N216"/>
    <mergeCell ref="O209:O216"/>
    <mergeCell ref="P209:P216"/>
    <mergeCell ref="Q209:Q216"/>
    <mergeCell ref="I207:I208"/>
    <mergeCell ref="J207:J208"/>
    <mergeCell ref="F209:F216"/>
    <mergeCell ref="G209:G216"/>
    <mergeCell ref="H209:H216"/>
    <mergeCell ref="I209:I216"/>
    <mergeCell ref="J209:J216"/>
    <mergeCell ref="I221:I223"/>
    <mergeCell ref="J221:J223"/>
    <mergeCell ref="F217:F220"/>
    <mergeCell ref="G217:G220"/>
    <mergeCell ref="H217:H220"/>
    <mergeCell ref="I217:I220"/>
    <mergeCell ref="J217:J220"/>
    <mergeCell ref="K217:K220"/>
    <mergeCell ref="F221:F223"/>
    <mergeCell ref="K221:K223"/>
    <mergeCell ref="F224:F228"/>
    <mergeCell ref="F229:F231"/>
    <mergeCell ref="G229:G231"/>
    <mergeCell ref="H229:H231"/>
    <mergeCell ref="I229:I231"/>
    <mergeCell ref="J229:J231"/>
    <mergeCell ref="K229:K231"/>
    <mergeCell ref="F203:F206"/>
    <mergeCell ref="G203:G206"/>
    <mergeCell ref="H203:H206"/>
    <mergeCell ref="I203:I206"/>
    <mergeCell ref="J203:J206"/>
    <mergeCell ref="K203:K206"/>
    <mergeCell ref="F207:F208"/>
    <mergeCell ref="K207:K208"/>
    <mergeCell ref="K209:K216"/>
    <mergeCell ref="L209:L216"/>
    <mergeCell ref="L229:L231"/>
    <mergeCell ref="R193:R208"/>
    <mergeCell ref="P198:P199"/>
    <mergeCell ref="Q198:Q199"/>
    <mergeCell ref="Q200:Q202"/>
    <mergeCell ref="R209:R228"/>
    <mergeCell ref="L158:L169"/>
    <mergeCell ref="M158:M169"/>
    <mergeCell ref="N158:N169"/>
    <mergeCell ref="O158:O169"/>
    <mergeCell ref="P158:P169"/>
    <mergeCell ref="Q158:Q169"/>
    <mergeCell ref="R158:R192"/>
    <mergeCell ref="P203:P206"/>
    <mergeCell ref="Q203:Q206"/>
    <mergeCell ref="L203:L206"/>
    <mergeCell ref="L207:L208"/>
    <mergeCell ref="L217:L220"/>
    <mergeCell ref="M217:M220"/>
    <mergeCell ref="L221:L223"/>
    <mergeCell ref="M221:M223"/>
    <mergeCell ref="L224:L228"/>
    <mergeCell ref="M224:M228"/>
    <mergeCell ref="L170:L192"/>
    <mergeCell ref="M170:M192"/>
    <mergeCell ref="L198:L199"/>
    <mergeCell ref="M198:M199"/>
    <mergeCell ref="L200:L202"/>
    <mergeCell ref="M200:M202"/>
    <mergeCell ref="M203:M206"/>
    <mergeCell ref="M207:M208"/>
    <mergeCell ref="N203:N206"/>
    <mergeCell ref="N207:N208"/>
    <mergeCell ref="L154:L157"/>
    <mergeCell ref="M154:M157"/>
    <mergeCell ref="N154:N157"/>
    <mergeCell ref="O154:O157"/>
    <mergeCell ref="P154:P157"/>
    <mergeCell ref="Q154:Q157"/>
    <mergeCell ref="E154:E157"/>
    <mergeCell ref="F154:F157"/>
    <mergeCell ref="G154:G157"/>
    <mergeCell ref="H154:H157"/>
    <mergeCell ref="I154:I157"/>
    <mergeCell ref="J154:J157"/>
    <mergeCell ref="K154:K157"/>
    <mergeCell ref="P200:P202"/>
    <mergeCell ref="P217:P220"/>
    <mergeCell ref="Q217:Q220"/>
    <mergeCell ref="P221:P223"/>
    <mergeCell ref="Q221:Q223"/>
    <mergeCell ref="P170:P192"/>
    <mergeCell ref="Q170:Q192"/>
    <mergeCell ref="N217:N220"/>
    <mergeCell ref="O217:O220"/>
    <mergeCell ref="N221:N223"/>
    <mergeCell ref="O221:O223"/>
    <mergeCell ref="N170:N192"/>
    <mergeCell ref="O170:O192"/>
    <mergeCell ref="N198:N199"/>
    <mergeCell ref="O198:O199"/>
    <mergeCell ref="N200:N202"/>
    <mergeCell ref="O200:O202"/>
    <mergeCell ref="O203:O206"/>
    <mergeCell ref="O207:O208"/>
    <mergeCell ref="Q136:Q138"/>
    <mergeCell ref="E136:E138"/>
    <mergeCell ref="F136:F138"/>
    <mergeCell ref="G136:G138"/>
    <mergeCell ref="H136:H138"/>
    <mergeCell ref="I136:I138"/>
    <mergeCell ref="J136:J138"/>
    <mergeCell ref="K136:K138"/>
    <mergeCell ref="L139:L141"/>
    <mergeCell ref="M139:M141"/>
    <mergeCell ref="N139:N141"/>
    <mergeCell ref="O139:O141"/>
    <mergeCell ref="P139:P141"/>
    <mergeCell ref="E139:E141"/>
    <mergeCell ref="F139:F141"/>
    <mergeCell ref="G139:G141"/>
    <mergeCell ref="H139:H141"/>
    <mergeCell ref="I139:I141"/>
    <mergeCell ref="J139:J141"/>
    <mergeCell ref="K139:K141"/>
    <mergeCell ref="L146:L153"/>
    <mergeCell ref="M146:M153"/>
    <mergeCell ref="N146:N153"/>
    <mergeCell ref="O146:O153"/>
    <mergeCell ref="P146:P153"/>
    <mergeCell ref="E146:E153"/>
    <mergeCell ref="F146:F153"/>
    <mergeCell ref="G146:G153"/>
    <mergeCell ref="H146:H153"/>
    <mergeCell ref="I146:I153"/>
    <mergeCell ref="J146:J153"/>
    <mergeCell ref="K146:K153"/>
    <mergeCell ref="L134:L135"/>
    <mergeCell ref="M134:M135"/>
    <mergeCell ref="N134:N135"/>
    <mergeCell ref="O134:O135"/>
    <mergeCell ref="P134:P135"/>
    <mergeCell ref="E134:E135"/>
    <mergeCell ref="F134:F135"/>
    <mergeCell ref="G134:G135"/>
    <mergeCell ref="H134:H135"/>
    <mergeCell ref="I134:I135"/>
    <mergeCell ref="J134:J135"/>
    <mergeCell ref="K134:K135"/>
    <mergeCell ref="L136:L138"/>
    <mergeCell ref="M136:M138"/>
    <mergeCell ref="N136:N138"/>
    <mergeCell ref="O136:O138"/>
    <mergeCell ref="P136:P138"/>
    <mergeCell ref="L79:L81"/>
    <mergeCell ref="M79:M81"/>
    <mergeCell ref="N79:N81"/>
    <mergeCell ref="L94:L96"/>
    <mergeCell ref="M94:M96"/>
    <mergeCell ref="E94:E96"/>
    <mergeCell ref="F94:F96"/>
    <mergeCell ref="G94:G96"/>
    <mergeCell ref="H94:H96"/>
    <mergeCell ref="I94:I96"/>
    <mergeCell ref="J94:J96"/>
    <mergeCell ref="K94:K96"/>
    <mergeCell ref="L97:L101"/>
    <mergeCell ref="M97:M101"/>
    <mergeCell ref="E97:E101"/>
    <mergeCell ref="F97:F101"/>
    <mergeCell ref="G97:G101"/>
    <mergeCell ref="H97:H101"/>
    <mergeCell ref="I97:I101"/>
    <mergeCell ref="J97:J101"/>
    <mergeCell ref="K97:K101"/>
    <mergeCell ref="E60:E63"/>
    <mergeCell ref="F60:F63"/>
    <mergeCell ref="G60:G63"/>
    <mergeCell ref="H60:H63"/>
    <mergeCell ref="C68:C71"/>
    <mergeCell ref="C72:C75"/>
    <mergeCell ref="J72:J75"/>
    <mergeCell ref="K72:K75"/>
    <mergeCell ref="D72:D75"/>
    <mergeCell ref="E72:E75"/>
    <mergeCell ref="F72:F75"/>
    <mergeCell ref="G72:G75"/>
    <mergeCell ref="E76:E78"/>
    <mergeCell ref="F76:F78"/>
    <mergeCell ref="G76:G78"/>
    <mergeCell ref="H76:H78"/>
    <mergeCell ref="C79:C81"/>
    <mergeCell ref="D79:D81"/>
    <mergeCell ref="E79:E81"/>
    <mergeCell ref="F79:F81"/>
    <mergeCell ref="G79:G81"/>
    <mergeCell ref="H79:H81"/>
    <mergeCell ref="I79:I81"/>
    <mergeCell ref="J79:J81"/>
    <mergeCell ref="K79:K81"/>
    <mergeCell ref="I72:I75"/>
    <mergeCell ref="I76:I78"/>
    <mergeCell ref="J76:J78"/>
    <mergeCell ref="K76:K78"/>
    <mergeCell ref="I68:I71"/>
    <mergeCell ref="J68:J71"/>
    <mergeCell ref="K68:K71"/>
    <mergeCell ref="L68:L71"/>
    <mergeCell ref="M68:M71"/>
    <mergeCell ref="N68:N71"/>
    <mergeCell ref="N72:N75"/>
    <mergeCell ref="K48:K52"/>
    <mergeCell ref="L48:L52"/>
    <mergeCell ref="M48:M52"/>
    <mergeCell ref="N48:N52"/>
    <mergeCell ref="D48:D52"/>
    <mergeCell ref="E48:E52"/>
    <mergeCell ref="F48:F52"/>
    <mergeCell ref="G48:G52"/>
    <mergeCell ref="H48:H52"/>
    <mergeCell ref="I48:I52"/>
    <mergeCell ref="J48:J52"/>
    <mergeCell ref="K53:K59"/>
    <mergeCell ref="L53:L59"/>
    <mergeCell ref="M53:M59"/>
    <mergeCell ref="N53:N59"/>
    <mergeCell ref="D53:D59"/>
    <mergeCell ref="F53:F59"/>
    <mergeCell ref="G53:G59"/>
    <mergeCell ref="H53:H59"/>
    <mergeCell ref="I53:I59"/>
    <mergeCell ref="J53:J59"/>
    <mergeCell ref="R64:R89"/>
    <mergeCell ref="P68:P71"/>
    <mergeCell ref="Q68:Q71"/>
    <mergeCell ref="P72:P75"/>
    <mergeCell ref="Q72:Q75"/>
    <mergeCell ref="O5:O7"/>
    <mergeCell ref="P5:P7"/>
    <mergeCell ref="Q5:Q7"/>
    <mergeCell ref="R5:R16"/>
    <mergeCell ref="O8:O14"/>
    <mergeCell ref="P8:P14"/>
    <mergeCell ref="Q8:Q14"/>
    <mergeCell ref="Q15:Q16"/>
    <mergeCell ref="P24:P27"/>
    <mergeCell ref="Q24:Q27"/>
    <mergeCell ref="P43:P47"/>
    <mergeCell ref="Q43:Q47"/>
    <mergeCell ref="O48:O52"/>
    <mergeCell ref="P48:P52"/>
    <mergeCell ref="O43:O47"/>
    <mergeCell ref="O53:O59"/>
    <mergeCell ref="O68:O71"/>
    <mergeCell ref="O72:O75"/>
    <mergeCell ref="O76:O78"/>
    <mergeCell ref="O79:O81"/>
    <mergeCell ref="O82:O88"/>
    <mergeCell ref="O60:O63"/>
    <mergeCell ref="P60:P63"/>
    <mergeCell ref="P76:P78"/>
    <mergeCell ref="Q76:Q78"/>
    <mergeCell ref="J64:J67"/>
    <mergeCell ref="K64:K67"/>
    <mergeCell ref="O64:O67"/>
    <mergeCell ref="P64:P67"/>
    <mergeCell ref="Q64:Q67"/>
    <mergeCell ref="C64:C67"/>
    <mergeCell ref="D64:D67"/>
    <mergeCell ref="E64:E67"/>
    <mergeCell ref="F64:F67"/>
    <mergeCell ref="G64:G67"/>
    <mergeCell ref="H64:H67"/>
    <mergeCell ref="I64:I67"/>
    <mergeCell ref="P79:P81"/>
    <mergeCell ref="Q79:Q81"/>
    <mergeCell ref="P82:P88"/>
    <mergeCell ref="Q82:Q88"/>
    <mergeCell ref="P53:P59"/>
    <mergeCell ref="Q53:Q59"/>
    <mergeCell ref="M64:M67"/>
    <mergeCell ref="N64:N67"/>
    <mergeCell ref="I60:I63"/>
    <mergeCell ref="J60:J63"/>
    <mergeCell ref="K60:K63"/>
    <mergeCell ref="L60:L63"/>
    <mergeCell ref="M60:M63"/>
    <mergeCell ref="N60:N63"/>
    <mergeCell ref="L64:L67"/>
    <mergeCell ref="L72:L75"/>
    <mergeCell ref="M72:M75"/>
    <mergeCell ref="L76:L78"/>
    <mergeCell ref="M76:M78"/>
    <mergeCell ref="N76:N78"/>
    <mergeCell ref="K43:K47"/>
    <mergeCell ref="L43:L47"/>
    <mergeCell ref="M43:M47"/>
    <mergeCell ref="N43:N47"/>
    <mergeCell ref="C43:C47"/>
    <mergeCell ref="D43:D47"/>
    <mergeCell ref="F43:F47"/>
    <mergeCell ref="G43:G47"/>
    <mergeCell ref="H43:H47"/>
    <mergeCell ref="I43:I47"/>
    <mergeCell ref="J43:J47"/>
    <mergeCell ref="O15:O16"/>
    <mergeCell ref="P15:P16"/>
    <mergeCell ref="O17:O23"/>
    <mergeCell ref="P17:P23"/>
    <mergeCell ref="Q17:Q23"/>
    <mergeCell ref="R17:R34"/>
    <mergeCell ref="O24:O27"/>
    <mergeCell ref="Q28:Q34"/>
    <mergeCell ref="O28:O34"/>
    <mergeCell ref="P28:P34"/>
    <mergeCell ref="O35:O42"/>
    <mergeCell ref="P35:P42"/>
    <mergeCell ref="Q35:Q42"/>
    <mergeCell ref="R35:R63"/>
    <mergeCell ref="Q48:Q52"/>
    <mergeCell ref="Q60:Q63"/>
    <mergeCell ref="C35:C42"/>
    <mergeCell ref="C48:C52"/>
    <mergeCell ref="C28:C34"/>
    <mergeCell ref="D28:D34"/>
    <mergeCell ref="D35:D42"/>
    <mergeCell ref="A17:A34"/>
    <mergeCell ref="B17:B34"/>
    <mergeCell ref="C17:C23"/>
    <mergeCell ref="D17:D23"/>
    <mergeCell ref="E17:E23"/>
    <mergeCell ref="L28:L34"/>
    <mergeCell ref="M28:M34"/>
    <mergeCell ref="N28:N34"/>
    <mergeCell ref="E28:E34"/>
    <mergeCell ref="F28:F34"/>
    <mergeCell ref="G28:G34"/>
    <mergeCell ref="H28:H34"/>
    <mergeCell ref="I28:I34"/>
    <mergeCell ref="J28:J34"/>
    <mergeCell ref="K28:K34"/>
    <mergeCell ref="M35:M42"/>
    <mergeCell ref="N35:N42"/>
    <mergeCell ref="F35:F42"/>
    <mergeCell ref="G35:G42"/>
    <mergeCell ref="H35:H42"/>
    <mergeCell ref="I35:I42"/>
    <mergeCell ref="J35:J42"/>
    <mergeCell ref="K35:K42"/>
    <mergeCell ref="L35:L42"/>
    <mergeCell ref="A35:A63"/>
    <mergeCell ref="B35:B63"/>
    <mergeCell ref="E35:E42"/>
    <mergeCell ref="E43:E47"/>
    <mergeCell ref="C53:C59"/>
    <mergeCell ref="E53:E59"/>
    <mergeCell ref="C60:C63"/>
    <mergeCell ref="D60:D63"/>
    <mergeCell ref="M17:M23"/>
    <mergeCell ref="N17:N23"/>
    <mergeCell ref="F17:F23"/>
    <mergeCell ref="G17:G23"/>
    <mergeCell ref="H17:H23"/>
    <mergeCell ref="I17:I23"/>
    <mergeCell ref="J17:J23"/>
    <mergeCell ref="K17:K23"/>
    <mergeCell ref="L17:L23"/>
    <mergeCell ref="C24:C27"/>
    <mergeCell ref="D24:D27"/>
    <mergeCell ref="L24:L27"/>
    <mergeCell ref="M24:M27"/>
    <mergeCell ref="N24:N27"/>
    <mergeCell ref="E24:E27"/>
    <mergeCell ref="F24:F27"/>
    <mergeCell ref="G24:G27"/>
    <mergeCell ref="H24:H27"/>
    <mergeCell ref="I24:I27"/>
    <mergeCell ref="J24:J27"/>
    <mergeCell ref="K24:K27"/>
    <mergeCell ref="M15:M16"/>
    <mergeCell ref="N15:N16"/>
    <mergeCell ref="C15:C16"/>
    <mergeCell ref="D15:D16"/>
    <mergeCell ref="H15:H16"/>
    <mergeCell ref="I15:I16"/>
    <mergeCell ref="J15:J16"/>
    <mergeCell ref="K15:K16"/>
    <mergeCell ref="L15:L16"/>
    <mergeCell ref="E8:E14"/>
    <mergeCell ref="F8:F14"/>
    <mergeCell ref="A5:A16"/>
    <mergeCell ref="B5:B16"/>
    <mergeCell ref="C5:C7"/>
    <mergeCell ref="D5:D7"/>
    <mergeCell ref="E5:E7"/>
    <mergeCell ref="F5:F7"/>
    <mergeCell ref="G5:G7"/>
    <mergeCell ref="G15:G16"/>
    <mergeCell ref="E15:E16"/>
    <mergeCell ref="F15:F16"/>
    <mergeCell ref="S3:U3"/>
    <mergeCell ref="V3:Y3"/>
    <mergeCell ref="A1:E2"/>
    <mergeCell ref="F1:F2"/>
    <mergeCell ref="G1:Y1"/>
    <mergeCell ref="G2:Y2"/>
    <mergeCell ref="C3:H3"/>
    <mergeCell ref="I3:M3"/>
    <mergeCell ref="N3:R3"/>
    <mergeCell ref="H5:H7"/>
    <mergeCell ref="I5:I7"/>
    <mergeCell ref="J5:J7"/>
    <mergeCell ref="K5:K7"/>
    <mergeCell ref="L5:L7"/>
    <mergeCell ref="M5:M7"/>
    <mergeCell ref="N5:N7"/>
    <mergeCell ref="C8:C14"/>
    <mergeCell ref="D8:D14"/>
    <mergeCell ref="G8:G14"/>
    <mergeCell ref="H8:H14"/>
    <mergeCell ref="I8:I14"/>
    <mergeCell ref="J8:J14"/>
    <mergeCell ref="K8:K14"/>
    <mergeCell ref="L8:L14"/>
    <mergeCell ref="M8:M14"/>
    <mergeCell ref="N8:N14"/>
    <mergeCell ref="M273:M275"/>
    <mergeCell ref="N273:N275"/>
    <mergeCell ref="O273:O275"/>
    <mergeCell ref="P273:P275"/>
    <mergeCell ref="Q273:Q275"/>
    <mergeCell ref="F273:F275"/>
    <mergeCell ref="G273:G275"/>
    <mergeCell ref="H273:H275"/>
    <mergeCell ref="I273:I275"/>
    <mergeCell ref="J273:J275"/>
    <mergeCell ref="K273:K275"/>
    <mergeCell ref="L273:L275"/>
    <mergeCell ref="M276:M278"/>
    <mergeCell ref="N276:N278"/>
    <mergeCell ref="O276:O278"/>
    <mergeCell ref="P276:P278"/>
    <mergeCell ref="Q276:Q278"/>
    <mergeCell ref="F276:F278"/>
    <mergeCell ref="G276:G278"/>
    <mergeCell ref="H276:H278"/>
    <mergeCell ref="I276:I278"/>
    <mergeCell ref="J276:J278"/>
    <mergeCell ref="K276:K278"/>
    <mergeCell ref="L276:L278"/>
    <mergeCell ref="G207:G208"/>
    <mergeCell ref="H207:H208"/>
    <mergeCell ref="O265:O272"/>
    <mergeCell ref="P265:P272"/>
    <mergeCell ref="Q265:Q272"/>
    <mergeCell ref="H265:H272"/>
    <mergeCell ref="I265:I272"/>
    <mergeCell ref="J265:J272"/>
    <mergeCell ref="K265:K272"/>
    <mergeCell ref="L265:L272"/>
    <mergeCell ref="M265:M272"/>
    <mergeCell ref="N265:N272"/>
    <mergeCell ref="C259:C261"/>
    <mergeCell ref="D259:D261"/>
    <mergeCell ref="E259:E261"/>
    <mergeCell ref="C262:C264"/>
    <mergeCell ref="C265:C272"/>
    <mergeCell ref="F265:F272"/>
    <mergeCell ref="G265:G272"/>
    <mergeCell ref="P224:P228"/>
    <mergeCell ref="Q224:Q228"/>
    <mergeCell ref="N224:N228"/>
    <mergeCell ref="O224:O228"/>
    <mergeCell ref="P207:P208"/>
    <mergeCell ref="Q207:Q208"/>
    <mergeCell ref="G221:G223"/>
    <mergeCell ref="H221:H223"/>
    <mergeCell ref="G224:G228"/>
    <mergeCell ref="H224:H228"/>
    <mergeCell ref="I224:I228"/>
    <mergeCell ref="J224:J228"/>
    <mergeCell ref="K224:K228"/>
    <mergeCell ref="G198:G199"/>
    <mergeCell ref="H198:H199"/>
    <mergeCell ref="I198:I199"/>
    <mergeCell ref="J198:J199"/>
    <mergeCell ref="K198:K199"/>
    <mergeCell ref="F198:F199"/>
    <mergeCell ref="F200:F202"/>
    <mergeCell ref="G200:G202"/>
    <mergeCell ref="H200:H202"/>
    <mergeCell ref="I200:I202"/>
    <mergeCell ref="J200:J202"/>
    <mergeCell ref="K200:K202"/>
    <mergeCell ref="C94:C96"/>
    <mergeCell ref="C97:C101"/>
    <mergeCell ref="C90:C93"/>
    <mergeCell ref="C102:C118"/>
    <mergeCell ref="C123:C127"/>
    <mergeCell ref="D123:D127"/>
    <mergeCell ref="C128:C130"/>
    <mergeCell ref="D128:D130"/>
    <mergeCell ref="C131:C133"/>
    <mergeCell ref="D131:D133"/>
    <mergeCell ref="E158:E169"/>
    <mergeCell ref="F158:F169"/>
    <mergeCell ref="G158:G169"/>
    <mergeCell ref="H158:H169"/>
    <mergeCell ref="I158:I169"/>
    <mergeCell ref="J158:J169"/>
    <mergeCell ref="K158:K169"/>
    <mergeCell ref="E102:E118"/>
    <mergeCell ref="F102:F118"/>
    <mergeCell ref="G102:G118"/>
    <mergeCell ref="C158:C169"/>
    <mergeCell ref="D158:D169"/>
    <mergeCell ref="I193:I197"/>
    <mergeCell ref="J193:J197"/>
    <mergeCell ref="L193:L197"/>
    <mergeCell ref="M193:M197"/>
    <mergeCell ref="N193:N197"/>
    <mergeCell ref="O193:O197"/>
    <mergeCell ref="P193:P197"/>
    <mergeCell ref="Q193:Q197"/>
    <mergeCell ref="F170:F192"/>
    <mergeCell ref="G170:G192"/>
    <mergeCell ref="H170:H192"/>
    <mergeCell ref="I170:I192"/>
    <mergeCell ref="J170:J192"/>
    <mergeCell ref="K170:K192"/>
    <mergeCell ref="F193:F197"/>
    <mergeCell ref="K193:K197"/>
    <mergeCell ref="G193:G197"/>
    <mergeCell ref="H193:H197"/>
    <mergeCell ref="D82:D88"/>
    <mergeCell ref="A90:A135"/>
    <mergeCell ref="B90:B135"/>
    <mergeCell ref="D90:D93"/>
    <mergeCell ref="D94:D96"/>
    <mergeCell ref="D97:D101"/>
    <mergeCell ref="C134:C135"/>
    <mergeCell ref="D134:D135"/>
    <mergeCell ref="C136:C138"/>
    <mergeCell ref="D136:D138"/>
    <mergeCell ref="C139:C141"/>
    <mergeCell ref="D139:D141"/>
    <mergeCell ref="D142:D145"/>
    <mergeCell ref="C142:C145"/>
    <mergeCell ref="C146:C153"/>
    <mergeCell ref="D146:D153"/>
    <mergeCell ref="C154:C157"/>
    <mergeCell ref="D154:D157"/>
    <mergeCell ref="M348:M350"/>
    <mergeCell ref="N348:N350"/>
    <mergeCell ref="O348:O350"/>
    <mergeCell ref="P348:P350"/>
    <mergeCell ref="Q348:Q350"/>
    <mergeCell ref="R348:R350"/>
    <mergeCell ref="F348:F350"/>
    <mergeCell ref="G348:G350"/>
    <mergeCell ref="H348:H350"/>
    <mergeCell ref="I348:I350"/>
    <mergeCell ref="J348:J350"/>
    <mergeCell ref="K348:K350"/>
    <mergeCell ref="L348:L350"/>
    <mergeCell ref="M351:M353"/>
    <mergeCell ref="N351:N353"/>
    <mergeCell ref="O351:O353"/>
    <mergeCell ref="P351:P353"/>
    <mergeCell ref="Q351:Q353"/>
    <mergeCell ref="R351:R354"/>
    <mergeCell ref="F351:F353"/>
    <mergeCell ref="G351:G353"/>
    <mergeCell ref="H351:H353"/>
    <mergeCell ref="I351:I353"/>
    <mergeCell ref="J351:J353"/>
    <mergeCell ref="K351:K353"/>
    <mergeCell ref="L351:L353"/>
    <mergeCell ref="M355:M357"/>
    <mergeCell ref="N355:N357"/>
    <mergeCell ref="O355:O357"/>
    <mergeCell ref="P355:P357"/>
    <mergeCell ref="Q355:Q357"/>
    <mergeCell ref="R355:R358"/>
    <mergeCell ref="F355:F357"/>
    <mergeCell ref="G355:G357"/>
    <mergeCell ref="H355:H357"/>
    <mergeCell ref="I355:I357"/>
    <mergeCell ref="J355:J357"/>
    <mergeCell ref="K355:K357"/>
    <mergeCell ref="L355:L357"/>
    <mergeCell ref="M338:M341"/>
    <mergeCell ref="N338:N341"/>
    <mergeCell ref="O338:O341"/>
    <mergeCell ref="P338:P341"/>
    <mergeCell ref="Q338:Q341"/>
    <mergeCell ref="F338:F341"/>
    <mergeCell ref="G338:G341"/>
    <mergeCell ref="H338:H341"/>
    <mergeCell ref="I338:I341"/>
    <mergeCell ref="J338:J341"/>
    <mergeCell ref="K338:K341"/>
    <mergeCell ref="L338:L341"/>
    <mergeCell ref="F342:F347"/>
    <mergeCell ref="G342:G347"/>
    <mergeCell ref="H342:H347"/>
    <mergeCell ref="I342:I347"/>
    <mergeCell ref="J342:J347"/>
    <mergeCell ref="K342:K347"/>
    <mergeCell ref="L342:L347"/>
    <mergeCell ref="F329:F333"/>
    <mergeCell ref="G329:G333"/>
    <mergeCell ref="H329:H333"/>
    <mergeCell ref="I329:I333"/>
    <mergeCell ref="J329:J333"/>
    <mergeCell ref="K329:K333"/>
    <mergeCell ref="L329:L333"/>
    <mergeCell ref="O336:O337"/>
    <mergeCell ref="P336:P337"/>
    <mergeCell ref="Q336:Q337"/>
    <mergeCell ref="F336:F337"/>
    <mergeCell ref="G336:G337"/>
    <mergeCell ref="H336:H337"/>
    <mergeCell ref="I336:I337"/>
    <mergeCell ref="J336:J337"/>
    <mergeCell ref="K336:K337"/>
    <mergeCell ref="L336:L337"/>
    <mergeCell ref="F317:F319"/>
    <mergeCell ref="G317:G319"/>
    <mergeCell ref="H317:H319"/>
    <mergeCell ref="I317:I319"/>
    <mergeCell ref="J317:J319"/>
    <mergeCell ref="K317:K319"/>
    <mergeCell ref="L317:L319"/>
    <mergeCell ref="F320:F322"/>
    <mergeCell ref="G320:G322"/>
    <mergeCell ref="H320:H322"/>
    <mergeCell ref="I320:I322"/>
    <mergeCell ref="J320:J322"/>
    <mergeCell ref="K320:K322"/>
    <mergeCell ref="L320:L322"/>
    <mergeCell ref="M325:M328"/>
    <mergeCell ref="N325:N328"/>
    <mergeCell ref="O325:O328"/>
    <mergeCell ref="F325:F328"/>
    <mergeCell ref="G325:G328"/>
    <mergeCell ref="H325:H328"/>
    <mergeCell ref="I325:I328"/>
    <mergeCell ref="J325:J328"/>
    <mergeCell ref="K325:K328"/>
    <mergeCell ref="L325:L328"/>
    <mergeCell ref="P323:P324"/>
    <mergeCell ref="Q323:Q324"/>
    <mergeCell ref="P320:P322"/>
    <mergeCell ref="P329:P333"/>
    <mergeCell ref="M336:M337"/>
    <mergeCell ref="N336:N337"/>
    <mergeCell ref="M342:M347"/>
    <mergeCell ref="N342:N347"/>
    <mergeCell ref="O342:O347"/>
    <mergeCell ref="P342:P347"/>
    <mergeCell ref="Q342:Q347"/>
    <mergeCell ref="R325:R337"/>
    <mergeCell ref="R338:R347"/>
    <mergeCell ref="P308:P310"/>
    <mergeCell ref="Q308:Q310"/>
    <mergeCell ref="R313:R324"/>
    <mergeCell ref="P317:P319"/>
    <mergeCell ref="Q317:Q319"/>
    <mergeCell ref="Q320:Q322"/>
    <mergeCell ref="Q329:Q333"/>
    <mergeCell ref="P325:P328"/>
    <mergeCell ref="Q325:Q328"/>
    <mergeCell ref="I323:I324"/>
    <mergeCell ref="J323:J324"/>
    <mergeCell ref="K323:K324"/>
    <mergeCell ref="L323:L324"/>
    <mergeCell ref="M311:M312"/>
    <mergeCell ref="N311:N312"/>
    <mergeCell ref="M317:M319"/>
    <mergeCell ref="N317:N319"/>
    <mergeCell ref="O317:O319"/>
    <mergeCell ref="N320:N322"/>
    <mergeCell ref="O320:O322"/>
    <mergeCell ref="M320:M322"/>
    <mergeCell ref="M323:M324"/>
    <mergeCell ref="N323:N324"/>
    <mergeCell ref="O323:O324"/>
    <mergeCell ref="M329:M333"/>
    <mergeCell ref="N329:N333"/>
    <mergeCell ref="O329:O333"/>
    <mergeCell ref="O311:O312"/>
    <mergeCell ref="I311:I312"/>
    <mergeCell ref="J311:J312"/>
    <mergeCell ref="K311:K312"/>
    <mergeCell ref="L311:L312"/>
    <mergeCell ref="R282:R302"/>
    <mergeCell ref="M288:M294"/>
    <mergeCell ref="Q298:Q302"/>
    <mergeCell ref="F298:F302"/>
    <mergeCell ref="G298:G302"/>
    <mergeCell ref="H298:H302"/>
    <mergeCell ref="I298:I302"/>
    <mergeCell ref="J298:J302"/>
    <mergeCell ref="K298:K302"/>
    <mergeCell ref="L298:L302"/>
    <mergeCell ref="F303:F307"/>
    <mergeCell ref="G303:G307"/>
    <mergeCell ref="H303:H307"/>
    <mergeCell ref="I303:I307"/>
    <mergeCell ref="J303:J307"/>
    <mergeCell ref="K303:K307"/>
    <mergeCell ref="L303:L307"/>
    <mergeCell ref="M303:M307"/>
    <mergeCell ref="N303:N307"/>
    <mergeCell ref="O303:O307"/>
    <mergeCell ref="P303:P307"/>
    <mergeCell ref="Q303:Q307"/>
    <mergeCell ref="R303:R312"/>
    <mergeCell ref="M308:M310"/>
    <mergeCell ref="Q311:Q312"/>
    <mergeCell ref="F308:F310"/>
    <mergeCell ref="G308:G310"/>
    <mergeCell ref="H308:H310"/>
    <mergeCell ref="I308:I310"/>
    <mergeCell ref="J308:J310"/>
    <mergeCell ref="K308:K310"/>
    <mergeCell ref="L308:L310"/>
    <mergeCell ref="K295:K297"/>
    <mergeCell ref="L295:L297"/>
    <mergeCell ref="M295:M297"/>
    <mergeCell ref="N295:N297"/>
    <mergeCell ref="O295:O297"/>
    <mergeCell ref="P295:P297"/>
    <mergeCell ref="Q295:Q297"/>
    <mergeCell ref="M313:M316"/>
    <mergeCell ref="N313:N316"/>
    <mergeCell ref="O313:O316"/>
    <mergeCell ref="P313:P316"/>
    <mergeCell ref="Q313:Q316"/>
    <mergeCell ref="F313:F316"/>
    <mergeCell ref="G313:G316"/>
    <mergeCell ref="H313:H316"/>
    <mergeCell ref="I313:I316"/>
    <mergeCell ref="J313:J316"/>
    <mergeCell ref="K313:K316"/>
    <mergeCell ref="L313:L316"/>
    <mergeCell ref="M298:M302"/>
    <mergeCell ref="N298:N302"/>
    <mergeCell ref="O298:O302"/>
    <mergeCell ref="P298:P302"/>
    <mergeCell ref="N308:N310"/>
    <mergeCell ref="O308:O310"/>
    <mergeCell ref="P311:P312"/>
    <mergeCell ref="F311:F312"/>
    <mergeCell ref="G311:G312"/>
    <mergeCell ref="H311:H312"/>
    <mergeCell ref="K282:K287"/>
    <mergeCell ref="L282:L287"/>
    <mergeCell ref="F288:F294"/>
    <mergeCell ref="G288:G294"/>
    <mergeCell ref="H288:H294"/>
    <mergeCell ref="I288:I294"/>
    <mergeCell ref="J288:J294"/>
    <mergeCell ref="K288:K294"/>
    <mergeCell ref="L288:L294"/>
    <mergeCell ref="K279:K281"/>
    <mergeCell ref="L279:L281"/>
    <mergeCell ref="M279:M281"/>
    <mergeCell ref="N279:N281"/>
    <mergeCell ref="O279:O281"/>
    <mergeCell ref="P279:P281"/>
    <mergeCell ref="Q279:Q281"/>
    <mergeCell ref="D279:D281"/>
    <mergeCell ref="E279:E281"/>
    <mergeCell ref="F279:F281"/>
    <mergeCell ref="G279:G281"/>
    <mergeCell ref="H279:H281"/>
    <mergeCell ref="I279:I281"/>
    <mergeCell ref="J279:J281"/>
    <mergeCell ref="N288:N294"/>
    <mergeCell ref="O288:O294"/>
    <mergeCell ref="P288:P294"/>
    <mergeCell ref="Q288:Q294"/>
    <mergeCell ref="M282:M287"/>
    <mergeCell ref="N282:N287"/>
    <mergeCell ref="O282:O287"/>
    <mergeCell ref="P282:P287"/>
    <mergeCell ref="Q282:Q287"/>
    <mergeCell ref="A355:A358"/>
    <mergeCell ref="B355:B358"/>
    <mergeCell ref="C355:C357"/>
    <mergeCell ref="D355:D357"/>
    <mergeCell ref="E355:E357"/>
    <mergeCell ref="A259:A281"/>
    <mergeCell ref="A282:A302"/>
    <mergeCell ref="A303:A312"/>
    <mergeCell ref="A313:A324"/>
    <mergeCell ref="A325:A337"/>
    <mergeCell ref="A338:A347"/>
    <mergeCell ref="A348:A350"/>
    <mergeCell ref="F282:F287"/>
    <mergeCell ref="G282:G287"/>
    <mergeCell ref="H282:H287"/>
    <mergeCell ref="I282:I287"/>
    <mergeCell ref="J282:J287"/>
    <mergeCell ref="C273:C275"/>
    <mergeCell ref="D273:D275"/>
    <mergeCell ref="E273:E275"/>
    <mergeCell ref="C276:C278"/>
    <mergeCell ref="D276:D278"/>
    <mergeCell ref="E276:E278"/>
    <mergeCell ref="C279:C281"/>
    <mergeCell ref="F295:F297"/>
    <mergeCell ref="G295:G297"/>
    <mergeCell ref="H295:H297"/>
    <mergeCell ref="I295:I297"/>
    <mergeCell ref="J295:J297"/>
    <mergeCell ref="F323:F324"/>
    <mergeCell ref="G323:G324"/>
    <mergeCell ref="H323:H324"/>
    <mergeCell ref="D209:D216"/>
    <mergeCell ref="E209:E216"/>
    <mergeCell ref="A193:A208"/>
    <mergeCell ref="B193:B208"/>
    <mergeCell ref="A209:A228"/>
    <mergeCell ref="B209:B228"/>
    <mergeCell ref="A229:A258"/>
    <mergeCell ref="B229:B258"/>
    <mergeCell ref="B259:B281"/>
    <mergeCell ref="B348:B350"/>
    <mergeCell ref="C348:C350"/>
    <mergeCell ref="D348:D350"/>
    <mergeCell ref="E348:E350"/>
    <mergeCell ref="B351:B354"/>
    <mergeCell ref="C351:C353"/>
    <mergeCell ref="D351:D353"/>
    <mergeCell ref="E351:E353"/>
    <mergeCell ref="A351:A354"/>
    <mergeCell ref="D342:D347"/>
    <mergeCell ref="E342:E347"/>
    <mergeCell ref="C336:C337"/>
    <mergeCell ref="D336:D337"/>
    <mergeCell ref="B338:B347"/>
    <mergeCell ref="C338:C341"/>
    <mergeCell ref="D338:D341"/>
    <mergeCell ref="E338:E341"/>
    <mergeCell ref="C342:C347"/>
    <mergeCell ref="A136:A153"/>
    <mergeCell ref="B136:B153"/>
    <mergeCell ref="A154:A157"/>
    <mergeCell ref="B154:B157"/>
    <mergeCell ref="A158:A192"/>
    <mergeCell ref="B158:B192"/>
    <mergeCell ref="C170:C192"/>
    <mergeCell ref="D170:D192"/>
    <mergeCell ref="E170:E192"/>
    <mergeCell ref="D193:D197"/>
    <mergeCell ref="E193:E197"/>
    <mergeCell ref="D198:D199"/>
    <mergeCell ref="E198:E199"/>
    <mergeCell ref="E200:E202"/>
    <mergeCell ref="D217:D220"/>
    <mergeCell ref="E217:E220"/>
    <mergeCell ref="D221:D223"/>
    <mergeCell ref="E221:E223"/>
    <mergeCell ref="D200:D202"/>
    <mergeCell ref="D203:D206"/>
    <mergeCell ref="E203:E206"/>
    <mergeCell ref="D207:D208"/>
    <mergeCell ref="E207:E208"/>
    <mergeCell ref="D313:D316"/>
    <mergeCell ref="E313:E316"/>
    <mergeCell ref="C313:C316"/>
    <mergeCell ref="C320:C322"/>
    <mergeCell ref="D320:D322"/>
    <mergeCell ref="E320:E322"/>
    <mergeCell ref="C323:C324"/>
    <mergeCell ref="D323:D324"/>
    <mergeCell ref="B282:B302"/>
    <mergeCell ref="B303:B312"/>
    <mergeCell ref="C311:C312"/>
    <mergeCell ref="D311:D312"/>
    <mergeCell ref="E311:E312"/>
    <mergeCell ref="B313:B324"/>
    <mergeCell ref="E317:E319"/>
    <mergeCell ref="E323:E324"/>
    <mergeCell ref="D329:D333"/>
    <mergeCell ref="E329:E333"/>
    <mergeCell ref="C317:C319"/>
    <mergeCell ref="D317:D319"/>
    <mergeCell ref="B325:B337"/>
    <mergeCell ref="C325:C328"/>
    <mergeCell ref="D325:D328"/>
    <mergeCell ref="E325:E328"/>
    <mergeCell ref="C329:C333"/>
    <mergeCell ref="E336:E337"/>
    <mergeCell ref="C255:C258"/>
    <mergeCell ref="D255:D258"/>
    <mergeCell ref="E255:E258"/>
    <mergeCell ref="D295:D297"/>
    <mergeCell ref="E295:E297"/>
    <mergeCell ref="C282:C287"/>
    <mergeCell ref="D282:D287"/>
    <mergeCell ref="E282:E287"/>
    <mergeCell ref="C288:C294"/>
    <mergeCell ref="D288:D294"/>
    <mergeCell ref="E288:E294"/>
    <mergeCell ref="C295:C297"/>
    <mergeCell ref="D308:D310"/>
    <mergeCell ref="E308:E310"/>
    <mergeCell ref="C298:C302"/>
    <mergeCell ref="D298:D302"/>
    <mergeCell ref="E298:E302"/>
    <mergeCell ref="C303:C307"/>
    <mergeCell ref="D303:D307"/>
    <mergeCell ref="E303:E307"/>
    <mergeCell ref="C308:C310"/>
    <mergeCell ref="L142:L145"/>
    <mergeCell ref="M142:M145"/>
    <mergeCell ref="N142:N145"/>
    <mergeCell ref="O142:O145"/>
    <mergeCell ref="P142:P145"/>
    <mergeCell ref="E142:E145"/>
    <mergeCell ref="F142:F145"/>
    <mergeCell ref="G142:G145"/>
    <mergeCell ref="H142:H145"/>
    <mergeCell ref="I142:I145"/>
    <mergeCell ref="J142:J145"/>
    <mergeCell ref="K142:K145"/>
    <mergeCell ref="C229:C250"/>
    <mergeCell ref="C251:C254"/>
    <mergeCell ref="C193:C197"/>
    <mergeCell ref="C198:C199"/>
    <mergeCell ref="C200:C202"/>
    <mergeCell ref="C203:C206"/>
    <mergeCell ref="C207:C208"/>
    <mergeCell ref="C209:C216"/>
    <mergeCell ref="C217:C220"/>
    <mergeCell ref="C221:C223"/>
    <mergeCell ref="C224:C228"/>
    <mergeCell ref="D224:D228"/>
    <mergeCell ref="E224:E228"/>
    <mergeCell ref="D229:D231"/>
    <mergeCell ref="E229:E231"/>
    <mergeCell ref="E232:E237"/>
    <mergeCell ref="D249:D250"/>
    <mergeCell ref="E249:E250"/>
    <mergeCell ref="D251:D254"/>
    <mergeCell ref="E251:E254"/>
    <mergeCell ref="P90:P93"/>
    <mergeCell ref="O102:O118"/>
    <mergeCell ref="P102:P118"/>
    <mergeCell ref="N94:N96"/>
    <mergeCell ref="O94:O96"/>
    <mergeCell ref="P94:P96"/>
    <mergeCell ref="N97:N101"/>
    <mergeCell ref="O97:O101"/>
    <mergeCell ref="P97:P101"/>
    <mergeCell ref="N102:N118"/>
    <mergeCell ref="L131:L133"/>
    <mergeCell ref="M131:M133"/>
    <mergeCell ref="N131:N133"/>
    <mergeCell ref="O131:O133"/>
    <mergeCell ref="P131:P133"/>
    <mergeCell ref="E131:E133"/>
    <mergeCell ref="F131:F133"/>
    <mergeCell ref="G131:G133"/>
    <mergeCell ref="H131:H133"/>
    <mergeCell ref="I131:I133"/>
    <mergeCell ref="J131:J133"/>
    <mergeCell ref="K131:K133"/>
    <mergeCell ref="L102:L118"/>
    <mergeCell ref="M102:M118"/>
    <mergeCell ref="H102:H118"/>
    <mergeCell ref="I102:I118"/>
    <mergeCell ref="J102:J118"/>
    <mergeCell ref="K102:K118"/>
    <mergeCell ref="L128:L130"/>
    <mergeCell ref="M128:M130"/>
    <mergeCell ref="N128:N130"/>
    <mergeCell ref="O128:O130"/>
    <mergeCell ref="P128:P130"/>
    <mergeCell ref="E128:E130"/>
    <mergeCell ref="F128:F130"/>
    <mergeCell ref="G128:G130"/>
    <mergeCell ref="H128:H130"/>
    <mergeCell ref="I128:I130"/>
    <mergeCell ref="J128:J130"/>
    <mergeCell ref="K128:K130"/>
    <mergeCell ref="Q128:Q130"/>
    <mergeCell ref="Q131:Q133"/>
    <mergeCell ref="R90:R135"/>
    <mergeCell ref="R136:R153"/>
    <mergeCell ref="Q139:Q141"/>
    <mergeCell ref="Q142:Q145"/>
    <mergeCell ref="Q146:Q153"/>
    <mergeCell ref="Q90:Q93"/>
    <mergeCell ref="Q94:Q96"/>
    <mergeCell ref="Q97:Q101"/>
    <mergeCell ref="Q102:Q118"/>
    <mergeCell ref="Q119:Q121"/>
    <mergeCell ref="Q123:Q127"/>
    <mergeCell ref="Q134:Q135"/>
    <mergeCell ref="J90:J93"/>
    <mergeCell ref="K90:K93"/>
    <mergeCell ref="L90:L93"/>
    <mergeCell ref="M90:M93"/>
    <mergeCell ref="N90:N93"/>
    <mergeCell ref="O90:O93"/>
    <mergeCell ref="O119:O121"/>
    <mergeCell ref="P119:P121"/>
    <mergeCell ref="E119:E121"/>
    <mergeCell ref="F119:F121"/>
    <mergeCell ref="G119:G121"/>
    <mergeCell ref="H119:H121"/>
    <mergeCell ref="I119:I121"/>
    <mergeCell ref="J119:J121"/>
    <mergeCell ref="K119:K121"/>
    <mergeCell ref="L123:L127"/>
    <mergeCell ref="M123:M127"/>
    <mergeCell ref="N123:N127"/>
    <mergeCell ref="O123:O127"/>
    <mergeCell ref="P123:P127"/>
    <mergeCell ref="E123:E127"/>
    <mergeCell ref="F123:F127"/>
    <mergeCell ref="G123:G127"/>
    <mergeCell ref="H123:H127"/>
    <mergeCell ref="I123:I127"/>
    <mergeCell ref="J123:J127"/>
    <mergeCell ref="K123:K127"/>
    <mergeCell ref="A64:A89"/>
    <mergeCell ref="B64:B89"/>
    <mergeCell ref="E68:E71"/>
    <mergeCell ref="F68:F71"/>
    <mergeCell ref="G68:G71"/>
    <mergeCell ref="H68:H71"/>
    <mergeCell ref="H72:H75"/>
    <mergeCell ref="E82:E88"/>
    <mergeCell ref="F82:F88"/>
    <mergeCell ref="E90:E93"/>
    <mergeCell ref="F90:F93"/>
    <mergeCell ref="G90:G93"/>
    <mergeCell ref="H90:H93"/>
    <mergeCell ref="I90:I93"/>
    <mergeCell ref="L119:L121"/>
    <mergeCell ref="M119:M121"/>
    <mergeCell ref="N119:N121"/>
    <mergeCell ref="D68:D71"/>
    <mergeCell ref="C76:C78"/>
    <mergeCell ref="D76:D78"/>
    <mergeCell ref="G82:G88"/>
    <mergeCell ref="H82:H88"/>
    <mergeCell ref="I82:I88"/>
    <mergeCell ref="J82:J88"/>
    <mergeCell ref="K82:K88"/>
    <mergeCell ref="L82:L88"/>
    <mergeCell ref="M82:M88"/>
    <mergeCell ref="N82:N88"/>
    <mergeCell ref="D102:D118"/>
    <mergeCell ref="C119:C121"/>
    <mergeCell ref="D119:D121"/>
    <mergeCell ref="C82:C88"/>
  </mergeCells>
  <conditionalFormatting sqref="R5 R17 R35 R64 R89:R90 R136 R158:R193 R209 R229 R259:R303 R311:R313 R325 R338 R348 R351 R355">
    <cfRule type="cellIs" dxfId="88" priority="1" operator="between">
      <formula>"0%"</formula>
      <formula>"70%"</formula>
    </cfRule>
  </conditionalFormatting>
  <conditionalFormatting sqref="R5 R17 R35 R64 R89:R90 R136 R158:R193 R209 R229 R259:R303 R311:R313 R325 R338 R348 R351 R355">
    <cfRule type="cellIs" dxfId="87" priority="2" operator="between">
      <formula>"70.01%"</formula>
      <formula>"80%"</formula>
    </cfRule>
  </conditionalFormatting>
  <conditionalFormatting sqref="R5 R17 R35 R64 R89:R90 R136 R158:R193 R209 R229 R259:R303 R311:R313 R325 R338 R348 R351 R355">
    <cfRule type="cellIs" dxfId="86" priority="3" operator="between">
      <formula>"80.01%"</formula>
      <formula>"150%"</formula>
    </cfRule>
  </conditionalFormatting>
  <conditionalFormatting sqref="R193:R208">
    <cfRule type="notContainsBlanks" dxfId="85" priority="4">
      <formula>LEN(TRIM(R193))&gt;0</formula>
    </cfRule>
  </conditionalFormatting>
  <conditionalFormatting sqref="R338 R325 R348:R351 R355:R358">
    <cfRule type="colorScale" priority="5">
      <colorScale>
        <cfvo type="min"/>
        <cfvo type="max"/>
        <color rgb="FF57BB8A"/>
        <color rgb="FFFFFFFF"/>
      </colorScale>
    </cfRule>
  </conditionalFormatting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962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4.42578125" customWidth="1"/>
    <col min="2" max="2" width="23" customWidth="1"/>
    <col min="3" max="3" width="26" customWidth="1"/>
    <col min="4" max="4" width="19.42578125" customWidth="1"/>
    <col min="5" max="5" width="22.7109375" customWidth="1"/>
    <col min="6" max="6" width="21" customWidth="1"/>
    <col min="8" max="8" width="12.5703125" customWidth="1"/>
    <col min="9" max="9" width="21.140625" customWidth="1"/>
    <col min="11" max="11" width="17.28515625" customWidth="1"/>
    <col min="12" max="12" width="7.5703125" customWidth="1"/>
    <col min="13" max="23" width="8.42578125" customWidth="1"/>
    <col min="24" max="24" width="10.28515625" customWidth="1"/>
    <col min="25" max="25" width="10.140625" customWidth="1"/>
    <col min="26" max="26" width="12" customWidth="1"/>
    <col min="27" max="27" width="11.28515625" customWidth="1"/>
    <col min="28" max="28" width="2.42578125" customWidth="1"/>
  </cols>
  <sheetData>
    <row r="1" spans="1:40">
      <c r="A1" s="854"/>
      <c r="B1" s="859" t="s">
        <v>484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64" t="s">
        <v>353</v>
      </c>
      <c r="Z1" s="748"/>
      <c r="AA1" s="749"/>
      <c r="AB1" s="308"/>
      <c r="AC1" s="865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66" t="s">
        <v>353</v>
      </c>
      <c r="AN1" s="749"/>
    </row>
    <row r="2" spans="1:40">
      <c r="A2" s="679"/>
      <c r="B2" s="707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67" t="s">
        <v>355</v>
      </c>
      <c r="Z2" s="748"/>
      <c r="AA2" s="749"/>
      <c r="AB2" s="308"/>
      <c r="AC2" s="706"/>
      <c r="AD2" s="690"/>
      <c r="AE2" s="690"/>
      <c r="AF2" s="690"/>
      <c r="AG2" s="690"/>
      <c r="AH2" s="690"/>
      <c r="AI2" s="690"/>
      <c r="AJ2" s="690"/>
      <c r="AK2" s="690"/>
      <c r="AL2" s="679"/>
      <c r="AM2" s="868" t="s">
        <v>355</v>
      </c>
      <c r="AN2" s="749"/>
    </row>
    <row r="3" spans="1:40">
      <c r="A3" s="679"/>
      <c r="B3" s="858" t="s">
        <v>356</v>
      </c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48"/>
      <c r="X3" s="749"/>
      <c r="Y3" s="777"/>
      <c r="Z3" s="691"/>
      <c r="AA3" s="680"/>
      <c r="AB3" s="308"/>
      <c r="AC3" s="706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2.5" customHeight="1">
      <c r="A4" s="679"/>
      <c r="B4" s="855" t="s">
        <v>357</v>
      </c>
      <c r="C4" s="859" t="s">
        <v>109</v>
      </c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  <c r="W4" s="783"/>
      <c r="X4" s="784"/>
      <c r="Y4" s="860" t="s">
        <v>359</v>
      </c>
      <c r="Z4" s="749"/>
      <c r="AA4" s="309">
        <v>6.4500000000000002E-2</v>
      </c>
      <c r="AB4" s="308"/>
      <c r="AC4" s="706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2.5" customHeight="1">
      <c r="A5" s="679"/>
      <c r="B5" s="687"/>
      <c r="C5" s="706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861" t="s">
        <v>360</v>
      </c>
      <c r="Z5" s="749"/>
      <c r="AA5" s="310">
        <f>+AA9+AA23+AA35+AA51+AA91+AA103+AA111+AA127+AA139+AA151</f>
        <v>0</v>
      </c>
      <c r="AB5" s="308"/>
      <c r="AC5" s="706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90"/>
    </row>
    <row r="6" spans="1:40" ht="22.5" customHeight="1">
      <c r="A6" s="679"/>
      <c r="B6" s="688"/>
      <c r="C6" s="707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862" t="s">
        <v>361</v>
      </c>
      <c r="Z6" s="749"/>
      <c r="AA6" s="311">
        <f>+AA5*AA4</f>
        <v>0</v>
      </c>
      <c r="AB6" s="308"/>
      <c r="AC6" s="707"/>
      <c r="AD6" s="691"/>
      <c r="AE6" s="691"/>
      <c r="AF6" s="691"/>
      <c r="AG6" s="691"/>
      <c r="AH6" s="691"/>
      <c r="AI6" s="691"/>
      <c r="AJ6" s="691"/>
      <c r="AK6" s="691"/>
      <c r="AL6" s="680"/>
      <c r="AM6" s="690"/>
      <c r="AN6" s="690"/>
    </row>
    <row r="7" spans="1:40" ht="23.25">
      <c r="A7" s="680"/>
      <c r="B7" s="863" t="s">
        <v>362</v>
      </c>
      <c r="C7" s="748"/>
      <c r="D7" s="748"/>
      <c r="E7" s="748"/>
      <c r="F7" s="749"/>
      <c r="G7" s="799"/>
      <c r="H7" s="691"/>
      <c r="I7" s="691"/>
      <c r="J7" s="680"/>
      <c r="K7" s="312"/>
      <c r="L7" s="863" t="s">
        <v>363</v>
      </c>
      <c r="M7" s="748"/>
      <c r="N7" s="748"/>
      <c r="O7" s="748"/>
      <c r="P7" s="748"/>
      <c r="Q7" s="748"/>
      <c r="R7" s="748"/>
      <c r="S7" s="748"/>
      <c r="T7" s="748"/>
      <c r="U7" s="748"/>
      <c r="V7" s="748"/>
      <c r="W7" s="748"/>
      <c r="X7" s="749"/>
      <c r="Y7" s="312"/>
      <c r="Z7" s="312"/>
      <c r="AA7" s="313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14"/>
      <c r="AN7" s="314"/>
    </row>
    <row r="8" spans="1:40" ht="45">
      <c r="A8" s="315" t="s">
        <v>10</v>
      </c>
      <c r="B8" s="316" t="s">
        <v>11</v>
      </c>
      <c r="C8" s="316" t="s">
        <v>12</v>
      </c>
      <c r="D8" s="316" t="s">
        <v>13</v>
      </c>
      <c r="E8" s="316" t="s">
        <v>14</v>
      </c>
      <c r="F8" s="316" t="s">
        <v>15</v>
      </c>
      <c r="G8" s="316" t="s">
        <v>16</v>
      </c>
      <c r="H8" s="316" t="s">
        <v>17</v>
      </c>
      <c r="I8" s="316" t="s">
        <v>18</v>
      </c>
      <c r="J8" s="316" t="s">
        <v>19</v>
      </c>
      <c r="K8" s="316" t="s">
        <v>20</v>
      </c>
      <c r="L8" s="316" t="s">
        <v>48</v>
      </c>
      <c r="M8" s="316" t="s">
        <v>49</v>
      </c>
      <c r="N8" s="316" t="s">
        <v>50</v>
      </c>
      <c r="O8" s="316" t="s">
        <v>51</v>
      </c>
      <c r="P8" s="316" t="s">
        <v>52</v>
      </c>
      <c r="Q8" s="316" t="s">
        <v>53</v>
      </c>
      <c r="R8" s="316" t="s">
        <v>54</v>
      </c>
      <c r="S8" s="316" t="s">
        <v>55</v>
      </c>
      <c r="T8" s="316" t="s">
        <v>56</v>
      </c>
      <c r="U8" s="316" t="s">
        <v>57</v>
      </c>
      <c r="V8" s="316" t="s">
        <v>58</v>
      </c>
      <c r="W8" s="316" t="s">
        <v>59</v>
      </c>
      <c r="X8" s="316" t="s">
        <v>60</v>
      </c>
      <c r="Y8" s="316" t="s">
        <v>61</v>
      </c>
      <c r="Z8" s="317" t="s">
        <v>565</v>
      </c>
      <c r="AA8" s="316" t="s">
        <v>366</v>
      </c>
      <c r="AB8" s="308"/>
      <c r="AC8" s="318" t="s">
        <v>65</v>
      </c>
      <c r="AD8" s="318" t="s">
        <v>66</v>
      </c>
      <c r="AE8" s="318" t="s">
        <v>67</v>
      </c>
      <c r="AF8" s="318" t="s">
        <v>68</v>
      </c>
      <c r="AG8" s="318" t="s">
        <v>69</v>
      </c>
      <c r="AH8" s="318" t="s">
        <v>70</v>
      </c>
      <c r="AI8" s="318" t="s">
        <v>71</v>
      </c>
      <c r="AJ8" s="318" t="s">
        <v>72</v>
      </c>
      <c r="AK8" s="318" t="s">
        <v>73</v>
      </c>
      <c r="AL8" s="318" t="s">
        <v>74</v>
      </c>
      <c r="AM8" s="318" t="s">
        <v>75</v>
      </c>
      <c r="AN8" s="318" t="s">
        <v>367</v>
      </c>
    </row>
    <row r="9" spans="1:40" ht="37.5" customHeight="1">
      <c r="A9" s="856" t="s">
        <v>566</v>
      </c>
      <c r="B9" s="694" t="s">
        <v>369</v>
      </c>
      <c r="C9" s="724" t="s">
        <v>567</v>
      </c>
      <c r="D9" s="724" t="s">
        <v>568</v>
      </c>
      <c r="E9" s="724" t="s">
        <v>443</v>
      </c>
      <c r="F9" s="724" t="s">
        <v>373</v>
      </c>
      <c r="G9" s="686" t="s">
        <v>569</v>
      </c>
      <c r="H9" s="850">
        <f>+Y9</f>
        <v>7358</v>
      </c>
      <c r="I9" s="686" t="s">
        <v>570</v>
      </c>
      <c r="J9" s="686" t="s">
        <v>10</v>
      </c>
      <c r="K9" s="686" t="s">
        <v>571</v>
      </c>
      <c r="L9" s="185" t="s">
        <v>44</v>
      </c>
      <c r="M9" s="319">
        <f t="shared" ref="M9:X9" si="0">+M12+M14</f>
        <v>22</v>
      </c>
      <c r="N9" s="319">
        <f t="shared" si="0"/>
        <v>46</v>
      </c>
      <c r="O9" s="319">
        <f t="shared" si="0"/>
        <v>28</v>
      </c>
      <c r="P9" s="319">
        <f t="shared" si="0"/>
        <v>31</v>
      </c>
      <c r="Q9" s="319">
        <f t="shared" si="0"/>
        <v>0</v>
      </c>
      <c r="R9" s="319">
        <f t="shared" si="0"/>
        <v>150</v>
      </c>
      <c r="S9" s="319">
        <f t="shared" si="0"/>
        <v>360</v>
      </c>
      <c r="T9" s="319">
        <f t="shared" si="0"/>
        <v>360</v>
      </c>
      <c r="U9" s="319">
        <f t="shared" si="0"/>
        <v>360</v>
      </c>
      <c r="V9" s="319">
        <f t="shared" si="0"/>
        <v>2820</v>
      </c>
      <c r="W9" s="319">
        <f t="shared" si="0"/>
        <v>2821</v>
      </c>
      <c r="X9" s="319">
        <f t="shared" si="0"/>
        <v>360</v>
      </c>
      <c r="Y9" s="320">
        <f t="shared" ref="Y9:Y10" si="1">SUM(M9:X9)</f>
        <v>7358</v>
      </c>
      <c r="Z9" s="773">
        <v>0.1</v>
      </c>
      <c r="AA9" s="843">
        <f>IF(OR(Y10=0,Z9=0),0,(Y10/Y9*Z9))</f>
        <v>0</v>
      </c>
      <c r="AB9" s="308"/>
      <c r="AC9" s="850" t="s">
        <v>572</v>
      </c>
      <c r="AD9" s="686"/>
      <c r="AE9" s="686"/>
      <c r="AF9" s="686"/>
      <c r="AG9" s="686"/>
      <c r="AH9" s="686"/>
      <c r="AI9" s="686"/>
      <c r="AJ9" s="686"/>
      <c r="AK9" s="686"/>
      <c r="AL9" s="686"/>
      <c r="AM9" s="686"/>
      <c r="AN9" s="686"/>
    </row>
    <row r="10" spans="1:40" ht="37.5" customHeight="1">
      <c r="A10" s="687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321" t="s">
        <v>377</v>
      </c>
      <c r="M10" s="322">
        <f t="shared" ref="M10:X10" si="2">+M13+M15</f>
        <v>0</v>
      </c>
      <c r="N10" s="322">
        <f t="shared" si="2"/>
        <v>0</v>
      </c>
      <c r="O10" s="322">
        <f t="shared" si="2"/>
        <v>0</v>
      </c>
      <c r="P10" s="322">
        <f t="shared" si="2"/>
        <v>0</v>
      </c>
      <c r="Q10" s="322">
        <f t="shared" si="2"/>
        <v>0</v>
      </c>
      <c r="R10" s="322">
        <f t="shared" si="2"/>
        <v>0</v>
      </c>
      <c r="S10" s="322">
        <f t="shared" si="2"/>
        <v>0</v>
      </c>
      <c r="T10" s="322">
        <f t="shared" si="2"/>
        <v>0</v>
      </c>
      <c r="U10" s="322">
        <f t="shared" si="2"/>
        <v>0</v>
      </c>
      <c r="V10" s="322">
        <f t="shared" si="2"/>
        <v>0</v>
      </c>
      <c r="W10" s="322">
        <f t="shared" si="2"/>
        <v>0</v>
      </c>
      <c r="X10" s="322">
        <f t="shared" si="2"/>
        <v>0</v>
      </c>
      <c r="Y10" s="323">
        <f t="shared" si="1"/>
        <v>0</v>
      </c>
      <c r="Z10" s="688"/>
      <c r="AA10" s="688"/>
      <c r="AB10" s="308"/>
      <c r="AC10" s="688"/>
      <c r="AD10" s="688"/>
      <c r="AE10" s="688"/>
      <c r="AF10" s="688"/>
      <c r="AG10" s="688"/>
      <c r="AH10" s="688"/>
      <c r="AI10" s="688"/>
      <c r="AJ10" s="688"/>
      <c r="AK10" s="688"/>
      <c r="AL10" s="688"/>
      <c r="AM10" s="688"/>
      <c r="AN10" s="688"/>
    </row>
    <row r="11" spans="1:40">
      <c r="A11" s="687"/>
      <c r="B11" s="324"/>
      <c r="C11" s="847" t="s">
        <v>378</v>
      </c>
      <c r="D11" s="748"/>
      <c r="E11" s="748"/>
      <c r="F11" s="748"/>
      <c r="G11" s="748"/>
      <c r="H11" s="748"/>
      <c r="I11" s="748"/>
      <c r="J11" s="749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25" t="s">
        <v>573</v>
      </c>
      <c r="AA11" s="312"/>
      <c r="AB11" s="308"/>
      <c r="AC11" s="777"/>
      <c r="AD11" s="691"/>
      <c r="AE11" s="691"/>
      <c r="AF11" s="691"/>
      <c r="AG11" s="691"/>
      <c r="AH11" s="691"/>
      <c r="AI11" s="691"/>
      <c r="AJ11" s="691"/>
      <c r="AK11" s="691"/>
      <c r="AL11" s="691"/>
      <c r="AM11" s="691"/>
      <c r="AN11" s="680"/>
    </row>
    <row r="12" spans="1:40" ht="18.75" customHeight="1">
      <c r="A12" s="687"/>
      <c r="B12" s="694" t="s">
        <v>369</v>
      </c>
      <c r="C12" s="790" t="s">
        <v>574</v>
      </c>
      <c r="D12" s="783"/>
      <c r="E12" s="783"/>
      <c r="F12" s="783"/>
      <c r="G12" s="783"/>
      <c r="H12" s="783"/>
      <c r="I12" s="783"/>
      <c r="J12" s="784"/>
      <c r="K12" s="686" t="s">
        <v>575</v>
      </c>
      <c r="L12" s="185" t="s">
        <v>44</v>
      </c>
      <c r="M12" s="319">
        <v>22</v>
      </c>
      <c r="N12" s="319">
        <v>46</v>
      </c>
      <c r="O12" s="319">
        <v>28</v>
      </c>
      <c r="P12" s="319">
        <v>31</v>
      </c>
      <c r="Q12" s="319">
        <v>0</v>
      </c>
      <c r="R12" s="319">
        <v>150</v>
      </c>
      <c r="S12" s="319">
        <v>360</v>
      </c>
      <c r="T12" s="319">
        <v>360</v>
      </c>
      <c r="U12" s="319">
        <v>360</v>
      </c>
      <c r="V12" s="319">
        <v>360</v>
      </c>
      <c r="W12" s="319">
        <v>360</v>
      </c>
      <c r="X12" s="319">
        <v>360</v>
      </c>
      <c r="Y12" s="320">
        <f t="shared" ref="Y12:Y21" si="3">SUM(M12:X12)</f>
        <v>2437</v>
      </c>
      <c r="Z12" s="773">
        <v>0.3</v>
      </c>
      <c r="AA12" s="774">
        <f>IF(OR(Y13=0,Z12=0),0,(Y13/Y12*Z12))</f>
        <v>0</v>
      </c>
      <c r="AB12" s="308"/>
      <c r="AC12" s="686"/>
      <c r="AD12" s="686"/>
      <c r="AE12" s="686"/>
      <c r="AF12" s="686"/>
      <c r="AG12" s="686"/>
      <c r="AH12" s="686"/>
      <c r="AI12" s="686"/>
      <c r="AJ12" s="686"/>
      <c r="AK12" s="686"/>
      <c r="AL12" s="686"/>
      <c r="AM12" s="686"/>
      <c r="AN12" s="686"/>
    </row>
    <row r="13" spans="1:40" ht="18.75" customHeight="1">
      <c r="A13" s="687"/>
      <c r="B13" s="688"/>
      <c r="C13" s="707"/>
      <c r="D13" s="691"/>
      <c r="E13" s="691"/>
      <c r="F13" s="691"/>
      <c r="G13" s="691"/>
      <c r="H13" s="691"/>
      <c r="I13" s="691"/>
      <c r="J13" s="680"/>
      <c r="K13" s="688"/>
      <c r="L13" s="186" t="s">
        <v>377</v>
      </c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323">
        <f t="shared" si="3"/>
        <v>0</v>
      </c>
      <c r="Z13" s="688"/>
      <c r="AA13" s="688"/>
      <c r="AB13" s="308"/>
      <c r="AC13" s="688"/>
      <c r="AD13" s="688"/>
      <c r="AE13" s="688"/>
      <c r="AF13" s="688"/>
      <c r="AG13" s="688"/>
      <c r="AH13" s="688"/>
      <c r="AI13" s="688"/>
      <c r="AJ13" s="688"/>
      <c r="AK13" s="688"/>
      <c r="AL13" s="688"/>
      <c r="AM13" s="688"/>
      <c r="AN13" s="688"/>
    </row>
    <row r="14" spans="1:40" ht="18.75" customHeight="1">
      <c r="A14" s="687"/>
      <c r="B14" s="694" t="s">
        <v>369</v>
      </c>
      <c r="C14" s="790" t="s">
        <v>576</v>
      </c>
      <c r="D14" s="783"/>
      <c r="E14" s="783"/>
      <c r="F14" s="783"/>
      <c r="G14" s="783"/>
      <c r="H14" s="783"/>
      <c r="I14" s="783"/>
      <c r="J14" s="784"/>
      <c r="K14" s="686" t="s">
        <v>577</v>
      </c>
      <c r="L14" s="185" t="s">
        <v>44</v>
      </c>
      <c r="M14" s="326"/>
      <c r="N14" s="319"/>
      <c r="O14" s="319"/>
      <c r="P14" s="319"/>
      <c r="Q14" s="319"/>
      <c r="R14" s="319"/>
      <c r="S14" s="319"/>
      <c r="T14" s="319"/>
      <c r="U14" s="319"/>
      <c r="V14" s="319">
        <v>2460</v>
      </c>
      <c r="W14" s="319">
        <v>2461</v>
      </c>
      <c r="X14" s="319"/>
      <c r="Y14" s="320">
        <f t="shared" si="3"/>
        <v>4921</v>
      </c>
      <c r="Z14" s="773">
        <v>0.3</v>
      </c>
      <c r="AA14" s="774">
        <f>IF(OR(Y15=0,Z14=0),0,(Y15/Y14*Z14))</f>
        <v>0</v>
      </c>
      <c r="AB14" s="308"/>
      <c r="AC14" s="686"/>
      <c r="AD14" s="686"/>
      <c r="AE14" s="686"/>
      <c r="AF14" s="686"/>
      <c r="AG14" s="686"/>
      <c r="AH14" s="686"/>
      <c r="AI14" s="686"/>
      <c r="AJ14" s="686"/>
      <c r="AK14" s="686"/>
      <c r="AL14" s="686"/>
      <c r="AM14" s="686"/>
      <c r="AN14" s="686"/>
    </row>
    <row r="15" spans="1:40" ht="18.75" customHeight="1">
      <c r="A15" s="687"/>
      <c r="B15" s="688"/>
      <c r="C15" s="707"/>
      <c r="D15" s="691"/>
      <c r="E15" s="691"/>
      <c r="F15" s="691"/>
      <c r="G15" s="691"/>
      <c r="H15" s="691"/>
      <c r="I15" s="691"/>
      <c r="J15" s="680"/>
      <c r="K15" s="688"/>
      <c r="L15" s="186" t="s">
        <v>377</v>
      </c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323">
        <f t="shared" si="3"/>
        <v>0</v>
      </c>
      <c r="Z15" s="688"/>
      <c r="AA15" s="688"/>
      <c r="AB15" s="308"/>
      <c r="AC15" s="688"/>
      <c r="AD15" s="688"/>
      <c r="AE15" s="688"/>
      <c r="AF15" s="688"/>
      <c r="AG15" s="688"/>
      <c r="AH15" s="688"/>
      <c r="AI15" s="688"/>
      <c r="AJ15" s="688"/>
      <c r="AK15" s="688"/>
      <c r="AL15" s="688"/>
      <c r="AM15" s="688"/>
      <c r="AN15" s="688"/>
    </row>
    <row r="16" spans="1:40" ht="18.75" customHeight="1">
      <c r="A16" s="687"/>
      <c r="B16" s="694" t="s">
        <v>369</v>
      </c>
      <c r="C16" s="811" t="s">
        <v>578</v>
      </c>
      <c r="D16" s="783"/>
      <c r="E16" s="783"/>
      <c r="F16" s="783"/>
      <c r="G16" s="783"/>
      <c r="H16" s="783"/>
      <c r="I16" s="783"/>
      <c r="J16" s="784"/>
      <c r="K16" s="686" t="s">
        <v>579</v>
      </c>
      <c r="L16" s="185" t="s">
        <v>44</v>
      </c>
      <c r="M16" s="319"/>
      <c r="N16" s="319"/>
      <c r="O16" s="214">
        <v>0.1</v>
      </c>
      <c r="P16" s="214">
        <v>0.1</v>
      </c>
      <c r="Q16" s="214">
        <v>0.1</v>
      </c>
      <c r="R16" s="214">
        <v>0.1</v>
      </c>
      <c r="S16" s="214">
        <v>0.1</v>
      </c>
      <c r="T16" s="214">
        <v>0.1</v>
      </c>
      <c r="U16" s="214">
        <v>0.1</v>
      </c>
      <c r="V16" s="214">
        <v>0.1</v>
      </c>
      <c r="W16" s="214">
        <v>0.1</v>
      </c>
      <c r="X16" s="214">
        <v>0.1</v>
      </c>
      <c r="Y16" s="198">
        <f t="shared" si="3"/>
        <v>0.99999999999999989</v>
      </c>
      <c r="Z16" s="773">
        <v>0.2</v>
      </c>
      <c r="AA16" s="774">
        <f>IF(OR(Y17=0,Z16=0),0,(Y17/Y16*Z16))</f>
        <v>0</v>
      </c>
      <c r="AB16" s="308"/>
      <c r="AC16" s="686"/>
      <c r="AD16" s="686"/>
      <c r="AE16" s="686"/>
      <c r="AF16" s="686"/>
      <c r="AG16" s="686"/>
      <c r="AH16" s="686"/>
      <c r="AI16" s="686"/>
      <c r="AJ16" s="686"/>
      <c r="AK16" s="686"/>
      <c r="AL16" s="686"/>
      <c r="AM16" s="686"/>
      <c r="AN16" s="686"/>
    </row>
    <row r="17" spans="1:40" ht="18.75" customHeight="1">
      <c r="A17" s="687"/>
      <c r="B17" s="688"/>
      <c r="C17" s="707"/>
      <c r="D17" s="691"/>
      <c r="E17" s="691"/>
      <c r="F17" s="691"/>
      <c r="G17" s="691"/>
      <c r="H17" s="691"/>
      <c r="I17" s="691"/>
      <c r="J17" s="680"/>
      <c r="K17" s="688"/>
      <c r="L17" s="186" t="s">
        <v>377</v>
      </c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199">
        <f t="shared" si="3"/>
        <v>0</v>
      </c>
      <c r="Z17" s="688"/>
      <c r="AA17" s="688"/>
      <c r="AB17" s="308"/>
      <c r="AC17" s="688"/>
      <c r="AD17" s="688"/>
      <c r="AE17" s="688"/>
      <c r="AF17" s="688"/>
      <c r="AG17" s="688"/>
      <c r="AH17" s="688"/>
      <c r="AI17" s="688"/>
      <c r="AJ17" s="688"/>
      <c r="AK17" s="688"/>
      <c r="AL17" s="688"/>
      <c r="AM17" s="688"/>
      <c r="AN17" s="688"/>
    </row>
    <row r="18" spans="1:40" ht="18.75" customHeight="1">
      <c r="A18" s="687"/>
      <c r="B18" s="694" t="s">
        <v>369</v>
      </c>
      <c r="C18" s="811" t="s">
        <v>580</v>
      </c>
      <c r="D18" s="783"/>
      <c r="E18" s="783"/>
      <c r="F18" s="783"/>
      <c r="G18" s="783"/>
      <c r="H18" s="783"/>
      <c r="I18" s="783"/>
      <c r="J18" s="784"/>
      <c r="K18" s="686" t="s">
        <v>577</v>
      </c>
      <c r="L18" s="185" t="s">
        <v>44</v>
      </c>
      <c r="M18" s="319"/>
      <c r="N18" s="319"/>
      <c r="O18" s="214">
        <v>0.1</v>
      </c>
      <c r="P18" s="214">
        <v>0.1</v>
      </c>
      <c r="Q18" s="214">
        <v>0.1</v>
      </c>
      <c r="R18" s="214">
        <v>0.1</v>
      </c>
      <c r="S18" s="214">
        <v>0.1</v>
      </c>
      <c r="T18" s="214">
        <v>0.1</v>
      </c>
      <c r="U18" s="214">
        <v>0.1</v>
      </c>
      <c r="V18" s="214">
        <v>0.1</v>
      </c>
      <c r="W18" s="214">
        <v>0.1</v>
      </c>
      <c r="X18" s="214">
        <v>0.1</v>
      </c>
      <c r="Y18" s="198">
        <f t="shared" si="3"/>
        <v>0.99999999999999989</v>
      </c>
      <c r="Z18" s="773">
        <v>0.2</v>
      </c>
      <c r="AA18" s="774">
        <f>IF(OR(Y19=0,Z18=0),0,(Y19/Y18*Z18))</f>
        <v>0</v>
      </c>
      <c r="AB18" s="308"/>
      <c r="AC18" s="686"/>
      <c r="AD18" s="686"/>
      <c r="AE18" s="686"/>
      <c r="AF18" s="686"/>
      <c r="AG18" s="686"/>
      <c r="AH18" s="686"/>
      <c r="AI18" s="686"/>
      <c r="AJ18" s="686"/>
      <c r="AK18" s="686"/>
      <c r="AL18" s="686"/>
      <c r="AM18" s="686"/>
      <c r="AN18" s="686"/>
    </row>
    <row r="19" spans="1:40" ht="18.75" customHeight="1">
      <c r="A19" s="687"/>
      <c r="B19" s="688"/>
      <c r="C19" s="707"/>
      <c r="D19" s="691"/>
      <c r="E19" s="691"/>
      <c r="F19" s="691"/>
      <c r="G19" s="691"/>
      <c r="H19" s="691"/>
      <c r="I19" s="691"/>
      <c r="J19" s="680"/>
      <c r="K19" s="688"/>
      <c r="L19" s="186" t="s">
        <v>377</v>
      </c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199">
        <f t="shared" si="3"/>
        <v>0</v>
      </c>
      <c r="Z19" s="688"/>
      <c r="AA19" s="688"/>
      <c r="AB19" s="308"/>
      <c r="AC19" s="688"/>
      <c r="AD19" s="688"/>
      <c r="AE19" s="688"/>
      <c r="AF19" s="688"/>
      <c r="AG19" s="688"/>
      <c r="AH19" s="688"/>
      <c r="AI19" s="688"/>
      <c r="AJ19" s="688"/>
      <c r="AK19" s="688"/>
      <c r="AL19" s="688"/>
      <c r="AM19" s="688"/>
      <c r="AN19" s="688"/>
    </row>
    <row r="20" spans="1:40" ht="15.75" customHeight="1">
      <c r="A20" s="687"/>
      <c r="B20" s="853"/>
      <c r="C20" s="845" t="s">
        <v>383</v>
      </c>
      <c r="D20" s="783"/>
      <c r="E20" s="783"/>
      <c r="F20" s="783"/>
      <c r="G20" s="783"/>
      <c r="H20" s="783"/>
      <c r="I20" s="783"/>
      <c r="J20" s="784"/>
      <c r="K20" s="327"/>
      <c r="L20" s="328" t="s">
        <v>44</v>
      </c>
      <c r="M20" s="329">
        <f t="shared" ref="M20:X20" si="4">+(M12/2437)*$Z$12+(M14/4921)*$Z$14+M16*$Z$16+M18*$Z$18</f>
        <v>2.7082478457119406E-3</v>
      </c>
      <c r="N20" s="329">
        <f t="shared" si="4"/>
        <v>5.6627000410340578E-3</v>
      </c>
      <c r="O20" s="329">
        <f t="shared" si="4"/>
        <v>4.3446860894542479E-2</v>
      </c>
      <c r="P20" s="329">
        <f t="shared" si="4"/>
        <v>4.3816167418957747E-2</v>
      </c>
      <c r="Q20" s="329">
        <f t="shared" si="4"/>
        <v>4.0000000000000008E-2</v>
      </c>
      <c r="R20" s="329">
        <f t="shared" si="4"/>
        <v>5.8465326220763239E-2</v>
      </c>
      <c r="S20" s="329">
        <f t="shared" si="4"/>
        <v>8.431678292983176E-2</v>
      </c>
      <c r="T20" s="329">
        <f t="shared" si="4"/>
        <v>8.431678292983176E-2</v>
      </c>
      <c r="U20" s="329">
        <f t="shared" si="4"/>
        <v>8.431678292983176E-2</v>
      </c>
      <c r="V20" s="329">
        <f t="shared" si="4"/>
        <v>0.23428630132040279</v>
      </c>
      <c r="W20" s="329">
        <f t="shared" si="4"/>
        <v>0.23434726453926075</v>
      </c>
      <c r="X20" s="329">
        <f t="shared" si="4"/>
        <v>8.431678292983176E-2</v>
      </c>
      <c r="Y20" s="198">
        <f t="shared" si="3"/>
        <v>1</v>
      </c>
      <c r="Z20" s="840">
        <f>SUM(Z12:Z19)</f>
        <v>1</v>
      </c>
      <c r="AA20" s="774">
        <f>IF(OR(Y21=0,Z20=0),0,(Y21/Y20*Z20))</f>
        <v>0</v>
      </c>
      <c r="AB20" s="308"/>
      <c r="AC20" s="841" t="s">
        <v>384</v>
      </c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4"/>
    </row>
    <row r="21" spans="1:40" ht="15.75" customHeight="1">
      <c r="A21" s="767"/>
      <c r="B21" s="767"/>
      <c r="C21" s="842"/>
      <c r="D21" s="786"/>
      <c r="E21" s="786"/>
      <c r="F21" s="786"/>
      <c r="G21" s="786"/>
      <c r="H21" s="786"/>
      <c r="I21" s="786"/>
      <c r="J21" s="772"/>
      <c r="K21" s="327"/>
      <c r="L21" s="330" t="s">
        <v>377</v>
      </c>
      <c r="M21" s="331">
        <f t="shared" ref="M21:X21" si="5">+(M13/2867)*$Z$12+(M15/4921)*$Z$14+M17*$Z$16+M19*$Z$18</f>
        <v>0</v>
      </c>
      <c r="N21" s="331">
        <f t="shared" si="5"/>
        <v>0</v>
      </c>
      <c r="O21" s="331">
        <f t="shared" si="5"/>
        <v>0</v>
      </c>
      <c r="P21" s="331">
        <f t="shared" si="5"/>
        <v>0</v>
      </c>
      <c r="Q21" s="331">
        <f t="shared" si="5"/>
        <v>0</v>
      </c>
      <c r="R21" s="331">
        <f t="shared" si="5"/>
        <v>0</v>
      </c>
      <c r="S21" s="331">
        <f t="shared" si="5"/>
        <v>0</v>
      </c>
      <c r="T21" s="331">
        <f t="shared" si="5"/>
        <v>0</v>
      </c>
      <c r="U21" s="331">
        <f t="shared" si="5"/>
        <v>0</v>
      </c>
      <c r="V21" s="331">
        <f t="shared" si="5"/>
        <v>0</v>
      </c>
      <c r="W21" s="331">
        <f t="shared" si="5"/>
        <v>0</v>
      </c>
      <c r="X21" s="331">
        <f t="shared" si="5"/>
        <v>0</v>
      </c>
      <c r="Y21" s="199">
        <f t="shared" si="3"/>
        <v>0</v>
      </c>
      <c r="Z21" s="767"/>
      <c r="AA21" s="767"/>
      <c r="AB21" s="308"/>
      <c r="AC21" s="842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72"/>
    </row>
    <row r="22" spans="1:40" ht="15.75" customHeight="1">
      <c r="A22" s="315" t="s">
        <v>10</v>
      </c>
      <c r="B22" s="316" t="s">
        <v>11</v>
      </c>
      <c r="C22" s="316" t="s">
        <v>12</v>
      </c>
      <c r="D22" s="316" t="s">
        <v>13</v>
      </c>
      <c r="E22" s="316" t="s">
        <v>14</v>
      </c>
      <c r="F22" s="316" t="s">
        <v>15</v>
      </c>
      <c r="G22" s="316" t="s">
        <v>16</v>
      </c>
      <c r="H22" s="316" t="s">
        <v>17</v>
      </c>
      <c r="I22" s="316" t="s">
        <v>18</v>
      </c>
      <c r="J22" s="316" t="s">
        <v>19</v>
      </c>
      <c r="K22" s="316" t="s">
        <v>20</v>
      </c>
      <c r="L22" s="316" t="s">
        <v>48</v>
      </c>
      <c r="M22" s="316" t="s">
        <v>49</v>
      </c>
      <c r="N22" s="316" t="s">
        <v>50</v>
      </c>
      <c r="O22" s="316" t="s">
        <v>51</v>
      </c>
      <c r="P22" s="316" t="s">
        <v>52</v>
      </c>
      <c r="Q22" s="316" t="s">
        <v>53</v>
      </c>
      <c r="R22" s="316" t="s">
        <v>54</v>
      </c>
      <c r="S22" s="316" t="s">
        <v>55</v>
      </c>
      <c r="T22" s="316" t="s">
        <v>56</v>
      </c>
      <c r="U22" s="316" t="s">
        <v>57</v>
      </c>
      <c r="V22" s="316" t="s">
        <v>58</v>
      </c>
      <c r="W22" s="316" t="s">
        <v>59</v>
      </c>
      <c r="X22" s="316" t="s">
        <v>60</v>
      </c>
      <c r="Y22" s="316" t="s">
        <v>61</v>
      </c>
      <c r="Z22" s="317" t="s">
        <v>565</v>
      </c>
      <c r="AA22" s="316" t="s">
        <v>366</v>
      </c>
      <c r="AB22" s="308"/>
      <c r="AC22" s="318" t="s">
        <v>65</v>
      </c>
      <c r="AD22" s="318" t="s">
        <v>66</v>
      </c>
      <c r="AE22" s="318" t="s">
        <v>67</v>
      </c>
      <c r="AF22" s="318" t="s">
        <v>68</v>
      </c>
      <c r="AG22" s="318" t="s">
        <v>69</v>
      </c>
      <c r="AH22" s="318" t="s">
        <v>70</v>
      </c>
      <c r="AI22" s="318" t="s">
        <v>71</v>
      </c>
      <c r="AJ22" s="318" t="s">
        <v>72</v>
      </c>
      <c r="AK22" s="318" t="s">
        <v>73</v>
      </c>
      <c r="AL22" s="318" t="s">
        <v>74</v>
      </c>
      <c r="AM22" s="318" t="s">
        <v>75</v>
      </c>
      <c r="AN22" s="318" t="s">
        <v>367</v>
      </c>
    </row>
    <row r="23" spans="1:40" ht="46.5" customHeight="1">
      <c r="A23" s="856" t="s">
        <v>581</v>
      </c>
      <c r="B23" s="694" t="s">
        <v>369</v>
      </c>
      <c r="C23" s="724" t="s">
        <v>567</v>
      </c>
      <c r="D23" s="724" t="s">
        <v>568</v>
      </c>
      <c r="E23" s="724" t="s">
        <v>443</v>
      </c>
      <c r="F23" s="724" t="s">
        <v>373</v>
      </c>
      <c r="G23" s="686" t="s">
        <v>198</v>
      </c>
      <c r="H23" s="694">
        <v>100</v>
      </c>
      <c r="I23" s="686" t="s">
        <v>582</v>
      </c>
      <c r="J23" s="686" t="s">
        <v>10</v>
      </c>
      <c r="K23" s="686" t="s">
        <v>571</v>
      </c>
      <c r="L23" s="185" t="s">
        <v>44</v>
      </c>
      <c r="M23" s="214">
        <f t="shared" ref="M23:X23" si="6">+M32</f>
        <v>0</v>
      </c>
      <c r="N23" s="214">
        <f t="shared" si="6"/>
        <v>0</v>
      </c>
      <c r="O23" s="214">
        <f t="shared" si="6"/>
        <v>2.0000000000000004E-2</v>
      </c>
      <c r="P23" s="214">
        <f t="shared" si="6"/>
        <v>0.08</v>
      </c>
      <c r="Q23" s="214">
        <f t="shared" si="6"/>
        <v>0.08</v>
      </c>
      <c r="R23" s="214">
        <f t="shared" si="6"/>
        <v>0.08</v>
      </c>
      <c r="S23" s="214">
        <f t="shared" si="6"/>
        <v>0.08</v>
      </c>
      <c r="T23" s="214">
        <f t="shared" si="6"/>
        <v>0.08</v>
      </c>
      <c r="U23" s="214">
        <f t="shared" si="6"/>
        <v>0.52</v>
      </c>
      <c r="V23" s="214">
        <f t="shared" si="6"/>
        <v>2.0000000000000004E-2</v>
      </c>
      <c r="W23" s="214">
        <f t="shared" si="6"/>
        <v>2.0000000000000004E-2</v>
      </c>
      <c r="X23" s="214">
        <f t="shared" si="6"/>
        <v>2.0000000000000004E-2</v>
      </c>
      <c r="Y23" s="317">
        <f t="shared" ref="Y23:Y24" si="7">SUM(M23:X23)</f>
        <v>1</v>
      </c>
      <c r="Z23" s="773">
        <v>0.1</v>
      </c>
      <c r="AA23" s="843">
        <f>IF(OR(Y24=0,Z23=0),0,(Y24/Y23*Z23))</f>
        <v>0</v>
      </c>
      <c r="AB23" s="308"/>
      <c r="AC23" s="850" t="s">
        <v>572</v>
      </c>
      <c r="AD23" s="686"/>
      <c r="AE23" s="686"/>
      <c r="AF23" s="686"/>
      <c r="AG23" s="686"/>
      <c r="AH23" s="686"/>
      <c r="AI23" s="686"/>
      <c r="AJ23" s="686"/>
      <c r="AK23" s="686"/>
      <c r="AL23" s="686"/>
      <c r="AM23" s="686"/>
      <c r="AN23" s="686"/>
    </row>
    <row r="24" spans="1:40" ht="46.5" customHeight="1">
      <c r="A24" s="687"/>
      <c r="B24" s="688"/>
      <c r="C24" s="688"/>
      <c r="D24" s="688"/>
      <c r="E24" s="688"/>
      <c r="F24" s="688"/>
      <c r="G24" s="688"/>
      <c r="H24" s="688"/>
      <c r="I24" s="688"/>
      <c r="J24" s="688"/>
      <c r="K24" s="688"/>
      <c r="L24" s="321" t="s">
        <v>377</v>
      </c>
      <c r="M24" s="332">
        <f t="shared" ref="M24:X24" si="8">+M33</f>
        <v>0</v>
      </c>
      <c r="N24" s="332">
        <f t="shared" si="8"/>
        <v>0</v>
      </c>
      <c r="O24" s="332">
        <f t="shared" si="8"/>
        <v>0</v>
      </c>
      <c r="P24" s="332">
        <f t="shared" si="8"/>
        <v>0</v>
      </c>
      <c r="Q24" s="332">
        <f t="shared" si="8"/>
        <v>0</v>
      </c>
      <c r="R24" s="332">
        <f t="shared" si="8"/>
        <v>0</v>
      </c>
      <c r="S24" s="332">
        <f t="shared" si="8"/>
        <v>0</v>
      </c>
      <c r="T24" s="332">
        <f t="shared" si="8"/>
        <v>0</v>
      </c>
      <c r="U24" s="332">
        <f t="shared" si="8"/>
        <v>0</v>
      </c>
      <c r="V24" s="332">
        <f t="shared" si="8"/>
        <v>0</v>
      </c>
      <c r="W24" s="332">
        <f t="shared" si="8"/>
        <v>0</v>
      </c>
      <c r="X24" s="332">
        <f t="shared" si="8"/>
        <v>0</v>
      </c>
      <c r="Y24" s="333">
        <f t="shared" si="7"/>
        <v>0</v>
      </c>
      <c r="Z24" s="688"/>
      <c r="AA24" s="688"/>
      <c r="AB24" s="308"/>
      <c r="AC24" s="688"/>
      <c r="AD24" s="688"/>
      <c r="AE24" s="688"/>
      <c r="AF24" s="688"/>
      <c r="AG24" s="688"/>
      <c r="AH24" s="688"/>
      <c r="AI24" s="688"/>
      <c r="AJ24" s="688"/>
      <c r="AK24" s="688"/>
      <c r="AL24" s="688"/>
      <c r="AM24" s="688"/>
      <c r="AN24" s="688"/>
    </row>
    <row r="25" spans="1:40" ht="15.75" customHeight="1">
      <c r="A25" s="687"/>
      <c r="B25" s="324"/>
      <c r="C25" s="847" t="s">
        <v>378</v>
      </c>
      <c r="D25" s="748"/>
      <c r="E25" s="748"/>
      <c r="F25" s="748"/>
      <c r="G25" s="748"/>
      <c r="H25" s="748"/>
      <c r="I25" s="748"/>
      <c r="J25" s="749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25" t="s">
        <v>573</v>
      </c>
      <c r="AA25" s="312"/>
      <c r="AB25" s="308"/>
      <c r="AC25" s="777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80"/>
    </row>
    <row r="26" spans="1:40" ht="35.25" customHeight="1">
      <c r="A26" s="687"/>
      <c r="B26" s="694" t="s">
        <v>369</v>
      </c>
      <c r="C26" s="790" t="s">
        <v>583</v>
      </c>
      <c r="D26" s="783"/>
      <c r="E26" s="783"/>
      <c r="F26" s="783"/>
      <c r="G26" s="783"/>
      <c r="H26" s="783"/>
      <c r="I26" s="783"/>
      <c r="J26" s="784"/>
      <c r="K26" s="686" t="s">
        <v>584</v>
      </c>
      <c r="L26" s="185" t="s">
        <v>44</v>
      </c>
      <c r="M26" s="319">
        <v>0</v>
      </c>
      <c r="N26" s="319">
        <v>0</v>
      </c>
      <c r="O26" s="319">
        <v>0</v>
      </c>
      <c r="P26" s="214">
        <v>0.2</v>
      </c>
      <c r="Q26" s="214">
        <v>0.2</v>
      </c>
      <c r="R26" s="214">
        <v>0.2</v>
      </c>
      <c r="S26" s="214">
        <v>0.2</v>
      </c>
      <c r="T26" s="214">
        <v>0.2</v>
      </c>
      <c r="U26" s="319">
        <v>0</v>
      </c>
      <c r="V26" s="319">
        <v>0</v>
      </c>
      <c r="W26" s="319">
        <v>0</v>
      </c>
      <c r="X26" s="319">
        <v>0</v>
      </c>
      <c r="Y26" s="198">
        <f t="shared" ref="Y26:Y33" si="9">SUM(M26:X26)</f>
        <v>1</v>
      </c>
      <c r="Z26" s="773">
        <v>0.3</v>
      </c>
      <c r="AA26" s="774">
        <f>IF(OR(Y27=0,Z26=0),0,(Y27/Y26*Z26))</f>
        <v>0</v>
      </c>
      <c r="AB26" s="308"/>
      <c r="AC26" s="686"/>
      <c r="AD26" s="686"/>
      <c r="AE26" s="686"/>
      <c r="AF26" s="686"/>
      <c r="AG26" s="686"/>
      <c r="AH26" s="686"/>
      <c r="AI26" s="686"/>
      <c r="AJ26" s="686"/>
      <c r="AK26" s="686"/>
      <c r="AL26" s="686"/>
      <c r="AM26" s="686"/>
      <c r="AN26" s="686"/>
    </row>
    <row r="27" spans="1:40" ht="35.25" customHeight="1">
      <c r="A27" s="687"/>
      <c r="B27" s="688"/>
      <c r="C27" s="707"/>
      <c r="D27" s="691"/>
      <c r="E27" s="691"/>
      <c r="F27" s="691"/>
      <c r="G27" s="691"/>
      <c r="H27" s="691"/>
      <c r="I27" s="691"/>
      <c r="J27" s="680"/>
      <c r="K27" s="688"/>
      <c r="L27" s="186" t="s">
        <v>377</v>
      </c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199">
        <f t="shared" si="9"/>
        <v>0</v>
      </c>
      <c r="Z27" s="688"/>
      <c r="AA27" s="688"/>
      <c r="AB27" s="308"/>
      <c r="AC27" s="688"/>
      <c r="AD27" s="688"/>
      <c r="AE27" s="688"/>
      <c r="AF27" s="688"/>
      <c r="AG27" s="688"/>
      <c r="AH27" s="688"/>
      <c r="AI27" s="688"/>
      <c r="AJ27" s="688"/>
      <c r="AK27" s="688"/>
      <c r="AL27" s="688"/>
      <c r="AM27" s="688"/>
      <c r="AN27" s="688"/>
    </row>
    <row r="28" spans="1:40" ht="35.25" customHeight="1">
      <c r="A28" s="687"/>
      <c r="B28" s="694" t="s">
        <v>369</v>
      </c>
      <c r="C28" s="790" t="s">
        <v>585</v>
      </c>
      <c r="D28" s="783"/>
      <c r="E28" s="783"/>
      <c r="F28" s="783"/>
      <c r="G28" s="783"/>
      <c r="H28" s="783"/>
      <c r="I28" s="783"/>
      <c r="J28" s="784"/>
      <c r="K28" s="686" t="s">
        <v>584</v>
      </c>
      <c r="L28" s="185" t="s">
        <v>44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214">
        <v>1</v>
      </c>
      <c r="V28" s="319">
        <v>0</v>
      </c>
      <c r="W28" s="319">
        <v>0</v>
      </c>
      <c r="X28" s="319">
        <v>0</v>
      </c>
      <c r="Y28" s="198">
        <f t="shared" si="9"/>
        <v>1</v>
      </c>
      <c r="Z28" s="773">
        <v>0.5</v>
      </c>
      <c r="AA28" s="774">
        <f>IF(OR(Y29=0,Z28=0),0,(Y29/Y28*Z28))</f>
        <v>0</v>
      </c>
      <c r="AB28" s="308"/>
      <c r="AC28" s="686"/>
      <c r="AD28" s="686"/>
      <c r="AE28" s="686"/>
      <c r="AF28" s="686"/>
      <c r="AG28" s="686"/>
      <c r="AH28" s="686"/>
      <c r="AI28" s="686"/>
      <c r="AJ28" s="686"/>
      <c r="AK28" s="686"/>
      <c r="AL28" s="686"/>
      <c r="AM28" s="686"/>
      <c r="AN28" s="686"/>
    </row>
    <row r="29" spans="1:40" ht="35.25" customHeight="1">
      <c r="A29" s="687"/>
      <c r="B29" s="688"/>
      <c r="C29" s="707"/>
      <c r="D29" s="691"/>
      <c r="E29" s="691"/>
      <c r="F29" s="691"/>
      <c r="G29" s="691"/>
      <c r="H29" s="691"/>
      <c r="I29" s="691"/>
      <c r="J29" s="680"/>
      <c r="K29" s="688"/>
      <c r="L29" s="186" t="s">
        <v>377</v>
      </c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199">
        <f t="shared" si="9"/>
        <v>0</v>
      </c>
      <c r="Z29" s="688"/>
      <c r="AA29" s="688"/>
      <c r="AB29" s="308"/>
      <c r="AC29" s="688"/>
      <c r="AD29" s="688"/>
      <c r="AE29" s="688"/>
      <c r="AF29" s="688"/>
      <c r="AG29" s="688"/>
      <c r="AH29" s="688"/>
      <c r="AI29" s="688"/>
      <c r="AJ29" s="688"/>
      <c r="AK29" s="688"/>
      <c r="AL29" s="688"/>
      <c r="AM29" s="688"/>
      <c r="AN29" s="688"/>
    </row>
    <row r="30" spans="1:40" ht="35.25" customHeight="1">
      <c r="A30" s="687"/>
      <c r="B30" s="694" t="s">
        <v>369</v>
      </c>
      <c r="C30" s="790" t="s">
        <v>586</v>
      </c>
      <c r="D30" s="783"/>
      <c r="E30" s="783"/>
      <c r="F30" s="783"/>
      <c r="G30" s="783"/>
      <c r="H30" s="783"/>
      <c r="I30" s="783"/>
      <c r="J30" s="784"/>
      <c r="K30" s="686" t="s">
        <v>587</v>
      </c>
      <c r="L30" s="185" t="s">
        <v>44</v>
      </c>
      <c r="M30" s="319">
        <v>0</v>
      </c>
      <c r="N30" s="319">
        <v>0</v>
      </c>
      <c r="O30" s="214">
        <v>0.1</v>
      </c>
      <c r="P30" s="214">
        <v>0.1</v>
      </c>
      <c r="Q30" s="214">
        <v>0.1</v>
      </c>
      <c r="R30" s="214">
        <v>0.1</v>
      </c>
      <c r="S30" s="214">
        <v>0.1</v>
      </c>
      <c r="T30" s="214">
        <v>0.1</v>
      </c>
      <c r="U30" s="214">
        <v>0.1</v>
      </c>
      <c r="V30" s="214">
        <v>0.1</v>
      </c>
      <c r="W30" s="214">
        <v>0.1</v>
      </c>
      <c r="X30" s="214">
        <v>0.1</v>
      </c>
      <c r="Y30" s="198">
        <f t="shared" si="9"/>
        <v>0.99999999999999989</v>
      </c>
      <c r="Z30" s="773">
        <v>0.2</v>
      </c>
      <c r="AA30" s="774"/>
      <c r="AB30" s="308"/>
      <c r="AC30" s="686"/>
      <c r="AD30" s="686"/>
      <c r="AE30" s="686"/>
      <c r="AF30" s="686"/>
      <c r="AG30" s="686"/>
      <c r="AH30" s="686"/>
      <c r="AI30" s="686"/>
      <c r="AJ30" s="686"/>
      <c r="AK30" s="686"/>
      <c r="AL30" s="686"/>
      <c r="AM30" s="686"/>
      <c r="AN30" s="686"/>
    </row>
    <row r="31" spans="1:40" ht="35.25" customHeight="1">
      <c r="A31" s="687"/>
      <c r="B31" s="688"/>
      <c r="C31" s="707"/>
      <c r="D31" s="691"/>
      <c r="E31" s="691"/>
      <c r="F31" s="691"/>
      <c r="G31" s="691"/>
      <c r="H31" s="691"/>
      <c r="I31" s="691"/>
      <c r="J31" s="680"/>
      <c r="K31" s="688"/>
      <c r="L31" s="186" t="s">
        <v>377</v>
      </c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199">
        <f t="shared" si="9"/>
        <v>0</v>
      </c>
      <c r="Z31" s="688"/>
      <c r="AA31" s="688"/>
      <c r="AB31" s="308"/>
      <c r="AC31" s="688"/>
      <c r="AD31" s="688"/>
      <c r="AE31" s="688"/>
      <c r="AF31" s="688"/>
      <c r="AG31" s="688"/>
      <c r="AH31" s="688"/>
      <c r="AI31" s="688"/>
      <c r="AJ31" s="688"/>
      <c r="AK31" s="688"/>
      <c r="AL31" s="688"/>
      <c r="AM31" s="688"/>
      <c r="AN31" s="688"/>
    </row>
    <row r="32" spans="1:40" ht="15.75" customHeight="1">
      <c r="A32" s="687"/>
      <c r="B32" s="853"/>
      <c r="C32" s="845" t="s">
        <v>383</v>
      </c>
      <c r="D32" s="783"/>
      <c r="E32" s="783"/>
      <c r="F32" s="783"/>
      <c r="G32" s="783"/>
      <c r="H32" s="783"/>
      <c r="I32" s="783"/>
      <c r="J32" s="784"/>
      <c r="K32" s="327"/>
      <c r="L32" s="328" t="s">
        <v>44</v>
      </c>
      <c r="M32" s="329">
        <f t="shared" ref="M32:X32" si="10">+M26*$Z$26+M28*$Z$28+M30*$Z$30</f>
        <v>0</v>
      </c>
      <c r="N32" s="329">
        <f t="shared" si="10"/>
        <v>0</v>
      </c>
      <c r="O32" s="329">
        <f t="shared" si="10"/>
        <v>2.0000000000000004E-2</v>
      </c>
      <c r="P32" s="329">
        <f t="shared" si="10"/>
        <v>0.08</v>
      </c>
      <c r="Q32" s="329">
        <f t="shared" si="10"/>
        <v>0.08</v>
      </c>
      <c r="R32" s="329">
        <f t="shared" si="10"/>
        <v>0.08</v>
      </c>
      <c r="S32" s="329">
        <f t="shared" si="10"/>
        <v>0.08</v>
      </c>
      <c r="T32" s="329">
        <f t="shared" si="10"/>
        <v>0.08</v>
      </c>
      <c r="U32" s="329">
        <f t="shared" si="10"/>
        <v>0.52</v>
      </c>
      <c r="V32" s="329">
        <f t="shared" si="10"/>
        <v>2.0000000000000004E-2</v>
      </c>
      <c r="W32" s="329">
        <f t="shared" si="10"/>
        <v>2.0000000000000004E-2</v>
      </c>
      <c r="X32" s="329">
        <f t="shared" si="10"/>
        <v>2.0000000000000004E-2</v>
      </c>
      <c r="Y32" s="198">
        <f t="shared" si="9"/>
        <v>1</v>
      </c>
      <c r="Z32" s="840">
        <f>SUM(Z26:Z31)</f>
        <v>1</v>
      </c>
      <c r="AA32" s="774">
        <f>IF(OR(Y33=0,Z32=0),0,(Y33/Y32*Z32))</f>
        <v>0</v>
      </c>
      <c r="AB32" s="308"/>
      <c r="AC32" s="841" t="s">
        <v>384</v>
      </c>
      <c r="AD32" s="783"/>
      <c r="AE32" s="783"/>
      <c r="AF32" s="783"/>
      <c r="AG32" s="783"/>
      <c r="AH32" s="783"/>
      <c r="AI32" s="783"/>
      <c r="AJ32" s="783"/>
      <c r="AK32" s="783"/>
      <c r="AL32" s="783"/>
      <c r="AM32" s="783"/>
      <c r="AN32" s="784"/>
    </row>
    <row r="33" spans="1:40" ht="15.75" customHeight="1">
      <c r="A33" s="767"/>
      <c r="B33" s="767"/>
      <c r="C33" s="842"/>
      <c r="D33" s="786"/>
      <c r="E33" s="786"/>
      <c r="F33" s="786"/>
      <c r="G33" s="786"/>
      <c r="H33" s="786"/>
      <c r="I33" s="786"/>
      <c r="J33" s="772"/>
      <c r="K33" s="327"/>
      <c r="L33" s="330" t="s">
        <v>377</v>
      </c>
      <c r="M33" s="329">
        <f t="shared" ref="M33:X33" si="11">+M27*$Z$26+M29*$Z$28+M31*$Z$30</f>
        <v>0</v>
      </c>
      <c r="N33" s="329">
        <f t="shared" si="11"/>
        <v>0</v>
      </c>
      <c r="O33" s="329">
        <f t="shared" si="11"/>
        <v>0</v>
      </c>
      <c r="P33" s="329">
        <f t="shared" si="11"/>
        <v>0</v>
      </c>
      <c r="Q33" s="329">
        <f t="shared" si="11"/>
        <v>0</v>
      </c>
      <c r="R33" s="329">
        <f t="shared" si="11"/>
        <v>0</v>
      </c>
      <c r="S33" s="329">
        <f t="shared" si="11"/>
        <v>0</v>
      </c>
      <c r="T33" s="329">
        <f t="shared" si="11"/>
        <v>0</v>
      </c>
      <c r="U33" s="329">
        <f t="shared" si="11"/>
        <v>0</v>
      </c>
      <c r="V33" s="329">
        <f t="shared" si="11"/>
        <v>0</v>
      </c>
      <c r="W33" s="329">
        <f t="shared" si="11"/>
        <v>0</v>
      </c>
      <c r="X33" s="329">
        <f t="shared" si="11"/>
        <v>0</v>
      </c>
      <c r="Y33" s="199">
        <f t="shared" si="9"/>
        <v>0</v>
      </c>
      <c r="Z33" s="767"/>
      <c r="AA33" s="767"/>
      <c r="AB33" s="308"/>
      <c r="AC33" s="842"/>
      <c r="AD33" s="786"/>
      <c r="AE33" s="786"/>
      <c r="AF33" s="786"/>
      <c r="AG33" s="786"/>
      <c r="AH33" s="786"/>
      <c r="AI33" s="786"/>
      <c r="AJ33" s="786"/>
      <c r="AK33" s="786"/>
      <c r="AL33" s="786"/>
      <c r="AM33" s="786"/>
      <c r="AN33" s="772"/>
    </row>
    <row r="34" spans="1:40" ht="15.75" customHeight="1">
      <c r="A34" s="315" t="s">
        <v>10</v>
      </c>
      <c r="B34" s="316" t="s">
        <v>11</v>
      </c>
      <c r="C34" s="316" t="s">
        <v>12</v>
      </c>
      <c r="D34" s="316" t="s">
        <v>13</v>
      </c>
      <c r="E34" s="316" t="s">
        <v>14</v>
      </c>
      <c r="F34" s="316" t="s">
        <v>15</v>
      </c>
      <c r="G34" s="316" t="s">
        <v>16</v>
      </c>
      <c r="H34" s="316" t="s">
        <v>17</v>
      </c>
      <c r="I34" s="316" t="s">
        <v>18</v>
      </c>
      <c r="J34" s="316" t="s">
        <v>19</v>
      </c>
      <c r="K34" s="316" t="s">
        <v>20</v>
      </c>
      <c r="L34" s="316" t="s">
        <v>48</v>
      </c>
      <c r="M34" s="316" t="s">
        <v>49</v>
      </c>
      <c r="N34" s="316" t="s">
        <v>50</v>
      </c>
      <c r="O34" s="316" t="s">
        <v>51</v>
      </c>
      <c r="P34" s="316" t="s">
        <v>52</v>
      </c>
      <c r="Q34" s="316" t="s">
        <v>53</v>
      </c>
      <c r="R34" s="316" t="s">
        <v>54</v>
      </c>
      <c r="S34" s="316" t="s">
        <v>55</v>
      </c>
      <c r="T34" s="316" t="s">
        <v>56</v>
      </c>
      <c r="U34" s="316" t="s">
        <v>57</v>
      </c>
      <c r="V34" s="316" t="s">
        <v>58</v>
      </c>
      <c r="W34" s="316" t="s">
        <v>59</v>
      </c>
      <c r="X34" s="316" t="s">
        <v>60</v>
      </c>
      <c r="Y34" s="316" t="s">
        <v>61</v>
      </c>
      <c r="Z34" s="317" t="s">
        <v>565</v>
      </c>
      <c r="AA34" s="316" t="s">
        <v>366</v>
      </c>
      <c r="AB34" s="308"/>
      <c r="AC34" s="318" t="s">
        <v>65</v>
      </c>
      <c r="AD34" s="318" t="s">
        <v>66</v>
      </c>
      <c r="AE34" s="318" t="s">
        <v>67</v>
      </c>
      <c r="AF34" s="318" t="s">
        <v>68</v>
      </c>
      <c r="AG34" s="318" t="s">
        <v>69</v>
      </c>
      <c r="AH34" s="318" t="s">
        <v>70</v>
      </c>
      <c r="AI34" s="318" t="s">
        <v>71</v>
      </c>
      <c r="AJ34" s="318" t="s">
        <v>72</v>
      </c>
      <c r="AK34" s="318" t="s">
        <v>73</v>
      </c>
      <c r="AL34" s="318" t="s">
        <v>74</v>
      </c>
      <c r="AM34" s="318" t="s">
        <v>75</v>
      </c>
      <c r="AN34" s="318" t="s">
        <v>367</v>
      </c>
    </row>
    <row r="35" spans="1:40" ht="37.5" customHeight="1">
      <c r="A35" s="857" t="s">
        <v>588</v>
      </c>
      <c r="B35" s="694" t="s">
        <v>369</v>
      </c>
      <c r="C35" s="724" t="s">
        <v>567</v>
      </c>
      <c r="D35" s="724" t="s">
        <v>568</v>
      </c>
      <c r="E35" s="724" t="s">
        <v>443</v>
      </c>
      <c r="F35" s="724" t="s">
        <v>373</v>
      </c>
      <c r="G35" s="686" t="s">
        <v>198</v>
      </c>
      <c r="H35" s="686">
        <v>100</v>
      </c>
      <c r="I35" s="686" t="s">
        <v>589</v>
      </c>
      <c r="J35" s="686" t="s">
        <v>375</v>
      </c>
      <c r="K35" s="686" t="s">
        <v>590</v>
      </c>
      <c r="L35" s="185" t="s">
        <v>44</v>
      </c>
      <c r="M35" s="214">
        <f t="shared" ref="M35:X35" si="12">+M48</f>
        <v>0</v>
      </c>
      <c r="N35" s="214">
        <f t="shared" si="12"/>
        <v>0</v>
      </c>
      <c r="O35" s="214">
        <f t="shared" si="12"/>
        <v>0.7</v>
      </c>
      <c r="P35" s="214">
        <f t="shared" si="12"/>
        <v>0.30000000000000004</v>
      </c>
      <c r="Q35" s="214">
        <f t="shared" si="12"/>
        <v>0</v>
      </c>
      <c r="R35" s="214">
        <f t="shared" si="12"/>
        <v>0</v>
      </c>
      <c r="S35" s="214">
        <f t="shared" si="12"/>
        <v>0</v>
      </c>
      <c r="T35" s="214">
        <f t="shared" si="12"/>
        <v>0</v>
      </c>
      <c r="U35" s="214">
        <f t="shared" si="12"/>
        <v>0</v>
      </c>
      <c r="V35" s="214">
        <f t="shared" si="12"/>
        <v>0</v>
      </c>
      <c r="W35" s="214">
        <f t="shared" si="12"/>
        <v>0</v>
      </c>
      <c r="X35" s="214">
        <f t="shared" si="12"/>
        <v>0</v>
      </c>
      <c r="Y35" s="198">
        <f t="shared" ref="Y35:Y36" si="13">SUM(M35:X35)</f>
        <v>1</v>
      </c>
      <c r="Z35" s="773">
        <v>0.05</v>
      </c>
      <c r="AA35" s="843">
        <f>IF(OR(Y36=0,Z35=0),0,(Y36/Y35*Z35))</f>
        <v>0</v>
      </c>
      <c r="AB35" s="308"/>
      <c r="AC35" s="686"/>
      <c r="AD35" s="686"/>
      <c r="AE35" s="686"/>
      <c r="AF35" s="686"/>
      <c r="AG35" s="686"/>
      <c r="AH35" s="686"/>
      <c r="AI35" s="686"/>
      <c r="AJ35" s="686"/>
      <c r="AK35" s="686"/>
      <c r="AL35" s="686"/>
      <c r="AM35" s="686"/>
      <c r="AN35" s="686"/>
    </row>
    <row r="36" spans="1:40" ht="37.5" customHeight="1">
      <c r="A36" s="687"/>
      <c r="B36" s="688"/>
      <c r="C36" s="688"/>
      <c r="D36" s="688"/>
      <c r="E36" s="688"/>
      <c r="F36" s="688"/>
      <c r="G36" s="688"/>
      <c r="H36" s="688"/>
      <c r="I36" s="688"/>
      <c r="J36" s="688"/>
      <c r="K36" s="688"/>
      <c r="L36" s="321" t="s">
        <v>377</v>
      </c>
      <c r="M36" s="334">
        <f t="shared" ref="M36:X36" si="14">+M49</f>
        <v>0</v>
      </c>
      <c r="N36" s="334">
        <f t="shared" si="14"/>
        <v>0</v>
      </c>
      <c r="O36" s="334">
        <f t="shared" si="14"/>
        <v>0</v>
      </c>
      <c r="P36" s="334">
        <f t="shared" si="14"/>
        <v>0</v>
      </c>
      <c r="Q36" s="334">
        <f t="shared" si="14"/>
        <v>0</v>
      </c>
      <c r="R36" s="334">
        <f t="shared" si="14"/>
        <v>0</v>
      </c>
      <c r="S36" s="334">
        <f t="shared" si="14"/>
        <v>0</v>
      </c>
      <c r="T36" s="334">
        <f t="shared" si="14"/>
        <v>0</v>
      </c>
      <c r="U36" s="334">
        <f t="shared" si="14"/>
        <v>0</v>
      </c>
      <c r="V36" s="334">
        <f t="shared" si="14"/>
        <v>0</v>
      </c>
      <c r="W36" s="334">
        <f t="shared" si="14"/>
        <v>0</v>
      </c>
      <c r="X36" s="334">
        <f t="shared" si="14"/>
        <v>0</v>
      </c>
      <c r="Y36" s="199">
        <f t="shared" si="13"/>
        <v>0</v>
      </c>
      <c r="Z36" s="688"/>
      <c r="AA36" s="688"/>
      <c r="AB36" s="308"/>
      <c r="AC36" s="688"/>
      <c r="AD36" s="688"/>
      <c r="AE36" s="688"/>
      <c r="AF36" s="688"/>
      <c r="AG36" s="688"/>
      <c r="AH36" s="688"/>
      <c r="AI36" s="688"/>
      <c r="AJ36" s="688"/>
      <c r="AK36" s="688"/>
      <c r="AL36" s="688"/>
      <c r="AM36" s="688"/>
      <c r="AN36" s="688"/>
    </row>
    <row r="37" spans="1:40" ht="15.75" customHeight="1">
      <c r="A37" s="687"/>
      <c r="B37" s="324"/>
      <c r="C37" s="848" t="s">
        <v>378</v>
      </c>
      <c r="D37" s="748"/>
      <c r="E37" s="748"/>
      <c r="F37" s="748"/>
      <c r="G37" s="748"/>
      <c r="H37" s="748"/>
      <c r="I37" s="748"/>
      <c r="J37" s="749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25" t="s">
        <v>573</v>
      </c>
      <c r="AA37" s="312"/>
      <c r="AB37" s="308"/>
      <c r="AC37" s="777"/>
      <c r="AD37" s="691"/>
      <c r="AE37" s="691"/>
      <c r="AF37" s="691"/>
      <c r="AG37" s="691"/>
      <c r="AH37" s="691"/>
      <c r="AI37" s="691"/>
      <c r="AJ37" s="691"/>
      <c r="AK37" s="691"/>
      <c r="AL37" s="691"/>
      <c r="AM37" s="691"/>
      <c r="AN37" s="680"/>
    </row>
    <row r="38" spans="1:40" ht="15.75" customHeight="1">
      <c r="A38" s="687"/>
      <c r="B38" s="694" t="s">
        <v>369</v>
      </c>
      <c r="C38" s="811" t="s">
        <v>591</v>
      </c>
      <c r="D38" s="783"/>
      <c r="E38" s="783"/>
      <c r="F38" s="783"/>
      <c r="G38" s="783"/>
      <c r="H38" s="783"/>
      <c r="I38" s="783"/>
      <c r="J38" s="784"/>
      <c r="K38" s="686" t="s">
        <v>592</v>
      </c>
      <c r="L38" s="185" t="s">
        <v>44</v>
      </c>
      <c r="M38" s="335">
        <v>0</v>
      </c>
      <c r="N38" s="335">
        <v>0</v>
      </c>
      <c r="O38" s="214">
        <v>0.5</v>
      </c>
      <c r="P38" s="214">
        <v>0.5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198">
        <f t="shared" ref="Y38:Y49" si="15">SUM(M38:X38)</f>
        <v>1</v>
      </c>
      <c r="Z38" s="773">
        <v>0.2</v>
      </c>
      <c r="AA38" s="774">
        <f>IF(OR(Y39=0,Z38=0),0,(Y39/Y38*Z38))</f>
        <v>0</v>
      </c>
      <c r="AB38" s="308"/>
      <c r="AC38" s="686"/>
      <c r="AD38" s="686"/>
      <c r="AE38" s="686"/>
      <c r="AF38" s="686"/>
      <c r="AG38" s="686"/>
      <c r="AH38" s="686"/>
      <c r="AI38" s="686"/>
      <c r="AJ38" s="686"/>
      <c r="AK38" s="686"/>
      <c r="AL38" s="686"/>
      <c r="AM38" s="686"/>
      <c r="AN38" s="686"/>
    </row>
    <row r="39" spans="1:40" ht="15.75" customHeight="1">
      <c r="A39" s="687"/>
      <c r="B39" s="688"/>
      <c r="C39" s="707"/>
      <c r="D39" s="691"/>
      <c r="E39" s="691"/>
      <c r="F39" s="691"/>
      <c r="G39" s="691"/>
      <c r="H39" s="691"/>
      <c r="I39" s="691"/>
      <c r="J39" s="680"/>
      <c r="K39" s="688"/>
      <c r="L39" s="186" t="s">
        <v>377</v>
      </c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199">
        <f t="shared" si="15"/>
        <v>0</v>
      </c>
      <c r="Z39" s="688"/>
      <c r="AA39" s="688"/>
      <c r="AB39" s="308"/>
      <c r="AC39" s="688"/>
      <c r="AD39" s="688"/>
      <c r="AE39" s="688"/>
      <c r="AF39" s="688"/>
      <c r="AG39" s="688"/>
      <c r="AH39" s="688"/>
      <c r="AI39" s="688"/>
      <c r="AJ39" s="688"/>
      <c r="AK39" s="688"/>
      <c r="AL39" s="688"/>
      <c r="AM39" s="688"/>
      <c r="AN39" s="688"/>
    </row>
    <row r="40" spans="1:40" ht="15.75" customHeight="1">
      <c r="A40" s="687"/>
      <c r="B40" s="694" t="s">
        <v>369</v>
      </c>
      <c r="C40" s="811" t="s">
        <v>593</v>
      </c>
      <c r="D40" s="783"/>
      <c r="E40" s="783"/>
      <c r="F40" s="783"/>
      <c r="G40" s="783"/>
      <c r="H40" s="783"/>
      <c r="I40" s="783"/>
      <c r="J40" s="784"/>
      <c r="K40" s="686" t="s">
        <v>594</v>
      </c>
      <c r="L40" s="185" t="s">
        <v>44</v>
      </c>
      <c r="M40" s="335">
        <v>0</v>
      </c>
      <c r="N40" s="335">
        <v>0</v>
      </c>
      <c r="O40" s="336">
        <v>1</v>
      </c>
      <c r="P40" s="214"/>
      <c r="Q40" s="214"/>
      <c r="R40" s="335">
        <v>0</v>
      </c>
      <c r="S40" s="335">
        <v>0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198">
        <f t="shared" si="15"/>
        <v>1</v>
      </c>
      <c r="Z40" s="773">
        <v>0.2</v>
      </c>
      <c r="AA40" s="774">
        <f>IF(OR(Y41=0,Z40=0),0,(Y41/Y40*Z40))</f>
        <v>0</v>
      </c>
      <c r="AB40" s="308"/>
      <c r="AC40" s="686"/>
      <c r="AD40" s="686"/>
      <c r="AE40" s="686"/>
      <c r="AF40" s="686"/>
      <c r="AG40" s="686"/>
      <c r="AH40" s="686"/>
      <c r="AI40" s="686"/>
      <c r="AJ40" s="686"/>
      <c r="AK40" s="686"/>
      <c r="AL40" s="686"/>
      <c r="AM40" s="686"/>
      <c r="AN40" s="686"/>
    </row>
    <row r="41" spans="1:40" ht="15.75" customHeight="1">
      <c r="A41" s="687"/>
      <c r="B41" s="688"/>
      <c r="C41" s="707"/>
      <c r="D41" s="691"/>
      <c r="E41" s="691"/>
      <c r="F41" s="691"/>
      <c r="G41" s="691"/>
      <c r="H41" s="691"/>
      <c r="I41" s="691"/>
      <c r="J41" s="680"/>
      <c r="K41" s="688"/>
      <c r="L41" s="186" t="s">
        <v>377</v>
      </c>
      <c r="M41" s="29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199">
        <f t="shared" si="15"/>
        <v>0</v>
      </c>
      <c r="Z41" s="688"/>
      <c r="AA41" s="688"/>
      <c r="AB41" s="308"/>
      <c r="AC41" s="688"/>
      <c r="AD41" s="688"/>
      <c r="AE41" s="688"/>
      <c r="AF41" s="688"/>
      <c r="AG41" s="688"/>
      <c r="AH41" s="688"/>
      <c r="AI41" s="688"/>
      <c r="AJ41" s="688"/>
      <c r="AK41" s="688"/>
      <c r="AL41" s="688"/>
      <c r="AM41" s="688"/>
      <c r="AN41" s="688"/>
    </row>
    <row r="42" spans="1:40" ht="15.75" customHeight="1">
      <c r="A42" s="687"/>
      <c r="B42" s="694" t="s">
        <v>369</v>
      </c>
      <c r="C42" s="811" t="s">
        <v>595</v>
      </c>
      <c r="D42" s="783"/>
      <c r="E42" s="783"/>
      <c r="F42" s="783"/>
      <c r="G42" s="783"/>
      <c r="H42" s="783"/>
      <c r="I42" s="783"/>
      <c r="J42" s="784"/>
      <c r="K42" s="686" t="s">
        <v>596</v>
      </c>
      <c r="L42" s="185" t="s">
        <v>44</v>
      </c>
      <c r="M42" s="335">
        <v>0</v>
      </c>
      <c r="N42" s="335">
        <v>0</v>
      </c>
      <c r="O42" s="214">
        <v>1</v>
      </c>
      <c r="P42" s="335">
        <v>0</v>
      </c>
      <c r="Q42" s="214"/>
      <c r="R42" s="335">
        <v>0</v>
      </c>
      <c r="S42" s="335">
        <v>0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198">
        <f t="shared" si="15"/>
        <v>1</v>
      </c>
      <c r="Z42" s="773">
        <v>0.2</v>
      </c>
      <c r="AA42" s="774">
        <f>IF(OR(Y43=0,Z42=0),0,(Y43/Y42*Z42))</f>
        <v>0</v>
      </c>
      <c r="AB42" s="308"/>
      <c r="AC42" s="686"/>
      <c r="AD42" s="686"/>
      <c r="AE42" s="686"/>
      <c r="AF42" s="686"/>
      <c r="AG42" s="686"/>
      <c r="AH42" s="686"/>
      <c r="AI42" s="686"/>
      <c r="AJ42" s="686"/>
      <c r="AK42" s="686"/>
      <c r="AL42" s="686"/>
      <c r="AM42" s="686"/>
      <c r="AN42" s="686"/>
    </row>
    <row r="43" spans="1:40" ht="15.75" customHeight="1">
      <c r="A43" s="687"/>
      <c r="B43" s="688"/>
      <c r="C43" s="707"/>
      <c r="D43" s="691"/>
      <c r="E43" s="691"/>
      <c r="F43" s="691"/>
      <c r="G43" s="691"/>
      <c r="H43" s="691"/>
      <c r="I43" s="691"/>
      <c r="J43" s="680"/>
      <c r="K43" s="688"/>
      <c r="L43" s="186" t="s">
        <v>377</v>
      </c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199">
        <f t="shared" si="15"/>
        <v>0</v>
      </c>
      <c r="Z43" s="688"/>
      <c r="AA43" s="688"/>
      <c r="AB43" s="308"/>
      <c r="AC43" s="688"/>
      <c r="AD43" s="688"/>
      <c r="AE43" s="688"/>
      <c r="AF43" s="688"/>
      <c r="AG43" s="688"/>
      <c r="AH43" s="688"/>
      <c r="AI43" s="688"/>
      <c r="AJ43" s="688"/>
      <c r="AK43" s="688"/>
      <c r="AL43" s="688"/>
      <c r="AM43" s="688"/>
      <c r="AN43" s="688"/>
    </row>
    <row r="44" spans="1:40" ht="15.75" customHeight="1">
      <c r="A44" s="687"/>
      <c r="B44" s="694" t="s">
        <v>369</v>
      </c>
      <c r="C44" s="811" t="s">
        <v>597</v>
      </c>
      <c r="D44" s="783"/>
      <c r="E44" s="783"/>
      <c r="F44" s="783"/>
      <c r="G44" s="783"/>
      <c r="H44" s="783"/>
      <c r="I44" s="783"/>
      <c r="J44" s="784"/>
      <c r="K44" s="686" t="s">
        <v>598</v>
      </c>
      <c r="L44" s="185" t="s">
        <v>44</v>
      </c>
      <c r="M44" s="335">
        <v>0</v>
      </c>
      <c r="N44" s="335">
        <v>0</v>
      </c>
      <c r="O44" s="214">
        <v>1</v>
      </c>
      <c r="P44" s="335">
        <v>0</v>
      </c>
      <c r="Q44" s="335">
        <v>0</v>
      </c>
      <c r="R44" s="335">
        <v>0</v>
      </c>
      <c r="S44" s="335">
        <v>0</v>
      </c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198">
        <f t="shared" si="15"/>
        <v>1</v>
      </c>
      <c r="Z44" s="773">
        <v>0.2</v>
      </c>
      <c r="AA44" s="774">
        <f>IF(OR(Y45=0,Z44=0),0,(Y45/Y44*Z44))</f>
        <v>0</v>
      </c>
      <c r="AB44" s="308"/>
      <c r="AC44" s="686"/>
      <c r="AD44" s="686"/>
      <c r="AE44" s="686"/>
      <c r="AF44" s="686"/>
      <c r="AG44" s="686"/>
      <c r="AH44" s="686"/>
      <c r="AI44" s="686"/>
      <c r="AJ44" s="686"/>
      <c r="AK44" s="686"/>
      <c r="AL44" s="686"/>
      <c r="AM44" s="686"/>
      <c r="AN44" s="686"/>
    </row>
    <row r="45" spans="1:40" ht="15.75" customHeight="1">
      <c r="A45" s="687"/>
      <c r="B45" s="688"/>
      <c r="C45" s="707"/>
      <c r="D45" s="691"/>
      <c r="E45" s="691"/>
      <c r="F45" s="691"/>
      <c r="G45" s="691"/>
      <c r="H45" s="691"/>
      <c r="I45" s="691"/>
      <c r="J45" s="680"/>
      <c r="K45" s="688"/>
      <c r="L45" s="186" t="s">
        <v>377</v>
      </c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199">
        <f t="shared" si="15"/>
        <v>0</v>
      </c>
      <c r="Z45" s="688"/>
      <c r="AA45" s="688"/>
      <c r="AB45" s="308"/>
      <c r="AC45" s="688"/>
      <c r="AD45" s="688"/>
      <c r="AE45" s="688"/>
      <c r="AF45" s="688"/>
      <c r="AG45" s="688"/>
      <c r="AH45" s="688"/>
      <c r="AI45" s="688"/>
      <c r="AJ45" s="688"/>
      <c r="AK45" s="688"/>
      <c r="AL45" s="688"/>
      <c r="AM45" s="688"/>
      <c r="AN45" s="688"/>
    </row>
    <row r="46" spans="1:40" ht="15.75" customHeight="1">
      <c r="A46" s="687"/>
      <c r="B46" s="694" t="s">
        <v>369</v>
      </c>
      <c r="C46" s="790" t="s">
        <v>599</v>
      </c>
      <c r="D46" s="783"/>
      <c r="E46" s="783"/>
      <c r="F46" s="783"/>
      <c r="G46" s="783"/>
      <c r="H46" s="783"/>
      <c r="I46" s="783"/>
      <c r="J46" s="784"/>
      <c r="K46" s="686" t="s">
        <v>598</v>
      </c>
      <c r="L46" s="185" t="s">
        <v>44</v>
      </c>
      <c r="M46" s="335">
        <v>0</v>
      </c>
      <c r="N46" s="335">
        <v>0</v>
      </c>
      <c r="O46" s="335">
        <v>0</v>
      </c>
      <c r="P46" s="214">
        <v>1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198">
        <f t="shared" si="15"/>
        <v>1</v>
      </c>
      <c r="Z46" s="773">
        <v>0.2</v>
      </c>
      <c r="AA46" s="774">
        <f>IF(OR(Y47=0,Z46=0),0,(Y47/Y46*Z46))</f>
        <v>0</v>
      </c>
      <c r="AB46" s="308"/>
      <c r="AC46" s="686"/>
      <c r="AD46" s="686"/>
      <c r="AE46" s="686"/>
      <c r="AF46" s="686"/>
      <c r="AG46" s="686"/>
      <c r="AH46" s="686"/>
      <c r="AI46" s="686"/>
      <c r="AJ46" s="686"/>
      <c r="AK46" s="686"/>
      <c r="AL46" s="686"/>
      <c r="AM46" s="686"/>
      <c r="AN46" s="686"/>
    </row>
    <row r="47" spans="1:40" ht="15.75" customHeight="1">
      <c r="A47" s="687"/>
      <c r="B47" s="688"/>
      <c r="C47" s="707"/>
      <c r="D47" s="691"/>
      <c r="E47" s="691"/>
      <c r="F47" s="691"/>
      <c r="G47" s="691"/>
      <c r="H47" s="691"/>
      <c r="I47" s="691"/>
      <c r="J47" s="680"/>
      <c r="K47" s="688"/>
      <c r="L47" s="186" t="s">
        <v>377</v>
      </c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199">
        <f t="shared" si="15"/>
        <v>0</v>
      </c>
      <c r="Z47" s="688"/>
      <c r="AA47" s="688"/>
      <c r="AB47" s="308"/>
      <c r="AC47" s="688"/>
      <c r="AD47" s="688"/>
      <c r="AE47" s="688"/>
      <c r="AF47" s="688"/>
      <c r="AG47" s="688"/>
      <c r="AH47" s="688"/>
      <c r="AI47" s="688"/>
      <c r="AJ47" s="688"/>
      <c r="AK47" s="688"/>
      <c r="AL47" s="688"/>
      <c r="AM47" s="688"/>
      <c r="AN47" s="688"/>
    </row>
    <row r="48" spans="1:40" ht="15.75" customHeight="1">
      <c r="A48" s="687"/>
      <c r="B48" s="853"/>
      <c r="C48" s="845" t="s">
        <v>383</v>
      </c>
      <c r="D48" s="783"/>
      <c r="E48" s="783"/>
      <c r="F48" s="783"/>
      <c r="G48" s="783"/>
      <c r="H48" s="783"/>
      <c r="I48" s="783"/>
      <c r="J48" s="784"/>
      <c r="K48" s="327"/>
      <c r="L48" s="328" t="s">
        <v>44</v>
      </c>
      <c r="M48" s="329">
        <f t="shared" ref="M48:X48" si="16">+M38*$Z$38+M40*$Z$40+M42*$Z$42+M44*$Z$44+M46*$Z$46</f>
        <v>0</v>
      </c>
      <c r="N48" s="329">
        <f t="shared" si="16"/>
        <v>0</v>
      </c>
      <c r="O48" s="329">
        <f t="shared" si="16"/>
        <v>0.7</v>
      </c>
      <c r="P48" s="329">
        <f t="shared" si="16"/>
        <v>0.30000000000000004</v>
      </c>
      <c r="Q48" s="329">
        <f t="shared" si="16"/>
        <v>0</v>
      </c>
      <c r="R48" s="329">
        <f t="shared" si="16"/>
        <v>0</v>
      </c>
      <c r="S48" s="329">
        <f t="shared" si="16"/>
        <v>0</v>
      </c>
      <c r="T48" s="329">
        <f t="shared" si="16"/>
        <v>0</v>
      </c>
      <c r="U48" s="329">
        <f t="shared" si="16"/>
        <v>0</v>
      </c>
      <c r="V48" s="329">
        <f t="shared" si="16"/>
        <v>0</v>
      </c>
      <c r="W48" s="329">
        <f t="shared" si="16"/>
        <v>0</v>
      </c>
      <c r="X48" s="329">
        <f t="shared" si="16"/>
        <v>0</v>
      </c>
      <c r="Y48" s="198">
        <f t="shared" si="15"/>
        <v>1</v>
      </c>
      <c r="Z48" s="840">
        <f>SUM(Z38:Z47)</f>
        <v>1</v>
      </c>
      <c r="AA48" s="774">
        <f>IF(OR(Y49=0,Z48=0),0,(Y49/Y48*Z48))</f>
        <v>0</v>
      </c>
      <c r="AB48" s="308"/>
      <c r="AC48" s="841" t="s">
        <v>384</v>
      </c>
      <c r="AD48" s="783"/>
      <c r="AE48" s="783"/>
      <c r="AF48" s="783"/>
      <c r="AG48" s="783"/>
      <c r="AH48" s="783"/>
      <c r="AI48" s="783"/>
      <c r="AJ48" s="783"/>
      <c r="AK48" s="783"/>
      <c r="AL48" s="783"/>
      <c r="AM48" s="783"/>
      <c r="AN48" s="784"/>
    </row>
    <row r="49" spans="1:40" ht="15.75" customHeight="1">
      <c r="A49" s="767"/>
      <c r="B49" s="767"/>
      <c r="C49" s="707"/>
      <c r="D49" s="691"/>
      <c r="E49" s="691"/>
      <c r="F49" s="691"/>
      <c r="G49" s="691"/>
      <c r="H49" s="691"/>
      <c r="I49" s="691"/>
      <c r="J49" s="680"/>
      <c r="K49" s="327"/>
      <c r="L49" s="330" t="s">
        <v>377</v>
      </c>
      <c r="M49" s="331">
        <f t="shared" ref="M49:X49" si="17">+M39*$Z$38+M41*$Z$40+M43*$Z$42+M45*$Z$44+M47*$Z$46</f>
        <v>0</v>
      </c>
      <c r="N49" s="331">
        <f t="shared" si="17"/>
        <v>0</v>
      </c>
      <c r="O49" s="331">
        <f t="shared" si="17"/>
        <v>0</v>
      </c>
      <c r="P49" s="331">
        <f t="shared" si="17"/>
        <v>0</v>
      </c>
      <c r="Q49" s="331">
        <f t="shared" si="17"/>
        <v>0</v>
      </c>
      <c r="R49" s="331">
        <f t="shared" si="17"/>
        <v>0</v>
      </c>
      <c r="S49" s="331">
        <f t="shared" si="17"/>
        <v>0</v>
      </c>
      <c r="T49" s="331">
        <f t="shared" si="17"/>
        <v>0</v>
      </c>
      <c r="U49" s="331">
        <f t="shared" si="17"/>
        <v>0</v>
      </c>
      <c r="V49" s="331">
        <f t="shared" si="17"/>
        <v>0</v>
      </c>
      <c r="W49" s="331">
        <f t="shared" si="17"/>
        <v>0</v>
      </c>
      <c r="X49" s="331">
        <f t="shared" si="17"/>
        <v>0</v>
      </c>
      <c r="Y49" s="199">
        <f t="shared" si="15"/>
        <v>0</v>
      </c>
      <c r="Z49" s="688"/>
      <c r="AA49" s="688"/>
      <c r="AB49" s="308"/>
      <c r="AC49" s="707"/>
      <c r="AD49" s="691"/>
      <c r="AE49" s="691"/>
      <c r="AF49" s="691"/>
      <c r="AG49" s="691"/>
      <c r="AH49" s="691"/>
      <c r="AI49" s="691"/>
      <c r="AJ49" s="691"/>
      <c r="AK49" s="691"/>
      <c r="AL49" s="691"/>
      <c r="AM49" s="691"/>
      <c r="AN49" s="680"/>
    </row>
    <row r="50" spans="1:40" ht="15.75" customHeight="1">
      <c r="A50" s="315" t="s">
        <v>10</v>
      </c>
      <c r="B50" s="317" t="s">
        <v>11</v>
      </c>
      <c r="C50" s="317" t="s">
        <v>12</v>
      </c>
      <c r="D50" s="317" t="s">
        <v>13</v>
      </c>
      <c r="E50" s="317" t="s">
        <v>14</v>
      </c>
      <c r="F50" s="317" t="s">
        <v>15</v>
      </c>
      <c r="G50" s="317" t="s">
        <v>16</v>
      </c>
      <c r="H50" s="317" t="s">
        <v>17</v>
      </c>
      <c r="I50" s="317" t="s">
        <v>18</v>
      </c>
      <c r="J50" s="317" t="s">
        <v>19</v>
      </c>
      <c r="K50" s="317" t="s">
        <v>20</v>
      </c>
      <c r="L50" s="316" t="s">
        <v>48</v>
      </c>
      <c r="M50" s="198" t="s">
        <v>49</v>
      </c>
      <c r="N50" s="198" t="s">
        <v>50</v>
      </c>
      <c r="O50" s="198" t="s">
        <v>51</v>
      </c>
      <c r="P50" s="198" t="s">
        <v>52</v>
      </c>
      <c r="Q50" s="198" t="s">
        <v>53</v>
      </c>
      <c r="R50" s="198" t="s">
        <v>54</v>
      </c>
      <c r="S50" s="198" t="s">
        <v>55</v>
      </c>
      <c r="T50" s="198" t="s">
        <v>56</v>
      </c>
      <c r="U50" s="198" t="s">
        <v>57</v>
      </c>
      <c r="V50" s="198" t="s">
        <v>58</v>
      </c>
      <c r="W50" s="198" t="s">
        <v>59</v>
      </c>
      <c r="X50" s="198" t="s">
        <v>60</v>
      </c>
      <c r="Y50" s="198" t="s">
        <v>61</v>
      </c>
      <c r="Z50" s="317" t="s">
        <v>565</v>
      </c>
      <c r="AA50" s="198" t="s">
        <v>366</v>
      </c>
      <c r="AB50" s="308"/>
      <c r="AC50" s="318" t="s">
        <v>65</v>
      </c>
      <c r="AD50" s="318" t="s">
        <v>66</v>
      </c>
      <c r="AE50" s="318" t="s">
        <v>67</v>
      </c>
      <c r="AF50" s="318" t="s">
        <v>68</v>
      </c>
      <c r="AG50" s="318" t="s">
        <v>69</v>
      </c>
      <c r="AH50" s="318" t="s">
        <v>70</v>
      </c>
      <c r="AI50" s="318" t="s">
        <v>71</v>
      </c>
      <c r="AJ50" s="318" t="s">
        <v>72</v>
      </c>
      <c r="AK50" s="318" t="s">
        <v>73</v>
      </c>
      <c r="AL50" s="318" t="s">
        <v>74</v>
      </c>
      <c r="AM50" s="318" t="s">
        <v>75</v>
      </c>
      <c r="AN50" s="318" t="s">
        <v>367</v>
      </c>
    </row>
    <row r="51" spans="1:40" ht="42" customHeight="1">
      <c r="A51" s="857" t="s">
        <v>600</v>
      </c>
      <c r="B51" s="694" t="s">
        <v>369</v>
      </c>
      <c r="C51" s="724" t="s">
        <v>567</v>
      </c>
      <c r="D51" s="723" t="s">
        <v>568</v>
      </c>
      <c r="E51" s="724" t="s">
        <v>443</v>
      </c>
      <c r="F51" s="723" t="s">
        <v>373</v>
      </c>
      <c r="G51" s="694" t="s">
        <v>198</v>
      </c>
      <c r="H51" s="694">
        <v>100</v>
      </c>
      <c r="I51" s="846" t="s">
        <v>601</v>
      </c>
      <c r="J51" s="694" t="s">
        <v>375</v>
      </c>
      <c r="K51" s="694" t="s">
        <v>602</v>
      </c>
      <c r="L51" s="185" t="s">
        <v>44</v>
      </c>
      <c r="M51" s="214">
        <f t="shared" ref="M51:X51" si="18">+M88</f>
        <v>4.9500000000000002E-2</v>
      </c>
      <c r="N51" s="214">
        <f t="shared" si="18"/>
        <v>9.9500000000000005E-2</v>
      </c>
      <c r="O51" s="214">
        <f t="shared" si="18"/>
        <v>0.45100000000000001</v>
      </c>
      <c r="P51" s="214">
        <f t="shared" si="18"/>
        <v>0.1</v>
      </c>
      <c r="Q51" s="214">
        <f t="shared" si="18"/>
        <v>0</v>
      </c>
      <c r="R51" s="214">
        <f t="shared" si="18"/>
        <v>0.05</v>
      </c>
      <c r="S51" s="214">
        <f t="shared" si="18"/>
        <v>0.15000000000000002</v>
      </c>
      <c r="T51" s="214">
        <f t="shared" si="18"/>
        <v>0.05</v>
      </c>
      <c r="U51" s="214">
        <f t="shared" si="18"/>
        <v>0</v>
      </c>
      <c r="V51" s="214">
        <f t="shared" si="18"/>
        <v>0</v>
      </c>
      <c r="W51" s="214">
        <f t="shared" si="18"/>
        <v>0.05</v>
      </c>
      <c r="X51" s="214">
        <f t="shared" si="18"/>
        <v>0</v>
      </c>
      <c r="Y51" s="198">
        <f t="shared" ref="Y51:Y52" si="19">SUM(M51:X51)</f>
        <v>1.0000000000000002</v>
      </c>
      <c r="Z51" s="773">
        <v>0.1</v>
      </c>
      <c r="AA51" s="843">
        <f>IF(OR(Y52=0,Z51=0),0,(Y52/Y51*Z51))</f>
        <v>0</v>
      </c>
      <c r="AB51" s="308"/>
      <c r="AC51" s="686"/>
      <c r="AD51" s="686"/>
      <c r="AE51" s="686"/>
      <c r="AF51" s="686"/>
      <c r="AG51" s="686"/>
      <c r="AH51" s="686"/>
      <c r="AI51" s="686"/>
      <c r="AJ51" s="686"/>
      <c r="AK51" s="686"/>
      <c r="AL51" s="686"/>
      <c r="AM51" s="686"/>
      <c r="AN51" s="686"/>
    </row>
    <row r="52" spans="1:40" ht="42" customHeight="1">
      <c r="A52" s="687"/>
      <c r="B52" s="688"/>
      <c r="C52" s="688"/>
      <c r="D52" s="688"/>
      <c r="E52" s="688"/>
      <c r="F52" s="688"/>
      <c r="G52" s="688"/>
      <c r="H52" s="688"/>
      <c r="I52" s="688"/>
      <c r="J52" s="688"/>
      <c r="K52" s="688"/>
      <c r="L52" s="321" t="s">
        <v>377</v>
      </c>
      <c r="M52" s="334">
        <f t="shared" ref="M52:X52" si="20">+M89</f>
        <v>0</v>
      </c>
      <c r="N52" s="334">
        <f t="shared" si="20"/>
        <v>0</v>
      </c>
      <c r="O52" s="334">
        <f t="shared" si="20"/>
        <v>0</v>
      </c>
      <c r="P52" s="334">
        <f t="shared" si="20"/>
        <v>0</v>
      </c>
      <c r="Q52" s="334">
        <f t="shared" si="20"/>
        <v>0</v>
      </c>
      <c r="R52" s="334">
        <f t="shared" si="20"/>
        <v>0</v>
      </c>
      <c r="S52" s="334">
        <f t="shared" si="20"/>
        <v>0</v>
      </c>
      <c r="T52" s="334">
        <f t="shared" si="20"/>
        <v>0</v>
      </c>
      <c r="U52" s="334">
        <f t="shared" si="20"/>
        <v>0</v>
      </c>
      <c r="V52" s="334">
        <f t="shared" si="20"/>
        <v>0</v>
      </c>
      <c r="W52" s="334">
        <f t="shared" si="20"/>
        <v>0</v>
      </c>
      <c r="X52" s="334">
        <f t="shared" si="20"/>
        <v>0</v>
      </c>
      <c r="Y52" s="199">
        <f t="shared" si="19"/>
        <v>0</v>
      </c>
      <c r="Z52" s="688"/>
      <c r="AA52" s="688"/>
      <c r="AB52" s="308"/>
      <c r="AC52" s="688"/>
      <c r="AD52" s="688"/>
      <c r="AE52" s="688"/>
      <c r="AF52" s="688"/>
      <c r="AG52" s="688"/>
      <c r="AH52" s="688"/>
      <c r="AI52" s="688"/>
      <c r="AJ52" s="688"/>
      <c r="AK52" s="688"/>
      <c r="AL52" s="688"/>
      <c r="AM52" s="688"/>
      <c r="AN52" s="688"/>
    </row>
    <row r="53" spans="1:40" ht="16.5" customHeight="1">
      <c r="A53" s="687"/>
      <c r="B53" s="337"/>
      <c r="C53" s="847" t="s">
        <v>378</v>
      </c>
      <c r="D53" s="748"/>
      <c r="E53" s="748"/>
      <c r="F53" s="748"/>
      <c r="G53" s="748"/>
      <c r="H53" s="748"/>
      <c r="I53" s="748"/>
      <c r="J53" s="749"/>
      <c r="K53" s="312"/>
      <c r="L53" s="312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38" t="s">
        <v>573</v>
      </c>
      <c r="AA53" s="313"/>
      <c r="AB53" s="308"/>
      <c r="AC53" s="807"/>
      <c r="AD53" s="691"/>
      <c r="AE53" s="691"/>
      <c r="AF53" s="691"/>
      <c r="AG53" s="691"/>
      <c r="AH53" s="691"/>
      <c r="AI53" s="691"/>
      <c r="AJ53" s="691"/>
      <c r="AK53" s="691"/>
      <c r="AL53" s="691"/>
      <c r="AM53" s="691"/>
      <c r="AN53" s="680"/>
    </row>
    <row r="54" spans="1:40" ht="16.5" customHeight="1">
      <c r="A54" s="687"/>
      <c r="B54" s="694" t="s">
        <v>369</v>
      </c>
      <c r="C54" s="811" t="s">
        <v>603</v>
      </c>
      <c r="D54" s="783"/>
      <c r="E54" s="783"/>
      <c r="F54" s="783"/>
      <c r="G54" s="783"/>
      <c r="H54" s="783"/>
      <c r="I54" s="783"/>
      <c r="J54" s="784"/>
      <c r="K54" s="686" t="s">
        <v>604</v>
      </c>
      <c r="L54" s="185" t="s">
        <v>44</v>
      </c>
      <c r="M54" s="300">
        <v>0.33</v>
      </c>
      <c r="N54" s="300">
        <v>0.33</v>
      </c>
      <c r="O54" s="300">
        <v>0.34</v>
      </c>
      <c r="P54" s="339">
        <v>0</v>
      </c>
      <c r="Q54" s="339">
        <v>0</v>
      </c>
      <c r="R54" s="339">
        <v>0</v>
      </c>
      <c r="S54" s="339">
        <v>0</v>
      </c>
      <c r="T54" s="339">
        <v>0</v>
      </c>
      <c r="U54" s="339">
        <v>0</v>
      </c>
      <c r="V54" s="339">
        <v>0</v>
      </c>
      <c r="W54" s="339">
        <v>0</v>
      </c>
      <c r="X54" s="339">
        <v>0</v>
      </c>
      <c r="Y54" s="198">
        <f t="shared" ref="Y54:Y89" si="21">SUM(M54:X54)</f>
        <v>1</v>
      </c>
      <c r="Z54" s="773">
        <v>0.1</v>
      </c>
      <c r="AA54" s="774">
        <f>IF(OR(Y55=0,Z54=0),0,(Y55/Y54*Z54))</f>
        <v>0</v>
      </c>
      <c r="AB54" s="308"/>
      <c r="AC54" s="686"/>
      <c r="AD54" s="686"/>
      <c r="AE54" s="686"/>
      <c r="AF54" s="686"/>
      <c r="AG54" s="686"/>
      <c r="AH54" s="686"/>
      <c r="AI54" s="686"/>
      <c r="AJ54" s="686"/>
      <c r="AK54" s="686"/>
      <c r="AL54" s="686"/>
      <c r="AM54" s="686"/>
      <c r="AN54" s="686"/>
    </row>
    <row r="55" spans="1:40" ht="16.5" customHeight="1">
      <c r="A55" s="687"/>
      <c r="B55" s="688"/>
      <c r="C55" s="707"/>
      <c r="D55" s="691"/>
      <c r="E55" s="691"/>
      <c r="F55" s="691"/>
      <c r="G55" s="691"/>
      <c r="H55" s="691"/>
      <c r="I55" s="691"/>
      <c r="J55" s="680"/>
      <c r="K55" s="688"/>
      <c r="L55" s="186" t="s">
        <v>377</v>
      </c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199">
        <f t="shared" si="21"/>
        <v>0</v>
      </c>
      <c r="Z55" s="688"/>
      <c r="AA55" s="688"/>
      <c r="AB55" s="308"/>
      <c r="AC55" s="688"/>
      <c r="AD55" s="688"/>
      <c r="AE55" s="688"/>
      <c r="AF55" s="688"/>
      <c r="AG55" s="688"/>
      <c r="AH55" s="688"/>
      <c r="AI55" s="688"/>
      <c r="AJ55" s="688"/>
      <c r="AK55" s="688"/>
      <c r="AL55" s="688"/>
      <c r="AM55" s="688"/>
      <c r="AN55" s="688"/>
    </row>
    <row r="56" spans="1:40" ht="16.5" customHeight="1">
      <c r="A56" s="687"/>
      <c r="B56" s="694" t="s">
        <v>369</v>
      </c>
      <c r="C56" s="811" t="s">
        <v>605</v>
      </c>
      <c r="D56" s="783"/>
      <c r="E56" s="783"/>
      <c r="F56" s="783"/>
      <c r="G56" s="783"/>
      <c r="H56" s="783"/>
      <c r="I56" s="783"/>
      <c r="J56" s="784"/>
      <c r="K56" s="686" t="s">
        <v>606</v>
      </c>
      <c r="L56" s="185" t="s">
        <v>44</v>
      </c>
      <c r="M56" s="339">
        <v>0</v>
      </c>
      <c r="N56" s="339">
        <v>0</v>
      </c>
      <c r="O56" s="300">
        <v>1</v>
      </c>
      <c r="P56" s="339">
        <v>0</v>
      </c>
      <c r="Q56" s="339">
        <v>0</v>
      </c>
      <c r="R56" s="339">
        <v>0</v>
      </c>
      <c r="S56" s="339">
        <v>0</v>
      </c>
      <c r="T56" s="339">
        <v>0</v>
      </c>
      <c r="U56" s="339">
        <v>0</v>
      </c>
      <c r="V56" s="339">
        <v>0</v>
      </c>
      <c r="W56" s="339">
        <v>0</v>
      </c>
      <c r="X56" s="339">
        <v>0</v>
      </c>
      <c r="Y56" s="198">
        <f t="shared" si="21"/>
        <v>1</v>
      </c>
      <c r="Z56" s="773">
        <v>0.05</v>
      </c>
      <c r="AA56" s="774">
        <f>IF(OR(Y57=0,Z56=0),0,(Y57/Y56*Z56))</f>
        <v>0</v>
      </c>
      <c r="AB56" s="308"/>
      <c r="AC56" s="686"/>
      <c r="AD56" s="686"/>
      <c r="AE56" s="686"/>
      <c r="AF56" s="686"/>
      <c r="AG56" s="686"/>
      <c r="AH56" s="686"/>
      <c r="AI56" s="686"/>
      <c r="AJ56" s="686"/>
      <c r="AK56" s="686"/>
      <c r="AL56" s="686"/>
      <c r="AM56" s="686"/>
      <c r="AN56" s="686"/>
    </row>
    <row r="57" spans="1:40" ht="16.5" customHeight="1">
      <c r="A57" s="687"/>
      <c r="B57" s="688"/>
      <c r="C57" s="707"/>
      <c r="D57" s="691"/>
      <c r="E57" s="691"/>
      <c r="F57" s="691"/>
      <c r="G57" s="691"/>
      <c r="H57" s="691"/>
      <c r="I57" s="691"/>
      <c r="J57" s="680"/>
      <c r="K57" s="688"/>
      <c r="L57" s="186" t="s">
        <v>377</v>
      </c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199">
        <f t="shared" si="21"/>
        <v>0</v>
      </c>
      <c r="Z57" s="688"/>
      <c r="AA57" s="688"/>
      <c r="AB57" s="308"/>
      <c r="AC57" s="688"/>
      <c r="AD57" s="688"/>
      <c r="AE57" s="688"/>
      <c r="AF57" s="688"/>
      <c r="AG57" s="688"/>
      <c r="AH57" s="688"/>
      <c r="AI57" s="688"/>
      <c r="AJ57" s="688"/>
      <c r="AK57" s="688"/>
      <c r="AL57" s="688"/>
      <c r="AM57" s="688"/>
      <c r="AN57" s="688"/>
    </row>
    <row r="58" spans="1:40" ht="16.5" customHeight="1">
      <c r="A58" s="687"/>
      <c r="B58" s="694" t="s">
        <v>369</v>
      </c>
      <c r="C58" s="811" t="s">
        <v>607</v>
      </c>
      <c r="D58" s="783"/>
      <c r="E58" s="783"/>
      <c r="F58" s="783"/>
      <c r="G58" s="783"/>
      <c r="H58" s="783"/>
      <c r="I58" s="783"/>
      <c r="J58" s="784"/>
      <c r="K58" s="686" t="s">
        <v>608</v>
      </c>
      <c r="L58" s="185" t="s">
        <v>44</v>
      </c>
      <c r="M58" s="339">
        <v>0</v>
      </c>
      <c r="N58" s="339">
        <v>0</v>
      </c>
      <c r="O58" s="300">
        <v>1</v>
      </c>
      <c r="P58" s="339">
        <v>0</v>
      </c>
      <c r="Q58" s="339">
        <v>0</v>
      </c>
      <c r="R58" s="339">
        <v>0</v>
      </c>
      <c r="S58" s="339">
        <v>0</v>
      </c>
      <c r="T58" s="339">
        <v>0</v>
      </c>
      <c r="U58" s="339">
        <v>0</v>
      </c>
      <c r="V58" s="339">
        <v>0</v>
      </c>
      <c r="W58" s="339">
        <v>0</v>
      </c>
      <c r="X58" s="339">
        <v>0</v>
      </c>
      <c r="Y58" s="198">
        <f t="shared" si="21"/>
        <v>1</v>
      </c>
      <c r="Z58" s="773">
        <v>0.1</v>
      </c>
      <c r="AA58" s="774">
        <f>IF(OR(Y59=0,Z58=0),0,(Y59/Y58*Z58))</f>
        <v>0</v>
      </c>
      <c r="AB58" s="308"/>
      <c r="AC58" s="686"/>
      <c r="AD58" s="686"/>
      <c r="AE58" s="686"/>
      <c r="AF58" s="686"/>
      <c r="AG58" s="686"/>
      <c r="AH58" s="686"/>
      <c r="AI58" s="686"/>
      <c r="AJ58" s="686"/>
      <c r="AK58" s="686"/>
      <c r="AL58" s="686"/>
      <c r="AM58" s="686"/>
      <c r="AN58" s="686"/>
    </row>
    <row r="59" spans="1:40" ht="16.5" customHeight="1">
      <c r="A59" s="687"/>
      <c r="B59" s="688"/>
      <c r="C59" s="707"/>
      <c r="D59" s="691"/>
      <c r="E59" s="691"/>
      <c r="F59" s="691"/>
      <c r="G59" s="691"/>
      <c r="H59" s="691"/>
      <c r="I59" s="691"/>
      <c r="J59" s="680"/>
      <c r="K59" s="688"/>
      <c r="L59" s="186" t="s">
        <v>377</v>
      </c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199">
        <f t="shared" si="21"/>
        <v>0</v>
      </c>
      <c r="Z59" s="688"/>
      <c r="AA59" s="688"/>
      <c r="AB59" s="308"/>
      <c r="AC59" s="688"/>
      <c r="AD59" s="688"/>
      <c r="AE59" s="688"/>
      <c r="AF59" s="688"/>
      <c r="AG59" s="688"/>
      <c r="AH59" s="688"/>
      <c r="AI59" s="688"/>
      <c r="AJ59" s="688"/>
      <c r="AK59" s="688"/>
      <c r="AL59" s="688"/>
      <c r="AM59" s="688"/>
      <c r="AN59" s="688"/>
    </row>
    <row r="60" spans="1:40" ht="16.5" customHeight="1">
      <c r="A60" s="687"/>
      <c r="B60" s="694" t="s">
        <v>369</v>
      </c>
      <c r="C60" s="811" t="s">
        <v>609</v>
      </c>
      <c r="D60" s="783"/>
      <c r="E60" s="783"/>
      <c r="F60" s="783"/>
      <c r="G60" s="783"/>
      <c r="H60" s="783"/>
      <c r="I60" s="783"/>
      <c r="J60" s="784"/>
      <c r="K60" s="686" t="s">
        <v>608</v>
      </c>
      <c r="L60" s="185" t="s">
        <v>44</v>
      </c>
      <c r="M60" s="339">
        <v>0</v>
      </c>
      <c r="N60" s="339">
        <v>0</v>
      </c>
      <c r="O60" s="339">
        <v>0</v>
      </c>
      <c r="P60" s="339">
        <v>0</v>
      </c>
      <c r="Q60" s="339">
        <v>0</v>
      </c>
      <c r="R60" s="339">
        <v>0</v>
      </c>
      <c r="S60" s="300">
        <v>1</v>
      </c>
      <c r="T60" s="339">
        <v>0</v>
      </c>
      <c r="U60" s="339">
        <v>0</v>
      </c>
      <c r="V60" s="339">
        <v>0</v>
      </c>
      <c r="W60" s="339">
        <v>0</v>
      </c>
      <c r="X60" s="339">
        <v>0</v>
      </c>
      <c r="Y60" s="198">
        <f t="shared" si="21"/>
        <v>1</v>
      </c>
      <c r="Z60" s="773">
        <v>0.1</v>
      </c>
      <c r="AA60" s="774">
        <f>IF(OR(Y61=0,Z60=0),0,(Y61/Y60*Z60))</f>
        <v>0</v>
      </c>
      <c r="AB60" s="308"/>
      <c r="AC60" s="686"/>
      <c r="AD60" s="686"/>
      <c r="AE60" s="686"/>
      <c r="AF60" s="686"/>
      <c r="AG60" s="686"/>
      <c r="AH60" s="686"/>
      <c r="AI60" s="686"/>
      <c r="AJ60" s="686"/>
      <c r="AK60" s="686"/>
      <c r="AL60" s="686"/>
      <c r="AM60" s="686"/>
      <c r="AN60" s="686"/>
    </row>
    <row r="61" spans="1:40" ht="16.5" customHeight="1">
      <c r="A61" s="687"/>
      <c r="B61" s="688"/>
      <c r="C61" s="707"/>
      <c r="D61" s="691"/>
      <c r="E61" s="691"/>
      <c r="F61" s="691"/>
      <c r="G61" s="691"/>
      <c r="H61" s="691"/>
      <c r="I61" s="691"/>
      <c r="J61" s="680"/>
      <c r="K61" s="688"/>
      <c r="L61" s="186" t="s">
        <v>377</v>
      </c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199">
        <f t="shared" si="21"/>
        <v>0</v>
      </c>
      <c r="Z61" s="688"/>
      <c r="AA61" s="688"/>
      <c r="AB61" s="308"/>
      <c r="AC61" s="688"/>
      <c r="AD61" s="688"/>
      <c r="AE61" s="688"/>
      <c r="AF61" s="688"/>
      <c r="AG61" s="688"/>
      <c r="AH61" s="688"/>
      <c r="AI61" s="688"/>
      <c r="AJ61" s="688"/>
      <c r="AK61" s="688"/>
      <c r="AL61" s="688"/>
      <c r="AM61" s="688"/>
      <c r="AN61" s="688"/>
    </row>
    <row r="62" spans="1:40" ht="16.5" customHeight="1">
      <c r="A62" s="687"/>
      <c r="B62" s="694" t="s">
        <v>369</v>
      </c>
      <c r="C62" s="811" t="s">
        <v>610</v>
      </c>
      <c r="D62" s="783"/>
      <c r="E62" s="783"/>
      <c r="F62" s="783"/>
      <c r="G62" s="783"/>
      <c r="H62" s="783"/>
      <c r="I62" s="783"/>
      <c r="J62" s="784"/>
      <c r="K62" s="686" t="s">
        <v>608</v>
      </c>
      <c r="L62" s="185" t="s">
        <v>44</v>
      </c>
      <c r="M62" s="339">
        <v>0</v>
      </c>
      <c r="N62" s="339">
        <v>0</v>
      </c>
      <c r="O62" s="300"/>
      <c r="P62" s="300">
        <v>1</v>
      </c>
      <c r="Q62" s="339">
        <v>0</v>
      </c>
      <c r="R62" s="339">
        <v>0</v>
      </c>
      <c r="S62" s="339">
        <v>0</v>
      </c>
      <c r="T62" s="339">
        <v>0</v>
      </c>
      <c r="U62" s="339">
        <v>0</v>
      </c>
      <c r="V62" s="339">
        <v>0</v>
      </c>
      <c r="W62" s="339">
        <v>0</v>
      </c>
      <c r="X62" s="339">
        <v>0</v>
      </c>
      <c r="Y62" s="198">
        <f t="shared" si="21"/>
        <v>1</v>
      </c>
      <c r="Z62" s="773">
        <v>0.05</v>
      </c>
      <c r="AA62" s="774">
        <f>IF(OR(Y63=0,Z62=0),0,(Y63/Y62*Z62))</f>
        <v>0</v>
      </c>
      <c r="AB62" s="308"/>
      <c r="AC62" s="686"/>
      <c r="AD62" s="686"/>
      <c r="AE62" s="686"/>
      <c r="AF62" s="686"/>
      <c r="AG62" s="686"/>
      <c r="AH62" s="686"/>
      <c r="AI62" s="686"/>
      <c r="AJ62" s="686"/>
      <c r="AK62" s="686"/>
      <c r="AL62" s="686"/>
      <c r="AM62" s="686"/>
      <c r="AN62" s="686"/>
    </row>
    <row r="63" spans="1:40" ht="16.5" customHeight="1">
      <c r="A63" s="687"/>
      <c r="B63" s="688"/>
      <c r="C63" s="707"/>
      <c r="D63" s="691"/>
      <c r="E63" s="691"/>
      <c r="F63" s="691"/>
      <c r="G63" s="691"/>
      <c r="H63" s="691"/>
      <c r="I63" s="691"/>
      <c r="J63" s="680"/>
      <c r="K63" s="688"/>
      <c r="L63" s="186" t="s">
        <v>377</v>
      </c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199">
        <f t="shared" si="21"/>
        <v>0</v>
      </c>
      <c r="Z63" s="688"/>
      <c r="AA63" s="688"/>
      <c r="AB63" s="308"/>
      <c r="AC63" s="688"/>
      <c r="AD63" s="688"/>
      <c r="AE63" s="688"/>
      <c r="AF63" s="688"/>
      <c r="AG63" s="688"/>
      <c r="AH63" s="688"/>
      <c r="AI63" s="688"/>
      <c r="AJ63" s="688"/>
      <c r="AK63" s="688"/>
      <c r="AL63" s="688"/>
      <c r="AM63" s="688"/>
      <c r="AN63" s="688"/>
    </row>
    <row r="64" spans="1:40" ht="16.5" customHeight="1">
      <c r="A64" s="687"/>
      <c r="B64" s="694" t="s">
        <v>369</v>
      </c>
      <c r="C64" s="811" t="s">
        <v>611</v>
      </c>
      <c r="D64" s="783"/>
      <c r="E64" s="783"/>
      <c r="F64" s="783"/>
      <c r="G64" s="783"/>
      <c r="H64" s="783"/>
      <c r="I64" s="783"/>
      <c r="J64" s="784"/>
      <c r="K64" s="686" t="s">
        <v>608</v>
      </c>
      <c r="L64" s="185" t="s">
        <v>44</v>
      </c>
      <c r="M64" s="339">
        <v>0</v>
      </c>
      <c r="N64" s="339">
        <v>0</v>
      </c>
      <c r="O64" s="339">
        <v>0</v>
      </c>
      <c r="P64" s="339">
        <v>0</v>
      </c>
      <c r="Q64" s="339">
        <v>0</v>
      </c>
      <c r="R64" s="339">
        <v>0</v>
      </c>
      <c r="S64" s="339">
        <v>0</v>
      </c>
      <c r="T64" s="300">
        <v>1</v>
      </c>
      <c r="U64" s="339">
        <v>0</v>
      </c>
      <c r="V64" s="339">
        <v>0</v>
      </c>
      <c r="W64" s="339">
        <v>0</v>
      </c>
      <c r="X64" s="339">
        <v>0</v>
      </c>
      <c r="Y64" s="198">
        <f t="shared" si="21"/>
        <v>1</v>
      </c>
      <c r="Z64" s="773">
        <v>0.05</v>
      </c>
      <c r="AA64" s="774">
        <f>IF(OR(Y65=0,Z64=0),0,(Y65/Y64*Z64))</f>
        <v>0</v>
      </c>
      <c r="AB64" s="308"/>
      <c r="AC64" s="686"/>
      <c r="AD64" s="686"/>
      <c r="AE64" s="686"/>
      <c r="AF64" s="686"/>
      <c r="AG64" s="686"/>
      <c r="AH64" s="686"/>
      <c r="AI64" s="686"/>
      <c r="AJ64" s="686"/>
      <c r="AK64" s="686"/>
      <c r="AL64" s="686"/>
      <c r="AM64" s="686"/>
      <c r="AN64" s="686"/>
    </row>
    <row r="65" spans="1:40" ht="16.5" customHeight="1">
      <c r="A65" s="687"/>
      <c r="B65" s="688"/>
      <c r="C65" s="707"/>
      <c r="D65" s="691"/>
      <c r="E65" s="691"/>
      <c r="F65" s="691"/>
      <c r="G65" s="691"/>
      <c r="H65" s="691"/>
      <c r="I65" s="691"/>
      <c r="J65" s="680"/>
      <c r="K65" s="688"/>
      <c r="L65" s="186" t="s">
        <v>377</v>
      </c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199">
        <f t="shared" si="21"/>
        <v>0</v>
      </c>
      <c r="Z65" s="688"/>
      <c r="AA65" s="688"/>
      <c r="AB65" s="308"/>
      <c r="AC65" s="688"/>
      <c r="AD65" s="688"/>
      <c r="AE65" s="688"/>
      <c r="AF65" s="688"/>
      <c r="AG65" s="688"/>
      <c r="AH65" s="688"/>
      <c r="AI65" s="688"/>
      <c r="AJ65" s="688"/>
      <c r="AK65" s="688"/>
      <c r="AL65" s="688"/>
      <c r="AM65" s="688"/>
      <c r="AN65" s="688"/>
    </row>
    <row r="66" spans="1:40" ht="16.5" customHeight="1">
      <c r="A66" s="687"/>
      <c r="B66" s="694" t="s">
        <v>369</v>
      </c>
      <c r="C66" s="811" t="s">
        <v>612</v>
      </c>
      <c r="D66" s="783"/>
      <c r="E66" s="783"/>
      <c r="F66" s="783"/>
      <c r="G66" s="783"/>
      <c r="H66" s="783"/>
      <c r="I66" s="783"/>
      <c r="J66" s="784"/>
      <c r="K66" s="694" t="s">
        <v>602</v>
      </c>
      <c r="L66" s="185" t="s">
        <v>44</v>
      </c>
      <c r="M66" s="339">
        <v>0</v>
      </c>
      <c r="N66" s="300">
        <v>0.5</v>
      </c>
      <c r="O66" s="300">
        <v>0.5</v>
      </c>
      <c r="P66" s="339">
        <v>0</v>
      </c>
      <c r="Q66" s="339">
        <v>0</v>
      </c>
      <c r="R66" s="339">
        <v>0</v>
      </c>
      <c r="S66" s="339">
        <v>0</v>
      </c>
      <c r="T66" s="339">
        <v>0</v>
      </c>
      <c r="U66" s="339">
        <v>0</v>
      </c>
      <c r="V66" s="339">
        <v>0</v>
      </c>
      <c r="W66" s="339">
        <v>0</v>
      </c>
      <c r="X66" s="339">
        <v>0</v>
      </c>
      <c r="Y66" s="198">
        <f t="shared" si="21"/>
        <v>1</v>
      </c>
      <c r="Z66" s="773">
        <v>0.05</v>
      </c>
      <c r="AA66" s="774">
        <f>IF(OR(Y67=0,Z66=0),0,(Y67/Y66*Z66))</f>
        <v>0</v>
      </c>
      <c r="AB66" s="308"/>
      <c r="AC66" s="686"/>
      <c r="AD66" s="686"/>
      <c r="AE66" s="686"/>
      <c r="AF66" s="686"/>
      <c r="AG66" s="686"/>
      <c r="AH66" s="686"/>
      <c r="AI66" s="686"/>
      <c r="AJ66" s="686"/>
      <c r="AK66" s="686"/>
      <c r="AL66" s="686"/>
      <c r="AM66" s="686"/>
      <c r="AN66" s="686"/>
    </row>
    <row r="67" spans="1:40" ht="16.5" customHeight="1">
      <c r="A67" s="687"/>
      <c r="B67" s="688"/>
      <c r="C67" s="707"/>
      <c r="D67" s="691"/>
      <c r="E67" s="691"/>
      <c r="F67" s="691"/>
      <c r="G67" s="691"/>
      <c r="H67" s="691"/>
      <c r="I67" s="691"/>
      <c r="J67" s="680"/>
      <c r="K67" s="688"/>
      <c r="L67" s="186" t="s">
        <v>377</v>
      </c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199">
        <f t="shared" si="21"/>
        <v>0</v>
      </c>
      <c r="Z67" s="688"/>
      <c r="AA67" s="688"/>
      <c r="AB67" s="308"/>
      <c r="AC67" s="767"/>
      <c r="AD67" s="767"/>
      <c r="AE67" s="767"/>
      <c r="AF67" s="767"/>
      <c r="AG67" s="767"/>
      <c r="AH67" s="767"/>
      <c r="AI67" s="767"/>
      <c r="AJ67" s="767"/>
      <c r="AK67" s="767"/>
      <c r="AL67" s="767"/>
      <c r="AM67" s="767"/>
      <c r="AN67" s="767"/>
    </row>
    <row r="68" spans="1:40" ht="16.5" customHeight="1">
      <c r="A68" s="687"/>
      <c r="B68" s="694" t="s">
        <v>369</v>
      </c>
      <c r="C68" s="811" t="s">
        <v>613</v>
      </c>
      <c r="D68" s="783"/>
      <c r="E68" s="783"/>
      <c r="F68" s="783"/>
      <c r="G68" s="783"/>
      <c r="H68" s="783"/>
      <c r="I68" s="783"/>
      <c r="J68" s="784"/>
      <c r="K68" s="686" t="s">
        <v>602</v>
      </c>
      <c r="L68" s="185" t="s">
        <v>44</v>
      </c>
      <c r="M68" s="339">
        <v>0</v>
      </c>
      <c r="N68" s="339">
        <v>0</v>
      </c>
      <c r="O68" s="339">
        <v>0</v>
      </c>
      <c r="P68" s="339">
        <v>0</v>
      </c>
      <c r="Q68" s="339">
        <v>0</v>
      </c>
      <c r="R68" s="339">
        <v>0</v>
      </c>
      <c r="S68" s="339">
        <v>0</v>
      </c>
      <c r="T68" s="339">
        <v>0</v>
      </c>
      <c r="U68" s="339">
        <v>0</v>
      </c>
      <c r="V68" s="339">
        <v>0</v>
      </c>
      <c r="W68" s="300">
        <v>1</v>
      </c>
      <c r="X68" s="339">
        <v>0</v>
      </c>
      <c r="Y68" s="198">
        <f t="shared" si="21"/>
        <v>1</v>
      </c>
      <c r="Z68" s="773">
        <v>0.05</v>
      </c>
      <c r="AA68" s="774">
        <f>IF(OR(Y69=0,Z68=0),0,(Y69/Y68*Z68))</f>
        <v>0</v>
      </c>
      <c r="AB68" s="308"/>
      <c r="AC68" s="686"/>
      <c r="AD68" s="686"/>
      <c r="AE68" s="686"/>
      <c r="AF68" s="686"/>
      <c r="AG68" s="686"/>
      <c r="AH68" s="686"/>
      <c r="AI68" s="686"/>
      <c r="AJ68" s="686"/>
      <c r="AK68" s="686"/>
      <c r="AL68" s="686"/>
      <c r="AM68" s="686"/>
      <c r="AN68" s="686"/>
    </row>
    <row r="69" spans="1:40" ht="16.5" customHeight="1">
      <c r="A69" s="687"/>
      <c r="B69" s="688"/>
      <c r="C69" s="707"/>
      <c r="D69" s="691"/>
      <c r="E69" s="691"/>
      <c r="F69" s="691"/>
      <c r="G69" s="691"/>
      <c r="H69" s="691"/>
      <c r="I69" s="691"/>
      <c r="J69" s="680"/>
      <c r="K69" s="688"/>
      <c r="L69" s="186" t="s">
        <v>377</v>
      </c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199">
        <f t="shared" si="21"/>
        <v>0</v>
      </c>
      <c r="Z69" s="688"/>
      <c r="AA69" s="688"/>
      <c r="AB69" s="308"/>
      <c r="AC69" s="688"/>
      <c r="AD69" s="688"/>
      <c r="AE69" s="688"/>
      <c r="AF69" s="688"/>
      <c r="AG69" s="688"/>
      <c r="AH69" s="688"/>
      <c r="AI69" s="688"/>
      <c r="AJ69" s="688"/>
      <c r="AK69" s="688"/>
      <c r="AL69" s="688"/>
      <c r="AM69" s="688"/>
      <c r="AN69" s="688"/>
    </row>
    <row r="70" spans="1:40" ht="16.5" customHeight="1">
      <c r="A70" s="687"/>
      <c r="B70" s="694" t="s">
        <v>369</v>
      </c>
      <c r="C70" s="811" t="s">
        <v>614</v>
      </c>
      <c r="D70" s="783"/>
      <c r="E70" s="783"/>
      <c r="F70" s="783"/>
      <c r="G70" s="783"/>
      <c r="H70" s="783"/>
      <c r="I70" s="783"/>
      <c r="J70" s="784"/>
      <c r="K70" s="686" t="s">
        <v>602</v>
      </c>
      <c r="L70" s="185" t="s">
        <v>44</v>
      </c>
      <c r="M70" s="300">
        <v>0.33</v>
      </c>
      <c r="N70" s="300">
        <v>0.33</v>
      </c>
      <c r="O70" s="300">
        <v>0.34</v>
      </c>
      <c r="P70" s="339">
        <v>0</v>
      </c>
      <c r="Q70" s="339">
        <v>0</v>
      </c>
      <c r="R70" s="339">
        <v>0</v>
      </c>
      <c r="S70" s="339">
        <v>0</v>
      </c>
      <c r="T70" s="339">
        <v>0</v>
      </c>
      <c r="U70" s="339">
        <v>0</v>
      </c>
      <c r="V70" s="339">
        <v>0</v>
      </c>
      <c r="W70" s="339">
        <v>0</v>
      </c>
      <c r="X70" s="339">
        <v>0</v>
      </c>
      <c r="Y70" s="198">
        <f t="shared" si="21"/>
        <v>1</v>
      </c>
      <c r="Z70" s="773">
        <v>0.05</v>
      </c>
      <c r="AA70" s="774">
        <f>IF(OR(Y71=0,Z70=0),0,(Y71/Y70*Z70))</f>
        <v>0</v>
      </c>
      <c r="AB70" s="308"/>
      <c r="AC70" s="686"/>
      <c r="AD70" s="686"/>
      <c r="AE70" s="686"/>
      <c r="AF70" s="686"/>
      <c r="AG70" s="686"/>
      <c r="AH70" s="686"/>
      <c r="AI70" s="686"/>
      <c r="AJ70" s="686"/>
      <c r="AK70" s="686"/>
      <c r="AL70" s="686"/>
      <c r="AM70" s="686"/>
      <c r="AN70" s="686"/>
    </row>
    <row r="71" spans="1:40" ht="16.5" customHeight="1">
      <c r="A71" s="687"/>
      <c r="B71" s="688"/>
      <c r="C71" s="707"/>
      <c r="D71" s="691"/>
      <c r="E71" s="691"/>
      <c r="F71" s="691"/>
      <c r="G71" s="691"/>
      <c r="H71" s="691"/>
      <c r="I71" s="691"/>
      <c r="J71" s="680"/>
      <c r="K71" s="688"/>
      <c r="L71" s="186" t="s">
        <v>377</v>
      </c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199">
        <f t="shared" si="21"/>
        <v>0</v>
      </c>
      <c r="Z71" s="688"/>
      <c r="AA71" s="688"/>
      <c r="AB71" s="308"/>
      <c r="AC71" s="688"/>
      <c r="AD71" s="688"/>
      <c r="AE71" s="688"/>
      <c r="AF71" s="688"/>
      <c r="AG71" s="688"/>
      <c r="AH71" s="688"/>
      <c r="AI71" s="688"/>
      <c r="AJ71" s="688"/>
      <c r="AK71" s="688"/>
      <c r="AL71" s="688"/>
      <c r="AM71" s="688"/>
      <c r="AN71" s="688"/>
    </row>
    <row r="72" spans="1:40" ht="16.5" customHeight="1">
      <c r="A72" s="687"/>
      <c r="B72" s="694" t="s">
        <v>369</v>
      </c>
      <c r="C72" s="811" t="s">
        <v>615</v>
      </c>
      <c r="D72" s="783"/>
      <c r="E72" s="783"/>
      <c r="F72" s="783"/>
      <c r="G72" s="783"/>
      <c r="H72" s="783"/>
      <c r="I72" s="783"/>
      <c r="J72" s="784"/>
      <c r="K72" s="686" t="s">
        <v>602</v>
      </c>
      <c r="L72" s="185" t="s">
        <v>44</v>
      </c>
      <c r="M72" s="339">
        <v>0</v>
      </c>
      <c r="N72" s="300">
        <v>0.5</v>
      </c>
      <c r="O72" s="300">
        <v>0.5</v>
      </c>
      <c r="P72" s="339">
        <v>0</v>
      </c>
      <c r="Q72" s="339">
        <v>0</v>
      </c>
      <c r="R72" s="339">
        <v>0</v>
      </c>
      <c r="S72" s="339">
        <v>0</v>
      </c>
      <c r="T72" s="339">
        <v>0</v>
      </c>
      <c r="U72" s="339">
        <v>0</v>
      </c>
      <c r="V72" s="339">
        <v>0</v>
      </c>
      <c r="W72" s="339">
        <v>0</v>
      </c>
      <c r="X72" s="339">
        <v>0</v>
      </c>
      <c r="Y72" s="198">
        <f t="shared" si="21"/>
        <v>1</v>
      </c>
      <c r="Z72" s="773">
        <v>0.05</v>
      </c>
      <c r="AA72" s="774">
        <f>IF(OR(Y73=0,Z72=0),0,(Y73/Y72*Z72))</f>
        <v>0</v>
      </c>
      <c r="AB72" s="308"/>
      <c r="AC72" s="686"/>
      <c r="AD72" s="686"/>
      <c r="AE72" s="686"/>
      <c r="AF72" s="686"/>
      <c r="AG72" s="686"/>
      <c r="AH72" s="686"/>
      <c r="AI72" s="686"/>
      <c r="AJ72" s="686"/>
      <c r="AK72" s="686"/>
      <c r="AL72" s="686"/>
      <c r="AM72" s="686"/>
      <c r="AN72" s="686"/>
    </row>
    <row r="73" spans="1:40" ht="16.5" customHeight="1">
      <c r="A73" s="687"/>
      <c r="B73" s="688"/>
      <c r="C73" s="707"/>
      <c r="D73" s="691"/>
      <c r="E73" s="691"/>
      <c r="F73" s="691"/>
      <c r="G73" s="691"/>
      <c r="H73" s="691"/>
      <c r="I73" s="691"/>
      <c r="J73" s="680"/>
      <c r="K73" s="688"/>
      <c r="L73" s="186" t="s">
        <v>377</v>
      </c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199">
        <f t="shared" si="21"/>
        <v>0</v>
      </c>
      <c r="Z73" s="688"/>
      <c r="AA73" s="688"/>
      <c r="AB73" s="308"/>
      <c r="AC73" s="688"/>
      <c r="AD73" s="688"/>
      <c r="AE73" s="688"/>
      <c r="AF73" s="688"/>
      <c r="AG73" s="688"/>
      <c r="AH73" s="688"/>
      <c r="AI73" s="688"/>
      <c r="AJ73" s="688"/>
      <c r="AK73" s="688"/>
      <c r="AL73" s="688"/>
      <c r="AM73" s="688"/>
      <c r="AN73" s="688"/>
    </row>
    <row r="74" spans="1:40" ht="16.5" customHeight="1">
      <c r="A74" s="687"/>
      <c r="B74" s="694" t="s">
        <v>369</v>
      </c>
      <c r="C74" s="811" t="s">
        <v>616</v>
      </c>
      <c r="D74" s="783"/>
      <c r="E74" s="783"/>
      <c r="F74" s="783"/>
      <c r="G74" s="783"/>
      <c r="H74" s="783"/>
      <c r="I74" s="783"/>
      <c r="J74" s="784"/>
      <c r="K74" s="686" t="s">
        <v>602</v>
      </c>
      <c r="L74" s="185" t="s">
        <v>44</v>
      </c>
      <c r="M74" s="339">
        <v>0</v>
      </c>
      <c r="N74" s="339">
        <v>0</v>
      </c>
      <c r="O74" s="300">
        <v>1</v>
      </c>
      <c r="P74" s="339">
        <v>0</v>
      </c>
      <c r="Q74" s="339">
        <v>0</v>
      </c>
      <c r="R74" s="339">
        <v>0</v>
      </c>
      <c r="S74" s="339">
        <v>0</v>
      </c>
      <c r="T74" s="339">
        <v>0</v>
      </c>
      <c r="U74" s="339">
        <v>0</v>
      </c>
      <c r="V74" s="339">
        <v>0</v>
      </c>
      <c r="W74" s="339">
        <v>0</v>
      </c>
      <c r="X74" s="339">
        <v>0</v>
      </c>
      <c r="Y74" s="198">
        <f t="shared" si="21"/>
        <v>1</v>
      </c>
      <c r="Z74" s="773">
        <v>0.05</v>
      </c>
      <c r="AA74" s="774">
        <f>IF(OR(Y75=0,Z74=0),0,(Y75/Y74*Z74))</f>
        <v>0</v>
      </c>
      <c r="AB74" s="308"/>
      <c r="AC74" s="686"/>
      <c r="AD74" s="686"/>
      <c r="AE74" s="686"/>
      <c r="AF74" s="686"/>
      <c r="AG74" s="686"/>
      <c r="AH74" s="686"/>
      <c r="AI74" s="686"/>
      <c r="AJ74" s="686"/>
      <c r="AK74" s="686"/>
      <c r="AL74" s="686"/>
      <c r="AM74" s="686"/>
      <c r="AN74" s="686"/>
    </row>
    <row r="75" spans="1:40" ht="16.5" customHeight="1">
      <c r="A75" s="687"/>
      <c r="B75" s="688"/>
      <c r="C75" s="707"/>
      <c r="D75" s="691"/>
      <c r="E75" s="691"/>
      <c r="F75" s="691"/>
      <c r="G75" s="691"/>
      <c r="H75" s="691"/>
      <c r="I75" s="691"/>
      <c r="J75" s="680"/>
      <c r="K75" s="688"/>
      <c r="L75" s="186" t="s">
        <v>377</v>
      </c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199">
        <f t="shared" si="21"/>
        <v>0</v>
      </c>
      <c r="Z75" s="688"/>
      <c r="AA75" s="688"/>
      <c r="AB75" s="308"/>
      <c r="AC75" s="688"/>
      <c r="AD75" s="688"/>
      <c r="AE75" s="688"/>
      <c r="AF75" s="688"/>
      <c r="AG75" s="688"/>
      <c r="AH75" s="688"/>
      <c r="AI75" s="688"/>
      <c r="AJ75" s="688"/>
      <c r="AK75" s="688"/>
      <c r="AL75" s="688"/>
      <c r="AM75" s="688"/>
      <c r="AN75" s="688"/>
    </row>
    <row r="76" spans="1:40" ht="16.5" customHeight="1">
      <c r="A76" s="687"/>
      <c r="B76" s="694" t="s">
        <v>369</v>
      </c>
      <c r="C76" s="811" t="s">
        <v>617</v>
      </c>
      <c r="D76" s="783"/>
      <c r="E76" s="783"/>
      <c r="F76" s="783"/>
      <c r="G76" s="783"/>
      <c r="H76" s="783"/>
      <c r="I76" s="783"/>
      <c r="J76" s="784"/>
      <c r="K76" s="686" t="s">
        <v>602</v>
      </c>
      <c r="L76" s="185" t="s">
        <v>44</v>
      </c>
      <c r="M76" s="339">
        <v>0</v>
      </c>
      <c r="N76" s="339">
        <v>0</v>
      </c>
      <c r="O76" s="339">
        <v>0</v>
      </c>
      <c r="P76" s="339">
        <v>0</v>
      </c>
      <c r="Q76" s="339">
        <v>0</v>
      </c>
      <c r="R76" s="300">
        <v>1</v>
      </c>
      <c r="S76" s="339">
        <v>0</v>
      </c>
      <c r="T76" s="339">
        <v>0</v>
      </c>
      <c r="U76" s="339">
        <v>0</v>
      </c>
      <c r="V76" s="339">
        <v>0</v>
      </c>
      <c r="W76" s="339">
        <v>0</v>
      </c>
      <c r="X76" s="339">
        <v>0</v>
      </c>
      <c r="Y76" s="198">
        <f t="shared" si="21"/>
        <v>1</v>
      </c>
      <c r="Z76" s="773">
        <v>0.05</v>
      </c>
      <c r="AA76" s="774">
        <f>IF(OR(Y77=0,Z76=0),0,(Y77/Y76*Z76))</f>
        <v>0</v>
      </c>
      <c r="AB76" s="308"/>
      <c r="AC76" s="686"/>
      <c r="AD76" s="686"/>
      <c r="AE76" s="686"/>
      <c r="AF76" s="686"/>
      <c r="AG76" s="686"/>
      <c r="AH76" s="686"/>
      <c r="AI76" s="686"/>
      <c r="AJ76" s="686"/>
      <c r="AK76" s="686"/>
      <c r="AL76" s="686"/>
      <c r="AM76" s="686"/>
      <c r="AN76" s="686"/>
    </row>
    <row r="77" spans="1:40" ht="16.5" customHeight="1">
      <c r="A77" s="687"/>
      <c r="B77" s="688"/>
      <c r="C77" s="707"/>
      <c r="D77" s="691"/>
      <c r="E77" s="691"/>
      <c r="F77" s="691"/>
      <c r="G77" s="691"/>
      <c r="H77" s="691"/>
      <c r="I77" s="691"/>
      <c r="J77" s="680"/>
      <c r="K77" s="688"/>
      <c r="L77" s="186" t="s">
        <v>377</v>
      </c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199">
        <f t="shared" si="21"/>
        <v>0</v>
      </c>
      <c r="Z77" s="688"/>
      <c r="AA77" s="688"/>
      <c r="AB77" s="308"/>
      <c r="AC77" s="688"/>
      <c r="AD77" s="688"/>
      <c r="AE77" s="688"/>
      <c r="AF77" s="688"/>
      <c r="AG77" s="688"/>
      <c r="AH77" s="688"/>
      <c r="AI77" s="688"/>
      <c r="AJ77" s="688"/>
      <c r="AK77" s="688"/>
      <c r="AL77" s="688"/>
      <c r="AM77" s="688"/>
      <c r="AN77" s="688"/>
    </row>
    <row r="78" spans="1:40" ht="16.5" customHeight="1">
      <c r="A78" s="687"/>
      <c r="B78" s="694" t="s">
        <v>369</v>
      </c>
      <c r="C78" s="811" t="s">
        <v>618</v>
      </c>
      <c r="D78" s="783"/>
      <c r="E78" s="783"/>
      <c r="F78" s="783"/>
      <c r="G78" s="783"/>
      <c r="H78" s="783"/>
      <c r="I78" s="783"/>
      <c r="J78" s="784"/>
      <c r="K78" s="686" t="s">
        <v>602</v>
      </c>
      <c r="L78" s="185" t="s">
        <v>44</v>
      </c>
      <c r="M78" s="339">
        <v>0</v>
      </c>
      <c r="N78" s="339">
        <v>0</v>
      </c>
      <c r="O78" s="300">
        <v>0.5</v>
      </c>
      <c r="P78" s="300">
        <v>0.5</v>
      </c>
      <c r="Q78" s="339">
        <v>0</v>
      </c>
      <c r="R78" s="339">
        <v>0</v>
      </c>
      <c r="S78" s="339">
        <v>0</v>
      </c>
      <c r="T78" s="339">
        <v>0</v>
      </c>
      <c r="U78" s="339">
        <v>0</v>
      </c>
      <c r="V78" s="339">
        <v>0</v>
      </c>
      <c r="W78" s="339">
        <v>0</v>
      </c>
      <c r="X78" s="339">
        <v>0</v>
      </c>
      <c r="Y78" s="198">
        <f t="shared" si="21"/>
        <v>1</v>
      </c>
      <c r="Z78" s="773">
        <v>0.05</v>
      </c>
      <c r="AA78" s="774">
        <f>IF(OR(Y79=0,Z78=0),0,(Y79/Y78*Z78))</f>
        <v>0</v>
      </c>
      <c r="AB78" s="308"/>
      <c r="AC78" s="686"/>
      <c r="AD78" s="686"/>
      <c r="AE78" s="686"/>
      <c r="AF78" s="686"/>
      <c r="AG78" s="686"/>
      <c r="AH78" s="686"/>
      <c r="AI78" s="686"/>
      <c r="AJ78" s="686"/>
      <c r="AK78" s="686"/>
      <c r="AL78" s="686"/>
      <c r="AM78" s="686"/>
      <c r="AN78" s="686"/>
    </row>
    <row r="79" spans="1:40" ht="16.5" customHeight="1">
      <c r="A79" s="687"/>
      <c r="B79" s="688"/>
      <c r="C79" s="707"/>
      <c r="D79" s="691"/>
      <c r="E79" s="691"/>
      <c r="F79" s="691"/>
      <c r="G79" s="691"/>
      <c r="H79" s="691"/>
      <c r="I79" s="691"/>
      <c r="J79" s="680"/>
      <c r="K79" s="688"/>
      <c r="L79" s="186" t="s">
        <v>377</v>
      </c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199">
        <f t="shared" si="21"/>
        <v>0</v>
      </c>
      <c r="Z79" s="688"/>
      <c r="AA79" s="688"/>
      <c r="AB79" s="308"/>
      <c r="AC79" s="688"/>
      <c r="AD79" s="688"/>
      <c r="AE79" s="688"/>
      <c r="AF79" s="688"/>
      <c r="AG79" s="688"/>
      <c r="AH79" s="688"/>
      <c r="AI79" s="688"/>
      <c r="AJ79" s="688"/>
      <c r="AK79" s="688"/>
      <c r="AL79" s="688"/>
      <c r="AM79" s="688"/>
      <c r="AN79" s="688"/>
    </row>
    <row r="80" spans="1:40" ht="16.5" customHeight="1">
      <c r="A80" s="687"/>
      <c r="B80" s="694" t="s">
        <v>369</v>
      </c>
      <c r="C80" s="811" t="s">
        <v>619</v>
      </c>
      <c r="D80" s="783"/>
      <c r="E80" s="783"/>
      <c r="F80" s="783"/>
      <c r="G80" s="783"/>
      <c r="H80" s="783"/>
      <c r="I80" s="783"/>
      <c r="J80" s="784"/>
      <c r="K80" s="686" t="s">
        <v>602</v>
      </c>
      <c r="L80" s="185" t="s">
        <v>44</v>
      </c>
      <c r="M80" s="339">
        <v>0</v>
      </c>
      <c r="N80" s="339">
        <v>0</v>
      </c>
      <c r="O80" s="300">
        <v>1</v>
      </c>
      <c r="P80" s="339">
        <v>0</v>
      </c>
      <c r="Q80" s="339">
        <v>0</v>
      </c>
      <c r="R80" s="339">
        <v>0</v>
      </c>
      <c r="S80" s="339">
        <v>0</v>
      </c>
      <c r="T80" s="339">
        <v>0</v>
      </c>
      <c r="U80" s="339">
        <v>0</v>
      </c>
      <c r="V80" s="339">
        <v>0</v>
      </c>
      <c r="W80" s="339">
        <v>0</v>
      </c>
      <c r="X80" s="339">
        <v>0</v>
      </c>
      <c r="Y80" s="198">
        <f t="shared" si="21"/>
        <v>1</v>
      </c>
      <c r="Z80" s="773">
        <v>0.05</v>
      </c>
      <c r="AA80" s="774">
        <f>IF(OR(Y81=0,Z80=0),0,(Y81/Y80*Z80))</f>
        <v>0</v>
      </c>
      <c r="AB80" s="308"/>
      <c r="AC80" s="686"/>
      <c r="AD80" s="686"/>
      <c r="AE80" s="686"/>
      <c r="AF80" s="686"/>
      <c r="AG80" s="686"/>
      <c r="AH80" s="686"/>
      <c r="AI80" s="686"/>
      <c r="AJ80" s="686"/>
      <c r="AK80" s="686"/>
      <c r="AL80" s="686"/>
      <c r="AM80" s="686"/>
      <c r="AN80" s="686"/>
    </row>
    <row r="81" spans="1:40" ht="16.5" customHeight="1">
      <c r="A81" s="687"/>
      <c r="B81" s="688"/>
      <c r="C81" s="707"/>
      <c r="D81" s="691"/>
      <c r="E81" s="691"/>
      <c r="F81" s="691"/>
      <c r="G81" s="691"/>
      <c r="H81" s="691"/>
      <c r="I81" s="691"/>
      <c r="J81" s="680"/>
      <c r="K81" s="688"/>
      <c r="L81" s="186" t="s">
        <v>377</v>
      </c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199">
        <f t="shared" si="21"/>
        <v>0</v>
      </c>
      <c r="Z81" s="688"/>
      <c r="AA81" s="688"/>
      <c r="AB81" s="308"/>
      <c r="AC81" s="688"/>
      <c r="AD81" s="688"/>
      <c r="AE81" s="688"/>
      <c r="AF81" s="688"/>
      <c r="AG81" s="688"/>
      <c r="AH81" s="688"/>
      <c r="AI81" s="688"/>
      <c r="AJ81" s="688"/>
      <c r="AK81" s="688"/>
      <c r="AL81" s="688"/>
      <c r="AM81" s="688"/>
      <c r="AN81" s="688"/>
    </row>
    <row r="82" spans="1:40" ht="16.5" customHeight="1">
      <c r="A82" s="687"/>
      <c r="B82" s="694" t="s">
        <v>369</v>
      </c>
      <c r="C82" s="811" t="s">
        <v>620</v>
      </c>
      <c r="D82" s="783"/>
      <c r="E82" s="783"/>
      <c r="F82" s="783"/>
      <c r="G82" s="783"/>
      <c r="H82" s="783"/>
      <c r="I82" s="783"/>
      <c r="J82" s="784"/>
      <c r="K82" s="686" t="s">
        <v>602</v>
      </c>
      <c r="L82" s="185" t="s">
        <v>44</v>
      </c>
      <c r="M82" s="339">
        <v>0</v>
      </c>
      <c r="N82" s="339">
        <v>0</v>
      </c>
      <c r="O82" s="300">
        <v>0.5</v>
      </c>
      <c r="P82" s="300">
        <v>0.5</v>
      </c>
      <c r="Q82" s="339">
        <v>0</v>
      </c>
      <c r="R82" s="339">
        <v>0</v>
      </c>
      <c r="S82" s="339">
        <v>0</v>
      </c>
      <c r="T82" s="339">
        <v>0</v>
      </c>
      <c r="U82" s="339">
        <v>0</v>
      </c>
      <c r="V82" s="339">
        <v>0</v>
      </c>
      <c r="W82" s="339">
        <v>0</v>
      </c>
      <c r="X82" s="339">
        <v>0</v>
      </c>
      <c r="Y82" s="198">
        <f t="shared" si="21"/>
        <v>1</v>
      </c>
      <c r="Z82" s="773">
        <v>0.05</v>
      </c>
      <c r="AA82" s="774">
        <f>IF(OR(Y83=0,Z82=0),0,(Y83/Y82*Z82))</f>
        <v>0</v>
      </c>
      <c r="AB82" s="308"/>
      <c r="AC82" s="686"/>
      <c r="AD82" s="686"/>
      <c r="AE82" s="686"/>
      <c r="AF82" s="686"/>
      <c r="AG82" s="686"/>
      <c r="AH82" s="686"/>
      <c r="AI82" s="686"/>
      <c r="AJ82" s="686"/>
      <c r="AK82" s="686"/>
      <c r="AL82" s="686"/>
      <c r="AM82" s="686"/>
      <c r="AN82" s="686"/>
    </row>
    <row r="83" spans="1:40" ht="16.5" customHeight="1">
      <c r="A83" s="687"/>
      <c r="B83" s="688"/>
      <c r="C83" s="707"/>
      <c r="D83" s="691"/>
      <c r="E83" s="691"/>
      <c r="F83" s="691"/>
      <c r="G83" s="691"/>
      <c r="H83" s="691"/>
      <c r="I83" s="691"/>
      <c r="J83" s="680"/>
      <c r="K83" s="688"/>
      <c r="L83" s="186" t="s">
        <v>377</v>
      </c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199">
        <f t="shared" si="21"/>
        <v>0</v>
      </c>
      <c r="Z83" s="688"/>
      <c r="AA83" s="688"/>
      <c r="AB83" s="308"/>
      <c r="AC83" s="688"/>
      <c r="AD83" s="688"/>
      <c r="AE83" s="688"/>
      <c r="AF83" s="688"/>
      <c r="AG83" s="688"/>
      <c r="AH83" s="688"/>
      <c r="AI83" s="688"/>
      <c r="AJ83" s="688"/>
      <c r="AK83" s="688"/>
      <c r="AL83" s="688"/>
      <c r="AM83" s="688"/>
      <c r="AN83" s="688"/>
    </row>
    <row r="84" spans="1:40" ht="16.5" customHeight="1">
      <c r="A84" s="687"/>
      <c r="B84" s="694" t="s">
        <v>369</v>
      </c>
      <c r="C84" s="811" t="s">
        <v>625</v>
      </c>
      <c r="D84" s="783"/>
      <c r="E84" s="783"/>
      <c r="F84" s="783"/>
      <c r="G84" s="783"/>
      <c r="H84" s="783"/>
      <c r="I84" s="783"/>
      <c r="J84" s="784"/>
      <c r="K84" s="686" t="s">
        <v>602</v>
      </c>
      <c r="L84" s="185" t="s">
        <v>44</v>
      </c>
      <c r="M84" s="339">
        <v>0</v>
      </c>
      <c r="N84" s="339">
        <v>0</v>
      </c>
      <c r="O84" s="339">
        <v>0</v>
      </c>
      <c r="P84" s="339">
        <v>0</v>
      </c>
      <c r="Q84" s="339">
        <v>0</v>
      </c>
      <c r="R84" s="339">
        <v>0</v>
      </c>
      <c r="S84" s="300">
        <v>1</v>
      </c>
      <c r="T84" s="339">
        <v>0</v>
      </c>
      <c r="U84" s="339">
        <v>0</v>
      </c>
      <c r="V84" s="339">
        <v>0</v>
      </c>
      <c r="W84" s="339">
        <v>0</v>
      </c>
      <c r="X84" s="339">
        <v>0</v>
      </c>
      <c r="Y84" s="198">
        <f t="shared" si="21"/>
        <v>1</v>
      </c>
      <c r="Z84" s="773">
        <v>0.05</v>
      </c>
      <c r="AA84" s="774">
        <f>IF(OR(Y85=0,Z84=0),0,(Y85/Y84*Z84))</f>
        <v>0</v>
      </c>
      <c r="AB84" s="308"/>
      <c r="AC84" s="686"/>
      <c r="AD84" s="686"/>
      <c r="AE84" s="686"/>
      <c r="AF84" s="686"/>
      <c r="AG84" s="686"/>
      <c r="AH84" s="686"/>
      <c r="AI84" s="686"/>
      <c r="AJ84" s="686"/>
      <c r="AK84" s="686"/>
      <c r="AL84" s="686"/>
      <c r="AM84" s="686"/>
      <c r="AN84" s="686"/>
    </row>
    <row r="85" spans="1:40" ht="16.5" customHeight="1">
      <c r="A85" s="687"/>
      <c r="B85" s="688"/>
      <c r="C85" s="707"/>
      <c r="D85" s="691"/>
      <c r="E85" s="691"/>
      <c r="F85" s="691"/>
      <c r="G85" s="691"/>
      <c r="H85" s="691"/>
      <c r="I85" s="691"/>
      <c r="J85" s="680"/>
      <c r="K85" s="688"/>
      <c r="L85" s="186" t="s">
        <v>377</v>
      </c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199">
        <f t="shared" si="21"/>
        <v>0</v>
      </c>
      <c r="Z85" s="688"/>
      <c r="AA85" s="688"/>
      <c r="AB85" s="308"/>
      <c r="AC85" s="688"/>
      <c r="AD85" s="688"/>
      <c r="AE85" s="688"/>
      <c r="AF85" s="688"/>
      <c r="AG85" s="688"/>
      <c r="AH85" s="688"/>
      <c r="AI85" s="688"/>
      <c r="AJ85" s="688"/>
      <c r="AK85" s="688"/>
      <c r="AL85" s="688"/>
      <c r="AM85" s="688"/>
      <c r="AN85" s="688"/>
    </row>
    <row r="86" spans="1:40" ht="16.5" customHeight="1">
      <c r="A86" s="687"/>
      <c r="B86" s="694" t="s">
        <v>369</v>
      </c>
      <c r="C86" s="811" t="s">
        <v>627</v>
      </c>
      <c r="D86" s="783"/>
      <c r="E86" s="783"/>
      <c r="F86" s="783"/>
      <c r="G86" s="783"/>
      <c r="H86" s="783"/>
      <c r="I86" s="783"/>
      <c r="J86" s="784"/>
      <c r="K86" s="686" t="s">
        <v>602</v>
      </c>
      <c r="L86" s="185" t="s">
        <v>44</v>
      </c>
      <c r="M86" s="339">
        <v>0</v>
      </c>
      <c r="N86" s="339">
        <v>0</v>
      </c>
      <c r="O86" s="300">
        <v>1</v>
      </c>
      <c r="P86" s="339">
        <v>0</v>
      </c>
      <c r="Q86" s="339">
        <v>0</v>
      </c>
      <c r="R86" s="339">
        <v>0</v>
      </c>
      <c r="S86" s="339">
        <v>0</v>
      </c>
      <c r="T86" s="339">
        <v>0</v>
      </c>
      <c r="U86" s="339">
        <v>0</v>
      </c>
      <c r="V86" s="339">
        <v>0</v>
      </c>
      <c r="W86" s="339">
        <v>0</v>
      </c>
      <c r="X86" s="339">
        <v>0</v>
      </c>
      <c r="Y86" s="198">
        <f t="shared" si="21"/>
        <v>1</v>
      </c>
      <c r="Z86" s="773">
        <v>0.05</v>
      </c>
      <c r="AA86" s="774">
        <f>IF(OR(Y87=0,Z86=0),0,(Y87/Y86*Z86))</f>
        <v>0</v>
      </c>
      <c r="AB86" s="308"/>
      <c r="AC86" s="686"/>
      <c r="AD86" s="686"/>
      <c r="AE86" s="686"/>
      <c r="AF86" s="686"/>
      <c r="AG86" s="686"/>
      <c r="AH86" s="686"/>
      <c r="AI86" s="686"/>
      <c r="AJ86" s="686"/>
      <c r="AK86" s="686"/>
      <c r="AL86" s="686"/>
      <c r="AM86" s="686"/>
      <c r="AN86" s="686"/>
    </row>
    <row r="87" spans="1:40" ht="16.5" customHeight="1">
      <c r="A87" s="687"/>
      <c r="B87" s="688"/>
      <c r="C87" s="707"/>
      <c r="D87" s="691"/>
      <c r="E87" s="691"/>
      <c r="F87" s="691"/>
      <c r="G87" s="691"/>
      <c r="H87" s="691"/>
      <c r="I87" s="691"/>
      <c r="J87" s="680"/>
      <c r="K87" s="688"/>
      <c r="L87" s="186" t="s">
        <v>377</v>
      </c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199">
        <f t="shared" si="21"/>
        <v>0</v>
      </c>
      <c r="Z87" s="688"/>
      <c r="AA87" s="688"/>
      <c r="AB87" s="308"/>
      <c r="AC87" s="688"/>
      <c r="AD87" s="688"/>
      <c r="AE87" s="688"/>
      <c r="AF87" s="688"/>
      <c r="AG87" s="688"/>
      <c r="AH87" s="688"/>
      <c r="AI87" s="688"/>
      <c r="AJ87" s="688"/>
      <c r="AK87" s="688"/>
      <c r="AL87" s="688"/>
      <c r="AM87" s="688"/>
      <c r="AN87" s="688"/>
    </row>
    <row r="88" spans="1:40" ht="15.75" customHeight="1">
      <c r="A88" s="687"/>
      <c r="B88" s="853"/>
      <c r="C88" s="845" t="s">
        <v>383</v>
      </c>
      <c r="D88" s="783"/>
      <c r="E88" s="783"/>
      <c r="F88" s="783"/>
      <c r="G88" s="783"/>
      <c r="H88" s="783"/>
      <c r="I88" s="783"/>
      <c r="J88" s="784"/>
      <c r="K88" s="327"/>
      <c r="L88" s="328" t="s">
        <v>44</v>
      </c>
      <c r="M88" s="358">
        <f t="shared" ref="M88:X88" si="22">+M54*$Z$54+M56*$Z$56+M58*$Z$58+M66*$Z$66+M68*$Z$68+M70*$Z$70+M72*$ZM$8220*$Z$74+M76*$Z$76+M78*$Z$78+M80*$Z$80+M82*$Z$82+M830*$Z$84+M86*$Z$86+M62*$Z$62+M64*$Z$64+M66*$Z$66+M84*$Z$84+M74*$Z$74+M60*$Z$60</f>
        <v>4.9500000000000002E-2</v>
      </c>
      <c r="N88" s="358">
        <f t="shared" si="22"/>
        <v>9.9500000000000005E-2</v>
      </c>
      <c r="O88" s="358">
        <f t="shared" si="22"/>
        <v>0.45100000000000001</v>
      </c>
      <c r="P88" s="358">
        <f t="shared" si="22"/>
        <v>0.1</v>
      </c>
      <c r="Q88" s="358">
        <f t="shared" si="22"/>
        <v>0</v>
      </c>
      <c r="R88" s="358">
        <f t="shared" si="22"/>
        <v>0.05</v>
      </c>
      <c r="S88" s="358">
        <f t="shared" si="22"/>
        <v>0.15000000000000002</v>
      </c>
      <c r="T88" s="358">
        <f t="shared" si="22"/>
        <v>0.05</v>
      </c>
      <c r="U88" s="358">
        <f t="shared" si="22"/>
        <v>0</v>
      </c>
      <c r="V88" s="358">
        <f t="shared" si="22"/>
        <v>0</v>
      </c>
      <c r="W88" s="358">
        <f t="shared" si="22"/>
        <v>0.05</v>
      </c>
      <c r="X88" s="358">
        <f t="shared" si="22"/>
        <v>0</v>
      </c>
      <c r="Y88" s="198">
        <f t="shared" si="21"/>
        <v>1.0000000000000002</v>
      </c>
      <c r="Z88" s="840">
        <f>SUM(Z54:Z87)</f>
        <v>1.0000000000000002</v>
      </c>
      <c r="AA88" s="774">
        <f>IF(OR(Y89=0,Z88=0),0,(Y89/Y88*Z88))</f>
        <v>0</v>
      </c>
      <c r="AB88" s="308"/>
      <c r="AC88" s="841" t="s">
        <v>384</v>
      </c>
      <c r="AD88" s="783"/>
      <c r="AE88" s="783"/>
      <c r="AF88" s="783"/>
      <c r="AG88" s="783"/>
      <c r="AH88" s="783"/>
      <c r="AI88" s="783"/>
      <c r="AJ88" s="783"/>
      <c r="AK88" s="783"/>
      <c r="AL88" s="783"/>
      <c r="AM88" s="783"/>
      <c r="AN88" s="784"/>
    </row>
    <row r="89" spans="1:40" ht="15.75" customHeight="1">
      <c r="A89" s="767"/>
      <c r="B89" s="767"/>
      <c r="C89" s="842"/>
      <c r="D89" s="786"/>
      <c r="E89" s="786"/>
      <c r="F89" s="786"/>
      <c r="G89" s="786"/>
      <c r="H89" s="786"/>
      <c r="I89" s="786"/>
      <c r="J89" s="772"/>
      <c r="K89" s="327"/>
      <c r="L89" s="330" t="s">
        <v>377</v>
      </c>
      <c r="M89" s="199">
        <f t="shared" ref="M89:X89" si="23">+M55*$Z$54+M57*$Z$56+M59*$Z$58+M67*$Z$66+M69*$Z$68+M71*$Z$70+M73*$ZM$8220*$Z$74+M77*$Z$76+M79*$Z$78+M81*$Z$80+M83*$Z$82+M831*$Z$84+M87*$Z$86+M63*$Z$62+M65*$Z$64+M67*$Z$66+M85*$Z$84+M75*$Z$74+M61*$Z$60</f>
        <v>0</v>
      </c>
      <c r="N89" s="199">
        <f t="shared" si="23"/>
        <v>0</v>
      </c>
      <c r="O89" s="199">
        <f t="shared" si="23"/>
        <v>0</v>
      </c>
      <c r="P89" s="199">
        <f t="shared" si="23"/>
        <v>0</v>
      </c>
      <c r="Q89" s="199">
        <f t="shared" si="23"/>
        <v>0</v>
      </c>
      <c r="R89" s="199">
        <f t="shared" si="23"/>
        <v>0</v>
      </c>
      <c r="S89" s="199">
        <f t="shared" si="23"/>
        <v>0</v>
      </c>
      <c r="T89" s="199">
        <f t="shared" si="23"/>
        <v>0</v>
      </c>
      <c r="U89" s="199">
        <f t="shared" si="23"/>
        <v>0</v>
      </c>
      <c r="V89" s="199">
        <f t="shared" si="23"/>
        <v>0</v>
      </c>
      <c r="W89" s="199">
        <f t="shared" si="23"/>
        <v>0</v>
      </c>
      <c r="X89" s="199">
        <f t="shared" si="23"/>
        <v>0</v>
      </c>
      <c r="Y89" s="199">
        <f t="shared" si="21"/>
        <v>0</v>
      </c>
      <c r="Z89" s="767"/>
      <c r="AA89" s="767"/>
      <c r="AB89" s="308"/>
      <c r="AC89" s="842"/>
      <c r="AD89" s="786"/>
      <c r="AE89" s="786"/>
      <c r="AF89" s="786"/>
      <c r="AG89" s="786"/>
      <c r="AH89" s="786"/>
      <c r="AI89" s="786"/>
      <c r="AJ89" s="786"/>
      <c r="AK89" s="786"/>
      <c r="AL89" s="786"/>
      <c r="AM89" s="786"/>
      <c r="AN89" s="772"/>
    </row>
    <row r="90" spans="1:40" ht="15.75" customHeight="1">
      <c r="A90" s="315" t="s">
        <v>10</v>
      </c>
      <c r="B90" s="316" t="s">
        <v>11</v>
      </c>
      <c r="C90" s="316" t="s">
        <v>12</v>
      </c>
      <c r="D90" s="316" t="s">
        <v>13</v>
      </c>
      <c r="E90" s="316" t="s">
        <v>14</v>
      </c>
      <c r="F90" s="316" t="s">
        <v>15</v>
      </c>
      <c r="G90" s="316" t="s">
        <v>16</v>
      </c>
      <c r="H90" s="316" t="s">
        <v>17</v>
      </c>
      <c r="I90" s="316" t="s">
        <v>18</v>
      </c>
      <c r="J90" s="316" t="s">
        <v>19</v>
      </c>
      <c r="K90" s="316" t="s">
        <v>20</v>
      </c>
      <c r="L90" s="316" t="s">
        <v>48</v>
      </c>
      <c r="M90" s="316" t="s">
        <v>49</v>
      </c>
      <c r="N90" s="316" t="s">
        <v>50</v>
      </c>
      <c r="O90" s="316" t="s">
        <v>51</v>
      </c>
      <c r="P90" s="316" t="s">
        <v>52</v>
      </c>
      <c r="Q90" s="316" t="s">
        <v>53</v>
      </c>
      <c r="R90" s="316" t="s">
        <v>54</v>
      </c>
      <c r="S90" s="316" t="s">
        <v>55</v>
      </c>
      <c r="T90" s="316" t="s">
        <v>56</v>
      </c>
      <c r="U90" s="316" t="s">
        <v>57</v>
      </c>
      <c r="V90" s="316" t="s">
        <v>58</v>
      </c>
      <c r="W90" s="316" t="s">
        <v>59</v>
      </c>
      <c r="X90" s="316" t="s">
        <v>60</v>
      </c>
      <c r="Y90" s="316" t="s">
        <v>61</v>
      </c>
      <c r="Z90" s="317" t="s">
        <v>565</v>
      </c>
      <c r="AA90" s="316" t="s">
        <v>366</v>
      </c>
      <c r="AB90" s="308"/>
      <c r="AC90" s="318" t="s">
        <v>65</v>
      </c>
      <c r="AD90" s="318" t="s">
        <v>66</v>
      </c>
      <c r="AE90" s="318" t="s">
        <v>67</v>
      </c>
      <c r="AF90" s="318" t="s">
        <v>68</v>
      </c>
      <c r="AG90" s="318" t="s">
        <v>69</v>
      </c>
      <c r="AH90" s="318" t="s">
        <v>70</v>
      </c>
      <c r="AI90" s="318" t="s">
        <v>71</v>
      </c>
      <c r="AJ90" s="318" t="s">
        <v>72</v>
      </c>
      <c r="AK90" s="318" t="s">
        <v>73</v>
      </c>
      <c r="AL90" s="318" t="s">
        <v>74</v>
      </c>
      <c r="AM90" s="318" t="s">
        <v>75</v>
      </c>
      <c r="AN90" s="318" t="s">
        <v>367</v>
      </c>
    </row>
    <row r="91" spans="1:40" ht="63" customHeight="1">
      <c r="A91" s="857" t="s">
        <v>631</v>
      </c>
      <c r="B91" s="694" t="s">
        <v>369</v>
      </c>
      <c r="C91" s="724" t="s">
        <v>567</v>
      </c>
      <c r="D91" s="724" t="s">
        <v>568</v>
      </c>
      <c r="E91" s="724" t="s">
        <v>443</v>
      </c>
      <c r="F91" s="724" t="s">
        <v>373</v>
      </c>
      <c r="G91" s="686" t="s">
        <v>198</v>
      </c>
      <c r="H91" s="850">
        <v>100</v>
      </c>
      <c r="I91" s="686" t="s">
        <v>632</v>
      </c>
      <c r="J91" s="686" t="s">
        <v>375</v>
      </c>
      <c r="K91" s="686" t="s">
        <v>633</v>
      </c>
      <c r="L91" s="185" t="s">
        <v>44</v>
      </c>
      <c r="M91" s="214">
        <f t="shared" ref="M91:X91" si="24">+M100</f>
        <v>0</v>
      </c>
      <c r="N91" s="214">
        <f t="shared" si="24"/>
        <v>9.0909090909090912E-2</v>
      </c>
      <c r="O91" s="214">
        <f t="shared" si="24"/>
        <v>9.0909090909090912E-2</v>
      </c>
      <c r="P91" s="214">
        <f t="shared" si="24"/>
        <v>9.0909090909090912E-2</v>
      </c>
      <c r="Q91" s="214">
        <f t="shared" si="24"/>
        <v>9.0909090909090912E-2</v>
      </c>
      <c r="R91" s="214">
        <f t="shared" si="24"/>
        <v>9.0909090909090912E-2</v>
      </c>
      <c r="S91" s="214">
        <f t="shared" si="24"/>
        <v>9.0909090909090912E-2</v>
      </c>
      <c r="T91" s="214">
        <f t="shared" si="24"/>
        <v>9.0909090909090912E-2</v>
      </c>
      <c r="U91" s="214">
        <f t="shared" si="24"/>
        <v>9.0909090909090912E-2</v>
      </c>
      <c r="V91" s="214">
        <f t="shared" si="24"/>
        <v>9.0909090909090912E-2</v>
      </c>
      <c r="W91" s="214">
        <f t="shared" si="24"/>
        <v>9.0909090909090912E-2</v>
      </c>
      <c r="X91" s="214">
        <f t="shared" si="24"/>
        <v>9.0909090909090912E-2</v>
      </c>
      <c r="Y91" s="198">
        <f t="shared" ref="Y91:Y92" si="25">SUM(M91:X91)</f>
        <v>1.0000000000000002</v>
      </c>
      <c r="Z91" s="773">
        <v>0.1</v>
      </c>
      <c r="AA91" s="843">
        <f>IF(OR(Y92=0,Z91=0),0,(Y92/Y91*Z91))</f>
        <v>0</v>
      </c>
      <c r="AB91" s="308"/>
      <c r="AC91" s="686"/>
      <c r="AD91" s="686"/>
      <c r="AE91" s="686"/>
      <c r="AF91" s="686"/>
      <c r="AG91" s="686"/>
      <c r="AH91" s="686"/>
      <c r="AI91" s="686"/>
      <c r="AJ91" s="686"/>
      <c r="AK91" s="686"/>
      <c r="AL91" s="686"/>
      <c r="AM91" s="686"/>
      <c r="AN91" s="686"/>
    </row>
    <row r="92" spans="1:40" ht="63" customHeight="1">
      <c r="A92" s="687"/>
      <c r="B92" s="688"/>
      <c r="C92" s="688"/>
      <c r="D92" s="688"/>
      <c r="E92" s="688"/>
      <c r="F92" s="688"/>
      <c r="G92" s="688"/>
      <c r="H92" s="688"/>
      <c r="I92" s="688"/>
      <c r="J92" s="688"/>
      <c r="K92" s="688"/>
      <c r="L92" s="321" t="s">
        <v>377</v>
      </c>
      <c r="M92" s="334">
        <f t="shared" ref="M92:X92" si="26">+M101</f>
        <v>0</v>
      </c>
      <c r="N92" s="334">
        <f t="shared" si="26"/>
        <v>0</v>
      </c>
      <c r="O92" s="334">
        <f t="shared" si="26"/>
        <v>0</v>
      </c>
      <c r="P92" s="334">
        <f t="shared" si="26"/>
        <v>0</v>
      </c>
      <c r="Q92" s="334">
        <f t="shared" si="26"/>
        <v>0</v>
      </c>
      <c r="R92" s="334">
        <f t="shared" si="26"/>
        <v>0</v>
      </c>
      <c r="S92" s="334">
        <f t="shared" si="26"/>
        <v>0</v>
      </c>
      <c r="T92" s="334">
        <f t="shared" si="26"/>
        <v>0</v>
      </c>
      <c r="U92" s="334">
        <f t="shared" si="26"/>
        <v>0</v>
      </c>
      <c r="V92" s="334">
        <f t="shared" si="26"/>
        <v>0</v>
      </c>
      <c r="W92" s="334">
        <f t="shared" si="26"/>
        <v>0</v>
      </c>
      <c r="X92" s="334">
        <f t="shared" si="26"/>
        <v>0</v>
      </c>
      <c r="Y92" s="199">
        <f t="shared" si="25"/>
        <v>0</v>
      </c>
      <c r="Z92" s="688"/>
      <c r="AA92" s="688"/>
      <c r="AB92" s="308"/>
      <c r="AC92" s="688"/>
      <c r="AD92" s="688"/>
      <c r="AE92" s="688"/>
      <c r="AF92" s="688"/>
      <c r="AG92" s="688"/>
      <c r="AH92" s="688"/>
      <c r="AI92" s="688"/>
      <c r="AJ92" s="688"/>
      <c r="AK92" s="688"/>
      <c r="AL92" s="688"/>
      <c r="AM92" s="688"/>
      <c r="AN92" s="688"/>
    </row>
    <row r="93" spans="1:40" ht="15.75" customHeight="1">
      <c r="A93" s="687"/>
      <c r="B93" s="324"/>
      <c r="C93" s="847" t="s">
        <v>378</v>
      </c>
      <c r="D93" s="748"/>
      <c r="E93" s="748"/>
      <c r="F93" s="748"/>
      <c r="G93" s="748"/>
      <c r="H93" s="748"/>
      <c r="I93" s="748"/>
      <c r="J93" s="749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25" t="s">
        <v>573</v>
      </c>
      <c r="AA93" s="312"/>
      <c r="AB93" s="308"/>
      <c r="AC93" s="777"/>
      <c r="AD93" s="691"/>
      <c r="AE93" s="691"/>
      <c r="AF93" s="691"/>
      <c r="AG93" s="691"/>
      <c r="AH93" s="691"/>
      <c r="AI93" s="691"/>
      <c r="AJ93" s="691"/>
      <c r="AK93" s="691"/>
      <c r="AL93" s="691"/>
      <c r="AM93" s="691"/>
      <c r="AN93" s="680"/>
    </row>
    <row r="94" spans="1:40" ht="15.75" customHeight="1">
      <c r="A94" s="687"/>
      <c r="B94" s="694" t="s">
        <v>369</v>
      </c>
      <c r="C94" s="790" t="s">
        <v>635</v>
      </c>
      <c r="D94" s="783"/>
      <c r="E94" s="783"/>
      <c r="F94" s="783"/>
      <c r="G94" s="783"/>
      <c r="H94" s="783"/>
      <c r="I94" s="783"/>
      <c r="J94" s="784"/>
      <c r="K94" s="686" t="s">
        <v>636</v>
      </c>
      <c r="L94" s="185" t="s">
        <v>44</v>
      </c>
      <c r="M94" s="214"/>
      <c r="N94" s="214">
        <f t="shared" ref="N94:X94" si="27">100%/11</f>
        <v>9.0909090909090912E-2</v>
      </c>
      <c r="O94" s="214">
        <f t="shared" si="27"/>
        <v>9.0909090909090912E-2</v>
      </c>
      <c r="P94" s="214">
        <f t="shared" si="27"/>
        <v>9.0909090909090912E-2</v>
      </c>
      <c r="Q94" s="214">
        <f t="shared" si="27"/>
        <v>9.0909090909090912E-2</v>
      </c>
      <c r="R94" s="214">
        <f t="shared" si="27"/>
        <v>9.0909090909090912E-2</v>
      </c>
      <c r="S94" s="214">
        <f t="shared" si="27"/>
        <v>9.0909090909090912E-2</v>
      </c>
      <c r="T94" s="214">
        <f t="shared" si="27"/>
        <v>9.0909090909090912E-2</v>
      </c>
      <c r="U94" s="214">
        <f t="shared" si="27"/>
        <v>9.0909090909090912E-2</v>
      </c>
      <c r="V94" s="214">
        <f t="shared" si="27"/>
        <v>9.0909090909090912E-2</v>
      </c>
      <c r="W94" s="214">
        <f t="shared" si="27"/>
        <v>9.0909090909090912E-2</v>
      </c>
      <c r="X94" s="214">
        <f t="shared" si="27"/>
        <v>9.0909090909090912E-2</v>
      </c>
      <c r="Y94" s="198">
        <f t="shared" ref="Y94:Y101" si="28">SUM(M94:X94)</f>
        <v>1.0000000000000002</v>
      </c>
      <c r="Z94" s="869">
        <v>0.3</v>
      </c>
      <c r="AA94" s="774">
        <f>IF(OR(Y95=0,Z94=0),0,(Y95/Y94*Z94))</f>
        <v>0</v>
      </c>
      <c r="AB94" s="308"/>
      <c r="AC94" s="686"/>
      <c r="AD94" s="686"/>
      <c r="AE94" s="686"/>
      <c r="AF94" s="686"/>
      <c r="AG94" s="686"/>
      <c r="AH94" s="686"/>
      <c r="AI94" s="686"/>
      <c r="AJ94" s="686"/>
      <c r="AK94" s="686"/>
      <c r="AL94" s="686"/>
      <c r="AM94" s="686"/>
      <c r="AN94" s="686"/>
    </row>
    <row r="95" spans="1:40" ht="15.75" customHeight="1">
      <c r="A95" s="687"/>
      <c r="B95" s="688"/>
      <c r="C95" s="707"/>
      <c r="D95" s="691"/>
      <c r="E95" s="691"/>
      <c r="F95" s="691"/>
      <c r="G95" s="691"/>
      <c r="H95" s="691"/>
      <c r="I95" s="691"/>
      <c r="J95" s="680"/>
      <c r="K95" s="688"/>
      <c r="L95" s="186" t="s">
        <v>377</v>
      </c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199">
        <f t="shared" si="28"/>
        <v>0</v>
      </c>
      <c r="Z95" s="870"/>
      <c r="AA95" s="688"/>
      <c r="AB95" s="308"/>
      <c r="AC95" s="688"/>
      <c r="AD95" s="688"/>
      <c r="AE95" s="688"/>
      <c r="AF95" s="688"/>
      <c r="AG95" s="688"/>
      <c r="AH95" s="688"/>
      <c r="AI95" s="688"/>
      <c r="AJ95" s="688"/>
      <c r="AK95" s="688"/>
      <c r="AL95" s="688"/>
      <c r="AM95" s="688"/>
      <c r="AN95" s="688"/>
    </row>
    <row r="96" spans="1:40" ht="15.75" customHeight="1">
      <c r="A96" s="687"/>
      <c r="B96" s="694" t="s">
        <v>369</v>
      </c>
      <c r="C96" s="790" t="s">
        <v>638</v>
      </c>
      <c r="D96" s="783"/>
      <c r="E96" s="783"/>
      <c r="F96" s="783"/>
      <c r="G96" s="783"/>
      <c r="H96" s="783"/>
      <c r="I96" s="783"/>
      <c r="J96" s="784"/>
      <c r="K96" s="686" t="s">
        <v>636</v>
      </c>
      <c r="L96" s="185" t="s">
        <v>44</v>
      </c>
      <c r="M96" s="214"/>
      <c r="N96" s="214">
        <f t="shared" ref="N96:X96" si="29">100%/11</f>
        <v>9.0909090909090912E-2</v>
      </c>
      <c r="O96" s="214">
        <f t="shared" si="29"/>
        <v>9.0909090909090912E-2</v>
      </c>
      <c r="P96" s="214">
        <f t="shared" si="29"/>
        <v>9.0909090909090912E-2</v>
      </c>
      <c r="Q96" s="214">
        <f t="shared" si="29"/>
        <v>9.0909090909090912E-2</v>
      </c>
      <c r="R96" s="214">
        <f t="shared" si="29"/>
        <v>9.0909090909090912E-2</v>
      </c>
      <c r="S96" s="214">
        <f t="shared" si="29"/>
        <v>9.0909090909090912E-2</v>
      </c>
      <c r="T96" s="214">
        <f t="shared" si="29"/>
        <v>9.0909090909090912E-2</v>
      </c>
      <c r="U96" s="214">
        <f t="shared" si="29"/>
        <v>9.0909090909090912E-2</v>
      </c>
      <c r="V96" s="214">
        <f t="shared" si="29"/>
        <v>9.0909090909090912E-2</v>
      </c>
      <c r="W96" s="214">
        <f t="shared" si="29"/>
        <v>9.0909090909090912E-2</v>
      </c>
      <c r="X96" s="214">
        <f t="shared" si="29"/>
        <v>9.0909090909090912E-2</v>
      </c>
      <c r="Y96" s="198">
        <f t="shared" si="28"/>
        <v>1.0000000000000002</v>
      </c>
      <c r="Z96" s="773">
        <v>0.3</v>
      </c>
      <c r="AA96" s="774">
        <f>IF(OR(Y97=0,Z96=0),0,(Y97/Y96*Z96))</f>
        <v>0</v>
      </c>
      <c r="AB96" s="308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</row>
    <row r="97" spans="1:40" ht="15.75" customHeight="1">
      <c r="A97" s="687"/>
      <c r="B97" s="688"/>
      <c r="C97" s="707"/>
      <c r="D97" s="691"/>
      <c r="E97" s="691"/>
      <c r="F97" s="691"/>
      <c r="G97" s="691"/>
      <c r="H97" s="691"/>
      <c r="I97" s="691"/>
      <c r="J97" s="680"/>
      <c r="K97" s="688"/>
      <c r="L97" s="186" t="s">
        <v>377</v>
      </c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199">
        <f t="shared" si="28"/>
        <v>0</v>
      </c>
      <c r="Z97" s="688"/>
      <c r="AA97" s="688"/>
      <c r="AB97" s="308"/>
      <c r="AC97" s="688"/>
      <c r="AD97" s="688"/>
      <c r="AE97" s="688"/>
      <c r="AF97" s="688"/>
      <c r="AG97" s="688"/>
      <c r="AH97" s="688"/>
      <c r="AI97" s="688"/>
      <c r="AJ97" s="688"/>
      <c r="AK97" s="688"/>
      <c r="AL97" s="688"/>
      <c r="AM97" s="688"/>
      <c r="AN97" s="688"/>
    </row>
    <row r="98" spans="1:40" ht="15.75" customHeight="1">
      <c r="A98" s="687"/>
      <c r="B98" s="694" t="s">
        <v>369</v>
      </c>
      <c r="C98" s="811" t="s">
        <v>640</v>
      </c>
      <c r="D98" s="783"/>
      <c r="E98" s="783"/>
      <c r="F98" s="783"/>
      <c r="G98" s="783"/>
      <c r="H98" s="783"/>
      <c r="I98" s="783"/>
      <c r="J98" s="784"/>
      <c r="K98" s="686" t="s">
        <v>636</v>
      </c>
      <c r="L98" s="185" t="s">
        <v>44</v>
      </c>
      <c r="M98" s="214"/>
      <c r="N98" s="214">
        <f t="shared" ref="N98:X98" si="30">100%/11</f>
        <v>9.0909090909090912E-2</v>
      </c>
      <c r="O98" s="214">
        <f t="shared" si="30"/>
        <v>9.0909090909090912E-2</v>
      </c>
      <c r="P98" s="214">
        <f t="shared" si="30"/>
        <v>9.0909090909090912E-2</v>
      </c>
      <c r="Q98" s="214">
        <f t="shared" si="30"/>
        <v>9.0909090909090912E-2</v>
      </c>
      <c r="R98" s="214">
        <f t="shared" si="30"/>
        <v>9.0909090909090912E-2</v>
      </c>
      <c r="S98" s="214">
        <f t="shared" si="30"/>
        <v>9.0909090909090912E-2</v>
      </c>
      <c r="T98" s="214">
        <f t="shared" si="30"/>
        <v>9.0909090909090912E-2</v>
      </c>
      <c r="U98" s="214">
        <f t="shared" si="30"/>
        <v>9.0909090909090912E-2</v>
      </c>
      <c r="V98" s="214">
        <f t="shared" si="30"/>
        <v>9.0909090909090912E-2</v>
      </c>
      <c r="W98" s="214">
        <f t="shared" si="30"/>
        <v>9.0909090909090912E-2</v>
      </c>
      <c r="X98" s="214">
        <f t="shared" si="30"/>
        <v>9.0909090909090912E-2</v>
      </c>
      <c r="Y98" s="198">
        <f t="shared" si="28"/>
        <v>1.0000000000000002</v>
      </c>
      <c r="Z98" s="773">
        <v>0.4</v>
      </c>
      <c r="AA98" s="774">
        <f>IF(OR(Y99=0,Z98=0),0,(Y99/Y98*Z98))</f>
        <v>0</v>
      </c>
      <c r="AB98" s="308"/>
      <c r="AC98" s="686"/>
      <c r="AD98" s="686"/>
      <c r="AE98" s="686"/>
      <c r="AF98" s="686"/>
      <c r="AG98" s="686"/>
      <c r="AH98" s="686"/>
      <c r="AI98" s="686"/>
      <c r="AJ98" s="686"/>
      <c r="AK98" s="686"/>
      <c r="AL98" s="686"/>
      <c r="AM98" s="686"/>
      <c r="AN98" s="686"/>
    </row>
    <row r="99" spans="1:40" ht="15.75" customHeight="1">
      <c r="A99" s="687"/>
      <c r="B99" s="688"/>
      <c r="C99" s="707"/>
      <c r="D99" s="691"/>
      <c r="E99" s="691"/>
      <c r="F99" s="691"/>
      <c r="G99" s="691"/>
      <c r="H99" s="691"/>
      <c r="I99" s="691"/>
      <c r="J99" s="680"/>
      <c r="K99" s="688"/>
      <c r="L99" s="186" t="s">
        <v>377</v>
      </c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199">
        <f t="shared" si="28"/>
        <v>0</v>
      </c>
      <c r="Z99" s="688"/>
      <c r="AA99" s="688"/>
      <c r="AB99" s="308"/>
      <c r="AC99" s="688"/>
      <c r="AD99" s="688"/>
      <c r="AE99" s="688"/>
      <c r="AF99" s="688"/>
      <c r="AG99" s="688"/>
      <c r="AH99" s="688"/>
      <c r="AI99" s="688"/>
      <c r="AJ99" s="688"/>
      <c r="AK99" s="688"/>
      <c r="AL99" s="688"/>
      <c r="AM99" s="688"/>
      <c r="AN99" s="688"/>
    </row>
    <row r="100" spans="1:40" ht="15.75" customHeight="1">
      <c r="A100" s="687"/>
      <c r="B100" s="853"/>
      <c r="C100" s="845" t="s">
        <v>383</v>
      </c>
      <c r="D100" s="783"/>
      <c r="E100" s="783"/>
      <c r="F100" s="783"/>
      <c r="G100" s="783"/>
      <c r="H100" s="783"/>
      <c r="I100" s="783"/>
      <c r="J100" s="784"/>
      <c r="K100" s="327"/>
      <c r="L100" s="328" t="s">
        <v>44</v>
      </c>
      <c r="M100" s="329">
        <f t="shared" ref="M100:X100" si="31">+M94*$Z$94+M96*$Z$96+M98*$Z$98</f>
        <v>0</v>
      </c>
      <c r="N100" s="329">
        <f t="shared" si="31"/>
        <v>9.0909090909090912E-2</v>
      </c>
      <c r="O100" s="329">
        <f t="shared" si="31"/>
        <v>9.0909090909090912E-2</v>
      </c>
      <c r="P100" s="329">
        <f t="shared" si="31"/>
        <v>9.0909090909090912E-2</v>
      </c>
      <c r="Q100" s="329">
        <f t="shared" si="31"/>
        <v>9.0909090909090912E-2</v>
      </c>
      <c r="R100" s="329">
        <f t="shared" si="31"/>
        <v>9.0909090909090912E-2</v>
      </c>
      <c r="S100" s="329">
        <f t="shared" si="31"/>
        <v>9.0909090909090912E-2</v>
      </c>
      <c r="T100" s="329">
        <f t="shared" si="31"/>
        <v>9.0909090909090912E-2</v>
      </c>
      <c r="U100" s="329">
        <f t="shared" si="31"/>
        <v>9.0909090909090912E-2</v>
      </c>
      <c r="V100" s="329">
        <f t="shared" si="31"/>
        <v>9.0909090909090912E-2</v>
      </c>
      <c r="W100" s="329">
        <f t="shared" si="31"/>
        <v>9.0909090909090912E-2</v>
      </c>
      <c r="X100" s="329">
        <f t="shared" si="31"/>
        <v>9.0909090909090912E-2</v>
      </c>
      <c r="Y100" s="198">
        <f t="shared" si="28"/>
        <v>1.0000000000000002</v>
      </c>
      <c r="Z100" s="840">
        <f>SUM(Z94:Z99)</f>
        <v>1</v>
      </c>
      <c r="AA100" s="774">
        <f>IF(OR(Y101=0,Z100=0),0,(Y101/Y100*Z100))</f>
        <v>0</v>
      </c>
      <c r="AB100" s="308"/>
      <c r="AC100" s="841" t="s">
        <v>384</v>
      </c>
      <c r="AD100" s="783"/>
      <c r="AE100" s="783"/>
      <c r="AF100" s="783"/>
      <c r="AG100" s="783"/>
      <c r="AH100" s="783"/>
      <c r="AI100" s="783"/>
      <c r="AJ100" s="783"/>
      <c r="AK100" s="783"/>
      <c r="AL100" s="783"/>
      <c r="AM100" s="783"/>
      <c r="AN100" s="784"/>
    </row>
    <row r="101" spans="1:40" ht="15.75" customHeight="1">
      <c r="A101" s="767"/>
      <c r="B101" s="767"/>
      <c r="C101" s="842"/>
      <c r="D101" s="786"/>
      <c r="E101" s="786"/>
      <c r="F101" s="786"/>
      <c r="G101" s="786"/>
      <c r="H101" s="786"/>
      <c r="I101" s="786"/>
      <c r="J101" s="772"/>
      <c r="K101" s="327"/>
      <c r="L101" s="330" t="s">
        <v>377</v>
      </c>
      <c r="M101" s="331">
        <f t="shared" ref="M101:X101" si="32">+M95*$Z$94+M97*$Z$96+M99*$Z$98</f>
        <v>0</v>
      </c>
      <c r="N101" s="331">
        <f t="shared" si="32"/>
        <v>0</v>
      </c>
      <c r="O101" s="331">
        <f t="shared" si="32"/>
        <v>0</v>
      </c>
      <c r="P101" s="331">
        <f t="shared" si="32"/>
        <v>0</v>
      </c>
      <c r="Q101" s="331">
        <f t="shared" si="32"/>
        <v>0</v>
      </c>
      <c r="R101" s="331">
        <f t="shared" si="32"/>
        <v>0</v>
      </c>
      <c r="S101" s="331">
        <f t="shared" si="32"/>
        <v>0</v>
      </c>
      <c r="T101" s="331">
        <f t="shared" si="32"/>
        <v>0</v>
      </c>
      <c r="U101" s="331">
        <f t="shared" si="32"/>
        <v>0</v>
      </c>
      <c r="V101" s="331">
        <f t="shared" si="32"/>
        <v>0</v>
      </c>
      <c r="W101" s="331">
        <f t="shared" si="32"/>
        <v>0</v>
      </c>
      <c r="X101" s="331">
        <f t="shared" si="32"/>
        <v>0</v>
      </c>
      <c r="Y101" s="199">
        <f t="shared" si="28"/>
        <v>0</v>
      </c>
      <c r="Z101" s="767"/>
      <c r="AA101" s="767"/>
      <c r="AB101" s="308"/>
      <c r="AC101" s="842"/>
      <c r="AD101" s="786"/>
      <c r="AE101" s="786"/>
      <c r="AF101" s="786"/>
      <c r="AG101" s="786"/>
      <c r="AH101" s="786"/>
      <c r="AI101" s="786"/>
      <c r="AJ101" s="786"/>
      <c r="AK101" s="786"/>
      <c r="AL101" s="786"/>
      <c r="AM101" s="786"/>
      <c r="AN101" s="772"/>
    </row>
    <row r="102" spans="1:40" ht="15.75" customHeight="1">
      <c r="A102" s="315" t="s">
        <v>10</v>
      </c>
      <c r="B102" s="316" t="s">
        <v>11</v>
      </c>
      <c r="C102" s="316" t="s">
        <v>12</v>
      </c>
      <c r="D102" s="316" t="s">
        <v>13</v>
      </c>
      <c r="E102" s="316" t="s">
        <v>14</v>
      </c>
      <c r="F102" s="316" t="s">
        <v>15</v>
      </c>
      <c r="G102" s="316" t="s">
        <v>16</v>
      </c>
      <c r="H102" s="316" t="s">
        <v>17</v>
      </c>
      <c r="I102" s="316" t="s">
        <v>18</v>
      </c>
      <c r="J102" s="316" t="s">
        <v>19</v>
      </c>
      <c r="K102" s="316" t="s">
        <v>20</v>
      </c>
      <c r="L102" s="316" t="s">
        <v>48</v>
      </c>
      <c r="M102" s="316" t="s">
        <v>49</v>
      </c>
      <c r="N102" s="316" t="s">
        <v>50</v>
      </c>
      <c r="O102" s="316" t="s">
        <v>51</v>
      </c>
      <c r="P102" s="316" t="s">
        <v>52</v>
      </c>
      <c r="Q102" s="316" t="s">
        <v>53</v>
      </c>
      <c r="R102" s="316" t="s">
        <v>54</v>
      </c>
      <c r="S102" s="316" t="s">
        <v>55</v>
      </c>
      <c r="T102" s="316" t="s">
        <v>56</v>
      </c>
      <c r="U102" s="316" t="s">
        <v>57</v>
      </c>
      <c r="V102" s="316" t="s">
        <v>58</v>
      </c>
      <c r="W102" s="316" t="s">
        <v>59</v>
      </c>
      <c r="X102" s="316" t="s">
        <v>60</v>
      </c>
      <c r="Y102" s="316" t="s">
        <v>61</v>
      </c>
      <c r="Z102" s="317" t="s">
        <v>565</v>
      </c>
      <c r="AA102" s="316" t="s">
        <v>366</v>
      </c>
      <c r="AB102" s="308"/>
      <c r="AC102" s="318" t="s">
        <v>65</v>
      </c>
      <c r="AD102" s="318" t="s">
        <v>66</v>
      </c>
      <c r="AE102" s="318" t="s">
        <v>67</v>
      </c>
      <c r="AF102" s="318" t="s">
        <v>68</v>
      </c>
      <c r="AG102" s="318" t="s">
        <v>69</v>
      </c>
      <c r="AH102" s="318" t="s">
        <v>70</v>
      </c>
      <c r="AI102" s="318" t="s">
        <v>71</v>
      </c>
      <c r="AJ102" s="318" t="s">
        <v>72</v>
      </c>
      <c r="AK102" s="318" t="s">
        <v>73</v>
      </c>
      <c r="AL102" s="318" t="s">
        <v>74</v>
      </c>
      <c r="AM102" s="318" t="s">
        <v>75</v>
      </c>
      <c r="AN102" s="318" t="s">
        <v>367</v>
      </c>
    </row>
    <row r="103" spans="1:40" ht="42.75" customHeight="1">
      <c r="A103" s="856" t="s">
        <v>194</v>
      </c>
      <c r="B103" s="694" t="s">
        <v>369</v>
      </c>
      <c r="C103" s="724" t="s">
        <v>567</v>
      </c>
      <c r="D103" s="724" t="s">
        <v>568</v>
      </c>
      <c r="E103" s="724" t="s">
        <v>443</v>
      </c>
      <c r="F103" s="724" t="s">
        <v>373</v>
      </c>
      <c r="G103" s="686" t="s">
        <v>198</v>
      </c>
      <c r="H103" s="850">
        <v>100</v>
      </c>
      <c r="I103" s="686" t="s">
        <v>643</v>
      </c>
      <c r="J103" s="686" t="s">
        <v>375</v>
      </c>
      <c r="K103" s="686" t="s">
        <v>590</v>
      </c>
      <c r="L103" s="185" t="s">
        <v>44</v>
      </c>
      <c r="M103" s="214">
        <f t="shared" ref="M103:X103" si="33">+M108</f>
        <v>0</v>
      </c>
      <c r="N103" s="214">
        <f t="shared" si="33"/>
        <v>0</v>
      </c>
      <c r="O103" s="214">
        <f t="shared" si="33"/>
        <v>0.1</v>
      </c>
      <c r="P103" s="214">
        <f t="shared" si="33"/>
        <v>0.1</v>
      </c>
      <c r="Q103" s="214">
        <f t="shared" si="33"/>
        <v>0.1</v>
      </c>
      <c r="R103" s="214">
        <f t="shared" si="33"/>
        <v>0.1</v>
      </c>
      <c r="S103" s="214">
        <f t="shared" si="33"/>
        <v>0.1</v>
      </c>
      <c r="T103" s="214">
        <f t="shared" si="33"/>
        <v>0.1</v>
      </c>
      <c r="U103" s="214">
        <f t="shared" si="33"/>
        <v>0.1</v>
      </c>
      <c r="V103" s="214">
        <f t="shared" si="33"/>
        <v>0.1</v>
      </c>
      <c r="W103" s="214">
        <f t="shared" si="33"/>
        <v>0.1</v>
      </c>
      <c r="X103" s="214">
        <f t="shared" si="33"/>
        <v>0.1</v>
      </c>
      <c r="Y103" s="198">
        <f t="shared" ref="Y103:Y104" si="34">SUM(M103:X103)</f>
        <v>0.99999999999999989</v>
      </c>
      <c r="Z103" s="773">
        <v>0.15</v>
      </c>
      <c r="AA103" s="843">
        <f>IF(OR(Y104=0,Z103=0),0,(Y104/Y103*Z103))</f>
        <v>0</v>
      </c>
      <c r="AB103" s="308"/>
      <c r="AC103" s="686"/>
      <c r="AD103" s="686"/>
      <c r="AE103" s="686"/>
      <c r="AF103" s="686"/>
      <c r="AG103" s="686"/>
      <c r="AH103" s="686"/>
      <c r="AI103" s="686"/>
      <c r="AJ103" s="686"/>
      <c r="AK103" s="686"/>
      <c r="AL103" s="686"/>
      <c r="AM103" s="686"/>
      <c r="AN103" s="686"/>
    </row>
    <row r="104" spans="1:40" ht="42.75" customHeight="1">
      <c r="A104" s="687"/>
      <c r="B104" s="688"/>
      <c r="C104" s="688"/>
      <c r="D104" s="688"/>
      <c r="E104" s="688"/>
      <c r="F104" s="688"/>
      <c r="G104" s="688"/>
      <c r="H104" s="688"/>
      <c r="I104" s="688"/>
      <c r="J104" s="688"/>
      <c r="K104" s="688"/>
      <c r="L104" s="321" t="s">
        <v>377</v>
      </c>
      <c r="M104" s="334">
        <f t="shared" ref="M104:X104" si="35">+M109</f>
        <v>0</v>
      </c>
      <c r="N104" s="334">
        <f t="shared" si="35"/>
        <v>0</v>
      </c>
      <c r="O104" s="334">
        <f t="shared" si="35"/>
        <v>0</v>
      </c>
      <c r="P104" s="334">
        <f t="shared" si="35"/>
        <v>0</v>
      </c>
      <c r="Q104" s="334">
        <f t="shared" si="35"/>
        <v>0</v>
      </c>
      <c r="R104" s="334">
        <f t="shared" si="35"/>
        <v>0</v>
      </c>
      <c r="S104" s="334">
        <f t="shared" si="35"/>
        <v>0</v>
      </c>
      <c r="T104" s="334">
        <f t="shared" si="35"/>
        <v>0</v>
      </c>
      <c r="U104" s="334">
        <f t="shared" si="35"/>
        <v>0</v>
      </c>
      <c r="V104" s="334">
        <f t="shared" si="35"/>
        <v>0</v>
      </c>
      <c r="W104" s="334">
        <f t="shared" si="35"/>
        <v>0</v>
      </c>
      <c r="X104" s="334">
        <f t="shared" si="35"/>
        <v>0</v>
      </c>
      <c r="Y104" s="199">
        <f t="shared" si="34"/>
        <v>0</v>
      </c>
      <c r="Z104" s="688"/>
      <c r="AA104" s="688"/>
      <c r="AB104" s="308"/>
      <c r="AC104" s="688"/>
      <c r="AD104" s="688"/>
      <c r="AE104" s="688"/>
      <c r="AF104" s="688"/>
      <c r="AG104" s="688"/>
      <c r="AH104" s="688"/>
      <c r="AI104" s="688"/>
      <c r="AJ104" s="688"/>
      <c r="AK104" s="688"/>
      <c r="AL104" s="688"/>
      <c r="AM104" s="688"/>
      <c r="AN104" s="688"/>
    </row>
    <row r="105" spans="1:40" ht="15.75" customHeight="1">
      <c r="A105" s="687"/>
      <c r="B105" s="324"/>
      <c r="C105" s="847" t="s">
        <v>378</v>
      </c>
      <c r="D105" s="748"/>
      <c r="E105" s="748"/>
      <c r="F105" s="748"/>
      <c r="G105" s="748"/>
      <c r="H105" s="748"/>
      <c r="I105" s="748"/>
      <c r="J105" s="749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25" t="s">
        <v>573</v>
      </c>
      <c r="AA105" s="312"/>
      <c r="AB105" s="308"/>
      <c r="AC105" s="777"/>
      <c r="AD105" s="691"/>
      <c r="AE105" s="691"/>
      <c r="AF105" s="691"/>
      <c r="AG105" s="691"/>
      <c r="AH105" s="691"/>
      <c r="AI105" s="691"/>
      <c r="AJ105" s="691"/>
      <c r="AK105" s="691"/>
      <c r="AL105" s="691"/>
      <c r="AM105" s="691"/>
      <c r="AN105" s="680"/>
    </row>
    <row r="106" spans="1:40" ht="24.75" customHeight="1">
      <c r="A106" s="687"/>
      <c r="B106" s="694" t="s">
        <v>369</v>
      </c>
      <c r="C106" s="790" t="s">
        <v>647</v>
      </c>
      <c r="D106" s="783"/>
      <c r="E106" s="783"/>
      <c r="F106" s="783"/>
      <c r="G106" s="783"/>
      <c r="H106" s="783"/>
      <c r="I106" s="783"/>
      <c r="J106" s="784"/>
      <c r="K106" s="686" t="s">
        <v>648</v>
      </c>
      <c r="L106" s="185" t="s">
        <v>44</v>
      </c>
      <c r="M106" s="214">
        <v>0</v>
      </c>
      <c r="N106" s="214">
        <v>0</v>
      </c>
      <c r="O106" s="214">
        <v>0.1</v>
      </c>
      <c r="P106" s="214">
        <v>0.1</v>
      </c>
      <c r="Q106" s="214">
        <v>0.1</v>
      </c>
      <c r="R106" s="214">
        <v>0.1</v>
      </c>
      <c r="S106" s="214">
        <v>0.1</v>
      </c>
      <c r="T106" s="214">
        <v>0.1</v>
      </c>
      <c r="U106" s="214">
        <v>0.1</v>
      </c>
      <c r="V106" s="214">
        <v>0.1</v>
      </c>
      <c r="W106" s="214">
        <v>0.1</v>
      </c>
      <c r="X106" s="214">
        <v>0.1</v>
      </c>
      <c r="Y106" s="198">
        <f t="shared" ref="Y106:Y109" si="36">SUM(M106:X106)</f>
        <v>0.99999999999999989</v>
      </c>
      <c r="Z106" s="773">
        <v>1</v>
      </c>
      <c r="AA106" s="774">
        <f>IF(OR(Y107=0,Z106=0),0,(Y107/Y106*Z106))</f>
        <v>0</v>
      </c>
      <c r="AB106" s="308"/>
      <c r="AC106" s="686"/>
      <c r="AD106" s="686"/>
      <c r="AE106" s="686"/>
      <c r="AF106" s="686"/>
      <c r="AG106" s="686"/>
      <c r="AH106" s="686"/>
      <c r="AI106" s="686"/>
      <c r="AJ106" s="686"/>
      <c r="AK106" s="686"/>
      <c r="AL106" s="686"/>
      <c r="AM106" s="686"/>
      <c r="AN106" s="686"/>
    </row>
    <row r="107" spans="1:40" ht="24.75" customHeight="1">
      <c r="A107" s="687"/>
      <c r="B107" s="688"/>
      <c r="C107" s="707"/>
      <c r="D107" s="691"/>
      <c r="E107" s="691"/>
      <c r="F107" s="691"/>
      <c r="G107" s="691"/>
      <c r="H107" s="691"/>
      <c r="I107" s="691"/>
      <c r="J107" s="680"/>
      <c r="K107" s="688"/>
      <c r="L107" s="186" t="s">
        <v>377</v>
      </c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199">
        <f t="shared" si="36"/>
        <v>0</v>
      </c>
      <c r="Z107" s="688"/>
      <c r="AA107" s="688"/>
      <c r="AB107" s="308"/>
      <c r="AC107" s="688"/>
      <c r="AD107" s="688"/>
      <c r="AE107" s="688"/>
      <c r="AF107" s="688"/>
      <c r="AG107" s="688"/>
      <c r="AH107" s="688"/>
      <c r="AI107" s="688"/>
      <c r="AJ107" s="688"/>
      <c r="AK107" s="688"/>
      <c r="AL107" s="688"/>
      <c r="AM107" s="688"/>
      <c r="AN107" s="688"/>
    </row>
    <row r="108" spans="1:40" ht="15.75" customHeight="1">
      <c r="A108" s="687"/>
      <c r="B108" s="853"/>
      <c r="C108" s="845" t="s">
        <v>383</v>
      </c>
      <c r="D108" s="783"/>
      <c r="E108" s="783"/>
      <c r="F108" s="783"/>
      <c r="G108" s="783"/>
      <c r="H108" s="783"/>
      <c r="I108" s="783"/>
      <c r="J108" s="784"/>
      <c r="K108" s="327"/>
      <c r="L108" s="390" t="s">
        <v>44</v>
      </c>
      <c r="M108" s="358">
        <f t="shared" ref="M108:X108" si="37">+M106*$Z$106</f>
        <v>0</v>
      </c>
      <c r="N108" s="358">
        <f t="shared" si="37"/>
        <v>0</v>
      </c>
      <c r="O108" s="358">
        <f t="shared" si="37"/>
        <v>0.1</v>
      </c>
      <c r="P108" s="358">
        <f t="shared" si="37"/>
        <v>0.1</v>
      </c>
      <c r="Q108" s="358">
        <f t="shared" si="37"/>
        <v>0.1</v>
      </c>
      <c r="R108" s="358">
        <f t="shared" si="37"/>
        <v>0.1</v>
      </c>
      <c r="S108" s="358">
        <f t="shared" si="37"/>
        <v>0.1</v>
      </c>
      <c r="T108" s="358">
        <f t="shared" si="37"/>
        <v>0.1</v>
      </c>
      <c r="U108" s="358">
        <f t="shared" si="37"/>
        <v>0.1</v>
      </c>
      <c r="V108" s="358">
        <f t="shared" si="37"/>
        <v>0.1</v>
      </c>
      <c r="W108" s="358">
        <f t="shared" si="37"/>
        <v>0.1</v>
      </c>
      <c r="X108" s="358">
        <f t="shared" si="37"/>
        <v>0.1</v>
      </c>
      <c r="Y108" s="198">
        <f t="shared" si="36"/>
        <v>0.99999999999999989</v>
      </c>
      <c r="Z108" s="840">
        <f>SUM(Z106:Z107)</f>
        <v>1</v>
      </c>
      <c r="AA108" s="774">
        <f>IF(OR(Y109=0,Z108=0),0,(Y109/Y108*Z108))</f>
        <v>0</v>
      </c>
      <c r="AB108" s="308"/>
      <c r="AC108" s="841" t="s">
        <v>384</v>
      </c>
      <c r="AD108" s="783"/>
      <c r="AE108" s="783"/>
      <c r="AF108" s="783"/>
      <c r="AG108" s="783"/>
      <c r="AH108" s="783"/>
      <c r="AI108" s="783"/>
      <c r="AJ108" s="783"/>
      <c r="AK108" s="783"/>
      <c r="AL108" s="783"/>
      <c r="AM108" s="783"/>
      <c r="AN108" s="784"/>
    </row>
    <row r="109" spans="1:40" ht="15.75" customHeight="1">
      <c r="A109" s="767"/>
      <c r="B109" s="767"/>
      <c r="C109" s="707"/>
      <c r="D109" s="691"/>
      <c r="E109" s="691"/>
      <c r="F109" s="691"/>
      <c r="G109" s="691"/>
      <c r="H109" s="691"/>
      <c r="I109" s="691"/>
      <c r="J109" s="680"/>
      <c r="K109" s="327"/>
      <c r="L109" s="330" t="s">
        <v>377</v>
      </c>
      <c r="M109" s="331">
        <f t="shared" ref="M109:X109" si="38">+M107*$Z$106</f>
        <v>0</v>
      </c>
      <c r="N109" s="331">
        <f t="shared" si="38"/>
        <v>0</v>
      </c>
      <c r="O109" s="331">
        <f t="shared" si="38"/>
        <v>0</v>
      </c>
      <c r="P109" s="331">
        <f t="shared" si="38"/>
        <v>0</v>
      </c>
      <c r="Q109" s="331">
        <f t="shared" si="38"/>
        <v>0</v>
      </c>
      <c r="R109" s="331">
        <f t="shared" si="38"/>
        <v>0</v>
      </c>
      <c r="S109" s="331">
        <f t="shared" si="38"/>
        <v>0</v>
      </c>
      <c r="T109" s="331">
        <f t="shared" si="38"/>
        <v>0</v>
      </c>
      <c r="U109" s="331">
        <f t="shared" si="38"/>
        <v>0</v>
      </c>
      <c r="V109" s="331">
        <f t="shared" si="38"/>
        <v>0</v>
      </c>
      <c r="W109" s="331">
        <f t="shared" si="38"/>
        <v>0</v>
      </c>
      <c r="X109" s="331">
        <f t="shared" si="38"/>
        <v>0</v>
      </c>
      <c r="Y109" s="199">
        <f t="shared" si="36"/>
        <v>0</v>
      </c>
      <c r="Z109" s="688"/>
      <c r="AA109" s="688"/>
      <c r="AB109" s="308"/>
      <c r="AC109" s="707"/>
      <c r="AD109" s="691"/>
      <c r="AE109" s="691"/>
      <c r="AF109" s="691"/>
      <c r="AG109" s="691"/>
      <c r="AH109" s="691"/>
      <c r="AI109" s="691"/>
      <c r="AJ109" s="691"/>
      <c r="AK109" s="691"/>
      <c r="AL109" s="691"/>
      <c r="AM109" s="691"/>
      <c r="AN109" s="680"/>
    </row>
    <row r="110" spans="1:40" ht="15.75" customHeight="1">
      <c r="A110" s="315" t="s">
        <v>10</v>
      </c>
      <c r="B110" s="317" t="s">
        <v>11</v>
      </c>
      <c r="C110" s="316" t="s">
        <v>12</v>
      </c>
      <c r="D110" s="316" t="s">
        <v>13</v>
      </c>
      <c r="E110" s="316" t="s">
        <v>14</v>
      </c>
      <c r="F110" s="316" t="s">
        <v>15</v>
      </c>
      <c r="G110" s="316" t="s">
        <v>16</v>
      </c>
      <c r="H110" s="316" t="s">
        <v>17</v>
      </c>
      <c r="I110" s="316" t="s">
        <v>18</v>
      </c>
      <c r="J110" s="316" t="s">
        <v>19</v>
      </c>
      <c r="K110" s="316" t="s">
        <v>20</v>
      </c>
      <c r="L110" s="316" t="s">
        <v>48</v>
      </c>
      <c r="M110" s="198" t="s">
        <v>49</v>
      </c>
      <c r="N110" s="198" t="s">
        <v>50</v>
      </c>
      <c r="O110" s="198" t="s">
        <v>51</v>
      </c>
      <c r="P110" s="198" t="s">
        <v>52</v>
      </c>
      <c r="Q110" s="198" t="s">
        <v>53</v>
      </c>
      <c r="R110" s="198" t="s">
        <v>54</v>
      </c>
      <c r="S110" s="198" t="s">
        <v>55</v>
      </c>
      <c r="T110" s="198" t="s">
        <v>56</v>
      </c>
      <c r="U110" s="198" t="s">
        <v>57</v>
      </c>
      <c r="V110" s="198" t="s">
        <v>58</v>
      </c>
      <c r="W110" s="198" t="s">
        <v>59</v>
      </c>
      <c r="X110" s="198" t="s">
        <v>60</v>
      </c>
      <c r="Y110" s="198" t="s">
        <v>61</v>
      </c>
      <c r="Z110" s="317" t="s">
        <v>565</v>
      </c>
      <c r="AA110" s="198" t="s">
        <v>366</v>
      </c>
      <c r="AB110" s="308"/>
      <c r="AC110" s="318" t="s">
        <v>65</v>
      </c>
      <c r="AD110" s="318" t="s">
        <v>66</v>
      </c>
      <c r="AE110" s="318" t="s">
        <v>67</v>
      </c>
      <c r="AF110" s="318" t="s">
        <v>68</v>
      </c>
      <c r="AG110" s="318" t="s">
        <v>69</v>
      </c>
      <c r="AH110" s="318" t="s">
        <v>70</v>
      </c>
      <c r="AI110" s="318" t="s">
        <v>71</v>
      </c>
      <c r="AJ110" s="318" t="s">
        <v>72</v>
      </c>
      <c r="AK110" s="318" t="s">
        <v>73</v>
      </c>
      <c r="AL110" s="318" t="s">
        <v>74</v>
      </c>
      <c r="AM110" s="318" t="s">
        <v>75</v>
      </c>
      <c r="AN110" s="318" t="s">
        <v>367</v>
      </c>
    </row>
    <row r="111" spans="1:40" ht="38.25" customHeight="1">
      <c r="A111" s="856" t="s">
        <v>651</v>
      </c>
      <c r="B111" s="694" t="s">
        <v>369</v>
      </c>
      <c r="C111" s="724" t="s">
        <v>567</v>
      </c>
      <c r="D111" s="724" t="s">
        <v>568</v>
      </c>
      <c r="E111" s="724" t="s">
        <v>443</v>
      </c>
      <c r="F111" s="724" t="s">
        <v>373</v>
      </c>
      <c r="G111" s="851" t="s">
        <v>374</v>
      </c>
      <c r="H111" s="852">
        <f>+Y111</f>
        <v>840348.38656250003</v>
      </c>
      <c r="I111" s="686" t="s">
        <v>652</v>
      </c>
      <c r="J111" s="686" t="s">
        <v>375</v>
      </c>
      <c r="K111" s="686" t="s">
        <v>590</v>
      </c>
      <c r="L111" s="185" t="s">
        <v>44</v>
      </c>
      <c r="M111" s="393">
        <f t="shared" ref="M111:X111" si="39">+M114+M116+M118</f>
        <v>8550</v>
      </c>
      <c r="N111" s="393">
        <f t="shared" si="39"/>
        <v>19831</v>
      </c>
      <c r="O111" s="393">
        <f t="shared" si="39"/>
        <v>18838</v>
      </c>
      <c r="P111" s="393">
        <f t="shared" si="39"/>
        <v>41797.599999999999</v>
      </c>
      <c r="Q111" s="393">
        <f t="shared" si="39"/>
        <v>43122.978999999999</v>
      </c>
      <c r="R111" s="393">
        <f t="shared" si="39"/>
        <v>43122.978999999999</v>
      </c>
      <c r="S111" s="393">
        <f t="shared" si="39"/>
        <v>43122.978999999999</v>
      </c>
      <c r="T111" s="393">
        <f t="shared" si="39"/>
        <v>123178.179</v>
      </c>
      <c r="U111" s="393">
        <f t="shared" si="39"/>
        <v>123879.2</v>
      </c>
      <c r="V111" s="393">
        <f t="shared" si="39"/>
        <v>124968.49018749999</v>
      </c>
      <c r="W111" s="393">
        <f t="shared" si="39"/>
        <v>124968.49018749999</v>
      </c>
      <c r="X111" s="393">
        <f t="shared" si="39"/>
        <v>124968.49018749999</v>
      </c>
      <c r="Y111" s="320">
        <f t="shared" ref="Y111:Y112" si="40">SUM(M111:X111)</f>
        <v>840348.38656250003</v>
      </c>
      <c r="Z111" s="773">
        <v>0.1</v>
      </c>
      <c r="AA111" s="843">
        <f>IF(OR(Y112=0,Z111=0),0,(Y112/Y111*Z111))</f>
        <v>0</v>
      </c>
      <c r="AB111" s="308"/>
      <c r="AC111" s="686"/>
      <c r="AD111" s="686"/>
      <c r="AE111" s="686"/>
      <c r="AF111" s="686"/>
      <c r="AG111" s="686"/>
      <c r="AH111" s="686"/>
      <c r="AI111" s="686"/>
      <c r="AJ111" s="686"/>
      <c r="AK111" s="686"/>
      <c r="AL111" s="686"/>
      <c r="AM111" s="686"/>
      <c r="AN111" s="686"/>
    </row>
    <row r="112" spans="1:40" ht="38.25" customHeight="1">
      <c r="A112" s="687"/>
      <c r="B112" s="688"/>
      <c r="C112" s="688"/>
      <c r="D112" s="688"/>
      <c r="E112" s="688"/>
      <c r="F112" s="688"/>
      <c r="G112" s="688"/>
      <c r="H112" s="688"/>
      <c r="I112" s="688"/>
      <c r="J112" s="688"/>
      <c r="K112" s="688"/>
      <c r="L112" s="321" t="s">
        <v>377</v>
      </c>
      <c r="M112" s="394">
        <f t="shared" ref="M112:X112" si="41">+M115+M117+M119</f>
        <v>0</v>
      </c>
      <c r="N112" s="394">
        <f t="shared" si="41"/>
        <v>0</v>
      </c>
      <c r="O112" s="394">
        <f t="shared" si="41"/>
        <v>0</v>
      </c>
      <c r="P112" s="394">
        <f t="shared" si="41"/>
        <v>0</v>
      </c>
      <c r="Q112" s="394">
        <f t="shared" si="41"/>
        <v>0</v>
      </c>
      <c r="R112" s="394">
        <f t="shared" si="41"/>
        <v>0</v>
      </c>
      <c r="S112" s="394">
        <f t="shared" si="41"/>
        <v>0</v>
      </c>
      <c r="T112" s="394">
        <f t="shared" si="41"/>
        <v>0</v>
      </c>
      <c r="U112" s="394">
        <f t="shared" si="41"/>
        <v>0</v>
      </c>
      <c r="V112" s="394">
        <f t="shared" si="41"/>
        <v>0</v>
      </c>
      <c r="W112" s="394">
        <f t="shared" si="41"/>
        <v>0</v>
      </c>
      <c r="X112" s="394">
        <f t="shared" si="41"/>
        <v>0</v>
      </c>
      <c r="Y112" s="395">
        <f t="shared" si="40"/>
        <v>0</v>
      </c>
      <c r="Z112" s="688"/>
      <c r="AA112" s="688"/>
      <c r="AB112" s="308"/>
      <c r="AC112" s="688"/>
      <c r="AD112" s="688"/>
      <c r="AE112" s="688"/>
      <c r="AF112" s="688"/>
      <c r="AG112" s="688"/>
      <c r="AH112" s="688"/>
      <c r="AI112" s="688"/>
      <c r="AJ112" s="688"/>
      <c r="AK112" s="688"/>
      <c r="AL112" s="688"/>
      <c r="AM112" s="688"/>
      <c r="AN112" s="688"/>
    </row>
    <row r="113" spans="1:40" ht="15.75" customHeight="1">
      <c r="A113" s="687"/>
      <c r="B113" s="337"/>
      <c r="C113" s="849" t="s">
        <v>378</v>
      </c>
      <c r="D113" s="748"/>
      <c r="E113" s="748"/>
      <c r="F113" s="748"/>
      <c r="G113" s="748"/>
      <c r="H113" s="748"/>
      <c r="I113" s="748"/>
      <c r="J113" s="749"/>
      <c r="K113" s="396"/>
      <c r="L113" s="312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38" t="s">
        <v>573</v>
      </c>
      <c r="AA113" s="313"/>
      <c r="AB113" s="308"/>
      <c r="AC113" s="807"/>
      <c r="AD113" s="691"/>
      <c r="AE113" s="691"/>
      <c r="AF113" s="691"/>
      <c r="AG113" s="691"/>
      <c r="AH113" s="691"/>
      <c r="AI113" s="691"/>
      <c r="AJ113" s="691"/>
      <c r="AK113" s="691"/>
      <c r="AL113" s="691"/>
      <c r="AM113" s="691"/>
      <c r="AN113" s="680"/>
    </row>
    <row r="114" spans="1:40" ht="16.5" customHeight="1">
      <c r="A114" s="687"/>
      <c r="B114" s="694" t="s">
        <v>369</v>
      </c>
      <c r="C114" s="811" t="s">
        <v>655</v>
      </c>
      <c r="D114" s="783"/>
      <c r="E114" s="783"/>
      <c r="F114" s="783"/>
      <c r="G114" s="783"/>
      <c r="H114" s="783"/>
      <c r="I114" s="783"/>
      <c r="J114" s="784"/>
      <c r="K114" s="686" t="s">
        <v>590</v>
      </c>
      <c r="L114" s="185" t="s">
        <v>44</v>
      </c>
      <c r="M114" s="393">
        <v>2199</v>
      </c>
      <c r="N114" s="393">
        <v>3833</v>
      </c>
      <c r="O114" s="393">
        <v>4454</v>
      </c>
      <c r="P114" s="393">
        <f>35806*0.6</f>
        <v>21483.599999999999</v>
      </c>
      <c r="Q114" s="393">
        <f t="shared" ref="Q114:T114" si="42">35806.22375*0.8</f>
        <v>28644.978999999999</v>
      </c>
      <c r="R114" s="393">
        <f t="shared" si="42"/>
        <v>28644.978999999999</v>
      </c>
      <c r="S114" s="393">
        <f t="shared" si="42"/>
        <v>28644.978999999999</v>
      </c>
      <c r="T114" s="393">
        <f t="shared" si="42"/>
        <v>28644.978999999999</v>
      </c>
      <c r="U114" s="393">
        <v>29346</v>
      </c>
      <c r="V114" s="393">
        <f t="shared" ref="V114:X114" si="43">35806.22375*0.85</f>
        <v>30435.290187499995</v>
      </c>
      <c r="W114" s="393">
        <f t="shared" si="43"/>
        <v>30435.290187499995</v>
      </c>
      <c r="X114" s="393">
        <f t="shared" si="43"/>
        <v>30435.290187499995</v>
      </c>
      <c r="Y114" s="398">
        <f t="shared" ref="Y114:Y125" si="44">SUM(M114:X114)</f>
        <v>267201.38656249997</v>
      </c>
      <c r="Z114" s="214">
        <v>0.2</v>
      </c>
      <c r="AA114" s="399">
        <f>IF(OR(Y115=0,Z114=0),0,(Y115/Y114*Z114))</f>
        <v>0</v>
      </c>
      <c r="AB114" s="308"/>
      <c r="AC114" s="686"/>
      <c r="AD114" s="686"/>
      <c r="AE114" s="686"/>
      <c r="AF114" s="686"/>
      <c r="AG114" s="686"/>
      <c r="AH114" s="686"/>
      <c r="AI114" s="686"/>
      <c r="AJ114" s="686"/>
      <c r="AK114" s="686"/>
      <c r="AL114" s="686"/>
      <c r="AM114" s="686"/>
      <c r="AN114" s="686"/>
    </row>
    <row r="115" spans="1:40" ht="16.5" customHeight="1">
      <c r="A115" s="687"/>
      <c r="B115" s="688"/>
      <c r="C115" s="707"/>
      <c r="D115" s="691"/>
      <c r="E115" s="691"/>
      <c r="F115" s="691"/>
      <c r="G115" s="691"/>
      <c r="H115" s="691"/>
      <c r="I115" s="691"/>
      <c r="J115" s="680"/>
      <c r="K115" s="688"/>
      <c r="L115" s="186" t="s">
        <v>377</v>
      </c>
      <c r="M115" s="400"/>
      <c r="N115" s="400"/>
      <c r="O115" s="400"/>
      <c r="P115" s="400"/>
      <c r="Q115" s="400"/>
      <c r="R115" s="400"/>
      <c r="S115" s="400"/>
      <c r="T115" s="400"/>
      <c r="U115" s="400"/>
      <c r="V115" s="400"/>
      <c r="W115" s="400"/>
      <c r="X115" s="400"/>
      <c r="Y115" s="395">
        <f t="shared" si="44"/>
        <v>0</v>
      </c>
      <c r="Z115" s="299"/>
      <c r="AA115" s="402"/>
      <c r="AB115" s="308"/>
      <c r="AC115" s="688"/>
      <c r="AD115" s="688"/>
      <c r="AE115" s="688"/>
      <c r="AF115" s="688"/>
      <c r="AG115" s="688"/>
      <c r="AH115" s="688"/>
      <c r="AI115" s="688"/>
      <c r="AJ115" s="688"/>
      <c r="AK115" s="688"/>
      <c r="AL115" s="688"/>
      <c r="AM115" s="688"/>
      <c r="AN115" s="688"/>
    </row>
    <row r="116" spans="1:40" ht="16.5" customHeight="1">
      <c r="A116" s="687"/>
      <c r="B116" s="694" t="s">
        <v>369</v>
      </c>
      <c r="C116" s="811" t="s">
        <v>656</v>
      </c>
      <c r="D116" s="783"/>
      <c r="E116" s="783"/>
      <c r="F116" s="783"/>
      <c r="G116" s="783"/>
      <c r="H116" s="783"/>
      <c r="I116" s="783"/>
      <c r="J116" s="784"/>
      <c r="K116" s="686" t="s">
        <v>590</v>
      </c>
      <c r="L116" s="185" t="s">
        <v>44</v>
      </c>
      <c r="M116" s="393">
        <v>6351</v>
      </c>
      <c r="N116" s="393">
        <v>15998</v>
      </c>
      <c r="O116" s="393">
        <v>14384</v>
      </c>
      <c r="P116" s="393">
        <v>20314</v>
      </c>
      <c r="Q116" s="393">
        <v>14478</v>
      </c>
      <c r="R116" s="393">
        <v>14478</v>
      </c>
      <c r="S116" s="393">
        <v>14478</v>
      </c>
      <c r="T116" s="393">
        <v>14478</v>
      </c>
      <c r="U116" s="393">
        <v>14478</v>
      </c>
      <c r="V116" s="393">
        <v>14478</v>
      </c>
      <c r="W116" s="393">
        <v>14478</v>
      </c>
      <c r="X116" s="393">
        <v>14478</v>
      </c>
      <c r="Y116" s="398">
        <f t="shared" si="44"/>
        <v>172871</v>
      </c>
      <c r="Z116" s="214">
        <v>0.2</v>
      </c>
      <c r="AA116" s="399">
        <f>IF(OR(Y117=0,Z116=0),0,(Y117/Y116*Z116))</f>
        <v>0</v>
      </c>
      <c r="AB116" s="308"/>
      <c r="AC116" s="686"/>
      <c r="AD116" s="686"/>
      <c r="AE116" s="686"/>
      <c r="AF116" s="686"/>
      <c r="AG116" s="686"/>
      <c r="AH116" s="686"/>
      <c r="AI116" s="686"/>
      <c r="AJ116" s="686"/>
      <c r="AK116" s="686"/>
      <c r="AL116" s="686"/>
      <c r="AM116" s="686"/>
      <c r="AN116" s="686"/>
    </row>
    <row r="117" spans="1:40" ht="16.5" customHeight="1">
      <c r="A117" s="687"/>
      <c r="B117" s="688"/>
      <c r="C117" s="707"/>
      <c r="D117" s="691"/>
      <c r="E117" s="691"/>
      <c r="F117" s="691"/>
      <c r="G117" s="691"/>
      <c r="H117" s="691"/>
      <c r="I117" s="691"/>
      <c r="J117" s="680"/>
      <c r="K117" s="688"/>
      <c r="L117" s="186" t="s">
        <v>377</v>
      </c>
      <c r="M117" s="400"/>
      <c r="N117" s="400"/>
      <c r="O117" s="400"/>
      <c r="P117" s="400"/>
      <c r="Q117" s="400"/>
      <c r="R117" s="400"/>
      <c r="S117" s="400"/>
      <c r="T117" s="400"/>
      <c r="U117" s="400"/>
      <c r="V117" s="400"/>
      <c r="W117" s="400"/>
      <c r="X117" s="400"/>
      <c r="Y117" s="395">
        <f t="shared" si="44"/>
        <v>0</v>
      </c>
      <c r="Z117" s="299"/>
      <c r="AA117" s="402"/>
      <c r="AB117" s="308"/>
      <c r="AC117" s="688"/>
      <c r="AD117" s="688"/>
      <c r="AE117" s="688"/>
      <c r="AF117" s="688"/>
      <c r="AG117" s="688"/>
      <c r="AH117" s="688"/>
      <c r="AI117" s="688"/>
      <c r="AJ117" s="688"/>
      <c r="AK117" s="688"/>
      <c r="AL117" s="688"/>
      <c r="AM117" s="688"/>
      <c r="AN117" s="688"/>
    </row>
    <row r="118" spans="1:40" ht="16.5" customHeight="1">
      <c r="A118" s="687"/>
      <c r="B118" s="694" t="s">
        <v>369</v>
      </c>
      <c r="C118" s="811" t="s">
        <v>661</v>
      </c>
      <c r="D118" s="783"/>
      <c r="E118" s="783"/>
      <c r="F118" s="783"/>
      <c r="G118" s="783"/>
      <c r="H118" s="783"/>
      <c r="I118" s="783"/>
      <c r="J118" s="784"/>
      <c r="K118" s="686" t="s">
        <v>662</v>
      </c>
      <c r="L118" s="185" t="s">
        <v>44</v>
      </c>
      <c r="M118" s="393">
        <v>0</v>
      </c>
      <c r="N118" s="393">
        <v>0</v>
      </c>
      <c r="O118" s="393">
        <v>0</v>
      </c>
      <c r="P118" s="393">
        <v>0</v>
      </c>
      <c r="Q118" s="393">
        <v>0</v>
      </c>
      <c r="R118" s="393">
        <v>0</v>
      </c>
      <c r="S118" s="393">
        <v>0</v>
      </c>
      <c r="T118" s="393">
        <f t="shared" ref="T118:X118" si="45">400276/5</f>
        <v>80055.199999999997</v>
      </c>
      <c r="U118" s="393">
        <f t="shared" si="45"/>
        <v>80055.199999999997</v>
      </c>
      <c r="V118" s="393">
        <f t="shared" si="45"/>
        <v>80055.199999999997</v>
      </c>
      <c r="W118" s="393">
        <f t="shared" si="45"/>
        <v>80055.199999999997</v>
      </c>
      <c r="X118" s="393">
        <f t="shared" si="45"/>
        <v>80055.199999999997</v>
      </c>
      <c r="Y118" s="398">
        <f t="shared" si="44"/>
        <v>400276</v>
      </c>
      <c r="Z118" s="214">
        <v>0.2</v>
      </c>
      <c r="AA118" s="399">
        <f>IF(OR(Y119=0,Z118=0),0,(Y119/Y118*Z118))</f>
        <v>0</v>
      </c>
      <c r="AB118" s="308"/>
      <c r="AC118" s="686"/>
      <c r="AD118" s="686"/>
      <c r="AE118" s="686"/>
      <c r="AF118" s="686"/>
      <c r="AG118" s="686"/>
      <c r="AH118" s="686"/>
      <c r="AI118" s="686"/>
      <c r="AJ118" s="686"/>
      <c r="AK118" s="686"/>
      <c r="AL118" s="686"/>
      <c r="AM118" s="686"/>
      <c r="AN118" s="686"/>
    </row>
    <row r="119" spans="1:40" ht="16.5" customHeight="1">
      <c r="A119" s="687"/>
      <c r="B119" s="688"/>
      <c r="C119" s="707"/>
      <c r="D119" s="691"/>
      <c r="E119" s="691"/>
      <c r="F119" s="691"/>
      <c r="G119" s="691"/>
      <c r="H119" s="691"/>
      <c r="I119" s="691"/>
      <c r="J119" s="680"/>
      <c r="K119" s="688"/>
      <c r="L119" s="186" t="s">
        <v>377</v>
      </c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  <c r="Y119" s="414">
        <f t="shared" si="44"/>
        <v>0</v>
      </c>
      <c r="Z119" s="299"/>
      <c r="AA119" s="402"/>
      <c r="AB119" s="308"/>
      <c r="AC119" s="688"/>
      <c r="AD119" s="688"/>
      <c r="AE119" s="688"/>
      <c r="AF119" s="688"/>
      <c r="AG119" s="688"/>
      <c r="AH119" s="688"/>
      <c r="AI119" s="688"/>
      <c r="AJ119" s="688"/>
      <c r="AK119" s="688"/>
      <c r="AL119" s="688"/>
      <c r="AM119" s="688"/>
      <c r="AN119" s="688"/>
    </row>
    <row r="120" spans="1:40" ht="16.5" customHeight="1">
      <c r="A120" s="687"/>
      <c r="B120" s="694" t="s">
        <v>369</v>
      </c>
      <c r="C120" s="811" t="s">
        <v>663</v>
      </c>
      <c r="D120" s="783"/>
      <c r="E120" s="783"/>
      <c r="F120" s="783"/>
      <c r="G120" s="783"/>
      <c r="H120" s="783"/>
      <c r="I120" s="783"/>
      <c r="J120" s="784"/>
      <c r="K120" s="686" t="s">
        <v>590</v>
      </c>
      <c r="L120" s="185" t="s">
        <v>44</v>
      </c>
      <c r="M120" s="214">
        <v>0</v>
      </c>
      <c r="N120" s="214"/>
      <c r="O120" s="214">
        <v>1</v>
      </c>
      <c r="P120" s="214"/>
      <c r="Q120" s="214"/>
      <c r="R120" s="214"/>
      <c r="S120" s="214"/>
      <c r="T120" s="214"/>
      <c r="U120" s="214"/>
      <c r="V120" s="214"/>
      <c r="W120" s="214"/>
      <c r="X120" s="214"/>
      <c r="Y120" s="198">
        <f t="shared" si="44"/>
        <v>1</v>
      </c>
      <c r="Z120" s="773">
        <v>0.1</v>
      </c>
      <c r="AA120" s="774">
        <f>IF(OR(Y121=0,Z120=0),0,(Y121/Y120*Z120))</f>
        <v>0</v>
      </c>
      <c r="AB120" s="308"/>
      <c r="AC120" s="686"/>
      <c r="AD120" s="686"/>
      <c r="AE120" s="686"/>
      <c r="AF120" s="686"/>
      <c r="AG120" s="686"/>
      <c r="AH120" s="686"/>
      <c r="AI120" s="686"/>
      <c r="AJ120" s="686"/>
      <c r="AK120" s="686"/>
      <c r="AL120" s="686"/>
      <c r="AM120" s="686"/>
      <c r="AN120" s="686"/>
    </row>
    <row r="121" spans="1:40" ht="16.5" customHeight="1">
      <c r="A121" s="687"/>
      <c r="B121" s="688"/>
      <c r="C121" s="707"/>
      <c r="D121" s="691"/>
      <c r="E121" s="691"/>
      <c r="F121" s="691"/>
      <c r="G121" s="691"/>
      <c r="H121" s="691"/>
      <c r="I121" s="691"/>
      <c r="J121" s="680"/>
      <c r="K121" s="688"/>
      <c r="L121" s="186" t="s">
        <v>377</v>
      </c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414">
        <f t="shared" si="44"/>
        <v>0</v>
      </c>
      <c r="Z121" s="688"/>
      <c r="AA121" s="688"/>
      <c r="AB121" s="308"/>
      <c r="AC121" s="688"/>
      <c r="AD121" s="688"/>
      <c r="AE121" s="688"/>
      <c r="AF121" s="688"/>
      <c r="AG121" s="688"/>
      <c r="AH121" s="688"/>
      <c r="AI121" s="688"/>
      <c r="AJ121" s="688"/>
      <c r="AK121" s="688"/>
      <c r="AL121" s="688"/>
      <c r="AM121" s="688"/>
      <c r="AN121" s="688"/>
    </row>
    <row r="122" spans="1:40" ht="16.5" customHeight="1">
      <c r="A122" s="687"/>
      <c r="B122" s="694" t="s">
        <v>369</v>
      </c>
      <c r="C122" s="811" t="s">
        <v>665</v>
      </c>
      <c r="D122" s="783"/>
      <c r="E122" s="783"/>
      <c r="F122" s="783"/>
      <c r="G122" s="783"/>
      <c r="H122" s="783"/>
      <c r="I122" s="783"/>
      <c r="J122" s="784"/>
      <c r="K122" s="686" t="s">
        <v>590</v>
      </c>
      <c r="L122" s="185" t="s">
        <v>44</v>
      </c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>
        <v>1</v>
      </c>
      <c r="Y122" s="198">
        <f t="shared" si="44"/>
        <v>1</v>
      </c>
      <c r="Z122" s="773">
        <v>0.3</v>
      </c>
      <c r="AA122" s="774"/>
      <c r="AB122" s="308"/>
      <c r="AC122" s="686"/>
      <c r="AD122" s="686"/>
      <c r="AE122" s="686"/>
      <c r="AF122" s="686"/>
      <c r="AG122" s="686"/>
      <c r="AH122" s="686"/>
      <c r="AI122" s="686"/>
      <c r="AJ122" s="686"/>
      <c r="AK122" s="686"/>
      <c r="AL122" s="686"/>
      <c r="AM122" s="686"/>
      <c r="AN122" s="686"/>
    </row>
    <row r="123" spans="1:40" ht="16.5" customHeight="1">
      <c r="A123" s="687"/>
      <c r="B123" s="688"/>
      <c r="C123" s="707"/>
      <c r="D123" s="691"/>
      <c r="E123" s="691"/>
      <c r="F123" s="691"/>
      <c r="G123" s="691"/>
      <c r="H123" s="691"/>
      <c r="I123" s="691"/>
      <c r="J123" s="680"/>
      <c r="K123" s="688"/>
      <c r="L123" s="186" t="s">
        <v>377</v>
      </c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414">
        <f t="shared" si="44"/>
        <v>0</v>
      </c>
      <c r="Z123" s="688"/>
      <c r="AA123" s="688"/>
      <c r="AB123" s="308"/>
      <c r="AC123" s="688"/>
      <c r="AD123" s="688"/>
      <c r="AE123" s="688"/>
      <c r="AF123" s="688"/>
      <c r="AG123" s="688"/>
      <c r="AH123" s="688"/>
      <c r="AI123" s="688"/>
      <c r="AJ123" s="688"/>
      <c r="AK123" s="688"/>
      <c r="AL123" s="688"/>
      <c r="AM123" s="688"/>
      <c r="AN123" s="688"/>
    </row>
    <row r="124" spans="1:40" ht="15.75" customHeight="1">
      <c r="A124" s="687"/>
      <c r="B124" s="853"/>
      <c r="C124" s="845" t="s">
        <v>383</v>
      </c>
      <c r="D124" s="783"/>
      <c r="E124" s="783"/>
      <c r="F124" s="783"/>
      <c r="G124" s="783"/>
      <c r="H124" s="783"/>
      <c r="I124" s="783"/>
      <c r="J124" s="784"/>
      <c r="K124" s="327"/>
      <c r="L124" s="390" t="s">
        <v>44</v>
      </c>
      <c r="M124" s="358">
        <f t="shared" ref="M124:X124" si="46">(M116/172871)*$Z$116+(M118/400276)*$Z$118+(M114/267201)*$Z$114+M120*$Z$120+M122*$Z$122</f>
        <v>8.9936273581159888E-3</v>
      </c>
      <c r="N124" s="358">
        <f t="shared" si="46"/>
        <v>2.137760013621158E-2</v>
      </c>
      <c r="O124" s="358">
        <f t="shared" si="46"/>
        <v>0.11997513043108214</v>
      </c>
      <c r="P124" s="358">
        <f t="shared" si="46"/>
        <v>3.9582396355592173E-2</v>
      </c>
      <c r="Q124" s="358">
        <f t="shared" si="46"/>
        <v>3.8190834487596428E-2</v>
      </c>
      <c r="R124" s="358">
        <f t="shared" si="46"/>
        <v>3.8190834487596428E-2</v>
      </c>
      <c r="S124" s="358">
        <f t="shared" si="46"/>
        <v>3.8190834487596428E-2</v>
      </c>
      <c r="T124" s="358">
        <f t="shared" si="46"/>
        <v>7.8190834487596422E-2</v>
      </c>
      <c r="U124" s="358">
        <f t="shared" si="46"/>
        <v>7.8715548841210375E-2</v>
      </c>
      <c r="V124" s="358">
        <f t="shared" si="46"/>
        <v>7.9530882756502608E-2</v>
      </c>
      <c r="W124" s="358">
        <f t="shared" si="46"/>
        <v>7.9530882756502608E-2</v>
      </c>
      <c r="X124" s="358">
        <f t="shared" si="46"/>
        <v>0.3795308827565026</v>
      </c>
      <c r="Y124" s="198">
        <f t="shared" si="44"/>
        <v>1.0000002893421058</v>
      </c>
      <c r="Z124" s="840">
        <f>SUM(Z114:Z123)</f>
        <v>1</v>
      </c>
      <c r="AA124" s="774">
        <f>IF(OR(Y125=0,Z124=0),0,(Y125/Y124*Z124))</f>
        <v>0</v>
      </c>
      <c r="AB124" s="308"/>
      <c r="AC124" s="841" t="s">
        <v>384</v>
      </c>
      <c r="AD124" s="783"/>
      <c r="AE124" s="783"/>
      <c r="AF124" s="783"/>
      <c r="AG124" s="783"/>
      <c r="AH124" s="783"/>
      <c r="AI124" s="783"/>
      <c r="AJ124" s="783"/>
      <c r="AK124" s="783"/>
      <c r="AL124" s="783"/>
      <c r="AM124" s="783"/>
      <c r="AN124" s="784"/>
    </row>
    <row r="125" spans="1:40" ht="15.75" customHeight="1">
      <c r="A125" s="767"/>
      <c r="B125" s="767"/>
      <c r="C125" s="707"/>
      <c r="D125" s="691"/>
      <c r="E125" s="691"/>
      <c r="F125" s="691"/>
      <c r="G125" s="691"/>
      <c r="H125" s="691"/>
      <c r="I125" s="691"/>
      <c r="J125" s="680"/>
      <c r="K125" s="327"/>
      <c r="L125" s="330" t="s">
        <v>377</v>
      </c>
      <c r="M125" s="331">
        <f t="shared" ref="M125:X125" si="47">(M117/172871)*$Z$116+(M119/400276)*$Z$118+(M115/427537)*$Z$114+M121*$Z$120+M123*$Z$122</f>
        <v>0</v>
      </c>
      <c r="N125" s="331">
        <f t="shared" si="47"/>
        <v>0</v>
      </c>
      <c r="O125" s="331">
        <f t="shared" si="47"/>
        <v>0</v>
      </c>
      <c r="P125" s="331">
        <f t="shared" si="47"/>
        <v>0</v>
      </c>
      <c r="Q125" s="331">
        <f t="shared" si="47"/>
        <v>0</v>
      </c>
      <c r="R125" s="331">
        <f t="shared" si="47"/>
        <v>0</v>
      </c>
      <c r="S125" s="331">
        <f t="shared" si="47"/>
        <v>0</v>
      </c>
      <c r="T125" s="331">
        <f t="shared" si="47"/>
        <v>0</v>
      </c>
      <c r="U125" s="331">
        <f t="shared" si="47"/>
        <v>0</v>
      </c>
      <c r="V125" s="331">
        <f t="shared" si="47"/>
        <v>0</v>
      </c>
      <c r="W125" s="331">
        <f t="shared" si="47"/>
        <v>0</v>
      </c>
      <c r="X125" s="331">
        <f t="shared" si="47"/>
        <v>0</v>
      </c>
      <c r="Y125" s="199">
        <f t="shared" si="44"/>
        <v>0</v>
      </c>
      <c r="Z125" s="688"/>
      <c r="AA125" s="688"/>
      <c r="AB125" s="308"/>
      <c r="AC125" s="707"/>
      <c r="AD125" s="691"/>
      <c r="AE125" s="691"/>
      <c r="AF125" s="691"/>
      <c r="AG125" s="691"/>
      <c r="AH125" s="691"/>
      <c r="AI125" s="691"/>
      <c r="AJ125" s="691"/>
      <c r="AK125" s="691"/>
      <c r="AL125" s="691"/>
      <c r="AM125" s="691"/>
      <c r="AN125" s="680"/>
    </row>
    <row r="126" spans="1:40" ht="15.75" customHeight="1">
      <c r="A126" s="315" t="s">
        <v>10</v>
      </c>
      <c r="B126" s="317" t="s">
        <v>11</v>
      </c>
      <c r="C126" s="317" t="s">
        <v>12</v>
      </c>
      <c r="D126" s="317" t="s">
        <v>13</v>
      </c>
      <c r="E126" s="317" t="s">
        <v>14</v>
      </c>
      <c r="F126" s="317" t="s">
        <v>15</v>
      </c>
      <c r="G126" s="317" t="s">
        <v>16</v>
      </c>
      <c r="H126" s="317" t="s">
        <v>17</v>
      </c>
      <c r="I126" s="317" t="s">
        <v>18</v>
      </c>
      <c r="J126" s="317" t="s">
        <v>19</v>
      </c>
      <c r="K126" s="316" t="s">
        <v>20</v>
      </c>
      <c r="L126" s="316" t="s">
        <v>48</v>
      </c>
      <c r="M126" s="198" t="s">
        <v>49</v>
      </c>
      <c r="N126" s="198" t="s">
        <v>50</v>
      </c>
      <c r="O126" s="198" t="s">
        <v>51</v>
      </c>
      <c r="P126" s="198" t="s">
        <v>52</v>
      </c>
      <c r="Q126" s="198" t="s">
        <v>53</v>
      </c>
      <c r="R126" s="198" t="s">
        <v>54</v>
      </c>
      <c r="S126" s="198" t="s">
        <v>55</v>
      </c>
      <c r="T126" s="198" t="s">
        <v>56</v>
      </c>
      <c r="U126" s="198" t="s">
        <v>57</v>
      </c>
      <c r="V126" s="198" t="s">
        <v>58</v>
      </c>
      <c r="W126" s="198" t="s">
        <v>59</v>
      </c>
      <c r="X126" s="198" t="s">
        <v>60</v>
      </c>
      <c r="Y126" s="198" t="s">
        <v>61</v>
      </c>
      <c r="Z126" s="317" t="s">
        <v>565</v>
      </c>
      <c r="AA126" s="198" t="s">
        <v>366</v>
      </c>
      <c r="AB126" s="308"/>
      <c r="AC126" s="318" t="s">
        <v>65</v>
      </c>
      <c r="AD126" s="318" t="s">
        <v>66</v>
      </c>
      <c r="AE126" s="318" t="s">
        <v>67</v>
      </c>
      <c r="AF126" s="318" t="s">
        <v>68</v>
      </c>
      <c r="AG126" s="318" t="s">
        <v>69</v>
      </c>
      <c r="AH126" s="318" t="s">
        <v>70</v>
      </c>
      <c r="AI126" s="318" t="s">
        <v>71</v>
      </c>
      <c r="AJ126" s="318" t="s">
        <v>72</v>
      </c>
      <c r="AK126" s="318" t="s">
        <v>73</v>
      </c>
      <c r="AL126" s="318" t="s">
        <v>74</v>
      </c>
      <c r="AM126" s="318" t="s">
        <v>75</v>
      </c>
      <c r="AN126" s="318" t="s">
        <v>367</v>
      </c>
    </row>
    <row r="127" spans="1:40" ht="38.25" customHeight="1">
      <c r="A127" s="856" t="s">
        <v>669</v>
      </c>
      <c r="B127" s="694" t="s">
        <v>369</v>
      </c>
      <c r="C127" s="724" t="s">
        <v>567</v>
      </c>
      <c r="D127" s="723" t="s">
        <v>568</v>
      </c>
      <c r="E127" s="724" t="s">
        <v>443</v>
      </c>
      <c r="F127" s="723" t="s">
        <v>373</v>
      </c>
      <c r="G127" s="694" t="s">
        <v>198</v>
      </c>
      <c r="H127" s="694">
        <v>1</v>
      </c>
      <c r="I127" s="694" t="s">
        <v>671</v>
      </c>
      <c r="J127" s="694" t="s">
        <v>375</v>
      </c>
      <c r="K127" s="686" t="s">
        <v>672</v>
      </c>
      <c r="L127" s="185" t="s">
        <v>44</v>
      </c>
      <c r="M127" s="214">
        <f t="shared" ref="M127:X127" si="48">+M130</f>
        <v>0</v>
      </c>
      <c r="N127" s="214">
        <f t="shared" si="48"/>
        <v>0</v>
      </c>
      <c r="O127" s="214">
        <f t="shared" si="48"/>
        <v>0.1</v>
      </c>
      <c r="P127" s="214">
        <f t="shared" si="48"/>
        <v>0.1</v>
      </c>
      <c r="Q127" s="214">
        <f t="shared" si="48"/>
        <v>0.1</v>
      </c>
      <c r="R127" s="214">
        <f t="shared" si="48"/>
        <v>0.1</v>
      </c>
      <c r="S127" s="214">
        <f t="shared" si="48"/>
        <v>0.1</v>
      </c>
      <c r="T127" s="214">
        <f t="shared" si="48"/>
        <v>0.1</v>
      </c>
      <c r="U127" s="214">
        <f t="shared" si="48"/>
        <v>0.1</v>
      </c>
      <c r="V127" s="214">
        <f t="shared" si="48"/>
        <v>0.1</v>
      </c>
      <c r="W127" s="214">
        <f t="shared" si="48"/>
        <v>0.1</v>
      </c>
      <c r="X127" s="214">
        <f t="shared" si="48"/>
        <v>0.1</v>
      </c>
      <c r="Y127" s="198">
        <f t="shared" ref="Y127:Y128" si="49">SUM(M127:X127)</f>
        <v>0.99999999999999989</v>
      </c>
      <c r="Z127" s="773">
        <v>0.1</v>
      </c>
      <c r="AA127" s="843">
        <f>IF(OR(Y128=0,Z127=0),0,(Y128/Y127*Z127))</f>
        <v>0</v>
      </c>
      <c r="AB127" s="308"/>
      <c r="AC127" s="686"/>
      <c r="AD127" s="686"/>
      <c r="AE127" s="686"/>
      <c r="AF127" s="686"/>
      <c r="AG127" s="686"/>
      <c r="AH127" s="686"/>
      <c r="AI127" s="686"/>
      <c r="AJ127" s="686"/>
      <c r="AK127" s="686"/>
      <c r="AL127" s="686"/>
      <c r="AM127" s="686"/>
      <c r="AN127" s="686"/>
    </row>
    <row r="128" spans="1:40" ht="38.25" customHeight="1">
      <c r="A128" s="687"/>
      <c r="B128" s="688"/>
      <c r="C128" s="688"/>
      <c r="D128" s="688"/>
      <c r="E128" s="688"/>
      <c r="F128" s="688"/>
      <c r="G128" s="688"/>
      <c r="H128" s="688"/>
      <c r="I128" s="688"/>
      <c r="J128" s="688"/>
      <c r="K128" s="688"/>
      <c r="L128" s="321" t="s">
        <v>377</v>
      </c>
      <c r="M128" s="334">
        <f t="shared" ref="M128:X128" si="50">+M137</f>
        <v>0</v>
      </c>
      <c r="N128" s="334">
        <f t="shared" si="50"/>
        <v>0</v>
      </c>
      <c r="O128" s="334">
        <f t="shared" si="50"/>
        <v>0</v>
      </c>
      <c r="P128" s="334">
        <f t="shared" si="50"/>
        <v>0</v>
      </c>
      <c r="Q128" s="334">
        <f t="shared" si="50"/>
        <v>0</v>
      </c>
      <c r="R128" s="334">
        <f t="shared" si="50"/>
        <v>0</v>
      </c>
      <c r="S128" s="334">
        <f t="shared" si="50"/>
        <v>0</v>
      </c>
      <c r="T128" s="334">
        <f t="shared" si="50"/>
        <v>0</v>
      </c>
      <c r="U128" s="334">
        <f t="shared" si="50"/>
        <v>0</v>
      </c>
      <c r="V128" s="334">
        <f t="shared" si="50"/>
        <v>0</v>
      </c>
      <c r="W128" s="334">
        <f t="shared" si="50"/>
        <v>0</v>
      </c>
      <c r="X128" s="334">
        <f t="shared" si="50"/>
        <v>0</v>
      </c>
      <c r="Y128" s="199">
        <f t="shared" si="49"/>
        <v>0</v>
      </c>
      <c r="Z128" s="688"/>
      <c r="AA128" s="688"/>
      <c r="AB128" s="308"/>
      <c r="AC128" s="688"/>
      <c r="AD128" s="688"/>
      <c r="AE128" s="688"/>
      <c r="AF128" s="688"/>
      <c r="AG128" s="688"/>
      <c r="AH128" s="688"/>
      <c r="AI128" s="688"/>
      <c r="AJ128" s="688"/>
      <c r="AK128" s="688"/>
      <c r="AL128" s="688"/>
      <c r="AM128" s="688"/>
      <c r="AN128" s="688"/>
    </row>
    <row r="129" spans="1:40" ht="15.75" customHeight="1">
      <c r="A129" s="687"/>
      <c r="B129" s="337"/>
      <c r="C129" s="849" t="s">
        <v>378</v>
      </c>
      <c r="D129" s="748"/>
      <c r="E129" s="748"/>
      <c r="F129" s="748"/>
      <c r="G129" s="748"/>
      <c r="H129" s="748"/>
      <c r="I129" s="748"/>
      <c r="J129" s="749"/>
      <c r="K129" s="312"/>
      <c r="L129" s="312"/>
      <c r="M129" s="313"/>
      <c r="N129" s="313"/>
      <c r="O129" s="313"/>
      <c r="P129" s="313"/>
      <c r="Q129" s="313"/>
      <c r="R129" s="313"/>
      <c r="S129" s="313"/>
      <c r="T129" s="313"/>
      <c r="U129" s="313"/>
      <c r="V129" s="313"/>
      <c r="W129" s="313"/>
      <c r="X129" s="313"/>
      <c r="Y129" s="313"/>
      <c r="Z129" s="338" t="s">
        <v>573</v>
      </c>
      <c r="AA129" s="313"/>
      <c r="AB129" s="308"/>
      <c r="AC129" s="807"/>
      <c r="AD129" s="691"/>
      <c r="AE129" s="691"/>
      <c r="AF129" s="691"/>
      <c r="AG129" s="691"/>
      <c r="AH129" s="691"/>
      <c r="AI129" s="691"/>
      <c r="AJ129" s="691"/>
      <c r="AK129" s="691"/>
      <c r="AL129" s="691"/>
      <c r="AM129" s="691"/>
      <c r="AN129" s="680"/>
    </row>
    <row r="130" spans="1:40" ht="16.5" customHeight="1">
      <c r="A130" s="687"/>
      <c r="B130" s="694" t="s">
        <v>369</v>
      </c>
      <c r="C130" s="790" t="s">
        <v>675</v>
      </c>
      <c r="D130" s="783"/>
      <c r="E130" s="783"/>
      <c r="F130" s="783"/>
      <c r="G130" s="783"/>
      <c r="H130" s="783"/>
      <c r="I130" s="783"/>
      <c r="J130" s="784"/>
      <c r="K130" s="694" t="s">
        <v>672</v>
      </c>
      <c r="L130" s="185" t="s">
        <v>44</v>
      </c>
      <c r="M130" s="299"/>
      <c r="N130" s="299"/>
      <c r="O130" s="299">
        <v>0.1</v>
      </c>
      <c r="P130" s="299">
        <v>0.1</v>
      </c>
      <c r="Q130" s="299">
        <v>0.1</v>
      </c>
      <c r="R130" s="299">
        <v>0.1</v>
      </c>
      <c r="S130" s="299">
        <v>0.1</v>
      </c>
      <c r="T130" s="299">
        <v>0.1</v>
      </c>
      <c r="U130" s="299">
        <v>0.1</v>
      </c>
      <c r="V130" s="299">
        <v>0.1</v>
      </c>
      <c r="W130" s="299">
        <v>0.1</v>
      </c>
      <c r="X130" s="299">
        <v>0.1</v>
      </c>
      <c r="Y130" s="198">
        <f t="shared" ref="Y130:Y137" si="51">SUM(M130:X130)</f>
        <v>0.99999999999999989</v>
      </c>
      <c r="Z130" s="773">
        <v>0.4</v>
      </c>
      <c r="AA130" s="774">
        <f>IF(OR(Y131=0,Z130=0),0,(Y131/Y130*Z130))</f>
        <v>0</v>
      </c>
      <c r="AB130" s="308"/>
      <c r="AC130" s="686"/>
      <c r="AD130" s="686"/>
      <c r="AE130" s="686"/>
      <c r="AF130" s="686"/>
      <c r="AG130" s="686"/>
      <c r="AH130" s="686"/>
      <c r="AI130" s="686"/>
      <c r="AJ130" s="686"/>
      <c r="AK130" s="686"/>
      <c r="AL130" s="686"/>
      <c r="AM130" s="686"/>
      <c r="AN130" s="686"/>
    </row>
    <row r="131" spans="1:40" ht="16.5" customHeight="1">
      <c r="A131" s="687"/>
      <c r="B131" s="688"/>
      <c r="C131" s="707"/>
      <c r="D131" s="691"/>
      <c r="E131" s="691"/>
      <c r="F131" s="691"/>
      <c r="G131" s="691"/>
      <c r="H131" s="691"/>
      <c r="I131" s="691"/>
      <c r="J131" s="680"/>
      <c r="K131" s="688"/>
      <c r="L131" s="186" t="s">
        <v>377</v>
      </c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199">
        <f t="shared" si="51"/>
        <v>0</v>
      </c>
      <c r="Z131" s="688"/>
      <c r="AA131" s="688"/>
      <c r="AB131" s="308"/>
      <c r="AC131" s="767"/>
      <c r="AD131" s="767"/>
      <c r="AE131" s="767"/>
      <c r="AF131" s="767"/>
      <c r="AG131" s="767"/>
      <c r="AH131" s="767"/>
      <c r="AI131" s="767"/>
      <c r="AJ131" s="767"/>
      <c r="AK131" s="767"/>
      <c r="AL131" s="767"/>
      <c r="AM131" s="767"/>
      <c r="AN131" s="767"/>
    </row>
    <row r="132" spans="1:40" ht="16.5" customHeight="1">
      <c r="A132" s="687"/>
      <c r="B132" s="694" t="s">
        <v>369</v>
      </c>
      <c r="C132" s="790" t="s">
        <v>677</v>
      </c>
      <c r="D132" s="783"/>
      <c r="E132" s="783"/>
      <c r="F132" s="783"/>
      <c r="G132" s="783"/>
      <c r="H132" s="783"/>
      <c r="I132" s="783"/>
      <c r="J132" s="784"/>
      <c r="K132" s="686" t="s">
        <v>672</v>
      </c>
      <c r="L132" s="185" t="s">
        <v>44</v>
      </c>
      <c r="M132" s="299"/>
      <c r="N132" s="299"/>
      <c r="O132" s="299">
        <v>0.5</v>
      </c>
      <c r="P132" s="299">
        <v>0.5</v>
      </c>
      <c r="Q132" s="299"/>
      <c r="R132" s="299"/>
      <c r="S132" s="299"/>
      <c r="T132" s="299"/>
      <c r="U132" s="299"/>
      <c r="V132" s="299"/>
      <c r="W132" s="299"/>
      <c r="X132" s="299"/>
      <c r="Y132" s="431">
        <f t="shared" si="51"/>
        <v>1</v>
      </c>
      <c r="Z132" s="773">
        <v>0.3</v>
      </c>
      <c r="AA132" s="844">
        <f>IF(OR(Y133=0,Z132=0),0,(Y133/Y132*Z132))</f>
        <v>0</v>
      </c>
      <c r="AB132" s="308"/>
      <c r="AC132" s="686"/>
      <c r="AD132" s="686"/>
      <c r="AE132" s="686"/>
      <c r="AF132" s="686"/>
      <c r="AG132" s="686"/>
      <c r="AH132" s="686"/>
      <c r="AI132" s="686"/>
      <c r="AJ132" s="686"/>
      <c r="AK132" s="686"/>
      <c r="AL132" s="686"/>
      <c r="AM132" s="686"/>
      <c r="AN132" s="686"/>
    </row>
    <row r="133" spans="1:40" ht="16.5" customHeight="1">
      <c r="A133" s="687"/>
      <c r="B133" s="688"/>
      <c r="C133" s="707"/>
      <c r="D133" s="691"/>
      <c r="E133" s="691"/>
      <c r="F133" s="691"/>
      <c r="G133" s="691"/>
      <c r="H133" s="691"/>
      <c r="I133" s="691"/>
      <c r="J133" s="680"/>
      <c r="K133" s="688"/>
      <c r="L133" s="186" t="s">
        <v>377</v>
      </c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334">
        <f t="shared" si="51"/>
        <v>0</v>
      </c>
      <c r="Z133" s="688"/>
      <c r="AA133" s="688"/>
      <c r="AB133" s="308"/>
      <c r="AC133" s="688"/>
      <c r="AD133" s="688"/>
      <c r="AE133" s="688"/>
      <c r="AF133" s="688"/>
      <c r="AG133" s="688"/>
      <c r="AH133" s="688"/>
      <c r="AI133" s="688"/>
      <c r="AJ133" s="688"/>
      <c r="AK133" s="688"/>
      <c r="AL133" s="688"/>
      <c r="AM133" s="688"/>
      <c r="AN133" s="688"/>
    </row>
    <row r="134" spans="1:40" ht="16.5" customHeight="1">
      <c r="A134" s="687"/>
      <c r="B134" s="694" t="s">
        <v>369</v>
      </c>
      <c r="C134" s="790" t="s">
        <v>678</v>
      </c>
      <c r="D134" s="783"/>
      <c r="E134" s="783"/>
      <c r="F134" s="783"/>
      <c r="G134" s="783"/>
      <c r="H134" s="783"/>
      <c r="I134" s="783"/>
      <c r="J134" s="784"/>
      <c r="K134" s="686" t="s">
        <v>672</v>
      </c>
      <c r="L134" s="185" t="s">
        <v>44</v>
      </c>
      <c r="M134" s="299"/>
      <c r="N134" s="299"/>
      <c r="O134" s="299"/>
      <c r="P134" s="299"/>
      <c r="Q134" s="299">
        <v>0.16</v>
      </c>
      <c r="R134" s="299">
        <v>0.16</v>
      </c>
      <c r="S134" s="299">
        <v>0.17</v>
      </c>
      <c r="T134" s="299">
        <v>0.17</v>
      </c>
      <c r="U134" s="299">
        <v>0.17</v>
      </c>
      <c r="V134" s="299">
        <v>0.17</v>
      </c>
      <c r="W134" s="299"/>
      <c r="X134" s="299"/>
      <c r="Y134" s="198">
        <f t="shared" si="51"/>
        <v>1</v>
      </c>
      <c r="Z134" s="773">
        <v>0.3</v>
      </c>
      <c r="AA134" s="774">
        <f>IF(OR(Y135=0,Z134=0),0,(Y135/Y134*Z134))</f>
        <v>0</v>
      </c>
      <c r="AB134" s="308"/>
      <c r="AC134" s="686"/>
      <c r="AD134" s="686"/>
      <c r="AE134" s="686"/>
      <c r="AF134" s="686"/>
      <c r="AG134" s="686"/>
      <c r="AH134" s="686"/>
      <c r="AI134" s="686"/>
      <c r="AJ134" s="686"/>
      <c r="AK134" s="686"/>
      <c r="AL134" s="686"/>
      <c r="AM134" s="686"/>
      <c r="AN134" s="686"/>
    </row>
    <row r="135" spans="1:40" ht="16.5" customHeight="1">
      <c r="A135" s="687"/>
      <c r="B135" s="688"/>
      <c r="C135" s="707"/>
      <c r="D135" s="691"/>
      <c r="E135" s="691"/>
      <c r="F135" s="691"/>
      <c r="G135" s="691"/>
      <c r="H135" s="691"/>
      <c r="I135" s="691"/>
      <c r="J135" s="680"/>
      <c r="K135" s="688"/>
      <c r="L135" s="186" t="s">
        <v>377</v>
      </c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199">
        <f t="shared" si="51"/>
        <v>0</v>
      </c>
      <c r="Z135" s="688"/>
      <c r="AA135" s="688"/>
      <c r="AB135" s="308"/>
      <c r="AC135" s="688"/>
      <c r="AD135" s="688"/>
      <c r="AE135" s="688"/>
      <c r="AF135" s="688"/>
      <c r="AG135" s="688"/>
      <c r="AH135" s="688"/>
      <c r="AI135" s="688"/>
      <c r="AJ135" s="688"/>
      <c r="AK135" s="688"/>
      <c r="AL135" s="688"/>
      <c r="AM135" s="688"/>
      <c r="AN135" s="688"/>
    </row>
    <row r="136" spans="1:40" ht="15.75" customHeight="1">
      <c r="A136" s="687"/>
      <c r="B136" s="853"/>
      <c r="C136" s="845" t="s">
        <v>383</v>
      </c>
      <c r="D136" s="783"/>
      <c r="E136" s="783"/>
      <c r="F136" s="783"/>
      <c r="G136" s="783"/>
      <c r="H136" s="783"/>
      <c r="I136" s="783"/>
      <c r="J136" s="784"/>
      <c r="K136" s="327"/>
      <c r="L136" s="390" t="s">
        <v>44</v>
      </c>
      <c r="M136" s="358">
        <f t="shared" ref="M136:X136" si="52">+M130*$Z$130+M132*$Z$132+M134*$Z$134</f>
        <v>0</v>
      </c>
      <c r="N136" s="358">
        <f t="shared" si="52"/>
        <v>0</v>
      </c>
      <c r="O136" s="358">
        <f t="shared" si="52"/>
        <v>0.19</v>
      </c>
      <c r="P136" s="358">
        <f t="shared" si="52"/>
        <v>0.19</v>
      </c>
      <c r="Q136" s="358">
        <f t="shared" si="52"/>
        <v>8.8000000000000009E-2</v>
      </c>
      <c r="R136" s="358">
        <f t="shared" si="52"/>
        <v>8.8000000000000009E-2</v>
      </c>
      <c r="S136" s="358">
        <f t="shared" si="52"/>
        <v>9.1000000000000011E-2</v>
      </c>
      <c r="T136" s="358">
        <f t="shared" si="52"/>
        <v>9.1000000000000011E-2</v>
      </c>
      <c r="U136" s="358">
        <f t="shared" si="52"/>
        <v>9.1000000000000011E-2</v>
      </c>
      <c r="V136" s="358">
        <f t="shared" si="52"/>
        <v>9.1000000000000011E-2</v>
      </c>
      <c r="W136" s="358">
        <f t="shared" si="52"/>
        <v>4.0000000000000008E-2</v>
      </c>
      <c r="X136" s="358">
        <f t="shared" si="52"/>
        <v>4.0000000000000008E-2</v>
      </c>
      <c r="Y136" s="198">
        <f t="shared" si="51"/>
        <v>1</v>
      </c>
      <c r="Z136" s="840">
        <f>SUM(Z130:Z135)</f>
        <v>1</v>
      </c>
      <c r="AA136" s="774">
        <f>IF(OR(Y137=0,Z136=0),0,(Y137/Y136*Z136))</f>
        <v>0</v>
      </c>
      <c r="AB136" s="308"/>
      <c r="AC136" s="841" t="s">
        <v>384</v>
      </c>
      <c r="AD136" s="783"/>
      <c r="AE136" s="783"/>
      <c r="AF136" s="783"/>
      <c r="AG136" s="783"/>
      <c r="AH136" s="783"/>
      <c r="AI136" s="783"/>
      <c r="AJ136" s="783"/>
      <c r="AK136" s="783"/>
      <c r="AL136" s="783"/>
      <c r="AM136" s="783"/>
      <c r="AN136" s="784"/>
    </row>
    <row r="137" spans="1:40" ht="15.75" customHeight="1">
      <c r="A137" s="767"/>
      <c r="B137" s="767"/>
      <c r="C137" s="707"/>
      <c r="D137" s="691"/>
      <c r="E137" s="691"/>
      <c r="F137" s="691"/>
      <c r="G137" s="691"/>
      <c r="H137" s="691"/>
      <c r="I137" s="691"/>
      <c r="J137" s="680"/>
      <c r="K137" s="327"/>
      <c r="L137" s="330" t="s">
        <v>377</v>
      </c>
      <c r="M137" s="331">
        <f t="shared" ref="M137:X137" si="53">+M131*$Z$130+M133*$Z$132+M135*$Z$134</f>
        <v>0</v>
      </c>
      <c r="N137" s="331">
        <f t="shared" si="53"/>
        <v>0</v>
      </c>
      <c r="O137" s="331">
        <f t="shared" si="53"/>
        <v>0</v>
      </c>
      <c r="P137" s="331">
        <f t="shared" si="53"/>
        <v>0</v>
      </c>
      <c r="Q137" s="331">
        <f t="shared" si="53"/>
        <v>0</v>
      </c>
      <c r="R137" s="331">
        <f t="shared" si="53"/>
        <v>0</v>
      </c>
      <c r="S137" s="331">
        <f t="shared" si="53"/>
        <v>0</v>
      </c>
      <c r="T137" s="331">
        <f t="shared" si="53"/>
        <v>0</v>
      </c>
      <c r="U137" s="331">
        <f t="shared" si="53"/>
        <v>0</v>
      </c>
      <c r="V137" s="331">
        <f t="shared" si="53"/>
        <v>0</v>
      </c>
      <c r="W137" s="331">
        <f t="shared" si="53"/>
        <v>0</v>
      </c>
      <c r="X137" s="331">
        <f t="shared" si="53"/>
        <v>0</v>
      </c>
      <c r="Y137" s="199">
        <f t="shared" si="51"/>
        <v>0</v>
      </c>
      <c r="Z137" s="688"/>
      <c r="AA137" s="688"/>
      <c r="AB137" s="308"/>
      <c r="AC137" s="707"/>
      <c r="AD137" s="691"/>
      <c r="AE137" s="691"/>
      <c r="AF137" s="691"/>
      <c r="AG137" s="691"/>
      <c r="AH137" s="691"/>
      <c r="AI137" s="691"/>
      <c r="AJ137" s="691"/>
      <c r="AK137" s="691"/>
      <c r="AL137" s="691"/>
      <c r="AM137" s="691"/>
      <c r="AN137" s="680"/>
    </row>
    <row r="138" spans="1:40" ht="15.75" customHeight="1">
      <c r="A138" s="315" t="s">
        <v>10</v>
      </c>
      <c r="B138" s="317" t="s">
        <v>11</v>
      </c>
      <c r="C138" s="317" t="s">
        <v>12</v>
      </c>
      <c r="D138" s="317" t="s">
        <v>13</v>
      </c>
      <c r="E138" s="317" t="s">
        <v>14</v>
      </c>
      <c r="F138" s="317" t="s">
        <v>15</v>
      </c>
      <c r="G138" s="317" t="s">
        <v>16</v>
      </c>
      <c r="H138" s="317" t="s">
        <v>17</v>
      </c>
      <c r="I138" s="317" t="s">
        <v>18</v>
      </c>
      <c r="J138" s="317" t="s">
        <v>19</v>
      </c>
      <c r="K138" s="316" t="s">
        <v>20</v>
      </c>
      <c r="L138" s="316" t="s">
        <v>48</v>
      </c>
      <c r="M138" s="198" t="s">
        <v>49</v>
      </c>
      <c r="N138" s="198" t="s">
        <v>50</v>
      </c>
      <c r="O138" s="198" t="s">
        <v>51</v>
      </c>
      <c r="P138" s="198" t="s">
        <v>52</v>
      </c>
      <c r="Q138" s="198" t="s">
        <v>53</v>
      </c>
      <c r="R138" s="198" t="s">
        <v>54</v>
      </c>
      <c r="S138" s="198" t="s">
        <v>55</v>
      </c>
      <c r="T138" s="198" t="s">
        <v>56</v>
      </c>
      <c r="U138" s="198" t="s">
        <v>57</v>
      </c>
      <c r="V138" s="198" t="s">
        <v>58</v>
      </c>
      <c r="W138" s="198" t="s">
        <v>59</v>
      </c>
      <c r="X138" s="198" t="s">
        <v>60</v>
      </c>
      <c r="Y138" s="198" t="s">
        <v>61</v>
      </c>
      <c r="Z138" s="317" t="s">
        <v>565</v>
      </c>
      <c r="AA138" s="198" t="s">
        <v>366</v>
      </c>
      <c r="AB138" s="308"/>
      <c r="AC138" s="318" t="s">
        <v>65</v>
      </c>
      <c r="AD138" s="318" t="s">
        <v>66</v>
      </c>
      <c r="AE138" s="318" t="s">
        <v>67</v>
      </c>
      <c r="AF138" s="318" t="s">
        <v>68</v>
      </c>
      <c r="AG138" s="318" t="s">
        <v>69</v>
      </c>
      <c r="AH138" s="318" t="s">
        <v>70</v>
      </c>
      <c r="AI138" s="318" t="s">
        <v>71</v>
      </c>
      <c r="AJ138" s="318" t="s">
        <v>72</v>
      </c>
      <c r="AK138" s="318" t="s">
        <v>73</v>
      </c>
      <c r="AL138" s="318" t="s">
        <v>74</v>
      </c>
      <c r="AM138" s="318" t="s">
        <v>75</v>
      </c>
      <c r="AN138" s="318" t="s">
        <v>367</v>
      </c>
    </row>
    <row r="139" spans="1:40" ht="42" customHeight="1">
      <c r="A139" s="856" t="s">
        <v>679</v>
      </c>
      <c r="B139" s="694" t="s">
        <v>369</v>
      </c>
      <c r="C139" s="724" t="s">
        <v>680</v>
      </c>
      <c r="D139" s="723" t="s">
        <v>568</v>
      </c>
      <c r="E139" s="724" t="s">
        <v>443</v>
      </c>
      <c r="F139" s="723" t="s">
        <v>373</v>
      </c>
      <c r="G139" s="694" t="s">
        <v>374</v>
      </c>
      <c r="H139" s="719">
        <v>5</v>
      </c>
      <c r="I139" s="694" t="s">
        <v>681</v>
      </c>
      <c r="J139" s="694" t="s">
        <v>375</v>
      </c>
      <c r="K139" s="686" t="s">
        <v>682</v>
      </c>
      <c r="L139" s="185" t="s">
        <v>44</v>
      </c>
      <c r="M139" s="319">
        <f t="shared" ref="M139:X139" si="54">+M144</f>
        <v>0</v>
      </c>
      <c r="N139" s="319">
        <f t="shared" si="54"/>
        <v>0</v>
      </c>
      <c r="O139" s="319">
        <f t="shared" si="54"/>
        <v>0</v>
      </c>
      <c r="P139" s="319">
        <f t="shared" si="54"/>
        <v>0</v>
      </c>
      <c r="Q139" s="319">
        <f t="shared" si="54"/>
        <v>0</v>
      </c>
      <c r="R139" s="319">
        <f t="shared" si="54"/>
        <v>2</v>
      </c>
      <c r="S139" s="319">
        <f t="shared" si="54"/>
        <v>0</v>
      </c>
      <c r="T139" s="319">
        <f t="shared" si="54"/>
        <v>0</v>
      </c>
      <c r="U139" s="319">
        <f t="shared" si="54"/>
        <v>2</v>
      </c>
      <c r="V139" s="319">
        <f t="shared" si="54"/>
        <v>0</v>
      </c>
      <c r="W139" s="319">
        <f t="shared" si="54"/>
        <v>0</v>
      </c>
      <c r="X139" s="319">
        <f t="shared" si="54"/>
        <v>1</v>
      </c>
      <c r="Y139" s="320">
        <f t="shared" ref="Y139:Y140" si="55">SUM(M139:X139)</f>
        <v>5</v>
      </c>
      <c r="Z139" s="773">
        <v>0.1</v>
      </c>
      <c r="AA139" s="843">
        <f>IF(OR(Y140=0,Z139=0),0,(Y140/Y139*Z139))</f>
        <v>0</v>
      </c>
      <c r="AB139" s="308"/>
      <c r="AC139" s="686"/>
      <c r="AD139" s="686"/>
      <c r="AE139" s="686"/>
      <c r="AF139" s="686"/>
      <c r="AG139" s="686"/>
      <c r="AH139" s="686"/>
      <c r="AI139" s="686"/>
      <c r="AJ139" s="686"/>
      <c r="AK139" s="686"/>
      <c r="AL139" s="686"/>
      <c r="AM139" s="686"/>
      <c r="AN139" s="686"/>
    </row>
    <row r="140" spans="1:40" ht="42" customHeight="1">
      <c r="A140" s="687"/>
      <c r="B140" s="688"/>
      <c r="C140" s="688"/>
      <c r="D140" s="688"/>
      <c r="E140" s="688"/>
      <c r="F140" s="688"/>
      <c r="G140" s="688"/>
      <c r="H140" s="688"/>
      <c r="I140" s="688"/>
      <c r="J140" s="688"/>
      <c r="K140" s="688"/>
      <c r="L140" s="321" t="s">
        <v>377</v>
      </c>
      <c r="M140" s="322">
        <f t="shared" ref="M140:X140" si="56">+M145</f>
        <v>0</v>
      </c>
      <c r="N140" s="322">
        <f t="shared" si="56"/>
        <v>0</v>
      </c>
      <c r="O140" s="322">
        <f t="shared" si="56"/>
        <v>0</v>
      </c>
      <c r="P140" s="322">
        <f t="shared" si="56"/>
        <v>0</v>
      </c>
      <c r="Q140" s="322">
        <f t="shared" si="56"/>
        <v>0</v>
      </c>
      <c r="R140" s="322">
        <f t="shared" si="56"/>
        <v>0</v>
      </c>
      <c r="S140" s="322">
        <f t="shared" si="56"/>
        <v>0</v>
      </c>
      <c r="T140" s="322">
        <f t="shared" si="56"/>
        <v>0</v>
      </c>
      <c r="U140" s="322">
        <f t="shared" si="56"/>
        <v>0</v>
      </c>
      <c r="V140" s="322">
        <f t="shared" si="56"/>
        <v>0</v>
      </c>
      <c r="W140" s="322">
        <f t="shared" si="56"/>
        <v>0</v>
      </c>
      <c r="X140" s="322">
        <f t="shared" si="56"/>
        <v>0</v>
      </c>
      <c r="Y140" s="323">
        <f t="shared" si="55"/>
        <v>0</v>
      </c>
      <c r="Z140" s="688"/>
      <c r="AA140" s="688"/>
      <c r="AB140" s="308"/>
      <c r="AC140" s="688"/>
      <c r="AD140" s="688"/>
      <c r="AE140" s="688"/>
      <c r="AF140" s="688"/>
      <c r="AG140" s="688"/>
      <c r="AH140" s="688"/>
      <c r="AI140" s="688"/>
      <c r="AJ140" s="688"/>
      <c r="AK140" s="688"/>
      <c r="AL140" s="688"/>
      <c r="AM140" s="688"/>
      <c r="AN140" s="688"/>
    </row>
    <row r="141" spans="1:40" ht="15.75" customHeight="1">
      <c r="A141" s="687"/>
      <c r="B141" s="337"/>
      <c r="C141" s="849" t="s">
        <v>378</v>
      </c>
      <c r="D141" s="748"/>
      <c r="E141" s="748"/>
      <c r="F141" s="748"/>
      <c r="G141" s="748"/>
      <c r="H141" s="748"/>
      <c r="I141" s="748"/>
      <c r="J141" s="749"/>
      <c r="K141" s="312"/>
      <c r="L141" s="312"/>
      <c r="M141" s="313"/>
      <c r="N141" s="313"/>
      <c r="O141" s="313"/>
      <c r="P141" s="313"/>
      <c r="Q141" s="313"/>
      <c r="R141" s="313"/>
      <c r="S141" s="313"/>
      <c r="T141" s="313"/>
      <c r="U141" s="313"/>
      <c r="V141" s="313"/>
      <c r="W141" s="313"/>
      <c r="X141" s="313"/>
      <c r="Y141" s="313"/>
      <c r="Z141" s="338" t="s">
        <v>573</v>
      </c>
      <c r="AA141" s="313"/>
      <c r="AB141" s="308"/>
      <c r="AC141" s="807"/>
      <c r="AD141" s="691"/>
      <c r="AE141" s="691"/>
      <c r="AF141" s="691"/>
      <c r="AG141" s="691"/>
      <c r="AH141" s="691"/>
      <c r="AI141" s="691"/>
      <c r="AJ141" s="691"/>
      <c r="AK141" s="691"/>
      <c r="AL141" s="691"/>
      <c r="AM141" s="691"/>
      <c r="AN141" s="680"/>
    </row>
    <row r="142" spans="1:40" ht="15" customHeight="1">
      <c r="A142" s="687"/>
      <c r="B142" s="694" t="s">
        <v>369</v>
      </c>
      <c r="C142" s="790" t="s">
        <v>683</v>
      </c>
      <c r="D142" s="783"/>
      <c r="E142" s="783"/>
      <c r="F142" s="783"/>
      <c r="G142" s="783"/>
      <c r="H142" s="783"/>
      <c r="I142" s="783"/>
      <c r="J142" s="784"/>
      <c r="K142" s="686" t="s">
        <v>682</v>
      </c>
      <c r="L142" s="185" t="s">
        <v>44</v>
      </c>
      <c r="M142" s="214">
        <v>0</v>
      </c>
      <c r="N142" s="299">
        <v>9.0909090909090912E-2</v>
      </c>
      <c r="O142" s="299">
        <v>9.0909090909090912E-2</v>
      </c>
      <c r="P142" s="299">
        <v>9.0909090909090912E-2</v>
      </c>
      <c r="Q142" s="299">
        <v>9.0909090909090912E-2</v>
      </c>
      <c r="R142" s="299">
        <v>9.0909090909090912E-2</v>
      </c>
      <c r="S142" s="299">
        <v>9.0909090909090912E-2</v>
      </c>
      <c r="T142" s="299">
        <v>9.0909090909090912E-2</v>
      </c>
      <c r="U142" s="299">
        <v>9.0909090909090912E-2</v>
      </c>
      <c r="V142" s="299">
        <v>9.0909090909090912E-2</v>
      </c>
      <c r="W142" s="299">
        <v>9.0909090909090912E-2</v>
      </c>
      <c r="X142" s="299">
        <v>9.0909090909090912E-2</v>
      </c>
      <c r="Y142" s="198">
        <f t="shared" ref="Y142:Y149" si="57">SUM(M142:X142)</f>
        <v>1.0000000000000002</v>
      </c>
      <c r="Z142" s="773">
        <v>0.3</v>
      </c>
      <c r="AA142" s="774">
        <f>IF(OR(Y143=0,Z142=0),0,(Y143/Y142*Z142))</f>
        <v>0</v>
      </c>
      <c r="AB142" s="308"/>
      <c r="AC142" s="686"/>
      <c r="AD142" s="686"/>
      <c r="AE142" s="686"/>
      <c r="AF142" s="686"/>
      <c r="AG142" s="686"/>
      <c r="AH142" s="686"/>
      <c r="AI142" s="686"/>
      <c r="AJ142" s="686"/>
      <c r="AK142" s="686"/>
      <c r="AL142" s="686"/>
      <c r="AM142" s="686"/>
      <c r="AN142" s="686"/>
    </row>
    <row r="143" spans="1:40" ht="15" customHeight="1">
      <c r="A143" s="687"/>
      <c r="B143" s="688"/>
      <c r="C143" s="707"/>
      <c r="D143" s="691"/>
      <c r="E143" s="691"/>
      <c r="F143" s="691"/>
      <c r="G143" s="691"/>
      <c r="H143" s="691"/>
      <c r="I143" s="691"/>
      <c r="J143" s="680"/>
      <c r="K143" s="688"/>
      <c r="L143" s="186" t="s">
        <v>377</v>
      </c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199">
        <f t="shared" si="57"/>
        <v>0</v>
      </c>
      <c r="Z143" s="688"/>
      <c r="AA143" s="688"/>
      <c r="AB143" s="308"/>
      <c r="AC143" s="688"/>
      <c r="AD143" s="688"/>
      <c r="AE143" s="688"/>
      <c r="AF143" s="688"/>
      <c r="AG143" s="688"/>
      <c r="AH143" s="688"/>
      <c r="AI143" s="688"/>
      <c r="AJ143" s="688"/>
      <c r="AK143" s="688"/>
      <c r="AL143" s="688"/>
      <c r="AM143" s="688"/>
      <c r="AN143" s="688"/>
    </row>
    <row r="144" spans="1:40" ht="15" customHeight="1">
      <c r="A144" s="687"/>
      <c r="B144" s="694" t="s">
        <v>369</v>
      </c>
      <c r="C144" s="790" t="s">
        <v>684</v>
      </c>
      <c r="D144" s="783"/>
      <c r="E144" s="783"/>
      <c r="F144" s="783"/>
      <c r="G144" s="783"/>
      <c r="H144" s="783"/>
      <c r="I144" s="783"/>
      <c r="J144" s="784"/>
      <c r="K144" s="694" t="s">
        <v>682</v>
      </c>
      <c r="L144" s="185" t="s">
        <v>44</v>
      </c>
      <c r="M144" s="393">
        <v>0</v>
      </c>
      <c r="N144" s="393">
        <v>0</v>
      </c>
      <c r="O144" s="393">
        <v>0</v>
      </c>
      <c r="P144" s="393">
        <v>0</v>
      </c>
      <c r="Q144" s="393">
        <v>0</v>
      </c>
      <c r="R144" s="393">
        <v>2</v>
      </c>
      <c r="S144" s="393">
        <v>0</v>
      </c>
      <c r="T144" s="393">
        <v>0</v>
      </c>
      <c r="U144" s="393">
        <v>2</v>
      </c>
      <c r="V144" s="393">
        <v>0</v>
      </c>
      <c r="W144" s="393">
        <v>0</v>
      </c>
      <c r="X144" s="393">
        <v>1</v>
      </c>
      <c r="Y144" s="444">
        <f t="shared" si="57"/>
        <v>5</v>
      </c>
      <c r="Z144" s="773">
        <v>0.4</v>
      </c>
      <c r="AA144" s="774">
        <f>IF(OR(Y145=0,Z144=0),0,(Y145/Y144*Z144))</f>
        <v>0</v>
      </c>
      <c r="AB144" s="308"/>
      <c r="AC144" s="686"/>
      <c r="AD144" s="686"/>
      <c r="AE144" s="686"/>
      <c r="AF144" s="686"/>
      <c r="AG144" s="686"/>
      <c r="AH144" s="686"/>
      <c r="AI144" s="686"/>
      <c r="AJ144" s="686"/>
      <c r="AK144" s="686"/>
      <c r="AL144" s="686"/>
      <c r="AM144" s="686"/>
      <c r="AN144" s="686"/>
    </row>
    <row r="145" spans="1:40" ht="15" customHeight="1">
      <c r="A145" s="687"/>
      <c r="B145" s="688"/>
      <c r="C145" s="707"/>
      <c r="D145" s="691"/>
      <c r="E145" s="691"/>
      <c r="F145" s="691"/>
      <c r="G145" s="691"/>
      <c r="H145" s="691"/>
      <c r="I145" s="691"/>
      <c r="J145" s="680"/>
      <c r="K145" s="688"/>
      <c r="L145" s="186" t="s">
        <v>377</v>
      </c>
      <c r="M145" s="400"/>
      <c r="N145" s="400"/>
      <c r="O145" s="400"/>
      <c r="P145" s="400"/>
      <c r="Q145" s="400"/>
      <c r="R145" s="400"/>
      <c r="S145" s="400"/>
      <c r="T145" s="400"/>
      <c r="U145" s="400"/>
      <c r="V145" s="400"/>
      <c r="W145" s="400"/>
      <c r="X145" s="400"/>
      <c r="Y145" s="395">
        <f t="shared" si="57"/>
        <v>0</v>
      </c>
      <c r="Z145" s="688"/>
      <c r="AA145" s="688"/>
      <c r="AB145" s="308"/>
      <c r="AC145" s="767"/>
      <c r="AD145" s="767"/>
      <c r="AE145" s="767"/>
      <c r="AF145" s="767"/>
      <c r="AG145" s="767"/>
      <c r="AH145" s="767"/>
      <c r="AI145" s="767"/>
      <c r="AJ145" s="767"/>
      <c r="AK145" s="767"/>
      <c r="AL145" s="767"/>
      <c r="AM145" s="767"/>
      <c r="AN145" s="767"/>
    </row>
    <row r="146" spans="1:40" ht="15" customHeight="1">
      <c r="A146" s="687"/>
      <c r="B146" s="694" t="s">
        <v>369</v>
      </c>
      <c r="C146" s="811" t="s">
        <v>685</v>
      </c>
      <c r="D146" s="783"/>
      <c r="E146" s="783"/>
      <c r="F146" s="783"/>
      <c r="G146" s="783"/>
      <c r="H146" s="783"/>
      <c r="I146" s="783"/>
      <c r="J146" s="784"/>
      <c r="K146" s="686" t="s">
        <v>682</v>
      </c>
      <c r="L146" s="185" t="s">
        <v>44</v>
      </c>
      <c r="M146" s="336"/>
      <c r="N146" s="336"/>
      <c r="O146" s="336"/>
      <c r="P146" s="336"/>
      <c r="Q146" s="336"/>
      <c r="R146" s="336"/>
      <c r="S146" s="214">
        <v>0.33</v>
      </c>
      <c r="T146" s="214">
        <v>0.33</v>
      </c>
      <c r="U146" s="214">
        <v>0.34</v>
      </c>
      <c r="V146" s="336"/>
      <c r="W146" s="336"/>
      <c r="X146" s="336"/>
      <c r="Y146" s="198">
        <f t="shared" si="57"/>
        <v>1</v>
      </c>
      <c r="Z146" s="773">
        <v>0.3</v>
      </c>
      <c r="AA146" s="774">
        <f>IF(OR(Y147=0,Z146=0),0,(Y147/Y146*Z146))</f>
        <v>0</v>
      </c>
      <c r="AB146" s="308"/>
      <c r="AC146" s="686"/>
      <c r="AD146" s="686"/>
      <c r="AE146" s="686"/>
      <c r="AF146" s="686"/>
      <c r="AG146" s="686"/>
      <c r="AH146" s="686"/>
      <c r="AI146" s="686"/>
      <c r="AJ146" s="686"/>
      <c r="AK146" s="686"/>
      <c r="AL146" s="686"/>
      <c r="AM146" s="686"/>
      <c r="AN146" s="686"/>
    </row>
    <row r="147" spans="1:40" ht="15" customHeight="1">
      <c r="A147" s="687"/>
      <c r="B147" s="688"/>
      <c r="C147" s="707"/>
      <c r="D147" s="691"/>
      <c r="E147" s="691"/>
      <c r="F147" s="691"/>
      <c r="G147" s="691"/>
      <c r="H147" s="691"/>
      <c r="I147" s="691"/>
      <c r="J147" s="680"/>
      <c r="K147" s="688"/>
      <c r="L147" s="186" t="s">
        <v>377</v>
      </c>
      <c r="M147" s="413"/>
      <c r="N147" s="413"/>
      <c r="O147" s="413"/>
      <c r="P147" s="413"/>
      <c r="Q147" s="413"/>
      <c r="R147" s="413"/>
      <c r="S147" s="413"/>
      <c r="T147" s="413"/>
      <c r="U147" s="413"/>
      <c r="V147" s="413"/>
      <c r="W147" s="413"/>
      <c r="X147" s="413"/>
      <c r="Y147" s="199">
        <f t="shared" si="57"/>
        <v>0</v>
      </c>
      <c r="Z147" s="688"/>
      <c r="AA147" s="688"/>
      <c r="AB147" s="308"/>
      <c r="AC147" s="688"/>
      <c r="AD147" s="688"/>
      <c r="AE147" s="688"/>
      <c r="AF147" s="688"/>
      <c r="AG147" s="688"/>
      <c r="AH147" s="688"/>
      <c r="AI147" s="688"/>
      <c r="AJ147" s="688"/>
      <c r="AK147" s="688"/>
      <c r="AL147" s="688"/>
      <c r="AM147" s="688"/>
      <c r="AN147" s="688"/>
    </row>
    <row r="148" spans="1:40" ht="15.75" customHeight="1">
      <c r="A148" s="687"/>
      <c r="B148" s="853"/>
      <c r="C148" s="845" t="s">
        <v>383</v>
      </c>
      <c r="D148" s="783"/>
      <c r="E148" s="783"/>
      <c r="F148" s="783"/>
      <c r="G148" s="783"/>
      <c r="H148" s="783"/>
      <c r="I148" s="783"/>
      <c r="J148" s="784"/>
      <c r="K148" s="327"/>
      <c r="L148" s="328" t="s">
        <v>44</v>
      </c>
      <c r="M148" s="329">
        <f t="shared" ref="M148:X148" si="58">+M142*$Z$142+(M144/5)*$Z$144+M146*$Z$146</f>
        <v>0</v>
      </c>
      <c r="N148" s="329">
        <f t="shared" si="58"/>
        <v>2.7272727272727271E-2</v>
      </c>
      <c r="O148" s="329">
        <f t="shared" si="58"/>
        <v>2.7272727272727271E-2</v>
      </c>
      <c r="P148" s="329">
        <f t="shared" si="58"/>
        <v>2.7272727272727271E-2</v>
      </c>
      <c r="Q148" s="329">
        <f t="shared" si="58"/>
        <v>2.7272727272727271E-2</v>
      </c>
      <c r="R148" s="329">
        <f t="shared" si="58"/>
        <v>0.18727272727272731</v>
      </c>
      <c r="S148" s="329">
        <f t="shared" si="58"/>
        <v>0.12627272727272729</v>
      </c>
      <c r="T148" s="329">
        <f t="shared" si="58"/>
        <v>0.12627272727272729</v>
      </c>
      <c r="U148" s="329">
        <f t="shared" si="58"/>
        <v>0.28927272727272735</v>
      </c>
      <c r="V148" s="329">
        <f t="shared" si="58"/>
        <v>2.7272727272727271E-2</v>
      </c>
      <c r="W148" s="329">
        <f t="shared" si="58"/>
        <v>2.7272727272727271E-2</v>
      </c>
      <c r="X148" s="329">
        <f t="shared" si="58"/>
        <v>0.10727272727272728</v>
      </c>
      <c r="Y148" s="198">
        <f t="shared" si="57"/>
        <v>1</v>
      </c>
      <c r="Z148" s="840">
        <f>SUM(Z142:Z147)</f>
        <v>1</v>
      </c>
      <c r="AA148" s="774">
        <f>IF(OR(Y149=0,Z148=0),0,(Y149/Y148*Z148))</f>
        <v>0</v>
      </c>
      <c r="AB148" s="308"/>
      <c r="AC148" s="841" t="s">
        <v>384</v>
      </c>
      <c r="AD148" s="783"/>
      <c r="AE148" s="783"/>
      <c r="AF148" s="783"/>
      <c r="AG148" s="783"/>
      <c r="AH148" s="783"/>
      <c r="AI148" s="783"/>
      <c r="AJ148" s="783"/>
      <c r="AK148" s="783"/>
      <c r="AL148" s="783"/>
      <c r="AM148" s="783"/>
      <c r="AN148" s="784"/>
    </row>
    <row r="149" spans="1:40" ht="15.75" customHeight="1">
      <c r="A149" s="767"/>
      <c r="B149" s="767"/>
      <c r="C149" s="842"/>
      <c r="D149" s="786"/>
      <c r="E149" s="786"/>
      <c r="F149" s="786"/>
      <c r="G149" s="786"/>
      <c r="H149" s="786"/>
      <c r="I149" s="786"/>
      <c r="J149" s="772"/>
      <c r="K149" s="327"/>
      <c r="L149" s="330" t="s">
        <v>377</v>
      </c>
      <c r="M149" s="331">
        <f t="shared" ref="M149:X149" si="59">+M143*$Z$142+(M145/5)*$Z$144+M147*$Z$146</f>
        <v>0</v>
      </c>
      <c r="N149" s="331">
        <f t="shared" si="59"/>
        <v>0</v>
      </c>
      <c r="O149" s="331">
        <f t="shared" si="59"/>
        <v>0</v>
      </c>
      <c r="P149" s="331">
        <f t="shared" si="59"/>
        <v>0</v>
      </c>
      <c r="Q149" s="331">
        <f t="shared" si="59"/>
        <v>0</v>
      </c>
      <c r="R149" s="331">
        <f t="shared" si="59"/>
        <v>0</v>
      </c>
      <c r="S149" s="331">
        <f t="shared" si="59"/>
        <v>0</v>
      </c>
      <c r="T149" s="331">
        <f t="shared" si="59"/>
        <v>0</v>
      </c>
      <c r="U149" s="331">
        <f t="shared" si="59"/>
        <v>0</v>
      </c>
      <c r="V149" s="331">
        <f t="shared" si="59"/>
        <v>0</v>
      </c>
      <c r="W149" s="331">
        <f t="shared" si="59"/>
        <v>0</v>
      </c>
      <c r="X149" s="331">
        <f t="shared" si="59"/>
        <v>0</v>
      </c>
      <c r="Y149" s="199">
        <f t="shared" si="57"/>
        <v>0</v>
      </c>
      <c r="Z149" s="767"/>
      <c r="AA149" s="767"/>
      <c r="AB149" s="308"/>
      <c r="AC149" s="842"/>
      <c r="AD149" s="786"/>
      <c r="AE149" s="786"/>
      <c r="AF149" s="786"/>
      <c r="AG149" s="786"/>
      <c r="AH149" s="786"/>
      <c r="AI149" s="786"/>
      <c r="AJ149" s="786"/>
      <c r="AK149" s="786"/>
      <c r="AL149" s="786"/>
      <c r="AM149" s="786"/>
      <c r="AN149" s="772"/>
    </row>
    <row r="150" spans="1:40" ht="15.75" customHeight="1">
      <c r="A150" s="315" t="s">
        <v>10</v>
      </c>
      <c r="B150" s="316" t="s">
        <v>11</v>
      </c>
      <c r="C150" s="316" t="s">
        <v>12</v>
      </c>
      <c r="D150" s="316" t="s">
        <v>13</v>
      </c>
      <c r="E150" s="316" t="s">
        <v>14</v>
      </c>
      <c r="F150" s="316" t="s">
        <v>15</v>
      </c>
      <c r="G150" s="316" t="s">
        <v>16</v>
      </c>
      <c r="H150" s="316" t="s">
        <v>17</v>
      </c>
      <c r="I150" s="316" t="s">
        <v>18</v>
      </c>
      <c r="J150" s="316" t="s">
        <v>19</v>
      </c>
      <c r="K150" s="316" t="s">
        <v>20</v>
      </c>
      <c r="L150" s="316" t="s">
        <v>48</v>
      </c>
      <c r="M150" s="316" t="s">
        <v>49</v>
      </c>
      <c r="N150" s="316" t="s">
        <v>50</v>
      </c>
      <c r="O150" s="316" t="s">
        <v>51</v>
      </c>
      <c r="P150" s="316" t="s">
        <v>52</v>
      </c>
      <c r="Q150" s="316" t="s">
        <v>53</v>
      </c>
      <c r="R150" s="316" t="s">
        <v>54</v>
      </c>
      <c r="S150" s="316" t="s">
        <v>55</v>
      </c>
      <c r="T150" s="316" t="s">
        <v>56</v>
      </c>
      <c r="U150" s="316" t="s">
        <v>57</v>
      </c>
      <c r="V150" s="316" t="s">
        <v>58</v>
      </c>
      <c r="W150" s="316" t="s">
        <v>59</v>
      </c>
      <c r="X150" s="316" t="s">
        <v>60</v>
      </c>
      <c r="Y150" s="316" t="s">
        <v>61</v>
      </c>
      <c r="Z150" s="317" t="s">
        <v>565</v>
      </c>
      <c r="AA150" s="316" t="s">
        <v>366</v>
      </c>
      <c r="AB150" s="308"/>
      <c r="AC150" s="318" t="s">
        <v>65</v>
      </c>
      <c r="AD150" s="318" t="s">
        <v>66</v>
      </c>
      <c r="AE150" s="318" t="s">
        <v>67</v>
      </c>
      <c r="AF150" s="318" t="s">
        <v>68</v>
      </c>
      <c r="AG150" s="318" t="s">
        <v>69</v>
      </c>
      <c r="AH150" s="318" t="s">
        <v>70</v>
      </c>
      <c r="AI150" s="318" t="s">
        <v>71</v>
      </c>
      <c r="AJ150" s="318" t="s">
        <v>72</v>
      </c>
      <c r="AK150" s="318" t="s">
        <v>73</v>
      </c>
      <c r="AL150" s="318" t="s">
        <v>74</v>
      </c>
      <c r="AM150" s="318" t="s">
        <v>75</v>
      </c>
      <c r="AN150" s="318" t="s">
        <v>367</v>
      </c>
    </row>
    <row r="151" spans="1:40" ht="42.75" customHeight="1">
      <c r="A151" s="856" t="s">
        <v>686</v>
      </c>
      <c r="B151" s="694" t="s">
        <v>369</v>
      </c>
      <c r="C151" s="724" t="s">
        <v>567</v>
      </c>
      <c r="D151" s="724" t="s">
        <v>568</v>
      </c>
      <c r="E151" s="724" t="s">
        <v>443</v>
      </c>
      <c r="F151" s="724" t="s">
        <v>373</v>
      </c>
      <c r="G151" s="686" t="s">
        <v>198</v>
      </c>
      <c r="H151" s="686">
        <v>100</v>
      </c>
      <c r="I151" s="686" t="s">
        <v>687</v>
      </c>
      <c r="J151" s="686" t="s">
        <v>375</v>
      </c>
      <c r="K151" s="686" t="s">
        <v>602</v>
      </c>
      <c r="L151" s="185" t="s">
        <v>44</v>
      </c>
      <c r="M151" s="214">
        <f t="shared" ref="M151:X151" si="60">+M158</f>
        <v>0</v>
      </c>
      <c r="N151" s="214">
        <f t="shared" si="60"/>
        <v>0</v>
      </c>
      <c r="O151" s="214">
        <f t="shared" si="60"/>
        <v>0</v>
      </c>
      <c r="P151" s="214">
        <f t="shared" si="60"/>
        <v>0.04</v>
      </c>
      <c r="Q151" s="214">
        <f t="shared" si="60"/>
        <v>0.12</v>
      </c>
      <c r="R151" s="214">
        <f t="shared" si="60"/>
        <v>0.12</v>
      </c>
      <c r="S151" s="214">
        <f t="shared" si="60"/>
        <v>0.12</v>
      </c>
      <c r="T151" s="214">
        <f t="shared" si="60"/>
        <v>0.12</v>
      </c>
      <c r="U151" s="214">
        <f t="shared" si="60"/>
        <v>0.12</v>
      </c>
      <c r="V151" s="214">
        <f t="shared" si="60"/>
        <v>0.12</v>
      </c>
      <c r="W151" s="214">
        <f t="shared" si="60"/>
        <v>0.12</v>
      </c>
      <c r="X151" s="214">
        <f t="shared" si="60"/>
        <v>0.12</v>
      </c>
      <c r="Y151" s="198">
        <f t="shared" ref="Y151:Y152" si="61">SUM(M151:X151)</f>
        <v>1</v>
      </c>
      <c r="Z151" s="773">
        <v>0.1</v>
      </c>
      <c r="AA151" s="843">
        <f>IF(OR(Y152=0,Z151=0),0,(Y152/Y151*Z151))</f>
        <v>0</v>
      </c>
      <c r="AB151" s="308"/>
      <c r="AC151" s="686"/>
      <c r="AD151" s="686"/>
      <c r="AE151" s="686"/>
      <c r="AF151" s="686"/>
      <c r="AG151" s="686"/>
      <c r="AH151" s="686"/>
      <c r="AI151" s="686"/>
      <c r="AJ151" s="686"/>
      <c r="AK151" s="686"/>
      <c r="AL151" s="686"/>
      <c r="AM151" s="686"/>
      <c r="AN151" s="686"/>
    </row>
    <row r="152" spans="1:40" ht="42.75" customHeight="1">
      <c r="A152" s="687"/>
      <c r="B152" s="688"/>
      <c r="C152" s="688"/>
      <c r="D152" s="688"/>
      <c r="E152" s="688"/>
      <c r="F152" s="688"/>
      <c r="G152" s="688"/>
      <c r="H152" s="688"/>
      <c r="I152" s="688"/>
      <c r="J152" s="688"/>
      <c r="K152" s="688"/>
      <c r="L152" s="321" t="s">
        <v>377</v>
      </c>
      <c r="M152" s="334">
        <f t="shared" ref="M152:X152" si="62">+M159</f>
        <v>0</v>
      </c>
      <c r="N152" s="334">
        <f t="shared" si="62"/>
        <v>0</v>
      </c>
      <c r="O152" s="334">
        <f t="shared" si="62"/>
        <v>0</v>
      </c>
      <c r="P152" s="334">
        <f t="shared" si="62"/>
        <v>0</v>
      </c>
      <c r="Q152" s="334">
        <f t="shared" si="62"/>
        <v>0</v>
      </c>
      <c r="R152" s="334">
        <f t="shared" si="62"/>
        <v>0</v>
      </c>
      <c r="S152" s="334">
        <f t="shared" si="62"/>
        <v>0</v>
      </c>
      <c r="T152" s="334">
        <f t="shared" si="62"/>
        <v>0</v>
      </c>
      <c r="U152" s="334">
        <f t="shared" si="62"/>
        <v>0</v>
      </c>
      <c r="V152" s="334">
        <f t="shared" si="62"/>
        <v>0</v>
      </c>
      <c r="W152" s="334">
        <f t="shared" si="62"/>
        <v>0</v>
      </c>
      <c r="X152" s="334">
        <f t="shared" si="62"/>
        <v>0</v>
      </c>
      <c r="Y152" s="199">
        <f t="shared" si="61"/>
        <v>0</v>
      </c>
      <c r="Z152" s="688"/>
      <c r="AA152" s="688"/>
      <c r="AB152" s="308"/>
      <c r="AC152" s="688"/>
      <c r="AD152" s="688"/>
      <c r="AE152" s="688"/>
      <c r="AF152" s="688"/>
      <c r="AG152" s="688"/>
      <c r="AH152" s="688"/>
      <c r="AI152" s="688"/>
      <c r="AJ152" s="688"/>
      <c r="AK152" s="688"/>
      <c r="AL152" s="688"/>
      <c r="AM152" s="688"/>
      <c r="AN152" s="688"/>
    </row>
    <row r="153" spans="1:40" ht="15.75" customHeight="1">
      <c r="A153" s="687"/>
      <c r="B153" s="324"/>
      <c r="C153" s="847" t="s">
        <v>378</v>
      </c>
      <c r="D153" s="748"/>
      <c r="E153" s="748"/>
      <c r="F153" s="748"/>
      <c r="G153" s="748"/>
      <c r="H153" s="748"/>
      <c r="I153" s="748"/>
      <c r="J153" s="749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25" t="s">
        <v>573</v>
      </c>
      <c r="AA153" s="312"/>
      <c r="AB153" s="308"/>
      <c r="AC153" s="777"/>
      <c r="AD153" s="691"/>
      <c r="AE153" s="691"/>
      <c r="AF153" s="691"/>
      <c r="AG153" s="691"/>
      <c r="AH153" s="691"/>
      <c r="AI153" s="691"/>
      <c r="AJ153" s="691"/>
      <c r="AK153" s="691"/>
      <c r="AL153" s="691"/>
      <c r="AM153" s="691"/>
      <c r="AN153" s="680"/>
    </row>
    <row r="154" spans="1:40" ht="15.75" customHeight="1">
      <c r="A154" s="687"/>
      <c r="B154" s="694" t="s">
        <v>369</v>
      </c>
      <c r="C154" s="811" t="s">
        <v>688</v>
      </c>
      <c r="D154" s="783"/>
      <c r="E154" s="783"/>
      <c r="F154" s="783"/>
      <c r="G154" s="783"/>
      <c r="H154" s="783"/>
      <c r="I154" s="783"/>
      <c r="J154" s="784"/>
      <c r="K154" s="686" t="s">
        <v>689</v>
      </c>
      <c r="L154" s="185" t="s">
        <v>44</v>
      </c>
      <c r="M154" s="339">
        <v>0</v>
      </c>
      <c r="N154" s="339">
        <v>0</v>
      </c>
      <c r="O154" s="339">
        <v>0</v>
      </c>
      <c r="P154" s="300">
        <v>0.04</v>
      </c>
      <c r="Q154" s="300">
        <v>0.12</v>
      </c>
      <c r="R154" s="300">
        <v>0.12</v>
      </c>
      <c r="S154" s="300">
        <v>0.12</v>
      </c>
      <c r="T154" s="300">
        <v>0.12</v>
      </c>
      <c r="U154" s="300">
        <v>0.12</v>
      </c>
      <c r="V154" s="300">
        <v>0.12</v>
      </c>
      <c r="W154" s="300">
        <v>0.12</v>
      </c>
      <c r="X154" s="300">
        <v>0.12</v>
      </c>
      <c r="Y154" s="445">
        <f t="shared" ref="Y154:Y159" si="63">SUM(M154:X154)</f>
        <v>1</v>
      </c>
      <c r="Z154" s="871">
        <v>0.6</v>
      </c>
      <c r="AA154" s="774">
        <f>IF(OR(Y155=0,Z154=0),0,(Y155/Y154*Z154))</f>
        <v>0</v>
      </c>
      <c r="AB154" s="308"/>
      <c r="AC154" s="686"/>
      <c r="AD154" s="686"/>
      <c r="AE154" s="686"/>
      <c r="AF154" s="686"/>
      <c r="AG154" s="686"/>
      <c r="AH154" s="686"/>
      <c r="AI154" s="686"/>
      <c r="AJ154" s="686"/>
      <c r="AK154" s="686"/>
      <c r="AL154" s="686"/>
      <c r="AM154" s="686"/>
      <c r="AN154" s="686"/>
    </row>
    <row r="155" spans="1:40" ht="15.75" customHeight="1">
      <c r="A155" s="687"/>
      <c r="B155" s="688"/>
      <c r="C155" s="707"/>
      <c r="D155" s="691"/>
      <c r="E155" s="691"/>
      <c r="F155" s="691"/>
      <c r="G155" s="691"/>
      <c r="H155" s="691"/>
      <c r="I155" s="691"/>
      <c r="J155" s="680"/>
      <c r="K155" s="688"/>
      <c r="L155" s="186" t="s">
        <v>377</v>
      </c>
      <c r="M155" s="29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199">
        <f t="shared" si="63"/>
        <v>0</v>
      </c>
      <c r="Z155" s="688"/>
      <c r="AA155" s="688"/>
      <c r="AB155" s="308"/>
      <c r="AC155" s="688"/>
      <c r="AD155" s="688"/>
      <c r="AE155" s="688"/>
      <c r="AF155" s="688"/>
      <c r="AG155" s="688"/>
      <c r="AH155" s="688"/>
      <c r="AI155" s="688"/>
      <c r="AJ155" s="688"/>
      <c r="AK155" s="688"/>
      <c r="AL155" s="688"/>
      <c r="AM155" s="688"/>
      <c r="AN155" s="688"/>
    </row>
    <row r="156" spans="1:40" ht="15.75" customHeight="1">
      <c r="A156" s="687"/>
      <c r="B156" s="694" t="s">
        <v>369</v>
      </c>
      <c r="C156" s="811" t="s">
        <v>690</v>
      </c>
      <c r="D156" s="783"/>
      <c r="E156" s="783"/>
      <c r="F156" s="783"/>
      <c r="G156" s="783"/>
      <c r="H156" s="783"/>
      <c r="I156" s="783"/>
      <c r="J156" s="784"/>
      <c r="K156" s="686" t="s">
        <v>689</v>
      </c>
      <c r="L156" s="185" t="s">
        <v>44</v>
      </c>
      <c r="M156" s="339">
        <v>0</v>
      </c>
      <c r="N156" s="339">
        <v>0</v>
      </c>
      <c r="O156" s="339">
        <v>0</v>
      </c>
      <c r="P156" s="300">
        <v>0.04</v>
      </c>
      <c r="Q156" s="300">
        <v>0.12</v>
      </c>
      <c r="R156" s="300">
        <v>0.12</v>
      </c>
      <c r="S156" s="300">
        <v>0.12</v>
      </c>
      <c r="T156" s="300">
        <v>0.12</v>
      </c>
      <c r="U156" s="300">
        <v>0.12</v>
      </c>
      <c r="V156" s="300">
        <v>0.12</v>
      </c>
      <c r="W156" s="300">
        <v>0.12</v>
      </c>
      <c r="X156" s="300">
        <v>0.12</v>
      </c>
      <c r="Y156" s="445">
        <f t="shared" si="63"/>
        <v>1</v>
      </c>
      <c r="Z156" s="871">
        <v>0.4</v>
      </c>
      <c r="AA156" s="774">
        <f>IF(OR(Y157=0,Z156=0),0,(Y157/Y156*Z156))</f>
        <v>0</v>
      </c>
      <c r="AB156" s="308"/>
      <c r="AC156" s="686"/>
      <c r="AD156" s="686"/>
      <c r="AE156" s="686"/>
      <c r="AF156" s="686"/>
      <c r="AG156" s="686"/>
      <c r="AH156" s="686"/>
      <c r="AI156" s="686"/>
      <c r="AJ156" s="686"/>
      <c r="AK156" s="686"/>
      <c r="AL156" s="686"/>
      <c r="AM156" s="686"/>
      <c r="AN156" s="686"/>
    </row>
    <row r="157" spans="1:40" ht="15.75" customHeight="1">
      <c r="A157" s="687"/>
      <c r="B157" s="688"/>
      <c r="C157" s="707"/>
      <c r="D157" s="691"/>
      <c r="E157" s="691"/>
      <c r="F157" s="691"/>
      <c r="G157" s="691"/>
      <c r="H157" s="691"/>
      <c r="I157" s="691"/>
      <c r="J157" s="680"/>
      <c r="K157" s="688"/>
      <c r="L157" s="186" t="s">
        <v>377</v>
      </c>
      <c r="M157" s="29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199">
        <f t="shared" si="63"/>
        <v>0</v>
      </c>
      <c r="Z157" s="688"/>
      <c r="AA157" s="688"/>
      <c r="AB157" s="308"/>
      <c r="AC157" s="688"/>
      <c r="AD157" s="688"/>
      <c r="AE157" s="688"/>
      <c r="AF157" s="688"/>
      <c r="AG157" s="688"/>
      <c r="AH157" s="688"/>
      <c r="AI157" s="688"/>
      <c r="AJ157" s="688"/>
      <c r="AK157" s="688"/>
      <c r="AL157" s="688"/>
      <c r="AM157" s="688"/>
      <c r="AN157" s="688"/>
    </row>
    <row r="158" spans="1:40" ht="15.75" customHeight="1">
      <c r="A158" s="687"/>
      <c r="B158" s="853"/>
      <c r="C158" s="845" t="s">
        <v>383</v>
      </c>
      <c r="D158" s="783"/>
      <c r="E158" s="783"/>
      <c r="F158" s="783"/>
      <c r="G158" s="783"/>
      <c r="H158" s="783"/>
      <c r="I158" s="783"/>
      <c r="J158" s="784"/>
      <c r="K158" s="327"/>
      <c r="L158" s="390" t="s">
        <v>44</v>
      </c>
      <c r="M158" s="358">
        <f t="shared" ref="M158:X158" si="64">+M154*$Z$154+M156*$Z$156</f>
        <v>0</v>
      </c>
      <c r="N158" s="358">
        <f t="shared" si="64"/>
        <v>0</v>
      </c>
      <c r="O158" s="358">
        <f t="shared" si="64"/>
        <v>0</v>
      </c>
      <c r="P158" s="358">
        <f t="shared" si="64"/>
        <v>0.04</v>
      </c>
      <c r="Q158" s="358">
        <f t="shared" si="64"/>
        <v>0.12</v>
      </c>
      <c r="R158" s="358">
        <f t="shared" si="64"/>
        <v>0.12</v>
      </c>
      <c r="S158" s="358">
        <f t="shared" si="64"/>
        <v>0.12</v>
      </c>
      <c r="T158" s="358">
        <f t="shared" si="64"/>
        <v>0.12</v>
      </c>
      <c r="U158" s="358">
        <f t="shared" si="64"/>
        <v>0.12</v>
      </c>
      <c r="V158" s="358">
        <f t="shared" si="64"/>
        <v>0.12</v>
      </c>
      <c r="W158" s="358">
        <f t="shared" si="64"/>
        <v>0.12</v>
      </c>
      <c r="X158" s="358">
        <f t="shared" si="64"/>
        <v>0.12</v>
      </c>
      <c r="Y158" s="198">
        <f t="shared" si="63"/>
        <v>1</v>
      </c>
      <c r="Z158" s="840">
        <f>SUM(Z154:Z157)</f>
        <v>1</v>
      </c>
      <c r="AA158" s="774">
        <f>IF(OR(Y159=0,Z158=0),0,(Y159/Y158*Z158))</f>
        <v>0</v>
      </c>
      <c r="AB158" s="308"/>
      <c r="AC158" s="841" t="s">
        <v>384</v>
      </c>
      <c r="AD158" s="783"/>
      <c r="AE158" s="783"/>
      <c r="AF158" s="783"/>
      <c r="AG158" s="783"/>
      <c r="AH158" s="783"/>
      <c r="AI158" s="783"/>
      <c r="AJ158" s="783"/>
      <c r="AK158" s="783"/>
      <c r="AL158" s="783"/>
      <c r="AM158" s="783"/>
      <c r="AN158" s="784"/>
    </row>
    <row r="159" spans="1:40" ht="15.75" customHeight="1">
      <c r="A159" s="767"/>
      <c r="B159" s="767"/>
      <c r="C159" s="842"/>
      <c r="D159" s="786"/>
      <c r="E159" s="786"/>
      <c r="F159" s="786"/>
      <c r="G159" s="786"/>
      <c r="H159" s="786"/>
      <c r="I159" s="786"/>
      <c r="J159" s="772"/>
      <c r="K159" s="327"/>
      <c r="L159" s="330" t="s">
        <v>377</v>
      </c>
      <c r="M159" s="331">
        <f t="shared" ref="M159:X159" si="65">+M155*$Z$154+M157*$Z$156</f>
        <v>0</v>
      </c>
      <c r="N159" s="331">
        <f t="shared" si="65"/>
        <v>0</v>
      </c>
      <c r="O159" s="331">
        <f t="shared" si="65"/>
        <v>0</v>
      </c>
      <c r="P159" s="331">
        <f t="shared" si="65"/>
        <v>0</v>
      </c>
      <c r="Q159" s="331">
        <f t="shared" si="65"/>
        <v>0</v>
      </c>
      <c r="R159" s="331">
        <f t="shared" si="65"/>
        <v>0</v>
      </c>
      <c r="S159" s="331">
        <f t="shared" si="65"/>
        <v>0</v>
      </c>
      <c r="T159" s="331">
        <f t="shared" si="65"/>
        <v>0</v>
      </c>
      <c r="U159" s="331">
        <f t="shared" si="65"/>
        <v>0</v>
      </c>
      <c r="V159" s="331">
        <f t="shared" si="65"/>
        <v>0</v>
      </c>
      <c r="W159" s="331">
        <f t="shared" si="65"/>
        <v>0</v>
      </c>
      <c r="X159" s="331">
        <f t="shared" si="65"/>
        <v>0</v>
      </c>
      <c r="Y159" s="199">
        <f t="shared" si="63"/>
        <v>0</v>
      </c>
      <c r="Z159" s="767"/>
      <c r="AA159" s="767"/>
      <c r="AB159" s="308"/>
      <c r="AC159" s="842"/>
      <c r="AD159" s="786"/>
      <c r="AE159" s="786"/>
      <c r="AF159" s="786"/>
      <c r="AG159" s="786"/>
      <c r="AH159" s="786"/>
      <c r="AI159" s="786"/>
      <c r="AJ159" s="786"/>
      <c r="AK159" s="786"/>
      <c r="AL159" s="786"/>
      <c r="AM159" s="786"/>
      <c r="AN159" s="772"/>
    </row>
    <row r="160" spans="1:40" ht="15.75" customHeight="1">
      <c r="A160" s="446" t="s">
        <v>396</v>
      </c>
      <c r="B160" s="2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839" t="s">
        <v>397</v>
      </c>
      <c r="Z160" s="690"/>
      <c r="AA160" s="690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2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2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2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2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2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2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2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2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2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2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2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2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2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2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2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2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2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2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2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2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2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2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2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2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2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2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2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2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2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2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2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2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2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2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2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2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2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2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2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2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2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2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2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2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2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2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2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2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2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2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2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2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2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2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2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2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2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2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2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2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2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2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2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2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2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2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2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157"/>
      <c r="B228" s="2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15.75" customHeight="1">
      <c r="A229" s="157"/>
      <c r="B229" s="2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15.75" customHeight="1">
      <c r="A230" s="157"/>
      <c r="B230" s="2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15.75" customHeight="1">
      <c r="A231" s="157"/>
      <c r="B231" s="2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15.75" customHeight="1">
      <c r="A232" s="157"/>
      <c r="B232" s="2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15.75" customHeight="1">
      <c r="A233" s="157"/>
      <c r="B233" s="2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15.75" customHeight="1">
      <c r="A234" s="157"/>
      <c r="B234" s="2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15.75" customHeight="1">
      <c r="A235" s="157"/>
      <c r="B235" s="2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15.75" customHeight="1">
      <c r="A236" s="157"/>
      <c r="B236" s="2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15.75" customHeight="1">
      <c r="A237" s="157"/>
      <c r="B237" s="2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15.75" customHeight="1">
      <c r="A238" s="157"/>
      <c r="B238" s="2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15.75" customHeight="1">
      <c r="A239" s="157"/>
      <c r="B239" s="2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15.75" customHeight="1">
      <c r="A240" s="157"/>
      <c r="B240" s="2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spans="1:40" ht="15.75" customHeight="1">
      <c r="A241" s="157"/>
      <c r="B241" s="2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</row>
    <row r="242" spans="1:40" ht="15.75" customHeight="1">
      <c r="A242" s="157"/>
      <c r="B242" s="2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</row>
    <row r="243" spans="1:40" ht="15.75" customHeight="1">
      <c r="A243" s="157"/>
      <c r="B243" s="2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</row>
    <row r="244" spans="1:40" ht="15.75" customHeight="1">
      <c r="A244" s="157"/>
      <c r="B244" s="2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</row>
    <row r="245" spans="1:40" ht="15.75" customHeight="1">
      <c r="A245" s="157"/>
      <c r="B245" s="2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</row>
    <row r="246" spans="1:40" ht="15.75" customHeight="1">
      <c r="A246" s="157"/>
      <c r="B246" s="2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</row>
    <row r="247" spans="1:40" ht="15.75" customHeight="1">
      <c r="A247" s="157"/>
      <c r="B247" s="2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</row>
    <row r="248" spans="1:40" ht="15.75" customHeight="1">
      <c r="A248" s="157"/>
      <c r="B248" s="2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</row>
    <row r="249" spans="1:40" ht="15.75" customHeight="1">
      <c r="A249" s="157"/>
      <c r="B249" s="2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</row>
    <row r="250" spans="1:40" ht="15.75" customHeight="1">
      <c r="A250" s="157"/>
      <c r="B250" s="2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</row>
    <row r="251" spans="1:40" ht="15.75" customHeight="1">
      <c r="A251" s="157"/>
      <c r="B251" s="2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</row>
    <row r="252" spans="1:40" ht="15.75" customHeight="1">
      <c r="A252" s="157"/>
      <c r="B252" s="2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</row>
    <row r="253" spans="1:40" ht="15.75" customHeight="1">
      <c r="A253" s="157"/>
      <c r="B253" s="2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</row>
    <row r="254" spans="1:40" ht="15.75" customHeight="1">
      <c r="A254" s="157"/>
      <c r="B254" s="2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</row>
    <row r="255" spans="1:40" ht="15.75" customHeight="1">
      <c r="A255" s="157"/>
      <c r="B255" s="2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</row>
    <row r="256" spans="1:40" ht="15.75" customHeight="1">
      <c r="A256" s="157"/>
      <c r="B256" s="2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</row>
    <row r="257" spans="1:40" ht="15.75" customHeight="1">
      <c r="A257" s="157"/>
      <c r="B257" s="2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</row>
    <row r="258" spans="1:40" ht="15.75" customHeight="1">
      <c r="A258" s="157"/>
      <c r="B258" s="2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</row>
    <row r="259" spans="1:40" ht="15.75" customHeight="1">
      <c r="A259" s="157"/>
      <c r="B259" s="2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</row>
    <row r="260" spans="1:40" ht="15.75" customHeight="1">
      <c r="A260" s="157"/>
      <c r="B260" s="2"/>
      <c r="C260" s="157"/>
      <c r="D260" s="157"/>
      <c r="E260" s="157"/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</row>
    <row r="261" spans="1:40" ht="15.75" customHeight="1">
      <c r="A261" s="157"/>
      <c r="B261" s="2"/>
      <c r="C261" s="157"/>
      <c r="D261" s="157"/>
      <c r="E261" s="157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</row>
    <row r="262" spans="1:40" ht="15.75" customHeight="1">
      <c r="A262" s="157"/>
      <c r="B262" s="2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</row>
    <row r="263" spans="1:40" ht="15.75" customHeight="1">
      <c r="A263" s="157"/>
      <c r="B263" s="2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</row>
    <row r="264" spans="1:40" ht="15.75" customHeight="1">
      <c r="A264" s="157"/>
      <c r="B264" s="2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</row>
    <row r="265" spans="1:40" ht="15.75" customHeight="1">
      <c r="A265" s="157"/>
      <c r="B265" s="2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</row>
    <row r="266" spans="1:40" ht="15.75" customHeight="1">
      <c r="A266" s="157"/>
      <c r="B266" s="2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</row>
    <row r="267" spans="1:40" ht="15.75" customHeight="1">
      <c r="A267" s="157"/>
      <c r="B267" s="2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</row>
    <row r="268" spans="1:40" ht="15.75" customHeight="1">
      <c r="A268" s="157"/>
      <c r="B268" s="2"/>
      <c r="C268" s="157"/>
      <c r="D268" s="157"/>
      <c r="E268" s="157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</row>
    <row r="269" spans="1:40" ht="15.75" customHeight="1">
      <c r="A269" s="157"/>
      <c r="B269" s="2"/>
      <c r="C269" s="157"/>
      <c r="D269" s="157"/>
      <c r="E269" s="157"/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</row>
    <row r="270" spans="1:40" ht="15.75" customHeight="1">
      <c r="A270" s="157"/>
      <c r="B270" s="2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</row>
    <row r="271" spans="1:40" ht="15.75" customHeight="1">
      <c r="A271" s="157"/>
      <c r="B271" s="2"/>
      <c r="C271" s="157"/>
      <c r="D271" s="157"/>
      <c r="E271" s="157"/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</row>
    <row r="272" spans="1:40" ht="15.75" customHeight="1">
      <c r="A272" s="157"/>
      <c r="B272" s="2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</row>
    <row r="273" spans="1:40" ht="15.75" customHeight="1">
      <c r="A273" s="157"/>
      <c r="B273" s="2"/>
      <c r="C273" s="157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</row>
    <row r="274" spans="1:40" ht="15.75" customHeight="1">
      <c r="A274" s="157"/>
      <c r="B274" s="2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</row>
    <row r="275" spans="1:40" ht="15.75" customHeight="1">
      <c r="A275" s="157"/>
      <c r="B275" s="2"/>
      <c r="C275" s="157"/>
      <c r="D275" s="157"/>
      <c r="E275" s="157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</row>
    <row r="276" spans="1:40" ht="15.75" customHeight="1">
      <c r="A276" s="157"/>
      <c r="B276" s="2"/>
      <c r="C276" s="157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</row>
    <row r="277" spans="1:40" ht="15.75" customHeight="1">
      <c r="A277" s="157"/>
      <c r="B277" s="2"/>
      <c r="C277" s="157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</row>
    <row r="278" spans="1:40" ht="15.75" customHeight="1">
      <c r="A278" s="157"/>
      <c r="B278" s="2"/>
      <c r="C278" s="157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</row>
    <row r="279" spans="1:40" ht="15.75" customHeight="1">
      <c r="A279" s="157"/>
      <c r="B279" s="2"/>
      <c r="C279" s="157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</row>
    <row r="280" spans="1:40" ht="15.75" customHeight="1">
      <c r="A280" s="157"/>
      <c r="B280" s="2"/>
      <c r="C280" s="157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</row>
    <row r="281" spans="1:40" ht="15.75" customHeight="1">
      <c r="A281" s="157"/>
      <c r="B281" s="2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</row>
    <row r="282" spans="1:40" ht="15.75" customHeight="1">
      <c r="A282" s="157"/>
      <c r="B282" s="2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</row>
    <row r="283" spans="1:40" ht="15.75" customHeight="1">
      <c r="A283" s="157"/>
      <c r="B283" s="2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</row>
    <row r="284" spans="1:40" ht="15.75" customHeight="1">
      <c r="A284" s="157"/>
      <c r="B284" s="2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</row>
    <row r="285" spans="1:40" ht="15.75" customHeight="1">
      <c r="A285" s="157"/>
      <c r="B285" s="2"/>
      <c r="C285" s="157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</row>
    <row r="286" spans="1:40" ht="15.75" customHeight="1">
      <c r="A286" s="157"/>
      <c r="B286" s="2"/>
      <c r="C286" s="157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</row>
    <row r="287" spans="1:40" ht="15.75" customHeight="1">
      <c r="A287" s="157"/>
      <c r="B287" s="2"/>
      <c r="C287" s="157"/>
      <c r="D287" s="157"/>
      <c r="E287" s="157"/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</row>
    <row r="288" spans="1:40" ht="15.75" customHeight="1">
      <c r="A288" s="157"/>
      <c r="B288" s="2"/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</row>
    <row r="289" spans="1:40" ht="15.75" customHeight="1">
      <c r="A289" s="157"/>
      <c r="B289" s="2"/>
      <c r="C289" s="157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</row>
    <row r="290" spans="1:40" ht="15.75" customHeight="1">
      <c r="A290" s="157"/>
      <c r="B290" s="2"/>
      <c r="C290" s="157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</row>
    <row r="291" spans="1:40" ht="15.75" customHeight="1">
      <c r="A291" s="157"/>
      <c r="B291" s="2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</row>
    <row r="292" spans="1:40" ht="15.75" customHeight="1">
      <c r="A292" s="157"/>
      <c r="B292" s="2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</row>
    <row r="293" spans="1:40" ht="15.75" customHeight="1">
      <c r="A293" s="157"/>
      <c r="B293" s="2"/>
      <c r="C293" s="157"/>
      <c r="D293" s="157"/>
      <c r="E293" s="157"/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</row>
    <row r="294" spans="1:40" ht="15.75" customHeight="1">
      <c r="A294" s="157"/>
      <c r="B294" s="2"/>
      <c r="C294" s="157"/>
      <c r="D294" s="157"/>
      <c r="E294" s="157"/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</row>
    <row r="295" spans="1:40" ht="15.75" customHeight="1">
      <c r="A295" s="157"/>
      <c r="B295" s="2"/>
      <c r="C295" s="157"/>
      <c r="D295" s="157"/>
      <c r="E295" s="157"/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</row>
    <row r="296" spans="1:40" ht="15.75" customHeight="1">
      <c r="A296" s="157"/>
      <c r="B296" s="2"/>
      <c r="C296" s="157"/>
      <c r="D296" s="157"/>
      <c r="E296" s="157"/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  <c r="AA296" s="157"/>
      <c r="AB296" s="157"/>
      <c r="AC296" s="157"/>
      <c r="AD296" s="157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</row>
    <row r="297" spans="1:40" ht="15.75" customHeight="1">
      <c r="A297" s="157"/>
      <c r="B297" s="2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</row>
    <row r="298" spans="1:40" ht="15.75" customHeight="1">
      <c r="A298" s="157"/>
      <c r="B298" s="2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</row>
    <row r="299" spans="1:40" ht="15.75" customHeight="1">
      <c r="A299" s="157"/>
      <c r="B299" s="2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</row>
    <row r="300" spans="1:40" ht="15.75" customHeight="1">
      <c r="A300" s="157"/>
      <c r="B300" s="2"/>
      <c r="C300" s="157"/>
      <c r="D300" s="157"/>
      <c r="E300" s="157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</row>
    <row r="301" spans="1:40" ht="15.75" customHeight="1">
      <c r="A301" s="157"/>
      <c r="B301" s="2"/>
      <c r="C301" s="157"/>
      <c r="D301" s="157"/>
      <c r="E301" s="157"/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  <c r="AA301" s="157"/>
      <c r="AB301" s="157"/>
      <c r="AC301" s="157"/>
      <c r="AD301" s="157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</row>
    <row r="302" spans="1:40" ht="15.75" customHeight="1">
      <c r="A302" s="157"/>
      <c r="B302" s="2"/>
      <c r="C302" s="157"/>
      <c r="D302" s="157"/>
      <c r="E302" s="157"/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</row>
    <row r="303" spans="1:40" ht="15.75" customHeight="1">
      <c r="A303" s="157"/>
      <c r="B303" s="2"/>
      <c r="C303" s="157"/>
      <c r="D303" s="157"/>
      <c r="E303" s="157"/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</row>
    <row r="304" spans="1:40" ht="15.75" customHeight="1">
      <c r="A304" s="157"/>
      <c r="B304" s="2"/>
      <c r="C304" s="157"/>
      <c r="D304" s="157"/>
      <c r="E304" s="157"/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</row>
    <row r="305" spans="1:40" ht="15.75" customHeight="1">
      <c r="A305" s="157"/>
      <c r="B305" s="2"/>
      <c r="C305" s="157"/>
      <c r="D305" s="157"/>
      <c r="E305" s="157"/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  <c r="AA305" s="157"/>
      <c r="AB305" s="157"/>
      <c r="AC305" s="157"/>
      <c r="AD305" s="157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</row>
    <row r="306" spans="1:40" ht="15.75" customHeight="1">
      <c r="A306" s="157"/>
      <c r="B306" s="2"/>
      <c r="C306" s="157"/>
      <c r="D306" s="157"/>
      <c r="E306" s="157"/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</row>
    <row r="307" spans="1:40" ht="15.75" customHeight="1">
      <c r="A307" s="157"/>
      <c r="B307" s="2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</row>
    <row r="308" spans="1:40" ht="15.75" customHeight="1">
      <c r="A308" s="157"/>
      <c r="B308" s="2"/>
      <c r="C308" s="157"/>
      <c r="D308" s="157"/>
      <c r="E308" s="157"/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</row>
    <row r="309" spans="1:40" ht="15.75" customHeight="1">
      <c r="A309" s="157"/>
      <c r="B309" s="2"/>
      <c r="C309" s="157"/>
      <c r="D309" s="157"/>
      <c r="E309" s="157"/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</row>
    <row r="310" spans="1:40" ht="15.75" customHeight="1">
      <c r="A310" s="157"/>
      <c r="B310" s="2"/>
      <c r="C310" s="157"/>
      <c r="D310" s="157"/>
      <c r="E310" s="157"/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  <c r="Z310" s="157"/>
      <c r="AA310" s="157"/>
      <c r="AB310" s="157"/>
      <c r="AC310" s="157"/>
      <c r="AD310" s="157"/>
      <c r="AE310" s="157"/>
      <c r="AF310" s="157"/>
      <c r="AG310" s="157"/>
      <c r="AH310" s="157"/>
      <c r="AI310" s="157"/>
      <c r="AJ310" s="157"/>
      <c r="AK310" s="157"/>
      <c r="AL310" s="157"/>
      <c r="AM310" s="157"/>
      <c r="AN310" s="157"/>
    </row>
    <row r="311" spans="1:40" ht="15.75" customHeight="1">
      <c r="A311" s="157"/>
      <c r="B311" s="2"/>
      <c r="C311" s="157"/>
      <c r="D311" s="157"/>
      <c r="E311" s="157"/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  <c r="AA311" s="157"/>
      <c r="AB311" s="157"/>
      <c r="AC311" s="157"/>
      <c r="AD311" s="157"/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</row>
    <row r="312" spans="1:40" ht="15.75" customHeight="1">
      <c r="A312" s="157"/>
      <c r="B312" s="2"/>
      <c r="C312" s="157"/>
      <c r="D312" s="157"/>
      <c r="E312" s="157"/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  <c r="Z312" s="157"/>
      <c r="AA312" s="157"/>
      <c r="AB312" s="157"/>
      <c r="AC312" s="157"/>
      <c r="AD312" s="157"/>
      <c r="AE312" s="157"/>
      <c r="AF312" s="157"/>
      <c r="AG312" s="157"/>
      <c r="AH312" s="157"/>
      <c r="AI312" s="157"/>
      <c r="AJ312" s="157"/>
      <c r="AK312" s="157"/>
      <c r="AL312" s="157"/>
      <c r="AM312" s="157"/>
      <c r="AN312" s="157"/>
    </row>
    <row r="313" spans="1:40" ht="15.75" customHeight="1">
      <c r="A313" s="157"/>
      <c r="B313" s="2"/>
      <c r="C313" s="157"/>
      <c r="D313" s="157"/>
      <c r="E313" s="157"/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  <c r="AA313" s="157"/>
      <c r="AB313" s="157"/>
      <c r="AC313" s="157"/>
      <c r="AD313" s="157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</row>
    <row r="314" spans="1:40" ht="15.75" customHeight="1">
      <c r="A314" s="157"/>
      <c r="B314" s="2"/>
      <c r="C314" s="157"/>
      <c r="D314" s="157"/>
      <c r="E314" s="157"/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  <c r="Z314" s="157"/>
      <c r="AA314" s="157"/>
      <c r="AB314" s="157"/>
      <c r="AC314" s="157"/>
      <c r="AD314" s="157"/>
      <c r="AE314" s="157"/>
      <c r="AF314" s="157"/>
      <c r="AG314" s="157"/>
      <c r="AH314" s="157"/>
      <c r="AI314" s="157"/>
      <c r="AJ314" s="157"/>
      <c r="AK314" s="157"/>
      <c r="AL314" s="157"/>
      <c r="AM314" s="157"/>
      <c r="AN314" s="157"/>
    </row>
    <row r="315" spans="1:40" ht="15.75" customHeight="1">
      <c r="A315" s="157"/>
      <c r="B315" s="2"/>
      <c r="C315" s="157"/>
      <c r="D315" s="157"/>
      <c r="E315" s="157"/>
      <c r="F315" s="157"/>
      <c r="G315" s="157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  <c r="AA315" s="157"/>
      <c r="AB315" s="157"/>
      <c r="AC315" s="157"/>
      <c r="AD315" s="157"/>
      <c r="AE315" s="157"/>
      <c r="AF315" s="157"/>
      <c r="AG315" s="157"/>
      <c r="AH315" s="157"/>
      <c r="AI315" s="157"/>
      <c r="AJ315" s="157"/>
      <c r="AK315" s="157"/>
      <c r="AL315" s="157"/>
      <c r="AM315" s="157"/>
      <c r="AN315" s="157"/>
    </row>
    <row r="316" spans="1:40" ht="15.75" customHeight="1">
      <c r="A316" s="157"/>
      <c r="B316" s="2"/>
      <c r="C316" s="157"/>
      <c r="D316" s="157"/>
      <c r="E316" s="157"/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  <c r="AA316" s="157"/>
      <c r="AB316" s="157"/>
      <c r="AC316" s="157"/>
      <c r="AD316" s="157"/>
      <c r="AE316" s="157"/>
      <c r="AF316" s="157"/>
      <c r="AG316" s="157"/>
      <c r="AH316" s="157"/>
      <c r="AI316" s="157"/>
      <c r="AJ316" s="157"/>
      <c r="AK316" s="157"/>
      <c r="AL316" s="157"/>
      <c r="AM316" s="157"/>
      <c r="AN316" s="157"/>
    </row>
    <row r="317" spans="1:40" ht="15.75" customHeight="1">
      <c r="A317" s="157"/>
      <c r="B317" s="2"/>
      <c r="C317" s="157"/>
      <c r="D317" s="157"/>
      <c r="E317" s="157"/>
      <c r="F317" s="157"/>
      <c r="G317" s="157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  <c r="Z317" s="157"/>
      <c r="AA317" s="157"/>
      <c r="AB317" s="157"/>
      <c r="AC317" s="157"/>
      <c r="AD317" s="157"/>
      <c r="AE317" s="157"/>
      <c r="AF317" s="157"/>
      <c r="AG317" s="157"/>
      <c r="AH317" s="157"/>
      <c r="AI317" s="157"/>
      <c r="AJ317" s="157"/>
      <c r="AK317" s="157"/>
      <c r="AL317" s="157"/>
      <c r="AM317" s="157"/>
      <c r="AN317" s="157"/>
    </row>
    <row r="318" spans="1:40" ht="15.75" customHeight="1">
      <c r="A318" s="157"/>
      <c r="B318" s="2"/>
      <c r="C318" s="157"/>
      <c r="D318" s="157"/>
      <c r="E318" s="157"/>
      <c r="F318" s="157"/>
      <c r="G318" s="157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  <c r="Z318" s="157"/>
      <c r="AA318" s="157"/>
      <c r="AB318" s="157"/>
      <c r="AC318" s="157"/>
      <c r="AD318" s="157"/>
      <c r="AE318" s="157"/>
      <c r="AF318" s="157"/>
      <c r="AG318" s="157"/>
      <c r="AH318" s="157"/>
      <c r="AI318" s="157"/>
      <c r="AJ318" s="157"/>
      <c r="AK318" s="157"/>
      <c r="AL318" s="157"/>
      <c r="AM318" s="157"/>
      <c r="AN318" s="157"/>
    </row>
    <row r="319" spans="1:40" ht="15.75" customHeight="1">
      <c r="A319" s="157"/>
      <c r="B319" s="2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  <c r="Z319" s="157"/>
      <c r="AA319" s="157"/>
      <c r="AB319" s="157"/>
      <c r="AC319" s="157"/>
      <c r="AD319" s="157"/>
      <c r="AE319" s="157"/>
      <c r="AF319" s="157"/>
      <c r="AG319" s="157"/>
      <c r="AH319" s="157"/>
      <c r="AI319" s="157"/>
      <c r="AJ319" s="157"/>
      <c r="AK319" s="157"/>
      <c r="AL319" s="157"/>
      <c r="AM319" s="157"/>
      <c r="AN319" s="157"/>
    </row>
    <row r="320" spans="1:40" ht="15.75" customHeight="1">
      <c r="A320" s="157"/>
      <c r="B320" s="2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</row>
    <row r="321" spans="1:40" ht="15.75" customHeight="1">
      <c r="A321" s="157"/>
      <c r="B321" s="2"/>
      <c r="C321" s="157"/>
      <c r="D321" s="157"/>
      <c r="E321" s="157"/>
      <c r="F321" s="157"/>
      <c r="G321" s="157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  <c r="AA321" s="157"/>
      <c r="AB321" s="157"/>
      <c r="AC321" s="157"/>
      <c r="AD321" s="157"/>
      <c r="AE321" s="157"/>
      <c r="AF321" s="157"/>
      <c r="AG321" s="157"/>
      <c r="AH321" s="157"/>
      <c r="AI321" s="157"/>
      <c r="AJ321" s="157"/>
      <c r="AK321" s="157"/>
      <c r="AL321" s="157"/>
      <c r="AM321" s="157"/>
      <c r="AN321" s="157"/>
    </row>
    <row r="322" spans="1:40" ht="15.75" customHeight="1">
      <c r="A322" s="157"/>
      <c r="B322" s="2"/>
      <c r="C322" s="157"/>
      <c r="D322" s="157"/>
      <c r="E322" s="157"/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  <c r="AA322" s="157"/>
      <c r="AB322" s="157"/>
      <c r="AC322" s="157"/>
      <c r="AD322" s="157"/>
      <c r="AE322" s="157"/>
      <c r="AF322" s="157"/>
      <c r="AG322" s="157"/>
      <c r="AH322" s="157"/>
      <c r="AI322" s="157"/>
      <c r="AJ322" s="157"/>
      <c r="AK322" s="157"/>
      <c r="AL322" s="157"/>
      <c r="AM322" s="157"/>
      <c r="AN322" s="157"/>
    </row>
    <row r="323" spans="1:40" ht="15.75" customHeight="1">
      <c r="A323" s="157"/>
      <c r="B323" s="2"/>
      <c r="C323" s="157"/>
      <c r="D323" s="157"/>
      <c r="E323" s="157"/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  <c r="Z323" s="157"/>
      <c r="AA323" s="157"/>
      <c r="AB323" s="157"/>
      <c r="AC323" s="157"/>
      <c r="AD323" s="157"/>
      <c r="AE323" s="157"/>
      <c r="AF323" s="157"/>
      <c r="AG323" s="157"/>
      <c r="AH323" s="157"/>
      <c r="AI323" s="157"/>
      <c r="AJ323" s="157"/>
      <c r="AK323" s="157"/>
      <c r="AL323" s="157"/>
      <c r="AM323" s="157"/>
      <c r="AN323" s="157"/>
    </row>
    <row r="324" spans="1:40" ht="15.75" customHeight="1">
      <c r="A324" s="157"/>
      <c r="B324" s="2"/>
      <c r="C324" s="157"/>
      <c r="D324" s="157"/>
      <c r="E324" s="157"/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  <c r="Z324" s="157"/>
      <c r="AA324" s="157"/>
      <c r="AB324" s="157"/>
      <c r="AC324" s="157"/>
      <c r="AD324" s="157"/>
      <c r="AE324" s="157"/>
      <c r="AF324" s="157"/>
      <c r="AG324" s="157"/>
      <c r="AH324" s="157"/>
      <c r="AI324" s="157"/>
      <c r="AJ324" s="157"/>
      <c r="AK324" s="157"/>
      <c r="AL324" s="157"/>
      <c r="AM324" s="157"/>
      <c r="AN324" s="157"/>
    </row>
    <row r="325" spans="1:40" ht="15.75" customHeight="1">
      <c r="A325" s="157"/>
      <c r="B325" s="2"/>
      <c r="C325" s="157"/>
      <c r="D325" s="157"/>
      <c r="E325" s="157"/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  <c r="AA325" s="157"/>
      <c r="AB325" s="157"/>
      <c r="AC325" s="157"/>
      <c r="AD325" s="157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</row>
    <row r="326" spans="1:40" ht="15.75" customHeight="1">
      <c r="A326" s="157"/>
      <c r="B326" s="2"/>
      <c r="C326" s="157"/>
      <c r="D326" s="157"/>
      <c r="E326" s="157"/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</row>
    <row r="327" spans="1:40" ht="15.75" customHeight="1">
      <c r="A327" s="157"/>
      <c r="B327" s="2"/>
      <c r="C327" s="157"/>
      <c r="D327" s="157"/>
      <c r="E327" s="157"/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  <c r="Z327" s="157"/>
      <c r="AA327" s="157"/>
      <c r="AB327" s="157"/>
      <c r="AC327" s="157"/>
      <c r="AD327" s="157"/>
      <c r="AE327" s="157"/>
      <c r="AF327" s="157"/>
      <c r="AG327" s="157"/>
      <c r="AH327" s="157"/>
      <c r="AI327" s="157"/>
      <c r="AJ327" s="157"/>
      <c r="AK327" s="157"/>
      <c r="AL327" s="157"/>
      <c r="AM327" s="157"/>
      <c r="AN327" s="157"/>
    </row>
    <row r="328" spans="1:40" ht="15.75" customHeight="1">
      <c r="A328" s="157"/>
      <c r="B328" s="2"/>
      <c r="C328" s="157"/>
      <c r="D328" s="157"/>
      <c r="E328" s="157"/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  <c r="Z328" s="157"/>
      <c r="AA328" s="157"/>
      <c r="AB328" s="157"/>
      <c r="AC328" s="157"/>
      <c r="AD328" s="157"/>
      <c r="AE328" s="157"/>
      <c r="AF328" s="157"/>
      <c r="AG328" s="157"/>
      <c r="AH328" s="157"/>
      <c r="AI328" s="157"/>
      <c r="AJ328" s="157"/>
      <c r="AK328" s="157"/>
      <c r="AL328" s="157"/>
      <c r="AM328" s="157"/>
      <c r="AN328" s="157"/>
    </row>
    <row r="329" spans="1:40" ht="15.75" customHeight="1">
      <c r="A329" s="157"/>
      <c r="B329" s="2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</row>
    <row r="330" spans="1:40" ht="15.75" customHeight="1">
      <c r="A330" s="157"/>
      <c r="B330" s="2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  <c r="AD330" s="157"/>
      <c r="AE330" s="157"/>
      <c r="AF330" s="157"/>
      <c r="AG330" s="157"/>
      <c r="AH330" s="157"/>
      <c r="AI330" s="157"/>
      <c r="AJ330" s="157"/>
      <c r="AK330" s="157"/>
      <c r="AL330" s="157"/>
      <c r="AM330" s="157"/>
      <c r="AN330" s="157"/>
    </row>
    <row r="331" spans="1:40" ht="15.75" customHeight="1">
      <c r="A331" s="157"/>
      <c r="B331" s="2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  <c r="AD331" s="157"/>
      <c r="AE331" s="157"/>
      <c r="AF331" s="157"/>
      <c r="AG331" s="157"/>
      <c r="AH331" s="157"/>
      <c r="AI331" s="157"/>
      <c r="AJ331" s="157"/>
      <c r="AK331" s="157"/>
      <c r="AL331" s="157"/>
      <c r="AM331" s="157"/>
      <c r="AN331" s="157"/>
    </row>
    <row r="332" spans="1:40" ht="15.75" customHeight="1">
      <c r="A332" s="157"/>
      <c r="B332" s="2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</row>
    <row r="333" spans="1:40" ht="15.75" customHeight="1">
      <c r="A333" s="157"/>
      <c r="B333" s="2"/>
      <c r="C333" s="157"/>
      <c r="D333" s="157"/>
      <c r="E333" s="157"/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  <c r="AD333" s="157"/>
      <c r="AE333" s="157"/>
      <c r="AF333" s="157"/>
      <c r="AG333" s="157"/>
      <c r="AH333" s="157"/>
      <c r="AI333" s="157"/>
      <c r="AJ333" s="157"/>
      <c r="AK333" s="157"/>
      <c r="AL333" s="157"/>
      <c r="AM333" s="157"/>
      <c r="AN333" s="157"/>
    </row>
    <row r="334" spans="1:40" ht="15.75" customHeight="1">
      <c r="A334" s="157"/>
      <c r="B334" s="2"/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  <c r="AD334" s="157"/>
      <c r="AE334" s="157"/>
      <c r="AF334" s="157"/>
      <c r="AG334" s="157"/>
      <c r="AH334" s="157"/>
      <c r="AI334" s="157"/>
      <c r="AJ334" s="157"/>
      <c r="AK334" s="157"/>
      <c r="AL334" s="157"/>
      <c r="AM334" s="157"/>
      <c r="AN334" s="157"/>
    </row>
    <row r="335" spans="1:40" ht="15.75" customHeight="1">
      <c r="A335" s="157"/>
      <c r="B335" s="2"/>
      <c r="C335" s="157"/>
      <c r="D335" s="157"/>
      <c r="E335" s="157"/>
      <c r="F335" s="157"/>
      <c r="G335" s="157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  <c r="AD335" s="157"/>
      <c r="AE335" s="157"/>
      <c r="AF335" s="157"/>
      <c r="AG335" s="157"/>
      <c r="AH335" s="157"/>
      <c r="AI335" s="157"/>
      <c r="AJ335" s="157"/>
      <c r="AK335" s="157"/>
      <c r="AL335" s="157"/>
      <c r="AM335" s="157"/>
      <c r="AN335" s="157"/>
    </row>
    <row r="336" spans="1:40" ht="15.75" customHeight="1">
      <c r="A336" s="157"/>
      <c r="B336" s="2"/>
      <c r="C336" s="157"/>
      <c r="D336" s="157"/>
      <c r="E336" s="157"/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  <c r="Z336" s="157"/>
      <c r="AA336" s="157"/>
      <c r="AB336" s="157"/>
      <c r="AC336" s="157"/>
      <c r="AD336" s="157"/>
      <c r="AE336" s="157"/>
      <c r="AF336" s="157"/>
      <c r="AG336" s="157"/>
      <c r="AH336" s="157"/>
      <c r="AI336" s="157"/>
      <c r="AJ336" s="157"/>
      <c r="AK336" s="157"/>
      <c r="AL336" s="157"/>
      <c r="AM336" s="157"/>
      <c r="AN336" s="157"/>
    </row>
    <row r="337" spans="1:40" ht="15.75" customHeight="1">
      <c r="A337" s="157"/>
      <c r="B337" s="2"/>
      <c r="C337" s="157"/>
      <c r="D337" s="157"/>
      <c r="E337" s="157"/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  <c r="Z337" s="157"/>
      <c r="AA337" s="157"/>
      <c r="AB337" s="157"/>
      <c r="AC337" s="157"/>
      <c r="AD337" s="157"/>
      <c r="AE337" s="157"/>
      <c r="AF337" s="157"/>
      <c r="AG337" s="157"/>
      <c r="AH337" s="157"/>
      <c r="AI337" s="157"/>
      <c r="AJ337" s="157"/>
      <c r="AK337" s="157"/>
      <c r="AL337" s="157"/>
      <c r="AM337" s="157"/>
      <c r="AN337" s="157"/>
    </row>
    <row r="338" spans="1:40" ht="15.75" customHeight="1">
      <c r="A338" s="157"/>
      <c r="B338" s="2"/>
      <c r="C338" s="157"/>
      <c r="D338" s="157"/>
      <c r="E338" s="157"/>
      <c r="F338" s="157"/>
      <c r="G338" s="157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  <c r="AA338" s="157"/>
      <c r="AB338" s="157"/>
      <c r="AC338" s="157"/>
      <c r="AD338" s="157"/>
      <c r="AE338" s="157"/>
      <c r="AF338" s="157"/>
      <c r="AG338" s="157"/>
      <c r="AH338" s="157"/>
      <c r="AI338" s="157"/>
      <c r="AJ338" s="157"/>
      <c r="AK338" s="157"/>
      <c r="AL338" s="157"/>
      <c r="AM338" s="157"/>
      <c r="AN338" s="157"/>
    </row>
    <row r="339" spans="1:40" ht="15.75" customHeight="1">
      <c r="A339" s="157"/>
      <c r="B339" s="2"/>
      <c r="C339" s="157"/>
      <c r="D339" s="157"/>
      <c r="E339" s="157"/>
      <c r="F339" s="157"/>
      <c r="G339" s="157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  <c r="Z339" s="157"/>
      <c r="AA339" s="157"/>
      <c r="AB339" s="157"/>
      <c r="AC339" s="157"/>
      <c r="AD339" s="157"/>
      <c r="AE339" s="157"/>
      <c r="AF339" s="157"/>
      <c r="AG339" s="157"/>
      <c r="AH339" s="157"/>
      <c r="AI339" s="157"/>
      <c r="AJ339" s="157"/>
      <c r="AK339" s="157"/>
      <c r="AL339" s="157"/>
      <c r="AM339" s="157"/>
      <c r="AN339" s="157"/>
    </row>
    <row r="340" spans="1:40" ht="15.75" customHeight="1">
      <c r="A340" s="157"/>
      <c r="B340" s="2"/>
      <c r="C340" s="157"/>
      <c r="D340" s="157"/>
      <c r="E340" s="157"/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  <c r="Z340" s="157"/>
      <c r="AA340" s="157"/>
      <c r="AB340" s="157"/>
      <c r="AC340" s="157"/>
      <c r="AD340" s="157"/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</row>
    <row r="341" spans="1:40" ht="15.75" customHeight="1">
      <c r="A341" s="157"/>
      <c r="B341" s="2"/>
      <c r="C341" s="157"/>
      <c r="D341" s="157"/>
      <c r="E341" s="157"/>
      <c r="F341" s="157"/>
      <c r="G341" s="157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  <c r="Z341" s="157"/>
      <c r="AA341" s="157"/>
      <c r="AB341" s="157"/>
      <c r="AC341" s="157"/>
      <c r="AD341" s="157"/>
      <c r="AE341" s="157"/>
      <c r="AF341" s="157"/>
      <c r="AG341" s="157"/>
      <c r="AH341" s="157"/>
      <c r="AI341" s="157"/>
      <c r="AJ341" s="157"/>
      <c r="AK341" s="157"/>
      <c r="AL341" s="157"/>
      <c r="AM341" s="157"/>
      <c r="AN341" s="157"/>
    </row>
    <row r="342" spans="1:40" ht="15.75" customHeight="1">
      <c r="A342" s="157"/>
      <c r="B342" s="2"/>
      <c r="C342" s="157"/>
      <c r="D342" s="157"/>
      <c r="E342" s="157"/>
      <c r="F342" s="157"/>
      <c r="G342" s="157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  <c r="Z342" s="157"/>
      <c r="AA342" s="157"/>
      <c r="AB342" s="157"/>
      <c r="AC342" s="157"/>
      <c r="AD342" s="157"/>
      <c r="AE342" s="157"/>
      <c r="AF342" s="157"/>
      <c r="AG342" s="157"/>
      <c r="AH342" s="157"/>
      <c r="AI342" s="157"/>
      <c r="AJ342" s="157"/>
      <c r="AK342" s="157"/>
      <c r="AL342" s="157"/>
      <c r="AM342" s="157"/>
      <c r="AN342" s="157"/>
    </row>
    <row r="343" spans="1:40" ht="15.75" customHeight="1">
      <c r="A343" s="157"/>
      <c r="B343" s="2"/>
      <c r="C343" s="157"/>
      <c r="D343" s="157"/>
      <c r="E343" s="157"/>
      <c r="F343" s="157"/>
      <c r="G343" s="157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  <c r="Z343" s="157"/>
      <c r="AA343" s="157"/>
      <c r="AB343" s="157"/>
      <c r="AC343" s="157"/>
      <c r="AD343" s="157"/>
      <c r="AE343" s="157"/>
      <c r="AF343" s="157"/>
      <c r="AG343" s="157"/>
      <c r="AH343" s="157"/>
      <c r="AI343" s="157"/>
      <c r="AJ343" s="157"/>
      <c r="AK343" s="157"/>
      <c r="AL343" s="157"/>
      <c r="AM343" s="157"/>
      <c r="AN343" s="157"/>
    </row>
    <row r="344" spans="1:40" ht="15.75" customHeight="1">
      <c r="A344" s="157"/>
      <c r="B344" s="2"/>
      <c r="C344" s="157"/>
      <c r="D344" s="157"/>
      <c r="E344" s="157"/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  <c r="Z344" s="157"/>
      <c r="AA344" s="157"/>
      <c r="AB344" s="157"/>
      <c r="AC344" s="157"/>
      <c r="AD344" s="157"/>
      <c r="AE344" s="157"/>
      <c r="AF344" s="157"/>
      <c r="AG344" s="157"/>
      <c r="AH344" s="157"/>
      <c r="AI344" s="157"/>
      <c r="AJ344" s="157"/>
      <c r="AK344" s="157"/>
      <c r="AL344" s="157"/>
      <c r="AM344" s="157"/>
      <c r="AN344" s="157"/>
    </row>
    <row r="345" spans="1:40" ht="15.75" customHeight="1">
      <c r="A345" s="216"/>
      <c r="B345" s="307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</row>
    <row r="346" spans="1:40" ht="15.75" customHeight="1">
      <c r="A346" s="216"/>
      <c r="B346" s="307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</row>
    <row r="347" spans="1:40" ht="15.75" customHeight="1">
      <c r="A347" s="216"/>
      <c r="B347" s="307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</row>
    <row r="348" spans="1:40" ht="15.75" customHeight="1">
      <c r="A348" s="216"/>
      <c r="B348" s="307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</row>
    <row r="349" spans="1:40" ht="15.75" customHeight="1">
      <c r="A349" s="216"/>
      <c r="B349" s="307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</row>
    <row r="350" spans="1:40" ht="15.75" customHeight="1">
      <c r="A350" s="216"/>
      <c r="B350" s="307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</row>
    <row r="351" spans="1:40" ht="15.75" customHeight="1">
      <c r="A351" s="216"/>
      <c r="B351" s="307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</row>
    <row r="352" spans="1:40" ht="15.75" customHeight="1">
      <c r="A352" s="216"/>
      <c r="B352" s="307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</row>
    <row r="353" spans="1:40" ht="15.75" customHeight="1">
      <c r="A353" s="216"/>
      <c r="B353" s="307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</row>
    <row r="354" spans="1:40" ht="15.75" customHeight="1">
      <c r="A354" s="216"/>
      <c r="B354" s="307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</row>
    <row r="355" spans="1:40" ht="15.75" customHeight="1">
      <c r="A355" s="216"/>
      <c r="B355" s="307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</row>
    <row r="356" spans="1:40" ht="15.75" customHeight="1">
      <c r="A356" s="216"/>
      <c r="B356" s="307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</row>
    <row r="357" spans="1:40" ht="15.75" customHeight="1">
      <c r="A357" s="216"/>
      <c r="B357" s="307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</row>
    <row r="358" spans="1:40" ht="15.75" customHeight="1">
      <c r="A358" s="216"/>
      <c r="B358" s="307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</row>
    <row r="359" spans="1:40" ht="15.75" customHeight="1">
      <c r="A359" s="216"/>
      <c r="B359" s="307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</row>
    <row r="360" spans="1:40" ht="15.75" customHeight="1">
      <c r="A360" s="216"/>
      <c r="B360" s="307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</row>
    <row r="361" spans="1:40" ht="15.75" customHeight="1">
      <c r="A361" s="216"/>
      <c r="B361" s="307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</row>
    <row r="362" spans="1:40" ht="15.75" customHeight="1">
      <c r="A362" s="216"/>
      <c r="B362" s="307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</row>
    <row r="363" spans="1:40" ht="15.75" customHeight="1">
      <c r="A363" s="216"/>
      <c r="B363" s="307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</row>
    <row r="364" spans="1:40" ht="15.75" customHeight="1">
      <c r="A364" s="216"/>
      <c r="B364" s="307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</row>
    <row r="365" spans="1:40" ht="15.75" customHeight="1">
      <c r="A365" s="216"/>
      <c r="B365" s="307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</row>
    <row r="366" spans="1:40" ht="15.75" customHeight="1">
      <c r="A366" s="216"/>
      <c r="B366" s="307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</row>
    <row r="367" spans="1:40" ht="15.75" customHeight="1">
      <c r="A367" s="216"/>
      <c r="B367" s="307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</row>
    <row r="368" spans="1:40" ht="15.75" customHeight="1">
      <c r="A368" s="216"/>
      <c r="B368" s="307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</row>
    <row r="369" spans="1:40" ht="15.75" customHeight="1">
      <c r="A369" s="216"/>
      <c r="B369" s="307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</row>
    <row r="370" spans="1:40" ht="15.75" customHeight="1">
      <c r="A370" s="216"/>
      <c r="B370" s="307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</row>
    <row r="371" spans="1:40" ht="15.75" customHeight="1">
      <c r="A371" s="216"/>
      <c r="B371" s="307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</row>
    <row r="372" spans="1:40" ht="15.75" customHeight="1">
      <c r="A372" s="216"/>
      <c r="B372" s="307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</row>
    <row r="373" spans="1:40" ht="15.75" customHeight="1">
      <c r="A373" s="216"/>
      <c r="B373" s="307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</row>
    <row r="374" spans="1:40" ht="15.75" customHeight="1">
      <c r="A374" s="216"/>
      <c r="B374" s="307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</row>
    <row r="375" spans="1:40" ht="15.75" customHeight="1">
      <c r="A375" s="216"/>
      <c r="B375" s="307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</row>
    <row r="376" spans="1:40" ht="15.75" customHeight="1">
      <c r="A376" s="216"/>
      <c r="B376" s="307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</row>
    <row r="377" spans="1:40" ht="15.75" customHeight="1">
      <c r="A377" s="216"/>
      <c r="B377" s="307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</row>
    <row r="378" spans="1:40" ht="15.75" customHeight="1">
      <c r="A378" s="216"/>
      <c r="B378" s="307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</row>
    <row r="379" spans="1:40" ht="15.75" customHeight="1">
      <c r="A379" s="216"/>
      <c r="B379" s="307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</row>
    <row r="380" spans="1:40" ht="15.75" customHeight="1">
      <c r="A380" s="216"/>
      <c r="B380" s="307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</row>
    <row r="381" spans="1:40" ht="15.75" customHeight="1">
      <c r="A381" s="216"/>
      <c r="B381" s="307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</row>
    <row r="382" spans="1:40" ht="15.75" customHeight="1">
      <c r="A382" s="216"/>
      <c r="B382" s="307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</row>
    <row r="383" spans="1:40" ht="15.75" customHeight="1">
      <c r="A383" s="216"/>
      <c r="B383" s="307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</row>
    <row r="384" spans="1:40" ht="15.75" customHeight="1">
      <c r="A384" s="216"/>
      <c r="B384" s="307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</row>
    <row r="385" spans="1:40" ht="15.75" customHeight="1">
      <c r="A385" s="216"/>
      <c r="B385" s="307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</row>
    <row r="386" spans="1:40" ht="15.75" customHeight="1">
      <c r="A386" s="216"/>
      <c r="B386" s="307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</row>
    <row r="387" spans="1:40" ht="15.75" customHeight="1">
      <c r="A387" s="216"/>
      <c r="B387" s="307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</row>
    <row r="388" spans="1:40" ht="15.75" customHeight="1">
      <c r="A388" s="216"/>
      <c r="B388" s="307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</row>
    <row r="389" spans="1:40" ht="15.75" customHeight="1">
      <c r="A389" s="216"/>
      <c r="B389" s="307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</row>
    <row r="390" spans="1:40" ht="15.75" customHeight="1">
      <c r="A390" s="216"/>
      <c r="B390" s="307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</row>
    <row r="391" spans="1:40" ht="15.75" customHeight="1">
      <c r="A391" s="216"/>
      <c r="B391" s="307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</row>
    <row r="392" spans="1:40" ht="15.75" customHeight="1">
      <c r="A392" s="216"/>
      <c r="B392" s="307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</row>
    <row r="393" spans="1:40" ht="15.75" customHeight="1">
      <c r="A393" s="216"/>
      <c r="B393" s="307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</row>
    <row r="394" spans="1:40" ht="15.75" customHeight="1">
      <c r="A394" s="216"/>
      <c r="B394" s="307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</row>
    <row r="395" spans="1:40" ht="15.75" customHeight="1">
      <c r="A395" s="216"/>
      <c r="B395" s="307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</row>
    <row r="396" spans="1:40" ht="15.75" customHeight="1">
      <c r="A396" s="216"/>
      <c r="B396" s="307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</row>
    <row r="397" spans="1:40" ht="15.75" customHeight="1">
      <c r="A397" s="216"/>
      <c r="B397" s="307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</row>
    <row r="398" spans="1:40" ht="15.75" customHeight="1">
      <c r="A398" s="216"/>
      <c r="B398" s="307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</row>
    <row r="399" spans="1:40" ht="15.75" customHeight="1">
      <c r="A399" s="216"/>
      <c r="B399" s="307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</row>
    <row r="400" spans="1:40" ht="15.75" customHeight="1">
      <c r="A400" s="216"/>
      <c r="B400" s="307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</row>
    <row r="401" spans="1:40" ht="15.75" customHeight="1">
      <c r="A401" s="216"/>
      <c r="B401" s="307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</row>
    <row r="402" spans="1:40" ht="15.75" customHeight="1">
      <c r="A402" s="216"/>
      <c r="B402" s="307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</row>
    <row r="403" spans="1:40" ht="15.75" customHeight="1">
      <c r="A403" s="216"/>
      <c r="B403" s="307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</row>
    <row r="404" spans="1:40" ht="15.75" customHeight="1">
      <c r="A404" s="216"/>
      <c r="B404" s="307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</row>
    <row r="405" spans="1:40" ht="15.75" customHeight="1">
      <c r="A405" s="216"/>
      <c r="B405" s="307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</row>
    <row r="406" spans="1:40" ht="15.75" customHeight="1">
      <c r="A406" s="216"/>
      <c r="B406" s="307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</row>
    <row r="407" spans="1:40" ht="15.75" customHeight="1">
      <c r="A407" s="216"/>
      <c r="B407" s="307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</row>
    <row r="408" spans="1:40" ht="15.75" customHeight="1">
      <c r="A408" s="216"/>
      <c r="B408" s="307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</row>
    <row r="409" spans="1:40" ht="15.75" customHeight="1">
      <c r="A409" s="216"/>
      <c r="B409" s="307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</row>
    <row r="410" spans="1:40" ht="15.75" customHeight="1">
      <c r="A410" s="216"/>
      <c r="B410" s="307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</row>
    <row r="411" spans="1:40" ht="15.75" customHeight="1">
      <c r="A411" s="216"/>
      <c r="B411" s="307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</row>
    <row r="412" spans="1:40" ht="15.75" customHeight="1">
      <c r="A412" s="216"/>
      <c r="B412" s="307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</row>
    <row r="413" spans="1:40" ht="15.75" customHeight="1">
      <c r="A413" s="216"/>
      <c r="B413" s="307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</row>
    <row r="414" spans="1:40" ht="15.75" customHeight="1">
      <c r="A414" s="216"/>
      <c r="B414" s="307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</row>
    <row r="415" spans="1:40" ht="15.75" customHeight="1">
      <c r="A415" s="216"/>
      <c r="B415" s="307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</row>
    <row r="416" spans="1:40" ht="15.75" customHeight="1">
      <c r="A416" s="216"/>
      <c r="B416" s="307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</row>
    <row r="417" spans="1:40" ht="15.75" customHeight="1">
      <c r="A417" s="216"/>
      <c r="B417" s="307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</row>
    <row r="418" spans="1:40" ht="15.75" customHeight="1">
      <c r="A418" s="216"/>
      <c r="B418" s="307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</row>
    <row r="419" spans="1:40" ht="15.75" customHeight="1">
      <c r="A419" s="216"/>
      <c r="B419" s="307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</row>
    <row r="420" spans="1:40" ht="15.75" customHeight="1">
      <c r="A420" s="216"/>
      <c r="B420" s="307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</row>
    <row r="421" spans="1:40" ht="15.75" customHeight="1">
      <c r="A421" s="216"/>
      <c r="B421" s="307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</row>
    <row r="422" spans="1:40" ht="15.75" customHeight="1">
      <c r="A422" s="216"/>
      <c r="B422" s="307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</row>
    <row r="423" spans="1:40" ht="15.75" customHeight="1">
      <c r="A423" s="216"/>
      <c r="B423" s="307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</row>
    <row r="424" spans="1:40" ht="15.75" customHeight="1">
      <c r="A424" s="216"/>
      <c r="B424" s="307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</row>
    <row r="425" spans="1:40" ht="15.75" customHeight="1">
      <c r="A425" s="216"/>
      <c r="B425" s="307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</row>
    <row r="426" spans="1:40" ht="15.75" customHeight="1">
      <c r="A426" s="216"/>
      <c r="B426" s="307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</row>
    <row r="427" spans="1:40" ht="15.75" customHeight="1">
      <c r="A427" s="216"/>
      <c r="B427" s="307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</row>
    <row r="428" spans="1:40" ht="15.75" customHeight="1">
      <c r="A428" s="216"/>
      <c r="B428" s="307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</row>
    <row r="429" spans="1:40" ht="15.75" customHeight="1">
      <c r="A429" s="216"/>
      <c r="B429" s="307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</row>
    <row r="430" spans="1:40" ht="15.75" customHeight="1">
      <c r="A430" s="216"/>
      <c r="B430" s="307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</row>
    <row r="431" spans="1:40" ht="15.75" customHeight="1">
      <c r="A431" s="216"/>
      <c r="B431" s="307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</row>
    <row r="432" spans="1:40" ht="15.75" customHeight="1">
      <c r="A432" s="216"/>
      <c r="B432" s="307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</row>
    <row r="433" spans="1:40" ht="15.75" customHeight="1">
      <c r="A433" s="216"/>
      <c r="B433" s="307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</row>
    <row r="434" spans="1:40" ht="15.75" customHeight="1">
      <c r="A434" s="216"/>
      <c r="B434" s="307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</row>
    <row r="435" spans="1:40" ht="15.75" customHeight="1">
      <c r="A435" s="216"/>
      <c r="B435" s="307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</row>
    <row r="436" spans="1:40" ht="15.75" customHeight="1">
      <c r="A436" s="216"/>
      <c r="B436" s="307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</row>
    <row r="437" spans="1:40" ht="15.75" customHeight="1">
      <c r="A437" s="216"/>
      <c r="B437" s="307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</row>
    <row r="438" spans="1:40" ht="15.75" customHeight="1">
      <c r="A438" s="216"/>
      <c r="B438" s="307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</row>
    <row r="439" spans="1:40" ht="15.75" customHeight="1">
      <c r="A439" s="216"/>
      <c r="B439" s="307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</row>
    <row r="440" spans="1:40" ht="15.75" customHeight="1">
      <c r="A440" s="216"/>
      <c r="B440" s="307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</row>
    <row r="441" spans="1:40" ht="15.75" customHeight="1">
      <c r="A441" s="216"/>
      <c r="B441" s="307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</row>
    <row r="442" spans="1:40" ht="15.75" customHeight="1">
      <c r="A442" s="216"/>
      <c r="B442" s="307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</row>
    <row r="443" spans="1:40" ht="15.75" customHeight="1">
      <c r="A443" s="216"/>
      <c r="B443" s="307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</row>
    <row r="444" spans="1:40" ht="15.75" customHeight="1">
      <c r="A444" s="216"/>
      <c r="B444" s="307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</row>
    <row r="445" spans="1:40" ht="15.75" customHeight="1">
      <c r="A445" s="216"/>
      <c r="B445" s="307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</row>
    <row r="446" spans="1:40" ht="15.75" customHeight="1">
      <c r="A446" s="216"/>
      <c r="B446" s="307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</row>
    <row r="447" spans="1:40" ht="15.75" customHeight="1">
      <c r="A447" s="216"/>
      <c r="B447" s="307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</row>
    <row r="448" spans="1:40" ht="15.75" customHeight="1">
      <c r="A448" s="216"/>
      <c r="B448" s="307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</row>
    <row r="449" spans="1:40" ht="15.75" customHeight="1">
      <c r="A449" s="216"/>
      <c r="B449" s="307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</row>
    <row r="450" spans="1:40" ht="15.75" customHeight="1">
      <c r="A450" s="216"/>
      <c r="B450" s="307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</row>
    <row r="451" spans="1:40" ht="15.75" customHeight="1">
      <c r="A451" s="216"/>
      <c r="B451" s="307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</row>
    <row r="452" spans="1:40" ht="15.75" customHeight="1">
      <c r="A452" s="216"/>
      <c r="B452" s="307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</row>
    <row r="453" spans="1:40" ht="15.75" customHeight="1">
      <c r="A453" s="216"/>
      <c r="B453" s="307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</row>
    <row r="454" spans="1:40" ht="15.75" customHeight="1">
      <c r="A454" s="216"/>
      <c r="B454" s="307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</row>
    <row r="455" spans="1:40" ht="15.75" customHeight="1">
      <c r="A455" s="216"/>
      <c r="B455" s="307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</row>
    <row r="456" spans="1:40" ht="15.75" customHeight="1">
      <c r="A456" s="216"/>
      <c r="B456" s="307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</row>
    <row r="457" spans="1:40" ht="15.75" customHeight="1">
      <c r="A457" s="216"/>
      <c r="B457" s="307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</row>
    <row r="458" spans="1:40" ht="15.75" customHeight="1">
      <c r="A458" s="216"/>
      <c r="B458" s="307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</row>
    <row r="459" spans="1:40" ht="15.75" customHeight="1">
      <c r="A459" s="216"/>
      <c r="B459" s="307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</row>
    <row r="460" spans="1:40" ht="15.75" customHeight="1">
      <c r="A460" s="216"/>
      <c r="B460" s="307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</row>
    <row r="461" spans="1:40" ht="15.75" customHeight="1">
      <c r="A461" s="216"/>
      <c r="B461" s="307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</row>
    <row r="462" spans="1:40" ht="15.75" customHeight="1">
      <c r="A462" s="216"/>
      <c r="B462" s="307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</row>
    <row r="463" spans="1:40" ht="15.75" customHeight="1">
      <c r="A463" s="216"/>
      <c r="B463" s="307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</row>
    <row r="464" spans="1:40" ht="15.75" customHeight="1">
      <c r="A464" s="216"/>
      <c r="B464" s="307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</row>
    <row r="465" spans="1:40" ht="15.75" customHeight="1">
      <c r="A465" s="216"/>
      <c r="B465" s="307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</row>
    <row r="466" spans="1:40" ht="15.75" customHeight="1">
      <c r="A466" s="216"/>
      <c r="B466" s="307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</row>
    <row r="467" spans="1:40" ht="15.75" customHeight="1">
      <c r="A467" s="216"/>
      <c r="B467" s="307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</row>
    <row r="468" spans="1:40" ht="15.75" customHeight="1">
      <c r="A468" s="216"/>
      <c r="B468" s="307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</row>
    <row r="469" spans="1:40" ht="15.75" customHeight="1">
      <c r="A469" s="216"/>
      <c r="B469" s="307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</row>
    <row r="470" spans="1:40" ht="15.75" customHeight="1">
      <c r="A470" s="216"/>
      <c r="B470" s="307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</row>
    <row r="471" spans="1:40" ht="15.75" customHeight="1">
      <c r="A471" s="216"/>
      <c r="B471" s="307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</row>
    <row r="472" spans="1:40" ht="15.75" customHeight="1">
      <c r="A472" s="216"/>
      <c r="B472" s="307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</row>
    <row r="473" spans="1:40" ht="15.75" customHeight="1">
      <c r="A473" s="216"/>
      <c r="B473" s="307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</row>
    <row r="474" spans="1:40" ht="15.75" customHeight="1">
      <c r="A474" s="216"/>
      <c r="B474" s="307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</row>
    <row r="475" spans="1:40" ht="15.75" customHeight="1">
      <c r="A475" s="216"/>
      <c r="B475" s="307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</row>
    <row r="476" spans="1:40" ht="15.75" customHeight="1">
      <c r="A476" s="216"/>
      <c r="B476" s="307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</row>
    <row r="477" spans="1:40" ht="15.75" customHeight="1">
      <c r="A477" s="216"/>
      <c r="B477" s="307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</row>
    <row r="478" spans="1:40" ht="15.75" customHeight="1">
      <c r="A478" s="216"/>
      <c r="B478" s="307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</row>
    <row r="479" spans="1:40" ht="15.75" customHeight="1">
      <c r="A479" s="216"/>
      <c r="B479" s="307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</row>
    <row r="480" spans="1:40" ht="15.75" customHeight="1">
      <c r="A480" s="216"/>
      <c r="B480" s="307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</row>
    <row r="481" spans="1:40" ht="15.75" customHeight="1">
      <c r="A481" s="216"/>
      <c r="B481" s="307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</row>
    <row r="482" spans="1:40" ht="15.75" customHeight="1">
      <c r="A482" s="216"/>
      <c r="B482" s="307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</row>
    <row r="483" spans="1:40" ht="15.75" customHeight="1">
      <c r="A483" s="216"/>
      <c r="B483" s="307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</row>
    <row r="484" spans="1:40" ht="15.75" customHeight="1">
      <c r="A484" s="216"/>
      <c r="B484" s="307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</row>
    <row r="485" spans="1:40" ht="15.75" customHeight="1">
      <c r="A485" s="216"/>
      <c r="B485" s="307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</row>
    <row r="486" spans="1:40" ht="15.75" customHeight="1">
      <c r="A486" s="216"/>
      <c r="B486" s="307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</row>
    <row r="487" spans="1:40" ht="15.75" customHeight="1">
      <c r="A487" s="216"/>
      <c r="B487" s="307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</row>
    <row r="488" spans="1:40" ht="15.75" customHeight="1">
      <c r="A488" s="216"/>
      <c r="B488" s="307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</row>
    <row r="489" spans="1:40" ht="15.75" customHeight="1">
      <c r="A489" s="216"/>
      <c r="B489" s="307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</row>
    <row r="490" spans="1:40" ht="15.75" customHeight="1">
      <c r="A490" s="216"/>
      <c r="B490" s="307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</row>
    <row r="491" spans="1:40" ht="15.75" customHeight="1">
      <c r="A491" s="216"/>
      <c r="B491" s="307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</row>
    <row r="492" spans="1:40" ht="15.75" customHeight="1">
      <c r="A492" s="216"/>
      <c r="B492" s="307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</row>
    <row r="493" spans="1:40" ht="15.75" customHeight="1">
      <c r="A493" s="216"/>
      <c r="B493" s="307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</row>
    <row r="494" spans="1:40" ht="15.75" customHeight="1">
      <c r="A494" s="216"/>
      <c r="B494" s="307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</row>
    <row r="495" spans="1:40" ht="15.75" customHeight="1">
      <c r="A495" s="216"/>
      <c r="B495" s="307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</row>
    <row r="496" spans="1:40" ht="15.75" customHeight="1">
      <c r="A496" s="216"/>
      <c r="B496" s="307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</row>
    <row r="497" spans="1:40" ht="15.75" customHeight="1">
      <c r="A497" s="216"/>
      <c r="B497" s="307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</row>
    <row r="498" spans="1:40" ht="15.75" customHeight="1">
      <c r="A498" s="216"/>
      <c r="B498" s="307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</row>
    <row r="499" spans="1:40" ht="15.75" customHeight="1">
      <c r="A499" s="216"/>
      <c r="B499" s="307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</row>
    <row r="500" spans="1:40" ht="15.75" customHeight="1">
      <c r="A500" s="216"/>
      <c r="B500" s="307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</row>
    <row r="501" spans="1:40" ht="15.75" customHeight="1">
      <c r="A501" s="216"/>
      <c r="B501" s="307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</row>
    <row r="502" spans="1:40" ht="15.75" customHeight="1">
      <c r="A502" s="216"/>
      <c r="B502" s="307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</row>
    <row r="503" spans="1:40" ht="15.75" customHeight="1">
      <c r="A503" s="216"/>
      <c r="B503" s="307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</row>
    <row r="504" spans="1:40" ht="15.75" customHeight="1">
      <c r="A504" s="216"/>
      <c r="B504" s="307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</row>
    <row r="505" spans="1:40" ht="15.75" customHeight="1">
      <c r="A505" s="216"/>
      <c r="B505" s="307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</row>
    <row r="506" spans="1:40" ht="15.75" customHeight="1">
      <c r="A506" s="216"/>
      <c r="B506" s="307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</row>
    <row r="507" spans="1:40" ht="15.75" customHeight="1">
      <c r="A507" s="216"/>
      <c r="B507" s="307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</row>
    <row r="508" spans="1:40" ht="15.75" customHeight="1">
      <c r="A508" s="216"/>
      <c r="B508" s="307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</row>
    <row r="509" spans="1:40" ht="15.75" customHeight="1">
      <c r="A509" s="216"/>
      <c r="B509" s="307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</row>
    <row r="510" spans="1:40" ht="15.75" customHeight="1">
      <c r="A510" s="216"/>
      <c r="B510" s="307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</row>
    <row r="511" spans="1:40" ht="15.75" customHeight="1">
      <c r="A511" s="216"/>
      <c r="B511" s="307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</row>
    <row r="512" spans="1:40" ht="15.75" customHeight="1">
      <c r="A512" s="216"/>
      <c r="B512" s="307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</row>
    <row r="513" spans="1:40" ht="15.75" customHeight="1">
      <c r="A513" s="216"/>
      <c r="B513" s="307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</row>
    <row r="514" spans="1:40" ht="15.75" customHeight="1">
      <c r="A514" s="216"/>
      <c r="B514" s="307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</row>
    <row r="515" spans="1:40" ht="15.75" customHeight="1">
      <c r="A515" s="216"/>
      <c r="B515" s="307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</row>
    <row r="516" spans="1:40" ht="15.75" customHeight="1">
      <c r="A516" s="216"/>
      <c r="B516" s="307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</row>
    <row r="517" spans="1:40" ht="15.75" customHeight="1">
      <c r="A517" s="216"/>
      <c r="B517" s="307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</row>
    <row r="518" spans="1:40" ht="15.75" customHeight="1">
      <c r="A518" s="216"/>
      <c r="B518" s="307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</row>
    <row r="519" spans="1:40" ht="15.75" customHeight="1">
      <c r="A519" s="216"/>
      <c r="B519" s="307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</row>
    <row r="520" spans="1:40" ht="15.75" customHeight="1">
      <c r="A520" s="216"/>
      <c r="B520" s="307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</row>
    <row r="521" spans="1:40" ht="15.75" customHeight="1">
      <c r="A521" s="216"/>
      <c r="B521" s="307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</row>
    <row r="522" spans="1:40" ht="15.75" customHeight="1">
      <c r="A522" s="216"/>
      <c r="B522" s="307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</row>
    <row r="523" spans="1:40" ht="15.75" customHeight="1">
      <c r="A523" s="216"/>
      <c r="B523" s="307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</row>
    <row r="524" spans="1:40" ht="15.75" customHeight="1">
      <c r="A524" s="216"/>
      <c r="B524" s="307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</row>
    <row r="525" spans="1:40" ht="15.75" customHeight="1">
      <c r="A525" s="216"/>
      <c r="B525" s="307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</row>
    <row r="526" spans="1:40" ht="15.75" customHeight="1">
      <c r="A526" s="216"/>
      <c r="B526" s="307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</row>
    <row r="527" spans="1:40" ht="15.75" customHeight="1">
      <c r="A527" s="216"/>
      <c r="B527" s="307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</row>
    <row r="528" spans="1:40" ht="15.75" customHeight="1">
      <c r="A528" s="216"/>
      <c r="B528" s="307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</row>
    <row r="529" spans="1:40" ht="15.75" customHeight="1">
      <c r="A529" s="216"/>
      <c r="B529" s="307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</row>
    <row r="530" spans="1:40" ht="15.75" customHeight="1">
      <c r="A530" s="216"/>
      <c r="B530" s="307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</row>
    <row r="531" spans="1:40" ht="15.75" customHeight="1">
      <c r="A531" s="216"/>
      <c r="B531" s="307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</row>
    <row r="532" spans="1:40" ht="15.75" customHeight="1">
      <c r="A532" s="216"/>
      <c r="B532" s="307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</row>
    <row r="533" spans="1:40" ht="15.75" customHeight="1">
      <c r="A533" s="216"/>
      <c r="B533" s="307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</row>
    <row r="534" spans="1:40" ht="15.75" customHeight="1">
      <c r="A534" s="216"/>
      <c r="B534" s="307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</row>
    <row r="535" spans="1:40" ht="15.75" customHeight="1">
      <c r="A535" s="216"/>
      <c r="B535" s="307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</row>
    <row r="536" spans="1:40" ht="15.75" customHeight="1">
      <c r="A536" s="216"/>
      <c r="B536" s="307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</row>
    <row r="537" spans="1:40" ht="15.75" customHeight="1">
      <c r="A537" s="216"/>
      <c r="B537" s="307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</row>
    <row r="538" spans="1:40" ht="15.75" customHeight="1">
      <c r="A538" s="216"/>
      <c r="B538" s="307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</row>
    <row r="539" spans="1:40" ht="15.75" customHeight="1">
      <c r="A539" s="216"/>
      <c r="B539" s="307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</row>
    <row r="540" spans="1:40" ht="15.75" customHeight="1">
      <c r="A540" s="216"/>
      <c r="B540" s="307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</row>
    <row r="541" spans="1:40" ht="15.75" customHeight="1">
      <c r="A541" s="216"/>
      <c r="B541" s="307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</row>
    <row r="542" spans="1:40" ht="15.75" customHeight="1">
      <c r="A542" s="216"/>
      <c r="B542" s="307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</row>
    <row r="543" spans="1:40" ht="15.75" customHeight="1">
      <c r="A543" s="216"/>
      <c r="B543" s="307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</row>
    <row r="544" spans="1:40" ht="15.75" customHeight="1">
      <c r="A544" s="216"/>
      <c r="B544" s="307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</row>
    <row r="545" spans="1:40" ht="15.75" customHeight="1">
      <c r="A545" s="216"/>
      <c r="B545" s="307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</row>
    <row r="546" spans="1:40" ht="15.75" customHeight="1">
      <c r="A546" s="216"/>
      <c r="B546" s="307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</row>
    <row r="547" spans="1:40" ht="15.75" customHeight="1">
      <c r="A547" s="216"/>
      <c r="B547" s="307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</row>
    <row r="548" spans="1:40" ht="15.75" customHeight="1">
      <c r="A548" s="216"/>
      <c r="B548" s="307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</row>
    <row r="549" spans="1:40" ht="15.75" customHeight="1">
      <c r="A549" s="216"/>
      <c r="B549" s="307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</row>
    <row r="550" spans="1:40" ht="15.75" customHeight="1">
      <c r="A550" s="216"/>
      <c r="B550" s="307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</row>
    <row r="551" spans="1:40" ht="15.75" customHeight="1">
      <c r="A551" s="216"/>
      <c r="B551" s="307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</row>
    <row r="552" spans="1:40" ht="15.75" customHeight="1">
      <c r="A552" s="216"/>
      <c r="B552" s="307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</row>
    <row r="553" spans="1:40" ht="15.75" customHeight="1">
      <c r="A553" s="216"/>
      <c r="B553" s="307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</row>
    <row r="554" spans="1:40" ht="15.75" customHeight="1">
      <c r="A554" s="216"/>
      <c r="B554" s="307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</row>
    <row r="555" spans="1:40" ht="15.75" customHeight="1">
      <c r="A555" s="216"/>
      <c r="B555" s="307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</row>
    <row r="556" spans="1:40" ht="15.75" customHeight="1">
      <c r="A556" s="216"/>
      <c r="B556" s="307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</row>
    <row r="557" spans="1:40" ht="15.75" customHeight="1">
      <c r="A557" s="216"/>
      <c r="B557" s="307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</row>
    <row r="558" spans="1:40" ht="15.75" customHeight="1">
      <c r="A558" s="216"/>
      <c r="B558" s="307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</row>
    <row r="559" spans="1:40" ht="15.75" customHeight="1">
      <c r="A559" s="216"/>
      <c r="B559" s="307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</row>
    <row r="560" spans="1:40" ht="15.75" customHeight="1">
      <c r="A560" s="216"/>
      <c r="B560" s="307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</row>
    <row r="561" spans="1:40" ht="15.75" customHeight="1">
      <c r="A561" s="216"/>
      <c r="B561" s="307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</row>
    <row r="562" spans="1:40" ht="15.75" customHeight="1">
      <c r="A562" s="216"/>
      <c r="B562" s="307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</row>
    <row r="563" spans="1:40" ht="15.75" customHeight="1">
      <c r="A563" s="216"/>
      <c r="B563" s="307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</row>
    <row r="564" spans="1:40" ht="15.75" customHeight="1">
      <c r="A564" s="216"/>
      <c r="B564" s="307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</row>
    <row r="565" spans="1:40" ht="15.75" customHeight="1">
      <c r="A565" s="216"/>
      <c r="B565" s="307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</row>
    <row r="566" spans="1:40" ht="15.75" customHeight="1">
      <c r="A566" s="216"/>
      <c r="B566" s="307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</row>
    <row r="567" spans="1:40" ht="15.75" customHeight="1">
      <c r="A567" s="216"/>
      <c r="B567" s="307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</row>
    <row r="568" spans="1:40" ht="15.75" customHeight="1">
      <c r="A568" s="216"/>
      <c r="B568" s="307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</row>
    <row r="569" spans="1:40" ht="15.75" customHeight="1">
      <c r="A569" s="216"/>
      <c r="B569" s="307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</row>
    <row r="570" spans="1:40" ht="15.75" customHeight="1">
      <c r="A570" s="216"/>
      <c r="B570" s="307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</row>
    <row r="571" spans="1:40" ht="15.75" customHeight="1">
      <c r="A571" s="216"/>
      <c r="B571" s="307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</row>
    <row r="572" spans="1:40" ht="15.75" customHeight="1">
      <c r="A572" s="216"/>
      <c r="B572" s="307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</row>
    <row r="573" spans="1:40" ht="15.75" customHeight="1">
      <c r="A573" s="216"/>
      <c r="B573" s="307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</row>
    <row r="574" spans="1:40" ht="15.75" customHeight="1">
      <c r="A574" s="216"/>
      <c r="B574" s="307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</row>
    <row r="575" spans="1:40" ht="15.75" customHeight="1">
      <c r="A575" s="216"/>
      <c r="B575" s="307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</row>
    <row r="576" spans="1:40" ht="15.75" customHeight="1">
      <c r="A576" s="216"/>
      <c r="B576" s="307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</row>
    <row r="577" spans="1:40" ht="15.75" customHeight="1">
      <c r="A577" s="216"/>
      <c r="B577" s="307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</row>
    <row r="578" spans="1:40" ht="15.75" customHeight="1">
      <c r="A578" s="216"/>
      <c r="B578" s="307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</row>
    <row r="579" spans="1:40" ht="15.75" customHeight="1">
      <c r="A579" s="216"/>
      <c r="B579" s="307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</row>
    <row r="580" spans="1:40" ht="15.75" customHeight="1">
      <c r="A580" s="216"/>
      <c r="B580" s="307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</row>
    <row r="581" spans="1:40" ht="15.75" customHeight="1">
      <c r="A581" s="216"/>
      <c r="B581" s="307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</row>
    <row r="582" spans="1:40" ht="15.75" customHeight="1">
      <c r="A582" s="216"/>
      <c r="B582" s="307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</row>
    <row r="583" spans="1:40" ht="15.75" customHeight="1">
      <c r="A583" s="216"/>
      <c r="B583" s="307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</row>
    <row r="584" spans="1:40" ht="15.75" customHeight="1">
      <c r="A584" s="216"/>
      <c r="B584" s="307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</row>
    <row r="585" spans="1:40" ht="15.75" customHeight="1">
      <c r="A585" s="216"/>
      <c r="B585" s="307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</row>
    <row r="586" spans="1:40" ht="15.75" customHeight="1">
      <c r="A586" s="216"/>
      <c r="B586" s="307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</row>
    <row r="587" spans="1:40" ht="15.75" customHeight="1">
      <c r="A587" s="216"/>
      <c r="B587" s="307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</row>
    <row r="588" spans="1:40" ht="15.75" customHeight="1">
      <c r="A588" s="216"/>
      <c r="B588" s="307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</row>
    <row r="589" spans="1:40" ht="15.75" customHeight="1">
      <c r="A589" s="216"/>
      <c r="B589" s="307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</row>
    <row r="590" spans="1:40" ht="15.75" customHeight="1">
      <c r="A590" s="216"/>
      <c r="B590" s="307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</row>
    <row r="591" spans="1:40" ht="15.75" customHeight="1">
      <c r="A591" s="216"/>
      <c r="B591" s="307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</row>
    <row r="592" spans="1:40" ht="15.75" customHeight="1">
      <c r="A592" s="216"/>
      <c r="B592" s="307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</row>
    <row r="593" spans="1:40" ht="15.75" customHeight="1">
      <c r="A593" s="216"/>
      <c r="B593" s="307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</row>
    <row r="594" spans="1:40" ht="15.75" customHeight="1">
      <c r="A594" s="216"/>
      <c r="B594" s="307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</row>
    <row r="595" spans="1:40" ht="15.75" customHeight="1">
      <c r="A595" s="216"/>
      <c r="B595" s="307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</row>
    <row r="596" spans="1:40" ht="15.75" customHeight="1">
      <c r="A596" s="216"/>
      <c r="B596" s="307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</row>
    <row r="597" spans="1:40" ht="15.75" customHeight="1">
      <c r="A597" s="216"/>
      <c r="B597" s="307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</row>
    <row r="598" spans="1:40" ht="15.75" customHeight="1">
      <c r="A598" s="216"/>
      <c r="B598" s="307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</row>
    <row r="599" spans="1:40" ht="15.75" customHeight="1">
      <c r="A599" s="216"/>
      <c r="B599" s="307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</row>
    <row r="600" spans="1:40" ht="15.75" customHeight="1">
      <c r="A600" s="216"/>
      <c r="B600" s="307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</row>
    <row r="601" spans="1:40" ht="15.75" customHeight="1">
      <c r="A601" s="216"/>
      <c r="B601" s="307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</row>
    <row r="602" spans="1:40" ht="15.75" customHeight="1">
      <c r="A602" s="216"/>
      <c r="B602" s="307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</row>
    <row r="603" spans="1:40" ht="15.75" customHeight="1">
      <c r="A603" s="216"/>
      <c r="B603" s="307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</row>
    <row r="604" spans="1:40" ht="15.75" customHeight="1">
      <c r="A604" s="216"/>
      <c r="B604" s="307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</row>
    <row r="605" spans="1:40" ht="15.75" customHeight="1">
      <c r="A605" s="216"/>
      <c r="B605" s="307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</row>
    <row r="606" spans="1:40" ht="15.75" customHeight="1">
      <c r="A606" s="216"/>
      <c r="B606" s="307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</row>
    <row r="607" spans="1:40" ht="15.75" customHeight="1">
      <c r="A607" s="216"/>
      <c r="B607" s="307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</row>
    <row r="608" spans="1:40" ht="15.75" customHeight="1">
      <c r="A608" s="216"/>
      <c r="B608" s="307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</row>
    <row r="609" spans="1:40" ht="15.75" customHeight="1">
      <c r="A609" s="216"/>
      <c r="B609" s="307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</row>
    <row r="610" spans="1:40" ht="15.75" customHeight="1">
      <c r="A610" s="216"/>
      <c r="B610" s="307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</row>
    <row r="611" spans="1:40" ht="15.75" customHeight="1">
      <c r="A611" s="216"/>
      <c r="B611" s="307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</row>
    <row r="612" spans="1:40" ht="15.75" customHeight="1">
      <c r="A612" s="216"/>
      <c r="B612" s="307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</row>
    <row r="613" spans="1:40" ht="15.75" customHeight="1">
      <c r="A613" s="216"/>
      <c r="B613" s="307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</row>
    <row r="614" spans="1:40" ht="15.75" customHeight="1">
      <c r="A614" s="216"/>
      <c r="B614" s="307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</row>
    <row r="615" spans="1:40" ht="15.75" customHeight="1">
      <c r="A615" s="216"/>
      <c r="B615" s="307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</row>
    <row r="616" spans="1:40" ht="15.75" customHeight="1">
      <c r="A616" s="216"/>
      <c r="B616" s="307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</row>
    <row r="617" spans="1:40" ht="15.75" customHeight="1">
      <c r="A617" s="216"/>
      <c r="B617" s="307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</row>
    <row r="618" spans="1:40" ht="15.75" customHeight="1">
      <c r="A618" s="216"/>
      <c r="B618" s="307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</row>
    <row r="619" spans="1:40" ht="15.75" customHeight="1">
      <c r="A619" s="216"/>
      <c r="B619" s="307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</row>
    <row r="620" spans="1:40" ht="15.75" customHeight="1">
      <c r="A620" s="216"/>
      <c r="B620" s="307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</row>
    <row r="621" spans="1:40" ht="15.75" customHeight="1">
      <c r="A621" s="216"/>
      <c r="B621" s="307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</row>
    <row r="622" spans="1:40" ht="15.75" customHeight="1">
      <c r="A622" s="216"/>
      <c r="B622" s="307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</row>
    <row r="623" spans="1:40" ht="15.75" customHeight="1">
      <c r="A623" s="216"/>
      <c r="B623" s="307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</row>
    <row r="624" spans="1:40" ht="15.75" customHeight="1">
      <c r="A624" s="216"/>
      <c r="B624" s="307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</row>
    <row r="625" spans="1:40" ht="15.75" customHeight="1">
      <c r="A625" s="216"/>
      <c r="B625" s="307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</row>
    <row r="626" spans="1:40" ht="15.75" customHeight="1">
      <c r="A626" s="216"/>
      <c r="B626" s="307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</row>
    <row r="627" spans="1:40" ht="15.75" customHeight="1">
      <c r="A627" s="216"/>
      <c r="B627" s="307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</row>
    <row r="628" spans="1:40" ht="15.75" customHeight="1">
      <c r="A628" s="216"/>
      <c r="B628" s="307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</row>
    <row r="629" spans="1:40" ht="15.75" customHeight="1">
      <c r="A629" s="216"/>
      <c r="B629" s="307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</row>
    <row r="630" spans="1:40" ht="15.75" customHeight="1">
      <c r="A630" s="216"/>
      <c r="B630" s="307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</row>
    <row r="631" spans="1:40" ht="15.75" customHeight="1">
      <c r="A631" s="216"/>
      <c r="B631" s="307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</row>
    <row r="632" spans="1:40" ht="15.75" customHeight="1">
      <c r="A632" s="216"/>
      <c r="B632" s="307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</row>
    <row r="633" spans="1:40" ht="15.75" customHeight="1">
      <c r="A633" s="216"/>
      <c r="B633" s="307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</row>
    <row r="634" spans="1:40" ht="15.75" customHeight="1">
      <c r="A634" s="216"/>
      <c r="B634" s="307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</row>
    <row r="635" spans="1:40" ht="15.75" customHeight="1">
      <c r="A635" s="216"/>
      <c r="B635" s="307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</row>
    <row r="636" spans="1:40" ht="15.75" customHeight="1">
      <c r="A636" s="216"/>
      <c r="B636" s="307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</row>
    <row r="637" spans="1:40" ht="15.75" customHeight="1">
      <c r="A637" s="216"/>
      <c r="B637" s="307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</row>
    <row r="638" spans="1:40" ht="15.75" customHeight="1">
      <c r="A638" s="216"/>
      <c r="B638" s="307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</row>
    <row r="639" spans="1:40" ht="15.75" customHeight="1">
      <c r="A639" s="216"/>
      <c r="B639" s="307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</row>
    <row r="640" spans="1:40" ht="15.75" customHeight="1">
      <c r="A640" s="216"/>
      <c r="B640" s="307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</row>
    <row r="641" spans="1:40" ht="15.75" customHeight="1">
      <c r="A641" s="216"/>
      <c r="B641" s="307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</row>
    <row r="642" spans="1:40" ht="15.75" customHeight="1">
      <c r="A642" s="216"/>
      <c r="B642" s="307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</row>
    <row r="643" spans="1:40" ht="15.75" customHeight="1">
      <c r="A643" s="216"/>
      <c r="B643" s="307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</row>
    <row r="644" spans="1:40" ht="15.75" customHeight="1">
      <c r="A644" s="216"/>
      <c r="B644" s="307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</row>
    <row r="645" spans="1:40" ht="15.75" customHeight="1">
      <c r="A645" s="216"/>
      <c r="B645" s="307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</row>
    <row r="646" spans="1:40" ht="15.75" customHeight="1">
      <c r="A646" s="216"/>
      <c r="B646" s="307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</row>
    <row r="647" spans="1:40" ht="15.75" customHeight="1">
      <c r="A647" s="216"/>
      <c r="B647" s="307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</row>
    <row r="648" spans="1:40" ht="15.75" customHeight="1">
      <c r="A648" s="216"/>
      <c r="B648" s="307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</row>
    <row r="649" spans="1:40" ht="15.75" customHeight="1">
      <c r="A649" s="216"/>
      <c r="B649" s="307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</row>
    <row r="650" spans="1:40" ht="15.75" customHeight="1">
      <c r="A650" s="216"/>
      <c r="B650" s="307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</row>
    <row r="651" spans="1:40" ht="15.75" customHeight="1">
      <c r="A651" s="216"/>
      <c r="B651" s="307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</row>
    <row r="652" spans="1:40" ht="15.75" customHeight="1">
      <c r="A652" s="216"/>
      <c r="B652" s="307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</row>
    <row r="653" spans="1:40" ht="15.75" customHeight="1">
      <c r="A653" s="216"/>
      <c r="B653" s="307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</row>
    <row r="654" spans="1:40" ht="15.75" customHeight="1">
      <c r="A654" s="216"/>
      <c r="B654" s="307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</row>
    <row r="655" spans="1:40" ht="15.75" customHeight="1">
      <c r="A655" s="216"/>
      <c r="B655" s="307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</row>
    <row r="656" spans="1:40" ht="15.75" customHeight="1">
      <c r="A656" s="216"/>
      <c r="B656" s="307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</row>
    <row r="657" spans="1:40" ht="15.75" customHeight="1">
      <c r="A657" s="216"/>
      <c r="B657" s="307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</row>
    <row r="658" spans="1:40" ht="15.75" customHeight="1">
      <c r="A658" s="216"/>
      <c r="B658" s="307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</row>
    <row r="659" spans="1:40" ht="15.75" customHeight="1">
      <c r="A659" s="216"/>
      <c r="B659" s="307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</row>
    <row r="660" spans="1:40" ht="15.75" customHeight="1">
      <c r="A660" s="216"/>
      <c r="B660" s="307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</row>
    <row r="661" spans="1:40" ht="15.75" customHeight="1">
      <c r="A661" s="216"/>
      <c r="B661" s="307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</row>
    <row r="662" spans="1:40" ht="15.75" customHeight="1">
      <c r="A662" s="216"/>
      <c r="B662" s="307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</row>
    <row r="663" spans="1:40" ht="15.75" customHeight="1">
      <c r="A663" s="216"/>
      <c r="B663" s="307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</row>
    <row r="664" spans="1:40" ht="15.75" customHeight="1">
      <c r="A664" s="216"/>
      <c r="B664" s="307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</row>
    <row r="665" spans="1:40" ht="15.75" customHeight="1">
      <c r="A665" s="216"/>
      <c r="B665" s="307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</row>
    <row r="666" spans="1:40" ht="15.75" customHeight="1">
      <c r="A666" s="216"/>
      <c r="B666" s="307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</row>
    <row r="667" spans="1:40" ht="15.75" customHeight="1">
      <c r="A667" s="216"/>
      <c r="B667" s="307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</row>
    <row r="668" spans="1:40" ht="15.75" customHeight="1">
      <c r="A668" s="216"/>
      <c r="B668" s="307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</row>
    <row r="669" spans="1:40" ht="15.75" customHeight="1">
      <c r="A669" s="216"/>
      <c r="B669" s="307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</row>
    <row r="670" spans="1:40" ht="15.75" customHeight="1">
      <c r="A670" s="216"/>
      <c r="B670" s="307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</row>
    <row r="671" spans="1:40" ht="15.75" customHeight="1">
      <c r="A671" s="216"/>
      <c r="B671" s="307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</row>
    <row r="672" spans="1:40" ht="15.75" customHeight="1">
      <c r="A672" s="216"/>
      <c r="B672" s="307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</row>
    <row r="673" spans="1:40" ht="15.75" customHeight="1">
      <c r="A673" s="216"/>
      <c r="B673" s="307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</row>
    <row r="674" spans="1:40" ht="15.75" customHeight="1">
      <c r="A674" s="216"/>
      <c r="B674" s="307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</row>
    <row r="675" spans="1:40" ht="15.75" customHeight="1">
      <c r="A675" s="216"/>
      <c r="B675" s="307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</row>
    <row r="676" spans="1:40" ht="15.75" customHeight="1">
      <c r="A676" s="216"/>
      <c r="B676" s="307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</row>
    <row r="677" spans="1:40" ht="15.75" customHeight="1">
      <c r="A677" s="216"/>
      <c r="B677" s="307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</row>
    <row r="678" spans="1:40" ht="15.75" customHeight="1">
      <c r="A678" s="216"/>
      <c r="B678" s="307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</row>
    <row r="679" spans="1:40" ht="15.75" customHeight="1">
      <c r="A679" s="216"/>
      <c r="B679" s="307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</row>
    <row r="680" spans="1:40" ht="15.75" customHeight="1">
      <c r="A680" s="216"/>
      <c r="B680" s="307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</row>
    <row r="681" spans="1:40" ht="15.75" customHeight="1">
      <c r="A681" s="216"/>
      <c r="B681" s="307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</row>
    <row r="682" spans="1:40" ht="15.75" customHeight="1">
      <c r="A682" s="216"/>
      <c r="B682" s="307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</row>
    <row r="683" spans="1:40" ht="15.75" customHeight="1">
      <c r="A683" s="216"/>
      <c r="B683" s="307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</row>
    <row r="684" spans="1:40" ht="15.75" customHeight="1">
      <c r="A684" s="216"/>
      <c r="B684" s="307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</row>
    <row r="685" spans="1:40" ht="15.75" customHeight="1">
      <c r="A685" s="216"/>
      <c r="B685" s="307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</row>
    <row r="686" spans="1:40" ht="15.75" customHeight="1">
      <c r="A686" s="216"/>
      <c r="B686" s="307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</row>
    <row r="687" spans="1:40" ht="15.75" customHeight="1">
      <c r="A687" s="216"/>
      <c r="B687" s="307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</row>
    <row r="688" spans="1:40" ht="15.75" customHeight="1">
      <c r="A688" s="216"/>
      <c r="B688" s="307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</row>
    <row r="689" spans="1:40" ht="15.75" customHeight="1">
      <c r="A689" s="216"/>
      <c r="B689" s="307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</row>
    <row r="690" spans="1:40" ht="15.75" customHeight="1">
      <c r="A690" s="216"/>
      <c r="B690" s="307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</row>
    <row r="691" spans="1:40" ht="15.75" customHeight="1">
      <c r="A691" s="216"/>
      <c r="B691" s="307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</row>
    <row r="692" spans="1:40" ht="15.75" customHeight="1">
      <c r="A692" s="216"/>
      <c r="B692" s="307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</row>
    <row r="693" spans="1:40" ht="15.75" customHeight="1">
      <c r="A693" s="216"/>
      <c r="B693" s="307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</row>
    <row r="694" spans="1:40" ht="15.75" customHeight="1">
      <c r="A694" s="216"/>
      <c r="B694" s="307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</row>
    <row r="695" spans="1:40" ht="15.75" customHeight="1">
      <c r="A695" s="216"/>
      <c r="B695" s="307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</row>
    <row r="696" spans="1:40" ht="15.75" customHeight="1">
      <c r="A696" s="216"/>
      <c r="B696" s="307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</row>
    <row r="697" spans="1:40" ht="15.75" customHeight="1">
      <c r="A697" s="216"/>
      <c r="B697" s="307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</row>
    <row r="698" spans="1:40" ht="15.75" customHeight="1">
      <c r="A698" s="216"/>
      <c r="B698" s="307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</row>
    <row r="699" spans="1:40" ht="15.75" customHeight="1">
      <c r="A699" s="216"/>
      <c r="B699" s="307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</row>
    <row r="700" spans="1:40" ht="15.75" customHeight="1">
      <c r="A700" s="216"/>
      <c r="B700" s="307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</row>
    <row r="701" spans="1:40" ht="15.75" customHeight="1">
      <c r="A701" s="216"/>
      <c r="B701" s="307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</row>
    <row r="702" spans="1:40" ht="15.75" customHeight="1">
      <c r="A702" s="216"/>
      <c r="B702" s="307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</row>
    <row r="703" spans="1:40" ht="15.75" customHeight="1">
      <c r="A703" s="216"/>
      <c r="B703" s="307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</row>
    <row r="704" spans="1:40" ht="15.75" customHeight="1">
      <c r="A704" s="216"/>
      <c r="B704" s="307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</row>
    <row r="705" spans="1:40" ht="15.75" customHeight="1">
      <c r="A705" s="216"/>
      <c r="B705" s="307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</row>
    <row r="706" spans="1:40" ht="15.75" customHeight="1">
      <c r="A706" s="216"/>
      <c r="B706" s="307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</row>
    <row r="707" spans="1:40" ht="15.75" customHeight="1">
      <c r="A707" s="216"/>
      <c r="B707" s="307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</row>
    <row r="708" spans="1:40" ht="15.75" customHeight="1">
      <c r="A708" s="216"/>
      <c r="B708" s="307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</row>
    <row r="709" spans="1:40" ht="15.75" customHeight="1">
      <c r="A709" s="216"/>
      <c r="B709" s="307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</row>
    <row r="710" spans="1:40" ht="15.75" customHeight="1">
      <c r="A710" s="216"/>
      <c r="B710" s="307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</row>
    <row r="711" spans="1:40" ht="15.75" customHeight="1">
      <c r="A711" s="216"/>
      <c r="B711" s="307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</row>
    <row r="712" spans="1:40" ht="15.75" customHeight="1">
      <c r="A712" s="216"/>
      <c r="B712" s="307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</row>
    <row r="713" spans="1:40" ht="15.75" customHeight="1">
      <c r="A713" s="216"/>
      <c r="B713" s="307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</row>
    <row r="714" spans="1:40" ht="15.75" customHeight="1">
      <c r="A714" s="216"/>
      <c r="B714" s="307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</row>
    <row r="715" spans="1:40" ht="15.75" customHeight="1">
      <c r="A715" s="216"/>
      <c r="B715" s="307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</row>
    <row r="716" spans="1:40" ht="15.75" customHeight="1">
      <c r="A716" s="216"/>
      <c r="B716" s="307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</row>
    <row r="717" spans="1:40" ht="15.75" customHeight="1">
      <c r="A717" s="216"/>
      <c r="B717" s="307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</row>
    <row r="718" spans="1:40" ht="15.75" customHeight="1">
      <c r="A718" s="216"/>
      <c r="B718" s="307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</row>
    <row r="719" spans="1:40" ht="15.75" customHeight="1">
      <c r="A719" s="216"/>
      <c r="B719" s="307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</row>
    <row r="720" spans="1:40" ht="15.75" customHeight="1">
      <c r="A720" s="216"/>
      <c r="B720" s="307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</row>
    <row r="721" spans="1:40" ht="15.75" customHeight="1">
      <c r="A721" s="216"/>
      <c r="B721" s="307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</row>
    <row r="722" spans="1:40" ht="15.75" customHeight="1">
      <c r="A722" s="216"/>
      <c r="B722" s="307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</row>
    <row r="723" spans="1:40" ht="15.75" customHeight="1">
      <c r="A723" s="216"/>
      <c r="B723" s="307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</row>
    <row r="724" spans="1:40" ht="15.75" customHeight="1">
      <c r="A724" s="216"/>
      <c r="B724" s="307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</row>
    <row r="725" spans="1:40" ht="15.75" customHeight="1">
      <c r="A725" s="216"/>
      <c r="B725" s="307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</row>
    <row r="726" spans="1:40" ht="15.75" customHeight="1">
      <c r="A726" s="216"/>
      <c r="B726" s="307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</row>
    <row r="727" spans="1:40" ht="15.75" customHeight="1">
      <c r="A727" s="216"/>
      <c r="B727" s="307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</row>
    <row r="728" spans="1:40" ht="15.75" customHeight="1">
      <c r="A728" s="216"/>
      <c r="B728" s="307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</row>
    <row r="729" spans="1:40" ht="15.75" customHeight="1">
      <c r="A729" s="216"/>
      <c r="B729" s="307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</row>
    <row r="730" spans="1:40" ht="15.75" customHeight="1">
      <c r="A730" s="216"/>
      <c r="B730" s="307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</row>
    <row r="731" spans="1:40" ht="15.75" customHeight="1">
      <c r="A731" s="216"/>
      <c r="B731" s="307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</row>
    <row r="732" spans="1:40" ht="15.75" customHeight="1">
      <c r="A732" s="216"/>
      <c r="B732" s="307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</row>
    <row r="733" spans="1:40" ht="15.75" customHeight="1">
      <c r="A733" s="216"/>
      <c r="B733" s="307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</row>
    <row r="734" spans="1:40" ht="15.75" customHeight="1">
      <c r="A734" s="216"/>
      <c r="B734" s="307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</row>
    <row r="735" spans="1:40" ht="15.75" customHeight="1">
      <c r="A735" s="216"/>
      <c r="B735" s="307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</row>
    <row r="736" spans="1:40" ht="15.75" customHeight="1">
      <c r="A736" s="216"/>
      <c r="B736" s="307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</row>
    <row r="737" spans="1:40" ht="15.75" customHeight="1">
      <c r="A737" s="216"/>
      <c r="B737" s="307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</row>
    <row r="738" spans="1:40" ht="15.75" customHeight="1">
      <c r="A738" s="216"/>
      <c r="B738" s="307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</row>
    <row r="739" spans="1:40" ht="15.75" customHeight="1">
      <c r="A739" s="216"/>
      <c r="B739" s="307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</row>
    <row r="740" spans="1:40" ht="15.75" customHeight="1">
      <c r="A740" s="216"/>
      <c r="B740" s="307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</row>
    <row r="741" spans="1:40" ht="15.75" customHeight="1">
      <c r="A741" s="216"/>
      <c r="B741" s="307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</row>
    <row r="742" spans="1:40" ht="15.75" customHeight="1">
      <c r="A742" s="216"/>
      <c r="B742" s="307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</row>
    <row r="743" spans="1:40" ht="15.75" customHeight="1">
      <c r="A743" s="216"/>
      <c r="B743" s="307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</row>
    <row r="744" spans="1:40" ht="15.75" customHeight="1">
      <c r="A744" s="216"/>
      <c r="B744" s="307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</row>
    <row r="745" spans="1:40" ht="15.75" customHeight="1">
      <c r="A745" s="216"/>
      <c r="B745" s="307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</row>
    <row r="746" spans="1:40" ht="15.75" customHeight="1">
      <c r="A746" s="216"/>
      <c r="B746" s="307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</row>
    <row r="747" spans="1:40" ht="15.75" customHeight="1">
      <c r="A747" s="216"/>
      <c r="B747" s="307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</row>
    <row r="748" spans="1:40" ht="15.75" customHeight="1">
      <c r="A748" s="216"/>
      <c r="B748" s="307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</row>
    <row r="749" spans="1:40" ht="15.75" customHeight="1">
      <c r="A749" s="216"/>
      <c r="B749" s="307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</row>
    <row r="750" spans="1:40" ht="15.75" customHeight="1">
      <c r="A750" s="216"/>
      <c r="B750" s="307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</row>
    <row r="751" spans="1:40" ht="15.75" customHeight="1">
      <c r="A751" s="216"/>
      <c r="B751" s="307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</row>
    <row r="752" spans="1:40" ht="15.75" customHeight="1">
      <c r="A752" s="216"/>
      <c r="B752" s="307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</row>
    <row r="753" spans="1:40" ht="15.75" customHeight="1">
      <c r="A753" s="216"/>
      <c r="B753" s="307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</row>
    <row r="754" spans="1:40" ht="15.75" customHeight="1">
      <c r="A754" s="216"/>
      <c r="B754" s="307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</row>
    <row r="755" spans="1:40" ht="15.75" customHeight="1">
      <c r="A755" s="216"/>
      <c r="B755" s="307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</row>
    <row r="756" spans="1:40" ht="15.75" customHeight="1">
      <c r="A756" s="216"/>
      <c r="B756" s="307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</row>
    <row r="757" spans="1:40" ht="15.75" customHeight="1">
      <c r="A757" s="216"/>
      <c r="B757" s="307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</row>
    <row r="758" spans="1:40" ht="15.75" customHeight="1">
      <c r="A758" s="216"/>
      <c r="B758" s="307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</row>
    <row r="759" spans="1:40" ht="15.75" customHeight="1">
      <c r="A759" s="216"/>
      <c r="B759" s="307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</row>
    <row r="760" spans="1:40" ht="15.75" customHeight="1">
      <c r="A760" s="216"/>
      <c r="B760" s="307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</row>
    <row r="761" spans="1:40" ht="15.75" customHeight="1">
      <c r="A761" s="216"/>
      <c r="B761" s="307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</row>
    <row r="762" spans="1:40" ht="15.75" customHeight="1">
      <c r="A762" s="216"/>
      <c r="B762" s="307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</row>
    <row r="763" spans="1:40" ht="15.75" customHeight="1">
      <c r="A763" s="216"/>
      <c r="B763" s="307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</row>
    <row r="764" spans="1:40" ht="15.75" customHeight="1">
      <c r="A764" s="216"/>
      <c r="B764" s="307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</row>
    <row r="765" spans="1:40" ht="15.75" customHeight="1">
      <c r="A765" s="216"/>
      <c r="B765" s="307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</row>
    <row r="766" spans="1:40" ht="15.75" customHeight="1">
      <c r="A766" s="216"/>
      <c r="B766" s="307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</row>
    <row r="767" spans="1:40" ht="15.75" customHeight="1">
      <c r="A767" s="216"/>
      <c r="B767" s="307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</row>
    <row r="768" spans="1:40" ht="15.75" customHeight="1">
      <c r="A768" s="216"/>
      <c r="B768" s="307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</row>
    <row r="769" spans="1:40" ht="15.75" customHeight="1">
      <c r="A769" s="216"/>
      <c r="B769" s="307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</row>
    <row r="770" spans="1:40" ht="15.75" customHeight="1">
      <c r="A770" s="216"/>
      <c r="B770" s="307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</row>
    <row r="771" spans="1:40" ht="15.75" customHeight="1">
      <c r="A771" s="216"/>
      <c r="B771" s="307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</row>
    <row r="772" spans="1:40" ht="15.75" customHeight="1">
      <c r="A772" s="216"/>
      <c r="B772" s="307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</row>
    <row r="773" spans="1:40" ht="15.75" customHeight="1">
      <c r="A773" s="216"/>
      <c r="B773" s="307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</row>
    <row r="774" spans="1:40" ht="15.75" customHeight="1">
      <c r="A774" s="216"/>
      <c r="B774" s="307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</row>
    <row r="775" spans="1:40" ht="15.75" customHeight="1">
      <c r="A775" s="216"/>
      <c r="B775" s="307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</row>
    <row r="776" spans="1:40" ht="15.75" customHeight="1">
      <c r="A776" s="216"/>
      <c r="B776" s="307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</row>
    <row r="777" spans="1:40" ht="15.75" customHeight="1">
      <c r="A777" s="216"/>
      <c r="B777" s="307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</row>
    <row r="778" spans="1:40" ht="15.75" customHeight="1">
      <c r="A778" s="216"/>
      <c r="B778" s="307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</row>
    <row r="779" spans="1:40" ht="15.75" customHeight="1">
      <c r="A779" s="216"/>
      <c r="B779" s="307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</row>
    <row r="780" spans="1:40" ht="15.75" customHeight="1">
      <c r="A780" s="216"/>
      <c r="B780" s="307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</row>
    <row r="781" spans="1:40" ht="15.75" customHeight="1">
      <c r="A781" s="216"/>
      <c r="B781" s="307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</row>
    <row r="782" spans="1:40" ht="15.75" customHeight="1">
      <c r="A782" s="216"/>
      <c r="B782" s="307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</row>
    <row r="783" spans="1:40" ht="15.75" customHeight="1">
      <c r="A783" s="216"/>
      <c r="B783" s="307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</row>
    <row r="784" spans="1:40" ht="15.75" customHeight="1">
      <c r="A784" s="216"/>
      <c r="B784" s="307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</row>
    <row r="785" spans="1:40" ht="15.75" customHeight="1">
      <c r="A785" s="216"/>
      <c r="B785" s="307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</row>
    <row r="786" spans="1:40" ht="15.75" customHeight="1">
      <c r="A786" s="216"/>
      <c r="B786" s="307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</row>
    <row r="787" spans="1:40" ht="15.75" customHeight="1">
      <c r="A787" s="216"/>
      <c r="B787" s="307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</row>
    <row r="788" spans="1:40" ht="15.75" customHeight="1">
      <c r="A788" s="216"/>
      <c r="B788" s="307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</row>
    <row r="789" spans="1:40" ht="15.75" customHeight="1">
      <c r="A789" s="216"/>
      <c r="B789" s="307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</row>
    <row r="790" spans="1:40" ht="15.75" customHeight="1">
      <c r="A790" s="216"/>
      <c r="B790" s="307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</row>
    <row r="791" spans="1:40" ht="15.75" customHeight="1">
      <c r="A791" s="216"/>
      <c r="B791" s="307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</row>
    <row r="792" spans="1:40" ht="15.75" customHeight="1">
      <c r="A792" s="216"/>
      <c r="B792" s="307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</row>
    <row r="793" spans="1:40" ht="15.75" customHeight="1">
      <c r="A793" s="216"/>
      <c r="B793" s="307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</row>
    <row r="794" spans="1:40" ht="15.75" customHeight="1">
      <c r="A794" s="216"/>
      <c r="B794" s="307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</row>
    <row r="795" spans="1:40" ht="15.75" customHeight="1">
      <c r="A795" s="216"/>
      <c r="B795" s="307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</row>
    <row r="796" spans="1:40" ht="15.75" customHeight="1">
      <c r="A796" s="216"/>
      <c r="B796" s="307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</row>
    <row r="797" spans="1:40" ht="15.75" customHeight="1">
      <c r="A797" s="216"/>
      <c r="B797" s="307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</row>
    <row r="798" spans="1:40" ht="15.75" customHeight="1">
      <c r="A798" s="216"/>
      <c r="B798" s="307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</row>
    <row r="799" spans="1:40" ht="15.75" customHeight="1">
      <c r="A799" s="216"/>
      <c r="B799" s="307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</row>
    <row r="800" spans="1:40" ht="15.75" customHeight="1">
      <c r="A800" s="216"/>
      <c r="B800" s="307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</row>
    <row r="801" spans="1:40" ht="15.75" customHeight="1">
      <c r="A801" s="216"/>
      <c r="B801" s="307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</row>
    <row r="802" spans="1:40" ht="15.75" customHeight="1">
      <c r="A802" s="216"/>
      <c r="B802" s="307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</row>
    <row r="803" spans="1:40" ht="15.75" customHeight="1">
      <c r="A803" s="216"/>
      <c r="B803" s="307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</row>
    <row r="804" spans="1:40" ht="15.75" customHeight="1">
      <c r="A804" s="216"/>
      <c r="B804" s="307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</row>
    <row r="805" spans="1:40" ht="15.75" customHeight="1">
      <c r="A805" s="216"/>
      <c r="B805" s="307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</row>
    <row r="806" spans="1:40" ht="15.75" customHeight="1">
      <c r="A806" s="216"/>
      <c r="B806" s="307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</row>
    <row r="807" spans="1:40" ht="15.75" customHeight="1">
      <c r="A807" s="216"/>
      <c r="B807" s="307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</row>
    <row r="808" spans="1:40" ht="15.75" customHeight="1">
      <c r="A808" s="216"/>
      <c r="B808" s="307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</row>
    <row r="809" spans="1:40" ht="15.75" customHeight="1">
      <c r="A809" s="216"/>
      <c r="B809" s="307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</row>
    <row r="810" spans="1:40" ht="15.75" customHeight="1">
      <c r="A810" s="216"/>
      <c r="B810" s="307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</row>
    <row r="811" spans="1:40" ht="15.75" customHeight="1">
      <c r="A811" s="216"/>
      <c r="B811" s="307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</row>
    <row r="812" spans="1:40" ht="15.75" customHeight="1">
      <c r="A812" s="216"/>
      <c r="B812" s="307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</row>
    <row r="813" spans="1:40" ht="15.75" customHeight="1">
      <c r="A813" s="216"/>
      <c r="B813" s="307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</row>
    <row r="814" spans="1:40" ht="15.75" customHeight="1">
      <c r="A814" s="216"/>
      <c r="B814" s="307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</row>
    <row r="815" spans="1:40" ht="15.75" customHeight="1">
      <c r="A815" s="216"/>
      <c r="B815" s="307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</row>
    <row r="816" spans="1:40" ht="15.75" customHeight="1">
      <c r="A816" s="216"/>
      <c r="B816" s="307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</row>
    <row r="817" spans="1:40" ht="15.75" customHeight="1">
      <c r="A817" s="216"/>
      <c r="B817" s="307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</row>
    <row r="818" spans="1:40" ht="15.75" customHeight="1">
      <c r="A818" s="216"/>
      <c r="B818" s="307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</row>
    <row r="819" spans="1:40" ht="15.75" customHeight="1">
      <c r="A819" s="216"/>
      <c r="B819" s="307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</row>
    <row r="820" spans="1:40" ht="15.75" customHeight="1">
      <c r="A820" s="216"/>
      <c r="B820" s="307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</row>
    <row r="821" spans="1:40" ht="15.75" customHeight="1">
      <c r="A821" s="216"/>
      <c r="B821" s="307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</row>
    <row r="822" spans="1:40" ht="15.75" customHeight="1">
      <c r="A822" s="216"/>
      <c r="B822" s="307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</row>
    <row r="823" spans="1:40" ht="15.75" customHeight="1">
      <c r="A823" s="216"/>
      <c r="B823" s="307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</row>
    <row r="824" spans="1:40" ht="15.75" customHeight="1">
      <c r="A824" s="216"/>
      <c r="B824" s="307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</row>
    <row r="825" spans="1:40" ht="15.75" customHeight="1">
      <c r="A825" s="216"/>
      <c r="B825" s="307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</row>
    <row r="826" spans="1:40" ht="15.75" customHeight="1">
      <c r="A826" s="216"/>
      <c r="B826" s="307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</row>
    <row r="827" spans="1:40" ht="15.75" customHeight="1">
      <c r="A827" s="216"/>
      <c r="B827" s="307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</row>
    <row r="828" spans="1:40" ht="15.75" customHeight="1">
      <c r="A828" s="216"/>
      <c r="B828" s="307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</row>
    <row r="829" spans="1:40" ht="15.75" customHeight="1">
      <c r="A829" s="216"/>
      <c r="B829" s="307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</row>
    <row r="830" spans="1:40" ht="15.75" customHeight="1">
      <c r="A830" s="216"/>
      <c r="B830" s="307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</row>
    <row r="831" spans="1:40" ht="15.75" customHeight="1">
      <c r="A831" s="216"/>
      <c r="B831" s="307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</row>
    <row r="832" spans="1:40" ht="15.75" customHeight="1">
      <c r="A832" s="216"/>
      <c r="B832" s="307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</row>
    <row r="833" spans="1:40" ht="15.75" customHeight="1">
      <c r="A833" s="216"/>
      <c r="B833" s="307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</row>
    <row r="834" spans="1:40" ht="15.75" customHeight="1">
      <c r="A834" s="216"/>
      <c r="B834" s="307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</row>
    <row r="835" spans="1:40" ht="15.75" customHeight="1">
      <c r="A835" s="216"/>
      <c r="B835" s="307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</row>
    <row r="836" spans="1:40" ht="15.75" customHeight="1">
      <c r="A836" s="216"/>
      <c r="B836" s="307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</row>
    <row r="837" spans="1:40" ht="15.75" customHeight="1">
      <c r="A837" s="216"/>
      <c r="B837" s="307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</row>
    <row r="838" spans="1:40" ht="15.75" customHeight="1">
      <c r="A838" s="216"/>
      <c r="B838" s="307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</row>
    <row r="839" spans="1:40" ht="15.75" customHeight="1">
      <c r="A839" s="216"/>
      <c r="B839" s="307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</row>
    <row r="840" spans="1:40" ht="15.75" customHeight="1">
      <c r="A840" s="216"/>
      <c r="B840" s="307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</row>
    <row r="841" spans="1:40" ht="15.75" customHeight="1">
      <c r="A841" s="216"/>
      <c r="B841" s="307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</row>
    <row r="842" spans="1:40" ht="15.75" customHeight="1">
      <c r="A842" s="216"/>
      <c r="B842" s="307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</row>
    <row r="843" spans="1:40" ht="15.75" customHeight="1">
      <c r="A843" s="216"/>
      <c r="B843" s="307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</row>
    <row r="844" spans="1:40" ht="15.75" customHeight="1">
      <c r="A844" s="216"/>
      <c r="B844" s="307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</row>
    <row r="845" spans="1:40" ht="15.75" customHeight="1">
      <c r="A845" s="216"/>
      <c r="B845" s="307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</row>
    <row r="846" spans="1:40" ht="15.75" customHeight="1">
      <c r="A846" s="216"/>
      <c r="B846" s="307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</row>
    <row r="847" spans="1:40" ht="15.75" customHeight="1">
      <c r="A847" s="216"/>
      <c r="B847" s="307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</row>
    <row r="848" spans="1:40" ht="15.75" customHeight="1">
      <c r="A848" s="216"/>
      <c r="B848" s="307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</row>
    <row r="849" spans="1:40" ht="15.75" customHeight="1">
      <c r="A849" s="216"/>
      <c r="B849" s="307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</row>
    <row r="850" spans="1:40" ht="15.75" customHeight="1">
      <c r="A850" s="216"/>
      <c r="B850" s="307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</row>
    <row r="851" spans="1:40" ht="15.75" customHeight="1">
      <c r="A851" s="216"/>
      <c r="B851" s="307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</row>
    <row r="852" spans="1:40" ht="15.75" customHeight="1">
      <c r="A852" s="216"/>
      <c r="B852" s="307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</row>
    <row r="853" spans="1:40" ht="15.75" customHeight="1">
      <c r="A853" s="216"/>
      <c r="B853" s="307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</row>
    <row r="854" spans="1:40" ht="15.75" customHeight="1">
      <c r="A854" s="216"/>
      <c r="B854" s="307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</row>
    <row r="855" spans="1:40" ht="15.75" customHeight="1">
      <c r="A855" s="216"/>
      <c r="B855" s="307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</row>
    <row r="856" spans="1:40" ht="15.75" customHeight="1">
      <c r="A856" s="216"/>
      <c r="B856" s="307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</row>
    <row r="857" spans="1:40" ht="15.75" customHeight="1">
      <c r="A857" s="216"/>
      <c r="B857" s="307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</row>
    <row r="858" spans="1:40" ht="15.75" customHeight="1">
      <c r="A858" s="216"/>
      <c r="B858" s="307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</row>
    <row r="859" spans="1:40" ht="15.75" customHeight="1">
      <c r="A859" s="216"/>
      <c r="B859" s="307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</row>
    <row r="860" spans="1:40" ht="15.75" customHeight="1">
      <c r="A860" s="216"/>
      <c r="B860" s="307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</row>
    <row r="861" spans="1:40" ht="15.75" customHeight="1">
      <c r="A861" s="216"/>
      <c r="B861" s="307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</row>
    <row r="862" spans="1:40" ht="15.75" customHeight="1">
      <c r="A862" s="216"/>
      <c r="B862" s="307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</row>
    <row r="863" spans="1:40" ht="15.75" customHeight="1">
      <c r="A863" s="216"/>
      <c r="B863" s="307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</row>
    <row r="864" spans="1:40" ht="15.75" customHeight="1">
      <c r="A864" s="216"/>
      <c r="B864" s="307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</row>
    <row r="865" spans="1:40" ht="15.75" customHeight="1">
      <c r="A865" s="216"/>
      <c r="B865" s="307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</row>
    <row r="866" spans="1:40" ht="15.75" customHeight="1">
      <c r="A866" s="216"/>
      <c r="B866" s="307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</row>
    <row r="867" spans="1:40" ht="15.75" customHeight="1">
      <c r="A867" s="216"/>
      <c r="B867" s="307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</row>
    <row r="868" spans="1:40" ht="15.75" customHeight="1">
      <c r="A868" s="216"/>
      <c r="B868" s="307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</row>
    <row r="869" spans="1:40" ht="15.75" customHeight="1">
      <c r="A869" s="216"/>
      <c r="B869" s="307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</row>
    <row r="870" spans="1:40" ht="15.75" customHeight="1">
      <c r="A870" s="216"/>
      <c r="B870" s="307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</row>
    <row r="871" spans="1:40" ht="15.75" customHeight="1">
      <c r="A871" s="216"/>
      <c r="B871" s="307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</row>
    <row r="872" spans="1:40" ht="15.75" customHeight="1">
      <c r="A872" s="216"/>
      <c r="B872" s="307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</row>
    <row r="873" spans="1:40" ht="15.75" customHeight="1">
      <c r="A873" s="216"/>
      <c r="B873" s="307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</row>
    <row r="874" spans="1:40" ht="15.75" customHeight="1">
      <c r="A874" s="216"/>
      <c r="B874" s="307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</row>
    <row r="875" spans="1:40" ht="15.75" customHeight="1">
      <c r="A875" s="216"/>
      <c r="B875" s="307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</row>
    <row r="876" spans="1:40" ht="15.75" customHeight="1">
      <c r="A876" s="216"/>
      <c r="B876" s="307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</row>
    <row r="877" spans="1:40" ht="15.75" customHeight="1">
      <c r="A877" s="216"/>
      <c r="B877" s="307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</row>
    <row r="878" spans="1:40" ht="15.75" customHeight="1">
      <c r="A878" s="216"/>
      <c r="B878" s="307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</row>
    <row r="879" spans="1:40" ht="15.75" customHeight="1">
      <c r="A879" s="216"/>
      <c r="B879" s="307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</row>
    <row r="880" spans="1:40" ht="15.75" customHeight="1">
      <c r="A880" s="216"/>
      <c r="B880" s="307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</row>
    <row r="881" spans="1:40" ht="15.75" customHeight="1">
      <c r="A881" s="216"/>
      <c r="B881" s="307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</row>
    <row r="882" spans="1:40" ht="15.75" customHeight="1">
      <c r="A882" s="216"/>
      <c r="B882" s="307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</row>
    <row r="883" spans="1:40" ht="15.75" customHeight="1">
      <c r="A883" s="216"/>
      <c r="B883" s="307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</row>
    <row r="884" spans="1:40" ht="15.75" customHeight="1">
      <c r="A884" s="216"/>
      <c r="B884" s="307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</row>
    <row r="885" spans="1:40" ht="15.75" customHeight="1">
      <c r="A885" s="216"/>
      <c r="B885" s="307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</row>
    <row r="886" spans="1:40" ht="15.75" customHeight="1">
      <c r="A886" s="216"/>
      <c r="B886" s="307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</row>
    <row r="887" spans="1:40" ht="15.75" customHeight="1">
      <c r="A887" s="216"/>
      <c r="B887" s="307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</row>
    <row r="888" spans="1:40" ht="15.75" customHeight="1">
      <c r="A888" s="216"/>
      <c r="B888" s="307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</row>
    <row r="889" spans="1:40" ht="15.75" customHeight="1">
      <c r="A889" s="216"/>
      <c r="B889" s="307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</row>
    <row r="890" spans="1:40" ht="15.75" customHeight="1">
      <c r="A890" s="216"/>
      <c r="B890" s="307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</row>
    <row r="891" spans="1:40" ht="15.75" customHeight="1">
      <c r="A891" s="216"/>
      <c r="B891" s="307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</row>
    <row r="892" spans="1:40" ht="15.75" customHeight="1">
      <c r="A892" s="216"/>
      <c r="B892" s="307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</row>
    <row r="893" spans="1:40" ht="15.75" customHeight="1">
      <c r="A893" s="216"/>
      <c r="B893" s="307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</row>
    <row r="894" spans="1:40" ht="15.75" customHeight="1">
      <c r="A894" s="216"/>
      <c r="B894" s="307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</row>
    <row r="895" spans="1:40" ht="15.75" customHeight="1">
      <c r="A895" s="216"/>
      <c r="B895" s="307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</row>
    <row r="896" spans="1:40" ht="15.75" customHeight="1">
      <c r="A896" s="216"/>
      <c r="B896" s="307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</row>
    <row r="897" spans="1:40" ht="15.75" customHeight="1">
      <c r="A897" s="216"/>
      <c r="B897" s="307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</row>
    <row r="898" spans="1:40" ht="15.75" customHeight="1">
      <c r="A898" s="216"/>
      <c r="B898" s="307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</row>
    <row r="899" spans="1:40" ht="15.75" customHeight="1">
      <c r="A899" s="216"/>
      <c r="B899" s="307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</row>
    <row r="900" spans="1:40" ht="15.75" customHeight="1">
      <c r="A900" s="216"/>
      <c r="B900" s="307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</row>
    <row r="901" spans="1:40" ht="15.75" customHeight="1">
      <c r="A901" s="216"/>
      <c r="B901" s="307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</row>
    <row r="902" spans="1:40" ht="15.75" customHeight="1">
      <c r="A902" s="216"/>
      <c r="B902" s="307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</row>
    <row r="903" spans="1:40" ht="15.75" customHeight="1">
      <c r="A903" s="216"/>
      <c r="B903" s="307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</row>
    <row r="904" spans="1:40" ht="15.75" customHeight="1">
      <c r="A904" s="216"/>
      <c r="B904" s="307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</row>
    <row r="905" spans="1:40" ht="15.75" customHeight="1">
      <c r="A905" s="216"/>
      <c r="B905" s="307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</row>
    <row r="906" spans="1:40" ht="15.75" customHeight="1">
      <c r="A906" s="216"/>
      <c r="B906" s="307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</row>
    <row r="907" spans="1:40" ht="15.75" customHeight="1">
      <c r="A907" s="216"/>
      <c r="B907" s="307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</row>
    <row r="908" spans="1:40" ht="15.75" customHeight="1">
      <c r="A908" s="216"/>
      <c r="B908" s="307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</row>
    <row r="909" spans="1:40" ht="15.75" customHeight="1">
      <c r="A909" s="216"/>
      <c r="B909" s="307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</row>
    <row r="910" spans="1:40" ht="15.75" customHeight="1">
      <c r="A910" s="216"/>
      <c r="B910" s="307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</row>
    <row r="911" spans="1:40" ht="15.75" customHeight="1">
      <c r="A911" s="216"/>
      <c r="B911" s="307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</row>
    <row r="912" spans="1:40" ht="15.75" customHeight="1">
      <c r="A912" s="216"/>
      <c r="B912" s="307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</row>
    <row r="913" spans="1:40" ht="15.75" customHeight="1">
      <c r="A913" s="216"/>
      <c r="B913" s="307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</row>
    <row r="914" spans="1:40" ht="15.75" customHeight="1">
      <c r="A914" s="216"/>
      <c r="B914" s="307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</row>
    <row r="915" spans="1:40" ht="15.75" customHeight="1">
      <c r="A915" s="216"/>
      <c r="B915" s="307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</row>
    <row r="916" spans="1:40" ht="15.75" customHeight="1">
      <c r="A916" s="216"/>
      <c r="B916" s="307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</row>
    <row r="917" spans="1:40" ht="15.75" customHeight="1">
      <c r="A917" s="216"/>
      <c r="B917" s="307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</row>
    <row r="918" spans="1:40" ht="15.75" customHeight="1">
      <c r="A918" s="216"/>
      <c r="B918" s="307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</row>
    <row r="919" spans="1:40" ht="15.75" customHeight="1">
      <c r="A919" s="216"/>
      <c r="B919" s="307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</row>
    <row r="920" spans="1:40" ht="15.75" customHeight="1">
      <c r="A920" s="216"/>
      <c r="B920" s="307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</row>
    <row r="921" spans="1:40" ht="15.75" customHeight="1">
      <c r="A921" s="216"/>
      <c r="B921" s="307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</row>
    <row r="922" spans="1:40" ht="15.75" customHeight="1">
      <c r="A922" s="216"/>
      <c r="B922" s="307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</row>
    <row r="923" spans="1:40" ht="15.75" customHeight="1">
      <c r="A923" s="216"/>
      <c r="B923" s="307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</row>
    <row r="924" spans="1:40" ht="15.75" customHeight="1">
      <c r="A924" s="216"/>
      <c r="B924" s="307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</row>
    <row r="925" spans="1:40" ht="15.75" customHeight="1">
      <c r="A925" s="216"/>
      <c r="B925" s="307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</row>
    <row r="926" spans="1:40" ht="15.75" customHeight="1">
      <c r="A926" s="216"/>
      <c r="B926" s="307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</row>
    <row r="927" spans="1:40" ht="15.75" customHeight="1">
      <c r="A927" s="216"/>
      <c r="B927" s="307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</row>
    <row r="928" spans="1:40" ht="15.75" customHeight="1">
      <c r="A928" s="216"/>
      <c r="B928" s="307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</row>
    <row r="929" spans="1:40" ht="15.75" customHeight="1">
      <c r="A929" s="216"/>
      <c r="B929" s="307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</row>
    <row r="930" spans="1:40" ht="15.75" customHeight="1">
      <c r="A930" s="216"/>
      <c r="B930" s="307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</row>
    <row r="931" spans="1:40" ht="15.75" customHeight="1">
      <c r="A931" s="216"/>
      <c r="B931" s="307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</row>
    <row r="932" spans="1:40" ht="15.75" customHeight="1">
      <c r="A932" s="216"/>
      <c r="B932" s="307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</row>
    <row r="933" spans="1:40" ht="15.75" customHeight="1">
      <c r="A933" s="216"/>
      <c r="B933" s="307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</row>
    <row r="934" spans="1:40" ht="15.75" customHeight="1">
      <c r="A934" s="216"/>
      <c r="B934" s="307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</row>
    <row r="935" spans="1:40" ht="15.75" customHeight="1">
      <c r="A935" s="216"/>
      <c r="B935" s="307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</row>
    <row r="936" spans="1:40" ht="15.75" customHeight="1">
      <c r="A936" s="216"/>
      <c r="B936" s="307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</row>
    <row r="937" spans="1:40" ht="15.75" customHeight="1">
      <c r="A937" s="216"/>
      <c r="B937" s="307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</row>
    <row r="938" spans="1:40" ht="15.75" customHeight="1">
      <c r="A938" s="216"/>
      <c r="B938" s="307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</row>
    <row r="939" spans="1:40" ht="15.75" customHeight="1">
      <c r="A939" s="216"/>
      <c r="B939" s="307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</row>
    <row r="940" spans="1:40" ht="15.75" customHeight="1">
      <c r="A940" s="216"/>
      <c r="B940" s="307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</row>
    <row r="941" spans="1:40" ht="15.75" customHeight="1">
      <c r="A941" s="216"/>
      <c r="B941" s="307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</row>
    <row r="942" spans="1:40" ht="15.75" customHeight="1">
      <c r="A942" s="216"/>
      <c r="B942" s="307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</row>
    <row r="943" spans="1:40" ht="15.75" customHeight="1">
      <c r="A943" s="216"/>
      <c r="B943" s="307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</row>
    <row r="944" spans="1:40" ht="15.75" customHeight="1">
      <c r="A944" s="216"/>
      <c r="B944" s="307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</row>
    <row r="945" spans="1:40" ht="15.75" customHeight="1">
      <c r="A945" s="216"/>
      <c r="B945" s="307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</row>
    <row r="946" spans="1:40" ht="15.75" customHeight="1">
      <c r="A946" s="216"/>
      <c r="B946" s="307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</row>
    <row r="947" spans="1:40" ht="15.75" customHeight="1">
      <c r="A947" s="216"/>
      <c r="B947" s="307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</row>
    <row r="948" spans="1:40" ht="15.75" customHeight="1">
      <c r="A948" s="216"/>
      <c r="B948" s="307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</row>
    <row r="949" spans="1:40" ht="15.75" customHeight="1">
      <c r="A949" s="216"/>
      <c r="B949" s="307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</row>
    <row r="950" spans="1:40" ht="15.75" customHeight="1">
      <c r="A950" s="216"/>
      <c r="B950" s="307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</row>
    <row r="951" spans="1:40" ht="15.75" customHeight="1">
      <c r="A951" s="216"/>
      <c r="B951" s="307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</row>
    <row r="952" spans="1:40" ht="15.75" customHeight="1">
      <c r="A952" s="216"/>
      <c r="B952" s="307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</row>
    <row r="953" spans="1:40" ht="15.75" customHeight="1">
      <c r="A953" s="216"/>
      <c r="B953" s="307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</row>
    <row r="954" spans="1:40" ht="15.75" customHeight="1">
      <c r="A954" s="216"/>
      <c r="B954" s="307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</row>
    <row r="955" spans="1:40" ht="15.75" customHeight="1">
      <c r="A955" s="216"/>
      <c r="B955" s="307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</row>
    <row r="956" spans="1:40" ht="15.75" customHeight="1">
      <c r="A956" s="216"/>
      <c r="B956" s="307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</row>
    <row r="957" spans="1:40" ht="15.75" customHeight="1">
      <c r="A957" s="216"/>
      <c r="B957" s="307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</row>
    <row r="958" spans="1:40" ht="15.75" customHeight="1">
      <c r="A958" s="216"/>
      <c r="B958" s="307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</row>
    <row r="959" spans="1:40" ht="15.75" customHeight="1">
      <c r="A959" s="216"/>
      <c r="B959" s="307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</row>
    <row r="960" spans="1:40" ht="15.75" customHeight="1">
      <c r="A960" s="216"/>
      <c r="B960" s="307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</row>
    <row r="961" spans="1:40" ht="15.75" customHeight="1">
      <c r="A961" s="216"/>
      <c r="B961" s="307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</row>
    <row r="962" spans="1:40" ht="15.75" customHeight="1">
      <c r="A962" s="216"/>
      <c r="B962" s="307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</row>
  </sheetData>
  <mergeCells count="1115">
    <mergeCell ref="AH156:AH157"/>
    <mergeCell ref="AI156:AI157"/>
    <mergeCell ref="AJ156:AJ157"/>
    <mergeCell ref="AK156:AK157"/>
    <mergeCell ref="AL156:AL157"/>
    <mergeCell ref="AM156:AM157"/>
    <mergeCell ref="AN156:AN157"/>
    <mergeCell ref="Z158:Z159"/>
    <mergeCell ref="AA158:AA159"/>
    <mergeCell ref="AC158:AN159"/>
    <mergeCell ref="Y160:AA160"/>
    <mergeCell ref="Z156:Z157"/>
    <mergeCell ref="AA156:AA157"/>
    <mergeCell ref="AC156:AC157"/>
    <mergeCell ref="AD156:AD157"/>
    <mergeCell ref="AE156:AE157"/>
    <mergeCell ref="AF156:AF157"/>
    <mergeCell ref="AG156:AG157"/>
    <mergeCell ref="AH151:AH152"/>
    <mergeCell ref="AI151:AI152"/>
    <mergeCell ref="AJ151:AJ152"/>
    <mergeCell ref="AK151:AK152"/>
    <mergeCell ref="AL151:AL152"/>
    <mergeCell ref="AM151:AM152"/>
    <mergeCell ref="AN151:AN152"/>
    <mergeCell ref="AC153:AN153"/>
    <mergeCell ref="Z151:Z152"/>
    <mergeCell ref="AA151:AA152"/>
    <mergeCell ref="AC151:AC152"/>
    <mergeCell ref="AD151:AD152"/>
    <mergeCell ref="AE151:AE152"/>
    <mergeCell ref="AF151:AF152"/>
    <mergeCell ref="AG151:AG152"/>
    <mergeCell ref="AH154:AH155"/>
    <mergeCell ref="AI154:AI155"/>
    <mergeCell ref="AJ154:AJ155"/>
    <mergeCell ref="AK154:AK155"/>
    <mergeCell ref="AL154:AL155"/>
    <mergeCell ref="AM154:AM155"/>
    <mergeCell ref="AN154:AN155"/>
    <mergeCell ref="Z154:Z155"/>
    <mergeCell ref="AA154:AA155"/>
    <mergeCell ref="AC154:AC155"/>
    <mergeCell ref="AD154:AD155"/>
    <mergeCell ref="AE154:AE155"/>
    <mergeCell ref="AF154:AF155"/>
    <mergeCell ref="AG154:AG155"/>
    <mergeCell ref="AF46:AF47"/>
    <mergeCell ref="AG46:AG47"/>
    <mergeCell ref="AH51:AH52"/>
    <mergeCell ref="AI51:AI52"/>
    <mergeCell ref="AJ51:AJ52"/>
    <mergeCell ref="AK51:AK52"/>
    <mergeCell ref="AL51:AL52"/>
    <mergeCell ref="AM51:AM52"/>
    <mergeCell ref="AN51:AN52"/>
    <mergeCell ref="Z51:Z52"/>
    <mergeCell ref="AA51:AA52"/>
    <mergeCell ref="AC51:AC52"/>
    <mergeCell ref="AD51:AD52"/>
    <mergeCell ref="AE51:AE52"/>
    <mergeCell ref="AF51:AF52"/>
    <mergeCell ref="AG51:AG52"/>
    <mergeCell ref="AK56:AK57"/>
    <mergeCell ref="AL56:AL57"/>
    <mergeCell ref="AM56:AM57"/>
    <mergeCell ref="AN56:AN57"/>
    <mergeCell ref="AD91:AD92"/>
    <mergeCell ref="AG94:AG95"/>
    <mergeCell ref="AH94:AH95"/>
    <mergeCell ref="AI94:AI95"/>
    <mergeCell ref="AJ94:AJ95"/>
    <mergeCell ref="AK94:AK95"/>
    <mergeCell ref="AL94:AL95"/>
    <mergeCell ref="AM94:AM95"/>
    <mergeCell ref="AN94:AN95"/>
    <mergeCell ref="AE91:AE92"/>
    <mergeCell ref="AF91:AF92"/>
    <mergeCell ref="AC93:AN93"/>
    <mergeCell ref="Z94:Z95"/>
    <mergeCell ref="AA94:AA95"/>
    <mergeCell ref="AC94:AC95"/>
    <mergeCell ref="AD94:AD95"/>
    <mergeCell ref="AM96:AM97"/>
    <mergeCell ref="AN96:AN97"/>
    <mergeCell ref="AF96:AF97"/>
    <mergeCell ref="AG96:AG97"/>
    <mergeCell ref="AH96:AH97"/>
    <mergeCell ref="AI96:AI97"/>
    <mergeCell ref="AJ96:AJ97"/>
    <mergeCell ref="AK96:AK97"/>
    <mergeCell ref="AL96:AL97"/>
    <mergeCell ref="AE94:AE95"/>
    <mergeCell ref="AF94:AF95"/>
    <mergeCell ref="Z96:Z97"/>
    <mergeCell ref="AA96:AA97"/>
    <mergeCell ref="AC96:AC97"/>
    <mergeCell ref="AD96:AD97"/>
    <mergeCell ref="AE96:AE97"/>
    <mergeCell ref="Z148:Z149"/>
    <mergeCell ref="AA148:AA149"/>
    <mergeCell ref="AC148:AN149"/>
    <mergeCell ref="Z146:Z147"/>
    <mergeCell ref="AA146:AA147"/>
    <mergeCell ref="AC146:AC147"/>
    <mergeCell ref="AD146:AD147"/>
    <mergeCell ref="AE146:AE147"/>
    <mergeCell ref="AF146:AF147"/>
    <mergeCell ref="AG146:AG147"/>
    <mergeCell ref="AF54:AF55"/>
    <mergeCell ref="AG54:AG55"/>
    <mergeCell ref="AF56:AF57"/>
    <mergeCell ref="AG56:AG57"/>
    <mergeCell ref="AH56:AH57"/>
    <mergeCell ref="AI56:AI57"/>
    <mergeCell ref="AJ56:AJ57"/>
    <mergeCell ref="AD54:AD55"/>
    <mergeCell ref="AE54:AE55"/>
    <mergeCell ref="Z56:Z57"/>
    <mergeCell ref="AA56:AA57"/>
    <mergeCell ref="AC56:AC57"/>
    <mergeCell ref="AD56:AD57"/>
    <mergeCell ref="AE56:AE57"/>
    <mergeCell ref="AG91:AG92"/>
    <mergeCell ref="AH91:AH92"/>
    <mergeCell ref="AI91:AI92"/>
    <mergeCell ref="AJ91:AJ92"/>
    <mergeCell ref="AK91:AK92"/>
    <mergeCell ref="AL91:AL92"/>
    <mergeCell ref="AM91:AM92"/>
    <mergeCell ref="AN91:AN92"/>
    <mergeCell ref="AH144:AH145"/>
    <mergeCell ref="AI144:AI145"/>
    <mergeCell ref="AJ144:AJ145"/>
    <mergeCell ref="AK144:AK145"/>
    <mergeCell ref="AL144:AL145"/>
    <mergeCell ref="AM144:AM145"/>
    <mergeCell ref="AN144:AN145"/>
    <mergeCell ref="Z144:Z145"/>
    <mergeCell ref="AA144:AA145"/>
    <mergeCell ref="AC144:AC145"/>
    <mergeCell ref="AD144:AD145"/>
    <mergeCell ref="AE144:AE145"/>
    <mergeCell ref="AF144:AF145"/>
    <mergeCell ref="AG144:AG145"/>
    <mergeCell ref="AH146:AH147"/>
    <mergeCell ref="AI146:AI147"/>
    <mergeCell ref="AJ146:AJ147"/>
    <mergeCell ref="AK146:AK147"/>
    <mergeCell ref="AL146:AL147"/>
    <mergeCell ref="AM146:AM147"/>
    <mergeCell ref="AN146:AN147"/>
    <mergeCell ref="AH139:AH140"/>
    <mergeCell ref="AI139:AI140"/>
    <mergeCell ref="AJ139:AJ140"/>
    <mergeCell ref="AK139:AK140"/>
    <mergeCell ref="AL139:AL140"/>
    <mergeCell ref="AM139:AM140"/>
    <mergeCell ref="AN139:AN140"/>
    <mergeCell ref="AC141:AN141"/>
    <mergeCell ref="Z139:Z140"/>
    <mergeCell ref="AA139:AA140"/>
    <mergeCell ref="AC139:AC140"/>
    <mergeCell ref="AD139:AD140"/>
    <mergeCell ref="AE139:AE140"/>
    <mergeCell ref="AF139:AF140"/>
    <mergeCell ref="AG139:AG140"/>
    <mergeCell ref="AH142:AH143"/>
    <mergeCell ref="AI142:AI143"/>
    <mergeCell ref="AJ142:AJ143"/>
    <mergeCell ref="AK142:AK143"/>
    <mergeCell ref="AL142:AL143"/>
    <mergeCell ref="AM142:AM143"/>
    <mergeCell ref="AN142:AN143"/>
    <mergeCell ref="Z142:Z143"/>
    <mergeCell ref="AA142:AA143"/>
    <mergeCell ref="AC142:AC143"/>
    <mergeCell ref="AD142:AD143"/>
    <mergeCell ref="AE142:AE143"/>
    <mergeCell ref="AF142:AF143"/>
    <mergeCell ref="AG142:AG143"/>
    <mergeCell ref="AH134:AH135"/>
    <mergeCell ref="AI134:AI135"/>
    <mergeCell ref="AJ134:AJ135"/>
    <mergeCell ref="AK134:AK135"/>
    <mergeCell ref="AL134:AL135"/>
    <mergeCell ref="AM134:AM135"/>
    <mergeCell ref="AN134:AN135"/>
    <mergeCell ref="Z136:Z137"/>
    <mergeCell ref="AA136:AA137"/>
    <mergeCell ref="AC136:AN137"/>
    <mergeCell ref="Z134:Z135"/>
    <mergeCell ref="AA134:AA135"/>
    <mergeCell ref="AC134:AC135"/>
    <mergeCell ref="AD134:AD135"/>
    <mergeCell ref="AE134:AE135"/>
    <mergeCell ref="AF134:AF135"/>
    <mergeCell ref="AG134:AG135"/>
    <mergeCell ref="AH86:AH87"/>
    <mergeCell ref="AI86:AI87"/>
    <mergeCell ref="AJ86:AJ87"/>
    <mergeCell ref="AK86:AK87"/>
    <mergeCell ref="AL86:AL87"/>
    <mergeCell ref="AM86:AM87"/>
    <mergeCell ref="AN86:AN87"/>
    <mergeCell ref="Z86:Z87"/>
    <mergeCell ref="AA86:AA87"/>
    <mergeCell ref="AC86:AC87"/>
    <mergeCell ref="AD86:AD87"/>
    <mergeCell ref="AE86:AE87"/>
    <mergeCell ref="AF86:AF87"/>
    <mergeCell ref="AG86:AG87"/>
    <mergeCell ref="AJ114:AJ115"/>
    <mergeCell ref="AK114:AK115"/>
    <mergeCell ref="AL114:AL115"/>
    <mergeCell ref="AM114:AM115"/>
    <mergeCell ref="AN114:AN115"/>
    <mergeCell ref="AC114:AC115"/>
    <mergeCell ref="AD114:AD115"/>
    <mergeCell ref="AE114:AE115"/>
    <mergeCell ref="AF114:AF115"/>
    <mergeCell ref="AG114:AG115"/>
    <mergeCell ref="AH114:AH115"/>
    <mergeCell ref="AI114:AI115"/>
    <mergeCell ref="Z88:Z89"/>
    <mergeCell ref="AA88:AA89"/>
    <mergeCell ref="AC88:AN89"/>
    <mergeCell ref="Z91:Z92"/>
    <mergeCell ref="AA91:AA92"/>
    <mergeCell ref="AC91:AC92"/>
    <mergeCell ref="AH82:AH83"/>
    <mergeCell ref="AI82:AI83"/>
    <mergeCell ref="AJ82:AJ83"/>
    <mergeCell ref="AK82:AK83"/>
    <mergeCell ref="AL82:AL83"/>
    <mergeCell ref="AM82:AM83"/>
    <mergeCell ref="AN82:AN83"/>
    <mergeCell ref="Z82:Z83"/>
    <mergeCell ref="AA82:AA83"/>
    <mergeCell ref="AC82:AC83"/>
    <mergeCell ref="AD82:AD83"/>
    <mergeCell ref="AE82:AE83"/>
    <mergeCell ref="AF82:AF83"/>
    <mergeCell ref="AG82:AG83"/>
    <mergeCell ref="AH84:AH85"/>
    <mergeCell ref="AI84:AI85"/>
    <mergeCell ref="AJ84:AJ85"/>
    <mergeCell ref="AK84:AK85"/>
    <mergeCell ref="AL84:AL85"/>
    <mergeCell ref="AM84:AM85"/>
    <mergeCell ref="AN84:AN85"/>
    <mergeCell ref="Z84:Z85"/>
    <mergeCell ref="AA84:AA85"/>
    <mergeCell ref="AC84:AC85"/>
    <mergeCell ref="AD84:AD85"/>
    <mergeCell ref="AE84:AE85"/>
    <mergeCell ref="AF84:AF85"/>
    <mergeCell ref="AG84:AG85"/>
    <mergeCell ref="AH78:AH79"/>
    <mergeCell ref="AI78:AI79"/>
    <mergeCell ref="AJ78:AJ79"/>
    <mergeCell ref="AK78:AK79"/>
    <mergeCell ref="AL78:AL79"/>
    <mergeCell ref="AM78:AM79"/>
    <mergeCell ref="AN78:AN79"/>
    <mergeCell ref="Z78:Z79"/>
    <mergeCell ref="AA78:AA79"/>
    <mergeCell ref="AC78:AC79"/>
    <mergeCell ref="AD78:AD79"/>
    <mergeCell ref="AE78:AE79"/>
    <mergeCell ref="AF78:AF79"/>
    <mergeCell ref="AG78:AG79"/>
    <mergeCell ref="AH80:AH81"/>
    <mergeCell ref="AI80:AI81"/>
    <mergeCell ref="AJ80:AJ81"/>
    <mergeCell ref="AK80:AK81"/>
    <mergeCell ref="AL80:AL81"/>
    <mergeCell ref="AM80:AM81"/>
    <mergeCell ref="AN80:AN81"/>
    <mergeCell ref="Z80:Z81"/>
    <mergeCell ref="AA80:AA81"/>
    <mergeCell ref="AC80:AC81"/>
    <mergeCell ref="AD80:AD81"/>
    <mergeCell ref="AE80:AE81"/>
    <mergeCell ref="AF80:AF81"/>
    <mergeCell ref="AG80:AG81"/>
    <mergeCell ref="AH74:AH75"/>
    <mergeCell ref="AI74:AI75"/>
    <mergeCell ref="AJ74:AJ75"/>
    <mergeCell ref="AK74:AK75"/>
    <mergeCell ref="AL74:AL75"/>
    <mergeCell ref="AM74:AM75"/>
    <mergeCell ref="AN74:AN75"/>
    <mergeCell ref="Z74:Z75"/>
    <mergeCell ref="AA74:AA75"/>
    <mergeCell ref="AC74:AC75"/>
    <mergeCell ref="AD74:AD75"/>
    <mergeCell ref="AE74:AE75"/>
    <mergeCell ref="AF74:AF75"/>
    <mergeCell ref="AG74:AG75"/>
    <mergeCell ref="AH76:AH77"/>
    <mergeCell ref="AI76:AI77"/>
    <mergeCell ref="AJ76:AJ77"/>
    <mergeCell ref="AK76:AK77"/>
    <mergeCell ref="AL76:AL77"/>
    <mergeCell ref="AM76:AM77"/>
    <mergeCell ref="AN76:AN77"/>
    <mergeCell ref="Z76:Z77"/>
    <mergeCell ref="AA76:AA77"/>
    <mergeCell ref="AC76:AC77"/>
    <mergeCell ref="AD76:AD77"/>
    <mergeCell ref="AE76:AE77"/>
    <mergeCell ref="AF76:AF77"/>
    <mergeCell ref="AG76:AG77"/>
    <mergeCell ref="AH70:AH71"/>
    <mergeCell ref="AI70:AI71"/>
    <mergeCell ref="AJ70:AJ71"/>
    <mergeCell ref="AK70:AK71"/>
    <mergeCell ref="AL70:AL71"/>
    <mergeCell ref="AM70:AM71"/>
    <mergeCell ref="AN70:AN71"/>
    <mergeCell ref="Z70:Z71"/>
    <mergeCell ref="AA70:AA71"/>
    <mergeCell ref="AC70:AC71"/>
    <mergeCell ref="AD70:AD71"/>
    <mergeCell ref="AE70:AE71"/>
    <mergeCell ref="AF70:AF71"/>
    <mergeCell ref="AG70:AG71"/>
    <mergeCell ref="AH72:AH73"/>
    <mergeCell ref="AI72:AI73"/>
    <mergeCell ref="AJ72:AJ73"/>
    <mergeCell ref="AK72:AK73"/>
    <mergeCell ref="AL72:AL73"/>
    <mergeCell ref="AM72:AM73"/>
    <mergeCell ref="AN72:AN73"/>
    <mergeCell ref="Z72:Z73"/>
    <mergeCell ref="AA72:AA73"/>
    <mergeCell ref="AC72:AC73"/>
    <mergeCell ref="AD72:AD73"/>
    <mergeCell ref="AE72:AE73"/>
    <mergeCell ref="AF72:AF73"/>
    <mergeCell ref="AG72:AG73"/>
    <mergeCell ref="AH66:AH67"/>
    <mergeCell ref="AI66:AI67"/>
    <mergeCell ref="AJ66:AJ67"/>
    <mergeCell ref="AK66:AK67"/>
    <mergeCell ref="AL66:AL67"/>
    <mergeCell ref="AM66:AM67"/>
    <mergeCell ref="AN66:AN67"/>
    <mergeCell ref="Z66:Z67"/>
    <mergeCell ref="AA66:AA67"/>
    <mergeCell ref="AC66:AC67"/>
    <mergeCell ref="AD66:AD67"/>
    <mergeCell ref="AE66:AE67"/>
    <mergeCell ref="AF66:AF67"/>
    <mergeCell ref="AG66:AG67"/>
    <mergeCell ref="AH68:AH69"/>
    <mergeCell ref="AI68:AI69"/>
    <mergeCell ref="AJ68:AJ69"/>
    <mergeCell ref="AK68:AK69"/>
    <mergeCell ref="AL68:AL69"/>
    <mergeCell ref="AM68:AM69"/>
    <mergeCell ref="AN68:AN69"/>
    <mergeCell ref="Z68:Z69"/>
    <mergeCell ref="AA68:AA69"/>
    <mergeCell ref="AC68:AC69"/>
    <mergeCell ref="AD68:AD69"/>
    <mergeCell ref="AE68:AE69"/>
    <mergeCell ref="AF68:AF69"/>
    <mergeCell ref="AG68:AG69"/>
    <mergeCell ref="AH62:AH63"/>
    <mergeCell ref="AI62:AI63"/>
    <mergeCell ref="AJ62:AJ63"/>
    <mergeCell ref="AK62:AK63"/>
    <mergeCell ref="AL62:AL63"/>
    <mergeCell ref="AM62:AM63"/>
    <mergeCell ref="AN62:AN63"/>
    <mergeCell ref="Z62:Z63"/>
    <mergeCell ref="AA62:AA63"/>
    <mergeCell ref="AC62:AC63"/>
    <mergeCell ref="AD62:AD63"/>
    <mergeCell ref="AE62:AE63"/>
    <mergeCell ref="AF62:AF63"/>
    <mergeCell ref="AG62:AG63"/>
    <mergeCell ref="AH64:AH65"/>
    <mergeCell ref="AI64:AI65"/>
    <mergeCell ref="AJ64:AJ65"/>
    <mergeCell ref="AK64:AK65"/>
    <mergeCell ref="AL64:AL65"/>
    <mergeCell ref="AM64:AM65"/>
    <mergeCell ref="AN64:AN65"/>
    <mergeCell ref="Z64:Z65"/>
    <mergeCell ref="AA64:AA65"/>
    <mergeCell ref="AC64:AC65"/>
    <mergeCell ref="AD64:AD65"/>
    <mergeCell ref="AE64:AE65"/>
    <mergeCell ref="AF64:AF65"/>
    <mergeCell ref="AG64:AG65"/>
    <mergeCell ref="AH58:AH59"/>
    <mergeCell ref="AI58:AI59"/>
    <mergeCell ref="AJ58:AJ59"/>
    <mergeCell ref="AK58:AK59"/>
    <mergeCell ref="AL58:AL59"/>
    <mergeCell ref="AM58:AM59"/>
    <mergeCell ref="AN58:AN59"/>
    <mergeCell ref="Z58:Z59"/>
    <mergeCell ref="AA58:AA59"/>
    <mergeCell ref="AC58:AC59"/>
    <mergeCell ref="AD58:AD59"/>
    <mergeCell ref="AE58:AE59"/>
    <mergeCell ref="AF58:AF59"/>
    <mergeCell ref="AG58:AG59"/>
    <mergeCell ref="AH60:AH61"/>
    <mergeCell ref="AI60:AI61"/>
    <mergeCell ref="AJ60:AJ61"/>
    <mergeCell ref="AK60:AK61"/>
    <mergeCell ref="AL60:AL61"/>
    <mergeCell ref="AM60:AM61"/>
    <mergeCell ref="AN60:AN61"/>
    <mergeCell ref="Z60:Z61"/>
    <mergeCell ref="AA60:AA61"/>
    <mergeCell ref="AC60:AC61"/>
    <mergeCell ref="AD60:AD61"/>
    <mergeCell ref="AE60:AE61"/>
    <mergeCell ref="AF60:AF61"/>
    <mergeCell ref="AG60:AG61"/>
    <mergeCell ref="Z32:Z33"/>
    <mergeCell ref="AA32:AA33"/>
    <mergeCell ref="AC32:AN33"/>
    <mergeCell ref="Z30:Z31"/>
    <mergeCell ref="AA30:AA31"/>
    <mergeCell ref="AC30:AC31"/>
    <mergeCell ref="AD30:AD31"/>
    <mergeCell ref="AE30:AE31"/>
    <mergeCell ref="AF30:AF31"/>
    <mergeCell ref="AG30:AG31"/>
    <mergeCell ref="AH54:AH55"/>
    <mergeCell ref="AI54:AI55"/>
    <mergeCell ref="AJ54:AJ55"/>
    <mergeCell ref="AK54:AK55"/>
    <mergeCell ref="AL54:AL55"/>
    <mergeCell ref="AM54:AM55"/>
    <mergeCell ref="C53:J53"/>
    <mergeCell ref="AC53:AN53"/>
    <mergeCell ref="C54:J55"/>
    <mergeCell ref="K54:K55"/>
    <mergeCell ref="Z54:Z55"/>
    <mergeCell ref="AA54:AA55"/>
    <mergeCell ref="AC54:AC55"/>
    <mergeCell ref="AN54:AN55"/>
    <mergeCell ref="AH46:AH47"/>
    <mergeCell ref="AI46:AI47"/>
    <mergeCell ref="AJ46:AJ47"/>
    <mergeCell ref="AK46:AK47"/>
    <mergeCell ref="AL46:AL47"/>
    <mergeCell ref="AM46:AM47"/>
    <mergeCell ref="AN46:AN47"/>
    <mergeCell ref="Z48:Z49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C28:AC29"/>
    <mergeCell ref="AD28:AD29"/>
    <mergeCell ref="AE28:AE29"/>
    <mergeCell ref="AF28:AF29"/>
    <mergeCell ref="AG28:AG29"/>
    <mergeCell ref="AH30:AH31"/>
    <mergeCell ref="AI30:AI31"/>
    <mergeCell ref="AJ30:AJ31"/>
    <mergeCell ref="AK30:AK31"/>
    <mergeCell ref="AL30:AL31"/>
    <mergeCell ref="AM30:AM31"/>
    <mergeCell ref="AN30:AN31"/>
    <mergeCell ref="AH23:AH24"/>
    <mergeCell ref="AI23:AI24"/>
    <mergeCell ref="AJ23:AJ24"/>
    <mergeCell ref="AK23:AK24"/>
    <mergeCell ref="AL23:AL24"/>
    <mergeCell ref="AM23:AM24"/>
    <mergeCell ref="AN23:AN24"/>
    <mergeCell ref="AC25:AN25"/>
    <mergeCell ref="Z23:Z24"/>
    <mergeCell ref="AA23:AA24"/>
    <mergeCell ref="AC23:AC24"/>
    <mergeCell ref="AD23:AD24"/>
    <mergeCell ref="AE23:AE24"/>
    <mergeCell ref="AF23:AF24"/>
    <mergeCell ref="AG23:AG24"/>
    <mergeCell ref="AH26:AH27"/>
    <mergeCell ref="AI26:AI27"/>
    <mergeCell ref="AJ26:AJ27"/>
    <mergeCell ref="AK26:AK27"/>
    <mergeCell ref="AL26:AL27"/>
    <mergeCell ref="AM26:AM27"/>
    <mergeCell ref="AN26:AN27"/>
    <mergeCell ref="Z26:Z27"/>
    <mergeCell ref="AA26:AA27"/>
    <mergeCell ref="AC26:AC27"/>
    <mergeCell ref="AD26:AD27"/>
    <mergeCell ref="AE26:AE27"/>
    <mergeCell ref="AF26:AF27"/>
    <mergeCell ref="AG26:AG27"/>
    <mergeCell ref="Z14:Z15"/>
    <mergeCell ref="AA14:AA15"/>
    <mergeCell ref="AC14:AC15"/>
    <mergeCell ref="AD14:AD15"/>
    <mergeCell ref="AE14:AE15"/>
    <mergeCell ref="AF14:AF15"/>
    <mergeCell ref="AG14:AG15"/>
    <mergeCell ref="AH18:AH19"/>
    <mergeCell ref="AI18:AI19"/>
    <mergeCell ref="AJ18:AJ19"/>
    <mergeCell ref="AK18:AK19"/>
    <mergeCell ref="AL18:AL19"/>
    <mergeCell ref="AM18:AM19"/>
    <mergeCell ref="AN18:AN19"/>
    <mergeCell ref="Z20:Z21"/>
    <mergeCell ref="AA20:AA21"/>
    <mergeCell ref="AC20:AN21"/>
    <mergeCell ref="Z18:Z19"/>
    <mergeCell ref="AA18:AA19"/>
    <mergeCell ref="AC18:AC19"/>
    <mergeCell ref="AD18:AD19"/>
    <mergeCell ref="AE18:AE19"/>
    <mergeCell ref="AF18:AF19"/>
    <mergeCell ref="AG18:AG19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Z16:Z17"/>
    <mergeCell ref="AA16:AA17"/>
    <mergeCell ref="AC16:AC17"/>
    <mergeCell ref="AD16:AD17"/>
    <mergeCell ref="AE16:AE17"/>
    <mergeCell ref="AF16:AF17"/>
    <mergeCell ref="AG16:AG17"/>
    <mergeCell ref="AH14:AH15"/>
    <mergeCell ref="AI14:AI15"/>
    <mergeCell ref="Z12:Z13"/>
    <mergeCell ref="AA12:AA13"/>
    <mergeCell ref="AC12:AC13"/>
    <mergeCell ref="AD12:AD13"/>
    <mergeCell ref="AE12:AE13"/>
    <mergeCell ref="AF12:AF13"/>
    <mergeCell ref="AG12:AG13"/>
    <mergeCell ref="B3:X3"/>
    <mergeCell ref="Y3:AA3"/>
    <mergeCell ref="C4:X6"/>
    <mergeCell ref="Y4:Z4"/>
    <mergeCell ref="Y5:Z5"/>
    <mergeCell ref="Y6:Z6"/>
    <mergeCell ref="B7:F7"/>
    <mergeCell ref="G7:J7"/>
    <mergeCell ref="L7:X7"/>
    <mergeCell ref="B1:X2"/>
    <mergeCell ref="Y1:AA1"/>
    <mergeCell ref="AC1:AL6"/>
    <mergeCell ref="A139:A149"/>
    <mergeCell ref="A151:A159"/>
    <mergeCell ref="B156:B157"/>
    <mergeCell ref="B158:B159"/>
    <mergeCell ref="A23:A33"/>
    <mergeCell ref="A35:A49"/>
    <mergeCell ref="A51:A89"/>
    <mergeCell ref="A91:A101"/>
    <mergeCell ref="A103:A109"/>
    <mergeCell ref="A111:A125"/>
    <mergeCell ref="A127:A137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H12:AH13"/>
    <mergeCell ref="AI12:AI13"/>
    <mergeCell ref="AJ12:AJ13"/>
    <mergeCell ref="AK12:AK13"/>
    <mergeCell ref="AL12:AL13"/>
    <mergeCell ref="AM12:AM13"/>
    <mergeCell ref="AN12:AN13"/>
    <mergeCell ref="B12:B13"/>
    <mergeCell ref="B14:B15"/>
    <mergeCell ref="B20:B21"/>
    <mergeCell ref="C23:C24"/>
    <mergeCell ref="D23:D24"/>
    <mergeCell ref="E23:E24"/>
    <mergeCell ref="A1:A7"/>
    <mergeCell ref="B4:B6"/>
    <mergeCell ref="A9:A21"/>
    <mergeCell ref="B9:B10"/>
    <mergeCell ref="C9:C10"/>
    <mergeCell ref="D9:D10"/>
    <mergeCell ref="E9:E10"/>
    <mergeCell ref="B35:B36"/>
    <mergeCell ref="C35:C36"/>
    <mergeCell ref="D35:D36"/>
    <mergeCell ref="E35:E36"/>
    <mergeCell ref="B16:B17"/>
    <mergeCell ref="B18:B19"/>
    <mergeCell ref="B23:B24"/>
    <mergeCell ref="B26:B27"/>
    <mergeCell ref="B28:B29"/>
    <mergeCell ref="B30:B31"/>
    <mergeCell ref="B32:B33"/>
    <mergeCell ref="C127:C128"/>
    <mergeCell ref="D127:D128"/>
    <mergeCell ref="E127:E128"/>
    <mergeCell ref="B142:B143"/>
    <mergeCell ref="B144:B145"/>
    <mergeCell ref="B127:B128"/>
    <mergeCell ref="B130:B131"/>
    <mergeCell ref="B132:B133"/>
    <mergeCell ref="B134:B135"/>
    <mergeCell ref="B136:B137"/>
    <mergeCell ref="B139:B140"/>
    <mergeCell ref="C139:C140"/>
    <mergeCell ref="B151:B152"/>
    <mergeCell ref="B154:B155"/>
    <mergeCell ref="D139:D140"/>
    <mergeCell ref="E139:E140"/>
    <mergeCell ref="B146:B147"/>
    <mergeCell ref="B148:B149"/>
    <mergeCell ref="C151:C152"/>
    <mergeCell ref="D151:D152"/>
    <mergeCell ref="E151:E152"/>
    <mergeCell ref="B100:B101"/>
    <mergeCell ref="B103:B104"/>
    <mergeCell ref="C103:C104"/>
    <mergeCell ref="D103:D104"/>
    <mergeCell ref="E103:E104"/>
    <mergeCell ref="B106:B107"/>
    <mergeCell ref="B108:B109"/>
    <mergeCell ref="B111:B112"/>
    <mergeCell ref="C111:C112"/>
    <mergeCell ref="D111:D112"/>
    <mergeCell ref="E111:E112"/>
    <mergeCell ref="B114:B115"/>
    <mergeCell ref="B116:B117"/>
    <mergeCell ref="B118:B119"/>
    <mergeCell ref="B120:B121"/>
    <mergeCell ref="B122:B123"/>
    <mergeCell ref="B124:B125"/>
    <mergeCell ref="B91:B92"/>
    <mergeCell ref="C91:C92"/>
    <mergeCell ref="B76:B77"/>
    <mergeCell ref="B78:B79"/>
    <mergeCell ref="B80:B81"/>
    <mergeCell ref="B82:B83"/>
    <mergeCell ref="B84:B85"/>
    <mergeCell ref="B86:B87"/>
    <mergeCell ref="B88:B89"/>
    <mergeCell ref="C51:C52"/>
    <mergeCell ref="D51:D52"/>
    <mergeCell ref="E51:E52"/>
    <mergeCell ref="D91:D92"/>
    <mergeCell ref="E91:E92"/>
    <mergeCell ref="B94:B95"/>
    <mergeCell ref="B96:B97"/>
    <mergeCell ref="B98:B99"/>
    <mergeCell ref="C113:J113"/>
    <mergeCell ref="C114:J115"/>
    <mergeCell ref="K114:K115"/>
    <mergeCell ref="C116:J117"/>
    <mergeCell ref="K116:K117"/>
    <mergeCell ref="C118:J119"/>
    <mergeCell ref="K118:K119"/>
    <mergeCell ref="H127:H128"/>
    <mergeCell ref="I127:I128"/>
    <mergeCell ref="C129:J129"/>
    <mergeCell ref="C130:J131"/>
    <mergeCell ref="K130:K131"/>
    <mergeCell ref="C132:J133"/>
    <mergeCell ref="K132:K133"/>
    <mergeCell ref="B54:B55"/>
    <mergeCell ref="B56:B57"/>
    <mergeCell ref="B38:B39"/>
    <mergeCell ref="B40:B41"/>
    <mergeCell ref="B42:B43"/>
    <mergeCell ref="B44:B45"/>
    <mergeCell ref="B46:B47"/>
    <mergeCell ref="B48:B49"/>
    <mergeCell ref="B51:B52"/>
    <mergeCell ref="B72:B73"/>
    <mergeCell ref="B74:B75"/>
    <mergeCell ref="B58:B59"/>
    <mergeCell ref="B60:B61"/>
    <mergeCell ref="B62:B63"/>
    <mergeCell ref="B64:B65"/>
    <mergeCell ref="B66:B67"/>
    <mergeCell ref="B68:B69"/>
    <mergeCell ref="B70:B71"/>
    <mergeCell ref="C98:J99"/>
    <mergeCell ref="K98:K99"/>
    <mergeCell ref="C100:J101"/>
    <mergeCell ref="F103:F104"/>
    <mergeCell ref="G103:G104"/>
    <mergeCell ref="H103:H104"/>
    <mergeCell ref="I103:I104"/>
    <mergeCell ref="J103:J104"/>
    <mergeCell ref="K103:K104"/>
    <mergeCell ref="C105:J105"/>
    <mergeCell ref="J111:J112"/>
    <mergeCell ref="K111:K112"/>
    <mergeCell ref="C106:J107"/>
    <mergeCell ref="K106:K107"/>
    <mergeCell ref="C108:J109"/>
    <mergeCell ref="F111:F112"/>
    <mergeCell ref="G111:G112"/>
    <mergeCell ref="H111:H112"/>
    <mergeCell ref="I111:I112"/>
    <mergeCell ref="C141:J141"/>
    <mergeCell ref="C142:J143"/>
    <mergeCell ref="K142:K143"/>
    <mergeCell ref="C144:J145"/>
    <mergeCell ref="K144:K145"/>
    <mergeCell ref="C146:J147"/>
    <mergeCell ref="K146:K147"/>
    <mergeCell ref="C153:J153"/>
    <mergeCell ref="C154:J155"/>
    <mergeCell ref="K154:K155"/>
    <mergeCell ref="C156:J157"/>
    <mergeCell ref="K156:K157"/>
    <mergeCell ref="C158:J159"/>
    <mergeCell ref="C148:J149"/>
    <mergeCell ref="F151:F152"/>
    <mergeCell ref="G151:G152"/>
    <mergeCell ref="H151:H152"/>
    <mergeCell ref="I151:I152"/>
    <mergeCell ref="J151:J152"/>
    <mergeCell ref="K151:K152"/>
    <mergeCell ref="C86:J87"/>
    <mergeCell ref="K86:K87"/>
    <mergeCell ref="C88:J89"/>
    <mergeCell ref="J127:J128"/>
    <mergeCell ref="K127:K128"/>
    <mergeCell ref="C120:J121"/>
    <mergeCell ref="K120:K121"/>
    <mergeCell ref="C122:J123"/>
    <mergeCell ref="K122:K123"/>
    <mergeCell ref="C124:J125"/>
    <mergeCell ref="F127:F128"/>
    <mergeCell ref="G127:G128"/>
    <mergeCell ref="J139:J140"/>
    <mergeCell ref="K139:K140"/>
    <mergeCell ref="C134:J135"/>
    <mergeCell ref="K134:K135"/>
    <mergeCell ref="C136:J137"/>
    <mergeCell ref="F139:F140"/>
    <mergeCell ref="G139:G140"/>
    <mergeCell ref="H139:H140"/>
    <mergeCell ref="I139:I140"/>
    <mergeCell ref="F91:F92"/>
    <mergeCell ref="G91:G92"/>
    <mergeCell ref="H91:H92"/>
    <mergeCell ref="I91:I92"/>
    <mergeCell ref="J91:J92"/>
    <mergeCell ref="K91:K92"/>
    <mergeCell ref="C93:J93"/>
    <mergeCell ref="C94:J95"/>
    <mergeCell ref="K94:K95"/>
    <mergeCell ref="C96:J97"/>
    <mergeCell ref="K96:K97"/>
    <mergeCell ref="F35:F36"/>
    <mergeCell ref="G35:G36"/>
    <mergeCell ref="H35:H36"/>
    <mergeCell ref="I35:I36"/>
    <mergeCell ref="J35:J36"/>
    <mergeCell ref="K35:K36"/>
    <mergeCell ref="C37:J37"/>
    <mergeCell ref="C38:J39"/>
    <mergeCell ref="K38:K39"/>
    <mergeCell ref="C40:J41"/>
    <mergeCell ref="K40:K41"/>
    <mergeCell ref="C42:J43"/>
    <mergeCell ref="K42:K43"/>
    <mergeCell ref="C82:J83"/>
    <mergeCell ref="K82:K83"/>
    <mergeCell ref="C84:J85"/>
    <mergeCell ref="K84:K85"/>
    <mergeCell ref="K74:K75"/>
    <mergeCell ref="C74:J75"/>
    <mergeCell ref="C76:J77"/>
    <mergeCell ref="K76:K77"/>
    <mergeCell ref="C78:J79"/>
    <mergeCell ref="K78:K79"/>
    <mergeCell ref="C80:J81"/>
    <mergeCell ref="K80:K81"/>
    <mergeCell ref="C11:J11"/>
    <mergeCell ref="C12:J13"/>
    <mergeCell ref="K12:K13"/>
    <mergeCell ref="C14:J15"/>
    <mergeCell ref="K14:K15"/>
    <mergeCell ref="C16:J17"/>
    <mergeCell ref="K16:K17"/>
    <mergeCell ref="J23:J24"/>
    <mergeCell ref="K23:K24"/>
    <mergeCell ref="C18:J19"/>
    <mergeCell ref="K18:K19"/>
    <mergeCell ref="C20:J21"/>
    <mergeCell ref="F23:F24"/>
    <mergeCell ref="G23:G24"/>
    <mergeCell ref="H23:H24"/>
    <mergeCell ref="I23:I24"/>
    <mergeCell ref="C25:J25"/>
    <mergeCell ref="C26:J27"/>
    <mergeCell ref="K26:K27"/>
    <mergeCell ref="C28:J29"/>
    <mergeCell ref="K28:K29"/>
    <mergeCell ref="C30:J31"/>
    <mergeCell ref="K30:K31"/>
    <mergeCell ref="C32:J33"/>
    <mergeCell ref="C56:J57"/>
    <mergeCell ref="K56:K57"/>
    <mergeCell ref="C58:J59"/>
    <mergeCell ref="K58:K59"/>
    <mergeCell ref="K60:K61"/>
    <mergeCell ref="C60:J61"/>
    <mergeCell ref="C62:J63"/>
    <mergeCell ref="K62:K63"/>
    <mergeCell ref="C64:J65"/>
    <mergeCell ref="K64:K65"/>
    <mergeCell ref="C66:J67"/>
    <mergeCell ref="K66:K67"/>
    <mergeCell ref="C68:J69"/>
    <mergeCell ref="K68:K69"/>
    <mergeCell ref="C70:J71"/>
    <mergeCell ref="K70:K71"/>
    <mergeCell ref="C72:J73"/>
    <mergeCell ref="K72:K73"/>
    <mergeCell ref="AH44:AH45"/>
    <mergeCell ref="AI44:AI45"/>
    <mergeCell ref="AJ44:AJ45"/>
    <mergeCell ref="AK44:AK45"/>
    <mergeCell ref="AL44:AL45"/>
    <mergeCell ref="AM44:AM45"/>
    <mergeCell ref="AN44:AN45"/>
    <mergeCell ref="Z44:Z45"/>
    <mergeCell ref="AA44:AA45"/>
    <mergeCell ref="AC44:AC45"/>
    <mergeCell ref="AD44:AD45"/>
    <mergeCell ref="AE44:AE45"/>
    <mergeCell ref="AF44:AF45"/>
    <mergeCell ref="AG44:AG45"/>
    <mergeCell ref="J51:J52"/>
    <mergeCell ref="K51:K52"/>
    <mergeCell ref="C44:J45"/>
    <mergeCell ref="K44:K45"/>
    <mergeCell ref="C46:J47"/>
    <mergeCell ref="K46:K47"/>
    <mergeCell ref="C48:J49"/>
    <mergeCell ref="F51:F52"/>
    <mergeCell ref="G51:G52"/>
    <mergeCell ref="H51:H52"/>
    <mergeCell ref="I51:I52"/>
    <mergeCell ref="AA48:AA49"/>
    <mergeCell ref="AC48:AN49"/>
    <mergeCell ref="Z46:Z47"/>
    <mergeCell ref="AA46:AA47"/>
    <mergeCell ref="AC46:AC47"/>
    <mergeCell ref="AD46:AD47"/>
    <mergeCell ref="AE46:AE47"/>
    <mergeCell ref="AK38:AK39"/>
    <mergeCell ref="AL38:AL39"/>
    <mergeCell ref="AM38:AM39"/>
    <mergeCell ref="AN38:AN39"/>
    <mergeCell ref="Z38:Z39"/>
    <mergeCell ref="AA38:AA39"/>
    <mergeCell ref="AC38:AC39"/>
    <mergeCell ref="AD38:AD39"/>
    <mergeCell ref="AE38:AE39"/>
    <mergeCell ref="AF38:AF39"/>
    <mergeCell ref="AG38:AG39"/>
    <mergeCell ref="AH40:AH41"/>
    <mergeCell ref="AI40:AI41"/>
    <mergeCell ref="AJ40:AJ41"/>
    <mergeCell ref="AK40:AK41"/>
    <mergeCell ref="AL40:AL41"/>
    <mergeCell ref="AM40:AM41"/>
    <mergeCell ref="AN40:AN41"/>
    <mergeCell ref="Z40:Z41"/>
    <mergeCell ref="AA40:AA41"/>
    <mergeCell ref="AC40:AC41"/>
    <mergeCell ref="AD40:AD41"/>
    <mergeCell ref="AE40:AE41"/>
    <mergeCell ref="AF40:AF41"/>
    <mergeCell ref="AG40:AG41"/>
    <mergeCell ref="AH42:AH43"/>
    <mergeCell ref="AI42:AI43"/>
    <mergeCell ref="AJ42:AJ43"/>
    <mergeCell ref="AK42:AK43"/>
    <mergeCell ref="AL42:AL43"/>
    <mergeCell ref="AM42:AM43"/>
    <mergeCell ref="AN42:AN43"/>
    <mergeCell ref="Z42:Z43"/>
    <mergeCell ref="AA42:AA43"/>
    <mergeCell ref="AC42:AC43"/>
    <mergeCell ref="AD42:AD43"/>
    <mergeCell ref="AE42:AE43"/>
    <mergeCell ref="AF42:AF43"/>
    <mergeCell ref="AG42:AG43"/>
    <mergeCell ref="AH35:AH36"/>
    <mergeCell ref="AI35:AI36"/>
    <mergeCell ref="AJ35:AJ36"/>
    <mergeCell ref="AK35:AK36"/>
    <mergeCell ref="AL35:AL36"/>
    <mergeCell ref="AM35:AM36"/>
    <mergeCell ref="AN35:AN36"/>
    <mergeCell ref="AC37:AN37"/>
    <mergeCell ref="Z35:Z36"/>
    <mergeCell ref="AA35:AA36"/>
    <mergeCell ref="AC35:AC36"/>
    <mergeCell ref="AD35:AD36"/>
    <mergeCell ref="AE35:AE36"/>
    <mergeCell ref="AF35:AF36"/>
    <mergeCell ref="AG35:AG36"/>
    <mergeCell ref="AH38:AH39"/>
    <mergeCell ref="AI38:AI39"/>
    <mergeCell ref="AJ38:AJ39"/>
    <mergeCell ref="AG127:AG128"/>
    <mergeCell ref="AH127:AH128"/>
    <mergeCell ref="AI127:AI128"/>
    <mergeCell ref="AJ127:AJ128"/>
    <mergeCell ref="AK127:AK128"/>
    <mergeCell ref="AL127:AL128"/>
    <mergeCell ref="AM127:AM128"/>
    <mergeCell ref="AN127:AN128"/>
    <mergeCell ref="Z124:Z125"/>
    <mergeCell ref="AA124:AA125"/>
    <mergeCell ref="AC124:AN125"/>
    <mergeCell ref="Z127:Z128"/>
    <mergeCell ref="AA127:AA128"/>
    <mergeCell ref="AC127:AC128"/>
    <mergeCell ref="AD127:AD128"/>
    <mergeCell ref="AM132:AM133"/>
    <mergeCell ref="AN132:AN133"/>
    <mergeCell ref="AF132:AF133"/>
    <mergeCell ref="AG132:AG133"/>
    <mergeCell ref="AH132:AH133"/>
    <mergeCell ref="AI132:AI133"/>
    <mergeCell ref="AJ132:AJ133"/>
    <mergeCell ref="AK132:AK133"/>
    <mergeCell ref="AL132:AL133"/>
    <mergeCell ref="Z120:Z121"/>
    <mergeCell ref="AA120:AA121"/>
    <mergeCell ref="AC120:AC121"/>
    <mergeCell ref="AD120:AD121"/>
    <mergeCell ref="AE120:AE121"/>
    <mergeCell ref="AF120:AF121"/>
    <mergeCell ref="AG120:AG121"/>
    <mergeCell ref="AH122:AH123"/>
    <mergeCell ref="AI122:AI123"/>
    <mergeCell ref="AJ122:AJ123"/>
    <mergeCell ref="AK122:AK123"/>
    <mergeCell ref="AL122:AL123"/>
    <mergeCell ref="AM122:AM123"/>
    <mergeCell ref="AN122:AN123"/>
    <mergeCell ref="Z122:Z123"/>
    <mergeCell ref="AA122:AA123"/>
    <mergeCell ref="AC122:AC123"/>
    <mergeCell ref="AD122:AD123"/>
    <mergeCell ref="AE122:AE123"/>
    <mergeCell ref="AF122:AF123"/>
    <mergeCell ref="AG122:AG123"/>
    <mergeCell ref="AH116:AH117"/>
    <mergeCell ref="AI116:AI117"/>
    <mergeCell ref="AJ118:AJ119"/>
    <mergeCell ref="AK118:AK119"/>
    <mergeCell ref="AL118:AL119"/>
    <mergeCell ref="AM118:AM119"/>
    <mergeCell ref="AN118:AN119"/>
    <mergeCell ref="AC118:AC119"/>
    <mergeCell ref="AD118:AD119"/>
    <mergeCell ref="AE118:AE119"/>
    <mergeCell ref="AF118:AF119"/>
    <mergeCell ref="AG118:AG119"/>
    <mergeCell ref="AH118:AH119"/>
    <mergeCell ref="AI118:AI119"/>
    <mergeCell ref="AH120:AH121"/>
    <mergeCell ref="AI120:AI121"/>
    <mergeCell ref="AJ120:AJ121"/>
    <mergeCell ref="AK120:AK121"/>
    <mergeCell ref="AL120:AL121"/>
    <mergeCell ref="AM120:AM121"/>
    <mergeCell ref="AN120:AN121"/>
    <mergeCell ref="AE130:AE131"/>
    <mergeCell ref="AF130:AF131"/>
    <mergeCell ref="Z132:Z133"/>
    <mergeCell ref="AA132:AA133"/>
    <mergeCell ref="AC132:AC133"/>
    <mergeCell ref="AD132:AD133"/>
    <mergeCell ref="AE132:AE133"/>
    <mergeCell ref="AH111:AH112"/>
    <mergeCell ref="AI111:AI112"/>
    <mergeCell ref="AJ111:AJ112"/>
    <mergeCell ref="AK111:AK112"/>
    <mergeCell ref="AL111:AL112"/>
    <mergeCell ref="AM111:AM112"/>
    <mergeCell ref="AN111:AN112"/>
    <mergeCell ref="AC113:AN113"/>
    <mergeCell ref="Z111:Z112"/>
    <mergeCell ref="AA111:AA112"/>
    <mergeCell ref="AC111:AC112"/>
    <mergeCell ref="AD111:AD112"/>
    <mergeCell ref="AE111:AE112"/>
    <mergeCell ref="AF111:AF112"/>
    <mergeCell ref="AG111:AG112"/>
    <mergeCell ref="AJ116:AJ117"/>
    <mergeCell ref="AK116:AK117"/>
    <mergeCell ref="AL116:AL117"/>
    <mergeCell ref="AM116:AM117"/>
    <mergeCell ref="AN116:AN117"/>
    <mergeCell ref="AC116:AC117"/>
    <mergeCell ref="AD116:AD117"/>
    <mergeCell ref="AE116:AE117"/>
    <mergeCell ref="AF116:AF117"/>
    <mergeCell ref="AG116:AG117"/>
    <mergeCell ref="AH103:AH104"/>
    <mergeCell ref="AI103:AI104"/>
    <mergeCell ref="AJ103:AJ104"/>
    <mergeCell ref="AK103:AK104"/>
    <mergeCell ref="AL103:AL104"/>
    <mergeCell ref="AM103:AM104"/>
    <mergeCell ref="AN103:AN104"/>
    <mergeCell ref="AC105:AN105"/>
    <mergeCell ref="Z103:Z104"/>
    <mergeCell ref="AA103:AA104"/>
    <mergeCell ref="AC103:AC104"/>
    <mergeCell ref="AD103:AD104"/>
    <mergeCell ref="AE103:AE104"/>
    <mergeCell ref="AF103:AF104"/>
    <mergeCell ref="AG103:AG104"/>
    <mergeCell ref="Z108:Z109"/>
    <mergeCell ref="AA108:AA109"/>
    <mergeCell ref="AC108:AN109"/>
    <mergeCell ref="AH106:AH107"/>
    <mergeCell ref="AI106:AI107"/>
    <mergeCell ref="AJ106:AJ107"/>
    <mergeCell ref="AK106:AK107"/>
    <mergeCell ref="AL106:AL107"/>
    <mergeCell ref="AM106:AM107"/>
    <mergeCell ref="AN106:AN107"/>
    <mergeCell ref="Z106:Z107"/>
    <mergeCell ref="AA106:AA107"/>
    <mergeCell ref="AC106:AC107"/>
    <mergeCell ref="AD106:AD107"/>
    <mergeCell ref="AE106:AE107"/>
    <mergeCell ref="AF106:AF107"/>
    <mergeCell ref="AG106:AG107"/>
    <mergeCell ref="AG130:AG131"/>
    <mergeCell ref="AH130:AH131"/>
    <mergeCell ref="AI130:AI131"/>
    <mergeCell ref="AJ130:AJ131"/>
    <mergeCell ref="AK130:AK131"/>
    <mergeCell ref="AL130:AL131"/>
    <mergeCell ref="AM130:AM131"/>
    <mergeCell ref="AN130:AN131"/>
    <mergeCell ref="AE127:AE128"/>
    <mergeCell ref="AF127:AF128"/>
    <mergeCell ref="AC129:AN129"/>
    <mergeCell ref="Z130:Z131"/>
    <mergeCell ref="AA130:AA131"/>
    <mergeCell ref="AC130:AC131"/>
    <mergeCell ref="AD130:AD131"/>
    <mergeCell ref="AH98:AH99"/>
    <mergeCell ref="AI98:AI99"/>
    <mergeCell ref="AJ98:AJ99"/>
    <mergeCell ref="AK98:AK99"/>
    <mergeCell ref="AL98:AL99"/>
    <mergeCell ref="AM98:AM99"/>
    <mergeCell ref="AN98:AN99"/>
    <mergeCell ref="Z100:Z101"/>
    <mergeCell ref="AA100:AA101"/>
    <mergeCell ref="AC100:AN101"/>
    <mergeCell ref="Z98:Z99"/>
    <mergeCell ref="AA98:AA99"/>
    <mergeCell ref="AC98:AC99"/>
    <mergeCell ref="AD98:AD99"/>
    <mergeCell ref="AE98:AE99"/>
    <mergeCell ref="AF98:AF99"/>
    <mergeCell ref="AG98:AG99"/>
  </mergeCells>
  <pageMargins left="0.7" right="0.7" top="0.75" bottom="0.75" header="0" footer="0"/>
  <pageSetup scale="6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N948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3.140625" customWidth="1"/>
    <col min="2" max="2" width="25.42578125" customWidth="1"/>
    <col min="3" max="3" width="25.5703125" customWidth="1"/>
    <col min="4" max="4" width="25.140625" customWidth="1"/>
    <col min="5" max="5" width="27.28515625" customWidth="1"/>
    <col min="6" max="6" width="23.85546875" customWidth="1"/>
    <col min="7" max="7" width="16" customWidth="1"/>
    <col min="8" max="8" width="12.85546875" customWidth="1"/>
    <col min="9" max="9" width="23.42578125" customWidth="1"/>
    <col min="10" max="10" width="12.7109375" customWidth="1"/>
    <col min="11" max="11" width="21.42578125" customWidth="1"/>
    <col min="12" max="12" width="6.85546875" customWidth="1"/>
    <col min="13" max="13" width="8.7109375" customWidth="1"/>
    <col min="14" max="17" width="7.7109375" customWidth="1"/>
    <col min="18" max="19" width="8.7109375" customWidth="1"/>
    <col min="20" max="21" width="7.7109375" customWidth="1"/>
    <col min="22" max="22" width="8.7109375" customWidth="1"/>
    <col min="23" max="24" width="7.7109375" customWidth="1"/>
    <col min="25" max="25" width="8.7109375" customWidth="1"/>
    <col min="26" max="26" width="12.42578125" customWidth="1"/>
    <col min="27" max="27" width="11.5703125" customWidth="1"/>
    <col min="28" max="28" width="1.140625" customWidth="1"/>
    <col min="29" max="36" width="26.42578125" customWidth="1"/>
    <col min="37" max="37" width="28.5703125" customWidth="1"/>
    <col min="38" max="40" width="26.42578125" customWidth="1"/>
  </cols>
  <sheetData>
    <row r="1" spans="1:40" ht="18" customHeight="1">
      <c r="A1" s="823"/>
      <c r="B1" s="824" t="s">
        <v>484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25" t="s">
        <v>353</v>
      </c>
      <c r="Z1" s="748"/>
      <c r="AA1" s="749"/>
      <c r="AB1" s="253"/>
      <c r="AC1" s="826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27" t="s">
        <v>353</v>
      </c>
      <c r="AN1" s="749"/>
    </row>
    <row r="2" spans="1:40" ht="18" customHeight="1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86" t="s">
        <v>355</v>
      </c>
      <c r="Z2" s="691"/>
      <c r="AA2" s="680"/>
      <c r="AB2" s="253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87" t="s">
        <v>355</v>
      </c>
      <c r="AN2" s="680"/>
    </row>
    <row r="3" spans="1:40" ht="18" customHeight="1">
      <c r="A3" s="687"/>
      <c r="B3" s="878"/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879"/>
      <c r="Z3" s="748"/>
      <c r="AA3" s="749"/>
      <c r="AB3" s="253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88">
        <f>Z3</f>
        <v>0</v>
      </c>
      <c r="AN3" s="679"/>
    </row>
    <row r="4" spans="1:40" ht="23.25" customHeight="1">
      <c r="A4" s="687"/>
      <c r="B4" s="770" t="s">
        <v>357</v>
      </c>
      <c r="C4" s="880" t="s">
        <v>114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254">
        <v>5.7500000000000002E-2</v>
      </c>
      <c r="AB4" s="253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79"/>
    </row>
    <row r="5" spans="1:40" ht="23.25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881" t="s">
        <v>360</v>
      </c>
      <c r="Z5" s="882"/>
      <c r="AA5" s="340">
        <f>AA9+AA21+AA33+AA47</f>
        <v>0</v>
      </c>
      <c r="AB5" s="253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79"/>
    </row>
    <row r="6" spans="1:40" ht="23.25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883" t="s">
        <v>361</v>
      </c>
      <c r="Z6" s="882"/>
      <c r="AA6" s="341">
        <f>+AA5*AA4</f>
        <v>0</v>
      </c>
      <c r="AB6" s="253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691"/>
      <c r="AN6" s="680"/>
    </row>
    <row r="7" spans="1:40" ht="21.75" customHeight="1">
      <c r="A7" s="688"/>
      <c r="B7" s="884" t="s">
        <v>362</v>
      </c>
      <c r="C7" s="748"/>
      <c r="D7" s="748"/>
      <c r="E7" s="748"/>
      <c r="F7" s="749"/>
      <c r="G7" s="884" t="s">
        <v>4</v>
      </c>
      <c r="H7" s="748"/>
      <c r="I7" s="748"/>
      <c r="J7" s="748"/>
      <c r="K7" s="749"/>
      <c r="L7" s="884" t="s">
        <v>363</v>
      </c>
      <c r="M7" s="748"/>
      <c r="N7" s="748"/>
      <c r="O7" s="748"/>
      <c r="P7" s="748"/>
      <c r="Q7" s="748"/>
      <c r="R7" s="748"/>
      <c r="S7" s="748"/>
      <c r="T7" s="748"/>
      <c r="U7" s="748"/>
      <c r="V7" s="748"/>
      <c r="W7" s="748"/>
      <c r="X7" s="749"/>
      <c r="Y7" s="885" t="s">
        <v>364</v>
      </c>
      <c r="Z7" s="748"/>
      <c r="AA7" s="749"/>
      <c r="AB7" s="253"/>
      <c r="AC7" s="258"/>
      <c r="AD7" s="258"/>
      <c r="AE7" s="258"/>
      <c r="AF7" s="258"/>
      <c r="AG7" s="258"/>
      <c r="AH7" s="258"/>
      <c r="AI7" s="258"/>
      <c r="AJ7" s="258"/>
      <c r="AK7" s="258"/>
      <c r="AL7" s="259"/>
      <c r="AM7" s="260"/>
      <c r="AN7" s="260"/>
    </row>
    <row r="8" spans="1:40" ht="52.5" customHeight="1">
      <c r="A8" s="342" t="s">
        <v>10</v>
      </c>
      <c r="B8" s="343" t="s">
        <v>11</v>
      </c>
      <c r="C8" s="343" t="s">
        <v>12</v>
      </c>
      <c r="D8" s="343" t="s">
        <v>13</v>
      </c>
      <c r="E8" s="343" t="s">
        <v>14</v>
      </c>
      <c r="F8" s="343" t="s">
        <v>15</v>
      </c>
      <c r="G8" s="343" t="s">
        <v>16</v>
      </c>
      <c r="H8" s="344" t="s">
        <v>17</v>
      </c>
      <c r="I8" s="344" t="s">
        <v>18</v>
      </c>
      <c r="J8" s="343" t="s">
        <v>19</v>
      </c>
      <c r="K8" s="343" t="s">
        <v>20</v>
      </c>
      <c r="L8" s="344" t="s">
        <v>48</v>
      </c>
      <c r="M8" s="344" t="s">
        <v>49</v>
      </c>
      <c r="N8" s="344" t="s">
        <v>50</v>
      </c>
      <c r="O8" s="344" t="s">
        <v>51</v>
      </c>
      <c r="P8" s="344" t="s">
        <v>52</v>
      </c>
      <c r="Q8" s="344" t="s">
        <v>53</v>
      </c>
      <c r="R8" s="344" t="s">
        <v>54</v>
      </c>
      <c r="S8" s="344" t="s">
        <v>55</v>
      </c>
      <c r="T8" s="344" t="s">
        <v>56</v>
      </c>
      <c r="U8" s="344" t="s">
        <v>57</v>
      </c>
      <c r="V8" s="344" t="s">
        <v>58</v>
      </c>
      <c r="W8" s="344" t="s">
        <v>59</v>
      </c>
      <c r="X8" s="344" t="s">
        <v>60</v>
      </c>
      <c r="Y8" s="345" t="s">
        <v>61</v>
      </c>
      <c r="Z8" s="346" t="s">
        <v>365</v>
      </c>
      <c r="AA8" s="347" t="s">
        <v>366</v>
      </c>
      <c r="AB8" s="253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31.5" customHeight="1">
      <c r="A9" s="904" t="s">
        <v>621</v>
      </c>
      <c r="B9" s="678" t="s">
        <v>369</v>
      </c>
      <c r="C9" s="898" t="s">
        <v>622</v>
      </c>
      <c r="D9" s="898" t="s">
        <v>623</v>
      </c>
      <c r="E9" s="898" t="s">
        <v>403</v>
      </c>
      <c r="F9" s="898" t="s">
        <v>411</v>
      </c>
      <c r="G9" s="898" t="s">
        <v>374</v>
      </c>
      <c r="H9" s="898">
        <v>9</v>
      </c>
      <c r="I9" s="898" t="s">
        <v>624</v>
      </c>
      <c r="J9" s="681" t="s">
        <v>375</v>
      </c>
      <c r="K9" s="681" t="s">
        <v>626</v>
      </c>
      <c r="L9" s="263" t="s">
        <v>44</v>
      </c>
      <c r="M9" s="264">
        <f t="shared" ref="M9:X9" si="0">+M18</f>
        <v>0</v>
      </c>
      <c r="N9" s="264">
        <f t="shared" si="0"/>
        <v>0</v>
      </c>
      <c r="O9" s="264">
        <f t="shared" si="0"/>
        <v>0</v>
      </c>
      <c r="P9" s="264">
        <f t="shared" si="0"/>
        <v>0.55999999999999994</v>
      </c>
      <c r="Q9" s="264">
        <f t="shared" si="0"/>
        <v>1</v>
      </c>
      <c r="R9" s="264">
        <f t="shared" si="0"/>
        <v>1</v>
      </c>
      <c r="S9" s="264">
        <f t="shared" si="0"/>
        <v>1</v>
      </c>
      <c r="T9" s="264">
        <f t="shared" si="0"/>
        <v>1</v>
      </c>
      <c r="U9" s="264">
        <f t="shared" si="0"/>
        <v>1</v>
      </c>
      <c r="V9" s="264">
        <f t="shared" si="0"/>
        <v>1</v>
      </c>
      <c r="W9" s="264">
        <f t="shared" si="0"/>
        <v>1</v>
      </c>
      <c r="X9" s="264">
        <f t="shared" si="0"/>
        <v>1</v>
      </c>
      <c r="Y9" s="348">
        <f t="shared" ref="Y9:Y10" si="1">SUM(M9:X9)</f>
        <v>8.56</v>
      </c>
      <c r="Z9" s="814">
        <v>0.52</v>
      </c>
      <c r="AA9" s="875">
        <f>IF(OR(Y10=0,Z9=0),0,(Y10/Y9*Z9))</f>
        <v>0</v>
      </c>
      <c r="AB9" s="253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</row>
    <row r="10" spans="1:40" ht="31.5" customHeight="1">
      <c r="A10" s="687"/>
      <c r="B10" s="680"/>
      <c r="C10" s="684"/>
      <c r="D10" s="684"/>
      <c r="E10" s="684"/>
      <c r="F10" s="684"/>
      <c r="G10" s="684"/>
      <c r="H10" s="684"/>
      <c r="I10" s="684"/>
      <c r="J10" s="680"/>
      <c r="K10" s="680"/>
      <c r="L10" s="266" t="s">
        <v>377</v>
      </c>
      <c r="M10" s="267">
        <f t="shared" ref="M10:X10" si="2">+M19</f>
        <v>0</v>
      </c>
      <c r="N10" s="267">
        <f t="shared" si="2"/>
        <v>0</v>
      </c>
      <c r="O10" s="267">
        <f t="shared" si="2"/>
        <v>0</v>
      </c>
      <c r="P10" s="267">
        <f t="shared" si="2"/>
        <v>0</v>
      </c>
      <c r="Q10" s="267">
        <f t="shared" si="2"/>
        <v>0</v>
      </c>
      <c r="R10" s="267">
        <f t="shared" si="2"/>
        <v>0</v>
      </c>
      <c r="S10" s="267">
        <f t="shared" si="2"/>
        <v>0</v>
      </c>
      <c r="T10" s="267">
        <f t="shared" si="2"/>
        <v>0</v>
      </c>
      <c r="U10" s="267">
        <f t="shared" si="2"/>
        <v>0</v>
      </c>
      <c r="V10" s="267">
        <f t="shared" si="2"/>
        <v>0</v>
      </c>
      <c r="W10" s="267">
        <f t="shared" si="2"/>
        <v>0</v>
      </c>
      <c r="X10" s="267">
        <f t="shared" si="2"/>
        <v>0</v>
      </c>
      <c r="Y10" s="349">
        <f t="shared" si="1"/>
        <v>0</v>
      </c>
      <c r="Z10" s="680"/>
      <c r="AA10" s="684"/>
      <c r="AB10" s="253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 ht="18" customHeight="1">
      <c r="A11" s="687"/>
      <c r="B11" s="350"/>
      <c r="C11" s="889" t="s">
        <v>378</v>
      </c>
      <c r="D11" s="890"/>
      <c r="E11" s="890"/>
      <c r="F11" s="890"/>
      <c r="G11" s="890"/>
      <c r="H11" s="890"/>
      <c r="I11" s="890"/>
      <c r="J11" s="882"/>
      <c r="K11" s="350"/>
      <c r="L11" s="351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0"/>
      <c r="Z11" s="353" t="s">
        <v>379</v>
      </c>
      <c r="AA11" s="350"/>
      <c r="AB11" s="253"/>
      <c r="AC11" s="877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9"/>
    </row>
    <row r="12" spans="1:40" ht="18" customHeight="1">
      <c r="A12" s="687"/>
      <c r="B12" s="678" t="s">
        <v>369</v>
      </c>
      <c r="C12" s="891" t="s">
        <v>628</v>
      </c>
      <c r="D12" s="690"/>
      <c r="E12" s="690"/>
      <c r="F12" s="690"/>
      <c r="G12" s="690"/>
      <c r="H12" s="690"/>
      <c r="I12" s="690"/>
      <c r="J12" s="679"/>
      <c r="K12" s="681" t="s">
        <v>626</v>
      </c>
      <c r="L12" s="263" t="s">
        <v>44</v>
      </c>
      <c r="M12" s="264"/>
      <c r="N12" s="264"/>
      <c r="O12" s="264"/>
      <c r="P12" s="354">
        <v>1.4</v>
      </c>
      <c r="Q12" s="355">
        <v>1</v>
      </c>
      <c r="R12" s="355">
        <v>1</v>
      </c>
      <c r="S12" s="355">
        <v>1</v>
      </c>
      <c r="T12" s="355">
        <v>1</v>
      </c>
      <c r="U12" s="355">
        <v>1</v>
      </c>
      <c r="V12" s="355">
        <v>1</v>
      </c>
      <c r="W12" s="355">
        <v>1</v>
      </c>
      <c r="X12" s="355">
        <v>1</v>
      </c>
      <c r="Y12" s="348">
        <f t="shared" ref="Y12:Y19" si="3">SUM(M12:X12)</f>
        <v>9.4</v>
      </c>
      <c r="Z12" s="814">
        <v>0.4</v>
      </c>
      <c r="AA12" s="874">
        <f>IF(OR(Y13=0,Z12=0),0,(Y13/Y12*Z12))</f>
        <v>0</v>
      </c>
      <c r="AB12" s="253"/>
      <c r="AC12" s="681"/>
      <c r="AD12" s="681"/>
      <c r="AE12" s="681"/>
      <c r="AF12" s="681"/>
      <c r="AG12" s="681"/>
      <c r="AH12" s="681"/>
      <c r="AI12" s="681"/>
      <c r="AJ12" s="681"/>
      <c r="AK12" s="681"/>
      <c r="AL12" s="681"/>
      <c r="AM12" s="681"/>
      <c r="AN12" s="681"/>
    </row>
    <row r="13" spans="1:40" ht="18" customHeight="1">
      <c r="A13" s="687"/>
      <c r="B13" s="680"/>
      <c r="C13" s="691"/>
      <c r="D13" s="691"/>
      <c r="E13" s="691"/>
      <c r="F13" s="691"/>
      <c r="G13" s="691"/>
      <c r="H13" s="691"/>
      <c r="I13" s="691"/>
      <c r="J13" s="680"/>
      <c r="K13" s="680"/>
      <c r="L13" s="275" t="s">
        <v>377</v>
      </c>
      <c r="M13" s="356"/>
      <c r="N13" s="357"/>
      <c r="O13" s="357"/>
      <c r="P13" s="357"/>
      <c r="Q13" s="357"/>
      <c r="R13" s="356"/>
      <c r="S13" s="356"/>
      <c r="T13" s="356"/>
      <c r="U13" s="356"/>
      <c r="V13" s="356"/>
      <c r="W13" s="356"/>
      <c r="X13" s="356"/>
      <c r="Y13" s="349">
        <f t="shared" si="3"/>
        <v>0</v>
      </c>
      <c r="Z13" s="680"/>
      <c r="AA13" s="684"/>
      <c r="AB13" s="253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</row>
    <row r="14" spans="1:40" ht="18" customHeight="1">
      <c r="A14" s="687"/>
      <c r="B14" s="678" t="s">
        <v>369</v>
      </c>
      <c r="C14" s="891" t="s">
        <v>629</v>
      </c>
      <c r="D14" s="690"/>
      <c r="E14" s="690"/>
      <c r="F14" s="690"/>
      <c r="G14" s="690"/>
      <c r="H14" s="690"/>
      <c r="I14" s="690"/>
      <c r="J14" s="679"/>
      <c r="K14" s="681" t="s">
        <v>626</v>
      </c>
      <c r="L14" s="263" t="s">
        <v>44</v>
      </c>
      <c r="M14" s="264"/>
      <c r="N14" s="264"/>
      <c r="O14" s="264"/>
      <c r="P14" s="264"/>
      <c r="Q14" s="355">
        <v>1</v>
      </c>
      <c r="R14" s="356">
        <v>1</v>
      </c>
      <c r="S14" s="356">
        <v>1</v>
      </c>
      <c r="T14" s="356">
        <v>1</v>
      </c>
      <c r="U14" s="356">
        <v>1</v>
      </c>
      <c r="V14" s="356">
        <v>1</v>
      </c>
      <c r="W14" s="356">
        <v>1</v>
      </c>
      <c r="X14" s="356">
        <v>1</v>
      </c>
      <c r="Y14" s="348">
        <f t="shared" si="3"/>
        <v>8</v>
      </c>
      <c r="Z14" s="814">
        <v>0.3</v>
      </c>
      <c r="AA14" s="874">
        <f>IF(OR(Y15=0,Z14=0),0,(Y15/Y14*Z14))</f>
        <v>0</v>
      </c>
      <c r="AB14" s="253"/>
      <c r="AC14" s="681"/>
      <c r="AD14" s="681"/>
      <c r="AE14" s="681"/>
      <c r="AF14" s="681"/>
      <c r="AG14" s="681"/>
      <c r="AH14" s="681"/>
      <c r="AI14" s="681"/>
      <c r="AJ14" s="681"/>
      <c r="AK14" s="681"/>
      <c r="AL14" s="681"/>
      <c r="AM14" s="681"/>
      <c r="AN14" s="681"/>
    </row>
    <row r="15" spans="1:40" ht="18" customHeight="1">
      <c r="A15" s="687"/>
      <c r="B15" s="680"/>
      <c r="C15" s="691"/>
      <c r="D15" s="691"/>
      <c r="E15" s="691"/>
      <c r="F15" s="691"/>
      <c r="G15" s="691"/>
      <c r="H15" s="691"/>
      <c r="I15" s="691"/>
      <c r="J15" s="680"/>
      <c r="K15" s="680"/>
      <c r="L15" s="275" t="s">
        <v>377</v>
      </c>
      <c r="M15" s="356"/>
      <c r="N15" s="357"/>
      <c r="O15" s="357"/>
      <c r="P15" s="357"/>
      <c r="Q15" s="357"/>
      <c r="R15" s="357"/>
      <c r="S15" s="357"/>
      <c r="T15" s="357"/>
      <c r="U15" s="357"/>
      <c r="V15" s="357"/>
      <c r="W15" s="357"/>
      <c r="X15" s="357"/>
      <c r="Y15" s="349">
        <f t="shared" si="3"/>
        <v>0</v>
      </c>
      <c r="Z15" s="680"/>
      <c r="AA15" s="684"/>
      <c r="AB15" s="253"/>
      <c r="AC15" s="680"/>
      <c r="AD15" s="680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</row>
    <row r="16" spans="1:40" ht="18" customHeight="1">
      <c r="A16" s="687"/>
      <c r="B16" s="678" t="s">
        <v>369</v>
      </c>
      <c r="C16" s="891" t="s">
        <v>630</v>
      </c>
      <c r="D16" s="690"/>
      <c r="E16" s="690"/>
      <c r="F16" s="690"/>
      <c r="G16" s="690"/>
      <c r="H16" s="690"/>
      <c r="I16" s="690"/>
      <c r="J16" s="679"/>
      <c r="K16" s="681" t="s">
        <v>626</v>
      </c>
      <c r="L16" s="263" t="s">
        <v>44</v>
      </c>
      <c r="M16" s="264"/>
      <c r="N16" s="264"/>
      <c r="O16" s="264"/>
      <c r="P16" s="264"/>
      <c r="Q16" s="355">
        <v>1</v>
      </c>
      <c r="R16" s="355">
        <v>1</v>
      </c>
      <c r="S16" s="355">
        <v>1</v>
      </c>
      <c r="T16" s="355">
        <v>1</v>
      </c>
      <c r="U16" s="355">
        <v>1</v>
      </c>
      <c r="V16" s="355">
        <v>1</v>
      </c>
      <c r="W16" s="355">
        <v>1</v>
      </c>
      <c r="X16" s="355">
        <v>1</v>
      </c>
      <c r="Y16" s="348">
        <f t="shared" si="3"/>
        <v>8</v>
      </c>
      <c r="Z16" s="814">
        <v>0.3</v>
      </c>
      <c r="AA16" s="874">
        <f>IF(OR(Y17=0,Z16=0),0,(Y17/Y16*Z16))</f>
        <v>0</v>
      </c>
      <c r="AB16" s="253"/>
      <c r="AC16" s="681"/>
      <c r="AD16" s="681"/>
      <c r="AE16" s="681"/>
      <c r="AF16" s="681"/>
      <c r="AG16" s="681"/>
      <c r="AH16" s="681"/>
      <c r="AI16" s="681"/>
      <c r="AJ16" s="681"/>
      <c r="AK16" s="681"/>
      <c r="AL16" s="681"/>
      <c r="AM16" s="681"/>
      <c r="AN16" s="681"/>
    </row>
    <row r="17" spans="1:40" ht="18" customHeight="1">
      <c r="A17" s="687"/>
      <c r="B17" s="680"/>
      <c r="C17" s="691"/>
      <c r="D17" s="691"/>
      <c r="E17" s="691"/>
      <c r="F17" s="691"/>
      <c r="G17" s="691"/>
      <c r="H17" s="691"/>
      <c r="I17" s="691"/>
      <c r="J17" s="680"/>
      <c r="K17" s="680"/>
      <c r="L17" s="275" t="s">
        <v>377</v>
      </c>
      <c r="M17" s="359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49">
        <f t="shared" si="3"/>
        <v>0</v>
      </c>
      <c r="Z17" s="680"/>
      <c r="AA17" s="684"/>
      <c r="AB17" s="253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</row>
    <row r="18" spans="1:40" ht="18" customHeight="1">
      <c r="A18" s="687"/>
      <c r="B18" s="361"/>
      <c r="C18" s="892" t="s">
        <v>383</v>
      </c>
      <c r="D18" s="893"/>
      <c r="E18" s="893"/>
      <c r="F18" s="893"/>
      <c r="G18" s="893"/>
      <c r="H18" s="893"/>
      <c r="I18" s="893"/>
      <c r="J18" s="894"/>
      <c r="K18" s="361"/>
      <c r="L18" s="362" t="s">
        <v>44</v>
      </c>
      <c r="M18" s="363">
        <f t="shared" ref="M18:X18" si="4">M12*$Z$12+M14*$Z$14+M16*$Z$16</f>
        <v>0</v>
      </c>
      <c r="N18" s="363">
        <f t="shared" si="4"/>
        <v>0</v>
      </c>
      <c r="O18" s="363">
        <f t="shared" si="4"/>
        <v>0</v>
      </c>
      <c r="P18" s="363">
        <f t="shared" si="4"/>
        <v>0.55999999999999994</v>
      </c>
      <c r="Q18" s="363">
        <f t="shared" si="4"/>
        <v>1</v>
      </c>
      <c r="R18" s="363">
        <f t="shared" si="4"/>
        <v>1</v>
      </c>
      <c r="S18" s="363">
        <f t="shared" si="4"/>
        <v>1</v>
      </c>
      <c r="T18" s="363">
        <f t="shared" si="4"/>
        <v>1</v>
      </c>
      <c r="U18" s="363">
        <f t="shared" si="4"/>
        <v>1</v>
      </c>
      <c r="V18" s="363">
        <f t="shared" si="4"/>
        <v>1</v>
      </c>
      <c r="W18" s="363">
        <f t="shared" si="4"/>
        <v>1</v>
      </c>
      <c r="X18" s="363">
        <f t="shared" si="4"/>
        <v>1</v>
      </c>
      <c r="Y18" s="364">
        <f t="shared" si="3"/>
        <v>8.56</v>
      </c>
      <c r="Z18" s="872">
        <f>SUM(Z12:Z17)</f>
        <v>1</v>
      </c>
      <c r="AA18" s="874">
        <f>IF(OR(Y19=0,Z18=0),0,(Y19/Y18*Z18))</f>
        <v>0</v>
      </c>
      <c r="AB18" s="253"/>
      <c r="AC18" s="689" t="s">
        <v>384</v>
      </c>
      <c r="AD18" s="690"/>
      <c r="AE18" s="690"/>
      <c r="AF18" s="690"/>
      <c r="AG18" s="690"/>
      <c r="AH18" s="690"/>
      <c r="AI18" s="690"/>
      <c r="AJ18" s="690"/>
      <c r="AK18" s="690"/>
      <c r="AL18" s="690"/>
      <c r="AM18" s="690"/>
      <c r="AN18" s="679"/>
    </row>
    <row r="19" spans="1:40" ht="18" customHeight="1">
      <c r="A19" s="767"/>
      <c r="B19" s="365"/>
      <c r="C19" s="895"/>
      <c r="D19" s="896"/>
      <c r="E19" s="896"/>
      <c r="F19" s="896"/>
      <c r="G19" s="896"/>
      <c r="H19" s="896"/>
      <c r="I19" s="896"/>
      <c r="J19" s="897"/>
      <c r="K19" s="365"/>
      <c r="L19" s="366" t="s">
        <v>377</v>
      </c>
      <c r="M19" s="367">
        <f t="shared" ref="M19:X19" si="5">M13*$Z$12+M15*$Z$14+M17*$Z$16</f>
        <v>0</v>
      </c>
      <c r="N19" s="367">
        <f t="shared" si="5"/>
        <v>0</v>
      </c>
      <c r="O19" s="367">
        <f t="shared" si="5"/>
        <v>0</v>
      </c>
      <c r="P19" s="367">
        <f t="shared" si="5"/>
        <v>0</v>
      </c>
      <c r="Q19" s="367">
        <f t="shared" si="5"/>
        <v>0</v>
      </c>
      <c r="R19" s="367">
        <f t="shared" si="5"/>
        <v>0</v>
      </c>
      <c r="S19" s="367">
        <f t="shared" si="5"/>
        <v>0</v>
      </c>
      <c r="T19" s="367">
        <f t="shared" si="5"/>
        <v>0</v>
      </c>
      <c r="U19" s="367">
        <f t="shared" si="5"/>
        <v>0</v>
      </c>
      <c r="V19" s="367">
        <f t="shared" si="5"/>
        <v>0</v>
      </c>
      <c r="W19" s="367">
        <f t="shared" si="5"/>
        <v>0</v>
      </c>
      <c r="X19" s="367">
        <f t="shared" si="5"/>
        <v>0</v>
      </c>
      <c r="Y19" s="368">
        <f t="shared" si="3"/>
        <v>0</v>
      </c>
      <c r="Z19" s="873"/>
      <c r="AA19" s="873"/>
      <c r="AB19" s="253"/>
      <c r="AC19" s="691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80"/>
    </row>
    <row r="20" spans="1:40" ht="32.25" customHeight="1">
      <c r="A20" s="342" t="s">
        <v>10</v>
      </c>
      <c r="B20" s="346" t="s">
        <v>11</v>
      </c>
      <c r="C20" s="369" t="s">
        <v>12</v>
      </c>
      <c r="D20" s="369" t="s">
        <v>13</v>
      </c>
      <c r="E20" s="369" t="s">
        <v>14</v>
      </c>
      <c r="F20" s="369" t="s">
        <v>15</v>
      </c>
      <c r="G20" s="369" t="s">
        <v>16</v>
      </c>
      <c r="H20" s="370" t="s">
        <v>17</v>
      </c>
      <c r="I20" s="370" t="s">
        <v>18</v>
      </c>
      <c r="J20" s="369" t="s">
        <v>19</v>
      </c>
      <c r="K20" s="346" t="s">
        <v>20</v>
      </c>
      <c r="L20" s="345" t="s">
        <v>48</v>
      </c>
      <c r="M20" s="371" t="s">
        <v>49</v>
      </c>
      <c r="N20" s="371" t="s">
        <v>50</v>
      </c>
      <c r="O20" s="371" t="s">
        <v>51</v>
      </c>
      <c r="P20" s="371" t="s">
        <v>52</v>
      </c>
      <c r="Q20" s="371" t="s">
        <v>53</v>
      </c>
      <c r="R20" s="371" t="s">
        <v>54</v>
      </c>
      <c r="S20" s="371" t="s">
        <v>55</v>
      </c>
      <c r="T20" s="371" t="s">
        <v>56</v>
      </c>
      <c r="U20" s="371" t="s">
        <v>57</v>
      </c>
      <c r="V20" s="371" t="s">
        <v>58</v>
      </c>
      <c r="W20" s="371" t="s">
        <v>59</v>
      </c>
      <c r="X20" s="371" t="s">
        <v>60</v>
      </c>
      <c r="Y20" s="371" t="s">
        <v>61</v>
      </c>
      <c r="Z20" s="346" t="s">
        <v>365</v>
      </c>
      <c r="AA20" s="372" t="s">
        <v>366</v>
      </c>
      <c r="AB20" s="253"/>
      <c r="AC20" s="166" t="s">
        <v>65</v>
      </c>
      <c r="AD20" s="166" t="s">
        <v>66</v>
      </c>
      <c r="AE20" s="166" t="s">
        <v>67</v>
      </c>
      <c r="AF20" s="166" t="s">
        <v>68</v>
      </c>
      <c r="AG20" s="166" t="s">
        <v>69</v>
      </c>
      <c r="AH20" s="166" t="s">
        <v>70</v>
      </c>
      <c r="AI20" s="166" t="s">
        <v>71</v>
      </c>
      <c r="AJ20" s="166" t="s">
        <v>72</v>
      </c>
      <c r="AK20" s="166" t="s">
        <v>73</v>
      </c>
      <c r="AL20" s="166" t="s">
        <v>74</v>
      </c>
      <c r="AM20" s="166" t="s">
        <v>75</v>
      </c>
      <c r="AN20" s="166" t="s">
        <v>367</v>
      </c>
    </row>
    <row r="21" spans="1:40" ht="27.75" customHeight="1">
      <c r="A21" s="766" t="s">
        <v>634</v>
      </c>
      <c r="B21" s="678" t="s">
        <v>369</v>
      </c>
      <c r="C21" s="898" t="s">
        <v>622</v>
      </c>
      <c r="D21" s="905" t="s">
        <v>623</v>
      </c>
      <c r="E21" s="898" t="s">
        <v>403</v>
      </c>
      <c r="F21" s="905" t="s">
        <v>412</v>
      </c>
      <c r="G21" s="681" t="s">
        <v>191</v>
      </c>
      <c r="H21" s="704">
        <v>1</v>
      </c>
      <c r="I21" s="681" t="s">
        <v>637</v>
      </c>
      <c r="J21" s="678" t="s">
        <v>375</v>
      </c>
      <c r="K21" s="681" t="s">
        <v>626</v>
      </c>
      <c r="L21" s="263" t="s">
        <v>44</v>
      </c>
      <c r="M21" s="288">
        <f t="shared" ref="M21:X21" si="6">+M30</f>
        <v>0</v>
      </c>
      <c r="N21" s="288">
        <f t="shared" si="6"/>
        <v>0</v>
      </c>
      <c r="O21" s="288">
        <f t="shared" si="6"/>
        <v>0.92499999999999993</v>
      </c>
      <c r="P21" s="288">
        <f t="shared" si="6"/>
        <v>7.4999999999999997E-2</v>
      </c>
      <c r="Q21" s="288">
        <f t="shared" si="6"/>
        <v>0</v>
      </c>
      <c r="R21" s="288">
        <f t="shared" si="6"/>
        <v>0</v>
      </c>
      <c r="S21" s="288">
        <f t="shared" si="6"/>
        <v>0</v>
      </c>
      <c r="T21" s="288">
        <f t="shared" si="6"/>
        <v>0</v>
      </c>
      <c r="U21" s="288">
        <f t="shared" si="6"/>
        <v>0</v>
      </c>
      <c r="V21" s="288">
        <f t="shared" si="6"/>
        <v>0</v>
      </c>
      <c r="W21" s="288">
        <f t="shared" si="6"/>
        <v>0</v>
      </c>
      <c r="X21" s="288">
        <f t="shared" si="6"/>
        <v>0</v>
      </c>
      <c r="Y21" s="371">
        <f t="shared" ref="Y21:Y22" si="7">SUM(M21:X21)</f>
        <v>0.99999999999999989</v>
      </c>
      <c r="Z21" s="814">
        <v>0.16</v>
      </c>
      <c r="AA21" s="875">
        <f>IF(OR(Y22=0,Z21=0),0,(Y22/Y21*Z21))</f>
        <v>0</v>
      </c>
      <c r="AB21" s="253"/>
      <c r="AC21" s="681"/>
      <c r="AD21" s="681"/>
      <c r="AE21" s="681"/>
      <c r="AF21" s="681"/>
      <c r="AG21" s="681"/>
      <c r="AH21" s="681"/>
      <c r="AI21" s="681"/>
      <c r="AJ21" s="681"/>
      <c r="AK21" s="681"/>
      <c r="AL21" s="681"/>
      <c r="AM21" s="681"/>
      <c r="AN21" s="681"/>
    </row>
    <row r="22" spans="1:40" ht="27.75" customHeight="1">
      <c r="A22" s="687"/>
      <c r="B22" s="680"/>
      <c r="C22" s="684"/>
      <c r="D22" s="684"/>
      <c r="E22" s="684"/>
      <c r="F22" s="684"/>
      <c r="G22" s="680"/>
      <c r="H22" s="680"/>
      <c r="I22" s="680"/>
      <c r="J22" s="680"/>
      <c r="K22" s="680"/>
      <c r="L22" s="266" t="s">
        <v>377</v>
      </c>
      <c r="M22" s="290">
        <f t="shared" ref="M22:X22" si="8">+M31</f>
        <v>0</v>
      </c>
      <c r="N22" s="290">
        <f t="shared" si="8"/>
        <v>0</v>
      </c>
      <c r="O22" s="290">
        <f t="shared" si="8"/>
        <v>0</v>
      </c>
      <c r="P22" s="290">
        <f t="shared" si="8"/>
        <v>0</v>
      </c>
      <c r="Q22" s="290">
        <f t="shared" si="8"/>
        <v>0</v>
      </c>
      <c r="R22" s="290">
        <f t="shared" si="8"/>
        <v>0</v>
      </c>
      <c r="S22" s="290">
        <f t="shared" si="8"/>
        <v>0</v>
      </c>
      <c r="T22" s="290">
        <f t="shared" si="8"/>
        <v>0</v>
      </c>
      <c r="U22" s="290">
        <f t="shared" si="8"/>
        <v>0</v>
      </c>
      <c r="V22" s="290">
        <f t="shared" si="8"/>
        <v>0</v>
      </c>
      <c r="W22" s="290">
        <f t="shared" si="8"/>
        <v>0</v>
      </c>
      <c r="X22" s="290">
        <f t="shared" si="8"/>
        <v>0</v>
      </c>
      <c r="Y22" s="373">
        <f t="shared" si="7"/>
        <v>0</v>
      </c>
      <c r="Z22" s="680"/>
      <c r="AA22" s="684"/>
      <c r="AB22" s="253"/>
      <c r="AC22" s="680"/>
      <c r="AD22" s="680"/>
      <c r="AE22" s="680"/>
      <c r="AF22" s="680"/>
      <c r="AG22" s="680"/>
      <c r="AH22" s="680"/>
      <c r="AI22" s="680"/>
      <c r="AJ22" s="680"/>
      <c r="AK22" s="680"/>
      <c r="AL22" s="680"/>
      <c r="AM22" s="680"/>
      <c r="AN22" s="680"/>
    </row>
    <row r="23" spans="1:40" ht="19.5" customHeight="1">
      <c r="A23" s="687"/>
      <c r="B23" s="374"/>
      <c r="C23" s="907" t="s">
        <v>378</v>
      </c>
      <c r="D23" s="890"/>
      <c r="E23" s="890"/>
      <c r="F23" s="890"/>
      <c r="G23" s="890"/>
      <c r="H23" s="890"/>
      <c r="I23" s="890"/>
      <c r="J23" s="908"/>
      <c r="K23" s="350"/>
      <c r="L23" s="351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6"/>
      <c r="Z23" s="376" t="s">
        <v>379</v>
      </c>
      <c r="AA23" s="376"/>
      <c r="AB23" s="253"/>
      <c r="AC23" s="807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80"/>
    </row>
    <row r="24" spans="1:40" ht="19.5" customHeight="1">
      <c r="A24" s="687"/>
      <c r="B24" s="678" t="s">
        <v>369</v>
      </c>
      <c r="C24" s="891" t="s">
        <v>639</v>
      </c>
      <c r="D24" s="690"/>
      <c r="E24" s="690"/>
      <c r="F24" s="690"/>
      <c r="G24" s="690"/>
      <c r="H24" s="690"/>
      <c r="I24" s="690"/>
      <c r="J24" s="679"/>
      <c r="K24" s="681" t="s">
        <v>626</v>
      </c>
      <c r="L24" s="263" t="s">
        <v>44</v>
      </c>
      <c r="M24" s="377"/>
      <c r="N24" s="378"/>
      <c r="O24" s="379">
        <v>1</v>
      </c>
      <c r="P24" s="379"/>
      <c r="Q24" s="379"/>
      <c r="R24" s="379"/>
      <c r="S24" s="379"/>
      <c r="T24" s="379"/>
      <c r="U24" s="379"/>
      <c r="V24" s="379"/>
      <c r="W24" s="379"/>
      <c r="X24" s="379"/>
      <c r="Y24" s="348">
        <f t="shared" ref="Y24:Y31" si="9">SUM(M24:X24)</f>
        <v>1</v>
      </c>
      <c r="Z24" s="814">
        <v>0.6</v>
      </c>
      <c r="AA24" s="874">
        <f>IF(OR(Y25=0,Z24=0),0,(Y25/Y24*Z24))</f>
        <v>0</v>
      </c>
      <c r="AB24" s="253"/>
      <c r="AC24" s="681"/>
      <c r="AD24" s="681"/>
      <c r="AE24" s="681"/>
      <c r="AF24" s="681"/>
      <c r="AG24" s="681"/>
      <c r="AH24" s="681"/>
      <c r="AI24" s="681"/>
      <c r="AJ24" s="681"/>
      <c r="AK24" s="681"/>
      <c r="AL24" s="681"/>
      <c r="AM24" s="681"/>
      <c r="AN24" s="681"/>
    </row>
    <row r="25" spans="1:40" ht="18" customHeight="1">
      <c r="A25" s="687"/>
      <c r="B25" s="680"/>
      <c r="C25" s="691"/>
      <c r="D25" s="691"/>
      <c r="E25" s="691"/>
      <c r="F25" s="691"/>
      <c r="G25" s="691"/>
      <c r="H25" s="691"/>
      <c r="I25" s="691"/>
      <c r="J25" s="680"/>
      <c r="K25" s="680"/>
      <c r="L25" s="275" t="s">
        <v>377</v>
      </c>
      <c r="M25" s="378"/>
      <c r="N25" s="378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49">
        <f t="shared" si="9"/>
        <v>0</v>
      </c>
      <c r="Z25" s="680"/>
      <c r="AA25" s="684"/>
      <c r="AB25" s="253"/>
      <c r="AC25" s="680"/>
      <c r="AD25" s="680"/>
      <c r="AE25" s="680"/>
      <c r="AF25" s="680"/>
      <c r="AG25" s="680"/>
      <c r="AH25" s="680"/>
      <c r="AI25" s="680"/>
      <c r="AJ25" s="680"/>
      <c r="AK25" s="680"/>
      <c r="AL25" s="680"/>
      <c r="AM25" s="680"/>
      <c r="AN25" s="680"/>
    </row>
    <row r="26" spans="1:40" ht="18" customHeight="1">
      <c r="A26" s="687"/>
      <c r="B26" s="678" t="s">
        <v>369</v>
      </c>
      <c r="C26" s="891" t="s">
        <v>641</v>
      </c>
      <c r="D26" s="690"/>
      <c r="E26" s="690"/>
      <c r="F26" s="690"/>
      <c r="G26" s="690"/>
      <c r="H26" s="690"/>
      <c r="I26" s="690"/>
      <c r="J26" s="679"/>
      <c r="K26" s="681" t="s">
        <v>626</v>
      </c>
      <c r="L26" s="263" t="s">
        <v>44</v>
      </c>
      <c r="M26" s="378"/>
      <c r="N26" s="378"/>
      <c r="O26" s="379">
        <v>1</v>
      </c>
      <c r="P26" s="379"/>
      <c r="Q26" s="379"/>
      <c r="R26" s="379"/>
      <c r="S26" s="379"/>
      <c r="T26" s="379"/>
      <c r="U26" s="379"/>
      <c r="V26" s="379"/>
      <c r="W26" s="379"/>
      <c r="X26" s="379"/>
      <c r="Y26" s="348">
        <f t="shared" si="9"/>
        <v>1</v>
      </c>
      <c r="Z26" s="814">
        <v>0.25</v>
      </c>
      <c r="AA26" s="874">
        <f>IF(OR(Y27=0,Z26=0),0,(Y27/Y26*Z26))</f>
        <v>0</v>
      </c>
      <c r="AB26" s="253"/>
      <c r="AC26" s="681"/>
      <c r="AD26" s="681"/>
      <c r="AE26" s="681"/>
      <c r="AF26" s="681"/>
      <c r="AG26" s="681"/>
      <c r="AH26" s="681"/>
      <c r="AI26" s="681"/>
      <c r="AJ26" s="681"/>
      <c r="AK26" s="681"/>
      <c r="AL26" s="681"/>
      <c r="AM26" s="681"/>
      <c r="AN26" s="681"/>
    </row>
    <row r="27" spans="1:40" ht="18" customHeight="1">
      <c r="A27" s="687"/>
      <c r="B27" s="680"/>
      <c r="C27" s="691"/>
      <c r="D27" s="691"/>
      <c r="E27" s="691"/>
      <c r="F27" s="691"/>
      <c r="G27" s="691"/>
      <c r="H27" s="691"/>
      <c r="I27" s="691"/>
      <c r="J27" s="680"/>
      <c r="K27" s="680"/>
      <c r="L27" s="275" t="s">
        <v>377</v>
      </c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49">
        <f t="shared" si="9"/>
        <v>0</v>
      </c>
      <c r="Z27" s="680"/>
      <c r="AA27" s="684"/>
      <c r="AB27" s="253"/>
      <c r="AC27" s="680"/>
      <c r="AD27" s="680"/>
      <c r="AE27" s="680"/>
      <c r="AF27" s="680"/>
      <c r="AG27" s="680"/>
      <c r="AH27" s="680"/>
      <c r="AI27" s="680"/>
      <c r="AJ27" s="680"/>
      <c r="AK27" s="680"/>
      <c r="AL27" s="680"/>
      <c r="AM27" s="680"/>
      <c r="AN27" s="680"/>
    </row>
    <row r="28" spans="1:40" ht="18" customHeight="1">
      <c r="A28" s="687"/>
      <c r="B28" s="678" t="s">
        <v>369</v>
      </c>
      <c r="C28" s="891" t="s">
        <v>642</v>
      </c>
      <c r="D28" s="690"/>
      <c r="E28" s="690"/>
      <c r="F28" s="690"/>
      <c r="G28" s="690"/>
      <c r="H28" s="690"/>
      <c r="I28" s="690"/>
      <c r="J28" s="679"/>
      <c r="K28" s="681" t="s">
        <v>626</v>
      </c>
      <c r="L28" s="263" t="s">
        <v>44</v>
      </c>
      <c r="M28" s="379"/>
      <c r="N28" s="379"/>
      <c r="O28" s="380">
        <v>1</v>
      </c>
      <c r="P28" s="380">
        <v>1</v>
      </c>
      <c r="Q28" s="379"/>
      <c r="R28" s="379"/>
      <c r="S28" s="379"/>
      <c r="T28" s="379"/>
      <c r="U28" s="379"/>
      <c r="V28" s="379"/>
      <c r="W28" s="379"/>
      <c r="X28" s="379"/>
      <c r="Y28" s="348">
        <f t="shared" si="9"/>
        <v>2</v>
      </c>
      <c r="Z28" s="814">
        <v>0.15</v>
      </c>
      <c r="AA28" s="874">
        <f>IF(OR(Y29=0,Z28=0),0,(Y29/Y28*Z28))</f>
        <v>0</v>
      </c>
      <c r="AB28" s="253"/>
      <c r="AC28" s="681"/>
      <c r="AD28" s="681"/>
      <c r="AE28" s="681"/>
      <c r="AF28" s="681"/>
      <c r="AG28" s="681"/>
      <c r="AH28" s="681"/>
      <c r="AI28" s="681"/>
      <c r="AJ28" s="681"/>
      <c r="AK28" s="681"/>
      <c r="AL28" s="681"/>
      <c r="AM28" s="681"/>
      <c r="AN28" s="681"/>
    </row>
    <row r="29" spans="1:40" ht="18" customHeight="1">
      <c r="A29" s="687"/>
      <c r="B29" s="680"/>
      <c r="C29" s="691"/>
      <c r="D29" s="691"/>
      <c r="E29" s="691"/>
      <c r="F29" s="691"/>
      <c r="G29" s="691"/>
      <c r="H29" s="691"/>
      <c r="I29" s="691"/>
      <c r="J29" s="680"/>
      <c r="K29" s="680"/>
      <c r="L29" s="275" t="s">
        <v>377</v>
      </c>
      <c r="M29" s="379"/>
      <c r="N29" s="379"/>
      <c r="O29" s="379"/>
      <c r="P29" s="379"/>
      <c r="Q29" s="379"/>
      <c r="R29" s="379"/>
      <c r="S29" s="379"/>
      <c r="T29" s="379"/>
      <c r="U29" s="379"/>
      <c r="V29" s="379"/>
      <c r="W29" s="379"/>
      <c r="X29" s="379"/>
      <c r="Y29" s="349">
        <f t="shared" si="9"/>
        <v>0</v>
      </c>
      <c r="Z29" s="680"/>
      <c r="AA29" s="684"/>
      <c r="AB29" s="253"/>
      <c r="AC29" s="680"/>
      <c r="AD29" s="680"/>
      <c r="AE29" s="680"/>
      <c r="AF29" s="680"/>
      <c r="AG29" s="680"/>
      <c r="AH29" s="680"/>
      <c r="AI29" s="680"/>
      <c r="AJ29" s="680"/>
      <c r="AK29" s="680"/>
      <c r="AL29" s="680"/>
      <c r="AM29" s="680"/>
      <c r="AN29" s="680"/>
    </row>
    <row r="30" spans="1:40" ht="18" customHeight="1">
      <c r="A30" s="687"/>
      <c r="B30" s="361"/>
      <c r="C30" s="892" t="s">
        <v>383</v>
      </c>
      <c r="D30" s="893"/>
      <c r="E30" s="893"/>
      <c r="F30" s="893"/>
      <c r="G30" s="893"/>
      <c r="H30" s="893"/>
      <c r="I30" s="893"/>
      <c r="J30" s="894"/>
      <c r="K30" s="361"/>
      <c r="L30" s="362" t="s">
        <v>44</v>
      </c>
      <c r="M30" s="381">
        <f t="shared" ref="M30:X30" si="10">(M24/$Y$24)*$Z$24+M26/$Y$26*$Z$26+M28/$Y$28*$Z$28</f>
        <v>0</v>
      </c>
      <c r="N30" s="381">
        <f t="shared" si="10"/>
        <v>0</v>
      </c>
      <c r="O30" s="381">
        <f t="shared" si="10"/>
        <v>0.92499999999999993</v>
      </c>
      <c r="P30" s="381">
        <f t="shared" si="10"/>
        <v>7.4999999999999997E-2</v>
      </c>
      <c r="Q30" s="381">
        <f t="shared" si="10"/>
        <v>0</v>
      </c>
      <c r="R30" s="381">
        <f t="shared" si="10"/>
        <v>0</v>
      </c>
      <c r="S30" s="381">
        <f t="shared" si="10"/>
        <v>0</v>
      </c>
      <c r="T30" s="381">
        <f t="shared" si="10"/>
        <v>0</v>
      </c>
      <c r="U30" s="381">
        <f t="shared" si="10"/>
        <v>0</v>
      </c>
      <c r="V30" s="381">
        <f t="shared" si="10"/>
        <v>0</v>
      </c>
      <c r="W30" s="381">
        <f t="shared" si="10"/>
        <v>0</v>
      </c>
      <c r="X30" s="381">
        <f t="shared" si="10"/>
        <v>0</v>
      </c>
      <c r="Y30" s="371">
        <f t="shared" si="9"/>
        <v>0.99999999999999989</v>
      </c>
      <c r="Z30" s="872">
        <f>SUM(Z24:Z29)</f>
        <v>1</v>
      </c>
      <c r="AA30" s="874">
        <f>IF(OR(Y31=0,Z30=0),0,(Y31/Y30*Z30))</f>
        <v>0</v>
      </c>
      <c r="AB30" s="253"/>
      <c r="AC30" s="689" t="s">
        <v>384</v>
      </c>
      <c r="AD30" s="690"/>
      <c r="AE30" s="690"/>
      <c r="AF30" s="690"/>
      <c r="AG30" s="690"/>
      <c r="AH30" s="690"/>
      <c r="AI30" s="690"/>
      <c r="AJ30" s="690"/>
      <c r="AK30" s="690"/>
      <c r="AL30" s="690"/>
      <c r="AM30" s="690"/>
      <c r="AN30" s="679"/>
    </row>
    <row r="31" spans="1:40" ht="18" customHeight="1">
      <c r="A31" s="767"/>
      <c r="B31" s="365"/>
      <c r="C31" s="906"/>
      <c r="D31" s="786"/>
      <c r="E31" s="786"/>
      <c r="F31" s="786"/>
      <c r="G31" s="786"/>
      <c r="H31" s="786"/>
      <c r="I31" s="786"/>
      <c r="J31" s="772"/>
      <c r="K31" s="365"/>
      <c r="L31" s="366" t="s">
        <v>377</v>
      </c>
      <c r="M31" s="382">
        <f t="shared" ref="M31:X31" si="11">(M25/$Y$24)*$Z$24+M27/$Y$26*$Z$26+M29/$Y$28*$Z$28</f>
        <v>0</v>
      </c>
      <c r="N31" s="382">
        <f t="shared" si="11"/>
        <v>0</v>
      </c>
      <c r="O31" s="382">
        <f t="shared" si="11"/>
        <v>0</v>
      </c>
      <c r="P31" s="382">
        <f t="shared" si="11"/>
        <v>0</v>
      </c>
      <c r="Q31" s="382">
        <f t="shared" si="11"/>
        <v>0</v>
      </c>
      <c r="R31" s="382">
        <f t="shared" si="11"/>
        <v>0</v>
      </c>
      <c r="S31" s="382">
        <f t="shared" si="11"/>
        <v>0</v>
      </c>
      <c r="T31" s="382">
        <f t="shared" si="11"/>
        <v>0</v>
      </c>
      <c r="U31" s="382">
        <f t="shared" si="11"/>
        <v>0</v>
      </c>
      <c r="V31" s="382">
        <f t="shared" si="11"/>
        <v>0</v>
      </c>
      <c r="W31" s="382">
        <f t="shared" si="11"/>
        <v>0</v>
      </c>
      <c r="X31" s="382">
        <f t="shared" si="11"/>
        <v>0</v>
      </c>
      <c r="Y31" s="383">
        <f t="shared" si="9"/>
        <v>0</v>
      </c>
      <c r="Z31" s="873"/>
      <c r="AA31" s="873"/>
      <c r="AB31" s="253"/>
      <c r="AC31" s="786"/>
      <c r="AD31" s="786"/>
      <c r="AE31" s="786"/>
      <c r="AF31" s="786"/>
      <c r="AG31" s="786"/>
      <c r="AH31" s="786"/>
      <c r="AI31" s="786"/>
      <c r="AJ31" s="786"/>
      <c r="AK31" s="786"/>
      <c r="AL31" s="786"/>
      <c r="AM31" s="786"/>
      <c r="AN31" s="772"/>
    </row>
    <row r="32" spans="1:40" ht="38.25" customHeight="1">
      <c r="A32" s="342" t="s">
        <v>10</v>
      </c>
      <c r="B32" s="346" t="s">
        <v>11</v>
      </c>
      <c r="C32" s="346" t="s">
        <v>12</v>
      </c>
      <c r="D32" s="346" t="s">
        <v>13</v>
      </c>
      <c r="E32" s="346" t="s">
        <v>14</v>
      </c>
      <c r="F32" s="346" t="s">
        <v>15</v>
      </c>
      <c r="G32" s="346" t="s">
        <v>16</v>
      </c>
      <c r="H32" s="384" t="s">
        <v>17</v>
      </c>
      <c r="I32" s="384" t="s">
        <v>18</v>
      </c>
      <c r="J32" s="346" t="s">
        <v>19</v>
      </c>
      <c r="K32" s="346" t="s">
        <v>20</v>
      </c>
      <c r="L32" s="345" t="s">
        <v>48</v>
      </c>
      <c r="M32" s="371" t="s">
        <v>49</v>
      </c>
      <c r="N32" s="371" t="s">
        <v>50</v>
      </c>
      <c r="O32" s="371" t="s">
        <v>51</v>
      </c>
      <c r="P32" s="371" t="s">
        <v>52</v>
      </c>
      <c r="Q32" s="371" t="s">
        <v>53</v>
      </c>
      <c r="R32" s="371" t="s">
        <v>54</v>
      </c>
      <c r="S32" s="371" t="s">
        <v>55</v>
      </c>
      <c r="T32" s="371" t="s">
        <v>56</v>
      </c>
      <c r="U32" s="371" t="s">
        <v>57</v>
      </c>
      <c r="V32" s="371" t="s">
        <v>58</v>
      </c>
      <c r="W32" s="371" t="s">
        <v>59</v>
      </c>
      <c r="X32" s="371" t="s">
        <v>60</v>
      </c>
      <c r="Y32" s="371" t="s">
        <v>61</v>
      </c>
      <c r="Z32" s="346" t="s">
        <v>365</v>
      </c>
      <c r="AA32" s="372" t="s">
        <v>366</v>
      </c>
      <c r="AB32" s="253"/>
      <c r="AC32" s="166" t="s">
        <v>65</v>
      </c>
      <c r="AD32" s="166" t="s">
        <v>66</v>
      </c>
      <c r="AE32" s="166" t="s">
        <v>67</v>
      </c>
      <c r="AF32" s="166" t="s">
        <v>68</v>
      </c>
      <c r="AG32" s="166" t="s">
        <v>69</v>
      </c>
      <c r="AH32" s="166" t="s">
        <v>70</v>
      </c>
      <c r="AI32" s="166" t="s">
        <v>71</v>
      </c>
      <c r="AJ32" s="166" t="s">
        <v>72</v>
      </c>
      <c r="AK32" s="166" t="s">
        <v>73</v>
      </c>
      <c r="AL32" s="166" t="s">
        <v>74</v>
      </c>
      <c r="AM32" s="166" t="s">
        <v>75</v>
      </c>
      <c r="AN32" s="166" t="s">
        <v>367</v>
      </c>
    </row>
    <row r="33" spans="1:40" ht="29.25" customHeight="1">
      <c r="A33" s="766" t="s">
        <v>644</v>
      </c>
      <c r="B33" s="678" t="s">
        <v>645</v>
      </c>
      <c r="C33" s="898" t="s">
        <v>622</v>
      </c>
      <c r="D33" s="905" t="s">
        <v>623</v>
      </c>
      <c r="E33" s="898" t="s">
        <v>403</v>
      </c>
      <c r="F33" s="905" t="s">
        <v>411</v>
      </c>
      <c r="G33" s="681" t="s">
        <v>191</v>
      </c>
      <c r="H33" s="681">
        <v>15</v>
      </c>
      <c r="I33" s="681" t="s">
        <v>646</v>
      </c>
      <c r="J33" s="678" t="s">
        <v>375</v>
      </c>
      <c r="K33" s="678" t="s">
        <v>626</v>
      </c>
      <c r="L33" s="263" t="s">
        <v>44</v>
      </c>
      <c r="M33" s="264">
        <f>M44-M42</f>
        <v>2</v>
      </c>
      <c r="N33" s="264">
        <f t="shared" ref="N33:R33" si="12">N44</f>
        <v>1</v>
      </c>
      <c r="O33" s="264">
        <f t="shared" si="12"/>
        <v>1</v>
      </c>
      <c r="P33" s="264">
        <f t="shared" si="12"/>
        <v>1</v>
      </c>
      <c r="Q33" s="264">
        <f t="shared" si="12"/>
        <v>1</v>
      </c>
      <c r="R33" s="264">
        <f t="shared" si="12"/>
        <v>1</v>
      </c>
      <c r="S33" s="264">
        <f t="shared" ref="S33:T33" si="13">S44-S42</f>
        <v>3</v>
      </c>
      <c r="T33" s="264">
        <f t="shared" si="13"/>
        <v>1</v>
      </c>
      <c r="U33" s="264">
        <f t="shared" ref="U33:X33" si="14">U44</f>
        <v>1</v>
      </c>
      <c r="V33" s="264">
        <f t="shared" si="14"/>
        <v>1</v>
      </c>
      <c r="W33" s="264">
        <f t="shared" si="14"/>
        <v>1</v>
      </c>
      <c r="X33" s="264">
        <f t="shared" si="14"/>
        <v>1</v>
      </c>
      <c r="Y33" s="348">
        <f t="shared" ref="Y33:Y34" si="15">SUM(M33:X33)</f>
        <v>15</v>
      </c>
      <c r="Z33" s="814">
        <v>0.16</v>
      </c>
      <c r="AA33" s="875">
        <f>IF(OR(Y34=0,Z33=0),0,(Y34/Y33*Z33))</f>
        <v>0</v>
      </c>
      <c r="AB33" s="253"/>
      <c r="AC33" s="681"/>
      <c r="AD33" s="681"/>
      <c r="AE33" s="681"/>
      <c r="AF33" s="681"/>
      <c r="AG33" s="681"/>
      <c r="AH33" s="681"/>
      <c r="AI33" s="681"/>
      <c r="AJ33" s="681"/>
      <c r="AK33" s="681"/>
      <c r="AL33" s="681"/>
      <c r="AM33" s="681"/>
      <c r="AN33" s="681"/>
    </row>
    <row r="34" spans="1:40" ht="29.25" customHeight="1">
      <c r="A34" s="687"/>
      <c r="B34" s="680"/>
      <c r="C34" s="684"/>
      <c r="D34" s="684"/>
      <c r="E34" s="684"/>
      <c r="F34" s="684"/>
      <c r="G34" s="680"/>
      <c r="H34" s="680"/>
      <c r="I34" s="680"/>
      <c r="J34" s="680"/>
      <c r="K34" s="680"/>
      <c r="L34" s="266" t="s">
        <v>377</v>
      </c>
      <c r="M34" s="267">
        <f t="shared" ref="M34:X34" si="16">M45</f>
        <v>0</v>
      </c>
      <c r="N34" s="267">
        <f t="shared" si="16"/>
        <v>0</v>
      </c>
      <c r="O34" s="267">
        <f t="shared" si="16"/>
        <v>0</v>
      </c>
      <c r="P34" s="267">
        <f t="shared" si="16"/>
        <v>0</v>
      </c>
      <c r="Q34" s="267">
        <f t="shared" si="16"/>
        <v>0</v>
      </c>
      <c r="R34" s="267">
        <f t="shared" si="16"/>
        <v>0</v>
      </c>
      <c r="S34" s="267">
        <f t="shared" si="16"/>
        <v>0</v>
      </c>
      <c r="T34" s="267">
        <f t="shared" si="16"/>
        <v>0</v>
      </c>
      <c r="U34" s="267">
        <f t="shared" si="16"/>
        <v>0</v>
      </c>
      <c r="V34" s="267">
        <f t="shared" si="16"/>
        <v>0</v>
      </c>
      <c r="W34" s="267">
        <f t="shared" si="16"/>
        <v>0</v>
      </c>
      <c r="X34" s="267">
        <f t="shared" si="16"/>
        <v>0</v>
      </c>
      <c r="Y34" s="349">
        <f t="shared" si="15"/>
        <v>0</v>
      </c>
      <c r="Z34" s="680"/>
      <c r="AA34" s="684"/>
      <c r="AB34" s="253"/>
      <c r="AC34" s="680"/>
      <c r="AD34" s="680"/>
      <c r="AE34" s="680"/>
      <c r="AF34" s="680"/>
      <c r="AG34" s="680"/>
      <c r="AH34" s="680"/>
      <c r="AI34" s="680"/>
      <c r="AJ34" s="680"/>
      <c r="AK34" s="680"/>
      <c r="AL34" s="680"/>
      <c r="AM34" s="680"/>
      <c r="AN34" s="680"/>
    </row>
    <row r="35" spans="1:40" ht="20.25" customHeight="1">
      <c r="A35" s="687"/>
      <c r="B35" s="385"/>
      <c r="C35" s="900" t="s">
        <v>378</v>
      </c>
      <c r="D35" s="890"/>
      <c r="E35" s="890"/>
      <c r="F35" s="890"/>
      <c r="G35" s="890"/>
      <c r="H35" s="890"/>
      <c r="I35" s="890"/>
      <c r="J35" s="882"/>
      <c r="K35" s="350"/>
      <c r="L35" s="351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6"/>
      <c r="Z35" s="386" t="s">
        <v>379</v>
      </c>
      <c r="AA35" s="376"/>
      <c r="AB35" s="253"/>
      <c r="AC35" s="807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80"/>
    </row>
    <row r="36" spans="1:40" ht="17.25" customHeight="1">
      <c r="A36" s="687"/>
      <c r="B36" s="678" t="s">
        <v>645</v>
      </c>
      <c r="C36" s="901" t="s">
        <v>649</v>
      </c>
      <c r="D36" s="690"/>
      <c r="E36" s="690"/>
      <c r="F36" s="690"/>
      <c r="G36" s="690"/>
      <c r="H36" s="690"/>
      <c r="I36" s="690"/>
      <c r="J36" s="679"/>
      <c r="K36" s="681" t="s">
        <v>626</v>
      </c>
      <c r="L36" s="263" t="s">
        <v>44</v>
      </c>
      <c r="M36" s="387">
        <v>1</v>
      </c>
      <c r="N36" s="388"/>
      <c r="O36" s="388"/>
      <c r="P36" s="388"/>
      <c r="Q36" s="388"/>
      <c r="R36" s="388"/>
      <c r="S36" s="387">
        <v>1</v>
      </c>
      <c r="T36" s="388"/>
      <c r="U36" s="388"/>
      <c r="V36" s="388"/>
      <c r="W36" s="388"/>
      <c r="X36" s="388"/>
      <c r="Y36" s="389">
        <f t="shared" ref="Y36:Y45" si="17">SUM(M36:X36)</f>
        <v>2</v>
      </c>
      <c r="Z36" s="814">
        <v>0.25</v>
      </c>
      <c r="AA36" s="874">
        <f>IF(OR(Y37=0,Z36=0),0,(Y37/Y36*Z36))</f>
        <v>0</v>
      </c>
      <c r="AB36" s="253"/>
      <c r="AC36" s="681"/>
      <c r="AD36" s="681"/>
      <c r="AE36" s="681"/>
      <c r="AF36" s="681"/>
      <c r="AG36" s="681"/>
      <c r="AH36" s="681"/>
      <c r="AI36" s="681"/>
      <c r="AJ36" s="681"/>
      <c r="AK36" s="681"/>
      <c r="AL36" s="681"/>
      <c r="AM36" s="681"/>
      <c r="AN36" s="681"/>
    </row>
    <row r="37" spans="1:40" ht="18" customHeight="1">
      <c r="A37" s="687"/>
      <c r="B37" s="680"/>
      <c r="C37" s="691"/>
      <c r="D37" s="691"/>
      <c r="E37" s="691"/>
      <c r="F37" s="691"/>
      <c r="G37" s="691"/>
      <c r="H37" s="691"/>
      <c r="I37" s="691"/>
      <c r="J37" s="680"/>
      <c r="K37" s="680"/>
      <c r="L37" s="275" t="s">
        <v>377</v>
      </c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91">
        <f t="shared" si="17"/>
        <v>0</v>
      </c>
      <c r="Z37" s="680"/>
      <c r="AA37" s="684"/>
      <c r="AB37" s="253"/>
      <c r="AC37" s="680"/>
      <c r="AD37" s="680"/>
      <c r="AE37" s="680"/>
      <c r="AF37" s="680"/>
      <c r="AG37" s="680"/>
      <c r="AH37" s="680"/>
      <c r="AI37" s="680"/>
      <c r="AJ37" s="680"/>
      <c r="AK37" s="680"/>
      <c r="AL37" s="680"/>
      <c r="AM37" s="680"/>
      <c r="AN37" s="680"/>
    </row>
    <row r="38" spans="1:40" ht="18" customHeight="1">
      <c r="A38" s="687"/>
      <c r="B38" s="678" t="s">
        <v>645</v>
      </c>
      <c r="C38" s="899" t="s">
        <v>650</v>
      </c>
      <c r="D38" s="690"/>
      <c r="E38" s="690"/>
      <c r="F38" s="690"/>
      <c r="G38" s="690"/>
      <c r="H38" s="690"/>
      <c r="I38" s="690"/>
      <c r="J38" s="679"/>
      <c r="K38" s="681" t="s">
        <v>626</v>
      </c>
      <c r="L38" s="263" t="s">
        <v>44</v>
      </c>
      <c r="M38" s="392"/>
      <c r="N38" s="392"/>
      <c r="O38" s="392"/>
      <c r="P38" s="392"/>
      <c r="Q38" s="392"/>
      <c r="R38" s="392"/>
      <c r="S38" s="387">
        <v>1</v>
      </c>
      <c r="T38" s="392"/>
      <c r="U38" s="392"/>
      <c r="V38" s="392"/>
      <c r="W38" s="392"/>
      <c r="X38" s="392"/>
      <c r="Y38" s="389">
        <f t="shared" si="17"/>
        <v>1</v>
      </c>
      <c r="Z38" s="814">
        <v>0.25</v>
      </c>
      <c r="AA38" s="874">
        <f>IF(OR(Y39=0,Z38=0),0,(Y39/Y38*Z38))</f>
        <v>0</v>
      </c>
      <c r="AB38" s="253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</row>
    <row r="39" spans="1:40" ht="18" customHeight="1">
      <c r="A39" s="687"/>
      <c r="B39" s="680"/>
      <c r="C39" s="691"/>
      <c r="D39" s="691"/>
      <c r="E39" s="691"/>
      <c r="F39" s="691"/>
      <c r="G39" s="691"/>
      <c r="H39" s="691"/>
      <c r="I39" s="691"/>
      <c r="J39" s="680"/>
      <c r="K39" s="680"/>
      <c r="L39" s="275" t="s">
        <v>377</v>
      </c>
      <c r="M39" s="388"/>
      <c r="N39" s="388"/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91">
        <f t="shared" si="17"/>
        <v>0</v>
      </c>
      <c r="Z39" s="680"/>
      <c r="AA39" s="684"/>
      <c r="AB39" s="253"/>
      <c r="AC39" s="680"/>
      <c r="AD39" s="680"/>
      <c r="AE39" s="680"/>
      <c r="AF39" s="680"/>
      <c r="AG39" s="680"/>
      <c r="AH39" s="680"/>
      <c r="AI39" s="680"/>
      <c r="AJ39" s="680"/>
      <c r="AK39" s="680"/>
      <c r="AL39" s="680"/>
      <c r="AM39" s="680"/>
      <c r="AN39" s="680"/>
    </row>
    <row r="40" spans="1:40" ht="18" customHeight="1">
      <c r="A40" s="687"/>
      <c r="B40" s="678" t="s">
        <v>645</v>
      </c>
      <c r="C40" s="901" t="s">
        <v>653</v>
      </c>
      <c r="D40" s="690"/>
      <c r="E40" s="690"/>
      <c r="F40" s="690"/>
      <c r="G40" s="690"/>
      <c r="H40" s="690"/>
      <c r="I40" s="690"/>
      <c r="J40" s="679"/>
      <c r="K40" s="681" t="s">
        <v>626</v>
      </c>
      <c r="L40" s="263" t="s">
        <v>44</v>
      </c>
      <c r="M40" s="387">
        <v>1</v>
      </c>
      <c r="N40" s="387">
        <v>1</v>
      </c>
      <c r="O40" s="387">
        <v>1</v>
      </c>
      <c r="P40" s="387">
        <v>1</v>
      </c>
      <c r="Q40" s="387">
        <v>1</v>
      </c>
      <c r="R40" s="387">
        <v>1</v>
      </c>
      <c r="S40" s="387">
        <v>1</v>
      </c>
      <c r="T40" s="387">
        <v>1</v>
      </c>
      <c r="U40" s="387">
        <v>1</v>
      </c>
      <c r="V40" s="387">
        <v>1</v>
      </c>
      <c r="W40" s="387">
        <v>1</v>
      </c>
      <c r="X40" s="387">
        <v>1</v>
      </c>
      <c r="Y40" s="389">
        <f t="shared" si="17"/>
        <v>12</v>
      </c>
      <c r="Z40" s="814">
        <v>0.25</v>
      </c>
      <c r="AA40" s="874">
        <f>IF(OR(Y41=0,Z40=0),0,(Y41/Y40*Z40))</f>
        <v>0</v>
      </c>
      <c r="AB40" s="253"/>
      <c r="AC40" s="681"/>
      <c r="AD40" s="681"/>
      <c r="AE40" s="681"/>
      <c r="AF40" s="681"/>
      <c r="AG40" s="681"/>
      <c r="AH40" s="681"/>
      <c r="AI40" s="681"/>
      <c r="AJ40" s="681"/>
      <c r="AK40" s="681"/>
      <c r="AL40" s="681"/>
      <c r="AM40" s="681"/>
      <c r="AN40" s="681"/>
    </row>
    <row r="41" spans="1:40" ht="18" customHeight="1">
      <c r="A41" s="687"/>
      <c r="B41" s="680"/>
      <c r="C41" s="691"/>
      <c r="D41" s="691"/>
      <c r="E41" s="691"/>
      <c r="F41" s="691"/>
      <c r="G41" s="691"/>
      <c r="H41" s="691"/>
      <c r="I41" s="691"/>
      <c r="J41" s="680"/>
      <c r="K41" s="680"/>
      <c r="L41" s="275" t="s">
        <v>377</v>
      </c>
      <c r="M41" s="388"/>
      <c r="N41" s="388"/>
      <c r="O41" s="388"/>
      <c r="P41" s="388"/>
      <c r="Q41" s="388"/>
      <c r="R41" s="388"/>
      <c r="S41" s="388"/>
      <c r="T41" s="388"/>
      <c r="U41" s="388"/>
      <c r="V41" s="388"/>
      <c r="W41" s="388"/>
      <c r="X41" s="388"/>
      <c r="Y41" s="391">
        <f t="shared" si="17"/>
        <v>0</v>
      </c>
      <c r="Z41" s="680"/>
      <c r="AA41" s="684"/>
      <c r="AB41" s="253"/>
      <c r="AC41" s="680"/>
      <c r="AD41" s="680"/>
      <c r="AE41" s="680"/>
      <c r="AF41" s="680"/>
      <c r="AG41" s="680"/>
      <c r="AH41" s="680"/>
      <c r="AI41" s="680"/>
      <c r="AJ41" s="680"/>
      <c r="AK41" s="680"/>
      <c r="AL41" s="680"/>
      <c r="AM41" s="680"/>
      <c r="AN41" s="680"/>
    </row>
    <row r="42" spans="1:40" ht="18" customHeight="1">
      <c r="A42" s="687"/>
      <c r="B42" s="678" t="s">
        <v>645</v>
      </c>
      <c r="C42" s="901" t="s">
        <v>654</v>
      </c>
      <c r="D42" s="690"/>
      <c r="E42" s="690"/>
      <c r="F42" s="690"/>
      <c r="G42" s="690"/>
      <c r="H42" s="690"/>
      <c r="I42" s="690"/>
      <c r="J42" s="679"/>
      <c r="K42" s="681" t="s">
        <v>626</v>
      </c>
      <c r="L42" s="263" t="s">
        <v>44</v>
      </c>
      <c r="M42" s="387">
        <v>1</v>
      </c>
      <c r="N42" s="392"/>
      <c r="O42" s="392"/>
      <c r="P42" s="392"/>
      <c r="Q42" s="392"/>
      <c r="R42" s="392"/>
      <c r="S42" s="387">
        <v>1</v>
      </c>
      <c r="T42" s="387">
        <v>1</v>
      </c>
      <c r="U42" s="392"/>
      <c r="V42" s="392"/>
      <c r="W42" s="392"/>
      <c r="X42" s="392"/>
      <c r="Y42" s="389">
        <f t="shared" si="17"/>
        <v>3</v>
      </c>
      <c r="Z42" s="814">
        <v>0.25</v>
      </c>
      <c r="AA42" s="874">
        <f>IF(OR(Y43=0,Z42=0),0,(Y43/Y42*Z42))</f>
        <v>0</v>
      </c>
      <c r="AB42" s="253"/>
      <c r="AC42" s="681"/>
      <c r="AD42" s="681"/>
      <c r="AE42" s="681"/>
      <c r="AF42" s="681"/>
      <c r="AG42" s="681"/>
      <c r="AH42" s="681"/>
      <c r="AI42" s="681"/>
      <c r="AJ42" s="681"/>
      <c r="AK42" s="681"/>
      <c r="AL42" s="681"/>
      <c r="AM42" s="681"/>
      <c r="AN42" s="681"/>
    </row>
    <row r="43" spans="1:40" ht="18" customHeight="1">
      <c r="A43" s="687"/>
      <c r="B43" s="680"/>
      <c r="C43" s="691"/>
      <c r="D43" s="691"/>
      <c r="E43" s="691"/>
      <c r="F43" s="691"/>
      <c r="G43" s="691"/>
      <c r="H43" s="691"/>
      <c r="I43" s="691"/>
      <c r="J43" s="680"/>
      <c r="K43" s="680"/>
      <c r="L43" s="275" t="s">
        <v>377</v>
      </c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91">
        <f t="shared" si="17"/>
        <v>0</v>
      </c>
      <c r="Z43" s="680"/>
      <c r="AA43" s="684"/>
      <c r="AB43" s="259"/>
      <c r="AC43" s="680"/>
      <c r="AD43" s="680"/>
      <c r="AE43" s="680"/>
      <c r="AF43" s="680"/>
      <c r="AG43" s="680"/>
      <c r="AH43" s="680"/>
      <c r="AI43" s="680"/>
      <c r="AJ43" s="680"/>
      <c r="AK43" s="680"/>
      <c r="AL43" s="680"/>
      <c r="AM43" s="680"/>
      <c r="AN43" s="680"/>
    </row>
    <row r="44" spans="1:40" ht="18" customHeight="1">
      <c r="A44" s="687"/>
      <c r="B44" s="361"/>
      <c r="C44" s="909" t="s">
        <v>383</v>
      </c>
      <c r="D44" s="690"/>
      <c r="E44" s="690"/>
      <c r="F44" s="690"/>
      <c r="G44" s="690"/>
      <c r="H44" s="690"/>
      <c r="I44" s="690"/>
      <c r="J44" s="679"/>
      <c r="K44" s="361"/>
      <c r="L44" s="362" t="s">
        <v>44</v>
      </c>
      <c r="M44" s="397">
        <f t="shared" ref="M44:X44" si="18">M36+M38+M40+M42</f>
        <v>3</v>
      </c>
      <c r="N44" s="397">
        <f t="shared" si="18"/>
        <v>1</v>
      </c>
      <c r="O44" s="397">
        <f t="shared" si="18"/>
        <v>1</v>
      </c>
      <c r="P44" s="397">
        <f t="shared" si="18"/>
        <v>1</v>
      </c>
      <c r="Q44" s="397">
        <f t="shared" si="18"/>
        <v>1</v>
      </c>
      <c r="R44" s="397">
        <f t="shared" si="18"/>
        <v>1</v>
      </c>
      <c r="S44" s="397">
        <f t="shared" si="18"/>
        <v>4</v>
      </c>
      <c r="T44" s="397">
        <f t="shared" si="18"/>
        <v>2</v>
      </c>
      <c r="U44" s="397">
        <f t="shared" si="18"/>
        <v>1</v>
      </c>
      <c r="V44" s="397">
        <f t="shared" si="18"/>
        <v>1</v>
      </c>
      <c r="W44" s="397">
        <f t="shared" si="18"/>
        <v>1</v>
      </c>
      <c r="X44" s="397">
        <f t="shared" si="18"/>
        <v>1</v>
      </c>
      <c r="Y44" s="389">
        <f t="shared" si="17"/>
        <v>18</v>
      </c>
      <c r="Z44" s="872">
        <f>SUM(Z36:Z43)</f>
        <v>1</v>
      </c>
      <c r="AA44" s="874">
        <f>IF(OR(Y45=0,Z44=0),0,(Y45/Y44*Z44))</f>
        <v>0</v>
      </c>
      <c r="AB44" s="253"/>
      <c r="AC44" s="689" t="s">
        <v>384</v>
      </c>
      <c r="AD44" s="690"/>
      <c r="AE44" s="690"/>
      <c r="AF44" s="690"/>
      <c r="AG44" s="690"/>
      <c r="AH44" s="690"/>
      <c r="AI44" s="690"/>
      <c r="AJ44" s="690"/>
      <c r="AK44" s="690"/>
      <c r="AL44" s="690"/>
      <c r="AM44" s="690"/>
      <c r="AN44" s="679"/>
    </row>
    <row r="45" spans="1:40" ht="18" customHeight="1">
      <c r="A45" s="767"/>
      <c r="B45" s="365"/>
      <c r="C45" s="906"/>
      <c r="D45" s="786"/>
      <c r="E45" s="786"/>
      <c r="F45" s="786"/>
      <c r="G45" s="786"/>
      <c r="H45" s="786"/>
      <c r="I45" s="786"/>
      <c r="J45" s="772"/>
      <c r="K45" s="365"/>
      <c r="L45" s="366" t="s">
        <v>377</v>
      </c>
      <c r="M45" s="401">
        <f t="shared" ref="M45:X45" si="19">M37+M39+M41+M43</f>
        <v>0</v>
      </c>
      <c r="N45" s="401">
        <f t="shared" si="19"/>
        <v>0</v>
      </c>
      <c r="O45" s="401">
        <f t="shared" si="19"/>
        <v>0</v>
      </c>
      <c r="P45" s="401">
        <f t="shared" si="19"/>
        <v>0</v>
      </c>
      <c r="Q45" s="401">
        <f t="shared" si="19"/>
        <v>0</v>
      </c>
      <c r="R45" s="401">
        <f t="shared" si="19"/>
        <v>0</v>
      </c>
      <c r="S45" s="401">
        <f t="shared" si="19"/>
        <v>0</v>
      </c>
      <c r="T45" s="401">
        <f t="shared" si="19"/>
        <v>0</v>
      </c>
      <c r="U45" s="401">
        <f t="shared" si="19"/>
        <v>0</v>
      </c>
      <c r="V45" s="401">
        <f t="shared" si="19"/>
        <v>0</v>
      </c>
      <c r="W45" s="401">
        <f t="shared" si="19"/>
        <v>0</v>
      </c>
      <c r="X45" s="401">
        <f t="shared" si="19"/>
        <v>0</v>
      </c>
      <c r="Y45" s="391">
        <f t="shared" si="17"/>
        <v>0</v>
      </c>
      <c r="Z45" s="873"/>
      <c r="AA45" s="873"/>
      <c r="AB45" s="253"/>
      <c r="AC45" s="786"/>
      <c r="AD45" s="786"/>
      <c r="AE45" s="786"/>
      <c r="AF45" s="786"/>
      <c r="AG45" s="786"/>
      <c r="AH45" s="786"/>
      <c r="AI45" s="786"/>
      <c r="AJ45" s="786"/>
      <c r="AK45" s="786"/>
      <c r="AL45" s="786"/>
      <c r="AM45" s="786"/>
      <c r="AN45" s="772"/>
    </row>
    <row r="46" spans="1:40" ht="36" customHeight="1">
      <c r="A46" s="403" t="s">
        <v>10</v>
      </c>
      <c r="B46" s="346" t="s">
        <v>11</v>
      </c>
      <c r="C46" s="346" t="s">
        <v>12</v>
      </c>
      <c r="D46" s="346" t="s">
        <v>13</v>
      </c>
      <c r="E46" s="346" t="s">
        <v>14</v>
      </c>
      <c r="F46" s="346" t="s">
        <v>15</v>
      </c>
      <c r="G46" s="346" t="s">
        <v>16</v>
      </c>
      <c r="H46" s="384" t="s">
        <v>17</v>
      </c>
      <c r="I46" s="384" t="s">
        <v>18</v>
      </c>
      <c r="J46" s="346" t="s">
        <v>19</v>
      </c>
      <c r="K46" s="346" t="s">
        <v>20</v>
      </c>
      <c r="L46" s="345" t="s">
        <v>48</v>
      </c>
      <c r="M46" s="371" t="s">
        <v>49</v>
      </c>
      <c r="N46" s="371" t="s">
        <v>50</v>
      </c>
      <c r="O46" s="371" t="s">
        <v>51</v>
      </c>
      <c r="P46" s="371" t="s">
        <v>52</v>
      </c>
      <c r="Q46" s="371" t="s">
        <v>53</v>
      </c>
      <c r="R46" s="371" t="s">
        <v>54</v>
      </c>
      <c r="S46" s="371" t="s">
        <v>55</v>
      </c>
      <c r="T46" s="371" t="s">
        <v>56</v>
      </c>
      <c r="U46" s="371" t="s">
        <v>57</v>
      </c>
      <c r="V46" s="371" t="s">
        <v>58</v>
      </c>
      <c r="W46" s="371" t="s">
        <v>59</v>
      </c>
      <c r="X46" s="371" t="s">
        <v>60</v>
      </c>
      <c r="Y46" s="371" t="s">
        <v>61</v>
      </c>
      <c r="Z46" s="346" t="s">
        <v>365</v>
      </c>
      <c r="AA46" s="372" t="s">
        <v>366</v>
      </c>
      <c r="AB46" s="253"/>
      <c r="AC46" s="166" t="s">
        <v>65</v>
      </c>
      <c r="AD46" s="166" t="s">
        <v>66</v>
      </c>
      <c r="AE46" s="166" t="s">
        <v>67</v>
      </c>
      <c r="AF46" s="166" t="s">
        <v>68</v>
      </c>
      <c r="AG46" s="166" t="s">
        <v>69</v>
      </c>
      <c r="AH46" s="166" t="s">
        <v>70</v>
      </c>
      <c r="AI46" s="166" t="s">
        <v>71</v>
      </c>
      <c r="AJ46" s="166" t="s">
        <v>72</v>
      </c>
      <c r="AK46" s="166" t="s">
        <v>73</v>
      </c>
      <c r="AL46" s="166" t="s">
        <v>74</v>
      </c>
      <c r="AM46" s="166" t="s">
        <v>75</v>
      </c>
      <c r="AN46" s="166" t="s">
        <v>367</v>
      </c>
    </row>
    <row r="47" spans="1:40" ht="27.75" customHeight="1">
      <c r="A47" s="902" t="s">
        <v>332</v>
      </c>
      <c r="B47" s="681" t="s">
        <v>657</v>
      </c>
      <c r="C47" s="898" t="s">
        <v>658</v>
      </c>
      <c r="D47" s="898" t="s">
        <v>659</v>
      </c>
      <c r="E47" s="898" t="s">
        <v>403</v>
      </c>
      <c r="F47" s="898" t="s">
        <v>660</v>
      </c>
      <c r="G47" s="910" t="s">
        <v>191</v>
      </c>
      <c r="H47" s="898">
        <v>82.2</v>
      </c>
      <c r="I47" s="898" t="s">
        <v>333</v>
      </c>
      <c r="J47" s="912" t="s">
        <v>10</v>
      </c>
      <c r="K47" s="905" t="s">
        <v>626</v>
      </c>
      <c r="L47" s="407" t="s">
        <v>44</v>
      </c>
      <c r="M47" s="409">
        <f t="shared" ref="M47:X47" si="20">M66</f>
        <v>0</v>
      </c>
      <c r="N47" s="409">
        <f t="shared" si="20"/>
        <v>0</v>
      </c>
      <c r="O47" s="409">
        <f t="shared" si="20"/>
        <v>0</v>
      </c>
      <c r="P47" s="409">
        <f t="shared" si="20"/>
        <v>0.03</v>
      </c>
      <c r="Q47" s="409">
        <f t="shared" si="20"/>
        <v>0.17</v>
      </c>
      <c r="R47" s="409">
        <f t="shared" si="20"/>
        <v>0.22000000000000003</v>
      </c>
      <c r="S47" s="409">
        <f t="shared" si="20"/>
        <v>0.41333333333333333</v>
      </c>
      <c r="T47" s="409">
        <f t="shared" si="20"/>
        <v>0</v>
      </c>
      <c r="U47" s="409">
        <f t="shared" si="20"/>
        <v>8.3333333333333343E-2</v>
      </c>
      <c r="V47" s="409">
        <f t="shared" si="20"/>
        <v>0</v>
      </c>
      <c r="W47" s="409">
        <f t="shared" si="20"/>
        <v>3.3333333333333333E-2</v>
      </c>
      <c r="X47" s="409">
        <f t="shared" si="20"/>
        <v>0.05</v>
      </c>
      <c r="Y47" s="371">
        <f t="shared" ref="Y47:Y48" si="21">SUM(M47:X47)</f>
        <v>1</v>
      </c>
      <c r="Z47" s="814">
        <v>0.16</v>
      </c>
      <c r="AA47" s="875">
        <f>IF(OR(Y48=0,Z47=0),0,(Y48/Y47*Z47))</f>
        <v>0</v>
      </c>
      <c r="AB47" s="253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</row>
    <row r="48" spans="1:40" ht="27.75" customHeight="1">
      <c r="A48" s="683"/>
      <c r="B48" s="680"/>
      <c r="C48" s="684"/>
      <c r="D48" s="684"/>
      <c r="E48" s="684"/>
      <c r="F48" s="684"/>
      <c r="G48" s="684"/>
      <c r="H48" s="684"/>
      <c r="I48" s="684"/>
      <c r="J48" s="684"/>
      <c r="K48" s="684"/>
      <c r="L48" s="415" t="s">
        <v>45</v>
      </c>
      <c r="M48" s="290">
        <f t="shared" ref="M48:X48" si="22">M67</f>
        <v>0</v>
      </c>
      <c r="N48" s="290">
        <f t="shared" si="22"/>
        <v>0</v>
      </c>
      <c r="O48" s="290">
        <f t="shared" si="22"/>
        <v>0</v>
      </c>
      <c r="P48" s="290">
        <f t="shared" si="22"/>
        <v>0</v>
      </c>
      <c r="Q48" s="290">
        <f t="shared" si="22"/>
        <v>0</v>
      </c>
      <c r="R48" s="290">
        <f t="shared" si="22"/>
        <v>0</v>
      </c>
      <c r="S48" s="290">
        <f t="shared" si="22"/>
        <v>0</v>
      </c>
      <c r="T48" s="290">
        <f t="shared" si="22"/>
        <v>0</v>
      </c>
      <c r="U48" s="290">
        <f t="shared" si="22"/>
        <v>0</v>
      </c>
      <c r="V48" s="290">
        <f t="shared" si="22"/>
        <v>0</v>
      </c>
      <c r="W48" s="290">
        <f t="shared" si="22"/>
        <v>0</v>
      </c>
      <c r="X48" s="290">
        <f t="shared" si="22"/>
        <v>0</v>
      </c>
      <c r="Y48" s="373">
        <f t="shared" si="21"/>
        <v>0</v>
      </c>
      <c r="Z48" s="680"/>
      <c r="AA48" s="684"/>
      <c r="AB48" s="253"/>
      <c r="AC48" s="680"/>
      <c r="AD48" s="680"/>
      <c r="AE48" s="680"/>
      <c r="AF48" s="680"/>
      <c r="AG48" s="680"/>
      <c r="AH48" s="680"/>
      <c r="AI48" s="680"/>
      <c r="AJ48" s="680"/>
      <c r="AK48" s="680"/>
      <c r="AL48" s="680"/>
      <c r="AM48" s="680"/>
      <c r="AN48" s="680"/>
    </row>
    <row r="49" spans="1:40" ht="18.75" customHeight="1">
      <c r="A49" s="683"/>
      <c r="B49" s="374"/>
      <c r="C49" s="913" t="s">
        <v>378</v>
      </c>
      <c r="D49" s="890"/>
      <c r="E49" s="890"/>
      <c r="F49" s="890"/>
      <c r="G49" s="890"/>
      <c r="H49" s="890"/>
      <c r="I49" s="890"/>
      <c r="J49" s="908"/>
      <c r="K49" s="350"/>
      <c r="L49" s="351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X49" s="375"/>
      <c r="Y49" s="376"/>
      <c r="Z49" s="386" t="s">
        <v>379</v>
      </c>
      <c r="AA49" s="376"/>
      <c r="AB49" s="253"/>
      <c r="AC49" s="807"/>
      <c r="AD49" s="691"/>
      <c r="AE49" s="691"/>
      <c r="AF49" s="691"/>
      <c r="AG49" s="691"/>
      <c r="AH49" s="691"/>
      <c r="AI49" s="691"/>
      <c r="AJ49" s="691"/>
      <c r="AK49" s="691"/>
      <c r="AL49" s="691"/>
      <c r="AM49" s="691"/>
      <c r="AN49" s="680"/>
    </row>
    <row r="50" spans="1:40" ht="15.75" customHeight="1">
      <c r="A50" s="683"/>
      <c r="B50" s="678" t="s">
        <v>369</v>
      </c>
      <c r="C50" s="876" t="s">
        <v>664</v>
      </c>
      <c r="D50" s="783"/>
      <c r="E50" s="783"/>
      <c r="F50" s="783"/>
      <c r="G50" s="783"/>
      <c r="H50" s="783"/>
      <c r="I50" s="783"/>
      <c r="J50" s="784"/>
      <c r="K50" s="681" t="s">
        <v>626</v>
      </c>
      <c r="L50" s="417" t="s">
        <v>44</v>
      </c>
      <c r="M50" s="355"/>
      <c r="N50" s="418"/>
      <c r="O50" s="418"/>
      <c r="P50" s="418"/>
      <c r="Q50" s="419"/>
      <c r="R50" s="264"/>
      <c r="S50" s="355">
        <v>1</v>
      </c>
      <c r="T50" s="419"/>
      <c r="U50" s="418"/>
      <c r="V50" s="418"/>
      <c r="W50" s="418"/>
      <c r="X50" s="419">
        <v>1</v>
      </c>
      <c r="Y50" s="420">
        <f t="shared" ref="Y50:Y67" si="23">SUM(M50:X50)</f>
        <v>2</v>
      </c>
      <c r="Z50" s="814">
        <v>0.1</v>
      </c>
      <c r="AA50" s="874">
        <f>IF(OR(Y51=0,Z50=0),0,(Y51/Y50*Z50))</f>
        <v>0</v>
      </c>
      <c r="AB50" s="253"/>
      <c r="AC50" s="681"/>
      <c r="AD50" s="681"/>
      <c r="AE50" s="681"/>
      <c r="AF50" s="681"/>
      <c r="AG50" s="681"/>
      <c r="AH50" s="681"/>
      <c r="AI50" s="681"/>
      <c r="AJ50" s="681"/>
      <c r="AK50" s="681"/>
      <c r="AL50" s="681"/>
      <c r="AM50" s="681"/>
      <c r="AN50" s="681"/>
    </row>
    <row r="51" spans="1:40" ht="15.75" customHeight="1">
      <c r="A51" s="683"/>
      <c r="B51" s="680"/>
      <c r="C51" s="707"/>
      <c r="D51" s="691"/>
      <c r="E51" s="691"/>
      <c r="F51" s="691"/>
      <c r="G51" s="691"/>
      <c r="H51" s="691"/>
      <c r="I51" s="691"/>
      <c r="J51" s="680"/>
      <c r="K51" s="680"/>
      <c r="L51" s="417" t="s">
        <v>45</v>
      </c>
      <c r="M51" s="418"/>
      <c r="N51" s="418"/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24">
        <f t="shared" si="23"/>
        <v>0</v>
      </c>
      <c r="Z51" s="680"/>
      <c r="AA51" s="684"/>
      <c r="AB51" s="253"/>
      <c r="AC51" s="680"/>
      <c r="AD51" s="680"/>
      <c r="AE51" s="680"/>
      <c r="AF51" s="680"/>
      <c r="AG51" s="680"/>
      <c r="AH51" s="680"/>
      <c r="AI51" s="680"/>
      <c r="AJ51" s="680"/>
      <c r="AK51" s="680"/>
      <c r="AL51" s="680"/>
      <c r="AM51" s="680"/>
      <c r="AN51" s="680"/>
    </row>
    <row r="52" spans="1:40" ht="15.75" customHeight="1">
      <c r="A52" s="683"/>
      <c r="B52" s="678" t="s">
        <v>369</v>
      </c>
      <c r="C52" s="876" t="s">
        <v>666</v>
      </c>
      <c r="D52" s="783"/>
      <c r="E52" s="783"/>
      <c r="F52" s="783"/>
      <c r="G52" s="783"/>
      <c r="H52" s="783"/>
      <c r="I52" s="783"/>
      <c r="J52" s="784"/>
      <c r="K52" s="681" t="s">
        <v>626</v>
      </c>
      <c r="L52" s="417" t="s">
        <v>44</v>
      </c>
      <c r="M52" s="355"/>
      <c r="N52" s="418"/>
      <c r="O52" s="418"/>
      <c r="P52" s="418"/>
      <c r="Q52" s="418"/>
      <c r="R52" s="418"/>
      <c r="S52" s="425">
        <v>1</v>
      </c>
      <c r="T52" s="418"/>
      <c r="U52" s="418"/>
      <c r="V52" s="418"/>
      <c r="W52" s="418"/>
      <c r="X52" s="418"/>
      <c r="Y52" s="420">
        <f t="shared" si="23"/>
        <v>1</v>
      </c>
      <c r="Z52" s="814">
        <v>0.15</v>
      </c>
      <c r="AA52" s="874">
        <f>IF(OR(Y53=0,Z52=0),0,(Y53/Y52*Z52))</f>
        <v>0</v>
      </c>
      <c r="AB52" s="253"/>
      <c r="AC52" s="681"/>
      <c r="AD52" s="681"/>
      <c r="AE52" s="681"/>
      <c r="AF52" s="681"/>
      <c r="AG52" s="681"/>
      <c r="AH52" s="681"/>
      <c r="AI52" s="681"/>
      <c r="AJ52" s="681"/>
      <c r="AK52" s="681"/>
      <c r="AL52" s="681"/>
      <c r="AM52" s="681"/>
      <c r="AN52" s="681"/>
    </row>
    <row r="53" spans="1:40" ht="15.75" customHeight="1">
      <c r="A53" s="683"/>
      <c r="B53" s="680"/>
      <c r="C53" s="707"/>
      <c r="D53" s="691"/>
      <c r="E53" s="691"/>
      <c r="F53" s="691"/>
      <c r="G53" s="691"/>
      <c r="H53" s="691"/>
      <c r="I53" s="691"/>
      <c r="J53" s="680"/>
      <c r="K53" s="680"/>
      <c r="L53" s="417" t="s">
        <v>45</v>
      </c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24">
        <f t="shared" si="23"/>
        <v>0</v>
      </c>
      <c r="Z53" s="680"/>
      <c r="AA53" s="684"/>
      <c r="AB53" s="253"/>
      <c r="AC53" s="680"/>
      <c r="AD53" s="680"/>
      <c r="AE53" s="680"/>
      <c r="AF53" s="680"/>
      <c r="AG53" s="680"/>
      <c r="AH53" s="680"/>
      <c r="AI53" s="680"/>
      <c r="AJ53" s="680"/>
      <c r="AK53" s="680"/>
      <c r="AL53" s="680"/>
      <c r="AM53" s="680"/>
      <c r="AN53" s="680"/>
    </row>
    <row r="54" spans="1:40" ht="15.75" customHeight="1">
      <c r="A54" s="683"/>
      <c r="B54" s="681" t="s">
        <v>369</v>
      </c>
      <c r="C54" s="876" t="s">
        <v>667</v>
      </c>
      <c r="D54" s="783"/>
      <c r="E54" s="783"/>
      <c r="F54" s="783"/>
      <c r="G54" s="783"/>
      <c r="H54" s="783"/>
      <c r="I54" s="783"/>
      <c r="J54" s="784"/>
      <c r="K54" s="681" t="s">
        <v>626</v>
      </c>
      <c r="L54" s="417" t="s">
        <v>44</v>
      </c>
      <c r="M54" s="355"/>
      <c r="N54" s="418"/>
      <c r="O54" s="418"/>
      <c r="P54" s="418"/>
      <c r="Q54" s="419"/>
      <c r="R54" s="418"/>
      <c r="S54" s="355">
        <v>1</v>
      </c>
      <c r="T54" s="418"/>
      <c r="U54" s="419"/>
      <c r="V54" s="418"/>
      <c r="W54" s="418"/>
      <c r="X54" s="418"/>
      <c r="Y54" s="420">
        <f t="shared" si="23"/>
        <v>1</v>
      </c>
      <c r="Z54" s="814">
        <v>0.15</v>
      </c>
      <c r="AA54" s="874">
        <f>IF(OR(Y55=0,Z54=0),0,(Y55/Y54*Z54))</f>
        <v>0</v>
      </c>
      <c r="AB54" s="253"/>
      <c r="AC54" s="681"/>
      <c r="AD54" s="681"/>
      <c r="AE54" s="681"/>
      <c r="AF54" s="681"/>
      <c r="AG54" s="681"/>
      <c r="AH54" s="681"/>
      <c r="AI54" s="681"/>
      <c r="AJ54" s="681"/>
      <c r="AK54" s="681"/>
      <c r="AL54" s="681"/>
      <c r="AM54" s="681"/>
      <c r="AN54" s="681"/>
    </row>
    <row r="55" spans="1:40" ht="15.75" customHeight="1">
      <c r="A55" s="683"/>
      <c r="B55" s="680"/>
      <c r="C55" s="707"/>
      <c r="D55" s="691"/>
      <c r="E55" s="691"/>
      <c r="F55" s="691"/>
      <c r="G55" s="691"/>
      <c r="H55" s="691"/>
      <c r="I55" s="691"/>
      <c r="J55" s="680"/>
      <c r="K55" s="680"/>
      <c r="L55" s="417" t="s">
        <v>45</v>
      </c>
      <c r="M55" s="355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24">
        <f t="shared" si="23"/>
        <v>0</v>
      </c>
      <c r="Z55" s="680"/>
      <c r="AA55" s="684"/>
      <c r="AB55" s="253"/>
      <c r="AC55" s="680"/>
      <c r="AD55" s="680"/>
      <c r="AE55" s="680"/>
      <c r="AF55" s="680"/>
      <c r="AG55" s="680"/>
      <c r="AH55" s="680"/>
      <c r="AI55" s="680"/>
      <c r="AJ55" s="680"/>
      <c r="AK55" s="680"/>
      <c r="AL55" s="680"/>
      <c r="AM55" s="680"/>
      <c r="AN55" s="680"/>
    </row>
    <row r="56" spans="1:40" ht="15.75" customHeight="1">
      <c r="A56" s="683"/>
      <c r="B56" s="681" t="s">
        <v>369</v>
      </c>
      <c r="C56" s="876" t="s">
        <v>668</v>
      </c>
      <c r="D56" s="783"/>
      <c r="E56" s="783"/>
      <c r="F56" s="783"/>
      <c r="G56" s="783"/>
      <c r="H56" s="783"/>
      <c r="I56" s="783"/>
      <c r="J56" s="784"/>
      <c r="K56" s="681" t="s">
        <v>626</v>
      </c>
      <c r="L56" s="417" t="s">
        <v>44</v>
      </c>
      <c r="M56" s="355"/>
      <c r="N56" s="418"/>
      <c r="O56" s="418"/>
      <c r="P56" s="419">
        <v>1</v>
      </c>
      <c r="Q56" s="419">
        <v>1</v>
      </c>
      <c r="R56" s="419">
        <v>1</v>
      </c>
      <c r="S56" s="355">
        <v>1</v>
      </c>
      <c r="T56" s="418"/>
      <c r="U56" s="418"/>
      <c r="V56" s="419"/>
      <c r="W56" s="418"/>
      <c r="X56" s="418"/>
      <c r="Y56" s="420">
        <f t="shared" si="23"/>
        <v>4</v>
      </c>
      <c r="Z56" s="814">
        <v>0.12</v>
      </c>
      <c r="AA56" s="874">
        <f>IF(OR(Y57=0,Z56=0),0,(Y57/Y56*Z56))</f>
        <v>0</v>
      </c>
      <c r="AB56" s="253"/>
      <c r="AC56" s="681"/>
      <c r="AD56" s="681"/>
      <c r="AE56" s="681"/>
      <c r="AF56" s="681"/>
      <c r="AG56" s="681"/>
      <c r="AH56" s="681"/>
      <c r="AI56" s="681"/>
      <c r="AJ56" s="681"/>
      <c r="AK56" s="681"/>
      <c r="AL56" s="681"/>
      <c r="AM56" s="681"/>
      <c r="AN56" s="681"/>
    </row>
    <row r="57" spans="1:40" ht="15.75" customHeight="1">
      <c r="A57" s="683"/>
      <c r="B57" s="680"/>
      <c r="C57" s="707"/>
      <c r="D57" s="691"/>
      <c r="E57" s="691"/>
      <c r="F57" s="691"/>
      <c r="G57" s="691"/>
      <c r="H57" s="691"/>
      <c r="I57" s="691"/>
      <c r="J57" s="680"/>
      <c r="K57" s="680"/>
      <c r="L57" s="417" t="s">
        <v>45</v>
      </c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24">
        <f t="shared" si="23"/>
        <v>0</v>
      </c>
      <c r="Z57" s="680"/>
      <c r="AA57" s="684"/>
      <c r="AB57" s="253"/>
      <c r="AC57" s="680"/>
      <c r="AD57" s="680"/>
      <c r="AE57" s="680"/>
      <c r="AF57" s="680"/>
      <c r="AG57" s="680"/>
      <c r="AH57" s="680"/>
      <c r="AI57" s="680"/>
      <c r="AJ57" s="680"/>
      <c r="AK57" s="680"/>
      <c r="AL57" s="680"/>
      <c r="AM57" s="680"/>
      <c r="AN57" s="680"/>
    </row>
    <row r="58" spans="1:40" ht="15.75" customHeight="1">
      <c r="A58" s="683"/>
      <c r="B58" s="681" t="s">
        <v>645</v>
      </c>
      <c r="C58" s="876" t="s">
        <v>670</v>
      </c>
      <c r="D58" s="783"/>
      <c r="E58" s="783"/>
      <c r="F58" s="783"/>
      <c r="G58" s="783"/>
      <c r="H58" s="783"/>
      <c r="I58" s="783"/>
      <c r="J58" s="784"/>
      <c r="K58" s="681" t="s">
        <v>626</v>
      </c>
      <c r="L58" s="417" t="s">
        <v>44</v>
      </c>
      <c r="M58" s="355"/>
      <c r="N58" s="418"/>
      <c r="O58" s="418"/>
      <c r="P58" s="419"/>
      <c r="Q58" s="418"/>
      <c r="R58" s="419">
        <v>1</v>
      </c>
      <c r="S58" s="264"/>
      <c r="T58" s="419"/>
      <c r="U58" s="419">
        <v>1</v>
      </c>
      <c r="V58" s="418"/>
      <c r="W58" s="418"/>
      <c r="X58" s="419"/>
      <c r="Y58" s="420">
        <f t="shared" si="23"/>
        <v>2</v>
      </c>
      <c r="Z58" s="814">
        <v>0.1</v>
      </c>
      <c r="AA58" s="874">
        <f>IF(OR(Y59=0,Z58=0),0,(Y59/Y58*Z58))</f>
        <v>0</v>
      </c>
      <c r="AB58" s="253"/>
      <c r="AC58" s="681"/>
      <c r="AD58" s="681"/>
      <c r="AE58" s="681"/>
      <c r="AF58" s="681"/>
      <c r="AG58" s="681"/>
      <c r="AH58" s="681"/>
      <c r="AI58" s="681"/>
      <c r="AJ58" s="681"/>
      <c r="AK58" s="681"/>
      <c r="AL58" s="681"/>
      <c r="AM58" s="681"/>
      <c r="AN58" s="681"/>
    </row>
    <row r="59" spans="1:40" ht="15.75" customHeight="1">
      <c r="A59" s="683"/>
      <c r="B59" s="680"/>
      <c r="C59" s="707"/>
      <c r="D59" s="691"/>
      <c r="E59" s="691"/>
      <c r="F59" s="691"/>
      <c r="G59" s="691"/>
      <c r="H59" s="691"/>
      <c r="I59" s="691"/>
      <c r="J59" s="680"/>
      <c r="K59" s="680"/>
      <c r="L59" s="417" t="s">
        <v>45</v>
      </c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24">
        <f t="shared" si="23"/>
        <v>0</v>
      </c>
      <c r="Z59" s="680"/>
      <c r="AA59" s="684"/>
      <c r="AB59" s="253"/>
      <c r="AC59" s="680"/>
      <c r="AD59" s="680"/>
      <c r="AE59" s="680"/>
      <c r="AF59" s="680"/>
      <c r="AG59" s="680"/>
      <c r="AH59" s="680"/>
      <c r="AI59" s="680"/>
      <c r="AJ59" s="680"/>
      <c r="AK59" s="680"/>
      <c r="AL59" s="680"/>
      <c r="AM59" s="680"/>
      <c r="AN59" s="680"/>
    </row>
    <row r="60" spans="1:40" ht="15.75" customHeight="1">
      <c r="A60" s="683"/>
      <c r="B60" s="681" t="s">
        <v>369</v>
      </c>
      <c r="C60" s="876" t="s">
        <v>673</v>
      </c>
      <c r="D60" s="783"/>
      <c r="E60" s="783"/>
      <c r="F60" s="783"/>
      <c r="G60" s="783"/>
      <c r="H60" s="783"/>
      <c r="I60" s="783"/>
      <c r="J60" s="784"/>
      <c r="K60" s="681" t="s">
        <v>626</v>
      </c>
      <c r="L60" s="417" t="s">
        <v>44</v>
      </c>
      <c r="M60" s="355"/>
      <c r="N60" s="418"/>
      <c r="O60" s="418"/>
      <c r="P60" s="418"/>
      <c r="Q60" s="419">
        <v>1</v>
      </c>
      <c r="R60" s="419"/>
      <c r="S60" s="264"/>
      <c r="T60" s="418"/>
      <c r="U60" s="418"/>
      <c r="V60" s="418"/>
      <c r="W60" s="418"/>
      <c r="X60" s="418"/>
      <c r="Y60" s="420">
        <f t="shared" si="23"/>
        <v>1</v>
      </c>
      <c r="Z60" s="814">
        <v>0.14000000000000001</v>
      </c>
      <c r="AA60" s="874">
        <f>IF(OR(Y61=0,Z60=0),0,(Y61/Y60*Z60))</f>
        <v>0</v>
      </c>
      <c r="AB60" s="253"/>
      <c r="AC60" s="681"/>
      <c r="AD60" s="681"/>
      <c r="AE60" s="681"/>
      <c r="AF60" s="681"/>
      <c r="AG60" s="681"/>
      <c r="AH60" s="681"/>
      <c r="AI60" s="681"/>
      <c r="AJ60" s="681"/>
      <c r="AK60" s="681"/>
      <c r="AL60" s="681"/>
      <c r="AM60" s="681"/>
      <c r="AN60" s="681"/>
    </row>
    <row r="61" spans="1:40" ht="15.75" customHeight="1">
      <c r="A61" s="683"/>
      <c r="B61" s="680"/>
      <c r="C61" s="707"/>
      <c r="D61" s="691"/>
      <c r="E61" s="691"/>
      <c r="F61" s="691"/>
      <c r="G61" s="691"/>
      <c r="H61" s="691"/>
      <c r="I61" s="691"/>
      <c r="J61" s="680"/>
      <c r="K61" s="680"/>
      <c r="L61" s="417" t="s">
        <v>45</v>
      </c>
      <c r="M61" s="418"/>
      <c r="N61" s="418"/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24">
        <f t="shared" si="23"/>
        <v>0</v>
      </c>
      <c r="Z61" s="680"/>
      <c r="AA61" s="684"/>
      <c r="AB61" s="253"/>
      <c r="AC61" s="680"/>
      <c r="AD61" s="680"/>
      <c r="AE61" s="680"/>
      <c r="AF61" s="680"/>
      <c r="AG61" s="680"/>
      <c r="AH61" s="680"/>
      <c r="AI61" s="680"/>
      <c r="AJ61" s="680"/>
      <c r="AK61" s="680"/>
      <c r="AL61" s="680"/>
      <c r="AM61" s="680"/>
      <c r="AN61" s="680"/>
    </row>
    <row r="62" spans="1:40" ht="15.75" customHeight="1">
      <c r="A62" s="683"/>
      <c r="B62" s="681" t="s">
        <v>369</v>
      </c>
      <c r="C62" s="876" t="s">
        <v>674</v>
      </c>
      <c r="D62" s="783"/>
      <c r="E62" s="783"/>
      <c r="F62" s="783"/>
      <c r="G62" s="783"/>
      <c r="H62" s="783"/>
      <c r="I62" s="783"/>
      <c r="J62" s="784"/>
      <c r="K62" s="681" t="s">
        <v>626</v>
      </c>
      <c r="L62" s="417" t="s">
        <v>44</v>
      </c>
      <c r="M62" s="355"/>
      <c r="N62" s="418"/>
      <c r="O62" s="418"/>
      <c r="P62" s="418"/>
      <c r="Q62" s="419"/>
      <c r="R62" s="419">
        <v>1</v>
      </c>
      <c r="S62" s="355"/>
      <c r="T62" s="418"/>
      <c r="U62" s="419"/>
      <c r="V62" s="418"/>
      <c r="W62" s="419"/>
      <c r="X62" s="418"/>
      <c r="Y62" s="420">
        <f t="shared" si="23"/>
        <v>1</v>
      </c>
      <c r="Z62" s="814">
        <v>0.14000000000000001</v>
      </c>
      <c r="AA62" s="874">
        <f>IF(OR(Y63=0,Z62=0),0,(Y63/Y62*Z62))</f>
        <v>0</v>
      </c>
      <c r="AB62" s="253"/>
      <c r="AC62" s="681"/>
      <c r="AD62" s="681"/>
      <c r="AE62" s="681"/>
      <c r="AF62" s="681"/>
      <c r="AG62" s="681"/>
      <c r="AH62" s="681"/>
      <c r="AI62" s="681"/>
      <c r="AJ62" s="681"/>
      <c r="AK62" s="681"/>
      <c r="AL62" s="681"/>
      <c r="AM62" s="681"/>
      <c r="AN62" s="681"/>
    </row>
    <row r="63" spans="1:40" ht="15.75" customHeight="1">
      <c r="A63" s="683"/>
      <c r="B63" s="680"/>
      <c r="C63" s="707"/>
      <c r="D63" s="691"/>
      <c r="E63" s="691"/>
      <c r="F63" s="691"/>
      <c r="G63" s="691"/>
      <c r="H63" s="691"/>
      <c r="I63" s="691"/>
      <c r="J63" s="680"/>
      <c r="K63" s="680"/>
      <c r="L63" s="417" t="s">
        <v>45</v>
      </c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24">
        <f t="shared" si="23"/>
        <v>0</v>
      </c>
      <c r="Z63" s="680"/>
      <c r="AA63" s="684"/>
      <c r="AB63" s="253"/>
      <c r="AC63" s="680"/>
      <c r="AD63" s="680"/>
      <c r="AE63" s="680"/>
      <c r="AF63" s="680"/>
      <c r="AG63" s="680"/>
      <c r="AH63" s="680"/>
      <c r="AI63" s="680"/>
      <c r="AJ63" s="680"/>
      <c r="AK63" s="680"/>
      <c r="AL63" s="680"/>
      <c r="AM63" s="680"/>
      <c r="AN63" s="680"/>
    </row>
    <row r="64" spans="1:40" ht="15.75" customHeight="1">
      <c r="A64" s="683"/>
      <c r="B64" s="681" t="s">
        <v>369</v>
      </c>
      <c r="C64" s="876" t="s">
        <v>676</v>
      </c>
      <c r="D64" s="783"/>
      <c r="E64" s="783"/>
      <c r="F64" s="783"/>
      <c r="G64" s="783"/>
      <c r="H64" s="783"/>
      <c r="I64" s="783"/>
      <c r="J64" s="784"/>
      <c r="K64" s="681" t="s">
        <v>626</v>
      </c>
      <c r="L64" s="417" t="s">
        <v>44</v>
      </c>
      <c r="M64" s="355"/>
      <c r="N64" s="418"/>
      <c r="O64" s="418"/>
      <c r="P64" s="418"/>
      <c r="Q64" s="419"/>
      <c r="R64" s="418"/>
      <c r="S64" s="419">
        <v>1</v>
      </c>
      <c r="T64" s="418"/>
      <c r="U64" s="419">
        <v>1</v>
      </c>
      <c r="V64" s="418"/>
      <c r="W64" s="419">
        <v>1</v>
      </c>
      <c r="X64" s="418"/>
      <c r="Y64" s="420">
        <f t="shared" si="23"/>
        <v>3</v>
      </c>
      <c r="Z64" s="814">
        <v>0.1</v>
      </c>
      <c r="AA64" s="874">
        <f>IF(OR(Y65=0,Z64=0),0,(Y65/Y64*Z64))</f>
        <v>0</v>
      </c>
      <c r="AB64" s="253"/>
      <c r="AC64" s="681"/>
      <c r="AD64" s="681"/>
      <c r="AE64" s="681"/>
      <c r="AF64" s="681"/>
      <c r="AG64" s="681"/>
      <c r="AH64" s="681"/>
      <c r="AI64" s="681"/>
      <c r="AJ64" s="681"/>
      <c r="AK64" s="681"/>
      <c r="AL64" s="681"/>
      <c r="AM64" s="681"/>
      <c r="AN64" s="681"/>
    </row>
    <row r="65" spans="1:40" ht="15.75" customHeight="1">
      <c r="A65" s="683"/>
      <c r="B65" s="680"/>
      <c r="C65" s="707"/>
      <c r="D65" s="691"/>
      <c r="E65" s="691"/>
      <c r="F65" s="691"/>
      <c r="G65" s="691"/>
      <c r="H65" s="691"/>
      <c r="I65" s="691"/>
      <c r="J65" s="680"/>
      <c r="K65" s="680"/>
      <c r="L65" s="417" t="s">
        <v>45</v>
      </c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24">
        <f t="shared" si="23"/>
        <v>0</v>
      </c>
      <c r="Z65" s="680"/>
      <c r="AA65" s="684"/>
      <c r="AB65" s="253"/>
      <c r="AC65" s="680"/>
      <c r="AD65" s="680"/>
      <c r="AE65" s="680"/>
      <c r="AF65" s="680"/>
      <c r="AG65" s="680"/>
      <c r="AH65" s="680"/>
      <c r="AI65" s="680"/>
      <c r="AJ65" s="680"/>
      <c r="AK65" s="680"/>
      <c r="AL65" s="680"/>
      <c r="AM65" s="680"/>
      <c r="AN65" s="680"/>
    </row>
    <row r="66" spans="1:40" ht="15.75" customHeight="1">
      <c r="A66" s="683"/>
      <c r="B66" s="903"/>
      <c r="C66" s="909" t="s">
        <v>383</v>
      </c>
      <c r="D66" s="690"/>
      <c r="E66" s="690"/>
      <c r="F66" s="690"/>
      <c r="G66" s="690"/>
      <c r="H66" s="690"/>
      <c r="I66" s="690"/>
      <c r="J66" s="679"/>
      <c r="K66" s="361"/>
      <c r="L66" s="362" t="s">
        <v>44</v>
      </c>
      <c r="M66" s="381">
        <f t="shared" ref="M66:X66" si="24">M50/$Y$50*$Z$50+M52*$Z$52+M54/$Y$54*$Z$54+M56/$Y$56*$Z$56+M58/$Y$58*$Z$58+M60/$Y$60*$Z$60+M62/$Y$62*$Z$62+M64/$Y$64*$Z$64</f>
        <v>0</v>
      </c>
      <c r="N66" s="381">
        <f t="shared" si="24"/>
        <v>0</v>
      </c>
      <c r="O66" s="381">
        <f t="shared" si="24"/>
        <v>0</v>
      </c>
      <c r="P66" s="381">
        <f t="shared" si="24"/>
        <v>0.03</v>
      </c>
      <c r="Q66" s="381">
        <f t="shared" si="24"/>
        <v>0.17</v>
      </c>
      <c r="R66" s="381">
        <f t="shared" si="24"/>
        <v>0.22000000000000003</v>
      </c>
      <c r="S66" s="381">
        <f t="shared" si="24"/>
        <v>0.41333333333333333</v>
      </c>
      <c r="T66" s="381">
        <f t="shared" si="24"/>
        <v>0</v>
      </c>
      <c r="U66" s="381">
        <f t="shared" si="24"/>
        <v>8.3333333333333343E-2</v>
      </c>
      <c r="V66" s="381">
        <f t="shared" si="24"/>
        <v>0</v>
      </c>
      <c r="W66" s="381">
        <f t="shared" si="24"/>
        <v>3.3333333333333333E-2</v>
      </c>
      <c r="X66" s="381">
        <f t="shared" si="24"/>
        <v>0.05</v>
      </c>
      <c r="Y66" s="371">
        <f t="shared" si="23"/>
        <v>1</v>
      </c>
      <c r="Z66" s="872">
        <f>SUM(Z50:Z65)</f>
        <v>1</v>
      </c>
      <c r="AA66" s="874">
        <f>IF(OR(Y67=0,Z66=0),0,(Y67/Y66*Z66))</f>
        <v>0</v>
      </c>
      <c r="AB66" s="253"/>
      <c r="AC66" s="689" t="s">
        <v>384</v>
      </c>
      <c r="AD66" s="690"/>
      <c r="AE66" s="690"/>
      <c r="AF66" s="690"/>
      <c r="AG66" s="690"/>
      <c r="AH66" s="690"/>
      <c r="AI66" s="690"/>
      <c r="AJ66" s="690"/>
      <c r="AK66" s="690"/>
      <c r="AL66" s="690"/>
      <c r="AM66" s="690"/>
      <c r="AN66" s="679"/>
    </row>
    <row r="67" spans="1:40" ht="15.75" customHeight="1">
      <c r="A67" s="873"/>
      <c r="B67" s="873"/>
      <c r="C67" s="906"/>
      <c r="D67" s="786"/>
      <c r="E67" s="786"/>
      <c r="F67" s="786"/>
      <c r="G67" s="786"/>
      <c r="H67" s="786"/>
      <c r="I67" s="786"/>
      <c r="J67" s="772"/>
      <c r="K67" s="436"/>
      <c r="L67" s="437" t="s">
        <v>377</v>
      </c>
      <c r="M67" s="439">
        <f t="shared" ref="M67:X67" si="25">M51/$Y$50*$Z$50+M53*$Z$52+M55/$Y$54*$Z$54+M57/$Y$56*$Z$56+M59/$Y$58*$Z$58+M61/$Y$60*$Z$60+M63/$Y$62*$Z$62+M65/$Y$64*$Z$64</f>
        <v>0</v>
      </c>
      <c r="N67" s="439">
        <f t="shared" si="25"/>
        <v>0</v>
      </c>
      <c r="O67" s="439">
        <f t="shared" si="25"/>
        <v>0</v>
      </c>
      <c r="P67" s="439">
        <f t="shared" si="25"/>
        <v>0</v>
      </c>
      <c r="Q67" s="439">
        <f t="shared" si="25"/>
        <v>0</v>
      </c>
      <c r="R67" s="439">
        <f t="shared" si="25"/>
        <v>0</v>
      </c>
      <c r="S67" s="439">
        <f t="shared" si="25"/>
        <v>0</v>
      </c>
      <c r="T67" s="439">
        <f t="shared" si="25"/>
        <v>0</v>
      </c>
      <c r="U67" s="439">
        <f t="shared" si="25"/>
        <v>0</v>
      </c>
      <c r="V67" s="439">
        <f t="shared" si="25"/>
        <v>0</v>
      </c>
      <c r="W67" s="439">
        <f t="shared" si="25"/>
        <v>0</v>
      </c>
      <c r="X67" s="439">
        <f t="shared" si="25"/>
        <v>0</v>
      </c>
      <c r="Y67" s="440">
        <f t="shared" si="23"/>
        <v>0</v>
      </c>
      <c r="Z67" s="911"/>
      <c r="AA67" s="873"/>
      <c r="AB67" s="253"/>
      <c r="AC67" s="786"/>
      <c r="AD67" s="786"/>
      <c r="AE67" s="786"/>
      <c r="AF67" s="786"/>
      <c r="AG67" s="786"/>
      <c r="AH67" s="786"/>
      <c r="AI67" s="786"/>
      <c r="AJ67" s="786"/>
      <c r="AK67" s="786"/>
      <c r="AL67" s="786"/>
      <c r="AM67" s="786"/>
      <c r="AN67" s="772"/>
    </row>
    <row r="68" spans="1:40" ht="15.75" customHeight="1">
      <c r="A68" s="255" t="s">
        <v>396</v>
      </c>
      <c r="B68" s="301"/>
      <c r="C68" s="255"/>
      <c r="D68" s="255"/>
      <c r="E68" s="255"/>
      <c r="F68" s="255"/>
      <c r="G68" s="255"/>
      <c r="H68" s="255"/>
      <c r="I68" s="255"/>
      <c r="J68" s="255"/>
      <c r="K68" s="255"/>
      <c r="L68" s="441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  <c r="X68" s="303"/>
      <c r="Y68" s="839" t="s">
        <v>397</v>
      </c>
      <c r="Z68" s="690"/>
      <c r="AA68" s="690"/>
      <c r="AB68" s="255"/>
      <c r="AC68" s="255"/>
      <c r="AD68" s="255"/>
      <c r="AE68" s="255"/>
      <c r="AF68" s="255"/>
      <c r="AG68" s="255"/>
      <c r="AH68" s="255"/>
      <c r="AI68" s="255"/>
      <c r="AJ68" s="255"/>
      <c r="AK68" s="255"/>
      <c r="AL68" s="255"/>
      <c r="AM68" s="255"/>
      <c r="AN68" s="255"/>
    </row>
    <row r="69" spans="1:40" ht="15.75" customHeight="1">
      <c r="A69" s="255"/>
      <c r="B69" s="301"/>
      <c r="C69" s="255"/>
      <c r="D69" s="255"/>
      <c r="E69" s="255"/>
      <c r="F69" s="255"/>
      <c r="G69" s="255"/>
      <c r="H69" s="255"/>
      <c r="I69" s="255"/>
      <c r="J69" s="255"/>
      <c r="K69" s="255"/>
      <c r="L69" s="441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  <c r="X69" s="303"/>
      <c r="Y69" s="303"/>
      <c r="Z69" s="303"/>
      <c r="AA69" s="303"/>
      <c r="AB69" s="255"/>
      <c r="AC69" s="255"/>
      <c r="AD69" s="255"/>
      <c r="AE69" s="255"/>
      <c r="AF69" s="255"/>
      <c r="AG69" s="255"/>
      <c r="AH69" s="255"/>
      <c r="AI69" s="255"/>
      <c r="AJ69" s="255"/>
      <c r="AK69" s="255"/>
      <c r="AL69" s="255"/>
      <c r="AM69" s="255"/>
      <c r="AN69" s="255"/>
    </row>
    <row r="70" spans="1:40" ht="15.75" customHeight="1">
      <c r="A70" s="255"/>
      <c r="B70" s="301"/>
      <c r="C70" s="255"/>
      <c r="D70" s="255"/>
      <c r="E70" s="255"/>
      <c r="F70" s="255"/>
      <c r="G70" s="255"/>
      <c r="H70" s="255"/>
      <c r="I70" s="255"/>
      <c r="J70" s="255"/>
      <c r="K70" s="255"/>
      <c r="L70" s="441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  <c r="X70" s="303"/>
      <c r="Y70" s="303"/>
      <c r="Z70" s="442"/>
      <c r="AA70" s="303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</row>
    <row r="71" spans="1:40" ht="15.75" customHeight="1">
      <c r="A71" s="255"/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441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  <c r="X71" s="303"/>
      <c r="Y71" s="303"/>
      <c r="Z71" s="303"/>
      <c r="AA71" s="303"/>
      <c r="AB71" s="255"/>
      <c r="AC71" s="255"/>
      <c r="AD71" s="255"/>
      <c r="AE71" s="255"/>
      <c r="AF71" s="255"/>
      <c r="AG71" s="255"/>
      <c r="AH71" s="255"/>
      <c r="AI71" s="255"/>
      <c r="AJ71" s="255"/>
      <c r="AK71" s="255"/>
      <c r="AL71" s="255"/>
      <c r="AM71" s="255"/>
      <c r="AN71" s="255"/>
    </row>
    <row r="72" spans="1:40" ht="15.75" customHeight="1">
      <c r="A72" s="255"/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441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  <c r="X72" s="303"/>
      <c r="Y72" s="303"/>
      <c r="Z72" s="303"/>
      <c r="AA72" s="303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</row>
    <row r="73" spans="1:40" ht="36" customHeight="1">
      <c r="A73" s="255"/>
      <c r="B73" s="255"/>
      <c r="C73" s="255"/>
      <c r="D73" s="255"/>
      <c r="E73" s="255"/>
      <c r="F73" s="255"/>
      <c r="G73" s="255"/>
      <c r="H73" s="255"/>
      <c r="I73" s="255"/>
      <c r="J73" s="255"/>
      <c r="K73" s="255"/>
      <c r="L73" s="441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301"/>
      <c r="AA73" s="255"/>
      <c r="AB73" s="255"/>
      <c r="AC73" s="255"/>
      <c r="AD73" s="255"/>
      <c r="AE73" s="255"/>
      <c r="AF73" s="255"/>
      <c r="AG73" s="255"/>
      <c r="AH73" s="255"/>
      <c r="AI73" s="255"/>
      <c r="AJ73" s="255"/>
      <c r="AK73" s="255"/>
      <c r="AL73" s="255"/>
      <c r="AM73" s="255"/>
      <c r="AN73" s="255"/>
    </row>
    <row r="74" spans="1:40" ht="32.25" customHeight="1">
      <c r="A74" s="255"/>
      <c r="B74" s="301"/>
      <c r="C74" s="255"/>
      <c r="D74" s="255"/>
      <c r="E74" s="255"/>
      <c r="F74" s="255"/>
      <c r="G74" s="255"/>
      <c r="H74" s="301"/>
      <c r="I74" s="255"/>
      <c r="J74" s="255"/>
      <c r="K74" s="255"/>
      <c r="L74" s="441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  <c r="X74" s="303"/>
      <c r="Y74" s="303"/>
      <c r="Z74" s="303"/>
      <c r="AA74" s="303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</row>
    <row r="75" spans="1:40" ht="32.25" customHeight="1">
      <c r="A75" s="255"/>
      <c r="B75" s="301"/>
      <c r="C75" s="255"/>
      <c r="D75" s="255"/>
      <c r="E75" s="255"/>
      <c r="F75" s="255"/>
      <c r="G75" s="443"/>
      <c r="H75" s="301"/>
      <c r="I75" s="255"/>
      <c r="J75" s="255"/>
      <c r="K75" s="255"/>
      <c r="L75" s="441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  <c r="X75" s="303"/>
      <c r="Y75" s="303"/>
      <c r="Z75" s="303"/>
      <c r="AA75" s="303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</row>
    <row r="76" spans="1:40" ht="15.75" customHeight="1">
      <c r="A76" s="255"/>
      <c r="B76" s="301"/>
      <c r="C76" s="255"/>
      <c r="D76" s="255"/>
      <c r="E76" s="255"/>
      <c r="F76" s="255"/>
      <c r="G76" s="255"/>
      <c r="H76" s="255"/>
      <c r="I76" s="255"/>
      <c r="J76" s="255"/>
      <c r="K76" s="255"/>
      <c r="L76" s="441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</row>
    <row r="77" spans="1:40" ht="15.75" customHeight="1">
      <c r="A77" s="255"/>
      <c r="B77" s="301"/>
      <c r="C77" s="255"/>
      <c r="D77" s="255"/>
      <c r="E77" s="255"/>
      <c r="F77" s="255"/>
      <c r="G77" s="255"/>
      <c r="H77" s="255"/>
      <c r="I77" s="255"/>
      <c r="J77" s="255"/>
      <c r="K77" s="255"/>
      <c r="L77" s="441"/>
      <c r="M77" s="255"/>
      <c r="N77" s="301"/>
      <c r="O77" s="301"/>
      <c r="P77" s="301"/>
      <c r="Q77" s="301"/>
      <c r="R77" s="301"/>
      <c r="S77" s="301"/>
      <c r="T77" s="301"/>
      <c r="U77" s="255"/>
      <c r="V77" s="255"/>
      <c r="W77" s="255"/>
      <c r="X77" s="255"/>
      <c r="Y77" s="303"/>
      <c r="Z77" s="303"/>
      <c r="AA77" s="303"/>
      <c r="AB77" s="255"/>
      <c r="AC77" s="255"/>
      <c r="AD77" s="255"/>
      <c r="AE77" s="255"/>
      <c r="AF77" s="255"/>
      <c r="AG77" s="255"/>
      <c r="AH77" s="255"/>
      <c r="AI77" s="255"/>
      <c r="AJ77" s="255"/>
      <c r="AK77" s="255"/>
      <c r="AL77" s="255"/>
      <c r="AM77" s="255"/>
      <c r="AN77" s="255"/>
    </row>
    <row r="78" spans="1:40" ht="15.75" customHeight="1">
      <c r="A78" s="255"/>
      <c r="B78" s="301"/>
      <c r="C78" s="255"/>
      <c r="D78" s="255"/>
      <c r="E78" s="255"/>
      <c r="F78" s="255"/>
      <c r="G78" s="255"/>
      <c r="H78" s="255"/>
      <c r="I78" s="255"/>
      <c r="J78" s="255"/>
      <c r="K78" s="255"/>
      <c r="L78" s="441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303"/>
      <c r="Z78" s="303"/>
      <c r="AA78" s="303"/>
      <c r="AB78" s="255"/>
      <c r="AC78" s="255"/>
      <c r="AD78" s="255"/>
      <c r="AE78" s="255"/>
      <c r="AF78" s="255"/>
      <c r="AG78" s="255"/>
      <c r="AH78" s="255"/>
      <c r="AI78" s="255"/>
      <c r="AJ78" s="255"/>
      <c r="AK78" s="255"/>
      <c r="AL78" s="255"/>
      <c r="AM78" s="255"/>
      <c r="AN78" s="255"/>
    </row>
    <row r="79" spans="1:40" ht="15.75" customHeight="1">
      <c r="A79" s="255"/>
      <c r="B79" s="301"/>
      <c r="C79" s="255"/>
      <c r="D79" s="255"/>
      <c r="E79" s="255"/>
      <c r="F79" s="255"/>
      <c r="G79" s="255"/>
      <c r="H79" s="255"/>
      <c r="I79" s="255"/>
      <c r="J79" s="255"/>
      <c r="K79" s="255"/>
      <c r="L79" s="441"/>
      <c r="M79" s="255"/>
      <c r="N79" s="255"/>
      <c r="O79" s="255"/>
      <c r="P79" s="255"/>
      <c r="Q79" s="255"/>
      <c r="R79" s="255"/>
      <c r="S79" s="255"/>
      <c r="T79" s="255"/>
      <c r="U79" s="301"/>
      <c r="V79" s="301"/>
      <c r="W79" s="255"/>
      <c r="X79" s="255"/>
      <c r="Y79" s="303"/>
      <c r="Z79" s="303"/>
      <c r="AA79" s="303"/>
      <c r="AB79" s="255"/>
      <c r="AC79" s="255"/>
      <c r="AD79" s="255"/>
      <c r="AE79" s="255"/>
      <c r="AF79" s="255"/>
      <c r="AG79" s="255"/>
      <c r="AH79" s="255"/>
      <c r="AI79" s="255"/>
      <c r="AJ79" s="255"/>
      <c r="AK79" s="255"/>
      <c r="AL79" s="255"/>
      <c r="AM79" s="255"/>
      <c r="AN79" s="255"/>
    </row>
    <row r="80" spans="1:40" ht="15.75" customHeight="1">
      <c r="A80" s="255"/>
      <c r="B80" s="301"/>
      <c r="C80" s="255"/>
      <c r="D80" s="255"/>
      <c r="E80" s="255"/>
      <c r="F80" s="255"/>
      <c r="G80" s="255"/>
      <c r="H80" s="255"/>
      <c r="I80" s="255"/>
      <c r="J80" s="255"/>
      <c r="K80" s="255"/>
      <c r="L80" s="441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303"/>
      <c r="Z80" s="303"/>
      <c r="AA80" s="303"/>
      <c r="AB80" s="255"/>
      <c r="AC80" s="255"/>
      <c r="AD80" s="255"/>
      <c r="AE80" s="255"/>
      <c r="AF80" s="255"/>
      <c r="AG80" s="255"/>
      <c r="AH80" s="255"/>
      <c r="AI80" s="255"/>
      <c r="AJ80" s="255"/>
      <c r="AK80" s="255"/>
      <c r="AL80" s="255"/>
      <c r="AM80" s="255"/>
      <c r="AN80" s="255"/>
    </row>
    <row r="81" spans="1:40" ht="15.75" customHeight="1">
      <c r="A81" s="255"/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441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</row>
    <row r="82" spans="1:40" ht="15.75" customHeight="1">
      <c r="A82" s="255"/>
      <c r="B82" s="301"/>
      <c r="C82" s="301"/>
      <c r="D82" s="301"/>
      <c r="E82" s="301"/>
      <c r="F82" s="301"/>
      <c r="G82" s="301"/>
      <c r="H82" s="301"/>
      <c r="I82" s="301"/>
      <c r="J82" s="301"/>
      <c r="K82" s="301"/>
      <c r="L82" s="441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  <c r="X82" s="303"/>
      <c r="Y82" s="303"/>
      <c r="Z82" s="303"/>
      <c r="AA82" s="303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</row>
    <row r="83" spans="1:40" ht="15.75" customHeight="1">
      <c r="A83" s="255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441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</row>
    <row r="84" spans="1:40" ht="15.75" customHeight="1">
      <c r="A84" s="255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441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</row>
    <row r="85" spans="1:40" ht="15.75" customHeight="1">
      <c r="A85" s="255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441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</row>
    <row r="86" spans="1:40" ht="15.75" customHeight="1">
      <c r="A86" s="255"/>
      <c r="B86" s="255"/>
      <c r="C86" s="255"/>
      <c r="D86" s="255"/>
      <c r="E86" s="255"/>
      <c r="F86" s="255"/>
      <c r="G86" s="255"/>
      <c r="H86" s="255"/>
      <c r="I86" s="255"/>
      <c r="J86" s="255"/>
      <c r="K86" s="255"/>
      <c r="L86" s="441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  <c r="AK86" s="255"/>
      <c r="AL86" s="255"/>
      <c r="AM86" s="255"/>
      <c r="AN86" s="255"/>
    </row>
    <row r="87" spans="1:40" ht="15.75" customHeight="1">
      <c r="A87" s="255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441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  <c r="AJ87" s="255"/>
      <c r="AK87" s="255"/>
      <c r="AL87" s="255"/>
      <c r="AM87" s="255"/>
      <c r="AN87" s="255"/>
    </row>
    <row r="88" spans="1:40" ht="15.75" customHeight="1">
      <c r="A88" s="255"/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441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/>
      <c r="AK88" s="255"/>
      <c r="AL88" s="255"/>
      <c r="AM88" s="255"/>
      <c r="AN88" s="255"/>
    </row>
    <row r="89" spans="1:40" ht="15.75" customHeight="1">
      <c r="A89" s="255"/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441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</row>
    <row r="90" spans="1:40" ht="15.75" customHeight="1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441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</row>
    <row r="91" spans="1:40" ht="15.75" customHeight="1">
      <c r="A91" s="255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441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I91" s="255"/>
      <c r="AJ91" s="255"/>
      <c r="AK91" s="255"/>
      <c r="AL91" s="255"/>
      <c r="AM91" s="255"/>
      <c r="AN91" s="255"/>
    </row>
    <row r="92" spans="1:40" ht="15.75" customHeight="1">
      <c r="A92" s="255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441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</row>
    <row r="93" spans="1:40" ht="15.75" customHeight="1">
      <c r="A93" s="255"/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441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5"/>
      <c r="AI93" s="255"/>
      <c r="AJ93" s="255"/>
      <c r="AK93" s="255"/>
      <c r="AL93" s="255"/>
      <c r="AM93" s="255"/>
      <c r="AN93" s="255"/>
    </row>
    <row r="94" spans="1:40" ht="15.75" customHeight="1">
      <c r="A94" s="255"/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441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/>
      <c r="AK94" s="255"/>
      <c r="AL94" s="255"/>
      <c r="AM94" s="255"/>
      <c r="AN94" s="255"/>
    </row>
    <row r="95" spans="1:40" ht="15.75" customHeight="1">
      <c r="A95" s="255"/>
      <c r="B95" s="255"/>
      <c r="C95" s="255"/>
      <c r="D95" s="255"/>
      <c r="E95" s="255"/>
      <c r="F95" s="255"/>
      <c r="G95" s="255"/>
      <c r="H95" s="255"/>
      <c r="I95" s="255"/>
      <c r="J95" s="255"/>
      <c r="K95" s="255"/>
      <c r="L95" s="441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</row>
    <row r="96" spans="1:40" ht="15.75" customHeight="1">
      <c r="A96" s="255"/>
      <c r="B96" s="255"/>
      <c r="C96" s="255"/>
      <c r="D96" s="255"/>
      <c r="E96" s="255"/>
      <c r="F96" s="255"/>
      <c r="G96" s="255"/>
      <c r="H96" s="255"/>
      <c r="I96" s="255"/>
      <c r="J96" s="255"/>
      <c r="K96" s="255"/>
      <c r="L96" s="441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</row>
    <row r="97" spans="1:40" ht="15.75" customHeight="1">
      <c r="A97" s="255"/>
      <c r="B97" s="255"/>
      <c r="C97" s="255"/>
      <c r="D97" s="255"/>
      <c r="E97" s="255"/>
      <c r="F97" s="255"/>
      <c r="G97" s="255"/>
      <c r="H97" s="255"/>
      <c r="I97" s="255"/>
      <c r="J97" s="255"/>
      <c r="K97" s="255"/>
      <c r="L97" s="441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</row>
    <row r="98" spans="1:40" ht="15.75" customHeight="1">
      <c r="A98" s="255"/>
      <c r="B98" s="255"/>
      <c r="C98" s="255"/>
      <c r="D98" s="255"/>
      <c r="E98" s="255"/>
      <c r="F98" s="255"/>
      <c r="G98" s="255"/>
      <c r="H98" s="255"/>
      <c r="I98" s="255"/>
      <c r="J98" s="255"/>
      <c r="K98" s="255"/>
      <c r="L98" s="441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</row>
    <row r="99" spans="1:40" ht="15.75" customHeight="1">
      <c r="A99" s="255"/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441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  <c r="AJ99" s="255"/>
      <c r="AK99" s="255"/>
      <c r="AL99" s="255"/>
      <c r="AM99" s="255"/>
      <c r="AN99" s="255"/>
    </row>
    <row r="100" spans="1:40" ht="15.75" customHeight="1">
      <c r="A100" s="255"/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441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</row>
    <row r="101" spans="1:40" ht="15.75" customHeight="1">
      <c r="A101" s="255"/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441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  <c r="AJ101" s="255"/>
      <c r="AK101" s="255"/>
      <c r="AL101" s="255"/>
      <c r="AM101" s="255"/>
      <c r="AN101" s="255"/>
    </row>
    <row r="102" spans="1:40" ht="15.75" customHeight="1">
      <c r="A102" s="255"/>
      <c r="B102" s="255"/>
      <c r="C102" s="255"/>
      <c r="D102" s="255"/>
      <c r="E102" s="255"/>
      <c r="F102" s="255"/>
      <c r="G102" s="255"/>
      <c r="H102" s="255"/>
      <c r="I102" s="255"/>
      <c r="J102" s="255"/>
      <c r="K102" s="255"/>
      <c r="L102" s="441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255"/>
      <c r="AK102" s="255"/>
      <c r="AL102" s="255"/>
      <c r="AM102" s="255"/>
      <c r="AN102" s="255"/>
    </row>
    <row r="103" spans="1:40" ht="15.75" customHeight="1">
      <c r="A103" s="255"/>
      <c r="B103" s="255"/>
      <c r="C103" s="255"/>
      <c r="D103" s="255"/>
      <c r="E103" s="255"/>
      <c r="F103" s="255"/>
      <c r="G103" s="255"/>
      <c r="H103" s="255"/>
      <c r="I103" s="255"/>
      <c r="J103" s="255"/>
      <c r="K103" s="255"/>
      <c r="L103" s="441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5"/>
      <c r="AI103" s="255"/>
      <c r="AJ103" s="255"/>
      <c r="AK103" s="255"/>
      <c r="AL103" s="255"/>
      <c r="AM103" s="255"/>
      <c r="AN103" s="255"/>
    </row>
    <row r="104" spans="1:40" ht="15.75" customHeight="1">
      <c r="A104" s="255"/>
      <c r="B104" s="255"/>
      <c r="C104" s="255"/>
      <c r="D104" s="255"/>
      <c r="E104" s="255"/>
      <c r="F104" s="255"/>
      <c r="G104" s="255"/>
      <c r="H104" s="255"/>
      <c r="I104" s="255"/>
      <c r="J104" s="255"/>
      <c r="K104" s="255"/>
      <c r="L104" s="441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I104" s="255"/>
      <c r="AJ104" s="255"/>
      <c r="AK104" s="255"/>
      <c r="AL104" s="255"/>
      <c r="AM104" s="255"/>
      <c r="AN104" s="255"/>
    </row>
    <row r="105" spans="1:40" ht="15.75" customHeight="1">
      <c r="A105" s="255"/>
      <c r="B105" s="255"/>
      <c r="C105" s="255"/>
      <c r="D105" s="255"/>
      <c r="E105" s="255"/>
      <c r="F105" s="255"/>
      <c r="G105" s="255"/>
      <c r="H105" s="255"/>
      <c r="I105" s="255"/>
      <c r="J105" s="255"/>
      <c r="K105" s="255"/>
      <c r="L105" s="441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</row>
    <row r="106" spans="1:40" ht="15.75" customHeight="1">
      <c r="A106" s="255"/>
      <c r="B106" s="255"/>
      <c r="C106" s="255"/>
      <c r="D106" s="255"/>
      <c r="E106" s="255"/>
      <c r="F106" s="255"/>
      <c r="G106" s="255"/>
      <c r="H106" s="255"/>
      <c r="I106" s="255"/>
      <c r="J106" s="255"/>
      <c r="K106" s="255"/>
      <c r="L106" s="441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</row>
    <row r="107" spans="1:40" ht="15.75" customHeight="1">
      <c r="A107" s="255"/>
      <c r="B107" s="255"/>
      <c r="C107" s="255"/>
      <c r="D107" s="255"/>
      <c r="E107" s="255"/>
      <c r="F107" s="255"/>
      <c r="G107" s="255"/>
      <c r="H107" s="255"/>
      <c r="I107" s="255"/>
      <c r="J107" s="255"/>
      <c r="K107" s="255"/>
      <c r="L107" s="441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</row>
    <row r="108" spans="1:40" ht="15.75" customHeight="1">
      <c r="A108" s="255"/>
      <c r="B108" s="255"/>
      <c r="C108" s="255"/>
      <c r="D108" s="255"/>
      <c r="E108" s="255"/>
      <c r="F108" s="255"/>
      <c r="G108" s="255"/>
      <c r="H108" s="255"/>
      <c r="I108" s="255"/>
      <c r="J108" s="255"/>
      <c r="K108" s="255"/>
      <c r="L108" s="441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5"/>
      <c r="AL108" s="255"/>
      <c r="AM108" s="255"/>
      <c r="AN108" s="255"/>
    </row>
    <row r="109" spans="1:40" ht="15.75" customHeight="1">
      <c r="A109" s="255"/>
      <c r="B109" s="255"/>
      <c r="C109" s="255"/>
      <c r="D109" s="255"/>
      <c r="E109" s="255"/>
      <c r="F109" s="255"/>
      <c r="G109" s="255"/>
      <c r="H109" s="255"/>
      <c r="I109" s="255"/>
      <c r="J109" s="255"/>
      <c r="K109" s="255"/>
      <c r="L109" s="441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5"/>
      <c r="AI109" s="255"/>
      <c r="AJ109" s="255"/>
      <c r="AK109" s="255"/>
      <c r="AL109" s="255"/>
      <c r="AM109" s="255"/>
      <c r="AN109" s="255"/>
    </row>
    <row r="110" spans="1:40" ht="15.75" customHeight="1">
      <c r="A110" s="255"/>
      <c r="B110" s="255"/>
      <c r="C110" s="255"/>
      <c r="D110" s="255"/>
      <c r="E110" s="255"/>
      <c r="F110" s="255"/>
      <c r="G110" s="255"/>
      <c r="H110" s="255"/>
      <c r="I110" s="255"/>
      <c r="J110" s="255"/>
      <c r="K110" s="255"/>
      <c r="L110" s="441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255"/>
      <c r="AK110" s="255"/>
      <c r="AL110" s="255"/>
      <c r="AM110" s="255"/>
      <c r="AN110" s="255"/>
    </row>
    <row r="111" spans="1:40" ht="15.75" customHeight="1">
      <c r="A111" s="255"/>
      <c r="B111" s="255"/>
      <c r="C111" s="255"/>
      <c r="D111" s="255"/>
      <c r="E111" s="255"/>
      <c r="F111" s="255"/>
      <c r="G111" s="255"/>
      <c r="H111" s="255"/>
      <c r="I111" s="255"/>
      <c r="J111" s="255"/>
      <c r="K111" s="255"/>
      <c r="L111" s="441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</row>
    <row r="112" spans="1:40" ht="15.75" customHeight="1">
      <c r="A112" s="255"/>
      <c r="B112" s="255"/>
      <c r="C112" s="255"/>
      <c r="D112" s="255"/>
      <c r="E112" s="255"/>
      <c r="F112" s="255"/>
      <c r="G112" s="255"/>
      <c r="H112" s="255"/>
      <c r="I112" s="255"/>
      <c r="J112" s="255"/>
      <c r="K112" s="255"/>
      <c r="L112" s="441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</row>
    <row r="113" spans="1:40" ht="15.75" customHeight="1">
      <c r="A113" s="255"/>
      <c r="B113" s="255"/>
      <c r="C113" s="255"/>
      <c r="D113" s="255"/>
      <c r="E113" s="255"/>
      <c r="F113" s="255"/>
      <c r="G113" s="255"/>
      <c r="H113" s="255"/>
      <c r="I113" s="255"/>
      <c r="J113" s="255"/>
      <c r="K113" s="255"/>
      <c r="L113" s="441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</row>
    <row r="114" spans="1:40" ht="15.75" customHeight="1">
      <c r="A114" s="255"/>
      <c r="B114" s="255"/>
      <c r="C114" s="255"/>
      <c r="D114" s="255"/>
      <c r="E114" s="255"/>
      <c r="F114" s="255"/>
      <c r="G114" s="255"/>
      <c r="H114" s="255"/>
      <c r="I114" s="255"/>
      <c r="J114" s="255"/>
      <c r="K114" s="255"/>
      <c r="L114" s="441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</row>
    <row r="115" spans="1:40" ht="15.75" customHeight="1">
      <c r="A115" s="255"/>
      <c r="B115" s="255"/>
      <c r="C115" s="255"/>
      <c r="D115" s="255"/>
      <c r="E115" s="255"/>
      <c r="F115" s="255"/>
      <c r="G115" s="255"/>
      <c r="H115" s="255"/>
      <c r="I115" s="255"/>
      <c r="J115" s="255"/>
      <c r="K115" s="255"/>
      <c r="L115" s="441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</row>
    <row r="116" spans="1:40" ht="15.75" customHeight="1">
      <c r="A116" s="255"/>
      <c r="B116" s="255"/>
      <c r="C116" s="255"/>
      <c r="D116" s="255"/>
      <c r="E116" s="255"/>
      <c r="F116" s="255"/>
      <c r="G116" s="255"/>
      <c r="H116" s="255"/>
      <c r="I116" s="255"/>
      <c r="J116" s="255"/>
      <c r="K116" s="255"/>
      <c r="L116" s="441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</row>
    <row r="117" spans="1:40" ht="15.75" customHeight="1">
      <c r="A117" s="255"/>
      <c r="B117" s="255"/>
      <c r="C117" s="255"/>
      <c r="D117" s="255"/>
      <c r="E117" s="255"/>
      <c r="F117" s="255"/>
      <c r="G117" s="255"/>
      <c r="H117" s="255"/>
      <c r="I117" s="255"/>
      <c r="J117" s="255"/>
      <c r="K117" s="255"/>
      <c r="L117" s="441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I117" s="255"/>
      <c r="AJ117" s="255"/>
      <c r="AK117" s="255"/>
      <c r="AL117" s="255"/>
      <c r="AM117" s="255"/>
      <c r="AN117" s="255"/>
    </row>
    <row r="118" spans="1:40" ht="15.75" customHeight="1">
      <c r="A118" s="255"/>
      <c r="B118" s="255"/>
      <c r="C118" s="255"/>
      <c r="D118" s="255"/>
      <c r="E118" s="255"/>
      <c r="F118" s="255"/>
      <c r="G118" s="255"/>
      <c r="H118" s="255"/>
      <c r="I118" s="255"/>
      <c r="J118" s="255"/>
      <c r="K118" s="255"/>
      <c r="L118" s="441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</row>
    <row r="119" spans="1:40" ht="15.75" customHeight="1">
      <c r="A119" s="255"/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441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</row>
    <row r="120" spans="1:40" ht="15.75" customHeight="1">
      <c r="A120" s="255"/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441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</row>
    <row r="121" spans="1:40" ht="15.75" customHeight="1">
      <c r="A121" s="255"/>
      <c r="B121" s="255"/>
      <c r="C121" s="255"/>
      <c r="D121" s="255"/>
      <c r="E121" s="255"/>
      <c r="F121" s="255"/>
      <c r="G121" s="443"/>
      <c r="H121" s="255"/>
      <c r="I121" s="255"/>
      <c r="J121" s="255"/>
      <c r="K121" s="255"/>
      <c r="L121" s="441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</row>
    <row r="122" spans="1:40" ht="15.75" customHeight="1">
      <c r="A122" s="255"/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441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</row>
    <row r="123" spans="1:40" ht="15.75" customHeight="1">
      <c r="A123" s="255"/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441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</row>
    <row r="124" spans="1:40" ht="15.75" customHeight="1">
      <c r="A124" s="255"/>
      <c r="B124" s="255"/>
      <c r="C124" s="255"/>
      <c r="D124" s="255"/>
      <c r="E124" s="255"/>
      <c r="F124" s="255"/>
      <c r="G124" s="255"/>
      <c r="H124" s="255"/>
      <c r="I124" s="255"/>
      <c r="J124" s="255"/>
      <c r="K124" s="255"/>
      <c r="L124" s="441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</row>
    <row r="125" spans="1:40" ht="15.75" customHeight="1">
      <c r="A125" s="255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  <c r="L125" s="441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</row>
    <row r="126" spans="1:40" ht="15.75" customHeight="1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441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</row>
    <row r="127" spans="1:40" ht="15.75" customHeight="1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441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</row>
    <row r="128" spans="1:40" ht="15.75" customHeight="1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441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</row>
    <row r="129" spans="1:40" ht="15.75" customHeight="1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441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</row>
    <row r="130" spans="1:40" ht="15.75" customHeight="1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441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</row>
    <row r="131" spans="1:40" ht="15.75" customHeight="1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441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</row>
    <row r="132" spans="1:40" ht="15.75" customHeight="1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441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</row>
    <row r="133" spans="1:40" ht="15.75" customHeight="1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441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</row>
    <row r="134" spans="1:40" ht="15.75" customHeight="1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441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</row>
    <row r="135" spans="1:40" ht="15.75" customHeight="1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441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</row>
    <row r="136" spans="1:40" ht="15.75" customHeight="1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441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</row>
    <row r="137" spans="1:40" ht="15.75" customHeight="1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441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</row>
    <row r="138" spans="1:40" ht="15.75" customHeight="1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441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</row>
    <row r="139" spans="1:40" ht="15.75" customHeight="1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441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</row>
    <row r="140" spans="1:40" ht="15.75" customHeight="1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441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</row>
    <row r="141" spans="1:40" ht="15.75" customHeight="1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441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</row>
    <row r="142" spans="1:40" ht="15.75" customHeight="1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441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</row>
    <row r="143" spans="1:40" ht="15.75" customHeight="1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441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</row>
    <row r="144" spans="1:40" ht="15.75" customHeight="1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441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</row>
    <row r="145" spans="1:40" ht="15.75" customHeight="1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441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</row>
    <row r="146" spans="1:40" ht="15.75" customHeight="1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441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</row>
    <row r="147" spans="1:40" ht="15.75" customHeight="1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441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</row>
    <row r="148" spans="1:40" ht="15.75" customHeight="1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441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</row>
    <row r="149" spans="1:40" ht="15.75" customHeight="1">
      <c r="A149" s="255"/>
      <c r="B149" s="255"/>
      <c r="C149" s="255"/>
      <c r="D149" s="255"/>
      <c r="E149" s="255"/>
      <c r="F149" s="255"/>
      <c r="G149" s="255"/>
      <c r="H149" s="255"/>
      <c r="I149" s="255"/>
      <c r="J149" s="255"/>
      <c r="K149" s="255"/>
      <c r="L149" s="441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  <c r="AA149" s="255"/>
      <c r="AB149" s="255"/>
      <c r="AC149" s="255"/>
      <c r="AD149" s="255"/>
      <c r="AE149" s="255"/>
      <c r="AF149" s="255"/>
      <c r="AG149" s="255"/>
      <c r="AH149" s="255"/>
      <c r="AI149" s="255"/>
      <c r="AJ149" s="255"/>
      <c r="AK149" s="255"/>
      <c r="AL149" s="255"/>
      <c r="AM149" s="255"/>
      <c r="AN149" s="255"/>
    </row>
    <row r="150" spans="1:40" ht="15.75" customHeight="1">
      <c r="A150" s="255"/>
      <c r="B150" s="255"/>
      <c r="C150" s="255"/>
      <c r="D150" s="255"/>
      <c r="E150" s="255"/>
      <c r="F150" s="255"/>
      <c r="G150" s="255"/>
      <c r="H150" s="255"/>
      <c r="I150" s="255"/>
      <c r="J150" s="255"/>
      <c r="K150" s="255"/>
      <c r="L150" s="441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I150" s="255"/>
      <c r="AJ150" s="255"/>
      <c r="AK150" s="255"/>
      <c r="AL150" s="255"/>
      <c r="AM150" s="255"/>
      <c r="AN150" s="255"/>
    </row>
    <row r="151" spans="1:40" ht="15.75" customHeight="1">
      <c r="A151" s="255"/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441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</row>
    <row r="152" spans="1:40" ht="15.75" customHeight="1">
      <c r="A152" s="255"/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441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</row>
    <row r="153" spans="1:40" ht="15.75" customHeight="1">
      <c r="A153" s="255"/>
      <c r="B153" s="255"/>
      <c r="C153" s="255"/>
      <c r="D153" s="255"/>
      <c r="E153" s="255"/>
      <c r="F153" s="255"/>
      <c r="G153" s="255"/>
      <c r="H153" s="255"/>
      <c r="I153" s="255"/>
      <c r="J153" s="255"/>
      <c r="K153" s="255"/>
      <c r="L153" s="441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  <c r="AA153" s="255"/>
      <c r="AB153" s="255"/>
      <c r="AC153" s="255"/>
      <c r="AD153" s="255"/>
      <c r="AE153" s="255"/>
      <c r="AF153" s="255"/>
      <c r="AG153" s="255"/>
      <c r="AH153" s="255"/>
      <c r="AI153" s="255"/>
      <c r="AJ153" s="255"/>
      <c r="AK153" s="255"/>
      <c r="AL153" s="255"/>
      <c r="AM153" s="255"/>
      <c r="AN153" s="255"/>
    </row>
    <row r="154" spans="1:40" ht="15.75" customHeight="1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  <c r="K154" s="255"/>
      <c r="L154" s="441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I154" s="255"/>
      <c r="AJ154" s="255"/>
      <c r="AK154" s="255"/>
      <c r="AL154" s="255"/>
      <c r="AM154" s="255"/>
      <c r="AN154" s="255"/>
    </row>
    <row r="155" spans="1:40" ht="15.75" customHeight="1">
      <c r="A155" s="255"/>
      <c r="B155" s="255"/>
      <c r="C155" s="255"/>
      <c r="D155" s="255"/>
      <c r="E155" s="255"/>
      <c r="F155" s="255"/>
      <c r="G155" s="255"/>
      <c r="H155" s="255"/>
      <c r="I155" s="255"/>
      <c r="J155" s="255"/>
      <c r="K155" s="255"/>
      <c r="L155" s="441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  <c r="AA155" s="255"/>
      <c r="AB155" s="255"/>
      <c r="AC155" s="255"/>
      <c r="AD155" s="255"/>
      <c r="AE155" s="255"/>
      <c r="AF155" s="255"/>
      <c r="AG155" s="255"/>
      <c r="AH155" s="255"/>
      <c r="AI155" s="255"/>
      <c r="AJ155" s="255"/>
      <c r="AK155" s="255"/>
      <c r="AL155" s="255"/>
      <c r="AM155" s="255"/>
      <c r="AN155" s="255"/>
    </row>
    <row r="156" spans="1:40" ht="15.75" customHeight="1">
      <c r="A156" s="255"/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441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  <c r="AJ156" s="255"/>
      <c r="AK156" s="255"/>
      <c r="AL156" s="255"/>
      <c r="AM156" s="255"/>
      <c r="AN156" s="255"/>
    </row>
    <row r="157" spans="1:40" ht="15.75" customHeight="1">
      <c r="A157" s="255"/>
      <c r="B157" s="255"/>
      <c r="C157" s="255"/>
      <c r="D157" s="255"/>
      <c r="E157" s="255"/>
      <c r="F157" s="255"/>
      <c r="G157" s="255"/>
      <c r="H157" s="255"/>
      <c r="I157" s="255"/>
      <c r="J157" s="255"/>
      <c r="K157" s="255"/>
      <c r="L157" s="441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  <c r="AA157" s="255"/>
      <c r="AB157" s="255"/>
      <c r="AC157" s="255"/>
      <c r="AD157" s="255"/>
      <c r="AE157" s="255"/>
      <c r="AF157" s="255"/>
      <c r="AG157" s="255"/>
      <c r="AH157" s="255"/>
      <c r="AI157" s="255"/>
      <c r="AJ157" s="255"/>
      <c r="AK157" s="255"/>
      <c r="AL157" s="255"/>
      <c r="AM157" s="255"/>
      <c r="AN157" s="255"/>
    </row>
    <row r="158" spans="1:40" ht="15.75" customHeight="1">
      <c r="A158" s="255"/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441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  <c r="AJ158" s="255"/>
      <c r="AK158" s="255"/>
      <c r="AL158" s="255"/>
      <c r="AM158" s="255"/>
      <c r="AN158" s="255"/>
    </row>
    <row r="159" spans="1:40" ht="15.75" customHeight="1">
      <c r="A159" s="255"/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441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  <c r="AJ159" s="255"/>
      <c r="AK159" s="255"/>
      <c r="AL159" s="255"/>
      <c r="AM159" s="255"/>
      <c r="AN159" s="255"/>
    </row>
    <row r="160" spans="1:40" ht="15.75" customHeight="1">
      <c r="A160" s="255"/>
      <c r="B160" s="255"/>
      <c r="C160" s="255"/>
      <c r="D160" s="255"/>
      <c r="E160" s="255"/>
      <c r="F160" s="255"/>
      <c r="G160" s="255"/>
      <c r="H160" s="255"/>
      <c r="I160" s="255"/>
      <c r="J160" s="255"/>
      <c r="K160" s="255"/>
      <c r="L160" s="441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  <c r="AA160" s="255"/>
      <c r="AB160" s="255"/>
      <c r="AC160" s="255"/>
      <c r="AD160" s="255"/>
      <c r="AE160" s="255"/>
      <c r="AF160" s="255"/>
      <c r="AG160" s="255"/>
      <c r="AH160" s="255"/>
      <c r="AI160" s="255"/>
      <c r="AJ160" s="255"/>
      <c r="AK160" s="255"/>
      <c r="AL160" s="255"/>
      <c r="AM160" s="255"/>
      <c r="AN160" s="255"/>
    </row>
    <row r="161" spans="1:40" ht="15.75" customHeight="1">
      <c r="A161" s="255"/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441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5"/>
      <c r="AI161" s="255"/>
      <c r="AJ161" s="255"/>
      <c r="AK161" s="255"/>
      <c r="AL161" s="255"/>
      <c r="AM161" s="255"/>
      <c r="AN161" s="255"/>
    </row>
    <row r="162" spans="1:40" ht="15.75" customHeight="1">
      <c r="A162" s="255"/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441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  <c r="AJ162" s="255"/>
      <c r="AK162" s="255"/>
      <c r="AL162" s="255"/>
      <c r="AM162" s="255"/>
      <c r="AN162" s="255"/>
    </row>
    <row r="163" spans="1:40" ht="15.75" customHeight="1">
      <c r="A163" s="255"/>
      <c r="B163" s="255"/>
      <c r="C163" s="255"/>
      <c r="D163" s="255"/>
      <c r="E163" s="255"/>
      <c r="F163" s="255"/>
      <c r="G163" s="255"/>
      <c r="H163" s="255"/>
      <c r="I163" s="255"/>
      <c r="J163" s="255"/>
      <c r="K163" s="255"/>
      <c r="L163" s="441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</row>
    <row r="164" spans="1:40" ht="15.75" customHeight="1">
      <c r="A164" s="255"/>
      <c r="B164" s="255"/>
      <c r="C164" s="255"/>
      <c r="D164" s="255"/>
      <c r="E164" s="255"/>
      <c r="F164" s="255"/>
      <c r="G164" s="255"/>
      <c r="H164" s="255"/>
      <c r="I164" s="255"/>
      <c r="J164" s="255"/>
      <c r="K164" s="255"/>
      <c r="L164" s="441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5"/>
      <c r="AI164" s="255"/>
      <c r="AJ164" s="255"/>
      <c r="AK164" s="255"/>
      <c r="AL164" s="255"/>
      <c r="AM164" s="255"/>
      <c r="AN164" s="255"/>
    </row>
    <row r="165" spans="1:40" ht="15.75" customHeight="1">
      <c r="A165" s="255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441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  <c r="AA165" s="255"/>
      <c r="AB165" s="255"/>
      <c r="AC165" s="255"/>
      <c r="AD165" s="255"/>
      <c r="AE165" s="255"/>
      <c r="AF165" s="255"/>
      <c r="AG165" s="255"/>
      <c r="AH165" s="255"/>
      <c r="AI165" s="255"/>
      <c r="AJ165" s="255"/>
      <c r="AK165" s="255"/>
      <c r="AL165" s="255"/>
      <c r="AM165" s="255"/>
      <c r="AN165" s="255"/>
    </row>
    <row r="166" spans="1:40" ht="15.75" customHeight="1">
      <c r="A166" s="255"/>
      <c r="B166" s="255"/>
      <c r="C166" s="255"/>
      <c r="D166" s="255"/>
      <c r="E166" s="255"/>
      <c r="F166" s="255"/>
      <c r="G166" s="255"/>
      <c r="H166" s="255"/>
      <c r="I166" s="255"/>
      <c r="J166" s="255"/>
      <c r="K166" s="255"/>
      <c r="L166" s="441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</row>
    <row r="167" spans="1:40" ht="15.75" customHeight="1">
      <c r="A167" s="255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441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5"/>
      <c r="AI167" s="255"/>
      <c r="AJ167" s="255"/>
      <c r="AK167" s="255"/>
      <c r="AL167" s="255"/>
      <c r="AM167" s="255"/>
      <c r="AN167" s="255"/>
    </row>
    <row r="168" spans="1:40" ht="15.75" customHeight="1">
      <c r="A168" s="255"/>
      <c r="B168" s="255"/>
      <c r="C168" s="255"/>
      <c r="D168" s="255"/>
      <c r="E168" s="255"/>
      <c r="F168" s="255"/>
      <c r="G168" s="255"/>
      <c r="H168" s="255"/>
      <c r="I168" s="255"/>
      <c r="J168" s="255"/>
      <c r="K168" s="255"/>
      <c r="L168" s="441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I168" s="255"/>
      <c r="AJ168" s="255"/>
      <c r="AK168" s="255"/>
      <c r="AL168" s="255"/>
      <c r="AM168" s="255"/>
      <c r="AN168" s="255"/>
    </row>
    <row r="169" spans="1:40" ht="15.75" customHeight="1">
      <c r="A169" s="255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441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</row>
    <row r="170" spans="1:40" ht="15.75" customHeight="1">
      <c r="A170" s="255"/>
      <c r="B170" s="255"/>
      <c r="C170" s="255"/>
      <c r="D170" s="255"/>
      <c r="E170" s="255"/>
      <c r="F170" s="255"/>
      <c r="G170" s="255"/>
      <c r="H170" s="255"/>
      <c r="I170" s="255"/>
      <c r="J170" s="255"/>
      <c r="K170" s="255"/>
      <c r="L170" s="441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</row>
    <row r="171" spans="1:40" ht="15.75" customHeight="1">
      <c r="A171" s="255"/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441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255"/>
    </row>
    <row r="172" spans="1:40" ht="15.75" customHeight="1">
      <c r="A172" s="255"/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441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</row>
    <row r="173" spans="1:40" ht="15.75" customHeight="1">
      <c r="A173" s="255"/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441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I173" s="255"/>
      <c r="AJ173" s="255"/>
      <c r="AK173" s="255"/>
      <c r="AL173" s="255"/>
      <c r="AM173" s="255"/>
      <c r="AN173" s="255"/>
    </row>
    <row r="174" spans="1:40" ht="15.75" customHeight="1">
      <c r="A174" s="255"/>
      <c r="B174" s="255"/>
      <c r="C174" s="255"/>
      <c r="D174" s="255"/>
      <c r="E174" s="255"/>
      <c r="F174" s="255"/>
      <c r="G174" s="255"/>
      <c r="H174" s="255"/>
      <c r="I174" s="255"/>
      <c r="J174" s="255"/>
      <c r="K174" s="255"/>
      <c r="L174" s="441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  <c r="AA174" s="255"/>
      <c r="AB174" s="255"/>
      <c r="AC174" s="255"/>
      <c r="AD174" s="255"/>
      <c r="AE174" s="255"/>
      <c r="AF174" s="255"/>
      <c r="AG174" s="255"/>
      <c r="AH174" s="255"/>
      <c r="AI174" s="255"/>
      <c r="AJ174" s="255"/>
      <c r="AK174" s="255"/>
      <c r="AL174" s="255"/>
      <c r="AM174" s="255"/>
      <c r="AN174" s="255"/>
    </row>
    <row r="175" spans="1:40" ht="15.75" customHeight="1">
      <c r="A175" s="255"/>
      <c r="B175" s="255"/>
      <c r="C175" s="255"/>
      <c r="D175" s="255"/>
      <c r="E175" s="255"/>
      <c r="F175" s="255"/>
      <c r="G175" s="255"/>
      <c r="H175" s="255"/>
      <c r="I175" s="255"/>
      <c r="J175" s="255"/>
      <c r="K175" s="255"/>
      <c r="L175" s="441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55"/>
      <c r="AH175" s="255"/>
      <c r="AI175" s="255"/>
      <c r="AJ175" s="255"/>
      <c r="AK175" s="255"/>
      <c r="AL175" s="255"/>
      <c r="AM175" s="255"/>
      <c r="AN175" s="255"/>
    </row>
    <row r="176" spans="1:40" ht="15.75" customHeight="1">
      <c r="A176" s="255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441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I176" s="255"/>
      <c r="AJ176" s="255"/>
      <c r="AK176" s="255"/>
      <c r="AL176" s="255"/>
      <c r="AM176" s="255"/>
      <c r="AN176" s="255"/>
    </row>
    <row r="177" spans="1:40" ht="15.75" customHeight="1">
      <c r="A177" s="255"/>
      <c r="B177" s="255"/>
      <c r="C177" s="255"/>
      <c r="D177" s="255"/>
      <c r="E177" s="255"/>
      <c r="F177" s="255"/>
      <c r="G177" s="255"/>
      <c r="H177" s="255"/>
      <c r="I177" s="255"/>
      <c r="J177" s="255"/>
      <c r="K177" s="255"/>
      <c r="L177" s="441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255"/>
      <c r="AK177" s="255"/>
      <c r="AL177" s="255"/>
      <c r="AM177" s="255"/>
      <c r="AN177" s="255"/>
    </row>
    <row r="178" spans="1:40" ht="15.75" customHeight="1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441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I178" s="255"/>
      <c r="AJ178" s="255"/>
      <c r="AK178" s="255"/>
      <c r="AL178" s="255"/>
      <c r="AM178" s="255"/>
      <c r="AN178" s="255"/>
    </row>
    <row r="179" spans="1:40" ht="15.75" customHeight="1">
      <c r="A179" s="255"/>
      <c r="B179" s="255"/>
      <c r="C179" s="255"/>
      <c r="D179" s="255"/>
      <c r="E179" s="255"/>
      <c r="F179" s="255"/>
      <c r="G179" s="255"/>
      <c r="H179" s="255"/>
      <c r="I179" s="255"/>
      <c r="J179" s="255"/>
      <c r="K179" s="255"/>
      <c r="L179" s="441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5"/>
      <c r="AI179" s="255"/>
      <c r="AJ179" s="255"/>
      <c r="AK179" s="255"/>
      <c r="AL179" s="255"/>
      <c r="AM179" s="255"/>
      <c r="AN179" s="255"/>
    </row>
    <row r="180" spans="1:40" ht="15.75" customHeight="1">
      <c r="A180" s="255"/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441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I180" s="255"/>
      <c r="AJ180" s="255"/>
      <c r="AK180" s="255"/>
      <c r="AL180" s="255"/>
      <c r="AM180" s="255"/>
      <c r="AN180" s="255"/>
    </row>
    <row r="181" spans="1:40" ht="15.75" customHeight="1">
      <c r="A181" s="255"/>
      <c r="B181" s="255"/>
      <c r="C181" s="255"/>
      <c r="D181" s="255"/>
      <c r="E181" s="255"/>
      <c r="F181" s="255"/>
      <c r="G181" s="255"/>
      <c r="H181" s="255"/>
      <c r="I181" s="255"/>
      <c r="J181" s="255"/>
      <c r="K181" s="255"/>
      <c r="L181" s="441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I181" s="255"/>
      <c r="AJ181" s="255"/>
      <c r="AK181" s="255"/>
      <c r="AL181" s="255"/>
      <c r="AM181" s="255"/>
      <c r="AN181" s="255"/>
    </row>
    <row r="182" spans="1:40" ht="15.75" customHeight="1">
      <c r="A182" s="255"/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441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</row>
    <row r="183" spans="1:40" ht="15.75" customHeight="1">
      <c r="A183" s="255"/>
      <c r="B183" s="255"/>
      <c r="C183" s="255"/>
      <c r="D183" s="255"/>
      <c r="E183" s="255"/>
      <c r="F183" s="255"/>
      <c r="G183" s="255"/>
      <c r="H183" s="255"/>
      <c r="I183" s="255"/>
      <c r="J183" s="255"/>
      <c r="K183" s="255"/>
      <c r="L183" s="441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</row>
    <row r="184" spans="1:40" ht="15.75" customHeight="1">
      <c r="A184" s="255"/>
      <c r="B184" s="255"/>
      <c r="C184" s="255"/>
      <c r="D184" s="255"/>
      <c r="E184" s="255"/>
      <c r="F184" s="255"/>
      <c r="G184" s="255"/>
      <c r="H184" s="255"/>
      <c r="I184" s="255"/>
      <c r="J184" s="255"/>
      <c r="K184" s="255"/>
      <c r="L184" s="441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I184" s="255"/>
      <c r="AJ184" s="255"/>
      <c r="AK184" s="255"/>
      <c r="AL184" s="255"/>
      <c r="AM184" s="255"/>
      <c r="AN184" s="255"/>
    </row>
    <row r="185" spans="1:40" ht="15.75" customHeight="1">
      <c r="A185" s="255"/>
      <c r="B185" s="255"/>
      <c r="C185" s="255"/>
      <c r="D185" s="255"/>
      <c r="E185" s="255"/>
      <c r="F185" s="255"/>
      <c r="G185" s="255"/>
      <c r="H185" s="255"/>
      <c r="I185" s="255"/>
      <c r="J185" s="255"/>
      <c r="K185" s="255"/>
      <c r="L185" s="441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  <c r="AK185" s="255"/>
      <c r="AL185" s="255"/>
      <c r="AM185" s="255"/>
      <c r="AN185" s="255"/>
    </row>
    <row r="186" spans="1:40" ht="15.75" customHeight="1">
      <c r="A186" s="255"/>
      <c r="B186" s="255"/>
      <c r="C186" s="255"/>
      <c r="D186" s="255"/>
      <c r="E186" s="255"/>
      <c r="F186" s="255"/>
      <c r="G186" s="255"/>
      <c r="H186" s="255"/>
      <c r="I186" s="255"/>
      <c r="J186" s="255"/>
      <c r="K186" s="255"/>
      <c r="L186" s="441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5"/>
      <c r="AI186" s="255"/>
      <c r="AJ186" s="255"/>
      <c r="AK186" s="255"/>
      <c r="AL186" s="255"/>
      <c r="AM186" s="255"/>
      <c r="AN186" s="255"/>
    </row>
    <row r="187" spans="1:40" ht="15.75" customHeight="1">
      <c r="A187" s="255"/>
      <c r="B187" s="255"/>
      <c r="C187" s="255"/>
      <c r="D187" s="255"/>
      <c r="E187" s="255"/>
      <c r="F187" s="255"/>
      <c r="G187" s="255"/>
      <c r="H187" s="255"/>
      <c r="I187" s="255"/>
      <c r="J187" s="255"/>
      <c r="K187" s="255"/>
      <c r="L187" s="441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  <c r="AA187" s="255"/>
      <c r="AB187" s="255"/>
      <c r="AC187" s="255"/>
      <c r="AD187" s="255"/>
      <c r="AE187" s="255"/>
      <c r="AF187" s="255"/>
      <c r="AG187" s="255"/>
      <c r="AH187" s="255"/>
      <c r="AI187" s="255"/>
      <c r="AJ187" s="255"/>
      <c r="AK187" s="255"/>
      <c r="AL187" s="255"/>
      <c r="AM187" s="255"/>
      <c r="AN187" s="255"/>
    </row>
    <row r="188" spans="1:40" ht="15.75" customHeight="1">
      <c r="A188" s="255"/>
      <c r="B188" s="255"/>
      <c r="C188" s="255"/>
      <c r="D188" s="255"/>
      <c r="E188" s="255"/>
      <c r="F188" s="255"/>
      <c r="G188" s="255"/>
      <c r="H188" s="255"/>
      <c r="I188" s="255"/>
      <c r="J188" s="255"/>
      <c r="K188" s="255"/>
      <c r="L188" s="441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</row>
    <row r="189" spans="1:40" ht="15.75" customHeight="1">
      <c r="A189" s="255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441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  <c r="AA189" s="255"/>
      <c r="AB189" s="255"/>
      <c r="AC189" s="255"/>
      <c r="AD189" s="255"/>
      <c r="AE189" s="255"/>
      <c r="AF189" s="255"/>
      <c r="AG189" s="255"/>
      <c r="AH189" s="255"/>
      <c r="AI189" s="255"/>
      <c r="AJ189" s="255"/>
      <c r="AK189" s="255"/>
      <c r="AL189" s="255"/>
      <c r="AM189" s="255"/>
      <c r="AN189" s="255"/>
    </row>
    <row r="190" spans="1:40" ht="15.75" customHeight="1">
      <c r="A190" s="255"/>
      <c r="B190" s="255"/>
      <c r="C190" s="255"/>
      <c r="D190" s="255"/>
      <c r="E190" s="255"/>
      <c r="F190" s="255"/>
      <c r="G190" s="255"/>
      <c r="H190" s="255"/>
      <c r="I190" s="255"/>
      <c r="J190" s="255"/>
      <c r="K190" s="255"/>
      <c r="L190" s="441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  <c r="AA190" s="255"/>
      <c r="AB190" s="255"/>
      <c r="AC190" s="255"/>
      <c r="AD190" s="255"/>
      <c r="AE190" s="255"/>
      <c r="AF190" s="255"/>
      <c r="AG190" s="255"/>
      <c r="AH190" s="255"/>
      <c r="AI190" s="255"/>
      <c r="AJ190" s="255"/>
      <c r="AK190" s="255"/>
      <c r="AL190" s="255"/>
      <c r="AM190" s="255"/>
      <c r="AN190" s="255"/>
    </row>
    <row r="191" spans="1:40" ht="15.75" customHeight="1">
      <c r="A191" s="255"/>
      <c r="B191" s="255"/>
      <c r="C191" s="255"/>
      <c r="D191" s="255"/>
      <c r="E191" s="255"/>
      <c r="F191" s="255"/>
      <c r="G191" s="255"/>
      <c r="H191" s="255"/>
      <c r="I191" s="255"/>
      <c r="J191" s="255"/>
      <c r="K191" s="255"/>
      <c r="L191" s="441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5"/>
      <c r="AI191" s="255"/>
      <c r="AJ191" s="255"/>
      <c r="AK191" s="255"/>
      <c r="AL191" s="255"/>
      <c r="AM191" s="255"/>
      <c r="AN191" s="255"/>
    </row>
    <row r="192" spans="1:40" ht="15.75" customHeight="1">
      <c r="A192" s="255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441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I192" s="255"/>
      <c r="AJ192" s="255"/>
      <c r="AK192" s="255"/>
      <c r="AL192" s="255"/>
      <c r="AM192" s="255"/>
      <c r="AN192" s="255"/>
    </row>
    <row r="193" spans="1:40" ht="15.75" customHeight="1">
      <c r="A193" s="255"/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441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  <c r="AA193" s="255"/>
      <c r="AB193" s="255"/>
      <c r="AC193" s="255"/>
      <c r="AD193" s="255"/>
      <c r="AE193" s="255"/>
      <c r="AF193" s="255"/>
      <c r="AG193" s="255"/>
      <c r="AH193" s="255"/>
      <c r="AI193" s="255"/>
      <c r="AJ193" s="255"/>
      <c r="AK193" s="255"/>
      <c r="AL193" s="255"/>
      <c r="AM193" s="255"/>
      <c r="AN193" s="255"/>
    </row>
    <row r="194" spans="1:40" ht="15.75" customHeight="1">
      <c r="A194" s="255"/>
      <c r="B194" s="255"/>
      <c r="C194" s="255"/>
      <c r="D194" s="255"/>
      <c r="E194" s="255"/>
      <c r="F194" s="255"/>
      <c r="G194" s="255"/>
      <c r="H194" s="255"/>
      <c r="I194" s="255"/>
      <c r="J194" s="255"/>
      <c r="K194" s="255"/>
      <c r="L194" s="441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</row>
    <row r="195" spans="1:40" ht="15.75" customHeight="1">
      <c r="A195" s="255"/>
      <c r="B195" s="255"/>
      <c r="C195" s="255"/>
      <c r="D195" s="255"/>
      <c r="E195" s="255"/>
      <c r="F195" s="255"/>
      <c r="G195" s="255"/>
      <c r="H195" s="255"/>
      <c r="I195" s="255"/>
      <c r="J195" s="255"/>
      <c r="K195" s="255"/>
      <c r="L195" s="441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/>
      <c r="AH195" s="255"/>
      <c r="AI195" s="255"/>
      <c r="AJ195" s="255"/>
      <c r="AK195" s="255"/>
      <c r="AL195" s="255"/>
      <c r="AM195" s="255"/>
      <c r="AN195" s="255"/>
    </row>
    <row r="196" spans="1:40" ht="15.75" customHeight="1">
      <c r="A196" s="255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441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I196" s="255"/>
      <c r="AJ196" s="255"/>
      <c r="AK196" s="255"/>
      <c r="AL196" s="255"/>
      <c r="AM196" s="255"/>
      <c r="AN196" s="255"/>
    </row>
    <row r="197" spans="1:40" ht="15.75" customHeight="1">
      <c r="A197" s="255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441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I197" s="255"/>
      <c r="AJ197" s="255"/>
      <c r="AK197" s="255"/>
      <c r="AL197" s="255"/>
      <c r="AM197" s="255"/>
      <c r="AN197" s="255"/>
    </row>
    <row r="198" spans="1:40" ht="15.75" customHeight="1">
      <c r="A198" s="255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441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</row>
    <row r="199" spans="1:40" ht="15.75" customHeight="1">
      <c r="A199" s="255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441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  <c r="AJ199" s="255"/>
      <c r="AK199" s="255"/>
      <c r="AL199" s="255"/>
      <c r="AM199" s="255"/>
      <c r="AN199" s="255"/>
    </row>
    <row r="200" spans="1:40" ht="15.75" customHeight="1">
      <c r="A200" s="255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441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  <c r="AJ200" s="255"/>
      <c r="AK200" s="255"/>
      <c r="AL200" s="255"/>
      <c r="AM200" s="255"/>
      <c r="AN200" s="255"/>
    </row>
    <row r="201" spans="1:40" ht="15.75" customHeight="1">
      <c r="A201" s="255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441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</row>
    <row r="202" spans="1:40" ht="15.75" customHeight="1">
      <c r="A202" s="255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441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I202" s="255"/>
      <c r="AJ202" s="255"/>
      <c r="AK202" s="255"/>
      <c r="AL202" s="255"/>
      <c r="AM202" s="255"/>
      <c r="AN202" s="255"/>
    </row>
    <row r="203" spans="1:40" ht="15.75" customHeight="1">
      <c r="A203" s="255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441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</row>
    <row r="204" spans="1:40" ht="15.75" customHeight="1">
      <c r="A204" s="255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441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</row>
    <row r="205" spans="1:40" ht="15.75" customHeight="1">
      <c r="A205" s="255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441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</row>
    <row r="206" spans="1:40" ht="15.75" customHeight="1">
      <c r="A206" s="255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441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</row>
    <row r="207" spans="1:40" ht="15.75" customHeight="1">
      <c r="A207" s="255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441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</row>
    <row r="208" spans="1:40" ht="15.75" customHeight="1">
      <c r="A208" s="255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441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</row>
    <row r="209" spans="1:40" ht="15.75" customHeight="1">
      <c r="A209" s="255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441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  <c r="AK209" s="255"/>
      <c r="AL209" s="255"/>
      <c r="AM209" s="255"/>
      <c r="AN209" s="255"/>
    </row>
    <row r="210" spans="1:40" ht="15.75" customHeight="1">
      <c r="A210" s="255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441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</row>
    <row r="211" spans="1:40" ht="15.75" customHeight="1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441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</row>
    <row r="212" spans="1:40" ht="15.75" customHeight="1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441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5"/>
      <c r="AI212" s="255"/>
      <c r="AJ212" s="255"/>
      <c r="AK212" s="255"/>
      <c r="AL212" s="255"/>
      <c r="AM212" s="255"/>
      <c r="AN212" s="255"/>
    </row>
    <row r="213" spans="1:40" ht="15.75" customHeight="1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441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5"/>
      <c r="AI213" s="255"/>
      <c r="AJ213" s="255"/>
      <c r="AK213" s="255"/>
      <c r="AL213" s="255"/>
      <c r="AM213" s="255"/>
      <c r="AN213" s="255"/>
    </row>
    <row r="214" spans="1:40" ht="15.75" customHeight="1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441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</row>
    <row r="215" spans="1:40" ht="15.75" customHeight="1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441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  <c r="AK215" s="255"/>
      <c r="AL215" s="255"/>
      <c r="AM215" s="255"/>
      <c r="AN215" s="255"/>
    </row>
    <row r="216" spans="1:40" ht="15.75" customHeight="1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441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  <c r="AA216" s="255"/>
      <c r="AB216" s="255"/>
      <c r="AC216" s="255"/>
      <c r="AD216" s="255"/>
      <c r="AE216" s="255"/>
      <c r="AF216" s="255"/>
      <c r="AG216" s="255"/>
      <c r="AH216" s="255"/>
      <c r="AI216" s="255"/>
      <c r="AJ216" s="255"/>
      <c r="AK216" s="255"/>
      <c r="AL216" s="255"/>
      <c r="AM216" s="255"/>
      <c r="AN216" s="255"/>
    </row>
    <row r="217" spans="1:40" ht="15.75" customHeight="1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441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</row>
    <row r="218" spans="1:40" ht="15.75" customHeight="1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441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</row>
    <row r="219" spans="1:40" ht="15.75" customHeight="1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441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</row>
    <row r="220" spans="1:40" ht="15.75" customHeight="1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441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  <c r="AD220" s="255"/>
      <c r="AE220" s="255"/>
      <c r="AF220" s="255"/>
      <c r="AG220" s="255"/>
      <c r="AH220" s="255"/>
      <c r="AI220" s="255"/>
      <c r="AJ220" s="255"/>
      <c r="AK220" s="255"/>
      <c r="AL220" s="255"/>
      <c r="AM220" s="255"/>
      <c r="AN220" s="255"/>
    </row>
    <row r="221" spans="1:40" ht="15.75" customHeight="1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441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  <c r="AD221" s="255"/>
      <c r="AE221" s="255"/>
      <c r="AF221" s="255"/>
      <c r="AG221" s="255"/>
      <c r="AH221" s="255"/>
      <c r="AI221" s="255"/>
      <c r="AJ221" s="255"/>
      <c r="AK221" s="255"/>
      <c r="AL221" s="255"/>
      <c r="AM221" s="255"/>
      <c r="AN221" s="255"/>
    </row>
    <row r="222" spans="1:40" ht="15.75" customHeight="1">
      <c r="A222" s="255"/>
      <c r="B222" s="255"/>
      <c r="C222" s="255"/>
      <c r="D222" s="255"/>
      <c r="E222" s="255"/>
      <c r="F222" s="255"/>
      <c r="G222" s="255"/>
      <c r="H222" s="255"/>
      <c r="I222" s="255"/>
      <c r="J222" s="255"/>
      <c r="K222" s="255"/>
      <c r="L222" s="441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  <c r="AD222" s="255"/>
      <c r="AE222" s="255"/>
      <c r="AF222" s="255"/>
      <c r="AG222" s="255"/>
      <c r="AH222" s="255"/>
      <c r="AI222" s="255"/>
      <c r="AJ222" s="255"/>
      <c r="AK222" s="255"/>
      <c r="AL222" s="255"/>
      <c r="AM222" s="255"/>
      <c r="AN222" s="255"/>
    </row>
    <row r="223" spans="1:40" ht="15.75" customHeight="1">
      <c r="A223" s="255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441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</row>
    <row r="224" spans="1:40" ht="15.75" customHeight="1">
      <c r="A224" s="255"/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441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  <c r="AJ224" s="255"/>
      <c r="AK224" s="255"/>
      <c r="AL224" s="255"/>
      <c r="AM224" s="255"/>
      <c r="AN224" s="255"/>
    </row>
    <row r="225" spans="1:40" ht="15.75" customHeight="1">
      <c r="A225" s="255"/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441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  <c r="AJ225" s="255"/>
      <c r="AK225" s="255"/>
      <c r="AL225" s="255"/>
      <c r="AM225" s="255"/>
      <c r="AN225" s="255"/>
    </row>
    <row r="226" spans="1:40" ht="15.75" customHeight="1">
      <c r="A226" s="255"/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441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I226" s="255"/>
      <c r="AJ226" s="255"/>
      <c r="AK226" s="255"/>
      <c r="AL226" s="255"/>
      <c r="AM226" s="255"/>
      <c r="AN226" s="255"/>
    </row>
    <row r="227" spans="1:40" ht="15.75" customHeight="1">
      <c r="A227" s="255"/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441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  <c r="AA227" s="255"/>
      <c r="AB227" s="255"/>
      <c r="AC227" s="255"/>
      <c r="AD227" s="255"/>
      <c r="AE227" s="255"/>
      <c r="AF227" s="255"/>
      <c r="AG227" s="255"/>
      <c r="AH227" s="255"/>
      <c r="AI227" s="255"/>
      <c r="AJ227" s="255"/>
      <c r="AK227" s="255"/>
      <c r="AL227" s="255"/>
      <c r="AM227" s="255"/>
      <c r="AN227" s="255"/>
    </row>
    <row r="228" spans="1:40" ht="15.75" customHeight="1">
      <c r="A228" s="255"/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441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  <c r="AD228" s="255"/>
      <c r="AE228" s="255"/>
      <c r="AF228" s="255"/>
      <c r="AG228" s="255"/>
      <c r="AH228" s="255"/>
      <c r="AI228" s="255"/>
      <c r="AJ228" s="255"/>
      <c r="AK228" s="255"/>
      <c r="AL228" s="255"/>
      <c r="AM228" s="255"/>
      <c r="AN228" s="255"/>
    </row>
    <row r="229" spans="1:40" ht="15.75" customHeight="1">
      <c r="A229" s="255"/>
      <c r="B229" s="255"/>
      <c r="C229" s="255"/>
      <c r="D229" s="255"/>
      <c r="E229" s="255"/>
      <c r="F229" s="255"/>
      <c r="G229" s="255"/>
      <c r="H229" s="255"/>
      <c r="I229" s="255"/>
      <c r="J229" s="255"/>
      <c r="K229" s="255"/>
      <c r="L229" s="441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  <c r="AA229" s="255"/>
      <c r="AB229" s="255"/>
      <c r="AC229" s="255"/>
      <c r="AD229" s="255"/>
      <c r="AE229" s="255"/>
      <c r="AF229" s="255"/>
      <c r="AG229" s="255"/>
      <c r="AH229" s="255"/>
      <c r="AI229" s="255"/>
      <c r="AJ229" s="255"/>
      <c r="AK229" s="255"/>
      <c r="AL229" s="255"/>
      <c r="AM229" s="255"/>
      <c r="AN229" s="255"/>
    </row>
    <row r="230" spans="1:40" ht="15.75" customHeight="1">
      <c r="A230" s="255"/>
      <c r="B230" s="255"/>
      <c r="C230" s="255"/>
      <c r="D230" s="255"/>
      <c r="E230" s="255"/>
      <c r="F230" s="255"/>
      <c r="G230" s="255"/>
      <c r="H230" s="255"/>
      <c r="I230" s="255"/>
      <c r="J230" s="255"/>
      <c r="K230" s="255"/>
      <c r="L230" s="441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  <c r="AD230" s="255"/>
      <c r="AE230" s="255"/>
      <c r="AF230" s="255"/>
      <c r="AG230" s="255"/>
      <c r="AH230" s="255"/>
      <c r="AI230" s="255"/>
      <c r="AJ230" s="255"/>
      <c r="AK230" s="255"/>
      <c r="AL230" s="255"/>
      <c r="AM230" s="255"/>
      <c r="AN230" s="255"/>
    </row>
    <row r="231" spans="1:40" ht="15.75" customHeight="1">
      <c r="A231" s="255"/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441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  <c r="AD231" s="255"/>
      <c r="AE231" s="255"/>
      <c r="AF231" s="255"/>
      <c r="AG231" s="255"/>
      <c r="AH231" s="255"/>
      <c r="AI231" s="255"/>
      <c r="AJ231" s="255"/>
      <c r="AK231" s="255"/>
      <c r="AL231" s="255"/>
      <c r="AM231" s="255"/>
      <c r="AN231" s="255"/>
    </row>
    <row r="232" spans="1:40" ht="15.75" customHeight="1">
      <c r="A232" s="255"/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441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  <c r="AD232" s="255"/>
      <c r="AE232" s="255"/>
      <c r="AF232" s="255"/>
      <c r="AG232" s="255"/>
      <c r="AH232" s="255"/>
      <c r="AI232" s="255"/>
      <c r="AJ232" s="255"/>
      <c r="AK232" s="255"/>
      <c r="AL232" s="255"/>
      <c r="AM232" s="255"/>
      <c r="AN232" s="255"/>
    </row>
    <row r="233" spans="1:40" ht="15.75" customHeight="1">
      <c r="A233" s="255"/>
      <c r="B233" s="255"/>
      <c r="C233" s="255"/>
      <c r="D233" s="255"/>
      <c r="E233" s="255"/>
      <c r="F233" s="255"/>
      <c r="G233" s="255"/>
      <c r="H233" s="255"/>
      <c r="I233" s="255"/>
      <c r="J233" s="255"/>
      <c r="K233" s="255"/>
      <c r="L233" s="441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  <c r="AD233" s="255"/>
      <c r="AE233" s="255"/>
      <c r="AF233" s="255"/>
      <c r="AG233" s="255"/>
      <c r="AH233" s="255"/>
      <c r="AI233" s="255"/>
      <c r="AJ233" s="255"/>
      <c r="AK233" s="255"/>
      <c r="AL233" s="255"/>
      <c r="AM233" s="255"/>
      <c r="AN233" s="255"/>
    </row>
    <row r="234" spans="1:40" ht="15.75" customHeight="1">
      <c r="A234" s="255"/>
      <c r="B234" s="255"/>
      <c r="C234" s="255"/>
      <c r="D234" s="255"/>
      <c r="E234" s="255"/>
      <c r="F234" s="255"/>
      <c r="G234" s="255"/>
      <c r="H234" s="255"/>
      <c r="I234" s="255"/>
      <c r="J234" s="255"/>
      <c r="K234" s="255"/>
      <c r="L234" s="441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  <c r="AD234" s="255"/>
      <c r="AE234" s="255"/>
      <c r="AF234" s="255"/>
      <c r="AG234" s="255"/>
      <c r="AH234" s="255"/>
      <c r="AI234" s="255"/>
      <c r="AJ234" s="255"/>
      <c r="AK234" s="255"/>
      <c r="AL234" s="255"/>
      <c r="AM234" s="255"/>
      <c r="AN234" s="255"/>
    </row>
    <row r="235" spans="1:40" ht="15.75" customHeight="1">
      <c r="A235" s="255"/>
      <c r="B235" s="255"/>
      <c r="C235" s="255"/>
      <c r="D235" s="255"/>
      <c r="E235" s="255"/>
      <c r="F235" s="255"/>
      <c r="G235" s="255"/>
      <c r="H235" s="255"/>
      <c r="I235" s="255"/>
      <c r="J235" s="255"/>
      <c r="K235" s="255"/>
      <c r="L235" s="441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5"/>
      <c r="AI235" s="255"/>
      <c r="AJ235" s="255"/>
      <c r="AK235" s="255"/>
      <c r="AL235" s="255"/>
      <c r="AM235" s="255"/>
      <c r="AN235" s="255"/>
    </row>
    <row r="236" spans="1:40" ht="15.75" customHeight="1">
      <c r="A236" s="255"/>
      <c r="B236" s="255"/>
      <c r="C236" s="255"/>
      <c r="D236" s="255"/>
      <c r="E236" s="255"/>
      <c r="F236" s="255"/>
      <c r="G236" s="255"/>
      <c r="H236" s="255"/>
      <c r="I236" s="255"/>
      <c r="J236" s="255"/>
      <c r="K236" s="255"/>
      <c r="L236" s="441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I236" s="255"/>
      <c r="AJ236" s="255"/>
      <c r="AK236" s="255"/>
      <c r="AL236" s="255"/>
      <c r="AM236" s="255"/>
      <c r="AN236" s="255"/>
    </row>
    <row r="237" spans="1:40" ht="15.75" customHeight="1">
      <c r="A237" s="255"/>
      <c r="B237" s="255"/>
      <c r="C237" s="255"/>
      <c r="D237" s="255"/>
      <c r="E237" s="255"/>
      <c r="F237" s="255"/>
      <c r="G237" s="255"/>
      <c r="H237" s="255"/>
      <c r="I237" s="255"/>
      <c r="J237" s="255"/>
      <c r="K237" s="255"/>
      <c r="L237" s="441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I237" s="255"/>
      <c r="AJ237" s="255"/>
      <c r="AK237" s="255"/>
      <c r="AL237" s="255"/>
      <c r="AM237" s="255"/>
      <c r="AN237" s="255"/>
    </row>
    <row r="238" spans="1:40" ht="15.75" customHeight="1">
      <c r="A238" s="255"/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441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</row>
    <row r="239" spans="1:40" ht="15.75" customHeight="1">
      <c r="A239" s="255"/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441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  <c r="AJ239" s="255"/>
      <c r="AK239" s="255"/>
      <c r="AL239" s="255"/>
      <c r="AM239" s="255"/>
      <c r="AN239" s="255"/>
    </row>
    <row r="240" spans="1:40" ht="15.75" customHeight="1">
      <c r="A240" s="255"/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441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I240" s="255"/>
      <c r="AJ240" s="255"/>
      <c r="AK240" s="255"/>
      <c r="AL240" s="255"/>
      <c r="AM240" s="255"/>
      <c r="AN240" s="255"/>
    </row>
    <row r="241" spans="1:40" ht="15.75" customHeight="1">
      <c r="A241" s="255"/>
      <c r="B241" s="255"/>
      <c r="C241" s="255"/>
      <c r="D241" s="255"/>
      <c r="E241" s="255"/>
      <c r="F241" s="255"/>
      <c r="G241" s="255"/>
      <c r="H241" s="255"/>
      <c r="I241" s="255"/>
      <c r="J241" s="255"/>
      <c r="K241" s="255"/>
      <c r="L241" s="441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  <c r="AD241" s="255"/>
      <c r="AE241" s="255"/>
      <c r="AF241" s="255"/>
      <c r="AG241" s="255"/>
      <c r="AH241" s="255"/>
      <c r="AI241" s="255"/>
      <c r="AJ241" s="255"/>
      <c r="AK241" s="255"/>
      <c r="AL241" s="255"/>
      <c r="AM241" s="255"/>
      <c r="AN241" s="255"/>
    </row>
    <row r="242" spans="1:40" ht="15.75" customHeight="1">
      <c r="A242" s="255"/>
      <c r="B242" s="255"/>
      <c r="C242" s="255"/>
      <c r="D242" s="255"/>
      <c r="E242" s="255"/>
      <c r="F242" s="255"/>
      <c r="G242" s="255"/>
      <c r="H242" s="255"/>
      <c r="I242" s="255"/>
      <c r="J242" s="255"/>
      <c r="K242" s="255"/>
      <c r="L242" s="441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  <c r="AD242" s="255"/>
      <c r="AE242" s="255"/>
      <c r="AF242" s="255"/>
      <c r="AG242" s="255"/>
      <c r="AH242" s="255"/>
      <c r="AI242" s="255"/>
      <c r="AJ242" s="255"/>
      <c r="AK242" s="255"/>
      <c r="AL242" s="255"/>
      <c r="AM242" s="255"/>
      <c r="AN242" s="255"/>
    </row>
    <row r="243" spans="1:40" ht="15.75" customHeight="1">
      <c r="A243" s="255"/>
      <c r="B243" s="255"/>
      <c r="C243" s="255"/>
      <c r="D243" s="255"/>
      <c r="E243" s="255"/>
      <c r="F243" s="255"/>
      <c r="G243" s="255"/>
      <c r="H243" s="255"/>
      <c r="I243" s="255"/>
      <c r="J243" s="255"/>
      <c r="K243" s="255"/>
      <c r="L243" s="441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  <c r="AD243" s="255"/>
      <c r="AE243" s="255"/>
      <c r="AF243" s="255"/>
      <c r="AG243" s="255"/>
      <c r="AH243" s="255"/>
      <c r="AI243" s="255"/>
      <c r="AJ243" s="255"/>
      <c r="AK243" s="255"/>
      <c r="AL243" s="255"/>
      <c r="AM243" s="255"/>
      <c r="AN243" s="255"/>
    </row>
    <row r="244" spans="1:40" ht="15.75" customHeight="1">
      <c r="A244" s="255"/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441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I244" s="255"/>
      <c r="AJ244" s="255"/>
      <c r="AK244" s="255"/>
      <c r="AL244" s="255"/>
      <c r="AM244" s="255"/>
      <c r="AN244" s="255"/>
    </row>
    <row r="245" spans="1:40" ht="15.75" customHeight="1">
      <c r="A245" s="255"/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441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  <c r="AA245" s="255"/>
      <c r="AB245" s="255"/>
      <c r="AC245" s="255"/>
      <c r="AD245" s="255"/>
      <c r="AE245" s="255"/>
      <c r="AF245" s="255"/>
      <c r="AG245" s="255"/>
      <c r="AH245" s="255"/>
      <c r="AI245" s="255"/>
      <c r="AJ245" s="255"/>
      <c r="AK245" s="255"/>
      <c r="AL245" s="255"/>
      <c r="AM245" s="255"/>
      <c r="AN245" s="255"/>
    </row>
    <row r="246" spans="1:40" ht="15.75" customHeight="1">
      <c r="A246" s="255"/>
      <c r="B246" s="255"/>
      <c r="C246" s="255"/>
      <c r="D246" s="255"/>
      <c r="E246" s="255"/>
      <c r="F246" s="255"/>
      <c r="G246" s="255"/>
      <c r="H246" s="255"/>
      <c r="I246" s="255"/>
      <c r="J246" s="255"/>
      <c r="K246" s="255"/>
      <c r="L246" s="441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5"/>
      <c r="AI246" s="255"/>
      <c r="AJ246" s="255"/>
      <c r="AK246" s="255"/>
      <c r="AL246" s="255"/>
      <c r="AM246" s="255"/>
      <c r="AN246" s="255"/>
    </row>
    <row r="247" spans="1:40" ht="15.75" customHeight="1">
      <c r="A247" s="255"/>
      <c r="B247" s="255"/>
      <c r="C247" s="255"/>
      <c r="D247" s="255"/>
      <c r="E247" s="255"/>
      <c r="F247" s="255"/>
      <c r="G247" s="255"/>
      <c r="H247" s="255"/>
      <c r="I247" s="255"/>
      <c r="J247" s="255"/>
      <c r="K247" s="255"/>
      <c r="L247" s="441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</row>
    <row r="248" spans="1:40" ht="15.75" customHeight="1">
      <c r="A248" s="255"/>
      <c r="B248" s="255"/>
      <c r="C248" s="255"/>
      <c r="D248" s="255"/>
      <c r="E248" s="255"/>
      <c r="F248" s="255"/>
      <c r="G248" s="255"/>
      <c r="H248" s="255"/>
      <c r="I248" s="255"/>
      <c r="J248" s="255"/>
      <c r="K248" s="255"/>
      <c r="L248" s="441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  <c r="AA248" s="255"/>
      <c r="AB248" s="255"/>
      <c r="AC248" s="255"/>
      <c r="AD248" s="255"/>
      <c r="AE248" s="255"/>
      <c r="AF248" s="255"/>
      <c r="AG248" s="255"/>
      <c r="AH248" s="255"/>
      <c r="AI248" s="255"/>
      <c r="AJ248" s="255"/>
      <c r="AK248" s="255"/>
      <c r="AL248" s="255"/>
      <c r="AM248" s="255"/>
      <c r="AN248" s="255"/>
    </row>
    <row r="249" spans="1:40" ht="15.75" customHeight="1">
      <c r="A249" s="255"/>
      <c r="B249" s="255"/>
      <c r="C249" s="255"/>
      <c r="D249" s="255"/>
      <c r="E249" s="255"/>
      <c r="F249" s="255"/>
      <c r="G249" s="255"/>
      <c r="H249" s="255"/>
      <c r="I249" s="255"/>
      <c r="J249" s="255"/>
      <c r="K249" s="255"/>
      <c r="L249" s="441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  <c r="AD249" s="255"/>
      <c r="AE249" s="255"/>
      <c r="AF249" s="255"/>
      <c r="AG249" s="255"/>
      <c r="AH249" s="255"/>
      <c r="AI249" s="255"/>
      <c r="AJ249" s="255"/>
      <c r="AK249" s="255"/>
      <c r="AL249" s="255"/>
      <c r="AM249" s="255"/>
      <c r="AN249" s="255"/>
    </row>
    <row r="250" spans="1:40" ht="15.75" customHeight="1">
      <c r="A250" s="255"/>
      <c r="B250" s="255"/>
      <c r="C250" s="255"/>
      <c r="D250" s="255"/>
      <c r="E250" s="255"/>
      <c r="F250" s="255"/>
      <c r="G250" s="255"/>
      <c r="H250" s="255"/>
      <c r="I250" s="255"/>
      <c r="J250" s="255"/>
      <c r="K250" s="255"/>
      <c r="L250" s="441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  <c r="AH250" s="255"/>
      <c r="AI250" s="255"/>
      <c r="AJ250" s="255"/>
      <c r="AK250" s="255"/>
      <c r="AL250" s="255"/>
      <c r="AM250" s="255"/>
      <c r="AN250" s="255"/>
    </row>
    <row r="251" spans="1:40" ht="15.75" customHeight="1">
      <c r="A251" s="255"/>
      <c r="B251" s="255"/>
      <c r="C251" s="255"/>
      <c r="D251" s="255"/>
      <c r="E251" s="255"/>
      <c r="F251" s="255"/>
      <c r="G251" s="255"/>
      <c r="H251" s="255"/>
      <c r="I251" s="255"/>
      <c r="J251" s="255"/>
      <c r="K251" s="255"/>
      <c r="L251" s="441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  <c r="AH251" s="255"/>
      <c r="AI251" s="255"/>
      <c r="AJ251" s="255"/>
      <c r="AK251" s="255"/>
      <c r="AL251" s="255"/>
      <c r="AM251" s="255"/>
      <c r="AN251" s="255"/>
    </row>
    <row r="252" spans="1:40" ht="15.75" customHeight="1">
      <c r="A252" s="255"/>
      <c r="B252" s="255"/>
      <c r="C252" s="255"/>
      <c r="D252" s="255"/>
      <c r="E252" s="255"/>
      <c r="F252" s="255"/>
      <c r="G252" s="255"/>
      <c r="H252" s="255"/>
      <c r="I252" s="255"/>
      <c r="J252" s="255"/>
      <c r="K252" s="255"/>
      <c r="L252" s="441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255"/>
      <c r="AI252" s="255"/>
      <c r="AJ252" s="255"/>
      <c r="AK252" s="255"/>
      <c r="AL252" s="255"/>
      <c r="AM252" s="255"/>
      <c r="AN252" s="255"/>
    </row>
    <row r="253" spans="1:40" ht="15.75" customHeight="1">
      <c r="A253" s="255"/>
      <c r="B253" s="255"/>
      <c r="C253" s="255"/>
      <c r="D253" s="255"/>
      <c r="E253" s="255"/>
      <c r="F253" s="255"/>
      <c r="G253" s="255"/>
      <c r="H253" s="255"/>
      <c r="I253" s="255"/>
      <c r="J253" s="255"/>
      <c r="K253" s="255"/>
      <c r="L253" s="441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  <c r="AA253" s="255"/>
      <c r="AB253" s="255"/>
      <c r="AC253" s="255"/>
      <c r="AD253" s="255"/>
      <c r="AE253" s="255"/>
      <c r="AF253" s="255"/>
      <c r="AG253" s="255"/>
      <c r="AH253" s="255"/>
      <c r="AI253" s="255"/>
      <c r="AJ253" s="255"/>
      <c r="AK253" s="255"/>
      <c r="AL253" s="255"/>
      <c r="AM253" s="255"/>
      <c r="AN253" s="255"/>
    </row>
    <row r="254" spans="1:40" ht="15.75" customHeight="1">
      <c r="A254" s="255"/>
      <c r="B254" s="255"/>
      <c r="C254" s="255"/>
      <c r="D254" s="255"/>
      <c r="E254" s="255"/>
      <c r="F254" s="255"/>
      <c r="G254" s="255"/>
      <c r="H254" s="255"/>
      <c r="I254" s="255"/>
      <c r="J254" s="255"/>
      <c r="K254" s="255"/>
      <c r="L254" s="441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255"/>
      <c r="AI254" s="255"/>
      <c r="AJ254" s="255"/>
      <c r="AK254" s="255"/>
      <c r="AL254" s="255"/>
      <c r="AM254" s="255"/>
      <c r="AN254" s="255"/>
    </row>
    <row r="255" spans="1:40" ht="15.75" customHeight="1">
      <c r="A255" s="255"/>
      <c r="B255" s="255"/>
      <c r="C255" s="255"/>
      <c r="D255" s="255"/>
      <c r="E255" s="255"/>
      <c r="F255" s="255"/>
      <c r="G255" s="255"/>
      <c r="H255" s="255"/>
      <c r="I255" s="255"/>
      <c r="J255" s="255"/>
      <c r="K255" s="255"/>
      <c r="L255" s="441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  <c r="AH255" s="255"/>
      <c r="AI255" s="255"/>
      <c r="AJ255" s="255"/>
      <c r="AK255" s="255"/>
      <c r="AL255" s="255"/>
      <c r="AM255" s="255"/>
      <c r="AN255" s="255"/>
    </row>
    <row r="256" spans="1:40" ht="15.75" customHeight="1">
      <c r="A256" s="255"/>
      <c r="B256" s="255"/>
      <c r="C256" s="255"/>
      <c r="D256" s="255"/>
      <c r="E256" s="255"/>
      <c r="F256" s="255"/>
      <c r="G256" s="255"/>
      <c r="H256" s="255"/>
      <c r="I256" s="255"/>
      <c r="J256" s="255"/>
      <c r="K256" s="255"/>
      <c r="L256" s="441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  <c r="AA256" s="255"/>
      <c r="AB256" s="255"/>
      <c r="AC256" s="255"/>
      <c r="AD256" s="255"/>
      <c r="AE256" s="255"/>
      <c r="AF256" s="255"/>
      <c r="AG256" s="255"/>
      <c r="AH256" s="255"/>
      <c r="AI256" s="255"/>
      <c r="AJ256" s="255"/>
      <c r="AK256" s="255"/>
      <c r="AL256" s="255"/>
      <c r="AM256" s="255"/>
      <c r="AN256" s="255"/>
    </row>
    <row r="257" spans="1:40" ht="15.75" customHeight="1">
      <c r="A257" s="255"/>
      <c r="B257" s="255"/>
      <c r="C257" s="255"/>
      <c r="D257" s="255"/>
      <c r="E257" s="255"/>
      <c r="F257" s="255"/>
      <c r="G257" s="255"/>
      <c r="H257" s="255"/>
      <c r="I257" s="255"/>
      <c r="J257" s="255"/>
      <c r="K257" s="255"/>
      <c r="L257" s="441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  <c r="AA257" s="255"/>
      <c r="AB257" s="255"/>
      <c r="AC257" s="255"/>
      <c r="AD257" s="255"/>
      <c r="AE257" s="255"/>
      <c r="AF257" s="255"/>
      <c r="AG257" s="255"/>
      <c r="AH257" s="255"/>
      <c r="AI257" s="255"/>
      <c r="AJ257" s="255"/>
      <c r="AK257" s="255"/>
      <c r="AL257" s="255"/>
      <c r="AM257" s="255"/>
      <c r="AN257" s="255"/>
    </row>
    <row r="258" spans="1:40" ht="15.75" customHeight="1">
      <c r="A258" s="255"/>
      <c r="B258" s="255"/>
      <c r="C258" s="255"/>
      <c r="D258" s="255"/>
      <c r="E258" s="255"/>
      <c r="F258" s="255"/>
      <c r="G258" s="255"/>
      <c r="H258" s="255"/>
      <c r="I258" s="255"/>
      <c r="J258" s="255"/>
      <c r="K258" s="255"/>
      <c r="L258" s="441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  <c r="AH258" s="255"/>
      <c r="AI258" s="255"/>
      <c r="AJ258" s="255"/>
      <c r="AK258" s="255"/>
      <c r="AL258" s="255"/>
      <c r="AM258" s="255"/>
      <c r="AN258" s="255"/>
    </row>
    <row r="259" spans="1:40" ht="15.75" customHeight="1">
      <c r="A259" s="255"/>
      <c r="B259" s="255"/>
      <c r="C259" s="255"/>
      <c r="D259" s="255"/>
      <c r="E259" s="255"/>
      <c r="F259" s="255"/>
      <c r="G259" s="255"/>
      <c r="H259" s="255"/>
      <c r="I259" s="255"/>
      <c r="J259" s="255"/>
      <c r="K259" s="255"/>
      <c r="L259" s="441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  <c r="AA259" s="255"/>
      <c r="AB259" s="255"/>
      <c r="AC259" s="255"/>
      <c r="AD259" s="255"/>
      <c r="AE259" s="255"/>
      <c r="AF259" s="255"/>
      <c r="AG259" s="255"/>
      <c r="AH259" s="255"/>
      <c r="AI259" s="255"/>
      <c r="AJ259" s="255"/>
      <c r="AK259" s="255"/>
      <c r="AL259" s="255"/>
      <c r="AM259" s="255"/>
      <c r="AN259" s="255"/>
    </row>
    <row r="260" spans="1:40" ht="15.75" customHeight="1">
      <c r="A260" s="255"/>
      <c r="B260" s="255"/>
      <c r="C260" s="255"/>
      <c r="D260" s="255"/>
      <c r="E260" s="255"/>
      <c r="F260" s="255"/>
      <c r="G260" s="255"/>
      <c r="H260" s="255"/>
      <c r="I260" s="255"/>
      <c r="J260" s="255"/>
      <c r="K260" s="255"/>
      <c r="L260" s="441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  <c r="AA260" s="255"/>
      <c r="AB260" s="255"/>
      <c r="AC260" s="255"/>
      <c r="AD260" s="255"/>
      <c r="AE260" s="255"/>
      <c r="AF260" s="255"/>
      <c r="AG260" s="255"/>
      <c r="AH260" s="255"/>
      <c r="AI260" s="255"/>
      <c r="AJ260" s="255"/>
      <c r="AK260" s="255"/>
      <c r="AL260" s="255"/>
      <c r="AM260" s="255"/>
      <c r="AN260" s="255"/>
    </row>
    <row r="261" spans="1:40" ht="15.75" customHeight="1">
      <c r="A261" s="255"/>
      <c r="B261" s="255"/>
      <c r="C261" s="255"/>
      <c r="D261" s="255"/>
      <c r="E261" s="255"/>
      <c r="F261" s="255"/>
      <c r="G261" s="255"/>
      <c r="H261" s="255"/>
      <c r="I261" s="255"/>
      <c r="J261" s="255"/>
      <c r="K261" s="255"/>
      <c r="L261" s="441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I261" s="255"/>
      <c r="AJ261" s="255"/>
      <c r="AK261" s="255"/>
      <c r="AL261" s="255"/>
      <c r="AM261" s="255"/>
      <c r="AN261" s="255"/>
    </row>
    <row r="262" spans="1:40" ht="15.75" customHeight="1">
      <c r="A262" s="255"/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441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  <c r="AJ262" s="255"/>
      <c r="AK262" s="255"/>
      <c r="AL262" s="255"/>
      <c r="AM262" s="255"/>
      <c r="AN262" s="255"/>
    </row>
    <row r="263" spans="1:40" ht="15.75" customHeight="1">
      <c r="A263" s="255"/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441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  <c r="AJ263" s="255"/>
      <c r="AK263" s="255"/>
      <c r="AL263" s="255"/>
      <c r="AM263" s="255"/>
      <c r="AN263" s="255"/>
    </row>
    <row r="264" spans="1:40" ht="15.75" customHeight="1">
      <c r="A264" s="255"/>
      <c r="B264" s="255"/>
      <c r="C264" s="255"/>
      <c r="D264" s="255"/>
      <c r="E264" s="255"/>
      <c r="F264" s="255"/>
      <c r="G264" s="255"/>
      <c r="H264" s="255"/>
      <c r="I264" s="255"/>
      <c r="J264" s="255"/>
      <c r="K264" s="255"/>
      <c r="L264" s="441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  <c r="AA264" s="255"/>
      <c r="AB264" s="255"/>
      <c r="AC264" s="255"/>
      <c r="AD264" s="255"/>
      <c r="AE264" s="255"/>
      <c r="AF264" s="255"/>
      <c r="AG264" s="255"/>
      <c r="AH264" s="255"/>
      <c r="AI264" s="255"/>
      <c r="AJ264" s="255"/>
      <c r="AK264" s="255"/>
      <c r="AL264" s="255"/>
      <c r="AM264" s="255"/>
      <c r="AN264" s="255"/>
    </row>
    <row r="265" spans="1:40" ht="15.75" customHeight="1">
      <c r="A265" s="255"/>
      <c r="B265" s="255"/>
      <c r="C265" s="255"/>
      <c r="D265" s="255"/>
      <c r="E265" s="255"/>
      <c r="F265" s="255"/>
      <c r="G265" s="255"/>
      <c r="H265" s="255"/>
      <c r="I265" s="255"/>
      <c r="J265" s="255"/>
      <c r="K265" s="255"/>
      <c r="L265" s="441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  <c r="AA265" s="255"/>
      <c r="AB265" s="255"/>
      <c r="AC265" s="255"/>
      <c r="AD265" s="255"/>
      <c r="AE265" s="255"/>
      <c r="AF265" s="255"/>
      <c r="AG265" s="255"/>
      <c r="AH265" s="255"/>
      <c r="AI265" s="255"/>
      <c r="AJ265" s="255"/>
      <c r="AK265" s="255"/>
      <c r="AL265" s="255"/>
      <c r="AM265" s="255"/>
      <c r="AN265" s="255"/>
    </row>
    <row r="266" spans="1:40" ht="15.75" customHeight="1">
      <c r="A266" s="255"/>
      <c r="B266" s="255"/>
      <c r="C266" s="255"/>
      <c r="D266" s="255"/>
      <c r="E266" s="255"/>
      <c r="F266" s="255"/>
      <c r="G266" s="255"/>
      <c r="H266" s="255"/>
      <c r="I266" s="255"/>
      <c r="J266" s="255"/>
      <c r="K266" s="255"/>
      <c r="L266" s="441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  <c r="AA266" s="255"/>
      <c r="AB266" s="255"/>
      <c r="AC266" s="255"/>
      <c r="AD266" s="255"/>
      <c r="AE266" s="255"/>
      <c r="AF266" s="255"/>
      <c r="AG266" s="255"/>
      <c r="AH266" s="255"/>
      <c r="AI266" s="255"/>
      <c r="AJ266" s="255"/>
      <c r="AK266" s="255"/>
      <c r="AL266" s="255"/>
      <c r="AM266" s="255"/>
      <c r="AN266" s="255"/>
    </row>
    <row r="267" spans="1:40" ht="15.75" customHeight="1">
      <c r="A267" s="255"/>
      <c r="B267" s="255"/>
      <c r="C267" s="255"/>
      <c r="D267" s="255"/>
      <c r="E267" s="255"/>
      <c r="F267" s="255"/>
      <c r="G267" s="255"/>
      <c r="H267" s="255"/>
      <c r="I267" s="255"/>
      <c r="J267" s="255"/>
      <c r="K267" s="255"/>
      <c r="L267" s="441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  <c r="AA267" s="255"/>
      <c r="AB267" s="255"/>
      <c r="AC267" s="255"/>
      <c r="AD267" s="255"/>
      <c r="AE267" s="255"/>
      <c r="AF267" s="255"/>
      <c r="AG267" s="255"/>
      <c r="AH267" s="255"/>
      <c r="AI267" s="255"/>
      <c r="AJ267" s="255"/>
      <c r="AK267" s="255"/>
      <c r="AL267" s="255"/>
      <c r="AM267" s="255"/>
      <c r="AN267" s="255"/>
    </row>
    <row r="268" spans="1:40" ht="15.75" customHeight="1">
      <c r="A268" s="255"/>
      <c r="B268" s="255"/>
      <c r="C268" s="255"/>
      <c r="D268" s="255"/>
      <c r="E268" s="255"/>
      <c r="F268" s="255"/>
      <c r="G268" s="255"/>
      <c r="H268" s="255"/>
      <c r="I268" s="255"/>
      <c r="J268" s="255"/>
      <c r="K268" s="255"/>
      <c r="L268" s="441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  <c r="AA268" s="255"/>
      <c r="AB268" s="255"/>
      <c r="AC268" s="255"/>
      <c r="AD268" s="255"/>
      <c r="AE268" s="255"/>
      <c r="AF268" s="255"/>
      <c r="AG268" s="255"/>
      <c r="AH268" s="255"/>
      <c r="AI268" s="255"/>
      <c r="AJ268" s="255"/>
      <c r="AK268" s="255"/>
      <c r="AL268" s="255"/>
      <c r="AM268" s="255"/>
      <c r="AN268" s="255"/>
    </row>
    <row r="269" spans="1:40" ht="15.75" customHeight="1"/>
    <row r="270" spans="1:40" ht="15.75" customHeight="1"/>
    <row r="271" spans="1:40" ht="15.75" customHeight="1"/>
    <row r="272" spans="1:4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</sheetData>
  <mergeCells count="451">
    <mergeCell ref="AM56:AM57"/>
    <mergeCell ref="AN56:AN57"/>
    <mergeCell ref="C56:J57"/>
    <mergeCell ref="K56:K57"/>
    <mergeCell ref="Z56:Z57"/>
    <mergeCell ref="AA56:AA57"/>
    <mergeCell ref="AC56:AC57"/>
    <mergeCell ref="AD56:AD57"/>
    <mergeCell ref="AE56:AE57"/>
    <mergeCell ref="AF56:AF57"/>
    <mergeCell ref="AG56:AG57"/>
    <mergeCell ref="AH56:AH57"/>
    <mergeCell ref="AI56:AI57"/>
    <mergeCell ref="AJ56:AJ57"/>
    <mergeCell ref="AK56:AK57"/>
    <mergeCell ref="AL56:AL57"/>
    <mergeCell ref="AK54:AK55"/>
    <mergeCell ref="AL54:AL55"/>
    <mergeCell ref="AM54:AM55"/>
    <mergeCell ref="AN54:AN55"/>
    <mergeCell ref="AD54:AD55"/>
    <mergeCell ref="AE54:AE55"/>
    <mergeCell ref="AF54:AF55"/>
    <mergeCell ref="AG54:AG55"/>
    <mergeCell ref="AH54:AH55"/>
    <mergeCell ref="AI54:AI55"/>
    <mergeCell ref="AJ54:AJ55"/>
    <mergeCell ref="Y68:AA68"/>
    <mergeCell ref="Z64:Z65"/>
    <mergeCell ref="AA64:AA65"/>
    <mergeCell ref="AC64:AC65"/>
    <mergeCell ref="AD64:AD65"/>
    <mergeCell ref="AE64:AE65"/>
    <mergeCell ref="AF64:AF65"/>
    <mergeCell ref="AG64:AG65"/>
    <mergeCell ref="H47:H48"/>
    <mergeCell ref="I47:I48"/>
    <mergeCell ref="J47:J48"/>
    <mergeCell ref="K47:K48"/>
    <mergeCell ref="C49:J49"/>
    <mergeCell ref="C50:J51"/>
    <mergeCell ref="K50:K51"/>
    <mergeCell ref="C52:J53"/>
    <mergeCell ref="K52:K53"/>
    <mergeCell ref="C54:J55"/>
    <mergeCell ref="K54:K55"/>
    <mergeCell ref="Z54:Z55"/>
    <mergeCell ref="AA54:AA55"/>
    <mergeCell ref="AC54:AC55"/>
    <mergeCell ref="AH64:AH65"/>
    <mergeCell ref="AI64:AI65"/>
    <mergeCell ref="AJ64:AJ65"/>
    <mergeCell ref="AK64:AK65"/>
    <mergeCell ref="AL64:AL65"/>
    <mergeCell ref="AM64:AM65"/>
    <mergeCell ref="AN64:AN65"/>
    <mergeCell ref="Z66:Z67"/>
    <mergeCell ref="AA66:AA67"/>
    <mergeCell ref="AC66:AN67"/>
    <mergeCell ref="C42:J43"/>
    <mergeCell ref="K42:K43"/>
    <mergeCell ref="C44:J45"/>
    <mergeCell ref="C64:J65"/>
    <mergeCell ref="K64:K65"/>
    <mergeCell ref="C66:J67"/>
    <mergeCell ref="B40:B41"/>
    <mergeCell ref="B42:B43"/>
    <mergeCell ref="C47:C48"/>
    <mergeCell ref="D47:D48"/>
    <mergeCell ref="E47:E48"/>
    <mergeCell ref="F47:F48"/>
    <mergeCell ref="G47:G48"/>
    <mergeCell ref="C33:C34"/>
    <mergeCell ref="D33:D34"/>
    <mergeCell ref="E33:E34"/>
    <mergeCell ref="F33:F34"/>
    <mergeCell ref="G33:G34"/>
    <mergeCell ref="B36:B37"/>
    <mergeCell ref="B38:B39"/>
    <mergeCell ref="C40:J41"/>
    <mergeCell ref="K40:K41"/>
    <mergeCell ref="A1:A7"/>
    <mergeCell ref="B4:B6"/>
    <mergeCell ref="A9:A19"/>
    <mergeCell ref="B9:B10"/>
    <mergeCell ref="C9:C10"/>
    <mergeCell ref="D9:D10"/>
    <mergeCell ref="E9:E10"/>
    <mergeCell ref="B16:B17"/>
    <mergeCell ref="C21:C22"/>
    <mergeCell ref="D21:D22"/>
    <mergeCell ref="E21:E22"/>
    <mergeCell ref="B64:B65"/>
    <mergeCell ref="B12:B13"/>
    <mergeCell ref="B14:B15"/>
    <mergeCell ref="A21:A31"/>
    <mergeCell ref="B21:B22"/>
    <mergeCell ref="B24:B25"/>
    <mergeCell ref="B26:B27"/>
    <mergeCell ref="A47:A67"/>
    <mergeCell ref="B66:B67"/>
    <mergeCell ref="B28:B29"/>
    <mergeCell ref="B33:B34"/>
    <mergeCell ref="A33:A45"/>
    <mergeCell ref="B47:B48"/>
    <mergeCell ref="B50:B51"/>
    <mergeCell ref="B52:B53"/>
    <mergeCell ref="B54:B55"/>
    <mergeCell ref="B56:B57"/>
    <mergeCell ref="B58:B59"/>
    <mergeCell ref="B60:B61"/>
    <mergeCell ref="B62:B63"/>
    <mergeCell ref="AK14:AK15"/>
    <mergeCell ref="AL14:AL15"/>
    <mergeCell ref="AM14:AM15"/>
    <mergeCell ref="AN14:AN15"/>
    <mergeCell ref="Z18:Z19"/>
    <mergeCell ref="AA18:AA19"/>
    <mergeCell ref="AC18:AN19"/>
    <mergeCell ref="C38:J39"/>
    <mergeCell ref="K38:K39"/>
    <mergeCell ref="H33:H34"/>
    <mergeCell ref="I33:I34"/>
    <mergeCell ref="J33:J34"/>
    <mergeCell ref="K33:K34"/>
    <mergeCell ref="C35:J35"/>
    <mergeCell ref="C36:J37"/>
    <mergeCell ref="K36:K37"/>
    <mergeCell ref="F21:F22"/>
    <mergeCell ref="G21:G22"/>
    <mergeCell ref="H21:H22"/>
    <mergeCell ref="C26:J27"/>
    <mergeCell ref="C28:J29"/>
    <mergeCell ref="K28:K29"/>
    <mergeCell ref="C30:J31"/>
    <mergeCell ref="I21:I22"/>
    <mergeCell ref="B1:X2"/>
    <mergeCell ref="Y1:AA1"/>
    <mergeCell ref="AC1:AL6"/>
    <mergeCell ref="AM1:AN1"/>
    <mergeCell ref="Y2:AA2"/>
    <mergeCell ref="AM2:AN2"/>
    <mergeCell ref="AM3:AN6"/>
    <mergeCell ref="C11:J11"/>
    <mergeCell ref="C12:J13"/>
    <mergeCell ref="K12:K13"/>
    <mergeCell ref="F9:F10"/>
    <mergeCell ref="G9:G10"/>
    <mergeCell ref="H9:H10"/>
    <mergeCell ref="I9:I10"/>
    <mergeCell ref="J9:J10"/>
    <mergeCell ref="K9:K10"/>
    <mergeCell ref="Z9:Z10"/>
    <mergeCell ref="B3:X3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AK12:AK13"/>
    <mergeCell ref="AL12:AL13"/>
    <mergeCell ref="AM12:AM13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C62:J63"/>
    <mergeCell ref="K62:K63"/>
    <mergeCell ref="Z62:Z63"/>
    <mergeCell ref="AA62:AA63"/>
    <mergeCell ref="AC62:AC63"/>
    <mergeCell ref="AD62:AD63"/>
    <mergeCell ref="AE62:AE63"/>
    <mergeCell ref="AI9:AI10"/>
    <mergeCell ref="AJ9:AJ10"/>
    <mergeCell ref="AH12:AH13"/>
    <mergeCell ref="AI12:AI13"/>
    <mergeCell ref="AJ12:AJ13"/>
    <mergeCell ref="C14:J15"/>
    <mergeCell ref="K14:K15"/>
    <mergeCell ref="C16:J17"/>
    <mergeCell ref="K16:K17"/>
    <mergeCell ref="C18:J19"/>
    <mergeCell ref="AJ14:AJ15"/>
    <mergeCell ref="J21:J22"/>
    <mergeCell ref="K21:K22"/>
    <mergeCell ref="C23:J23"/>
    <mergeCell ref="C24:J25"/>
    <mergeCell ref="K24:K25"/>
    <mergeCell ref="K26:K27"/>
    <mergeCell ref="C58:J59"/>
    <mergeCell ref="K58:K59"/>
    <mergeCell ref="Z58:Z59"/>
    <mergeCell ref="AA58:AA59"/>
    <mergeCell ref="AC58:AC59"/>
    <mergeCell ref="AD58:AD59"/>
    <mergeCell ref="AE58:AE59"/>
    <mergeCell ref="AM60:AM61"/>
    <mergeCell ref="AN60:AN61"/>
    <mergeCell ref="AF60:AF61"/>
    <mergeCell ref="AG60:AG61"/>
    <mergeCell ref="AH60:AH61"/>
    <mergeCell ref="AI60:AI61"/>
    <mergeCell ref="AJ60:AJ61"/>
    <mergeCell ref="AK60:AK61"/>
    <mergeCell ref="AL60:AL61"/>
    <mergeCell ref="C60:J61"/>
    <mergeCell ref="K60:K61"/>
    <mergeCell ref="Z60:Z61"/>
    <mergeCell ref="AA60:AA61"/>
    <mergeCell ref="AC60:AC61"/>
    <mergeCell ref="AD60:AD61"/>
    <mergeCell ref="AE60:AE61"/>
    <mergeCell ref="Z50:Z51"/>
    <mergeCell ref="AA50:AA51"/>
    <mergeCell ref="AC50:AC51"/>
    <mergeCell ref="AD50:AD51"/>
    <mergeCell ref="AE50:AE51"/>
    <mergeCell ref="AF50:AF51"/>
    <mergeCell ref="AM62:AM63"/>
    <mergeCell ref="AN62:AN63"/>
    <mergeCell ref="AF62:AF63"/>
    <mergeCell ref="AG62:AG63"/>
    <mergeCell ref="AH62:AH63"/>
    <mergeCell ref="AI62:AI63"/>
    <mergeCell ref="AJ62:AJ63"/>
    <mergeCell ref="AK62:AK63"/>
    <mergeCell ref="AL62:AL63"/>
    <mergeCell ref="AM58:AM59"/>
    <mergeCell ref="AN58:AN59"/>
    <mergeCell ref="AF58:AF59"/>
    <mergeCell ref="AG58:AG59"/>
    <mergeCell ref="AH58:AH59"/>
    <mergeCell ref="AI58:AI59"/>
    <mergeCell ref="AJ58:AJ59"/>
    <mergeCell ref="AK58:AK59"/>
    <mergeCell ref="AL58:AL59"/>
    <mergeCell ref="AJ16:AJ17"/>
    <mergeCell ref="AK16:AK17"/>
    <mergeCell ref="AL16:AL17"/>
    <mergeCell ref="AM16:AM17"/>
    <mergeCell ref="AN16:AN17"/>
    <mergeCell ref="AG50:AG51"/>
    <mergeCell ref="AH50:AH51"/>
    <mergeCell ref="AI50:AI51"/>
    <mergeCell ref="AJ50:AJ51"/>
    <mergeCell ref="AK50:AK51"/>
    <mergeCell ref="AL50:AL51"/>
    <mergeCell ref="AM50:AM51"/>
    <mergeCell ref="AN50:AN51"/>
    <mergeCell ref="AC49:AN49"/>
    <mergeCell ref="Z16:Z17"/>
    <mergeCell ref="AA16:AA17"/>
    <mergeCell ref="AC16:AC17"/>
    <mergeCell ref="AD16:AD17"/>
    <mergeCell ref="AE16:AE17"/>
    <mergeCell ref="AF16:AF17"/>
    <mergeCell ref="AG16:AG17"/>
    <mergeCell ref="AH16:AH17"/>
    <mergeCell ref="AI16:AI17"/>
    <mergeCell ref="AH52:AH53"/>
    <mergeCell ref="AI52:AI53"/>
    <mergeCell ref="AJ52:AJ53"/>
    <mergeCell ref="AK52:AK53"/>
    <mergeCell ref="AL52:AL53"/>
    <mergeCell ref="AM52:AM53"/>
    <mergeCell ref="AN52:AN53"/>
    <mergeCell ref="Z52:Z53"/>
    <mergeCell ref="AA52:AA53"/>
    <mergeCell ref="AC52:AC53"/>
    <mergeCell ref="AD52:AD53"/>
    <mergeCell ref="AE52:AE53"/>
    <mergeCell ref="AF52:AF53"/>
    <mergeCell ref="AG52:AG53"/>
    <mergeCell ref="AK42:AK43"/>
    <mergeCell ref="AL42:AL43"/>
    <mergeCell ref="AM42:AM43"/>
    <mergeCell ref="AN42:AN43"/>
    <mergeCell ref="Z44:Z45"/>
    <mergeCell ref="AA44:AA45"/>
    <mergeCell ref="AC44:AN45"/>
    <mergeCell ref="Z42:Z43"/>
    <mergeCell ref="AA42:AA43"/>
    <mergeCell ref="AC42:AC43"/>
    <mergeCell ref="AD42:AD43"/>
    <mergeCell ref="AE42:AE43"/>
    <mergeCell ref="AF42:AF43"/>
    <mergeCell ref="AG42:AG43"/>
    <mergeCell ref="AK40:AK41"/>
    <mergeCell ref="AL40:AL41"/>
    <mergeCell ref="AM40:AM41"/>
    <mergeCell ref="AN40:AN41"/>
    <mergeCell ref="Z40:Z41"/>
    <mergeCell ref="AA40:AA41"/>
    <mergeCell ref="AC40:AC41"/>
    <mergeCell ref="AD40:AD41"/>
    <mergeCell ref="AE40:AE41"/>
    <mergeCell ref="AF40:AF41"/>
    <mergeCell ref="AG40:AG41"/>
    <mergeCell ref="AK38:AK39"/>
    <mergeCell ref="AL38:AL39"/>
    <mergeCell ref="AM38:AM39"/>
    <mergeCell ref="AN38:AN39"/>
    <mergeCell ref="Z38:Z39"/>
    <mergeCell ref="AA38:AA39"/>
    <mergeCell ref="AC38:AC39"/>
    <mergeCell ref="AD38:AD39"/>
    <mergeCell ref="AE38:AE39"/>
    <mergeCell ref="AF38:AF39"/>
    <mergeCell ref="AG38:AG39"/>
    <mergeCell ref="AK47:AK48"/>
    <mergeCell ref="AL47:AL48"/>
    <mergeCell ref="AM47:AM48"/>
    <mergeCell ref="AN47:AN48"/>
    <mergeCell ref="Z47:Z48"/>
    <mergeCell ref="AA47:AA48"/>
    <mergeCell ref="AC47:AC48"/>
    <mergeCell ref="AD47:AD48"/>
    <mergeCell ref="AE47:AE48"/>
    <mergeCell ref="AF47:AF48"/>
    <mergeCell ref="AG47:AG48"/>
    <mergeCell ref="Z36:Z37"/>
    <mergeCell ref="AA36:AA37"/>
    <mergeCell ref="AC36:AC37"/>
    <mergeCell ref="AD36:AD37"/>
    <mergeCell ref="AE36:AE37"/>
    <mergeCell ref="AF36:AF37"/>
    <mergeCell ref="AH47:AH48"/>
    <mergeCell ref="AI47:AI48"/>
    <mergeCell ref="AJ47:AJ48"/>
    <mergeCell ref="AH38:AH39"/>
    <mergeCell ref="AI38:AI39"/>
    <mergeCell ref="AJ38:AJ39"/>
    <mergeCell ref="AH40:AH41"/>
    <mergeCell ref="AI40:AI41"/>
    <mergeCell ref="AJ40:AJ41"/>
    <mergeCell ref="AH42:AH43"/>
    <mergeCell ref="AI42:AI43"/>
    <mergeCell ref="AJ42:AJ43"/>
    <mergeCell ref="AJ28:AJ29"/>
    <mergeCell ref="AK28:AK29"/>
    <mergeCell ref="AL28:AL29"/>
    <mergeCell ref="AM28:AM29"/>
    <mergeCell ref="AN28:AN29"/>
    <mergeCell ref="AG36:AG37"/>
    <mergeCell ref="AH36:AH37"/>
    <mergeCell ref="AI36:AI37"/>
    <mergeCell ref="AJ36:AJ37"/>
    <mergeCell ref="AK36:AK37"/>
    <mergeCell ref="AL36:AL37"/>
    <mergeCell ref="AM36:AM37"/>
    <mergeCell ref="AN36:AN37"/>
    <mergeCell ref="AC35:AN35"/>
    <mergeCell ref="Z28:Z29"/>
    <mergeCell ref="AA28:AA29"/>
    <mergeCell ref="AC28:AC29"/>
    <mergeCell ref="AD28:AD29"/>
    <mergeCell ref="AE28:AE29"/>
    <mergeCell ref="AF28:AF29"/>
    <mergeCell ref="AG28:AG29"/>
    <mergeCell ref="AH28:AH29"/>
    <mergeCell ref="AI28:AI29"/>
    <mergeCell ref="AH26:AH27"/>
    <mergeCell ref="AI26:AI27"/>
    <mergeCell ref="AJ26:AJ27"/>
    <mergeCell ref="AK26:AK27"/>
    <mergeCell ref="AL26:AL27"/>
    <mergeCell ref="AM26:AM27"/>
    <mergeCell ref="AN26:AN27"/>
    <mergeCell ref="Z26:Z27"/>
    <mergeCell ref="AA26:AA27"/>
    <mergeCell ref="AC26:AC27"/>
    <mergeCell ref="AD26:AD27"/>
    <mergeCell ref="AE26:AE27"/>
    <mergeCell ref="AF26:AF27"/>
    <mergeCell ref="AG26:AG27"/>
    <mergeCell ref="AH24:AH25"/>
    <mergeCell ref="AI24:AI25"/>
    <mergeCell ref="AJ24:AJ25"/>
    <mergeCell ref="AK24:AK25"/>
    <mergeCell ref="AL24:AL25"/>
    <mergeCell ref="AM24:AM25"/>
    <mergeCell ref="AN24:AN25"/>
    <mergeCell ref="Z24:Z25"/>
    <mergeCell ref="AA24:AA25"/>
    <mergeCell ref="AC24:AC25"/>
    <mergeCell ref="AD24:AD25"/>
    <mergeCell ref="AE24:AE25"/>
    <mergeCell ref="AF24:AF25"/>
    <mergeCell ref="AG24:AG25"/>
    <mergeCell ref="AH21:AH22"/>
    <mergeCell ref="AI21:AI22"/>
    <mergeCell ref="AJ21:AJ22"/>
    <mergeCell ref="AK21:AK22"/>
    <mergeCell ref="AL21:AL22"/>
    <mergeCell ref="AM21:AM22"/>
    <mergeCell ref="AN21:AN22"/>
    <mergeCell ref="AC23:AN23"/>
    <mergeCell ref="Z21:Z22"/>
    <mergeCell ref="AA21:AA22"/>
    <mergeCell ref="AC21:AC22"/>
    <mergeCell ref="AD21:AD22"/>
    <mergeCell ref="AE21:AE22"/>
    <mergeCell ref="AF21:AF22"/>
    <mergeCell ref="AG21:AG22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AG33:AG34"/>
    <mergeCell ref="AH33:AH34"/>
    <mergeCell ref="AI33:AI34"/>
    <mergeCell ref="AJ33:AJ34"/>
    <mergeCell ref="AK33:AK34"/>
    <mergeCell ref="AL33:AL34"/>
    <mergeCell ref="AM33:AM34"/>
    <mergeCell ref="AN33:AN34"/>
    <mergeCell ref="Z30:Z31"/>
    <mergeCell ref="AA30:AA31"/>
    <mergeCell ref="AC30:AN31"/>
    <mergeCell ref="Z33:Z34"/>
    <mergeCell ref="AA33:AA34"/>
    <mergeCell ref="AC33:AC34"/>
    <mergeCell ref="AD33:AD34"/>
    <mergeCell ref="AE33:AE34"/>
    <mergeCell ref="AF33:AF34"/>
  </mergeCells>
  <conditionalFormatting sqref="Z18:Z19">
    <cfRule type="notContainsBlanks" dxfId="84" priority="1">
      <formula>LEN(TRIM(Z18))&gt;0</formula>
    </cfRule>
  </conditionalFormatting>
  <dataValidations count="3">
    <dataValidation type="list" allowBlank="1" showErrorMessage="1" sqref="F9">
      <formula1>INDIRECT($E$9)</formula1>
    </dataValidation>
    <dataValidation type="list" allowBlank="1" showErrorMessage="1" sqref="C9">
      <formula1>#REF!</formula1>
    </dataValidation>
    <dataValidation type="list" allowBlank="1" showErrorMessage="1" sqref="D9">
      <formula1>INDIRECT($C$9)</formula1>
    </dataValidation>
  </dataValidations>
  <printOptions horizontalCentered="1" verticalCentered="1"/>
  <pageMargins left="0.56000000000000005" right="0.31496062992125984" top="0.19685039370078741" bottom="0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3.5703125" customWidth="1"/>
    <col min="2" max="2" width="20.85546875" customWidth="1"/>
    <col min="3" max="3" width="17.42578125" customWidth="1"/>
    <col min="4" max="4" width="20.140625" customWidth="1"/>
    <col min="5" max="5" width="17.42578125" customWidth="1"/>
    <col min="6" max="6" width="14.42578125" customWidth="1"/>
    <col min="9" max="9" width="19" customWidth="1"/>
    <col min="10" max="10" width="12.42578125" customWidth="1"/>
    <col min="12" max="12" width="6.7109375" customWidth="1"/>
    <col min="13" max="24" width="7" customWidth="1"/>
    <col min="25" max="25" width="12" customWidth="1"/>
    <col min="26" max="26" width="10.42578125" customWidth="1"/>
    <col min="27" max="27" width="12.140625" customWidth="1"/>
    <col min="28" max="28" width="2.140625" customWidth="1"/>
  </cols>
  <sheetData>
    <row r="1" spans="1:40">
      <c r="A1" s="769"/>
      <c r="B1" s="824" t="s">
        <v>484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04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05" t="s">
        <v>355</v>
      </c>
      <c r="AN2" s="680"/>
    </row>
    <row r="3" spans="1:40">
      <c r="A3" s="687"/>
      <c r="B3" s="793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777"/>
      <c r="Z3" s="691"/>
      <c r="AA3" s="680"/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4" customHeight="1">
      <c r="A4" s="687"/>
      <c r="B4" s="770" t="s">
        <v>357</v>
      </c>
      <c r="C4" s="794" t="s">
        <v>153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404">
        <v>5.04E-2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4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924" t="s">
        <v>360</v>
      </c>
      <c r="Z5" s="882"/>
      <c r="AA5" s="405">
        <f>AA9+AA25</f>
        <v>0</v>
      </c>
      <c r="AB5" s="152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90"/>
    </row>
    <row r="6" spans="1:40" ht="24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925" t="s">
        <v>361</v>
      </c>
      <c r="Z6" s="882"/>
      <c r="AA6" s="406">
        <f>+AA5*AA4</f>
        <v>0</v>
      </c>
      <c r="AB6" s="152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690"/>
      <c r="AN6" s="690"/>
    </row>
    <row r="7" spans="1:40" ht="21" customHeight="1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152"/>
      <c r="AC7" s="156"/>
      <c r="AD7" s="156"/>
      <c r="AE7" s="156"/>
      <c r="AF7" s="156"/>
      <c r="AG7" s="156"/>
      <c r="AH7" s="156"/>
      <c r="AI7" s="156"/>
      <c r="AJ7" s="156"/>
      <c r="AK7" s="156"/>
      <c r="AL7" s="161"/>
      <c r="AM7" s="162"/>
      <c r="AN7" s="162"/>
    </row>
    <row r="8" spans="1:40" ht="60">
      <c r="A8" s="408" t="s">
        <v>10</v>
      </c>
      <c r="B8" s="410" t="s">
        <v>11</v>
      </c>
      <c r="C8" s="410" t="s">
        <v>12</v>
      </c>
      <c r="D8" s="410" t="s">
        <v>13</v>
      </c>
      <c r="E8" s="410" t="s">
        <v>14</v>
      </c>
      <c r="F8" s="410" t="s">
        <v>15</v>
      </c>
      <c r="G8" s="410" t="s">
        <v>16</v>
      </c>
      <c r="H8" s="410" t="s">
        <v>17</v>
      </c>
      <c r="I8" s="410" t="s">
        <v>18</v>
      </c>
      <c r="J8" s="410" t="s">
        <v>19</v>
      </c>
      <c r="K8" s="411" t="s">
        <v>20</v>
      </c>
      <c r="L8" s="410" t="s">
        <v>48</v>
      </c>
      <c r="M8" s="410" t="s">
        <v>49</v>
      </c>
      <c r="N8" s="410" t="s">
        <v>50</v>
      </c>
      <c r="O8" s="410" t="s">
        <v>51</v>
      </c>
      <c r="P8" s="410" t="s">
        <v>52</v>
      </c>
      <c r="Q8" s="410" t="s">
        <v>53</v>
      </c>
      <c r="R8" s="410" t="s">
        <v>54</v>
      </c>
      <c r="S8" s="410" t="s">
        <v>55</v>
      </c>
      <c r="T8" s="410" t="s">
        <v>56</v>
      </c>
      <c r="U8" s="410" t="s">
        <v>57</v>
      </c>
      <c r="V8" s="410" t="s">
        <v>58</v>
      </c>
      <c r="W8" s="410" t="s">
        <v>59</v>
      </c>
      <c r="X8" s="410" t="s">
        <v>60</v>
      </c>
      <c r="Y8" s="411" t="s">
        <v>61</v>
      </c>
      <c r="Z8" s="412" t="s">
        <v>365</v>
      </c>
      <c r="AA8" s="411" t="s">
        <v>366</v>
      </c>
      <c r="AB8" s="152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33" customHeight="1">
      <c r="A9" s="766"/>
      <c r="B9" s="917"/>
      <c r="C9" s="918"/>
      <c r="D9" s="918"/>
      <c r="E9" s="918"/>
      <c r="F9" s="918"/>
      <c r="G9" s="920"/>
      <c r="H9" s="920"/>
      <c r="I9" s="920"/>
      <c r="J9" s="920"/>
      <c r="K9" s="920"/>
      <c r="L9" s="46" t="s">
        <v>44</v>
      </c>
      <c r="M9" s="47">
        <f t="shared" ref="M9:X9" si="0">+M22</f>
        <v>0</v>
      </c>
      <c r="N9" s="47">
        <f t="shared" si="0"/>
        <v>0</v>
      </c>
      <c r="O9" s="47">
        <f t="shared" si="0"/>
        <v>0</v>
      </c>
      <c r="P9" s="47">
        <f t="shared" si="0"/>
        <v>0</v>
      </c>
      <c r="Q9" s="47">
        <f t="shared" si="0"/>
        <v>0</v>
      </c>
      <c r="R9" s="47">
        <f t="shared" si="0"/>
        <v>0</v>
      </c>
      <c r="S9" s="47">
        <f t="shared" si="0"/>
        <v>0</v>
      </c>
      <c r="T9" s="47">
        <f t="shared" si="0"/>
        <v>0</v>
      </c>
      <c r="U9" s="47">
        <f t="shared" si="0"/>
        <v>0</v>
      </c>
      <c r="V9" s="47">
        <f t="shared" si="0"/>
        <v>0</v>
      </c>
      <c r="W9" s="47">
        <f t="shared" si="0"/>
        <v>0</v>
      </c>
      <c r="X9" s="47">
        <f t="shared" si="0"/>
        <v>0</v>
      </c>
      <c r="Y9" s="416">
        <f t="shared" ref="Y9:Y10" si="1">SUM(M9:X9)</f>
        <v>0</v>
      </c>
      <c r="Z9" s="914">
        <v>0.5</v>
      </c>
      <c r="AA9" s="916">
        <f>IF(OR(Y10=0,Z9=0),0,(Y10/Y9*Z9))</f>
        <v>0</v>
      </c>
      <c r="AB9" s="152"/>
      <c r="AC9" s="854"/>
      <c r="AD9" s="854"/>
      <c r="AE9" s="854"/>
      <c r="AF9" s="854"/>
      <c r="AG9" s="854"/>
      <c r="AH9" s="854"/>
      <c r="AI9" s="854"/>
      <c r="AJ9" s="854"/>
      <c r="AK9" s="854"/>
      <c r="AL9" s="854"/>
      <c r="AM9" s="854"/>
      <c r="AN9" s="854"/>
    </row>
    <row r="10" spans="1:40" ht="33" customHeight="1">
      <c r="A10" s="687"/>
      <c r="B10" s="680"/>
      <c r="C10" s="684"/>
      <c r="D10" s="684"/>
      <c r="E10" s="684"/>
      <c r="F10" s="684"/>
      <c r="G10" s="680"/>
      <c r="H10" s="680"/>
      <c r="I10" s="680"/>
      <c r="J10" s="680"/>
      <c r="K10" s="680"/>
      <c r="L10" s="168" t="s">
        <v>377</v>
      </c>
      <c r="M10" s="169">
        <f t="shared" ref="M10:X10" si="2">+M23</f>
        <v>0</v>
      </c>
      <c r="N10" s="169">
        <f t="shared" si="2"/>
        <v>0</v>
      </c>
      <c r="O10" s="169">
        <f t="shared" si="2"/>
        <v>0</v>
      </c>
      <c r="P10" s="169">
        <f t="shared" si="2"/>
        <v>0</v>
      </c>
      <c r="Q10" s="169">
        <f t="shared" si="2"/>
        <v>0</v>
      </c>
      <c r="R10" s="169">
        <f t="shared" si="2"/>
        <v>0</v>
      </c>
      <c r="S10" s="169">
        <f t="shared" si="2"/>
        <v>0</v>
      </c>
      <c r="T10" s="169">
        <f t="shared" si="2"/>
        <v>0</v>
      </c>
      <c r="U10" s="169">
        <f t="shared" si="2"/>
        <v>0</v>
      </c>
      <c r="V10" s="169">
        <f t="shared" si="2"/>
        <v>0</v>
      </c>
      <c r="W10" s="169">
        <f t="shared" si="2"/>
        <v>0</v>
      </c>
      <c r="X10" s="169">
        <f t="shared" si="2"/>
        <v>0</v>
      </c>
      <c r="Y10" s="52">
        <f t="shared" si="1"/>
        <v>0</v>
      </c>
      <c r="Z10" s="680"/>
      <c r="AA10" s="684"/>
      <c r="AB10" s="152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 ht="30">
      <c r="A11" s="687"/>
      <c r="B11" s="421"/>
      <c r="C11" s="919" t="s">
        <v>378</v>
      </c>
      <c r="D11" s="890"/>
      <c r="E11" s="890"/>
      <c r="F11" s="890"/>
      <c r="G11" s="890"/>
      <c r="H11" s="890"/>
      <c r="I11" s="890"/>
      <c r="J11" s="882"/>
      <c r="K11" s="422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2"/>
      <c r="Z11" s="426" t="s">
        <v>379</v>
      </c>
      <c r="AA11" s="422"/>
      <c r="AB11" s="152"/>
      <c r="AC11" s="777"/>
      <c r="AD11" s="691"/>
      <c r="AE11" s="691"/>
      <c r="AF11" s="691"/>
      <c r="AG11" s="691"/>
      <c r="AH11" s="691"/>
      <c r="AI11" s="691"/>
      <c r="AJ11" s="691"/>
      <c r="AK11" s="691"/>
      <c r="AL11" s="691"/>
      <c r="AM11" s="691"/>
      <c r="AN11" s="680"/>
    </row>
    <row r="12" spans="1:40" ht="16.5" customHeight="1">
      <c r="A12" s="687"/>
      <c r="B12" s="917"/>
      <c r="C12" s="791"/>
      <c r="D12" s="690"/>
      <c r="E12" s="690"/>
      <c r="F12" s="690"/>
      <c r="G12" s="690"/>
      <c r="H12" s="690"/>
      <c r="I12" s="690"/>
      <c r="J12" s="679"/>
      <c r="K12" s="920"/>
      <c r="L12" s="46" t="s">
        <v>44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16">
        <f t="shared" ref="Y12:Y23" si="3">SUM(M12:X12)</f>
        <v>0</v>
      </c>
      <c r="Z12" s="914">
        <v>0.2</v>
      </c>
      <c r="AA12" s="915">
        <f>IF(OR(Y13=0,Z12=0),0,(Y13/Y12*Z12))</f>
        <v>0</v>
      </c>
      <c r="AB12" s="152"/>
      <c r="AC12" s="854"/>
      <c r="AD12" s="854"/>
      <c r="AE12" s="854"/>
      <c r="AF12" s="854"/>
      <c r="AG12" s="854"/>
      <c r="AH12" s="854"/>
      <c r="AI12" s="854"/>
      <c r="AJ12" s="854"/>
      <c r="AK12" s="854"/>
      <c r="AL12" s="854"/>
      <c r="AM12" s="854"/>
      <c r="AN12" s="854"/>
    </row>
    <row r="13" spans="1:40" ht="16.5" customHeight="1">
      <c r="A13" s="687"/>
      <c r="B13" s="680"/>
      <c r="C13" s="691"/>
      <c r="D13" s="691"/>
      <c r="E13" s="691"/>
      <c r="F13" s="691"/>
      <c r="G13" s="691"/>
      <c r="H13" s="691"/>
      <c r="I13" s="691"/>
      <c r="J13" s="680"/>
      <c r="K13" s="680"/>
      <c r="L13" s="124" t="s">
        <v>377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52">
        <f t="shared" si="3"/>
        <v>0</v>
      </c>
      <c r="Z13" s="680"/>
      <c r="AA13" s="684"/>
      <c r="AB13" s="152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</row>
    <row r="14" spans="1:40" ht="16.5" customHeight="1">
      <c r="A14" s="687"/>
      <c r="B14" s="917"/>
      <c r="C14" s="791"/>
      <c r="D14" s="690"/>
      <c r="E14" s="690"/>
      <c r="F14" s="690"/>
      <c r="G14" s="690"/>
      <c r="H14" s="690"/>
      <c r="I14" s="690"/>
      <c r="J14" s="679"/>
      <c r="K14" s="920"/>
      <c r="L14" s="46" t="s">
        <v>44</v>
      </c>
      <c r="M14" s="161"/>
      <c r="N14" s="161"/>
      <c r="O14" s="161"/>
      <c r="P14" s="161"/>
      <c r="Q14" s="161"/>
      <c r="R14" s="47"/>
      <c r="S14" s="161"/>
      <c r="T14" s="47"/>
      <c r="U14" s="161"/>
      <c r="V14" s="47"/>
      <c r="W14" s="161"/>
      <c r="X14" s="47"/>
      <c r="Y14" s="416">
        <f t="shared" si="3"/>
        <v>0</v>
      </c>
      <c r="Z14" s="914">
        <v>0.2</v>
      </c>
      <c r="AA14" s="915">
        <f>IF(OR(Y15=0,Z14=0),0,(Y15/Y14*Z14))</f>
        <v>0</v>
      </c>
      <c r="AB14" s="152"/>
      <c r="AC14" s="854"/>
      <c r="AD14" s="854"/>
      <c r="AE14" s="854"/>
      <c r="AF14" s="854"/>
      <c r="AG14" s="854"/>
      <c r="AH14" s="854"/>
      <c r="AI14" s="854"/>
      <c r="AJ14" s="854"/>
      <c r="AK14" s="854"/>
      <c r="AL14" s="854"/>
      <c r="AM14" s="854"/>
      <c r="AN14" s="854"/>
    </row>
    <row r="15" spans="1:40" ht="16.5" customHeight="1">
      <c r="A15" s="687"/>
      <c r="B15" s="680"/>
      <c r="C15" s="691"/>
      <c r="D15" s="691"/>
      <c r="E15" s="691"/>
      <c r="F15" s="691"/>
      <c r="G15" s="691"/>
      <c r="H15" s="691"/>
      <c r="I15" s="691"/>
      <c r="J15" s="680"/>
      <c r="K15" s="680"/>
      <c r="L15" s="124" t="s">
        <v>377</v>
      </c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52">
        <f t="shared" si="3"/>
        <v>0</v>
      </c>
      <c r="Z15" s="680"/>
      <c r="AA15" s="684"/>
      <c r="AB15" s="152"/>
      <c r="AC15" s="680"/>
      <c r="AD15" s="680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</row>
    <row r="16" spans="1:40" ht="16.5" customHeight="1">
      <c r="A16" s="687"/>
      <c r="B16" s="917"/>
      <c r="C16" s="791"/>
      <c r="D16" s="690"/>
      <c r="E16" s="690"/>
      <c r="F16" s="690"/>
      <c r="G16" s="690"/>
      <c r="H16" s="690"/>
      <c r="I16" s="690"/>
      <c r="J16" s="679"/>
      <c r="K16" s="920"/>
      <c r="L16" s="46" t="s">
        <v>44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16">
        <f t="shared" si="3"/>
        <v>0</v>
      </c>
      <c r="Z16" s="914">
        <v>0.4</v>
      </c>
      <c r="AA16" s="915">
        <f>IF(OR(Y17=0,Z16=0),0,(Y17/Y16*Z16))</f>
        <v>0</v>
      </c>
      <c r="AB16" s="152"/>
      <c r="AC16" s="854"/>
      <c r="AD16" s="854"/>
      <c r="AE16" s="854"/>
      <c r="AF16" s="854"/>
      <c r="AG16" s="854"/>
      <c r="AH16" s="854"/>
      <c r="AI16" s="854"/>
      <c r="AJ16" s="854"/>
      <c r="AK16" s="854"/>
      <c r="AL16" s="854"/>
      <c r="AM16" s="854"/>
      <c r="AN16" s="854"/>
    </row>
    <row r="17" spans="1:40" ht="16.5" customHeight="1">
      <c r="A17" s="687"/>
      <c r="B17" s="680"/>
      <c r="C17" s="691"/>
      <c r="D17" s="691"/>
      <c r="E17" s="691"/>
      <c r="F17" s="691"/>
      <c r="G17" s="691"/>
      <c r="H17" s="691"/>
      <c r="I17" s="691"/>
      <c r="J17" s="680"/>
      <c r="K17" s="680"/>
      <c r="L17" s="124" t="s">
        <v>377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52">
        <f t="shared" si="3"/>
        <v>0</v>
      </c>
      <c r="Z17" s="680"/>
      <c r="AA17" s="684"/>
      <c r="AB17" s="152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</row>
    <row r="18" spans="1:40" ht="16.5" customHeight="1">
      <c r="A18" s="687"/>
      <c r="B18" s="917"/>
      <c r="C18" s="791"/>
      <c r="D18" s="690"/>
      <c r="E18" s="690"/>
      <c r="F18" s="690"/>
      <c r="G18" s="690"/>
      <c r="H18" s="690"/>
      <c r="I18" s="690"/>
      <c r="J18" s="679"/>
      <c r="K18" s="920"/>
      <c r="L18" s="46" t="s">
        <v>44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16">
        <f t="shared" si="3"/>
        <v>0</v>
      </c>
      <c r="Z18" s="914">
        <v>0.2</v>
      </c>
      <c r="AA18" s="915">
        <f>IF(OR(Y19=0,Z18=0),0,(Y19/Y18*Z18))</f>
        <v>0</v>
      </c>
      <c r="AB18" s="152"/>
      <c r="AC18" s="854"/>
      <c r="AD18" s="854"/>
      <c r="AE18" s="854"/>
      <c r="AF18" s="854"/>
      <c r="AG18" s="854"/>
      <c r="AH18" s="854"/>
      <c r="AI18" s="854"/>
      <c r="AJ18" s="854"/>
      <c r="AK18" s="854"/>
      <c r="AL18" s="854"/>
      <c r="AM18" s="854"/>
      <c r="AN18" s="854"/>
    </row>
    <row r="19" spans="1:40" ht="16.5" customHeight="1">
      <c r="A19" s="687"/>
      <c r="B19" s="680"/>
      <c r="C19" s="691"/>
      <c r="D19" s="691"/>
      <c r="E19" s="691"/>
      <c r="F19" s="691"/>
      <c r="G19" s="691"/>
      <c r="H19" s="691"/>
      <c r="I19" s="691"/>
      <c r="J19" s="680"/>
      <c r="K19" s="680"/>
      <c r="L19" s="124" t="s">
        <v>377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52">
        <f t="shared" si="3"/>
        <v>0</v>
      </c>
      <c r="Z19" s="680"/>
      <c r="AA19" s="684"/>
      <c r="AB19" s="152"/>
      <c r="AC19" s="680"/>
      <c r="AD19" s="680"/>
      <c r="AE19" s="680"/>
      <c r="AF19" s="680"/>
      <c r="AG19" s="680"/>
      <c r="AH19" s="680"/>
      <c r="AI19" s="680"/>
      <c r="AJ19" s="680"/>
      <c r="AK19" s="680"/>
      <c r="AL19" s="680"/>
      <c r="AM19" s="680"/>
      <c r="AN19" s="680"/>
    </row>
    <row r="20" spans="1:40" ht="16.5" customHeight="1">
      <c r="A20" s="687"/>
      <c r="B20" s="694"/>
      <c r="C20" s="921"/>
      <c r="D20" s="783"/>
      <c r="E20" s="783"/>
      <c r="F20" s="783"/>
      <c r="G20" s="783"/>
      <c r="H20" s="783"/>
      <c r="I20" s="783"/>
      <c r="J20" s="784"/>
      <c r="K20" s="769"/>
      <c r="L20" s="46" t="s">
        <v>44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16">
        <f t="shared" si="3"/>
        <v>0</v>
      </c>
      <c r="Z20" s="709"/>
      <c r="AA20" s="915">
        <f>IF(OR(Y21=0,Z20=0),0,(Y21/Y20*Z20))</f>
        <v>0</v>
      </c>
      <c r="AB20" s="152"/>
      <c r="AC20" s="854"/>
      <c r="AD20" s="854"/>
      <c r="AE20" s="854"/>
      <c r="AF20" s="854"/>
      <c r="AG20" s="854"/>
      <c r="AH20" s="854"/>
      <c r="AI20" s="854"/>
      <c r="AJ20" s="854"/>
      <c r="AK20" s="854"/>
      <c r="AL20" s="854"/>
      <c r="AM20" s="854"/>
      <c r="AN20" s="854"/>
    </row>
    <row r="21" spans="1:40" ht="16.5" customHeight="1">
      <c r="A21" s="687"/>
      <c r="B21" s="688"/>
      <c r="C21" s="707"/>
      <c r="D21" s="691"/>
      <c r="E21" s="691"/>
      <c r="F21" s="691"/>
      <c r="G21" s="691"/>
      <c r="H21" s="691"/>
      <c r="I21" s="691"/>
      <c r="J21" s="680"/>
      <c r="K21" s="688"/>
      <c r="L21" s="124" t="s">
        <v>377</v>
      </c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52">
        <f t="shared" si="3"/>
        <v>0</v>
      </c>
      <c r="Z21" s="680"/>
      <c r="AA21" s="684"/>
      <c r="AB21" s="161"/>
      <c r="AC21" s="680"/>
      <c r="AD21" s="680"/>
      <c r="AE21" s="680"/>
      <c r="AF21" s="680"/>
      <c r="AG21" s="680"/>
      <c r="AH21" s="680"/>
      <c r="AI21" s="680"/>
      <c r="AJ21" s="680"/>
      <c r="AK21" s="680"/>
      <c r="AL21" s="680"/>
      <c r="AM21" s="680"/>
      <c r="AN21" s="680"/>
    </row>
    <row r="22" spans="1:40" ht="15.75" customHeight="1">
      <c r="A22" s="687"/>
      <c r="B22" s="427"/>
      <c r="C22" s="922" t="s">
        <v>383</v>
      </c>
      <c r="D22" s="893"/>
      <c r="E22" s="893"/>
      <c r="F22" s="893"/>
      <c r="G22" s="893"/>
      <c r="H22" s="893"/>
      <c r="I22" s="893"/>
      <c r="J22" s="894"/>
      <c r="K22" s="428"/>
      <c r="L22" s="429" t="s">
        <v>44</v>
      </c>
      <c r="M22" s="430">
        <f t="shared" ref="M22:X22" si="4">+M12*$Z$12+M14*$Z$14+M16*$Z$16+M18*$Z$18</f>
        <v>0</v>
      </c>
      <c r="N22" s="430">
        <f t="shared" si="4"/>
        <v>0</v>
      </c>
      <c r="O22" s="430">
        <f t="shared" si="4"/>
        <v>0</v>
      </c>
      <c r="P22" s="430">
        <f t="shared" si="4"/>
        <v>0</v>
      </c>
      <c r="Q22" s="430">
        <f t="shared" si="4"/>
        <v>0</v>
      </c>
      <c r="R22" s="430">
        <f t="shared" si="4"/>
        <v>0</v>
      </c>
      <c r="S22" s="430">
        <f t="shared" si="4"/>
        <v>0</v>
      </c>
      <c r="T22" s="430">
        <f t="shared" si="4"/>
        <v>0</v>
      </c>
      <c r="U22" s="430">
        <f t="shared" si="4"/>
        <v>0</v>
      </c>
      <c r="V22" s="430">
        <f t="shared" si="4"/>
        <v>0</v>
      </c>
      <c r="W22" s="430">
        <f t="shared" si="4"/>
        <v>0</v>
      </c>
      <c r="X22" s="430">
        <f t="shared" si="4"/>
        <v>0</v>
      </c>
      <c r="Y22" s="416">
        <f t="shared" si="3"/>
        <v>0</v>
      </c>
      <c r="Z22" s="926">
        <f>SUM(Z12:Z21)</f>
        <v>1</v>
      </c>
      <c r="AA22" s="915">
        <f>IF(OR(Y23=0,Z22=0),0,(Y23/Y22*Z22))</f>
        <v>0</v>
      </c>
      <c r="AB22" s="152"/>
      <c r="AC22" s="689" t="s">
        <v>384</v>
      </c>
      <c r="AD22" s="690"/>
      <c r="AE22" s="690"/>
      <c r="AF22" s="690"/>
      <c r="AG22" s="690"/>
      <c r="AH22" s="690"/>
      <c r="AI22" s="690"/>
      <c r="AJ22" s="690"/>
      <c r="AK22" s="690"/>
      <c r="AL22" s="690"/>
      <c r="AM22" s="690"/>
      <c r="AN22" s="679"/>
    </row>
    <row r="23" spans="1:40" ht="15.75" customHeight="1">
      <c r="A23" s="767"/>
      <c r="B23" s="432"/>
      <c r="C23" s="906"/>
      <c r="D23" s="786"/>
      <c r="E23" s="786"/>
      <c r="F23" s="786"/>
      <c r="G23" s="786"/>
      <c r="H23" s="786"/>
      <c r="I23" s="786"/>
      <c r="J23" s="772"/>
      <c r="K23" s="433"/>
      <c r="L23" s="434" t="s">
        <v>377</v>
      </c>
      <c r="M23" s="435">
        <f t="shared" ref="M23:X23" si="5">+M13*$Z$12+M15*$Z$14+M17*$Z$16+M19*$Z$18+M21*$Z$20</f>
        <v>0</v>
      </c>
      <c r="N23" s="435">
        <f t="shared" si="5"/>
        <v>0</v>
      </c>
      <c r="O23" s="435">
        <f t="shared" si="5"/>
        <v>0</v>
      </c>
      <c r="P23" s="435">
        <f t="shared" si="5"/>
        <v>0</v>
      </c>
      <c r="Q23" s="435">
        <f t="shared" si="5"/>
        <v>0</v>
      </c>
      <c r="R23" s="435">
        <f t="shared" si="5"/>
        <v>0</v>
      </c>
      <c r="S23" s="435">
        <f t="shared" si="5"/>
        <v>0</v>
      </c>
      <c r="T23" s="435">
        <f t="shared" si="5"/>
        <v>0</v>
      </c>
      <c r="U23" s="435">
        <f t="shared" si="5"/>
        <v>0</v>
      </c>
      <c r="V23" s="435">
        <f t="shared" si="5"/>
        <v>0</v>
      </c>
      <c r="W23" s="435">
        <f t="shared" si="5"/>
        <v>0</v>
      </c>
      <c r="X23" s="435">
        <f t="shared" si="5"/>
        <v>0</v>
      </c>
      <c r="Y23" s="438">
        <f t="shared" si="3"/>
        <v>0</v>
      </c>
      <c r="Z23" s="873"/>
      <c r="AA23" s="873"/>
      <c r="AB23" s="152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72"/>
    </row>
    <row r="24" spans="1:40" ht="15.75" customHeight="1">
      <c r="A24" s="408" t="s">
        <v>10</v>
      </c>
      <c r="B24" s="411" t="s">
        <v>11</v>
      </c>
      <c r="C24" s="411" t="s">
        <v>12</v>
      </c>
      <c r="D24" s="411" t="s">
        <v>13</v>
      </c>
      <c r="E24" s="411" t="s">
        <v>14</v>
      </c>
      <c r="F24" s="411" t="s">
        <v>15</v>
      </c>
      <c r="G24" s="411" t="s">
        <v>16</v>
      </c>
      <c r="H24" s="411" t="s">
        <v>17</v>
      </c>
      <c r="I24" s="411" t="s">
        <v>18</v>
      </c>
      <c r="J24" s="411" t="s">
        <v>19</v>
      </c>
      <c r="K24" s="411" t="s">
        <v>20</v>
      </c>
      <c r="L24" s="411" t="s">
        <v>48</v>
      </c>
      <c r="M24" s="411" t="s">
        <v>49</v>
      </c>
      <c r="N24" s="411" t="s">
        <v>50</v>
      </c>
      <c r="O24" s="411" t="s">
        <v>51</v>
      </c>
      <c r="P24" s="411" t="s">
        <v>52</v>
      </c>
      <c r="Q24" s="411" t="s">
        <v>53</v>
      </c>
      <c r="R24" s="411" t="s">
        <v>54</v>
      </c>
      <c r="S24" s="411" t="s">
        <v>55</v>
      </c>
      <c r="T24" s="411" t="s">
        <v>56</v>
      </c>
      <c r="U24" s="411" t="s">
        <v>57</v>
      </c>
      <c r="V24" s="411" t="s">
        <v>58</v>
      </c>
      <c r="W24" s="411" t="s">
        <v>59</v>
      </c>
      <c r="X24" s="411" t="s">
        <v>60</v>
      </c>
      <c r="Y24" s="411" t="s">
        <v>61</v>
      </c>
      <c r="Z24" s="412" t="s">
        <v>365</v>
      </c>
      <c r="AA24" s="411" t="s">
        <v>366</v>
      </c>
      <c r="AB24" s="152"/>
      <c r="AC24" s="166" t="s">
        <v>65</v>
      </c>
      <c r="AD24" s="166" t="s">
        <v>66</v>
      </c>
      <c r="AE24" s="166" t="s">
        <v>67</v>
      </c>
      <c r="AF24" s="166" t="s">
        <v>68</v>
      </c>
      <c r="AG24" s="166" t="s">
        <v>69</v>
      </c>
      <c r="AH24" s="166" t="s">
        <v>70</v>
      </c>
      <c r="AI24" s="166" t="s">
        <v>71</v>
      </c>
      <c r="AJ24" s="166" t="s">
        <v>72</v>
      </c>
      <c r="AK24" s="166" t="s">
        <v>73</v>
      </c>
      <c r="AL24" s="166" t="s">
        <v>74</v>
      </c>
      <c r="AM24" s="166" t="s">
        <v>75</v>
      </c>
      <c r="AN24" s="166" t="s">
        <v>367</v>
      </c>
    </row>
    <row r="25" spans="1:40" ht="34.5" customHeight="1">
      <c r="A25" s="766"/>
      <c r="B25" s="917"/>
      <c r="C25" s="918"/>
      <c r="D25" s="918"/>
      <c r="E25" s="918"/>
      <c r="F25" s="918"/>
      <c r="G25" s="920"/>
      <c r="H25" s="920"/>
      <c r="I25" s="920"/>
      <c r="J25" s="920"/>
      <c r="K25" s="920"/>
      <c r="L25" s="46" t="s">
        <v>44</v>
      </c>
      <c r="M25" s="47">
        <f t="shared" ref="M25:X25" si="6">+M38</f>
        <v>0</v>
      </c>
      <c r="N25" s="47">
        <f t="shared" si="6"/>
        <v>0</v>
      </c>
      <c r="O25" s="47">
        <f t="shared" si="6"/>
        <v>0</v>
      </c>
      <c r="P25" s="47">
        <f t="shared" si="6"/>
        <v>0</v>
      </c>
      <c r="Q25" s="47">
        <f t="shared" si="6"/>
        <v>0</v>
      </c>
      <c r="R25" s="47">
        <f t="shared" si="6"/>
        <v>0</v>
      </c>
      <c r="S25" s="47">
        <f t="shared" si="6"/>
        <v>0</v>
      </c>
      <c r="T25" s="47">
        <f t="shared" si="6"/>
        <v>0</v>
      </c>
      <c r="U25" s="47">
        <f t="shared" si="6"/>
        <v>0</v>
      </c>
      <c r="V25" s="47">
        <f t="shared" si="6"/>
        <v>0</v>
      </c>
      <c r="W25" s="47">
        <f t="shared" si="6"/>
        <v>0</v>
      </c>
      <c r="X25" s="47">
        <f t="shared" si="6"/>
        <v>0</v>
      </c>
      <c r="Y25" s="416">
        <f t="shared" ref="Y25:Y26" si="7">SUM(M25:X25)</f>
        <v>0</v>
      </c>
      <c r="Z25" s="914">
        <v>0.5</v>
      </c>
      <c r="AA25" s="916">
        <f>IF(OR(Y26=0,Z25=0),0,(Y26/Y25*Z25))</f>
        <v>0</v>
      </c>
      <c r="AB25" s="152"/>
      <c r="AC25" s="854"/>
      <c r="AD25" s="854"/>
      <c r="AE25" s="854"/>
      <c r="AF25" s="854"/>
      <c r="AG25" s="854"/>
      <c r="AH25" s="854"/>
      <c r="AI25" s="854"/>
      <c r="AJ25" s="854"/>
      <c r="AK25" s="854"/>
      <c r="AL25" s="854"/>
      <c r="AM25" s="854"/>
      <c r="AN25" s="854"/>
    </row>
    <row r="26" spans="1:40" ht="34.5" customHeight="1">
      <c r="A26" s="687"/>
      <c r="B26" s="680"/>
      <c r="C26" s="684"/>
      <c r="D26" s="684"/>
      <c r="E26" s="684"/>
      <c r="F26" s="684"/>
      <c r="G26" s="680"/>
      <c r="H26" s="680"/>
      <c r="I26" s="680"/>
      <c r="J26" s="680"/>
      <c r="K26" s="680"/>
      <c r="L26" s="168" t="s">
        <v>377</v>
      </c>
      <c r="M26" s="169">
        <f t="shared" ref="M26:X26" si="8">+M39</f>
        <v>0</v>
      </c>
      <c r="N26" s="169">
        <f t="shared" si="8"/>
        <v>0</v>
      </c>
      <c r="O26" s="169">
        <f t="shared" si="8"/>
        <v>0</v>
      </c>
      <c r="P26" s="169">
        <f t="shared" si="8"/>
        <v>0</v>
      </c>
      <c r="Q26" s="169">
        <f t="shared" si="8"/>
        <v>0</v>
      </c>
      <c r="R26" s="169">
        <f t="shared" si="8"/>
        <v>0</v>
      </c>
      <c r="S26" s="169">
        <f t="shared" si="8"/>
        <v>0</v>
      </c>
      <c r="T26" s="169">
        <f t="shared" si="8"/>
        <v>0</v>
      </c>
      <c r="U26" s="169">
        <f t="shared" si="8"/>
        <v>0</v>
      </c>
      <c r="V26" s="169">
        <f t="shared" si="8"/>
        <v>0</v>
      </c>
      <c r="W26" s="169">
        <f t="shared" si="8"/>
        <v>0</v>
      </c>
      <c r="X26" s="169">
        <f t="shared" si="8"/>
        <v>0</v>
      </c>
      <c r="Y26" s="52">
        <f t="shared" si="7"/>
        <v>0</v>
      </c>
      <c r="Z26" s="680"/>
      <c r="AA26" s="684"/>
      <c r="AB26" s="152"/>
      <c r="AC26" s="680"/>
      <c r="AD26" s="680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</row>
    <row r="27" spans="1:40" ht="15.75" customHeight="1">
      <c r="A27" s="687"/>
      <c r="B27" s="421"/>
      <c r="C27" s="919" t="s">
        <v>378</v>
      </c>
      <c r="D27" s="890"/>
      <c r="E27" s="890"/>
      <c r="F27" s="890"/>
      <c r="G27" s="890"/>
      <c r="H27" s="890"/>
      <c r="I27" s="890"/>
      <c r="J27" s="882"/>
      <c r="K27" s="422"/>
      <c r="L27" s="423"/>
      <c r="M27" s="423"/>
      <c r="N27" s="423"/>
      <c r="O27" s="423"/>
      <c r="P27" s="423"/>
      <c r="Q27" s="423"/>
      <c r="R27" s="423"/>
      <c r="S27" s="423"/>
      <c r="T27" s="423"/>
      <c r="U27" s="423"/>
      <c r="V27" s="423"/>
      <c r="W27" s="423"/>
      <c r="X27" s="423"/>
      <c r="Y27" s="422"/>
      <c r="Z27" s="426" t="s">
        <v>379</v>
      </c>
      <c r="AA27" s="422"/>
      <c r="AB27" s="152"/>
      <c r="AC27" s="777"/>
      <c r="AD27" s="691"/>
      <c r="AE27" s="691"/>
      <c r="AF27" s="691"/>
      <c r="AG27" s="691"/>
      <c r="AH27" s="691"/>
      <c r="AI27" s="691"/>
      <c r="AJ27" s="691"/>
      <c r="AK27" s="691"/>
      <c r="AL27" s="691"/>
      <c r="AM27" s="691"/>
      <c r="AN27" s="680"/>
    </row>
    <row r="28" spans="1:40" ht="20.25" customHeight="1">
      <c r="A28" s="687"/>
      <c r="B28" s="917"/>
      <c r="C28" s="791"/>
      <c r="D28" s="690"/>
      <c r="E28" s="690"/>
      <c r="F28" s="690"/>
      <c r="G28" s="690"/>
      <c r="H28" s="690"/>
      <c r="I28" s="690"/>
      <c r="J28" s="679"/>
      <c r="K28" s="920"/>
      <c r="L28" s="46" t="s">
        <v>44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16">
        <f t="shared" ref="Y28:Y39" si="9">SUM(M28:X28)</f>
        <v>0</v>
      </c>
      <c r="Z28" s="914">
        <v>0.5</v>
      </c>
      <c r="AA28" s="915">
        <f>IF(OR(Y29=0,Z28=0),0,(Y29/Y28*Z28))</f>
        <v>0</v>
      </c>
      <c r="AB28" s="152"/>
      <c r="AC28" s="854"/>
      <c r="AD28" s="854"/>
      <c r="AE28" s="854"/>
      <c r="AF28" s="854"/>
      <c r="AG28" s="854"/>
      <c r="AH28" s="854"/>
      <c r="AI28" s="854"/>
      <c r="AJ28" s="854"/>
      <c r="AK28" s="854"/>
      <c r="AL28" s="854"/>
      <c r="AM28" s="854"/>
      <c r="AN28" s="854"/>
    </row>
    <row r="29" spans="1:40" ht="20.25" customHeight="1">
      <c r="A29" s="687"/>
      <c r="B29" s="680"/>
      <c r="C29" s="691"/>
      <c r="D29" s="691"/>
      <c r="E29" s="691"/>
      <c r="F29" s="691"/>
      <c r="G29" s="691"/>
      <c r="H29" s="691"/>
      <c r="I29" s="691"/>
      <c r="J29" s="680"/>
      <c r="K29" s="680"/>
      <c r="L29" s="124" t="s">
        <v>377</v>
      </c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52">
        <f t="shared" si="9"/>
        <v>0</v>
      </c>
      <c r="Z29" s="680"/>
      <c r="AA29" s="684"/>
      <c r="AB29" s="152"/>
      <c r="AC29" s="680"/>
      <c r="AD29" s="680"/>
      <c r="AE29" s="680"/>
      <c r="AF29" s="680"/>
      <c r="AG29" s="680"/>
      <c r="AH29" s="680"/>
      <c r="AI29" s="680"/>
      <c r="AJ29" s="680"/>
      <c r="AK29" s="680"/>
      <c r="AL29" s="680"/>
      <c r="AM29" s="680"/>
      <c r="AN29" s="680"/>
    </row>
    <row r="30" spans="1:40" ht="20.25" customHeight="1">
      <c r="A30" s="687"/>
      <c r="B30" s="917"/>
      <c r="C30" s="923"/>
      <c r="D30" s="690"/>
      <c r="E30" s="690"/>
      <c r="F30" s="690"/>
      <c r="G30" s="690"/>
      <c r="H30" s="690"/>
      <c r="I30" s="690"/>
      <c r="J30" s="679"/>
      <c r="K30" s="920"/>
      <c r="L30" s="46" t="s">
        <v>44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16">
        <f t="shared" si="9"/>
        <v>0</v>
      </c>
      <c r="Z30" s="914">
        <v>0.2</v>
      </c>
      <c r="AA30" s="915">
        <f>IF(OR(Y31=0,Z30=0),0,(Y31/Y30*Z30))</f>
        <v>0</v>
      </c>
      <c r="AB30" s="152"/>
      <c r="AC30" s="854"/>
      <c r="AD30" s="854"/>
      <c r="AE30" s="854"/>
      <c r="AF30" s="854"/>
      <c r="AG30" s="854"/>
      <c r="AH30" s="854"/>
      <c r="AI30" s="854"/>
      <c r="AJ30" s="854"/>
      <c r="AK30" s="854"/>
      <c r="AL30" s="854"/>
      <c r="AM30" s="854"/>
      <c r="AN30" s="854"/>
    </row>
    <row r="31" spans="1:40" ht="20.25" customHeight="1">
      <c r="A31" s="687"/>
      <c r="B31" s="680"/>
      <c r="C31" s="691"/>
      <c r="D31" s="691"/>
      <c r="E31" s="691"/>
      <c r="F31" s="691"/>
      <c r="G31" s="691"/>
      <c r="H31" s="691"/>
      <c r="I31" s="691"/>
      <c r="J31" s="680"/>
      <c r="K31" s="680"/>
      <c r="L31" s="124" t="s">
        <v>377</v>
      </c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52">
        <f t="shared" si="9"/>
        <v>0</v>
      </c>
      <c r="Z31" s="680"/>
      <c r="AA31" s="684"/>
      <c r="AB31" s="152"/>
      <c r="AC31" s="680"/>
      <c r="AD31" s="680"/>
      <c r="AE31" s="680"/>
      <c r="AF31" s="680"/>
      <c r="AG31" s="680"/>
      <c r="AH31" s="680"/>
      <c r="AI31" s="680"/>
      <c r="AJ31" s="680"/>
      <c r="AK31" s="680"/>
      <c r="AL31" s="680"/>
      <c r="AM31" s="680"/>
      <c r="AN31" s="680"/>
    </row>
    <row r="32" spans="1:40" ht="20.25" customHeight="1">
      <c r="A32" s="687"/>
      <c r="B32" s="917"/>
      <c r="C32" s="923"/>
      <c r="D32" s="690"/>
      <c r="E32" s="690"/>
      <c r="F32" s="690"/>
      <c r="G32" s="690"/>
      <c r="H32" s="690"/>
      <c r="I32" s="690"/>
      <c r="J32" s="679"/>
      <c r="K32" s="920"/>
      <c r="L32" s="46" t="s">
        <v>44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16">
        <f t="shared" si="9"/>
        <v>0</v>
      </c>
      <c r="Z32" s="914">
        <v>0.2</v>
      </c>
      <c r="AA32" s="915">
        <f>IF(OR(Y33=0,Z32=0),0,(Y33/Y32*Z32))</f>
        <v>0</v>
      </c>
      <c r="AB32" s="152"/>
      <c r="AC32" s="854"/>
      <c r="AD32" s="854"/>
      <c r="AE32" s="854"/>
      <c r="AF32" s="854"/>
      <c r="AG32" s="854"/>
      <c r="AH32" s="854"/>
      <c r="AI32" s="854"/>
      <c r="AJ32" s="854"/>
      <c r="AK32" s="854"/>
      <c r="AL32" s="854"/>
      <c r="AM32" s="854"/>
      <c r="AN32" s="854"/>
    </row>
    <row r="33" spans="1:40" ht="20.25" customHeight="1">
      <c r="A33" s="687"/>
      <c r="B33" s="680"/>
      <c r="C33" s="691"/>
      <c r="D33" s="691"/>
      <c r="E33" s="691"/>
      <c r="F33" s="691"/>
      <c r="G33" s="691"/>
      <c r="H33" s="691"/>
      <c r="I33" s="691"/>
      <c r="J33" s="680"/>
      <c r="K33" s="680"/>
      <c r="L33" s="124" t="s">
        <v>377</v>
      </c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52">
        <f t="shared" si="9"/>
        <v>0</v>
      </c>
      <c r="Z33" s="680"/>
      <c r="AA33" s="684"/>
      <c r="AB33" s="152"/>
      <c r="AC33" s="680"/>
      <c r="AD33" s="680"/>
      <c r="AE33" s="680"/>
      <c r="AF33" s="680"/>
      <c r="AG33" s="680"/>
      <c r="AH33" s="680"/>
      <c r="AI33" s="680"/>
      <c r="AJ33" s="680"/>
      <c r="AK33" s="680"/>
      <c r="AL33" s="680"/>
      <c r="AM33" s="680"/>
      <c r="AN33" s="680"/>
    </row>
    <row r="34" spans="1:40" ht="20.25" customHeight="1">
      <c r="A34" s="687"/>
      <c r="B34" s="917"/>
      <c r="C34" s="791"/>
      <c r="D34" s="690"/>
      <c r="E34" s="690"/>
      <c r="F34" s="690"/>
      <c r="G34" s="690"/>
      <c r="H34" s="690"/>
      <c r="I34" s="690"/>
      <c r="J34" s="679"/>
      <c r="K34" s="920"/>
      <c r="L34" s="46" t="s">
        <v>44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16">
        <f t="shared" si="9"/>
        <v>0</v>
      </c>
      <c r="Z34" s="914">
        <v>0.1</v>
      </c>
      <c r="AA34" s="915">
        <f>IF(OR(Y35=0,Z34=0),0,(Y35/Y34*Z34))</f>
        <v>0</v>
      </c>
      <c r="AB34" s="152"/>
      <c r="AC34" s="854"/>
      <c r="AD34" s="854"/>
      <c r="AE34" s="854"/>
      <c r="AF34" s="854"/>
      <c r="AG34" s="854"/>
      <c r="AH34" s="854"/>
      <c r="AI34" s="854"/>
      <c r="AJ34" s="854"/>
      <c r="AK34" s="854"/>
      <c r="AL34" s="854"/>
      <c r="AM34" s="854"/>
      <c r="AN34" s="854"/>
    </row>
    <row r="35" spans="1:40" ht="20.25" customHeight="1">
      <c r="A35" s="687"/>
      <c r="B35" s="680"/>
      <c r="C35" s="691"/>
      <c r="D35" s="691"/>
      <c r="E35" s="691"/>
      <c r="F35" s="691"/>
      <c r="G35" s="691"/>
      <c r="H35" s="691"/>
      <c r="I35" s="691"/>
      <c r="J35" s="680"/>
      <c r="K35" s="680"/>
      <c r="L35" s="124" t="s">
        <v>377</v>
      </c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52">
        <f t="shared" si="9"/>
        <v>0</v>
      </c>
      <c r="Z35" s="680"/>
      <c r="AA35" s="684"/>
      <c r="AB35" s="152"/>
      <c r="AC35" s="680"/>
      <c r="AD35" s="680"/>
      <c r="AE35" s="680"/>
      <c r="AF35" s="680"/>
      <c r="AG35" s="680"/>
      <c r="AH35" s="680"/>
      <c r="AI35" s="680"/>
      <c r="AJ35" s="680"/>
      <c r="AK35" s="680"/>
      <c r="AL35" s="680"/>
      <c r="AM35" s="680"/>
      <c r="AN35" s="680"/>
    </row>
    <row r="36" spans="1:40" ht="15.75" customHeight="1">
      <c r="A36" s="687"/>
      <c r="B36" s="678"/>
      <c r="C36" s="921"/>
      <c r="D36" s="783"/>
      <c r="E36" s="783"/>
      <c r="F36" s="783"/>
      <c r="G36" s="783"/>
      <c r="H36" s="783"/>
      <c r="I36" s="783"/>
      <c r="J36" s="784"/>
      <c r="K36" s="854"/>
      <c r="L36" s="46" t="s">
        <v>44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16">
        <f t="shared" si="9"/>
        <v>0</v>
      </c>
      <c r="Z36" s="914"/>
      <c r="AA36" s="915">
        <f>IF(OR(Y37=0,Z36=0),0,(Y37/Y36*Z36))</f>
        <v>0</v>
      </c>
      <c r="AB36" s="152"/>
      <c r="AC36" s="854"/>
      <c r="AD36" s="854"/>
      <c r="AE36" s="854"/>
      <c r="AF36" s="854"/>
      <c r="AG36" s="854"/>
      <c r="AH36" s="854"/>
      <c r="AI36" s="854"/>
      <c r="AJ36" s="854"/>
      <c r="AK36" s="854"/>
      <c r="AL36" s="854"/>
      <c r="AM36" s="854"/>
      <c r="AN36" s="854"/>
    </row>
    <row r="37" spans="1:40" ht="15.75" customHeight="1">
      <c r="A37" s="687"/>
      <c r="B37" s="680"/>
      <c r="C37" s="707"/>
      <c r="D37" s="691"/>
      <c r="E37" s="691"/>
      <c r="F37" s="691"/>
      <c r="G37" s="691"/>
      <c r="H37" s="691"/>
      <c r="I37" s="691"/>
      <c r="J37" s="680"/>
      <c r="K37" s="680"/>
      <c r="L37" s="124" t="s">
        <v>377</v>
      </c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52">
        <f t="shared" si="9"/>
        <v>0</v>
      </c>
      <c r="Z37" s="680"/>
      <c r="AA37" s="684"/>
      <c r="AB37" s="161"/>
      <c r="AC37" s="680"/>
      <c r="AD37" s="680"/>
      <c r="AE37" s="680"/>
      <c r="AF37" s="680"/>
      <c r="AG37" s="680"/>
      <c r="AH37" s="680"/>
      <c r="AI37" s="680"/>
      <c r="AJ37" s="680"/>
      <c r="AK37" s="680"/>
      <c r="AL37" s="680"/>
      <c r="AM37" s="680"/>
      <c r="AN37" s="680"/>
    </row>
    <row r="38" spans="1:40" ht="15.75" customHeight="1">
      <c r="A38" s="687"/>
      <c r="B38" s="427"/>
      <c r="C38" s="922" t="s">
        <v>383</v>
      </c>
      <c r="D38" s="893"/>
      <c r="E38" s="893"/>
      <c r="F38" s="893"/>
      <c r="G38" s="893"/>
      <c r="H38" s="893"/>
      <c r="I38" s="893"/>
      <c r="J38" s="894"/>
      <c r="K38" s="428"/>
      <c r="L38" s="429" t="s">
        <v>44</v>
      </c>
      <c r="M38" s="430">
        <f t="shared" ref="M38:X38" si="10">M28*$Z$28+M30*$Z$30+M32*$Z$32+M34*$Z$34+M36*$Z$36</f>
        <v>0</v>
      </c>
      <c r="N38" s="430">
        <f t="shared" si="10"/>
        <v>0</v>
      </c>
      <c r="O38" s="430">
        <f t="shared" si="10"/>
        <v>0</v>
      </c>
      <c r="P38" s="430">
        <f t="shared" si="10"/>
        <v>0</v>
      </c>
      <c r="Q38" s="430">
        <f t="shared" si="10"/>
        <v>0</v>
      </c>
      <c r="R38" s="430">
        <f t="shared" si="10"/>
        <v>0</v>
      </c>
      <c r="S38" s="430">
        <f t="shared" si="10"/>
        <v>0</v>
      </c>
      <c r="T38" s="430">
        <f t="shared" si="10"/>
        <v>0</v>
      </c>
      <c r="U38" s="430">
        <f t="shared" si="10"/>
        <v>0</v>
      </c>
      <c r="V38" s="430">
        <f t="shared" si="10"/>
        <v>0</v>
      </c>
      <c r="W38" s="430">
        <f t="shared" si="10"/>
        <v>0</v>
      </c>
      <c r="X38" s="430">
        <f t="shared" si="10"/>
        <v>0</v>
      </c>
      <c r="Y38" s="416">
        <f t="shared" si="9"/>
        <v>0</v>
      </c>
      <c r="Z38" s="926">
        <f>SUM(Z28:Z37)</f>
        <v>0.99999999999999989</v>
      </c>
      <c r="AA38" s="915">
        <f>IF(OR(Y39=0,Z38=0),0,(Y39/Y38*Z38))</f>
        <v>0</v>
      </c>
      <c r="AB38" s="152"/>
      <c r="AC38" s="689" t="s">
        <v>384</v>
      </c>
      <c r="AD38" s="690"/>
      <c r="AE38" s="690"/>
      <c r="AF38" s="690"/>
      <c r="AG38" s="690"/>
      <c r="AH38" s="690"/>
      <c r="AI38" s="690"/>
      <c r="AJ38" s="690"/>
      <c r="AK38" s="690"/>
      <c r="AL38" s="690"/>
      <c r="AM38" s="690"/>
      <c r="AN38" s="679"/>
    </row>
    <row r="39" spans="1:40" ht="15.75" customHeight="1">
      <c r="A39" s="767"/>
      <c r="B39" s="432"/>
      <c r="C39" s="906"/>
      <c r="D39" s="786"/>
      <c r="E39" s="786"/>
      <c r="F39" s="786"/>
      <c r="G39" s="786"/>
      <c r="H39" s="786"/>
      <c r="I39" s="786"/>
      <c r="J39" s="772"/>
      <c r="K39" s="433"/>
      <c r="L39" s="434" t="s">
        <v>377</v>
      </c>
      <c r="M39" s="435">
        <f t="shared" ref="M39:X39" si="11">M29*$Z$28+M31*$Z$30+M33*$Z$32+M35*$Z$34+M37*$Z$36</f>
        <v>0</v>
      </c>
      <c r="N39" s="435">
        <f t="shared" si="11"/>
        <v>0</v>
      </c>
      <c r="O39" s="435">
        <f t="shared" si="11"/>
        <v>0</v>
      </c>
      <c r="P39" s="435">
        <f t="shared" si="11"/>
        <v>0</v>
      </c>
      <c r="Q39" s="435">
        <f t="shared" si="11"/>
        <v>0</v>
      </c>
      <c r="R39" s="435">
        <f t="shared" si="11"/>
        <v>0</v>
      </c>
      <c r="S39" s="435">
        <f t="shared" si="11"/>
        <v>0</v>
      </c>
      <c r="T39" s="435">
        <f t="shared" si="11"/>
        <v>0</v>
      </c>
      <c r="U39" s="435">
        <f t="shared" si="11"/>
        <v>0</v>
      </c>
      <c r="V39" s="435">
        <f t="shared" si="11"/>
        <v>0</v>
      </c>
      <c r="W39" s="435">
        <f t="shared" si="11"/>
        <v>0</v>
      </c>
      <c r="X39" s="435">
        <f t="shared" si="11"/>
        <v>0</v>
      </c>
      <c r="Y39" s="438">
        <f t="shared" si="9"/>
        <v>0</v>
      </c>
      <c r="Z39" s="873"/>
      <c r="AA39" s="873"/>
      <c r="AB39" s="152"/>
      <c r="AC39" s="786"/>
      <c r="AD39" s="786"/>
      <c r="AE39" s="786"/>
      <c r="AF39" s="786"/>
      <c r="AG39" s="786"/>
      <c r="AH39" s="786"/>
      <c r="AI39" s="786"/>
      <c r="AJ39" s="786"/>
      <c r="AK39" s="786"/>
      <c r="AL39" s="786"/>
      <c r="AM39" s="786"/>
      <c r="AN39" s="772"/>
    </row>
    <row r="40" spans="1:40" ht="15.75" customHeight="1">
      <c r="A40" s="255" t="s">
        <v>396</v>
      </c>
      <c r="B40" s="2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839" t="s">
        <v>397</v>
      </c>
      <c r="Z40" s="690"/>
      <c r="AA40" s="690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</row>
    <row r="41" spans="1:40" ht="15.75" customHeight="1">
      <c r="A41" s="157"/>
      <c r="B41" s="2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</row>
    <row r="42" spans="1:40" ht="15.75" customHeight="1">
      <c r="A42" s="157"/>
      <c r="B42" s="2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</row>
    <row r="43" spans="1:40" ht="15.75" customHeight="1">
      <c r="A43" s="157"/>
      <c r="B43" s="2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</row>
    <row r="44" spans="1:40" ht="15.75" customHeight="1">
      <c r="A44" s="157"/>
      <c r="B44" s="2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</row>
    <row r="45" spans="1:40" ht="15.75" customHeight="1">
      <c r="A45" s="157"/>
      <c r="B45" s="2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</row>
    <row r="46" spans="1:40" ht="15.75" customHeight="1">
      <c r="A46" s="157"/>
      <c r="B46" s="2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</row>
    <row r="47" spans="1:40" ht="15.75" customHeight="1">
      <c r="A47" s="157"/>
      <c r="B47" s="2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</row>
    <row r="48" spans="1:40" ht="15.75" customHeight="1">
      <c r="A48" s="157"/>
      <c r="B48" s="2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</row>
    <row r="49" spans="1:40" ht="15.75" customHeight="1">
      <c r="A49" s="157"/>
      <c r="B49" s="2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</row>
    <row r="50" spans="1:40" ht="15.75" customHeight="1">
      <c r="A50" s="157"/>
      <c r="B50" s="2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</row>
    <row r="51" spans="1:40" ht="15.75" customHeight="1">
      <c r="A51" s="157"/>
      <c r="B51" s="2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</row>
    <row r="52" spans="1:40" ht="15.75" customHeight="1">
      <c r="A52" s="157"/>
      <c r="B52" s="2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</row>
    <row r="53" spans="1:40" ht="15.75" customHeight="1">
      <c r="A53" s="157"/>
      <c r="B53" s="2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</row>
    <row r="54" spans="1:40" ht="15.75" customHeight="1">
      <c r="A54" s="157"/>
      <c r="B54" s="2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</row>
    <row r="55" spans="1:40" ht="15.75" customHeight="1">
      <c r="A55" s="157"/>
      <c r="B55" s="2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</row>
    <row r="56" spans="1:40" ht="15.75" customHeight="1">
      <c r="A56" s="157"/>
      <c r="B56" s="2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</row>
    <row r="57" spans="1:40" ht="15.75" customHeight="1">
      <c r="A57" s="157"/>
      <c r="B57" s="2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</row>
    <row r="58" spans="1:40" ht="15.75" customHeight="1">
      <c r="A58" s="157"/>
      <c r="B58" s="2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</row>
    <row r="59" spans="1:40" ht="15.75" customHeight="1">
      <c r="A59" s="157"/>
      <c r="B59" s="2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</row>
    <row r="60" spans="1:40" ht="15.75" customHeight="1">
      <c r="A60" s="157"/>
      <c r="B60" s="2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</row>
    <row r="61" spans="1:40" ht="15.75" customHeight="1">
      <c r="A61" s="157"/>
      <c r="B61" s="2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</row>
    <row r="62" spans="1:40" ht="15.75" customHeight="1">
      <c r="A62" s="157"/>
      <c r="B62" s="2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</row>
    <row r="63" spans="1:40" ht="15.75" customHeight="1">
      <c r="A63" s="157"/>
      <c r="B63" s="2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</row>
    <row r="64" spans="1:40" ht="15.75" customHeight="1">
      <c r="A64" s="157"/>
      <c r="B64" s="2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</row>
    <row r="65" spans="1:40" ht="15.75" customHeight="1">
      <c r="A65" s="157"/>
      <c r="B65" s="2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</row>
    <row r="66" spans="1:40" ht="15.75" customHeight="1">
      <c r="A66" s="157"/>
      <c r="B66" s="2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</row>
    <row r="67" spans="1:40" ht="15.75" customHeight="1">
      <c r="A67" s="157"/>
      <c r="B67" s="2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</row>
    <row r="68" spans="1:40" ht="15.75" customHeight="1">
      <c r="A68" s="157"/>
      <c r="B68" s="2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</row>
    <row r="69" spans="1:40" ht="15.75" customHeight="1">
      <c r="A69" s="157"/>
      <c r="B69" s="2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</row>
    <row r="70" spans="1:40" ht="15.75" customHeight="1">
      <c r="A70" s="157"/>
      <c r="B70" s="2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</row>
    <row r="71" spans="1:40" ht="15.75" customHeight="1">
      <c r="A71" s="157"/>
      <c r="B71" s="2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</row>
    <row r="72" spans="1:40" ht="15.75" customHeight="1">
      <c r="A72" s="157"/>
      <c r="B72" s="2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</row>
    <row r="73" spans="1:40" ht="15.75" customHeight="1">
      <c r="A73" s="157"/>
      <c r="B73" s="2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</row>
    <row r="74" spans="1:40" ht="15.75" customHeight="1">
      <c r="A74" s="157"/>
      <c r="B74" s="2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</row>
    <row r="75" spans="1:40" ht="15.75" customHeight="1">
      <c r="A75" s="157"/>
      <c r="B75" s="2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</row>
    <row r="76" spans="1:40" ht="15.75" customHeight="1">
      <c r="A76" s="157"/>
      <c r="B76" s="2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</row>
    <row r="77" spans="1:40" ht="15.75" customHeight="1">
      <c r="A77" s="157"/>
      <c r="B77" s="2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</row>
    <row r="78" spans="1:40" ht="15.75" customHeight="1">
      <c r="A78" s="157"/>
      <c r="B78" s="2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</row>
    <row r="79" spans="1:40" ht="15.75" customHeight="1">
      <c r="A79" s="157"/>
      <c r="B79" s="2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</row>
    <row r="80" spans="1:40" ht="15.75" customHeight="1">
      <c r="A80" s="157"/>
      <c r="B80" s="2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</row>
    <row r="81" spans="1:40" ht="15.75" customHeight="1">
      <c r="A81" s="157"/>
      <c r="B81" s="2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</row>
    <row r="82" spans="1:40" ht="15.75" customHeight="1">
      <c r="A82" s="157"/>
      <c r="B82" s="2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</row>
    <row r="83" spans="1:40" ht="15.75" customHeight="1">
      <c r="A83" s="157"/>
      <c r="B83" s="2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</row>
    <row r="84" spans="1:40" ht="15.75" customHeight="1">
      <c r="A84" s="157"/>
      <c r="B84" s="2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</row>
    <row r="85" spans="1:40" ht="15.75" customHeight="1">
      <c r="A85" s="157"/>
      <c r="B85" s="2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</row>
    <row r="86" spans="1:40" ht="15.75" customHeight="1">
      <c r="A86" s="157"/>
      <c r="B86" s="2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</row>
    <row r="87" spans="1:40" ht="15.75" customHeight="1">
      <c r="A87" s="157"/>
      <c r="B87" s="2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</row>
    <row r="88" spans="1:40" ht="15.75" customHeight="1">
      <c r="A88" s="157"/>
      <c r="B88" s="2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</row>
    <row r="89" spans="1:40" ht="15.75" customHeight="1">
      <c r="A89" s="157"/>
      <c r="B89" s="2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</row>
    <row r="90" spans="1:40" ht="15.75" customHeight="1">
      <c r="A90" s="157"/>
      <c r="B90" s="2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spans="1:40" ht="15.75" customHeight="1">
      <c r="A91" s="157"/>
      <c r="B91" s="2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spans="1:40" ht="15.75" customHeight="1">
      <c r="A92" s="157"/>
      <c r="B92" s="2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spans="1:40" ht="15.75" customHeight="1">
      <c r="A93" s="157"/>
      <c r="B93" s="2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spans="1:40" ht="15.75" customHeight="1">
      <c r="A94" s="157"/>
      <c r="B94" s="2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spans="1:40" ht="15.75" customHeight="1">
      <c r="A95" s="157"/>
      <c r="B95" s="2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spans="1:40" ht="15.75" customHeight="1">
      <c r="A96" s="157"/>
      <c r="B96" s="2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spans="1:40" ht="15.75" customHeight="1">
      <c r="A97" s="157"/>
      <c r="B97" s="2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ht="15.75" customHeight="1">
      <c r="A98" s="157"/>
      <c r="B98" s="2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spans="1:40" ht="15.75" customHeight="1">
      <c r="A99" s="157"/>
      <c r="B99" s="2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spans="1:40" ht="15.75" customHeight="1">
      <c r="A100" s="157"/>
      <c r="B100" s="2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spans="1:40" ht="15.75" customHeight="1">
      <c r="A101" s="157"/>
      <c r="B101" s="2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spans="1:40" ht="15.75" customHeight="1">
      <c r="A102" s="157"/>
      <c r="B102" s="2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spans="1:40" ht="15.75" customHeight="1">
      <c r="A103" s="157"/>
      <c r="B103" s="2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spans="1:40" ht="15.75" customHeight="1">
      <c r="A104" s="157"/>
      <c r="B104" s="2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spans="1:40" ht="15.75" customHeight="1">
      <c r="A105" s="157"/>
      <c r="B105" s="2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spans="1:40" ht="15.75" customHeight="1">
      <c r="A106" s="157"/>
      <c r="B106" s="2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spans="1:40" ht="15.75" customHeight="1">
      <c r="A107" s="157"/>
      <c r="B107" s="2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spans="1:40" ht="15.75" customHeight="1">
      <c r="A108" s="157"/>
      <c r="B108" s="2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spans="1:40" ht="15.75" customHeight="1">
      <c r="A109" s="157"/>
      <c r="B109" s="2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spans="1:40" ht="15.75" customHeight="1">
      <c r="A110" s="157"/>
      <c r="B110" s="2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spans="1:40" ht="15.75" customHeight="1">
      <c r="A111" s="157"/>
      <c r="B111" s="2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spans="1:40" ht="15.75" customHeight="1">
      <c r="A112" s="157"/>
      <c r="B112" s="2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spans="1:40" ht="15.75" customHeight="1">
      <c r="A113" s="157"/>
      <c r="B113" s="2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spans="1:40" ht="15.75" customHeight="1">
      <c r="A114" s="157"/>
      <c r="B114" s="2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spans="1:40" ht="15.75" customHeight="1">
      <c r="A115" s="157"/>
      <c r="B115" s="2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spans="1:40" ht="15.75" customHeight="1">
      <c r="A116" s="157"/>
      <c r="B116" s="2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spans="1:40" ht="15.75" customHeight="1">
      <c r="A117" s="157"/>
      <c r="B117" s="2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spans="1:40" ht="15.75" customHeight="1">
      <c r="A118" s="157"/>
      <c r="B118" s="2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spans="1:40" ht="15.75" customHeight="1">
      <c r="A119" s="157"/>
      <c r="B119" s="2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spans="1:40" ht="15.75" customHeight="1">
      <c r="A120" s="157"/>
      <c r="B120" s="2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spans="1:40" ht="15.75" customHeight="1">
      <c r="A121" s="157"/>
      <c r="B121" s="2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spans="1:40" ht="15.75" customHeight="1">
      <c r="A122" s="157"/>
      <c r="B122" s="2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spans="1:40" ht="15.75" customHeight="1">
      <c r="A123" s="157"/>
      <c r="B123" s="2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spans="1:40" ht="15.75" customHeight="1">
      <c r="A124" s="157"/>
      <c r="B124" s="2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2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2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2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2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2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2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2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2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2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2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2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2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2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2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2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2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2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2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2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2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2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2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2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2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2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2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2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2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2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2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2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2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2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2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2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2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2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2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2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2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2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2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2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2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2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2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2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2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2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2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2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2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2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2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2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2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2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2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2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2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2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2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2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2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2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2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2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2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2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2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2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2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2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2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2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2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2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2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2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2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2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2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2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2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2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2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2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2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2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2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2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2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2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2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2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2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2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2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2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2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2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2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2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157"/>
      <c r="B228" s="2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15.75" customHeight="1">
      <c r="A229" s="157"/>
      <c r="B229" s="2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15.75" customHeight="1">
      <c r="A230" s="157"/>
      <c r="B230" s="2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15.75" customHeight="1">
      <c r="A231" s="157"/>
      <c r="B231" s="2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15.75" customHeight="1">
      <c r="A232" s="157"/>
      <c r="B232" s="2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15.75" customHeight="1">
      <c r="A233" s="157"/>
      <c r="B233" s="2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15.75" customHeight="1">
      <c r="A234" s="157"/>
      <c r="B234" s="2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15.75" customHeight="1">
      <c r="A235" s="157"/>
      <c r="B235" s="2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15.75" customHeight="1">
      <c r="A236" s="157"/>
      <c r="B236" s="2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15.75" customHeight="1">
      <c r="A237" s="157"/>
      <c r="B237" s="2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15.75" customHeight="1">
      <c r="A238" s="157"/>
      <c r="B238" s="2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15.75" customHeight="1">
      <c r="A239" s="157"/>
      <c r="B239" s="2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15.75" customHeight="1">
      <c r="A240" s="157"/>
      <c r="B240" s="2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2">
    <mergeCell ref="Y40:AA40"/>
    <mergeCell ref="Z32:Z33"/>
    <mergeCell ref="AA32:AA33"/>
    <mergeCell ref="AC32:AC33"/>
    <mergeCell ref="AD32:AD33"/>
    <mergeCell ref="AE32:AE33"/>
    <mergeCell ref="AF32:AF33"/>
    <mergeCell ref="AG32:AG33"/>
    <mergeCell ref="AH32:AH33"/>
    <mergeCell ref="AI32:AI33"/>
    <mergeCell ref="AJ32:AJ33"/>
    <mergeCell ref="AK32:AK33"/>
    <mergeCell ref="AL32:AL33"/>
    <mergeCell ref="AM32:AM33"/>
    <mergeCell ref="AN32:AN33"/>
    <mergeCell ref="Z38:Z39"/>
    <mergeCell ref="AA38:AA39"/>
    <mergeCell ref="AC38:AN39"/>
    <mergeCell ref="AH20:AH21"/>
    <mergeCell ref="AI20:AI21"/>
    <mergeCell ref="AJ20:AJ21"/>
    <mergeCell ref="AK20:AK21"/>
    <mergeCell ref="AL20:AL21"/>
    <mergeCell ref="AM20:AM21"/>
    <mergeCell ref="AN20:AN21"/>
    <mergeCell ref="Z22:Z23"/>
    <mergeCell ref="AA22:AA23"/>
    <mergeCell ref="AC22:AN23"/>
    <mergeCell ref="Z20:Z21"/>
    <mergeCell ref="AA20:AA21"/>
    <mergeCell ref="AC20:AC21"/>
    <mergeCell ref="AD20:AD21"/>
    <mergeCell ref="AE20:AE21"/>
    <mergeCell ref="AF20:AF21"/>
    <mergeCell ref="AG20:AG21"/>
    <mergeCell ref="AH18:AH19"/>
    <mergeCell ref="AI18:AI19"/>
    <mergeCell ref="AJ18:AJ19"/>
    <mergeCell ref="AK18:AK19"/>
    <mergeCell ref="AL18:AL19"/>
    <mergeCell ref="AM18:AM19"/>
    <mergeCell ref="AN18:AN19"/>
    <mergeCell ref="Z18:Z19"/>
    <mergeCell ref="AA18:AA19"/>
    <mergeCell ref="AC18:AC19"/>
    <mergeCell ref="AD18:AD19"/>
    <mergeCell ref="AE18:AE19"/>
    <mergeCell ref="AF18:AF19"/>
    <mergeCell ref="AG18:AG19"/>
    <mergeCell ref="Z16:Z17"/>
    <mergeCell ref="AA16:AA17"/>
    <mergeCell ref="AC16:AC17"/>
    <mergeCell ref="AD16:AD17"/>
    <mergeCell ref="AE16:AE17"/>
    <mergeCell ref="AF16:AF17"/>
    <mergeCell ref="AG16:AG17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C34:J35"/>
    <mergeCell ref="K34:K35"/>
    <mergeCell ref="C36:J37"/>
    <mergeCell ref="K36:K37"/>
    <mergeCell ref="C38:J39"/>
    <mergeCell ref="C27:J27"/>
    <mergeCell ref="C28:J29"/>
    <mergeCell ref="K28:K29"/>
    <mergeCell ref="C30:J31"/>
    <mergeCell ref="K30:K31"/>
    <mergeCell ref="C32:J33"/>
    <mergeCell ref="K32:K33"/>
    <mergeCell ref="K12:K13"/>
    <mergeCell ref="C14:J15"/>
    <mergeCell ref="K14:K15"/>
    <mergeCell ref="C16:J17"/>
    <mergeCell ref="K16:K17"/>
    <mergeCell ref="H25:H26"/>
    <mergeCell ref="I25:I26"/>
    <mergeCell ref="J25:J26"/>
    <mergeCell ref="K25:K26"/>
    <mergeCell ref="C18:J19"/>
    <mergeCell ref="K18:K19"/>
    <mergeCell ref="C20:J21"/>
    <mergeCell ref="K20:K21"/>
    <mergeCell ref="C22:J23"/>
    <mergeCell ref="F25:F26"/>
    <mergeCell ref="G25:G26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B34:B35"/>
    <mergeCell ref="B36:B37"/>
    <mergeCell ref="B16:B17"/>
    <mergeCell ref="B18:B19"/>
    <mergeCell ref="A25:A39"/>
    <mergeCell ref="B25:B26"/>
    <mergeCell ref="B28:B29"/>
    <mergeCell ref="B30:B31"/>
    <mergeCell ref="B32:B33"/>
    <mergeCell ref="B12:B13"/>
    <mergeCell ref="B14:B15"/>
    <mergeCell ref="B20:B21"/>
    <mergeCell ref="C25:C26"/>
    <mergeCell ref="D25:D26"/>
    <mergeCell ref="E25:E26"/>
    <mergeCell ref="A1:A7"/>
    <mergeCell ref="B4:B6"/>
    <mergeCell ref="A9:A23"/>
    <mergeCell ref="B9:B10"/>
    <mergeCell ref="C9:C10"/>
    <mergeCell ref="D9:D10"/>
    <mergeCell ref="E9:E10"/>
    <mergeCell ref="C11:J11"/>
    <mergeCell ref="C12:J13"/>
    <mergeCell ref="B3:X3"/>
    <mergeCell ref="B1:X2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H36:AH37"/>
    <mergeCell ref="AI36:AI37"/>
    <mergeCell ref="AJ36:AJ37"/>
    <mergeCell ref="AK36:AK37"/>
    <mergeCell ref="AL36:AL37"/>
    <mergeCell ref="AM36:AM37"/>
    <mergeCell ref="AN36:AN37"/>
    <mergeCell ref="Z36:Z37"/>
    <mergeCell ref="AA36:AA37"/>
    <mergeCell ref="AC36:AC37"/>
    <mergeCell ref="AD36:AD37"/>
    <mergeCell ref="AE36:AE37"/>
    <mergeCell ref="AF36:AF37"/>
    <mergeCell ref="AG36:AG37"/>
    <mergeCell ref="AH30:AH31"/>
    <mergeCell ref="AI30:AI31"/>
    <mergeCell ref="AJ30:AJ31"/>
    <mergeCell ref="AK30:AK31"/>
    <mergeCell ref="AL30:AL31"/>
    <mergeCell ref="AM30:AM31"/>
    <mergeCell ref="AN30:AN31"/>
    <mergeCell ref="Z30:Z31"/>
    <mergeCell ref="AA30:AA31"/>
    <mergeCell ref="AC30:AC31"/>
    <mergeCell ref="AD30:AD31"/>
    <mergeCell ref="AE30:AE31"/>
    <mergeCell ref="AF30:AF31"/>
    <mergeCell ref="AG30:AG31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C28:AC29"/>
    <mergeCell ref="AD28:AD29"/>
    <mergeCell ref="AE28:AE29"/>
    <mergeCell ref="AF28:AF29"/>
    <mergeCell ref="AG28:AG29"/>
    <mergeCell ref="AH25:AH26"/>
    <mergeCell ref="AI25:AI26"/>
    <mergeCell ref="AJ25:AJ26"/>
    <mergeCell ref="AK25:AK26"/>
    <mergeCell ref="AL25:AL26"/>
    <mergeCell ref="AM25:AM26"/>
    <mergeCell ref="AN25:AN26"/>
    <mergeCell ref="AC27:AN27"/>
    <mergeCell ref="Z25:Z26"/>
    <mergeCell ref="AA25:AA26"/>
    <mergeCell ref="AC25:AC26"/>
    <mergeCell ref="AD25:AD26"/>
    <mergeCell ref="AE25:AE26"/>
    <mergeCell ref="AF25:AF26"/>
    <mergeCell ref="AG25:AG26"/>
    <mergeCell ref="AH34:AH35"/>
    <mergeCell ref="AI34:AI35"/>
    <mergeCell ref="AJ34:AJ35"/>
    <mergeCell ref="AK34:AK35"/>
    <mergeCell ref="AL34:AL35"/>
    <mergeCell ref="AM34:AM35"/>
    <mergeCell ref="AN34:AN35"/>
    <mergeCell ref="Z34:Z35"/>
    <mergeCell ref="AA34:AA35"/>
    <mergeCell ref="AC34:AC35"/>
    <mergeCell ref="AD34:AD35"/>
    <mergeCell ref="AE34:AE35"/>
    <mergeCell ref="AF34:AF35"/>
    <mergeCell ref="AG34:AG35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968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5.85546875" customWidth="1"/>
    <col min="2" max="2" width="27.5703125" customWidth="1"/>
    <col min="3" max="3" width="18.42578125" customWidth="1"/>
    <col min="4" max="4" width="22.5703125" customWidth="1"/>
    <col min="5" max="6" width="18.42578125" customWidth="1"/>
    <col min="12" max="12" width="6.7109375" customWidth="1"/>
    <col min="13" max="24" width="7.28515625" customWidth="1"/>
    <col min="25" max="25" width="9" customWidth="1"/>
    <col min="26" max="26" width="12.5703125" customWidth="1"/>
    <col min="27" max="27" width="12.42578125" customWidth="1"/>
    <col min="28" max="28" width="1.28515625" customWidth="1"/>
  </cols>
  <sheetData>
    <row r="1" spans="1:40">
      <c r="A1" s="769"/>
      <c r="B1" s="824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04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05" t="s">
        <v>355</v>
      </c>
      <c r="AN2" s="680"/>
    </row>
    <row r="3" spans="1:40">
      <c r="A3" s="687"/>
      <c r="B3" s="793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927"/>
      <c r="Z3" s="748"/>
      <c r="AA3" s="749"/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4.75" customHeight="1">
      <c r="A4" s="687"/>
      <c r="B4" s="770" t="s">
        <v>357</v>
      </c>
      <c r="C4" s="794" t="s">
        <v>691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404">
        <v>5.9200000000000003E-2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4.75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796" t="s">
        <v>360</v>
      </c>
      <c r="Z5" s="680"/>
      <c r="AA5" s="159">
        <f>AA9+AA39</f>
        <v>0</v>
      </c>
      <c r="AB5" s="152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90"/>
    </row>
    <row r="6" spans="1:40" ht="24.75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7" t="s">
        <v>361</v>
      </c>
      <c r="Z6" s="680"/>
      <c r="AA6" s="160">
        <f>+AA5*AA4</f>
        <v>0</v>
      </c>
      <c r="AB6" s="152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690"/>
      <c r="AN6" s="690"/>
    </row>
    <row r="7" spans="1:40" ht="23.25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152"/>
      <c r="AC7" s="156"/>
      <c r="AD7" s="156"/>
      <c r="AE7" s="156"/>
      <c r="AF7" s="156"/>
      <c r="AG7" s="156"/>
      <c r="AH7" s="156"/>
      <c r="AI7" s="156"/>
      <c r="AJ7" s="156"/>
      <c r="AK7" s="156"/>
      <c r="AL7" s="161"/>
      <c r="AM7" s="162"/>
      <c r="AN7" s="162"/>
    </row>
    <row r="8" spans="1:40" ht="45">
      <c r="A8" s="163" t="s">
        <v>10</v>
      </c>
      <c r="B8" s="164" t="s">
        <v>11</v>
      </c>
      <c r="C8" s="164" t="s">
        <v>12</v>
      </c>
      <c r="D8" s="164" t="s">
        <v>13</v>
      </c>
      <c r="E8" s="164" t="s">
        <v>14</v>
      </c>
      <c r="F8" s="164" t="s">
        <v>15</v>
      </c>
      <c r="G8" s="164" t="s">
        <v>16</v>
      </c>
      <c r="H8" s="164" t="s">
        <v>17</v>
      </c>
      <c r="I8" s="164" t="s">
        <v>18</v>
      </c>
      <c r="J8" s="164" t="s">
        <v>19</v>
      </c>
      <c r="K8" s="164" t="s">
        <v>20</v>
      </c>
      <c r="L8" s="164" t="s">
        <v>48</v>
      </c>
      <c r="M8" s="164" t="s">
        <v>49</v>
      </c>
      <c r="N8" s="164" t="s">
        <v>50</v>
      </c>
      <c r="O8" s="164" t="s">
        <v>51</v>
      </c>
      <c r="P8" s="164" t="s">
        <v>52</v>
      </c>
      <c r="Q8" s="164" t="s">
        <v>53</v>
      </c>
      <c r="R8" s="164" t="s">
        <v>54</v>
      </c>
      <c r="S8" s="164" t="s">
        <v>55</v>
      </c>
      <c r="T8" s="164" t="s">
        <v>56</v>
      </c>
      <c r="U8" s="164" t="s">
        <v>57</v>
      </c>
      <c r="V8" s="164" t="s">
        <v>58</v>
      </c>
      <c r="W8" s="164" t="s">
        <v>59</v>
      </c>
      <c r="X8" s="164" t="s">
        <v>60</v>
      </c>
      <c r="Y8" s="164" t="s">
        <v>61</v>
      </c>
      <c r="Z8" s="165" t="s">
        <v>365</v>
      </c>
      <c r="AA8" s="164" t="s">
        <v>366</v>
      </c>
      <c r="AB8" s="152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36.75" customHeight="1">
      <c r="A9" s="766" t="s">
        <v>120</v>
      </c>
      <c r="B9" s="678" t="s">
        <v>692</v>
      </c>
      <c r="C9" s="768" t="s">
        <v>622</v>
      </c>
      <c r="D9" s="768" t="s">
        <v>693</v>
      </c>
      <c r="E9" s="768" t="s">
        <v>372</v>
      </c>
      <c r="F9" s="768" t="s">
        <v>413</v>
      </c>
      <c r="G9" s="681" t="s">
        <v>198</v>
      </c>
      <c r="H9" s="681">
        <v>100</v>
      </c>
      <c r="I9" s="928" t="s">
        <v>694</v>
      </c>
      <c r="J9" s="681" t="s">
        <v>375</v>
      </c>
      <c r="K9" s="681" t="s">
        <v>695</v>
      </c>
      <c r="L9" s="46" t="s">
        <v>44</v>
      </c>
      <c r="M9" s="47">
        <f t="shared" ref="M9:X9" si="0">+M36</f>
        <v>0</v>
      </c>
      <c r="N9" s="47">
        <f t="shared" si="0"/>
        <v>0</v>
      </c>
      <c r="O9" s="47">
        <f t="shared" si="0"/>
        <v>0.26500000000000001</v>
      </c>
      <c r="P9" s="47">
        <f t="shared" si="0"/>
        <v>0.11000000000000001</v>
      </c>
      <c r="Q9" s="47">
        <f t="shared" si="0"/>
        <v>0.12000000000000002</v>
      </c>
      <c r="R9" s="47">
        <f t="shared" si="0"/>
        <v>0.12500000000000003</v>
      </c>
      <c r="S9" s="47">
        <f t="shared" si="0"/>
        <v>8.0000000000000016E-2</v>
      </c>
      <c r="T9" s="47">
        <f t="shared" si="0"/>
        <v>6.0000000000000005E-2</v>
      </c>
      <c r="U9" s="47">
        <f t="shared" si="0"/>
        <v>5.5000000000000007E-2</v>
      </c>
      <c r="V9" s="47">
        <f t="shared" si="0"/>
        <v>9.5000000000000001E-2</v>
      </c>
      <c r="W9" s="47">
        <f t="shared" si="0"/>
        <v>4.5000000000000005E-2</v>
      </c>
      <c r="X9" s="47">
        <f t="shared" si="0"/>
        <v>4.5000000000000005E-2</v>
      </c>
      <c r="Y9" s="167">
        <f t="shared" ref="Y9:Y10" si="1">SUM(M9:X9)</f>
        <v>1</v>
      </c>
      <c r="Z9" s="709">
        <v>0.5</v>
      </c>
      <c r="AA9" s="778">
        <f>IF(OR(Y10=0,Z9=0),0,(Y10/Y9*Z9))</f>
        <v>0</v>
      </c>
      <c r="AB9" s="152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</row>
    <row r="10" spans="1:40" ht="36.75" customHeight="1">
      <c r="A10" s="687"/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168" t="s">
        <v>377</v>
      </c>
      <c r="M10" s="169">
        <f t="shared" ref="M10:X10" si="2">+M37</f>
        <v>0</v>
      </c>
      <c r="N10" s="169">
        <f t="shared" si="2"/>
        <v>0</v>
      </c>
      <c r="O10" s="169">
        <f t="shared" si="2"/>
        <v>0</v>
      </c>
      <c r="P10" s="169">
        <f t="shared" si="2"/>
        <v>0</v>
      </c>
      <c r="Q10" s="169">
        <f t="shared" si="2"/>
        <v>0</v>
      </c>
      <c r="R10" s="169">
        <f t="shared" si="2"/>
        <v>0</v>
      </c>
      <c r="S10" s="169">
        <f t="shared" si="2"/>
        <v>0</v>
      </c>
      <c r="T10" s="169">
        <f t="shared" si="2"/>
        <v>0</v>
      </c>
      <c r="U10" s="169">
        <f t="shared" si="2"/>
        <v>0</v>
      </c>
      <c r="V10" s="169">
        <f t="shared" si="2"/>
        <v>0</v>
      </c>
      <c r="W10" s="169">
        <f t="shared" si="2"/>
        <v>0</v>
      </c>
      <c r="X10" s="169">
        <f t="shared" si="2"/>
        <v>0</v>
      </c>
      <c r="Y10" s="170">
        <f t="shared" si="1"/>
        <v>0</v>
      </c>
      <c r="Z10" s="680"/>
      <c r="AA10" s="680"/>
      <c r="AB10" s="152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>
      <c r="A11" s="687"/>
      <c r="B11" s="248"/>
      <c r="C11" s="779" t="s">
        <v>378</v>
      </c>
      <c r="D11" s="691"/>
      <c r="E11" s="691"/>
      <c r="F11" s="691"/>
      <c r="G11" s="691"/>
      <c r="H11" s="691"/>
      <c r="I11" s="691"/>
      <c r="J11" s="680"/>
      <c r="K11" s="171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1"/>
      <c r="Z11" s="173" t="s">
        <v>379</v>
      </c>
      <c r="AA11" s="171"/>
      <c r="AB11" s="152"/>
      <c r="AC11" s="777"/>
      <c r="AD11" s="691"/>
      <c r="AE11" s="691"/>
      <c r="AF11" s="691"/>
      <c r="AG11" s="691"/>
      <c r="AH11" s="691"/>
      <c r="AI11" s="691"/>
      <c r="AJ11" s="691"/>
      <c r="AK11" s="691"/>
      <c r="AL11" s="691"/>
      <c r="AM11" s="691"/>
      <c r="AN11" s="680"/>
    </row>
    <row r="12" spans="1:40" ht="24" customHeight="1">
      <c r="A12" s="687"/>
      <c r="B12" s="678" t="s">
        <v>692</v>
      </c>
      <c r="C12" s="788" t="s">
        <v>696</v>
      </c>
      <c r="D12" s="690"/>
      <c r="E12" s="690"/>
      <c r="F12" s="690"/>
      <c r="G12" s="690"/>
      <c r="H12" s="690"/>
      <c r="I12" s="690"/>
      <c r="J12" s="679"/>
      <c r="K12" s="681" t="s">
        <v>695</v>
      </c>
      <c r="L12" s="46" t="s">
        <v>44</v>
      </c>
      <c r="M12" s="47"/>
      <c r="N12" s="47"/>
      <c r="O12" s="47">
        <v>0.1</v>
      </c>
      <c r="P12" s="47">
        <v>0.1</v>
      </c>
      <c r="Q12" s="47">
        <v>0.1</v>
      </c>
      <c r="R12" s="47">
        <v>0.1</v>
      </c>
      <c r="S12" s="47">
        <v>0.1</v>
      </c>
      <c r="T12" s="47">
        <v>0.1</v>
      </c>
      <c r="U12" s="47">
        <v>0.1</v>
      </c>
      <c r="V12" s="47">
        <v>0.1</v>
      </c>
      <c r="W12" s="47">
        <v>0.1</v>
      </c>
      <c r="X12" s="47">
        <v>0.1</v>
      </c>
      <c r="Y12" s="167">
        <f t="shared" ref="Y12:Y37" si="3">SUM(M12:X12)</f>
        <v>0.99999999999999989</v>
      </c>
      <c r="Z12" s="709">
        <v>0.05</v>
      </c>
      <c r="AA12" s="764">
        <f>IF(OR(Y13=0,Z12=0),0,(Y13/Y12*Z12))</f>
        <v>0</v>
      </c>
      <c r="AB12" s="152"/>
      <c r="AC12" s="681"/>
      <c r="AD12" s="681"/>
      <c r="AE12" s="681"/>
      <c r="AF12" s="681"/>
      <c r="AG12" s="681"/>
      <c r="AH12" s="681"/>
      <c r="AI12" s="681"/>
      <c r="AJ12" s="681"/>
      <c r="AK12" s="681"/>
      <c r="AL12" s="681"/>
      <c r="AM12" s="681"/>
      <c r="AN12" s="681"/>
    </row>
    <row r="13" spans="1:40" ht="24" customHeight="1">
      <c r="A13" s="687"/>
      <c r="B13" s="680"/>
      <c r="C13" s="691"/>
      <c r="D13" s="691"/>
      <c r="E13" s="691"/>
      <c r="F13" s="691"/>
      <c r="G13" s="691"/>
      <c r="H13" s="691"/>
      <c r="I13" s="691"/>
      <c r="J13" s="680"/>
      <c r="K13" s="680"/>
      <c r="L13" s="124" t="s">
        <v>377</v>
      </c>
      <c r="M13" s="175"/>
      <c r="N13" s="175"/>
      <c r="O13" s="176"/>
      <c r="P13" s="175"/>
      <c r="Q13" s="175"/>
      <c r="R13" s="175"/>
      <c r="S13" s="175"/>
      <c r="T13" s="175"/>
      <c r="U13" s="175"/>
      <c r="V13" s="175"/>
      <c r="W13" s="175"/>
      <c r="X13" s="175"/>
      <c r="Y13" s="170">
        <f t="shared" si="3"/>
        <v>0</v>
      </c>
      <c r="Z13" s="680"/>
      <c r="AA13" s="680"/>
      <c r="AB13" s="152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</row>
    <row r="14" spans="1:40" ht="24" customHeight="1">
      <c r="A14" s="687"/>
      <c r="B14" s="678" t="s">
        <v>692</v>
      </c>
      <c r="C14" s="788" t="s">
        <v>697</v>
      </c>
      <c r="D14" s="690"/>
      <c r="E14" s="690"/>
      <c r="F14" s="690"/>
      <c r="G14" s="690"/>
      <c r="H14" s="690"/>
      <c r="I14" s="690"/>
      <c r="J14" s="679"/>
      <c r="K14" s="681" t="s">
        <v>695</v>
      </c>
      <c r="L14" s="46" t="s">
        <v>44</v>
      </c>
      <c r="M14" s="47"/>
      <c r="N14" s="47"/>
      <c r="O14" s="47">
        <v>0.1</v>
      </c>
      <c r="P14" s="47">
        <v>0.1</v>
      </c>
      <c r="Q14" s="47">
        <v>0.1</v>
      </c>
      <c r="R14" s="47">
        <v>0.1</v>
      </c>
      <c r="S14" s="47">
        <v>0.1</v>
      </c>
      <c r="T14" s="47">
        <v>0.1</v>
      </c>
      <c r="U14" s="47">
        <v>0.1</v>
      </c>
      <c r="V14" s="47">
        <v>0.1</v>
      </c>
      <c r="W14" s="47">
        <v>0.1</v>
      </c>
      <c r="X14" s="47">
        <v>0.1</v>
      </c>
      <c r="Y14" s="167">
        <f t="shared" si="3"/>
        <v>0.99999999999999989</v>
      </c>
      <c r="Z14" s="709">
        <v>0.1</v>
      </c>
      <c r="AA14" s="764">
        <f>IF(OR(Y15=0,Z14=0),0,(Y15/Y14*Z14))</f>
        <v>0</v>
      </c>
      <c r="AB14" s="152"/>
      <c r="AC14" s="681"/>
      <c r="AD14" s="681"/>
      <c r="AE14" s="681"/>
      <c r="AF14" s="681"/>
      <c r="AG14" s="681"/>
      <c r="AH14" s="681"/>
      <c r="AI14" s="681"/>
      <c r="AJ14" s="681"/>
      <c r="AK14" s="681"/>
      <c r="AL14" s="681"/>
      <c r="AM14" s="681"/>
      <c r="AN14" s="681"/>
    </row>
    <row r="15" spans="1:40" ht="24" customHeight="1">
      <c r="A15" s="687"/>
      <c r="B15" s="680"/>
      <c r="C15" s="691"/>
      <c r="D15" s="691"/>
      <c r="E15" s="691"/>
      <c r="F15" s="691"/>
      <c r="G15" s="691"/>
      <c r="H15" s="691"/>
      <c r="I15" s="691"/>
      <c r="J15" s="680"/>
      <c r="K15" s="680"/>
      <c r="L15" s="124" t="s">
        <v>377</v>
      </c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0">
        <f t="shared" si="3"/>
        <v>0</v>
      </c>
      <c r="Z15" s="680"/>
      <c r="AA15" s="680"/>
      <c r="AB15" s="152"/>
      <c r="AC15" s="680"/>
      <c r="AD15" s="680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</row>
    <row r="16" spans="1:40" ht="24" customHeight="1">
      <c r="A16" s="687"/>
      <c r="B16" s="678" t="s">
        <v>692</v>
      </c>
      <c r="C16" s="788" t="s">
        <v>701</v>
      </c>
      <c r="D16" s="690"/>
      <c r="E16" s="690"/>
      <c r="F16" s="690"/>
      <c r="G16" s="690"/>
      <c r="H16" s="690"/>
      <c r="I16" s="690"/>
      <c r="J16" s="679"/>
      <c r="K16" s="681" t="s">
        <v>695</v>
      </c>
      <c r="L16" s="46" t="s">
        <v>44</v>
      </c>
      <c r="M16" s="47"/>
      <c r="N16" s="47"/>
      <c r="O16" s="47">
        <v>0.1</v>
      </c>
      <c r="P16" s="47">
        <v>0.1</v>
      </c>
      <c r="Q16" s="47">
        <v>0.1</v>
      </c>
      <c r="R16" s="47">
        <v>0.1</v>
      </c>
      <c r="S16" s="47">
        <v>0.1</v>
      </c>
      <c r="T16" s="47">
        <v>0.1</v>
      </c>
      <c r="U16" s="47">
        <v>0.1</v>
      </c>
      <c r="V16" s="47">
        <v>0.1</v>
      </c>
      <c r="W16" s="47">
        <v>0.1</v>
      </c>
      <c r="X16" s="47">
        <v>0.1</v>
      </c>
      <c r="Y16" s="167">
        <f t="shared" si="3"/>
        <v>0.99999999999999989</v>
      </c>
      <c r="Z16" s="709">
        <v>0.1</v>
      </c>
      <c r="AA16" s="764">
        <f>IF(OR(Y17=0,Z16=0),0,(Y17/Y16*Z16))</f>
        <v>0</v>
      </c>
      <c r="AB16" s="152"/>
      <c r="AC16" s="681"/>
      <c r="AD16" s="681"/>
      <c r="AE16" s="681"/>
      <c r="AF16" s="681"/>
      <c r="AG16" s="681"/>
      <c r="AH16" s="681"/>
      <c r="AI16" s="681"/>
      <c r="AJ16" s="681"/>
      <c r="AK16" s="681"/>
      <c r="AL16" s="681"/>
      <c r="AM16" s="681"/>
      <c r="AN16" s="681"/>
    </row>
    <row r="17" spans="1:40" ht="24" customHeight="1">
      <c r="A17" s="687"/>
      <c r="B17" s="680"/>
      <c r="C17" s="691"/>
      <c r="D17" s="691"/>
      <c r="E17" s="691"/>
      <c r="F17" s="691"/>
      <c r="G17" s="691"/>
      <c r="H17" s="691"/>
      <c r="I17" s="691"/>
      <c r="J17" s="680"/>
      <c r="K17" s="680"/>
      <c r="L17" s="124" t="s">
        <v>377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0">
        <f t="shared" si="3"/>
        <v>0</v>
      </c>
      <c r="Z17" s="680"/>
      <c r="AA17" s="680"/>
      <c r="AB17" s="152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</row>
    <row r="18" spans="1:40" ht="24" customHeight="1">
      <c r="A18" s="687"/>
      <c r="B18" s="694" t="s">
        <v>692</v>
      </c>
      <c r="C18" s="790" t="s">
        <v>702</v>
      </c>
      <c r="D18" s="783"/>
      <c r="E18" s="783"/>
      <c r="F18" s="783"/>
      <c r="G18" s="783"/>
      <c r="H18" s="783"/>
      <c r="I18" s="783"/>
      <c r="J18" s="784"/>
      <c r="K18" s="686" t="s">
        <v>695</v>
      </c>
      <c r="L18" s="46" t="s">
        <v>44</v>
      </c>
      <c r="M18" s="175"/>
      <c r="N18" s="175"/>
      <c r="O18" s="456">
        <v>0.1</v>
      </c>
      <c r="P18" s="456">
        <v>0.3</v>
      </c>
      <c r="Q18" s="456">
        <v>0.3</v>
      </c>
      <c r="R18" s="456">
        <v>0.3</v>
      </c>
      <c r="S18" s="175"/>
      <c r="T18" s="175"/>
      <c r="U18" s="175"/>
      <c r="V18" s="175"/>
      <c r="W18" s="175"/>
      <c r="X18" s="175"/>
      <c r="Y18" s="167">
        <f t="shared" si="3"/>
        <v>1</v>
      </c>
      <c r="Z18" s="709">
        <v>0.1</v>
      </c>
      <c r="AA18" s="764">
        <f>IF(OR(Y19=0,Z18=0),0,(Y19/Y18*Z18))</f>
        <v>0</v>
      </c>
      <c r="AB18" s="152"/>
      <c r="AC18" s="681"/>
      <c r="AD18" s="681"/>
      <c r="AE18" s="681"/>
      <c r="AF18" s="681"/>
      <c r="AG18" s="681"/>
      <c r="AH18" s="681"/>
      <c r="AI18" s="681"/>
      <c r="AJ18" s="681"/>
      <c r="AK18" s="681"/>
      <c r="AL18" s="681"/>
      <c r="AM18" s="681"/>
      <c r="AN18" s="681"/>
    </row>
    <row r="19" spans="1:40" ht="24" customHeight="1">
      <c r="A19" s="687"/>
      <c r="B19" s="688"/>
      <c r="C19" s="707"/>
      <c r="D19" s="691"/>
      <c r="E19" s="691"/>
      <c r="F19" s="691"/>
      <c r="G19" s="691"/>
      <c r="H19" s="691"/>
      <c r="I19" s="691"/>
      <c r="J19" s="680"/>
      <c r="K19" s="688"/>
      <c r="L19" s="124" t="s">
        <v>377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0">
        <f t="shared" si="3"/>
        <v>0</v>
      </c>
      <c r="Z19" s="680"/>
      <c r="AA19" s="680"/>
      <c r="AB19" s="152"/>
      <c r="AC19" s="680"/>
      <c r="AD19" s="680"/>
      <c r="AE19" s="680"/>
      <c r="AF19" s="680"/>
      <c r="AG19" s="680"/>
      <c r="AH19" s="680"/>
      <c r="AI19" s="680"/>
      <c r="AJ19" s="680"/>
      <c r="AK19" s="680"/>
      <c r="AL19" s="680"/>
      <c r="AM19" s="680"/>
      <c r="AN19" s="680"/>
    </row>
    <row r="20" spans="1:40" ht="24" customHeight="1">
      <c r="A20" s="687"/>
      <c r="B20" s="694" t="s">
        <v>692</v>
      </c>
      <c r="C20" s="790" t="s">
        <v>703</v>
      </c>
      <c r="D20" s="783"/>
      <c r="E20" s="783"/>
      <c r="F20" s="783"/>
      <c r="G20" s="783"/>
      <c r="H20" s="783"/>
      <c r="I20" s="783"/>
      <c r="J20" s="784"/>
      <c r="K20" s="686" t="s">
        <v>695</v>
      </c>
      <c r="L20" s="46" t="s">
        <v>44</v>
      </c>
      <c r="M20" s="175"/>
      <c r="N20" s="175"/>
      <c r="O20" s="456">
        <v>0.2</v>
      </c>
      <c r="P20" s="456">
        <v>0.2</v>
      </c>
      <c r="Q20" s="456">
        <v>0.3</v>
      </c>
      <c r="R20" s="456">
        <v>0.3</v>
      </c>
      <c r="S20" s="175"/>
      <c r="T20" s="175"/>
      <c r="U20" s="175"/>
      <c r="V20" s="175"/>
      <c r="W20" s="175"/>
      <c r="X20" s="175"/>
      <c r="Y20" s="167">
        <f t="shared" si="3"/>
        <v>1</v>
      </c>
      <c r="Z20" s="773">
        <v>0.05</v>
      </c>
      <c r="AA20" s="764">
        <f>IF(OR(Y21=0,Z20=0),0,(Y21/Y20*Z20))</f>
        <v>0</v>
      </c>
      <c r="AB20" s="152"/>
      <c r="AC20" s="681"/>
      <c r="AD20" s="681"/>
      <c r="AE20" s="681"/>
      <c r="AF20" s="681"/>
      <c r="AG20" s="681"/>
      <c r="AH20" s="681"/>
      <c r="AI20" s="681"/>
      <c r="AJ20" s="681"/>
      <c r="AK20" s="681"/>
      <c r="AL20" s="681"/>
      <c r="AM20" s="681"/>
      <c r="AN20" s="681"/>
    </row>
    <row r="21" spans="1:40" ht="24" customHeight="1">
      <c r="A21" s="687"/>
      <c r="B21" s="688"/>
      <c r="C21" s="707"/>
      <c r="D21" s="691"/>
      <c r="E21" s="691"/>
      <c r="F21" s="691"/>
      <c r="G21" s="691"/>
      <c r="H21" s="691"/>
      <c r="I21" s="691"/>
      <c r="J21" s="680"/>
      <c r="K21" s="688"/>
      <c r="L21" s="124" t="s">
        <v>377</v>
      </c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0">
        <f t="shared" si="3"/>
        <v>0</v>
      </c>
      <c r="Z21" s="688"/>
      <c r="AA21" s="680"/>
      <c r="AB21" s="152"/>
      <c r="AC21" s="680"/>
      <c r="AD21" s="680"/>
      <c r="AE21" s="680"/>
      <c r="AF21" s="680"/>
      <c r="AG21" s="680"/>
      <c r="AH21" s="680"/>
      <c r="AI21" s="680"/>
      <c r="AJ21" s="680"/>
      <c r="AK21" s="680"/>
      <c r="AL21" s="680"/>
      <c r="AM21" s="680"/>
      <c r="AN21" s="680"/>
    </row>
    <row r="22" spans="1:40" ht="24" customHeight="1">
      <c r="A22" s="687"/>
      <c r="B22" s="694" t="s">
        <v>692</v>
      </c>
      <c r="C22" s="790" t="s">
        <v>704</v>
      </c>
      <c r="D22" s="783"/>
      <c r="E22" s="783"/>
      <c r="F22" s="783"/>
      <c r="G22" s="783"/>
      <c r="H22" s="783"/>
      <c r="I22" s="783"/>
      <c r="J22" s="784"/>
      <c r="K22" s="694" t="s">
        <v>695</v>
      </c>
      <c r="L22" s="46" t="s">
        <v>44</v>
      </c>
      <c r="M22" s="175"/>
      <c r="N22" s="175"/>
      <c r="O22" s="47">
        <v>0.1</v>
      </c>
      <c r="P22" s="47">
        <v>0.1</v>
      </c>
      <c r="Q22" s="47">
        <v>0.1</v>
      </c>
      <c r="R22" s="47">
        <v>0.1</v>
      </c>
      <c r="S22" s="47">
        <v>0.1</v>
      </c>
      <c r="T22" s="47">
        <v>0.1</v>
      </c>
      <c r="U22" s="47">
        <v>0.1</v>
      </c>
      <c r="V22" s="47">
        <v>0.1</v>
      </c>
      <c r="W22" s="47">
        <v>0.1</v>
      </c>
      <c r="X22" s="47">
        <v>0.1</v>
      </c>
      <c r="Y22" s="167">
        <f t="shared" si="3"/>
        <v>0.99999999999999989</v>
      </c>
      <c r="Z22" s="773">
        <v>0.1</v>
      </c>
      <c r="AA22" s="764">
        <f>IF(OR(Y23=0,Z22=0),0,(Y23/Y22*Z22))</f>
        <v>0</v>
      </c>
      <c r="AB22" s="152"/>
      <c r="AC22" s="681"/>
      <c r="AD22" s="681"/>
      <c r="AE22" s="681"/>
      <c r="AF22" s="681"/>
      <c r="AG22" s="681"/>
      <c r="AH22" s="681"/>
      <c r="AI22" s="681"/>
      <c r="AJ22" s="681"/>
      <c r="AK22" s="681"/>
      <c r="AL22" s="681"/>
      <c r="AM22" s="681"/>
      <c r="AN22" s="681"/>
    </row>
    <row r="23" spans="1:40" ht="24" customHeight="1">
      <c r="A23" s="687"/>
      <c r="B23" s="688"/>
      <c r="C23" s="707"/>
      <c r="D23" s="691"/>
      <c r="E23" s="691"/>
      <c r="F23" s="691"/>
      <c r="G23" s="691"/>
      <c r="H23" s="691"/>
      <c r="I23" s="691"/>
      <c r="J23" s="680"/>
      <c r="K23" s="688"/>
      <c r="L23" s="124" t="s">
        <v>377</v>
      </c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0">
        <f t="shared" si="3"/>
        <v>0</v>
      </c>
      <c r="Z23" s="688"/>
      <c r="AA23" s="680"/>
      <c r="AB23" s="152"/>
      <c r="AC23" s="680"/>
      <c r="AD23" s="680"/>
      <c r="AE23" s="680"/>
      <c r="AF23" s="680"/>
      <c r="AG23" s="680"/>
      <c r="AH23" s="680"/>
      <c r="AI23" s="680"/>
      <c r="AJ23" s="680"/>
      <c r="AK23" s="680"/>
      <c r="AL23" s="680"/>
      <c r="AM23" s="680"/>
      <c r="AN23" s="680"/>
    </row>
    <row r="24" spans="1:40" ht="24" customHeight="1">
      <c r="A24" s="687"/>
      <c r="B24" s="694" t="s">
        <v>692</v>
      </c>
      <c r="C24" s="790" t="s">
        <v>707</v>
      </c>
      <c r="D24" s="783"/>
      <c r="E24" s="783"/>
      <c r="F24" s="783"/>
      <c r="G24" s="783"/>
      <c r="H24" s="783"/>
      <c r="I24" s="783"/>
      <c r="J24" s="784"/>
      <c r="K24" s="686" t="s">
        <v>695</v>
      </c>
      <c r="L24" s="46" t="s">
        <v>44</v>
      </c>
      <c r="M24" s="175"/>
      <c r="N24" s="175"/>
      <c r="O24" s="47">
        <v>1</v>
      </c>
      <c r="P24" s="47"/>
      <c r="Q24" s="47"/>
      <c r="R24" s="47"/>
      <c r="S24" s="47"/>
      <c r="T24" s="47"/>
      <c r="U24" s="47"/>
      <c r="V24" s="47"/>
      <c r="W24" s="47"/>
      <c r="X24" s="47"/>
      <c r="Y24" s="167">
        <f t="shared" si="3"/>
        <v>1</v>
      </c>
      <c r="Z24" s="773">
        <v>0.1</v>
      </c>
      <c r="AA24" s="764">
        <f>IF(OR(Y25=0,Z24=0),0,(Y25/Y24*Z24))</f>
        <v>0</v>
      </c>
      <c r="AB24" s="152"/>
      <c r="AC24" s="681"/>
      <c r="AD24" s="681"/>
      <c r="AE24" s="681"/>
      <c r="AF24" s="681"/>
      <c r="AG24" s="681"/>
      <c r="AH24" s="681"/>
      <c r="AI24" s="681"/>
      <c r="AJ24" s="681"/>
      <c r="AK24" s="681"/>
      <c r="AL24" s="681"/>
      <c r="AM24" s="681"/>
      <c r="AN24" s="681"/>
    </row>
    <row r="25" spans="1:40" ht="24" customHeight="1">
      <c r="A25" s="687"/>
      <c r="B25" s="688"/>
      <c r="C25" s="707"/>
      <c r="D25" s="691"/>
      <c r="E25" s="691"/>
      <c r="F25" s="691"/>
      <c r="G25" s="691"/>
      <c r="H25" s="691"/>
      <c r="I25" s="691"/>
      <c r="J25" s="680"/>
      <c r="K25" s="688"/>
      <c r="L25" s="124" t="s">
        <v>377</v>
      </c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0">
        <f t="shared" si="3"/>
        <v>0</v>
      </c>
      <c r="Z25" s="688"/>
      <c r="AA25" s="680"/>
      <c r="AB25" s="152"/>
      <c r="AC25" s="680"/>
      <c r="AD25" s="680"/>
      <c r="AE25" s="680"/>
      <c r="AF25" s="680"/>
      <c r="AG25" s="680"/>
      <c r="AH25" s="680"/>
      <c r="AI25" s="680"/>
      <c r="AJ25" s="680"/>
      <c r="AK25" s="680"/>
      <c r="AL25" s="680"/>
      <c r="AM25" s="680"/>
      <c r="AN25" s="680"/>
    </row>
    <row r="26" spans="1:40" ht="24" customHeight="1">
      <c r="A26" s="687"/>
      <c r="B26" s="694" t="s">
        <v>692</v>
      </c>
      <c r="C26" s="790" t="s">
        <v>708</v>
      </c>
      <c r="D26" s="783"/>
      <c r="E26" s="783"/>
      <c r="F26" s="783"/>
      <c r="G26" s="783"/>
      <c r="H26" s="783"/>
      <c r="I26" s="783"/>
      <c r="J26" s="784"/>
      <c r="K26" s="686" t="s">
        <v>695</v>
      </c>
      <c r="L26" s="46" t="s">
        <v>44</v>
      </c>
      <c r="M26" s="175"/>
      <c r="N26" s="175"/>
      <c r="O26" s="47">
        <v>1</v>
      </c>
      <c r="P26" s="175"/>
      <c r="Q26" s="175"/>
      <c r="R26" s="175"/>
      <c r="S26" s="175"/>
      <c r="T26" s="175"/>
      <c r="U26" s="175"/>
      <c r="V26" s="175"/>
      <c r="W26" s="175"/>
      <c r="X26" s="175"/>
      <c r="Y26" s="167">
        <f t="shared" si="3"/>
        <v>1</v>
      </c>
      <c r="Z26" s="709">
        <v>0.1</v>
      </c>
      <c r="AA26" s="764">
        <f>IF(OR(Y27=0,Z26=0),0,(Y27/Y26*Z26))</f>
        <v>0</v>
      </c>
      <c r="AB26" s="152"/>
      <c r="AC26" s="681"/>
      <c r="AD26" s="681"/>
      <c r="AE26" s="681"/>
      <c r="AF26" s="681"/>
      <c r="AG26" s="681"/>
      <c r="AH26" s="681"/>
      <c r="AI26" s="681"/>
      <c r="AJ26" s="681"/>
      <c r="AK26" s="681"/>
      <c r="AL26" s="681"/>
      <c r="AM26" s="681"/>
      <c r="AN26" s="681"/>
    </row>
    <row r="27" spans="1:40" ht="24" customHeight="1">
      <c r="A27" s="687"/>
      <c r="B27" s="688"/>
      <c r="C27" s="707"/>
      <c r="D27" s="691"/>
      <c r="E27" s="691"/>
      <c r="F27" s="691"/>
      <c r="G27" s="691"/>
      <c r="H27" s="691"/>
      <c r="I27" s="691"/>
      <c r="J27" s="680"/>
      <c r="K27" s="688"/>
      <c r="L27" s="124" t="s">
        <v>377</v>
      </c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0">
        <f t="shared" si="3"/>
        <v>0</v>
      </c>
      <c r="Z27" s="680"/>
      <c r="AA27" s="680"/>
      <c r="AB27" s="152"/>
      <c r="AC27" s="680"/>
      <c r="AD27" s="680"/>
      <c r="AE27" s="680"/>
      <c r="AF27" s="680"/>
      <c r="AG27" s="680"/>
      <c r="AH27" s="680"/>
      <c r="AI27" s="680"/>
      <c r="AJ27" s="680"/>
      <c r="AK27" s="680"/>
      <c r="AL27" s="680"/>
      <c r="AM27" s="680"/>
      <c r="AN27" s="680"/>
    </row>
    <row r="28" spans="1:40" ht="24" customHeight="1">
      <c r="A28" s="687"/>
      <c r="B28" s="678" t="s">
        <v>692</v>
      </c>
      <c r="C28" s="788" t="s">
        <v>710</v>
      </c>
      <c r="D28" s="690"/>
      <c r="E28" s="690"/>
      <c r="F28" s="690"/>
      <c r="G28" s="690"/>
      <c r="H28" s="690"/>
      <c r="I28" s="690"/>
      <c r="J28" s="679"/>
      <c r="K28" s="681" t="s">
        <v>695</v>
      </c>
      <c r="L28" s="46" t="s">
        <v>44</v>
      </c>
      <c r="M28" s="175"/>
      <c r="N28" s="175"/>
      <c r="O28" s="47">
        <v>0.1</v>
      </c>
      <c r="P28" s="47">
        <v>0.1</v>
      </c>
      <c r="Q28" s="47">
        <v>0.1</v>
      </c>
      <c r="R28" s="47">
        <v>0.1</v>
      </c>
      <c r="S28" s="47">
        <v>0.1</v>
      </c>
      <c r="T28" s="47">
        <v>0.1</v>
      </c>
      <c r="U28" s="47">
        <v>0.1</v>
      </c>
      <c r="V28" s="47">
        <v>0.1</v>
      </c>
      <c r="W28" s="47">
        <v>0.1</v>
      </c>
      <c r="X28" s="47">
        <v>0.1</v>
      </c>
      <c r="Y28" s="167">
        <f t="shared" si="3"/>
        <v>0.99999999999999989</v>
      </c>
      <c r="Z28" s="709">
        <v>0.1</v>
      </c>
      <c r="AA28" s="764">
        <f>IF(OR(Y29=0,Z28=0),0,(Y29/Y28*Z28))</f>
        <v>0</v>
      </c>
      <c r="AB28" s="152"/>
      <c r="AC28" s="681"/>
      <c r="AD28" s="681"/>
      <c r="AE28" s="681"/>
      <c r="AF28" s="681"/>
      <c r="AG28" s="681"/>
      <c r="AH28" s="681"/>
      <c r="AI28" s="681"/>
      <c r="AJ28" s="681"/>
      <c r="AK28" s="681"/>
      <c r="AL28" s="681"/>
      <c r="AM28" s="681"/>
      <c r="AN28" s="681"/>
    </row>
    <row r="29" spans="1:40" ht="24" customHeight="1">
      <c r="A29" s="687"/>
      <c r="B29" s="680"/>
      <c r="C29" s="691"/>
      <c r="D29" s="691"/>
      <c r="E29" s="691"/>
      <c r="F29" s="691"/>
      <c r="G29" s="691"/>
      <c r="H29" s="691"/>
      <c r="I29" s="691"/>
      <c r="J29" s="680"/>
      <c r="K29" s="680"/>
      <c r="L29" s="124" t="s">
        <v>377</v>
      </c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0">
        <f t="shared" si="3"/>
        <v>0</v>
      </c>
      <c r="Z29" s="680"/>
      <c r="AA29" s="680"/>
      <c r="AB29" s="152"/>
      <c r="AC29" s="680"/>
      <c r="AD29" s="680"/>
      <c r="AE29" s="680"/>
      <c r="AF29" s="680"/>
      <c r="AG29" s="680"/>
      <c r="AH29" s="680"/>
      <c r="AI29" s="680"/>
      <c r="AJ29" s="680"/>
      <c r="AK29" s="680"/>
      <c r="AL29" s="680"/>
      <c r="AM29" s="680"/>
      <c r="AN29" s="680"/>
    </row>
    <row r="30" spans="1:40" ht="24" customHeight="1">
      <c r="A30" s="687"/>
      <c r="B30" s="678" t="s">
        <v>692</v>
      </c>
      <c r="C30" s="780" t="s">
        <v>711</v>
      </c>
      <c r="D30" s="690"/>
      <c r="E30" s="690"/>
      <c r="F30" s="690"/>
      <c r="G30" s="690"/>
      <c r="H30" s="690"/>
      <c r="I30" s="690"/>
      <c r="J30" s="679"/>
      <c r="K30" s="681" t="s">
        <v>695</v>
      </c>
      <c r="L30" s="46" t="s">
        <v>44</v>
      </c>
      <c r="M30" s="47"/>
      <c r="N30" s="47"/>
      <c r="O30" s="47"/>
      <c r="P30" s="47"/>
      <c r="Q30" s="47">
        <v>0.1</v>
      </c>
      <c r="R30" s="47">
        <v>0.2</v>
      </c>
      <c r="S30" s="47">
        <v>0.2</v>
      </c>
      <c r="T30" s="47">
        <v>0.3</v>
      </c>
      <c r="U30" s="47">
        <v>0.2</v>
      </c>
      <c r="V30" s="47"/>
      <c r="W30" s="47"/>
      <c r="X30" s="47"/>
      <c r="Y30" s="167">
        <f t="shared" si="3"/>
        <v>1</v>
      </c>
      <c r="Z30" s="709">
        <v>0.05</v>
      </c>
      <c r="AA30" s="764">
        <f>IF(OR(Y31=0,Z30=0),0,(Y31/Y30*Z30))</f>
        <v>0</v>
      </c>
      <c r="AB30" s="152"/>
      <c r="AC30" s="681"/>
      <c r="AD30" s="681"/>
      <c r="AE30" s="681"/>
      <c r="AF30" s="681"/>
      <c r="AG30" s="681"/>
      <c r="AH30" s="681"/>
      <c r="AI30" s="681"/>
      <c r="AJ30" s="681"/>
      <c r="AK30" s="681"/>
      <c r="AL30" s="681"/>
      <c r="AM30" s="681"/>
      <c r="AN30" s="681"/>
    </row>
    <row r="31" spans="1:40" ht="24" customHeight="1">
      <c r="A31" s="687"/>
      <c r="B31" s="680"/>
      <c r="C31" s="691"/>
      <c r="D31" s="691"/>
      <c r="E31" s="691"/>
      <c r="F31" s="691"/>
      <c r="G31" s="691"/>
      <c r="H31" s="691"/>
      <c r="I31" s="691"/>
      <c r="J31" s="680"/>
      <c r="K31" s="680"/>
      <c r="L31" s="124" t="s">
        <v>377</v>
      </c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0">
        <f t="shared" si="3"/>
        <v>0</v>
      </c>
      <c r="Z31" s="680"/>
      <c r="AA31" s="680"/>
      <c r="AB31" s="152"/>
      <c r="AC31" s="680"/>
      <c r="AD31" s="680"/>
      <c r="AE31" s="680"/>
      <c r="AF31" s="680"/>
      <c r="AG31" s="680"/>
      <c r="AH31" s="680"/>
      <c r="AI31" s="680"/>
      <c r="AJ31" s="680"/>
      <c r="AK31" s="680"/>
      <c r="AL31" s="680"/>
      <c r="AM31" s="680"/>
      <c r="AN31" s="680"/>
    </row>
    <row r="32" spans="1:40" ht="24" customHeight="1">
      <c r="A32" s="687"/>
      <c r="B32" s="678" t="s">
        <v>692</v>
      </c>
      <c r="C32" s="810" t="s">
        <v>713</v>
      </c>
      <c r="D32" s="690"/>
      <c r="E32" s="690"/>
      <c r="F32" s="690"/>
      <c r="G32" s="690"/>
      <c r="H32" s="690"/>
      <c r="I32" s="690"/>
      <c r="J32" s="679"/>
      <c r="K32" s="681" t="s">
        <v>695</v>
      </c>
      <c r="L32" s="46" t="s">
        <v>44</v>
      </c>
      <c r="M32" s="47"/>
      <c r="N32" s="47"/>
      <c r="O32" s="47"/>
      <c r="P32" s="47"/>
      <c r="Q32" s="47"/>
      <c r="R32" s="47"/>
      <c r="S32" s="47"/>
      <c r="T32" s="47"/>
      <c r="U32" s="47"/>
      <c r="V32" s="47">
        <v>1</v>
      </c>
      <c r="W32" s="47"/>
      <c r="X32" s="47"/>
      <c r="Y32" s="167">
        <f t="shared" si="3"/>
        <v>1</v>
      </c>
      <c r="Z32" s="709">
        <v>0.05</v>
      </c>
      <c r="AA32" s="764">
        <f>IF(OR(Y33=0,Z32=0),0,(Y33/Y32*Z32))</f>
        <v>0</v>
      </c>
      <c r="AB32" s="152"/>
      <c r="AC32" s="681"/>
      <c r="AD32" s="681"/>
      <c r="AE32" s="681"/>
      <c r="AF32" s="681"/>
      <c r="AG32" s="681"/>
      <c r="AH32" s="681"/>
      <c r="AI32" s="681"/>
      <c r="AJ32" s="681"/>
      <c r="AK32" s="681"/>
      <c r="AL32" s="681"/>
      <c r="AM32" s="681"/>
      <c r="AN32" s="681"/>
    </row>
    <row r="33" spans="1:40" ht="24" customHeight="1">
      <c r="A33" s="687"/>
      <c r="B33" s="680"/>
      <c r="C33" s="691"/>
      <c r="D33" s="691"/>
      <c r="E33" s="691"/>
      <c r="F33" s="691"/>
      <c r="G33" s="691"/>
      <c r="H33" s="691"/>
      <c r="I33" s="691"/>
      <c r="J33" s="680"/>
      <c r="K33" s="680"/>
      <c r="L33" s="124" t="s">
        <v>377</v>
      </c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0">
        <f t="shared" si="3"/>
        <v>0</v>
      </c>
      <c r="Z33" s="680"/>
      <c r="AA33" s="680"/>
      <c r="AB33" s="161"/>
      <c r="AC33" s="680"/>
      <c r="AD33" s="680"/>
      <c r="AE33" s="680"/>
      <c r="AF33" s="680"/>
      <c r="AG33" s="680"/>
      <c r="AH33" s="680"/>
      <c r="AI33" s="680"/>
      <c r="AJ33" s="680"/>
      <c r="AK33" s="680"/>
      <c r="AL33" s="680"/>
      <c r="AM33" s="680"/>
      <c r="AN33" s="680"/>
    </row>
    <row r="34" spans="1:40" ht="24" customHeight="1">
      <c r="A34" s="687"/>
      <c r="B34" s="678" t="s">
        <v>692</v>
      </c>
      <c r="C34" s="810" t="s">
        <v>715</v>
      </c>
      <c r="D34" s="690"/>
      <c r="E34" s="690"/>
      <c r="F34" s="690"/>
      <c r="G34" s="690"/>
      <c r="H34" s="690"/>
      <c r="I34" s="690"/>
      <c r="J34" s="679"/>
      <c r="K34" s="681" t="s">
        <v>695</v>
      </c>
      <c r="L34" s="46" t="s">
        <v>44</v>
      </c>
      <c r="M34" s="175"/>
      <c r="N34" s="175"/>
      <c r="O34" s="175"/>
      <c r="P34" s="456">
        <v>0.25</v>
      </c>
      <c r="Q34" s="456">
        <v>0.25</v>
      </c>
      <c r="R34" s="456">
        <v>0.25</v>
      </c>
      <c r="S34" s="456">
        <v>0.25</v>
      </c>
      <c r="T34" s="175"/>
      <c r="U34" s="175"/>
      <c r="V34" s="175"/>
      <c r="W34" s="175"/>
      <c r="X34" s="175"/>
      <c r="Y34" s="167">
        <f t="shared" si="3"/>
        <v>1</v>
      </c>
      <c r="Z34" s="709">
        <v>0.1</v>
      </c>
      <c r="AA34" s="764">
        <f>IF(OR(Y35=0,Z34=0),0,(Y35/Y34*Z34))</f>
        <v>0</v>
      </c>
      <c r="AB34" s="152"/>
      <c r="AC34" s="681"/>
      <c r="AD34" s="681"/>
      <c r="AE34" s="681"/>
      <c r="AF34" s="681"/>
      <c r="AG34" s="681"/>
      <c r="AH34" s="681"/>
      <c r="AI34" s="681"/>
      <c r="AJ34" s="681"/>
      <c r="AK34" s="681"/>
      <c r="AL34" s="681"/>
      <c r="AM34" s="681"/>
      <c r="AN34" s="681"/>
    </row>
    <row r="35" spans="1:40" ht="24" customHeight="1">
      <c r="A35" s="687"/>
      <c r="B35" s="680"/>
      <c r="C35" s="691"/>
      <c r="D35" s="691"/>
      <c r="E35" s="691"/>
      <c r="F35" s="691"/>
      <c r="G35" s="691"/>
      <c r="H35" s="691"/>
      <c r="I35" s="691"/>
      <c r="J35" s="680"/>
      <c r="K35" s="680"/>
      <c r="L35" s="124" t="s">
        <v>377</v>
      </c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0">
        <f t="shared" si="3"/>
        <v>0</v>
      </c>
      <c r="Z35" s="680"/>
      <c r="AA35" s="680"/>
      <c r="AB35" s="152"/>
      <c r="AC35" s="680"/>
      <c r="AD35" s="680"/>
      <c r="AE35" s="680"/>
      <c r="AF35" s="680"/>
      <c r="AG35" s="680"/>
      <c r="AH35" s="680"/>
      <c r="AI35" s="680"/>
      <c r="AJ35" s="680"/>
      <c r="AK35" s="680"/>
      <c r="AL35" s="680"/>
      <c r="AM35" s="680"/>
      <c r="AN35" s="680"/>
    </row>
    <row r="36" spans="1:40" ht="15.75" customHeight="1">
      <c r="A36" s="687"/>
      <c r="B36" s="252"/>
      <c r="C36" s="785" t="s">
        <v>383</v>
      </c>
      <c r="D36" s="690"/>
      <c r="E36" s="690"/>
      <c r="F36" s="690"/>
      <c r="G36" s="690"/>
      <c r="H36" s="690"/>
      <c r="I36" s="690"/>
      <c r="J36" s="679"/>
      <c r="K36" s="177"/>
      <c r="L36" s="178" t="s">
        <v>44</v>
      </c>
      <c r="M36" s="179">
        <f t="shared" ref="M36:X36" si="4">M12*$Z$12+M14*$Z$14+M16*$Z$16+M18*$Z$18+M20*$Z$20+M22*$Z$22+M24*$Z$24+M26*$Z$26+M28*$Z$28+M30*$Z$30+M32*$Z$32+M34*$Z$34</f>
        <v>0</v>
      </c>
      <c r="N36" s="179">
        <f t="shared" si="4"/>
        <v>0</v>
      </c>
      <c r="O36" s="179">
        <f t="shared" si="4"/>
        <v>0.26500000000000001</v>
      </c>
      <c r="P36" s="179">
        <f t="shared" si="4"/>
        <v>0.11000000000000001</v>
      </c>
      <c r="Q36" s="179">
        <f t="shared" si="4"/>
        <v>0.12000000000000002</v>
      </c>
      <c r="R36" s="179">
        <f t="shared" si="4"/>
        <v>0.12500000000000003</v>
      </c>
      <c r="S36" s="179">
        <f t="shared" si="4"/>
        <v>8.0000000000000016E-2</v>
      </c>
      <c r="T36" s="179">
        <f t="shared" si="4"/>
        <v>6.0000000000000005E-2</v>
      </c>
      <c r="U36" s="179">
        <f t="shared" si="4"/>
        <v>5.5000000000000007E-2</v>
      </c>
      <c r="V36" s="179">
        <f t="shared" si="4"/>
        <v>9.5000000000000001E-2</v>
      </c>
      <c r="W36" s="179">
        <f t="shared" si="4"/>
        <v>4.5000000000000005E-2</v>
      </c>
      <c r="X36" s="179">
        <f t="shared" si="4"/>
        <v>4.5000000000000005E-2</v>
      </c>
      <c r="Y36" s="167">
        <f t="shared" si="3"/>
        <v>1</v>
      </c>
      <c r="Z36" s="775">
        <f>SUM(Z12:Z35)</f>
        <v>1</v>
      </c>
      <c r="AA36" s="764">
        <f>IF(OR(Y37=0,Z36=0),0,(Y37/Y36*Z36))</f>
        <v>0</v>
      </c>
      <c r="AB36" s="152"/>
      <c r="AC36" s="689" t="s">
        <v>384</v>
      </c>
      <c r="AD36" s="690"/>
      <c r="AE36" s="690"/>
      <c r="AF36" s="690"/>
      <c r="AG36" s="690"/>
      <c r="AH36" s="690"/>
      <c r="AI36" s="690"/>
      <c r="AJ36" s="690"/>
      <c r="AK36" s="690"/>
      <c r="AL36" s="690"/>
      <c r="AM36" s="690"/>
      <c r="AN36" s="679"/>
    </row>
    <row r="37" spans="1:40" ht="15.75" customHeight="1">
      <c r="A37" s="767"/>
      <c r="B37" s="279"/>
      <c r="C37" s="691"/>
      <c r="D37" s="691"/>
      <c r="E37" s="691"/>
      <c r="F37" s="691"/>
      <c r="G37" s="691"/>
      <c r="H37" s="691"/>
      <c r="I37" s="691"/>
      <c r="J37" s="680"/>
      <c r="K37" s="180"/>
      <c r="L37" s="181" t="s">
        <v>377</v>
      </c>
      <c r="M37" s="183">
        <f t="shared" ref="M37:X37" si="5">M13*$Z$12+M15*$Z$14+M17*$Z$16+M19*$Z$18+M21*$Z$20+M23*$Z$22+M25*$Z$24+M27*$Z$26+M29*$Z$28+M31*$Z$30+M33*$Z$32+M35*$Z$34</f>
        <v>0</v>
      </c>
      <c r="N37" s="183">
        <f t="shared" si="5"/>
        <v>0</v>
      </c>
      <c r="O37" s="183">
        <f t="shared" si="5"/>
        <v>0</v>
      </c>
      <c r="P37" s="183">
        <f t="shared" si="5"/>
        <v>0</v>
      </c>
      <c r="Q37" s="183">
        <f t="shared" si="5"/>
        <v>0</v>
      </c>
      <c r="R37" s="183">
        <f t="shared" si="5"/>
        <v>0</v>
      </c>
      <c r="S37" s="183">
        <f t="shared" si="5"/>
        <v>0</v>
      </c>
      <c r="T37" s="183">
        <f t="shared" si="5"/>
        <v>0</v>
      </c>
      <c r="U37" s="183">
        <f t="shared" si="5"/>
        <v>0</v>
      </c>
      <c r="V37" s="183">
        <f t="shared" si="5"/>
        <v>0</v>
      </c>
      <c r="W37" s="183">
        <f t="shared" si="5"/>
        <v>0</v>
      </c>
      <c r="X37" s="183">
        <f t="shared" si="5"/>
        <v>0</v>
      </c>
      <c r="Y37" s="184">
        <f t="shared" si="3"/>
        <v>0</v>
      </c>
      <c r="Z37" s="680"/>
      <c r="AA37" s="680"/>
      <c r="AB37" s="152"/>
      <c r="AC37" s="691"/>
      <c r="AD37" s="691"/>
      <c r="AE37" s="691"/>
      <c r="AF37" s="691"/>
      <c r="AG37" s="691"/>
      <c r="AH37" s="691"/>
      <c r="AI37" s="691"/>
      <c r="AJ37" s="691"/>
      <c r="AK37" s="691"/>
      <c r="AL37" s="691"/>
      <c r="AM37" s="691"/>
      <c r="AN37" s="680"/>
    </row>
    <row r="38" spans="1:40" ht="15.75" customHeight="1">
      <c r="A38" s="163" t="s">
        <v>10</v>
      </c>
      <c r="B38" s="165" t="s">
        <v>11</v>
      </c>
      <c r="C38" s="165" t="s">
        <v>12</v>
      </c>
      <c r="D38" s="165" t="s">
        <v>13</v>
      </c>
      <c r="E38" s="165" t="s">
        <v>14</v>
      </c>
      <c r="F38" s="165" t="s">
        <v>15</v>
      </c>
      <c r="G38" s="165" t="s">
        <v>16</v>
      </c>
      <c r="H38" s="165" t="s">
        <v>17</v>
      </c>
      <c r="I38" s="165" t="s">
        <v>18</v>
      </c>
      <c r="J38" s="165" t="s">
        <v>19</v>
      </c>
      <c r="K38" s="165" t="s">
        <v>20</v>
      </c>
      <c r="L38" s="164" t="s">
        <v>48</v>
      </c>
      <c r="M38" s="167" t="s">
        <v>49</v>
      </c>
      <c r="N38" s="167" t="s">
        <v>50</v>
      </c>
      <c r="O38" s="167" t="s">
        <v>51</v>
      </c>
      <c r="P38" s="167" t="s">
        <v>52</v>
      </c>
      <c r="Q38" s="167" t="s">
        <v>53</v>
      </c>
      <c r="R38" s="167" t="s">
        <v>54</v>
      </c>
      <c r="S38" s="167" t="s">
        <v>55</v>
      </c>
      <c r="T38" s="167" t="s">
        <v>56</v>
      </c>
      <c r="U38" s="167" t="s">
        <v>57</v>
      </c>
      <c r="V38" s="167" t="s">
        <v>58</v>
      </c>
      <c r="W38" s="167" t="s">
        <v>59</v>
      </c>
      <c r="X38" s="167" t="s">
        <v>60</v>
      </c>
      <c r="Y38" s="167" t="s">
        <v>61</v>
      </c>
      <c r="Z38" s="165" t="s">
        <v>365</v>
      </c>
      <c r="AA38" s="167" t="s">
        <v>366</v>
      </c>
      <c r="AB38" s="152"/>
      <c r="AC38" s="166" t="s">
        <v>65</v>
      </c>
      <c r="AD38" s="166" t="s">
        <v>66</v>
      </c>
      <c r="AE38" s="166" t="s">
        <v>67</v>
      </c>
      <c r="AF38" s="166" t="s">
        <v>68</v>
      </c>
      <c r="AG38" s="166" t="s">
        <v>69</v>
      </c>
      <c r="AH38" s="166" t="s">
        <v>70</v>
      </c>
      <c r="AI38" s="166" t="s">
        <v>71</v>
      </c>
      <c r="AJ38" s="166" t="s">
        <v>72</v>
      </c>
      <c r="AK38" s="166" t="s">
        <v>73</v>
      </c>
      <c r="AL38" s="166" t="s">
        <v>74</v>
      </c>
      <c r="AM38" s="166" t="s">
        <v>75</v>
      </c>
      <c r="AN38" s="166" t="s">
        <v>367</v>
      </c>
    </row>
    <row r="39" spans="1:40" ht="30.75" customHeight="1">
      <c r="A39" s="766" t="s">
        <v>717</v>
      </c>
      <c r="B39" s="678" t="s">
        <v>692</v>
      </c>
      <c r="C39" s="812" t="s">
        <v>622</v>
      </c>
      <c r="D39" s="812" t="s">
        <v>693</v>
      </c>
      <c r="E39" s="812" t="s">
        <v>372</v>
      </c>
      <c r="F39" s="812" t="s">
        <v>413</v>
      </c>
      <c r="G39" s="678" t="s">
        <v>198</v>
      </c>
      <c r="H39" s="678">
        <v>1</v>
      </c>
      <c r="I39" s="678" t="s">
        <v>719</v>
      </c>
      <c r="J39" s="678" t="s">
        <v>375</v>
      </c>
      <c r="K39" s="678" t="s">
        <v>695</v>
      </c>
      <c r="L39" s="46" t="s">
        <v>44</v>
      </c>
      <c r="M39" s="47">
        <f t="shared" ref="M39:X39" si="6">+M88</f>
        <v>0</v>
      </c>
      <c r="N39" s="47">
        <f t="shared" si="6"/>
        <v>0</v>
      </c>
      <c r="O39" s="47">
        <f t="shared" si="6"/>
        <v>0</v>
      </c>
      <c r="P39" s="47">
        <f t="shared" si="6"/>
        <v>9.4999999999999987E-2</v>
      </c>
      <c r="Q39" s="47">
        <f t="shared" si="6"/>
        <v>0.18125000000000005</v>
      </c>
      <c r="R39" s="47">
        <f t="shared" si="6"/>
        <v>0.10875000000000001</v>
      </c>
      <c r="S39" s="47">
        <f t="shared" si="6"/>
        <v>0.105</v>
      </c>
      <c r="T39" s="47">
        <f t="shared" si="6"/>
        <v>0.25500000000000006</v>
      </c>
      <c r="U39" s="47">
        <f t="shared" si="6"/>
        <v>0.17</v>
      </c>
      <c r="V39" s="47">
        <f t="shared" si="6"/>
        <v>0.02</v>
      </c>
      <c r="W39" s="47">
        <f t="shared" si="6"/>
        <v>5.7500000000000002E-2</v>
      </c>
      <c r="X39" s="47">
        <f t="shared" si="6"/>
        <v>7.4999999999999997E-3</v>
      </c>
      <c r="Y39" s="167">
        <f t="shared" ref="Y39:Y40" si="7">SUM(M39:X39)</f>
        <v>1.0000000000000002</v>
      </c>
      <c r="Z39" s="709">
        <v>0.5</v>
      </c>
      <c r="AA39" s="778">
        <f>IF(OR(Y40=0,Z39=0),0,(Y40/Y39*Z39))</f>
        <v>0</v>
      </c>
      <c r="AB39" s="152"/>
      <c r="AC39" s="681"/>
      <c r="AD39" s="681"/>
      <c r="AE39" s="681"/>
      <c r="AF39" s="681"/>
      <c r="AG39" s="681"/>
      <c r="AH39" s="681"/>
      <c r="AI39" s="681"/>
      <c r="AJ39" s="681"/>
      <c r="AK39" s="681"/>
      <c r="AL39" s="681"/>
      <c r="AM39" s="681"/>
      <c r="AN39" s="681"/>
    </row>
    <row r="40" spans="1:40" ht="30.75" customHeight="1">
      <c r="A40" s="687"/>
      <c r="B40" s="680"/>
      <c r="C40" s="680"/>
      <c r="D40" s="680"/>
      <c r="E40" s="680"/>
      <c r="F40" s="680"/>
      <c r="G40" s="680"/>
      <c r="H40" s="680"/>
      <c r="I40" s="680"/>
      <c r="J40" s="680"/>
      <c r="K40" s="680"/>
      <c r="L40" s="168" t="s">
        <v>377</v>
      </c>
      <c r="M40" s="169">
        <f t="shared" ref="M40:X40" si="8">+M89</f>
        <v>0</v>
      </c>
      <c r="N40" s="169">
        <f t="shared" si="8"/>
        <v>0</v>
      </c>
      <c r="O40" s="169">
        <f t="shared" si="8"/>
        <v>0</v>
      </c>
      <c r="P40" s="169">
        <f t="shared" si="8"/>
        <v>0</v>
      </c>
      <c r="Q40" s="169">
        <f t="shared" si="8"/>
        <v>0</v>
      </c>
      <c r="R40" s="169">
        <f t="shared" si="8"/>
        <v>0</v>
      </c>
      <c r="S40" s="169">
        <f t="shared" si="8"/>
        <v>0</v>
      </c>
      <c r="T40" s="169">
        <f t="shared" si="8"/>
        <v>0</v>
      </c>
      <c r="U40" s="169">
        <f t="shared" si="8"/>
        <v>0</v>
      </c>
      <c r="V40" s="169">
        <f t="shared" si="8"/>
        <v>0</v>
      </c>
      <c r="W40" s="169">
        <f t="shared" si="8"/>
        <v>0</v>
      </c>
      <c r="X40" s="169">
        <f t="shared" si="8"/>
        <v>0</v>
      </c>
      <c r="Y40" s="170">
        <f t="shared" si="7"/>
        <v>0</v>
      </c>
      <c r="Z40" s="680"/>
      <c r="AA40" s="680"/>
      <c r="AB40" s="152"/>
      <c r="AC40" s="680"/>
      <c r="AD40" s="680"/>
      <c r="AE40" s="680"/>
      <c r="AF40" s="680"/>
      <c r="AG40" s="680"/>
      <c r="AH40" s="680"/>
      <c r="AI40" s="680"/>
      <c r="AJ40" s="680"/>
      <c r="AK40" s="680"/>
      <c r="AL40" s="680"/>
      <c r="AM40" s="680"/>
      <c r="AN40" s="680"/>
    </row>
    <row r="41" spans="1:40" ht="22.5" customHeight="1">
      <c r="A41" s="687"/>
      <c r="B41" s="251"/>
      <c r="C41" s="779" t="s">
        <v>378</v>
      </c>
      <c r="D41" s="691"/>
      <c r="E41" s="691"/>
      <c r="F41" s="691"/>
      <c r="G41" s="691"/>
      <c r="H41" s="691"/>
      <c r="I41" s="691"/>
      <c r="J41" s="680"/>
      <c r="K41" s="171"/>
      <c r="L41" s="172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2"/>
      <c r="Z41" s="194" t="s">
        <v>379</v>
      </c>
      <c r="AA41" s="192"/>
      <c r="AB41" s="152"/>
      <c r="AC41" s="807"/>
      <c r="AD41" s="691"/>
      <c r="AE41" s="691"/>
      <c r="AF41" s="691"/>
      <c r="AG41" s="691"/>
      <c r="AH41" s="691"/>
      <c r="AI41" s="691"/>
      <c r="AJ41" s="691"/>
      <c r="AK41" s="691"/>
      <c r="AL41" s="691"/>
      <c r="AM41" s="691"/>
      <c r="AN41" s="680"/>
    </row>
    <row r="42" spans="1:40" ht="21.75" customHeight="1">
      <c r="A42" s="687"/>
      <c r="B42" s="678" t="s">
        <v>692</v>
      </c>
      <c r="C42" s="788" t="s">
        <v>721</v>
      </c>
      <c r="D42" s="690"/>
      <c r="E42" s="690"/>
      <c r="F42" s="690"/>
      <c r="G42" s="690"/>
      <c r="H42" s="690"/>
      <c r="I42" s="690"/>
      <c r="J42" s="679"/>
      <c r="K42" s="681" t="s">
        <v>695</v>
      </c>
      <c r="L42" s="46" t="s">
        <v>44</v>
      </c>
      <c r="M42" s="47"/>
      <c r="N42" s="47"/>
      <c r="O42" s="47"/>
      <c r="P42" s="47">
        <v>0.25</v>
      </c>
      <c r="Q42" s="47">
        <v>0.25</v>
      </c>
      <c r="R42" s="47">
        <v>0.25</v>
      </c>
      <c r="S42" s="47">
        <v>0.25</v>
      </c>
      <c r="T42" s="47"/>
      <c r="U42" s="47"/>
      <c r="V42" s="47"/>
      <c r="W42" s="47"/>
      <c r="X42" s="47"/>
      <c r="Y42" s="167">
        <f t="shared" ref="Y42:Y89" si="9">SUM(M42:X42)</f>
        <v>1</v>
      </c>
      <c r="Z42" s="709">
        <v>0.05</v>
      </c>
      <c r="AA42" s="764">
        <f>IF(OR(Y43=0,Z42=0),0,(Y43/Y42*Z42))</f>
        <v>0</v>
      </c>
      <c r="AB42" s="152"/>
      <c r="AC42" s="681"/>
      <c r="AD42" s="681"/>
      <c r="AE42" s="681"/>
      <c r="AF42" s="681"/>
      <c r="AG42" s="681"/>
      <c r="AH42" s="681"/>
      <c r="AI42" s="681"/>
      <c r="AJ42" s="681"/>
      <c r="AK42" s="681"/>
      <c r="AL42" s="681"/>
      <c r="AM42" s="681"/>
      <c r="AN42" s="681"/>
    </row>
    <row r="43" spans="1:40" ht="21.75" customHeight="1">
      <c r="A43" s="687"/>
      <c r="B43" s="680"/>
      <c r="C43" s="691"/>
      <c r="D43" s="691"/>
      <c r="E43" s="691"/>
      <c r="F43" s="691"/>
      <c r="G43" s="691"/>
      <c r="H43" s="691"/>
      <c r="I43" s="691"/>
      <c r="J43" s="680"/>
      <c r="K43" s="680"/>
      <c r="L43" s="124" t="s">
        <v>377</v>
      </c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0">
        <f t="shared" si="9"/>
        <v>0</v>
      </c>
      <c r="Z43" s="680"/>
      <c r="AA43" s="680"/>
      <c r="AB43" s="152"/>
      <c r="AC43" s="680"/>
      <c r="AD43" s="680"/>
      <c r="AE43" s="680"/>
      <c r="AF43" s="680"/>
      <c r="AG43" s="680"/>
      <c r="AH43" s="680"/>
      <c r="AI43" s="680"/>
      <c r="AJ43" s="680"/>
      <c r="AK43" s="680"/>
      <c r="AL43" s="680"/>
      <c r="AM43" s="680"/>
      <c r="AN43" s="680"/>
    </row>
    <row r="44" spans="1:40" ht="21.75" customHeight="1">
      <c r="A44" s="687"/>
      <c r="B44" s="678" t="s">
        <v>692</v>
      </c>
      <c r="C44" s="788" t="s">
        <v>723</v>
      </c>
      <c r="D44" s="690"/>
      <c r="E44" s="690"/>
      <c r="F44" s="690"/>
      <c r="G44" s="690"/>
      <c r="H44" s="690"/>
      <c r="I44" s="690"/>
      <c r="J44" s="679"/>
      <c r="K44" s="681" t="s">
        <v>695</v>
      </c>
      <c r="L44" s="46" t="s">
        <v>44</v>
      </c>
      <c r="M44" s="175"/>
      <c r="N44" s="175"/>
      <c r="O44" s="175"/>
      <c r="P44" s="175"/>
      <c r="Q44" s="175"/>
      <c r="R44" s="175"/>
      <c r="S44" s="175"/>
      <c r="T44" s="456">
        <v>1</v>
      </c>
      <c r="U44" s="175"/>
      <c r="V44" s="175"/>
      <c r="W44" s="175"/>
      <c r="X44" s="175"/>
      <c r="Y44" s="167">
        <f t="shared" si="9"/>
        <v>1</v>
      </c>
      <c r="Z44" s="709">
        <v>0.05</v>
      </c>
      <c r="AA44" s="764">
        <f>IF(OR(Y45=0,Z44=0),0,(Y45/Y44*Z44))</f>
        <v>0</v>
      </c>
      <c r="AB44" s="152"/>
      <c r="AC44" s="681"/>
      <c r="AD44" s="681"/>
      <c r="AE44" s="681"/>
      <c r="AF44" s="681"/>
      <c r="AG44" s="681"/>
      <c r="AH44" s="681"/>
      <c r="AI44" s="681"/>
      <c r="AJ44" s="681"/>
      <c r="AK44" s="681"/>
      <c r="AL44" s="681"/>
      <c r="AM44" s="681"/>
      <c r="AN44" s="681"/>
    </row>
    <row r="45" spans="1:40" ht="21.75" customHeight="1">
      <c r="A45" s="687"/>
      <c r="B45" s="680"/>
      <c r="C45" s="691"/>
      <c r="D45" s="691"/>
      <c r="E45" s="691"/>
      <c r="F45" s="691"/>
      <c r="G45" s="691"/>
      <c r="H45" s="691"/>
      <c r="I45" s="691"/>
      <c r="J45" s="680"/>
      <c r="K45" s="680"/>
      <c r="L45" s="124" t="s">
        <v>377</v>
      </c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0">
        <f t="shared" si="9"/>
        <v>0</v>
      </c>
      <c r="Z45" s="680"/>
      <c r="AA45" s="680"/>
      <c r="AB45" s="152"/>
      <c r="AC45" s="680"/>
      <c r="AD45" s="680"/>
      <c r="AE45" s="680"/>
      <c r="AF45" s="680"/>
      <c r="AG45" s="680"/>
      <c r="AH45" s="680"/>
      <c r="AI45" s="680"/>
      <c r="AJ45" s="680"/>
      <c r="AK45" s="680"/>
      <c r="AL45" s="680"/>
      <c r="AM45" s="680"/>
      <c r="AN45" s="680"/>
    </row>
    <row r="46" spans="1:40" ht="21.75" customHeight="1">
      <c r="A46" s="687"/>
      <c r="B46" s="678" t="s">
        <v>692</v>
      </c>
      <c r="C46" s="788" t="s">
        <v>724</v>
      </c>
      <c r="D46" s="690"/>
      <c r="E46" s="690"/>
      <c r="F46" s="690"/>
      <c r="G46" s="690"/>
      <c r="H46" s="690"/>
      <c r="I46" s="690"/>
      <c r="J46" s="679"/>
      <c r="K46" s="681" t="s">
        <v>695</v>
      </c>
      <c r="L46" s="46" t="s">
        <v>44</v>
      </c>
      <c r="M46" s="175"/>
      <c r="N46" s="175"/>
      <c r="O46" s="175"/>
      <c r="P46" s="175"/>
      <c r="Q46" s="456">
        <v>0.25</v>
      </c>
      <c r="R46" s="456">
        <v>0.25</v>
      </c>
      <c r="S46" s="456">
        <v>0.25</v>
      </c>
      <c r="T46" s="456">
        <v>0.25</v>
      </c>
      <c r="U46" s="175"/>
      <c r="V46" s="175"/>
      <c r="W46" s="175"/>
      <c r="X46" s="175"/>
      <c r="Y46" s="167">
        <f t="shared" si="9"/>
        <v>1</v>
      </c>
      <c r="Z46" s="709">
        <v>0.05</v>
      </c>
      <c r="AA46" s="764">
        <f>IF(OR(Y47=0,Z46=0),0,(Y47/Y46*Z46))</f>
        <v>0</v>
      </c>
      <c r="AB46" s="152"/>
      <c r="AC46" s="681"/>
      <c r="AD46" s="681"/>
      <c r="AE46" s="681"/>
      <c r="AF46" s="681"/>
      <c r="AG46" s="681"/>
      <c r="AH46" s="681"/>
      <c r="AI46" s="681"/>
      <c r="AJ46" s="681"/>
      <c r="AK46" s="681"/>
      <c r="AL46" s="681"/>
      <c r="AM46" s="681"/>
      <c r="AN46" s="681"/>
    </row>
    <row r="47" spans="1:40" ht="21.75" customHeight="1">
      <c r="A47" s="687"/>
      <c r="B47" s="680"/>
      <c r="C47" s="691"/>
      <c r="D47" s="691"/>
      <c r="E47" s="691"/>
      <c r="F47" s="691"/>
      <c r="G47" s="691"/>
      <c r="H47" s="691"/>
      <c r="I47" s="691"/>
      <c r="J47" s="680"/>
      <c r="K47" s="680"/>
      <c r="L47" s="124" t="s">
        <v>377</v>
      </c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0">
        <f t="shared" si="9"/>
        <v>0</v>
      </c>
      <c r="Z47" s="680"/>
      <c r="AA47" s="680"/>
      <c r="AB47" s="152"/>
      <c r="AC47" s="680"/>
      <c r="AD47" s="680"/>
      <c r="AE47" s="680"/>
      <c r="AF47" s="680"/>
      <c r="AG47" s="680"/>
      <c r="AH47" s="680"/>
      <c r="AI47" s="680"/>
      <c r="AJ47" s="680"/>
      <c r="AK47" s="680"/>
      <c r="AL47" s="680"/>
      <c r="AM47" s="680"/>
      <c r="AN47" s="680"/>
    </row>
    <row r="48" spans="1:40" ht="21.75" customHeight="1">
      <c r="A48" s="687"/>
      <c r="B48" s="694" t="s">
        <v>692</v>
      </c>
      <c r="C48" s="790" t="s">
        <v>726</v>
      </c>
      <c r="D48" s="783"/>
      <c r="E48" s="783"/>
      <c r="F48" s="783"/>
      <c r="G48" s="783"/>
      <c r="H48" s="783"/>
      <c r="I48" s="783"/>
      <c r="J48" s="784"/>
      <c r="K48" s="686" t="s">
        <v>695</v>
      </c>
      <c r="L48" s="46" t="s">
        <v>44</v>
      </c>
      <c r="M48" s="175"/>
      <c r="N48" s="175"/>
      <c r="O48" s="175"/>
      <c r="P48" s="175"/>
      <c r="Q48" s="175"/>
      <c r="R48" s="175"/>
      <c r="S48" s="175"/>
      <c r="T48" s="175"/>
      <c r="U48" s="456">
        <v>1</v>
      </c>
      <c r="V48" s="175"/>
      <c r="W48" s="175"/>
      <c r="X48" s="175"/>
      <c r="Y48" s="167">
        <f t="shared" si="9"/>
        <v>1</v>
      </c>
      <c r="Z48" s="709">
        <v>0.05</v>
      </c>
      <c r="AA48" s="764">
        <f>IF(OR(Y49=0,Z48=0),0,(Y49/Y48*Z48))</f>
        <v>0</v>
      </c>
      <c r="AB48" s="152"/>
      <c r="AC48" s="681"/>
      <c r="AD48" s="681"/>
      <c r="AE48" s="681"/>
      <c r="AF48" s="681"/>
      <c r="AG48" s="681"/>
      <c r="AH48" s="681"/>
      <c r="AI48" s="681"/>
      <c r="AJ48" s="681"/>
      <c r="AK48" s="681"/>
      <c r="AL48" s="681"/>
      <c r="AM48" s="681"/>
      <c r="AN48" s="681"/>
    </row>
    <row r="49" spans="1:40" ht="21.75" customHeight="1">
      <c r="A49" s="687"/>
      <c r="B49" s="688"/>
      <c r="C49" s="707"/>
      <c r="D49" s="691"/>
      <c r="E49" s="691"/>
      <c r="F49" s="691"/>
      <c r="G49" s="691"/>
      <c r="H49" s="691"/>
      <c r="I49" s="691"/>
      <c r="J49" s="680"/>
      <c r="K49" s="688"/>
      <c r="L49" s="124" t="s">
        <v>377</v>
      </c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0">
        <f t="shared" si="9"/>
        <v>0</v>
      </c>
      <c r="Z49" s="680"/>
      <c r="AA49" s="680"/>
      <c r="AB49" s="152"/>
      <c r="AC49" s="680"/>
      <c r="AD49" s="680"/>
      <c r="AE49" s="680"/>
      <c r="AF49" s="680"/>
      <c r="AG49" s="680"/>
      <c r="AH49" s="680"/>
      <c r="AI49" s="680"/>
      <c r="AJ49" s="680"/>
      <c r="AK49" s="680"/>
      <c r="AL49" s="680"/>
      <c r="AM49" s="680"/>
      <c r="AN49" s="680"/>
    </row>
    <row r="50" spans="1:40" ht="21.75" customHeight="1">
      <c r="A50" s="687"/>
      <c r="B50" s="694" t="s">
        <v>692</v>
      </c>
      <c r="C50" s="790" t="s">
        <v>729</v>
      </c>
      <c r="D50" s="783"/>
      <c r="E50" s="783"/>
      <c r="F50" s="783"/>
      <c r="G50" s="783"/>
      <c r="H50" s="783"/>
      <c r="I50" s="783"/>
      <c r="J50" s="784"/>
      <c r="K50" s="686" t="s">
        <v>695</v>
      </c>
      <c r="L50" s="46" t="s">
        <v>44</v>
      </c>
      <c r="M50" s="175"/>
      <c r="N50" s="175"/>
      <c r="O50" s="175"/>
      <c r="P50" s="456">
        <v>1</v>
      </c>
      <c r="Q50" s="175"/>
      <c r="R50" s="175"/>
      <c r="S50" s="175"/>
      <c r="T50" s="175"/>
      <c r="U50" s="175"/>
      <c r="V50" s="175"/>
      <c r="W50" s="175"/>
      <c r="X50" s="175"/>
      <c r="Y50" s="167">
        <f t="shared" si="9"/>
        <v>1</v>
      </c>
      <c r="Z50" s="709">
        <v>2.5000000000000001E-2</v>
      </c>
      <c r="AA50" s="764">
        <f>IF(OR(Y51=0,Z50=0),0,(Y51/Y50*Z50))</f>
        <v>0</v>
      </c>
      <c r="AB50" s="152"/>
      <c r="AC50" s="681"/>
      <c r="AD50" s="681"/>
      <c r="AE50" s="681"/>
      <c r="AF50" s="681"/>
      <c r="AG50" s="681"/>
      <c r="AH50" s="681"/>
      <c r="AI50" s="681"/>
      <c r="AJ50" s="681"/>
      <c r="AK50" s="681"/>
      <c r="AL50" s="681"/>
      <c r="AM50" s="681"/>
      <c r="AN50" s="681"/>
    </row>
    <row r="51" spans="1:40" ht="21.75" customHeight="1">
      <c r="A51" s="687"/>
      <c r="B51" s="688"/>
      <c r="C51" s="707"/>
      <c r="D51" s="691"/>
      <c r="E51" s="691"/>
      <c r="F51" s="691"/>
      <c r="G51" s="691"/>
      <c r="H51" s="691"/>
      <c r="I51" s="691"/>
      <c r="J51" s="680"/>
      <c r="K51" s="688"/>
      <c r="L51" s="124" t="s">
        <v>377</v>
      </c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0">
        <f t="shared" si="9"/>
        <v>0</v>
      </c>
      <c r="Z51" s="680"/>
      <c r="AA51" s="680"/>
      <c r="AB51" s="152"/>
      <c r="AC51" s="680"/>
      <c r="AD51" s="680"/>
      <c r="AE51" s="680"/>
      <c r="AF51" s="680"/>
      <c r="AG51" s="680"/>
      <c r="AH51" s="680"/>
      <c r="AI51" s="680"/>
      <c r="AJ51" s="680"/>
      <c r="AK51" s="680"/>
      <c r="AL51" s="680"/>
      <c r="AM51" s="680"/>
      <c r="AN51" s="680"/>
    </row>
    <row r="52" spans="1:40" ht="21.75" customHeight="1">
      <c r="A52" s="687"/>
      <c r="B52" s="694" t="s">
        <v>692</v>
      </c>
      <c r="C52" s="790" t="s">
        <v>731</v>
      </c>
      <c r="D52" s="783"/>
      <c r="E52" s="783"/>
      <c r="F52" s="783"/>
      <c r="G52" s="783"/>
      <c r="H52" s="783"/>
      <c r="I52" s="783"/>
      <c r="J52" s="784"/>
      <c r="K52" s="686" t="s">
        <v>695</v>
      </c>
      <c r="L52" s="46" t="s">
        <v>44</v>
      </c>
      <c r="M52" s="175"/>
      <c r="N52" s="175"/>
      <c r="O52" s="175"/>
      <c r="P52" s="456">
        <v>1</v>
      </c>
      <c r="Q52" s="175"/>
      <c r="R52" s="175"/>
      <c r="S52" s="175"/>
      <c r="T52" s="175"/>
      <c r="U52" s="175"/>
      <c r="V52" s="175"/>
      <c r="W52" s="175"/>
      <c r="X52" s="175"/>
      <c r="Y52" s="167">
        <f t="shared" si="9"/>
        <v>1</v>
      </c>
      <c r="Z52" s="773">
        <v>2.5000000000000001E-2</v>
      </c>
      <c r="AA52" s="764">
        <f>IF(OR(Y53=0,Z52=0),0,(Y53/Y52*Z52))</f>
        <v>0</v>
      </c>
      <c r="AB52" s="152"/>
      <c r="AC52" s="681"/>
      <c r="AD52" s="681"/>
      <c r="AE52" s="681"/>
      <c r="AF52" s="681"/>
      <c r="AG52" s="681"/>
      <c r="AH52" s="681"/>
      <c r="AI52" s="681"/>
      <c r="AJ52" s="681"/>
      <c r="AK52" s="681"/>
      <c r="AL52" s="681"/>
      <c r="AM52" s="681"/>
      <c r="AN52" s="681"/>
    </row>
    <row r="53" spans="1:40" ht="21.75" customHeight="1">
      <c r="A53" s="687"/>
      <c r="B53" s="688"/>
      <c r="C53" s="707"/>
      <c r="D53" s="691"/>
      <c r="E53" s="691"/>
      <c r="F53" s="691"/>
      <c r="G53" s="691"/>
      <c r="H53" s="691"/>
      <c r="I53" s="691"/>
      <c r="J53" s="680"/>
      <c r="K53" s="688"/>
      <c r="L53" s="124" t="s">
        <v>377</v>
      </c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0">
        <f t="shared" si="9"/>
        <v>0</v>
      </c>
      <c r="Z53" s="688"/>
      <c r="AA53" s="680"/>
      <c r="AB53" s="152"/>
      <c r="AC53" s="680"/>
      <c r="AD53" s="680"/>
      <c r="AE53" s="680"/>
      <c r="AF53" s="680"/>
      <c r="AG53" s="680"/>
      <c r="AH53" s="680"/>
      <c r="AI53" s="680"/>
      <c r="AJ53" s="680"/>
      <c r="AK53" s="680"/>
      <c r="AL53" s="680"/>
      <c r="AM53" s="680"/>
      <c r="AN53" s="680"/>
    </row>
    <row r="54" spans="1:40" ht="21.75" customHeight="1">
      <c r="A54" s="687"/>
      <c r="B54" s="694" t="s">
        <v>692</v>
      </c>
      <c r="C54" s="790" t="s">
        <v>733</v>
      </c>
      <c r="D54" s="783"/>
      <c r="E54" s="783"/>
      <c r="F54" s="783"/>
      <c r="G54" s="783"/>
      <c r="H54" s="783"/>
      <c r="I54" s="783"/>
      <c r="J54" s="784"/>
      <c r="K54" s="694" t="s">
        <v>695</v>
      </c>
      <c r="L54" s="46" t="s">
        <v>44</v>
      </c>
      <c r="M54" s="175"/>
      <c r="N54" s="175"/>
      <c r="O54" s="175"/>
      <c r="P54" s="456">
        <v>0.25</v>
      </c>
      <c r="Q54" s="456">
        <v>0.25</v>
      </c>
      <c r="R54" s="456">
        <v>0.25</v>
      </c>
      <c r="S54" s="456">
        <v>0.25</v>
      </c>
      <c r="T54" s="175"/>
      <c r="U54" s="175"/>
      <c r="V54" s="175"/>
      <c r="W54" s="175"/>
      <c r="X54" s="175"/>
      <c r="Y54" s="167">
        <f t="shared" si="9"/>
        <v>1</v>
      </c>
      <c r="Z54" s="773">
        <v>0.05</v>
      </c>
      <c r="AA54" s="764">
        <f>IF(OR(Y55=0,Z54=0),0,(Y55/Y54*Z54))</f>
        <v>0</v>
      </c>
      <c r="AB54" s="152"/>
      <c r="AC54" s="681"/>
      <c r="AD54" s="681"/>
      <c r="AE54" s="681"/>
      <c r="AF54" s="681"/>
      <c r="AG54" s="681"/>
      <c r="AH54" s="681"/>
      <c r="AI54" s="681"/>
      <c r="AJ54" s="681"/>
      <c r="AK54" s="681"/>
      <c r="AL54" s="681"/>
      <c r="AM54" s="681"/>
      <c r="AN54" s="681"/>
    </row>
    <row r="55" spans="1:40" ht="21.75" customHeight="1">
      <c r="A55" s="687"/>
      <c r="B55" s="688"/>
      <c r="C55" s="707"/>
      <c r="D55" s="691"/>
      <c r="E55" s="691"/>
      <c r="F55" s="691"/>
      <c r="G55" s="691"/>
      <c r="H55" s="691"/>
      <c r="I55" s="691"/>
      <c r="J55" s="680"/>
      <c r="K55" s="688"/>
      <c r="L55" s="124" t="s">
        <v>377</v>
      </c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0">
        <f t="shared" si="9"/>
        <v>0</v>
      </c>
      <c r="Z55" s="688"/>
      <c r="AA55" s="680"/>
      <c r="AB55" s="152"/>
      <c r="AC55" s="680"/>
      <c r="AD55" s="680"/>
      <c r="AE55" s="680"/>
      <c r="AF55" s="680"/>
      <c r="AG55" s="680"/>
      <c r="AH55" s="680"/>
      <c r="AI55" s="680"/>
      <c r="AJ55" s="680"/>
      <c r="AK55" s="680"/>
      <c r="AL55" s="680"/>
      <c r="AM55" s="680"/>
      <c r="AN55" s="680"/>
    </row>
    <row r="56" spans="1:40" ht="21.75" customHeight="1">
      <c r="A56" s="687"/>
      <c r="B56" s="694" t="s">
        <v>692</v>
      </c>
      <c r="C56" s="790" t="s">
        <v>735</v>
      </c>
      <c r="D56" s="783"/>
      <c r="E56" s="783"/>
      <c r="F56" s="783"/>
      <c r="G56" s="783"/>
      <c r="H56" s="783"/>
      <c r="I56" s="783"/>
      <c r="J56" s="784"/>
      <c r="K56" s="686" t="s">
        <v>695</v>
      </c>
      <c r="L56" s="46" t="s">
        <v>44</v>
      </c>
      <c r="M56" s="175"/>
      <c r="N56" s="175"/>
      <c r="O56" s="175"/>
      <c r="P56" s="175"/>
      <c r="Q56" s="175"/>
      <c r="R56" s="175"/>
      <c r="S56" s="175"/>
      <c r="T56" s="456">
        <v>1</v>
      </c>
      <c r="U56" s="175"/>
      <c r="V56" s="175"/>
      <c r="W56" s="175"/>
      <c r="X56" s="175"/>
      <c r="Y56" s="167">
        <f t="shared" si="9"/>
        <v>1</v>
      </c>
      <c r="Z56" s="773">
        <v>0.05</v>
      </c>
      <c r="AA56" s="764">
        <f>IF(OR(Y57=0,Z56=0),0,(Y57/Y56*Z56))</f>
        <v>0</v>
      </c>
      <c r="AB56" s="152"/>
      <c r="AC56" s="681"/>
      <c r="AD56" s="681"/>
      <c r="AE56" s="681"/>
      <c r="AF56" s="681"/>
      <c r="AG56" s="681"/>
      <c r="AH56" s="681"/>
      <c r="AI56" s="681"/>
      <c r="AJ56" s="681"/>
      <c r="AK56" s="681"/>
      <c r="AL56" s="681"/>
      <c r="AM56" s="681"/>
      <c r="AN56" s="681"/>
    </row>
    <row r="57" spans="1:40" ht="21.75" customHeight="1">
      <c r="A57" s="687"/>
      <c r="B57" s="688"/>
      <c r="C57" s="707"/>
      <c r="D57" s="691"/>
      <c r="E57" s="691"/>
      <c r="F57" s="691"/>
      <c r="G57" s="691"/>
      <c r="H57" s="691"/>
      <c r="I57" s="691"/>
      <c r="J57" s="680"/>
      <c r="K57" s="688"/>
      <c r="L57" s="124" t="s">
        <v>377</v>
      </c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0">
        <f t="shared" si="9"/>
        <v>0</v>
      </c>
      <c r="Z57" s="688"/>
      <c r="AA57" s="680"/>
      <c r="AB57" s="152"/>
      <c r="AC57" s="680"/>
      <c r="AD57" s="680"/>
      <c r="AE57" s="680"/>
      <c r="AF57" s="680"/>
      <c r="AG57" s="680"/>
      <c r="AH57" s="680"/>
      <c r="AI57" s="680"/>
      <c r="AJ57" s="680"/>
      <c r="AK57" s="680"/>
      <c r="AL57" s="680"/>
      <c r="AM57" s="680"/>
      <c r="AN57" s="680"/>
    </row>
    <row r="58" spans="1:40" ht="21.75" customHeight="1">
      <c r="A58" s="687"/>
      <c r="B58" s="694" t="s">
        <v>692</v>
      </c>
      <c r="C58" s="790" t="s">
        <v>736</v>
      </c>
      <c r="D58" s="783"/>
      <c r="E58" s="783"/>
      <c r="F58" s="783"/>
      <c r="G58" s="783"/>
      <c r="H58" s="783"/>
      <c r="I58" s="783"/>
      <c r="J58" s="784"/>
      <c r="K58" s="686" t="s">
        <v>695</v>
      </c>
      <c r="L58" s="46" t="s">
        <v>44</v>
      </c>
      <c r="M58" s="175"/>
      <c r="N58" s="175"/>
      <c r="O58" s="175"/>
      <c r="P58" s="456">
        <v>0.3</v>
      </c>
      <c r="Q58" s="456">
        <v>0.3</v>
      </c>
      <c r="R58" s="456">
        <v>0.4</v>
      </c>
      <c r="S58" s="175"/>
      <c r="T58" s="175"/>
      <c r="U58" s="175"/>
      <c r="V58" s="175"/>
      <c r="W58" s="175"/>
      <c r="X58" s="175"/>
      <c r="Y58" s="167">
        <f t="shared" si="9"/>
        <v>1</v>
      </c>
      <c r="Z58" s="709">
        <v>2.5000000000000001E-2</v>
      </c>
      <c r="AA58" s="764">
        <f>IF(OR(Y59=0,Z58=0),0,(Y59/Y58*Z58))</f>
        <v>0</v>
      </c>
      <c r="AB58" s="152"/>
      <c r="AC58" s="681"/>
      <c r="AD58" s="681"/>
      <c r="AE58" s="681"/>
      <c r="AF58" s="681"/>
      <c r="AG58" s="681"/>
      <c r="AH58" s="681"/>
      <c r="AI58" s="681"/>
      <c r="AJ58" s="681"/>
      <c r="AK58" s="681"/>
      <c r="AL58" s="681"/>
      <c r="AM58" s="681"/>
      <c r="AN58" s="681"/>
    </row>
    <row r="59" spans="1:40" ht="21.75" customHeight="1">
      <c r="A59" s="687"/>
      <c r="B59" s="688"/>
      <c r="C59" s="707"/>
      <c r="D59" s="691"/>
      <c r="E59" s="691"/>
      <c r="F59" s="691"/>
      <c r="G59" s="691"/>
      <c r="H59" s="691"/>
      <c r="I59" s="691"/>
      <c r="J59" s="680"/>
      <c r="K59" s="688"/>
      <c r="L59" s="124" t="s">
        <v>377</v>
      </c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0">
        <f t="shared" si="9"/>
        <v>0</v>
      </c>
      <c r="Z59" s="680"/>
      <c r="AA59" s="680"/>
      <c r="AB59" s="152"/>
      <c r="AC59" s="680"/>
      <c r="AD59" s="680"/>
      <c r="AE59" s="680"/>
      <c r="AF59" s="680"/>
      <c r="AG59" s="680"/>
      <c r="AH59" s="680"/>
      <c r="AI59" s="680"/>
      <c r="AJ59" s="680"/>
      <c r="AK59" s="680"/>
      <c r="AL59" s="680"/>
      <c r="AM59" s="680"/>
      <c r="AN59" s="680"/>
    </row>
    <row r="60" spans="1:40" ht="21.75" customHeight="1">
      <c r="A60" s="687"/>
      <c r="B60" s="678" t="s">
        <v>692</v>
      </c>
      <c r="C60" s="788" t="s">
        <v>737</v>
      </c>
      <c r="D60" s="690"/>
      <c r="E60" s="690"/>
      <c r="F60" s="690"/>
      <c r="G60" s="690"/>
      <c r="H60" s="690"/>
      <c r="I60" s="690"/>
      <c r="J60" s="679"/>
      <c r="K60" s="681" t="s">
        <v>695</v>
      </c>
      <c r="L60" s="46" t="s">
        <v>44</v>
      </c>
      <c r="M60" s="175"/>
      <c r="N60" s="175"/>
      <c r="O60" s="175"/>
      <c r="P60" s="175"/>
      <c r="Q60" s="456">
        <v>0.5</v>
      </c>
      <c r="R60" s="456">
        <v>0.5</v>
      </c>
      <c r="S60" s="175"/>
      <c r="T60" s="175"/>
      <c r="U60" s="175"/>
      <c r="V60" s="175"/>
      <c r="W60" s="175"/>
      <c r="X60" s="175"/>
      <c r="Y60" s="167">
        <f t="shared" si="9"/>
        <v>1</v>
      </c>
      <c r="Z60" s="709">
        <v>2.5000000000000001E-2</v>
      </c>
      <c r="AA60" s="764">
        <f>IF(OR(Y61=0,Z60=0),0,(Y61/Y60*Z60))</f>
        <v>0</v>
      </c>
      <c r="AB60" s="152"/>
      <c r="AC60" s="681"/>
      <c r="AD60" s="681"/>
      <c r="AE60" s="681"/>
      <c r="AF60" s="681"/>
      <c r="AG60" s="681"/>
      <c r="AH60" s="681"/>
      <c r="AI60" s="681"/>
      <c r="AJ60" s="681"/>
      <c r="AK60" s="681"/>
      <c r="AL60" s="681"/>
      <c r="AM60" s="681"/>
      <c r="AN60" s="681"/>
    </row>
    <row r="61" spans="1:40" ht="21.75" customHeight="1">
      <c r="A61" s="687"/>
      <c r="B61" s="680"/>
      <c r="C61" s="691"/>
      <c r="D61" s="691"/>
      <c r="E61" s="691"/>
      <c r="F61" s="691"/>
      <c r="G61" s="691"/>
      <c r="H61" s="691"/>
      <c r="I61" s="691"/>
      <c r="J61" s="680"/>
      <c r="K61" s="680"/>
      <c r="L61" s="124" t="s">
        <v>377</v>
      </c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0">
        <f t="shared" si="9"/>
        <v>0</v>
      </c>
      <c r="Z61" s="680"/>
      <c r="AA61" s="680"/>
      <c r="AB61" s="152"/>
      <c r="AC61" s="680"/>
      <c r="AD61" s="680"/>
      <c r="AE61" s="680"/>
      <c r="AF61" s="680"/>
      <c r="AG61" s="680"/>
      <c r="AH61" s="680"/>
      <c r="AI61" s="680"/>
      <c r="AJ61" s="680"/>
      <c r="AK61" s="680"/>
      <c r="AL61" s="680"/>
      <c r="AM61" s="680"/>
      <c r="AN61" s="680"/>
    </row>
    <row r="62" spans="1:40" ht="21.75" customHeight="1">
      <c r="A62" s="687"/>
      <c r="B62" s="678" t="s">
        <v>692</v>
      </c>
      <c r="C62" s="788" t="s">
        <v>740</v>
      </c>
      <c r="D62" s="690"/>
      <c r="E62" s="690"/>
      <c r="F62" s="690"/>
      <c r="G62" s="690"/>
      <c r="H62" s="690"/>
      <c r="I62" s="690"/>
      <c r="J62" s="679"/>
      <c r="K62" s="681" t="s">
        <v>695</v>
      </c>
      <c r="L62" s="46" t="s">
        <v>44</v>
      </c>
      <c r="M62" s="175"/>
      <c r="N62" s="175"/>
      <c r="O62" s="175"/>
      <c r="P62" s="175"/>
      <c r="Q62" s="456">
        <v>1</v>
      </c>
      <c r="R62" s="175"/>
      <c r="S62" s="175"/>
      <c r="T62" s="175"/>
      <c r="U62" s="175"/>
      <c r="V62" s="175"/>
      <c r="W62" s="175"/>
      <c r="X62" s="175"/>
      <c r="Y62" s="167">
        <f t="shared" si="9"/>
        <v>1</v>
      </c>
      <c r="Z62" s="709">
        <v>0.05</v>
      </c>
      <c r="AA62" s="764">
        <f>IF(OR(Y63=0,Z62=0),0,(Y63/Y62*Z62))</f>
        <v>0</v>
      </c>
      <c r="AB62" s="152"/>
      <c r="AC62" s="681"/>
      <c r="AD62" s="681"/>
      <c r="AE62" s="681"/>
      <c r="AF62" s="681"/>
      <c r="AG62" s="681"/>
      <c r="AH62" s="681"/>
      <c r="AI62" s="681"/>
      <c r="AJ62" s="681"/>
      <c r="AK62" s="681"/>
      <c r="AL62" s="681"/>
      <c r="AM62" s="681"/>
      <c r="AN62" s="681"/>
    </row>
    <row r="63" spans="1:40" ht="21.75" customHeight="1">
      <c r="A63" s="687"/>
      <c r="B63" s="680"/>
      <c r="C63" s="691"/>
      <c r="D63" s="691"/>
      <c r="E63" s="691"/>
      <c r="F63" s="691"/>
      <c r="G63" s="691"/>
      <c r="H63" s="691"/>
      <c r="I63" s="691"/>
      <c r="J63" s="680"/>
      <c r="K63" s="680"/>
      <c r="L63" s="124" t="s">
        <v>377</v>
      </c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0">
        <f t="shared" si="9"/>
        <v>0</v>
      </c>
      <c r="Z63" s="680"/>
      <c r="AA63" s="680"/>
      <c r="AB63" s="152"/>
      <c r="AC63" s="680"/>
      <c r="AD63" s="680"/>
      <c r="AE63" s="680"/>
      <c r="AF63" s="680"/>
      <c r="AG63" s="680"/>
      <c r="AH63" s="680"/>
      <c r="AI63" s="680"/>
      <c r="AJ63" s="680"/>
      <c r="AK63" s="680"/>
      <c r="AL63" s="680"/>
      <c r="AM63" s="680"/>
      <c r="AN63" s="680"/>
    </row>
    <row r="64" spans="1:40" ht="21.75" customHeight="1">
      <c r="A64" s="687"/>
      <c r="B64" s="678" t="s">
        <v>692</v>
      </c>
      <c r="C64" s="788" t="s">
        <v>741</v>
      </c>
      <c r="D64" s="690"/>
      <c r="E64" s="690"/>
      <c r="F64" s="690"/>
      <c r="G64" s="690"/>
      <c r="H64" s="690"/>
      <c r="I64" s="690"/>
      <c r="J64" s="679"/>
      <c r="K64" s="681" t="s">
        <v>695</v>
      </c>
      <c r="L64" s="46" t="s">
        <v>44</v>
      </c>
      <c r="M64" s="175"/>
      <c r="N64" s="175"/>
      <c r="O64" s="175"/>
      <c r="P64" s="175"/>
      <c r="Q64" s="456">
        <v>1</v>
      </c>
      <c r="R64" s="175"/>
      <c r="S64" s="175"/>
      <c r="T64" s="175"/>
      <c r="U64" s="175"/>
      <c r="V64" s="175"/>
      <c r="W64" s="175"/>
      <c r="X64" s="175"/>
      <c r="Y64" s="167">
        <f t="shared" si="9"/>
        <v>1</v>
      </c>
      <c r="Z64" s="709">
        <v>2.5000000000000001E-2</v>
      </c>
      <c r="AA64" s="764">
        <f>IF(OR(Y65=0,Z64=0),0,(Y65/Y64*Z64))</f>
        <v>0</v>
      </c>
      <c r="AB64" s="152"/>
      <c r="AC64" s="681"/>
      <c r="AD64" s="681"/>
      <c r="AE64" s="681"/>
      <c r="AF64" s="681"/>
      <c r="AG64" s="681"/>
      <c r="AH64" s="681"/>
      <c r="AI64" s="681"/>
      <c r="AJ64" s="681"/>
      <c r="AK64" s="681"/>
      <c r="AL64" s="681"/>
      <c r="AM64" s="681"/>
      <c r="AN64" s="681"/>
    </row>
    <row r="65" spans="1:40" ht="21.75" customHeight="1">
      <c r="A65" s="687"/>
      <c r="B65" s="680"/>
      <c r="C65" s="691"/>
      <c r="D65" s="691"/>
      <c r="E65" s="691"/>
      <c r="F65" s="691"/>
      <c r="G65" s="691"/>
      <c r="H65" s="691"/>
      <c r="I65" s="691"/>
      <c r="J65" s="680"/>
      <c r="K65" s="680"/>
      <c r="L65" s="124" t="s">
        <v>377</v>
      </c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0">
        <f t="shared" si="9"/>
        <v>0</v>
      </c>
      <c r="Z65" s="680"/>
      <c r="AA65" s="680"/>
      <c r="AB65" s="152"/>
      <c r="AC65" s="680"/>
      <c r="AD65" s="680"/>
      <c r="AE65" s="680"/>
      <c r="AF65" s="680"/>
      <c r="AG65" s="680"/>
      <c r="AH65" s="680"/>
      <c r="AI65" s="680"/>
      <c r="AJ65" s="680"/>
      <c r="AK65" s="680"/>
      <c r="AL65" s="680"/>
      <c r="AM65" s="680"/>
      <c r="AN65" s="680"/>
    </row>
    <row r="66" spans="1:40" ht="21.75" customHeight="1">
      <c r="A66" s="687"/>
      <c r="B66" s="678" t="s">
        <v>692</v>
      </c>
      <c r="C66" s="788" t="s">
        <v>743</v>
      </c>
      <c r="D66" s="690"/>
      <c r="E66" s="690"/>
      <c r="F66" s="690"/>
      <c r="G66" s="690"/>
      <c r="H66" s="690"/>
      <c r="I66" s="690"/>
      <c r="J66" s="679"/>
      <c r="K66" s="681" t="s">
        <v>695</v>
      </c>
      <c r="L66" s="46" t="s">
        <v>44</v>
      </c>
      <c r="M66" s="175"/>
      <c r="N66" s="175"/>
      <c r="O66" s="175"/>
      <c r="P66" s="175"/>
      <c r="Q66" s="456">
        <v>0.25</v>
      </c>
      <c r="R66" s="456">
        <v>0.25</v>
      </c>
      <c r="S66" s="456">
        <v>0.5</v>
      </c>
      <c r="T66" s="175"/>
      <c r="U66" s="175"/>
      <c r="V66" s="175"/>
      <c r="W66" s="175"/>
      <c r="X66" s="175"/>
      <c r="Y66" s="167">
        <f t="shared" si="9"/>
        <v>1</v>
      </c>
      <c r="Z66" s="709">
        <v>2.5000000000000001E-2</v>
      </c>
      <c r="AA66" s="764">
        <f>IF(OR(Y67=0,Z66=0),0,(Y67/Y66*Z66))</f>
        <v>0</v>
      </c>
      <c r="AB66" s="152"/>
      <c r="AC66" s="681"/>
      <c r="AD66" s="681"/>
      <c r="AE66" s="681"/>
      <c r="AF66" s="681"/>
      <c r="AG66" s="681"/>
      <c r="AH66" s="681"/>
      <c r="AI66" s="681"/>
      <c r="AJ66" s="681"/>
      <c r="AK66" s="681"/>
      <c r="AL66" s="681"/>
      <c r="AM66" s="681"/>
      <c r="AN66" s="681"/>
    </row>
    <row r="67" spans="1:40" ht="21.75" customHeight="1">
      <c r="A67" s="687"/>
      <c r="B67" s="680"/>
      <c r="C67" s="691"/>
      <c r="D67" s="691"/>
      <c r="E67" s="691"/>
      <c r="F67" s="691"/>
      <c r="G67" s="691"/>
      <c r="H67" s="691"/>
      <c r="I67" s="691"/>
      <c r="J67" s="680"/>
      <c r="K67" s="680"/>
      <c r="L67" s="124" t="s">
        <v>377</v>
      </c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0">
        <f t="shared" si="9"/>
        <v>0</v>
      </c>
      <c r="Z67" s="680"/>
      <c r="AA67" s="680"/>
      <c r="AB67" s="152"/>
      <c r="AC67" s="680"/>
      <c r="AD67" s="680"/>
      <c r="AE67" s="680"/>
      <c r="AF67" s="680"/>
      <c r="AG67" s="680"/>
      <c r="AH67" s="680"/>
      <c r="AI67" s="680"/>
      <c r="AJ67" s="680"/>
      <c r="AK67" s="680"/>
      <c r="AL67" s="680"/>
      <c r="AM67" s="680"/>
      <c r="AN67" s="680"/>
    </row>
    <row r="68" spans="1:40" ht="21.75" customHeight="1">
      <c r="A68" s="687"/>
      <c r="B68" s="694" t="s">
        <v>692</v>
      </c>
      <c r="C68" s="790" t="s">
        <v>745</v>
      </c>
      <c r="D68" s="783"/>
      <c r="E68" s="783"/>
      <c r="F68" s="783"/>
      <c r="G68" s="783"/>
      <c r="H68" s="783"/>
      <c r="I68" s="783"/>
      <c r="J68" s="784"/>
      <c r="K68" s="686" t="s">
        <v>695</v>
      </c>
      <c r="L68" s="46" t="s">
        <v>44</v>
      </c>
      <c r="M68" s="175"/>
      <c r="N68" s="175"/>
      <c r="O68" s="175"/>
      <c r="P68" s="175"/>
      <c r="Q68" s="175"/>
      <c r="R68" s="175"/>
      <c r="S68" s="175"/>
      <c r="T68" s="456">
        <v>1</v>
      </c>
      <c r="U68" s="175"/>
      <c r="V68" s="175"/>
      <c r="W68" s="175"/>
      <c r="X68" s="175"/>
      <c r="Y68" s="167">
        <f t="shared" si="9"/>
        <v>1</v>
      </c>
      <c r="Z68" s="709">
        <v>0.05</v>
      </c>
      <c r="AA68" s="764">
        <f>IF(OR(Y69=0,Z68=0),0,(Y69/Y68*Z68))</f>
        <v>0</v>
      </c>
      <c r="AB68" s="152"/>
      <c r="AC68" s="681"/>
      <c r="AD68" s="681"/>
      <c r="AE68" s="681"/>
      <c r="AF68" s="681"/>
      <c r="AG68" s="681"/>
      <c r="AH68" s="681"/>
      <c r="AI68" s="681"/>
      <c r="AJ68" s="681"/>
      <c r="AK68" s="681"/>
      <c r="AL68" s="681"/>
      <c r="AM68" s="681"/>
      <c r="AN68" s="681"/>
    </row>
    <row r="69" spans="1:40" ht="21.75" customHeight="1">
      <c r="A69" s="687"/>
      <c r="B69" s="688"/>
      <c r="C69" s="707"/>
      <c r="D69" s="691"/>
      <c r="E69" s="691"/>
      <c r="F69" s="691"/>
      <c r="G69" s="691"/>
      <c r="H69" s="691"/>
      <c r="I69" s="691"/>
      <c r="J69" s="680"/>
      <c r="K69" s="688"/>
      <c r="L69" s="124" t="s">
        <v>377</v>
      </c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0">
        <f t="shared" si="9"/>
        <v>0</v>
      </c>
      <c r="Z69" s="680"/>
      <c r="AA69" s="680"/>
      <c r="AB69" s="152"/>
      <c r="AC69" s="680"/>
      <c r="AD69" s="680"/>
      <c r="AE69" s="680"/>
      <c r="AF69" s="680"/>
      <c r="AG69" s="680"/>
      <c r="AH69" s="680"/>
      <c r="AI69" s="680"/>
      <c r="AJ69" s="680"/>
      <c r="AK69" s="680"/>
      <c r="AL69" s="680"/>
      <c r="AM69" s="680"/>
      <c r="AN69" s="680"/>
    </row>
    <row r="70" spans="1:40" ht="21.75" customHeight="1">
      <c r="A70" s="687"/>
      <c r="B70" s="694" t="s">
        <v>692</v>
      </c>
      <c r="C70" s="790" t="s">
        <v>747</v>
      </c>
      <c r="D70" s="783"/>
      <c r="E70" s="783"/>
      <c r="F70" s="783"/>
      <c r="G70" s="783"/>
      <c r="H70" s="783"/>
      <c r="I70" s="783"/>
      <c r="J70" s="784"/>
      <c r="K70" s="694" t="s">
        <v>695</v>
      </c>
      <c r="L70" s="46" t="s">
        <v>44</v>
      </c>
      <c r="M70" s="47"/>
      <c r="N70" s="47"/>
      <c r="O70" s="47"/>
      <c r="P70" s="47"/>
      <c r="Q70" s="47">
        <v>0.1</v>
      </c>
      <c r="R70" s="47">
        <v>0.1</v>
      </c>
      <c r="S70" s="47">
        <v>0.1</v>
      </c>
      <c r="T70" s="47">
        <v>0.1</v>
      </c>
      <c r="U70" s="47">
        <v>0.15</v>
      </c>
      <c r="V70" s="47">
        <v>0.15</v>
      </c>
      <c r="W70" s="47">
        <v>0.15</v>
      </c>
      <c r="X70" s="47">
        <v>0.15</v>
      </c>
      <c r="Y70" s="167">
        <f t="shared" si="9"/>
        <v>1</v>
      </c>
      <c r="Z70" s="773">
        <v>0.05</v>
      </c>
      <c r="AA70" s="764">
        <f>IF(OR(Y71=0,Z70=0),0,(Y71/Y70*Z70))</f>
        <v>0</v>
      </c>
      <c r="AB70" s="152"/>
      <c r="AC70" s="681"/>
      <c r="AD70" s="681"/>
      <c r="AE70" s="681"/>
      <c r="AF70" s="681"/>
      <c r="AG70" s="681"/>
      <c r="AH70" s="681"/>
      <c r="AI70" s="681"/>
      <c r="AJ70" s="681"/>
      <c r="AK70" s="681"/>
      <c r="AL70" s="681"/>
      <c r="AM70" s="681"/>
      <c r="AN70" s="681"/>
    </row>
    <row r="71" spans="1:40" ht="21.75" customHeight="1">
      <c r="A71" s="687"/>
      <c r="B71" s="688"/>
      <c r="C71" s="707"/>
      <c r="D71" s="691"/>
      <c r="E71" s="691"/>
      <c r="F71" s="691"/>
      <c r="G71" s="691"/>
      <c r="H71" s="691"/>
      <c r="I71" s="691"/>
      <c r="J71" s="680"/>
      <c r="K71" s="688"/>
      <c r="L71" s="124" t="s">
        <v>377</v>
      </c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0">
        <f t="shared" si="9"/>
        <v>0</v>
      </c>
      <c r="Z71" s="688"/>
      <c r="AA71" s="680"/>
      <c r="AB71" s="152"/>
      <c r="AC71" s="680"/>
      <c r="AD71" s="680"/>
      <c r="AE71" s="680"/>
      <c r="AF71" s="680"/>
      <c r="AG71" s="680"/>
      <c r="AH71" s="680"/>
      <c r="AI71" s="680"/>
      <c r="AJ71" s="680"/>
      <c r="AK71" s="680"/>
      <c r="AL71" s="680"/>
      <c r="AM71" s="680"/>
      <c r="AN71" s="680"/>
    </row>
    <row r="72" spans="1:40" ht="21.75" customHeight="1">
      <c r="A72" s="687"/>
      <c r="B72" s="694" t="s">
        <v>692</v>
      </c>
      <c r="C72" s="790" t="s">
        <v>749</v>
      </c>
      <c r="D72" s="783"/>
      <c r="E72" s="783"/>
      <c r="F72" s="783"/>
      <c r="G72" s="783"/>
      <c r="H72" s="783"/>
      <c r="I72" s="783"/>
      <c r="J72" s="784"/>
      <c r="K72" s="686" t="s">
        <v>695</v>
      </c>
      <c r="L72" s="46" t="s">
        <v>44</v>
      </c>
      <c r="M72" s="47"/>
      <c r="N72" s="47"/>
      <c r="O72" s="47"/>
      <c r="P72" s="47"/>
      <c r="Q72" s="47">
        <v>0.25</v>
      </c>
      <c r="R72" s="47">
        <v>0.25</v>
      </c>
      <c r="S72" s="47">
        <v>0.25</v>
      </c>
      <c r="T72" s="47">
        <v>0.25</v>
      </c>
      <c r="U72" s="47"/>
      <c r="V72" s="47"/>
      <c r="W72" s="47"/>
      <c r="X72" s="47"/>
      <c r="Y72" s="167">
        <f t="shared" si="9"/>
        <v>1</v>
      </c>
      <c r="Z72" s="773">
        <v>0.05</v>
      </c>
      <c r="AA72" s="764">
        <f>IF(OR(Y73=0,Z72=0),0,(Y73/Y72*Z72))</f>
        <v>0</v>
      </c>
      <c r="AB72" s="152"/>
      <c r="AC72" s="681"/>
      <c r="AD72" s="681"/>
      <c r="AE72" s="681"/>
      <c r="AF72" s="681"/>
      <c r="AG72" s="681"/>
      <c r="AH72" s="681"/>
      <c r="AI72" s="681"/>
      <c r="AJ72" s="681"/>
      <c r="AK72" s="681"/>
      <c r="AL72" s="681"/>
      <c r="AM72" s="681"/>
      <c r="AN72" s="681"/>
    </row>
    <row r="73" spans="1:40" ht="21.75" customHeight="1">
      <c r="A73" s="687"/>
      <c r="B73" s="688"/>
      <c r="C73" s="707"/>
      <c r="D73" s="691"/>
      <c r="E73" s="691"/>
      <c r="F73" s="691"/>
      <c r="G73" s="691"/>
      <c r="H73" s="691"/>
      <c r="I73" s="691"/>
      <c r="J73" s="680"/>
      <c r="K73" s="688"/>
      <c r="L73" s="124" t="s">
        <v>377</v>
      </c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0">
        <f t="shared" si="9"/>
        <v>0</v>
      </c>
      <c r="Z73" s="688"/>
      <c r="AA73" s="680"/>
      <c r="AB73" s="152"/>
      <c r="AC73" s="680"/>
      <c r="AD73" s="680"/>
      <c r="AE73" s="680"/>
      <c r="AF73" s="680"/>
      <c r="AG73" s="680"/>
      <c r="AH73" s="680"/>
      <c r="AI73" s="680"/>
      <c r="AJ73" s="680"/>
      <c r="AK73" s="680"/>
      <c r="AL73" s="680"/>
      <c r="AM73" s="680"/>
      <c r="AN73" s="680"/>
    </row>
    <row r="74" spans="1:40" ht="21.75" customHeight="1">
      <c r="A74" s="687"/>
      <c r="B74" s="694" t="s">
        <v>692</v>
      </c>
      <c r="C74" s="790" t="s">
        <v>750</v>
      </c>
      <c r="D74" s="783"/>
      <c r="E74" s="783"/>
      <c r="F74" s="783"/>
      <c r="G74" s="783"/>
      <c r="H74" s="783"/>
      <c r="I74" s="783"/>
      <c r="J74" s="784"/>
      <c r="K74" s="686" t="s">
        <v>695</v>
      </c>
      <c r="L74" s="46" t="s">
        <v>44</v>
      </c>
      <c r="M74" s="175"/>
      <c r="N74" s="175"/>
      <c r="O74" s="175"/>
      <c r="P74" s="175"/>
      <c r="Q74" s="175"/>
      <c r="R74" s="175"/>
      <c r="S74" s="175"/>
      <c r="T74" s="175"/>
      <c r="U74" s="456">
        <v>1</v>
      </c>
      <c r="V74" s="175"/>
      <c r="W74" s="175"/>
      <c r="X74" s="175"/>
      <c r="Y74" s="167">
        <f t="shared" si="9"/>
        <v>1</v>
      </c>
      <c r="Z74" s="773">
        <v>0.05</v>
      </c>
      <c r="AA74" s="764">
        <f>IF(OR(Y75=0,Z74=0),0,(Y75/Y74*Z74))</f>
        <v>0</v>
      </c>
      <c r="AB74" s="152"/>
      <c r="AC74" s="681"/>
      <c r="AD74" s="681"/>
      <c r="AE74" s="681"/>
      <c r="AF74" s="681"/>
      <c r="AG74" s="681"/>
      <c r="AH74" s="681"/>
      <c r="AI74" s="681"/>
      <c r="AJ74" s="681"/>
      <c r="AK74" s="681"/>
      <c r="AL74" s="681"/>
      <c r="AM74" s="681"/>
      <c r="AN74" s="681"/>
    </row>
    <row r="75" spans="1:40" ht="21.75" customHeight="1">
      <c r="A75" s="687"/>
      <c r="B75" s="688"/>
      <c r="C75" s="707"/>
      <c r="D75" s="691"/>
      <c r="E75" s="691"/>
      <c r="F75" s="691"/>
      <c r="G75" s="691"/>
      <c r="H75" s="691"/>
      <c r="I75" s="691"/>
      <c r="J75" s="680"/>
      <c r="K75" s="688"/>
      <c r="L75" s="124" t="s">
        <v>377</v>
      </c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0">
        <f t="shared" si="9"/>
        <v>0</v>
      </c>
      <c r="Z75" s="688"/>
      <c r="AA75" s="680"/>
      <c r="AB75" s="152"/>
      <c r="AC75" s="680"/>
      <c r="AD75" s="680"/>
      <c r="AE75" s="680"/>
      <c r="AF75" s="680"/>
      <c r="AG75" s="680"/>
      <c r="AH75" s="680"/>
      <c r="AI75" s="680"/>
      <c r="AJ75" s="680"/>
      <c r="AK75" s="680"/>
      <c r="AL75" s="680"/>
      <c r="AM75" s="680"/>
      <c r="AN75" s="680"/>
    </row>
    <row r="76" spans="1:40" ht="21.75" customHeight="1">
      <c r="A76" s="687"/>
      <c r="B76" s="694" t="s">
        <v>692</v>
      </c>
      <c r="C76" s="790" t="s">
        <v>751</v>
      </c>
      <c r="D76" s="783"/>
      <c r="E76" s="783"/>
      <c r="F76" s="783"/>
      <c r="G76" s="783"/>
      <c r="H76" s="783"/>
      <c r="I76" s="783"/>
      <c r="J76" s="784"/>
      <c r="K76" s="686" t="s">
        <v>695</v>
      </c>
      <c r="L76" s="46" t="s">
        <v>44</v>
      </c>
      <c r="M76" s="47"/>
      <c r="N76" s="47"/>
      <c r="O76" s="47"/>
      <c r="P76" s="47">
        <v>0.25</v>
      </c>
      <c r="Q76" s="47">
        <v>0.25</v>
      </c>
      <c r="R76" s="47">
        <v>0.25</v>
      </c>
      <c r="S76" s="47">
        <v>0.25</v>
      </c>
      <c r="T76" s="47"/>
      <c r="U76" s="47"/>
      <c r="V76" s="47"/>
      <c r="W76" s="47"/>
      <c r="X76" s="47"/>
      <c r="Y76" s="167">
        <f t="shared" si="9"/>
        <v>1</v>
      </c>
      <c r="Z76" s="709">
        <v>0.05</v>
      </c>
      <c r="AA76" s="764">
        <f>IF(OR(Y77=0,Z76=0),0,(Y77/Y76*Z76))</f>
        <v>0</v>
      </c>
      <c r="AB76" s="152"/>
      <c r="AC76" s="681"/>
      <c r="AD76" s="681"/>
      <c r="AE76" s="681"/>
      <c r="AF76" s="681"/>
      <c r="AG76" s="681"/>
      <c r="AH76" s="681"/>
      <c r="AI76" s="681"/>
      <c r="AJ76" s="681"/>
      <c r="AK76" s="681"/>
      <c r="AL76" s="681"/>
      <c r="AM76" s="681"/>
      <c r="AN76" s="681"/>
    </row>
    <row r="77" spans="1:40" ht="21.75" customHeight="1">
      <c r="A77" s="687"/>
      <c r="B77" s="688"/>
      <c r="C77" s="707"/>
      <c r="D77" s="691"/>
      <c r="E77" s="691"/>
      <c r="F77" s="691"/>
      <c r="G77" s="691"/>
      <c r="H77" s="691"/>
      <c r="I77" s="691"/>
      <c r="J77" s="680"/>
      <c r="K77" s="688"/>
      <c r="L77" s="124" t="s">
        <v>377</v>
      </c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0">
        <f t="shared" si="9"/>
        <v>0</v>
      </c>
      <c r="Z77" s="680"/>
      <c r="AA77" s="680"/>
      <c r="AB77" s="152"/>
      <c r="AC77" s="680"/>
      <c r="AD77" s="680"/>
      <c r="AE77" s="680"/>
      <c r="AF77" s="680"/>
      <c r="AG77" s="680"/>
      <c r="AH77" s="680"/>
      <c r="AI77" s="680"/>
      <c r="AJ77" s="680"/>
      <c r="AK77" s="680"/>
      <c r="AL77" s="680"/>
      <c r="AM77" s="680"/>
      <c r="AN77" s="680"/>
    </row>
    <row r="78" spans="1:40" ht="21.75" customHeight="1">
      <c r="A78" s="687"/>
      <c r="B78" s="678" t="s">
        <v>692</v>
      </c>
      <c r="C78" s="788" t="s">
        <v>752</v>
      </c>
      <c r="D78" s="690"/>
      <c r="E78" s="690"/>
      <c r="F78" s="690"/>
      <c r="G78" s="690"/>
      <c r="H78" s="690"/>
      <c r="I78" s="690"/>
      <c r="J78" s="679"/>
      <c r="K78" s="681" t="s">
        <v>695</v>
      </c>
      <c r="L78" s="46" t="s">
        <v>44</v>
      </c>
      <c r="M78" s="175"/>
      <c r="N78" s="175"/>
      <c r="O78" s="175"/>
      <c r="P78" s="175"/>
      <c r="Q78" s="175"/>
      <c r="R78" s="175"/>
      <c r="S78" s="175"/>
      <c r="T78" s="456">
        <v>1</v>
      </c>
      <c r="U78" s="175"/>
      <c r="V78" s="175"/>
      <c r="W78" s="175"/>
      <c r="X78" s="175"/>
      <c r="Y78" s="167">
        <f t="shared" si="9"/>
        <v>1</v>
      </c>
      <c r="Z78" s="709">
        <v>0.05</v>
      </c>
      <c r="AA78" s="764">
        <f>IF(OR(Y79=0,Z78=0),0,(Y79/Y78*Z78))</f>
        <v>0</v>
      </c>
      <c r="AB78" s="152"/>
      <c r="AC78" s="681"/>
      <c r="AD78" s="681"/>
      <c r="AE78" s="681"/>
      <c r="AF78" s="681"/>
      <c r="AG78" s="681"/>
      <c r="AH78" s="681"/>
      <c r="AI78" s="681"/>
      <c r="AJ78" s="681"/>
      <c r="AK78" s="681"/>
      <c r="AL78" s="681"/>
      <c r="AM78" s="681"/>
      <c r="AN78" s="681"/>
    </row>
    <row r="79" spans="1:40" ht="21.75" customHeight="1">
      <c r="A79" s="687"/>
      <c r="B79" s="680"/>
      <c r="C79" s="691"/>
      <c r="D79" s="691"/>
      <c r="E79" s="691"/>
      <c r="F79" s="691"/>
      <c r="G79" s="691"/>
      <c r="H79" s="691"/>
      <c r="I79" s="691"/>
      <c r="J79" s="680"/>
      <c r="K79" s="680"/>
      <c r="L79" s="124" t="s">
        <v>377</v>
      </c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0">
        <f t="shared" si="9"/>
        <v>0</v>
      </c>
      <c r="Z79" s="680"/>
      <c r="AA79" s="680"/>
      <c r="AB79" s="152"/>
      <c r="AC79" s="680"/>
      <c r="AD79" s="680"/>
      <c r="AE79" s="680"/>
      <c r="AF79" s="680"/>
      <c r="AG79" s="680"/>
      <c r="AH79" s="680"/>
      <c r="AI79" s="680"/>
      <c r="AJ79" s="680"/>
      <c r="AK79" s="680"/>
      <c r="AL79" s="680"/>
      <c r="AM79" s="680"/>
      <c r="AN79" s="680"/>
    </row>
    <row r="80" spans="1:40" ht="21.75" customHeight="1">
      <c r="A80" s="687"/>
      <c r="B80" s="678" t="s">
        <v>692</v>
      </c>
      <c r="C80" s="788" t="s">
        <v>753</v>
      </c>
      <c r="D80" s="690"/>
      <c r="E80" s="690"/>
      <c r="F80" s="690"/>
      <c r="G80" s="690"/>
      <c r="H80" s="690"/>
      <c r="I80" s="690"/>
      <c r="J80" s="679"/>
      <c r="K80" s="681" t="s">
        <v>695</v>
      </c>
      <c r="L80" s="46" t="s">
        <v>44</v>
      </c>
      <c r="M80" s="175"/>
      <c r="N80" s="175"/>
      <c r="O80" s="175"/>
      <c r="P80" s="175"/>
      <c r="Q80" s="175"/>
      <c r="R80" s="175"/>
      <c r="S80" s="456">
        <v>0.25</v>
      </c>
      <c r="T80" s="456">
        <v>0.25</v>
      </c>
      <c r="U80" s="456">
        <v>0.25</v>
      </c>
      <c r="V80" s="456">
        <v>0.25</v>
      </c>
      <c r="W80" s="175"/>
      <c r="X80" s="175"/>
      <c r="Y80" s="167">
        <f t="shared" si="9"/>
        <v>1</v>
      </c>
      <c r="Z80" s="709">
        <v>0.05</v>
      </c>
      <c r="AA80" s="764">
        <f>IF(OR(Y81=0,Z80=0),0,(Y81/Y80*Z80))</f>
        <v>0</v>
      </c>
      <c r="AB80" s="152"/>
      <c r="AC80" s="681"/>
      <c r="AD80" s="681"/>
      <c r="AE80" s="681"/>
      <c r="AF80" s="681"/>
      <c r="AG80" s="681"/>
      <c r="AH80" s="681"/>
      <c r="AI80" s="681"/>
      <c r="AJ80" s="681"/>
      <c r="AK80" s="681"/>
      <c r="AL80" s="681"/>
      <c r="AM80" s="681"/>
      <c r="AN80" s="681"/>
    </row>
    <row r="81" spans="1:40" ht="21.75" customHeight="1">
      <c r="A81" s="687"/>
      <c r="B81" s="680"/>
      <c r="C81" s="691"/>
      <c r="D81" s="691"/>
      <c r="E81" s="691"/>
      <c r="F81" s="691"/>
      <c r="G81" s="691"/>
      <c r="H81" s="691"/>
      <c r="I81" s="691"/>
      <c r="J81" s="680"/>
      <c r="K81" s="680"/>
      <c r="L81" s="124" t="s">
        <v>377</v>
      </c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0">
        <f t="shared" si="9"/>
        <v>0</v>
      </c>
      <c r="Z81" s="680"/>
      <c r="AA81" s="680"/>
      <c r="AB81" s="152"/>
      <c r="AC81" s="680"/>
      <c r="AD81" s="680"/>
      <c r="AE81" s="680"/>
      <c r="AF81" s="680"/>
      <c r="AG81" s="680"/>
      <c r="AH81" s="680"/>
      <c r="AI81" s="680"/>
      <c r="AJ81" s="680"/>
      <c r="AK81" s="680"/>
      <c r="AL81" s="680"/>
      <c r="AM81" s="680"/>
      <c r="AN81" s="680"/>
    </row>
    <row r="82" spans="1:40" ht="21.75" customHeight="1">
      <c r="A82" s="687"/>
      <c r="B82" s="678" t="s">
        <v>692</v>
      </c>
      <c r="C82" s="788" t="s">
        <v>754</v>
      </c>
      <c r="D82" s="690"/>
      <c r="E82" s="690"/>
      <c r="F82" s="690"/>
      <c r="G82" s="690"/>
      <c r="H82" s="690"/>
      <c r="I82" s="690"/>
      <c r="J82" s="679"/>
      <c r="K82" s="681" t="s">
        <v>695</v>
      </c>
      <c r="L82" s="46" t="s">
        <v>44</v>
      </c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456">
        <v>1</v>
      </c>
      <c r="X82" s="175"/>
      <c r="Y82" s="167">
        <f t="shared" si="9"/>
        <v>1</v>
      </c>
      <c r="Z82" s="709">
        <v>0.05</v>
      </c>
      <c r="AA82" s="764">
        <f>IF(OR(Y83=0,Z82=0),0,(Y83/Y82*Z82))</f>
        <v>0</v>
      </c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</row>
    <row r="83" spans="1:40" ht="21.75" customHeight="1">
      <c r="A83" s="687"/>
      <c r="B83" s="680"/>
      <c r="C83" s="691"/>
      <c r="D83" s="691"/>
      <c r="E83" s="691"/>
      <c r="F83" s="691"/>
      <c r="G83" s="691"/>
      <c r="H83" s="691"/>
      <c r="I83" s="691"/>
      <c r="J83" s="680"/>
      <c r="K83" s="680"/>
      <c r="L83" s="124" t="s">
        <v>377</v>
      </c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0">
        <f t="shared" si="9"/>
        <v>0</v>
      </c>
      <c r="Z83" s="680"/>
      <c r="AA83" s="680"/>
      <c r="AB83" s="152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</row>
    <row r="84" spans="1:40" ht="21.75" customHeight="1">
      <c r="A84" s="687"/>
      <c r="B84" s="678" t="s">
        <v>692</v>
      </c>
      <c r="C84" s="810" t="s">
        <v>757</v>
      </c>
      <c r="D84" s="690"/>
      <c r="E84" s="690"/>
      <c r="F84" s="690"/>
      <c r="G84" s="690"/>
      <c r="H84" s="690"/>
      <c r="I84" s="690"/>
      <c r="J84" s="679"/>
      <c r="K84" s="681" t="s">
        <v>695</v>
      </c>
      <c r="L84" s="46" t="s">
        <v>44</v>
      </c>
      <c r="M84" s="47"/>
      <c r="N84" s="47"/>
      <c r="O84" s="47"/>
      <c r="P84" s="47"/>
      <c r="Q84" s="47">
        <v>0.25</v>
      </c>
      <c r="R84" s="47">
        <v>0.25</v>
      </c>
      <c r="S84" s="47">
        <v>0.25</v>
      </c>
      <c r="T84" s="47">
        <v>0.25</v>
      </c>
      <c r="U84" s="47"/>
      <c r="V84" s="47"/>
      <c r="W84" s="47"/>
      <c r="X84" s="47"/>
      <c r="Y84" s="167">
        <f t="shared" si="9"/>
        <v>1</v>
      </c>
      <c r="Z84" s="709">
        <v>0.05</v>
      </c>
      <c r="AA84" s="764">
        <f>IF(OR(Y85=0,Z84=0),0,(Y85/Y84*Z84))</f>
        <v>0</v>
      </c>
      <c r="AB84" s="152"/>
      <c r="AC84" s="854"/>
      <c r="AD84" s="854"/>
      <c r="AE84" s="854"/>
      <c r="AF84" s="854"/>
      <c r="AG84" s="854"/>
      <c r="AH84" s="854"/>
      <c r="AI84" s="854"/>
      <c r="AJ84" s="854"/>
      <c r="AK84" s="854"/>
      <c r="AL84" s="854"/>
      <c r="AM84" s="854"/>
      <c r="AN84" s="854"/>
    </row>
    <row r="85" spans="1:40" ht="21.75" customHeight="1">
      <c r="A85" s="687"/>
      <c r="B85" s="680"/>
      <c r="C85" s="691"/>
      <c r="D85" s="691"/>
      <c r="E85" s="691"/>
      <c r="F85" s="691"/>
      <c r="G85" s="691"/>
      <c r="H85" s="691"/>
      <c r="I85" s="691"/>
      <c r="J85" s="680"/>
      <c r="K85" s="680"/>
      <c r="L85" s="124" t="s">
        <v>377</v>
      </c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0">
        <f t="shared" si="9"/>
        <v>0</v>
      </c>
      <c r="Z85" s="680"/>
      <c r="AA85" s="680"/>
      <c r="AB85" s="161"/>
      <c r="AC85" s="680"/>
      <c r="AD85" s="680"/>
      <c r="AE85" s="680"/>
      <c r="AF85" s="680"/>
      <c r="AG85" s="680"/>
      <c r="AH85" s="680"/>
      <c r="AI85" s="680"/>
      <c r="AJ85" s="680"/>
      <c r="AK85" s="680"/>
      <c r="AL85" s="680"/>
      <c r="AM85" s="680"/>
      <c r="AN85" s="680"/>
    </row>
    <row r="86" spans="1:40" ht="21.75" customHeight="1">
      <c r="A86" s="687"/>
      <c r="B86" s="678" t="s">
        <v>692</v>
      </c>
      <c r="C86" s="810" t="s">
        <v>758</v>
      </c>
      <c r="D86" s="690"/>
      <c r="E86" s="690"/>
      <c r="F86" s="690"/>
      <c r="G86" s="690"/>
      <c r="H86" s="690"/>
      <c r="I86" s="690"/>
      <c r="J86" s="679"/>
      <c r="K86" s="681" t="s">
        <v>695</v>
      </c>
      <c r="L86" s="46" t="s">
        <v>44</v>
      </c>
      <c r="M86" s="175"/>
      <c r="N86" s="175"/>
      <c r="O86" s="175"/>
      <c r="P86" s="175"/>
      <c r="Q86" s="175"/>
      <c r="R86" s="175"/>
      <c r="S86" s="175"/>
      <c r="T86" s="175"/>
      <c r="U86" s="456">
        <v>1</v>
      </c>
      <c r="V86" s="175"/>
      <c r="W86" s="175"/>
      <c r="X86" s="175"/>
      <c r="Y86" s="167">
        <f t="shared" si="9"/>
        <v>1</v>
      </c>
      <c r="Z86" s="709">
        <v>0.05</v>
      </c>
      <c r="AA86" s="764">
        <f>IF(OR(Y87=0,Z86=0),0,(Y87/Y86*Z86))</f>
        <v>0</v>
      </c>
      <c r="AB86" s="152"/>
      <c r="AC86" s="681"/>
      <c r="AD86" s="681"/>
      <c r="AE86" s="681"/>
      <c r="AF86" s="681"/>
      <c r="AG86" s="681"/>
      <c r="AH86" s="681"/>
      <c r="AI86" s="681"/>
      <c r="AJ86" s="681"/>
      <c r="AK86" s="681"/>
      <c r="AL86" s="681"/>
      <c r="AM86" s="681"/>
      <c r="AN86" s="681"/>
    </row>
    <row r="87" spans="1:40" ht="21.75" customHeight="1">
      <c r="A87" s="687"/>
      <c r="B87" s="680"/>
      <c r="C87" s="691"/>
      <c r="D87" s="691"/>
      <c r="E87" s="691"/>
      <c r="F87" s="691"/>
      <c r="G87" s="691"/>
      <c r="H87" s="691"/>
      <c r="I87" s="691"/>
      <c r="J87" s="680"/>
      <c r="K87" s="680"/>
      <c r="L87" s="124" t="s">
        <v>377</v>
      </c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0">
        <f t="shared" si="9"/>
        <v>0</v>
      </c>
      <c r="Z87" s="680"/>
      <c r="AA87" s="680"/>
      <c r="AB87" s="152"/>
      <c r="AC87" s="680"/>
      <c r="AD87" s="680"/>
      <c r="AE87" s="680"/>
      <c r="AF87" s="680"/>
      <c r="AG87" s="680"/>
      <c r="AH87" s="680"/>
      <c r="AI87" s="680"/>
      <c r="AJ87" s="680"/>
      <c r="AK87" s="680"/>
      <c r="AL87" s="680"/>
      <c r="AM87" s="680"/>
      <c r="AN87" s="680"/>
    </row>
    <row r="88" spans="1:40" ht="15.75" customHeight="1">
      <c r="A88" s="687"/>
      <c r="B88" s="252"/>
      <c r="C88" s="785" t="s">
        <v>383</v>
      </c>
      <c r="D88" s="690"/>
      <c r="E88" s="690"/>
      <c r="F88" s="690"/>
      <c r="G88" s="690"/>
      <c r="H88" s="690"/>
      <c r="I88" s="690"/>
      <c r="J88" s="679"/>
      <c r="K88" s="177"/>
      <c r="L88" s="178" t="s">
        <v>44</v>
      </c>
      <c r="M88" s="179">
        <f t="shared" ref="M88:X88" si="10">M42*$Z$42+M44*$Z$44+M46*$Z$46+M48*$Z$48+M50*$Z$50+M52*$Z$52+M54*$Z$54+M56*$Z$56+M58*$Z$58+M60*$Z$60+M62*$Z$62+M64*$Z$64+M66*$Z$66+M68*$Z$68+M70*$Z$70+M72*$Z$72+M74*$Z$74+M76*$Z$76+M78*$Z$78+M80*$Z$80+M82*$Z$82+M84*$Z$84+M86*$Z$86</f>
        <v>0</v>
      </c>
      <c r="N88" s="179">
        <f t="shared" si="10"/>
        <v>0</v>
      </c>
      <c r="O88" s="179">
        <f t="shared" si="10"/>
        <v>0</v>
      </c>
      <c r="P88" s="179">
        <f t="shared" si="10"/>
        <v>9.4999999999999987E-2</v>
      </c>
      <c r="Q88" s="179">
        <f t="shared" si="10"/>
        <v>0.18125000000000005</v>
      </c>
      <c r="R88" s="179">
        <f t="shared" si="10"/>
        <v>0.10875000000000001</v>
      </c>
      <c r="S88" s="179">
        <f t="shared" si="10"/>
        <v>0.105</v>
      </c>
      <c r="T88" s="179">
        <f t="shared" si="10"/>
        <v>0.25500000000000006</v>
      </c>
      <c r="U88" s="179">
        <f t="shared" si="10"/>
        <v>0.17</v>
      </c>
      <c r="V88" s="179">
        <f t="shared" si="10"/>
        <v>0.02</v>
      </c>
      <c r="W88" s="179">
        <f t="shared" si="10"/>
        <v>5.7500000000000002E-2</v>
      </c>
      <c r="X88" s="179">
        <f t="shared" si="10"/>
        <v>7.4999999999999997E-3</v>
      </c>
      <c r="Y88" s="167">
        <f t="shared" si="9"/>
        <v>1.0000000000000002</v>
      </c>
      <c r="Z88" s="775">
        <f>SUM(Z42:Z87)</f>
        <v>1.0000000000000004</v>
      </c>
      <c r="AA88" s="764">
        <f>IF(OR(Y89=0,Z88=0),0,(Y89/Y88*Z88))</f>
        <v>0</v>
      </c>
      <c r="AB88" s="152"/>
      <c r="AC88" s="689" t="s">
        <v>384</v>
      </c>
      <c r="AD88" s="690"/>
      <c r="AE88" s="690"/>
      <c r="AF88" s="690"/>
      <c r="AG88" s="690"/>
      <c r="AH88" s="690"/>
      <c r="AI88" s="690"/>
      <c r="AJ88" s="690"/>
      <c r="AK88" s="690"/>
      <c r="AL88" s="690"/>
      <c r="AM88" s="690"/>
      <c r="AN88" s="679"/>
    </row>
    <row r="89" spans="1:40" ht="15.75" customHeight="1">
      <c r="A89" s="767"/>
      <c r="B89" s="279"/>
      <c r="C89" s="786"/>
      <c r="D89" s="786"/>
      <c r="E89" s="786"/>
      <c r="F89" s="786"/>
      <c r="G89" s="786"/>
      <c r="H89" s="786"/>
      <c r="I89" s="786"/>
      <c r="J89" s="772"/>
      <c r="K89" s="180"/>
      <c r="L89" s="181" t="s">
        <v>377</v>
      </c>
      <c r="M89" s="183">
        <f t="shared" ref="M89:X89" si="11">M43*$Z$42+M45*$Z$44+M47*$Z$46+M49*$Z$48+M51*$Z$50+M53*$Z$52+M55*$Z$54+M57*$Z$56+M59*$Z$58+M61*$Z$60+M63*$Z$62+M65*$Z$64+M67*$Z$66+M69*$Z$68+M71*$Z$70+M73*$Z$72+M75*$Z$74+M77*$Z$76+M79*$Z$78+M81*$Z$80+M83*$Z$82+M85*$Z$84+M87*$Z$86</f>
        <v>0</v>
      </c>
      <c r="N89" s="183">
        <f t="shared" si="11"/>
        <v>0</v>
      </c>
      <c r="O89" s="183">
        <f t="shared" si="11"/>
        <v>0</v>
      </c>
      <c r="P89" s="183">
        <f t="shared" si="11"/>
        <v>0</v>
      </c>
      <c r="Q89" s="183">
        <f t="shared" si="11"/>
        <v>0</v>
      </c>
      <c r="R89" s="183">
        <f t="shared" si="11"/>
        <v>0</v>
      </c>
      <c r="S89" s="183">
        <f t="shared" si="11"/>
        <v>0</v>
      </c>
      <c r="T89" s="183">
        <f t="shared" si="11"/>
        <v>0</v>
      </c>
      <c r="U89" s="183">
        <f t="shared" si="11"/>
        <v>0</v>
      </c>
      <c r="V89" s="183">
        <f t="shared" si="11"/>
        <v>0</v>
      </c>
      <c r="W89" s="183">
        <f t="shared" si="11"/>
        <v>0</v>
      </c>
      <c r="X89" s="183">
        <f t="shared" si="11"/>
        <v>0</v>
      </c>
      <c r="Y89" s="184">
        <f t="shared" si="9"/>
        <v>0</v>
      </c>
      <c r="Z89" s="772"/>
      <c r="AA89" s="772"/>
      <c r="AB89" s="152"/>
      <c r="AC89" s="786"/>
      <c r="AD89" s="786"/>
      <c r="AE89" s="786"/>
      <c r="AF89" s="786"/>
      <c r="AG89" s="786"/>
      <c r="AH89" s="786"/>
      <c r="AI89" s="786"/>
      <c r="AJ89" s="786"/>
      <c r="AK89" s="786"/>
      <c r="AL89" s="786"/>
      <c r="AM89" s="786"/>
      <c r="AN89" s="772"/>
    </row>
    <row r="90" spans="1:40" ht="15.75" customHeight="1">
      <c r="A90" s="204" t="s">
        <v>396</v>
      </c>
      <c r="B90" s="227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839" t="s">
        <v>397</v>
      </c>
      <c r="Z90" s="690"/>
      <c r="AA90" s="690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spans="1:40" ht="15.75" customHeight="1">
      <c r="A91" s="157"/>
      <c r="B91" s="2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spans="1:40" ht="15.75" customHeight="1">
      <c r="A92" s="157"/>
      <c r="B92" s="2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spans="1:40" ht="15.75" customHeight="1">
      <c r="A93" s="157"/>
      <c r="B93" s="2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spans="1:40" ht="15.75" customHeight="1">
      <c r="A94" s="157"/>
      <c r="B94" s="2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spans="1:40" ht="15.75" customHeight="1">
      <c r="A95" s="157"/>
      <c r="B95" s="2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spans="1:40" ht="15.75" customHeight="1">
      <c r="A96" s="157"/>
      <c r="B96" s="2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spans="1:40" ht="15.75" customHeight="1">
      <c r="A97" s="157"/>
      <c r="B97" s="2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ht="15.75" customHeight="1">
      <c r="A98" s="157"/>
      <c r="B98" s="2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spans="1:40" ht="15.75" customHeight="1">
      <c r="A99" s="157"/>
      <c r="B99" s="2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spans="1:40" ht="15.75" customHeight="1">
      <c r="A100" s="157"/>
      <c r="B100" s="2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spans="1:40" ht="15.75" customHeight="1">
      <c r="A101" s="157"/>
      <c r="B101" s="2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spans="1:40" ht="15.75" customHeight="1">
      <c r="A102" s="157"/>
      <c r="B102" s="2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spans="1:40" ht="15.75" customHeight="1">
      <c r="A103" s="157"/>
      <c r="B103" s="2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spans="1:40" ht="15.75" customHeight="1">
      <c r="A104" s="157"/>
      <c r="B104" s="2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spans="1:40" ht="15.75" customHeight="1">
      <c r="A105" s="157"/>
      <c r="B105" s="2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spans="1:40" ht="15.75" customHeight="1">
      <c r="A106" s="157"/>
      <c r="B106" s="2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spans="1:40" ht="15.75" customHeight="1">
      <c r="A107" s="157"/>
      <c r="B107" s="2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spans="1:40" ht="15.75" customHeight="1">
      <c r="A108" s="157"/>
      <c r="B108" s="2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spans="1:40" ht="15.75" customHeight="1">
      <c r="A109" s="157"/>
      <c r="B109" s="2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spans="1:40" ht="15.75" customHeight="1">
      <c r="A110" s="157"/>
      <c r="B110" s="2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spans="1:40" ht="15.75" customHeight="1">
      <c r="A111" s="157"/>
      <c r="B111" s="2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spans="1:40" ht="15.75" customHeight="1">
      <c r="A112" s="157"/>
      <c r="B112" s="2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spans="1:40" ht="15.75" customHeight="1">
      <c r="A113" s="157"/>
      <c r="B113" s="2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spans="1:40" ht="15.75" customHeight="1">
      <c r="A114" s="157"/>
      <c r="B114" s="2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spans="1:40" ht="15.75" customHeight="1">
      <c r="A115" s="157"/>
      <c r="B115" s="2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spans="1:40" ht="15.75" customHeight="1">
      <c r="A116" s="157"/>
      <c r="B116" s="2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spans="1:40" ht="15.75" customHeight="1">
      <c r="A117" s="157"/>
      <c r="B117" s="2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spans="1:40" ht="15.75" customHeight="1">
      <c r="A118" s="157"/>
      <c r="B118" s="2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spans="1:40" ht="15.75" customHeight="1">
      <c r="A119" s="157"/>
      <c r="B119" s="2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spans="1:40" ht="15.75" customHeight="1">
      <c r="A120" s="157"/>
      <c r="B120" s="2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spans="1:40" ht="15.75" customHeight="1">
      <c r="A121" s="157"/>
      <c r="B121" s="2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spans="1:40" ht="15.75" customHeight="1">
      <c r="A122" s="157"/>
      <c r="B122" s="2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spans="1:40" ht="15.75" customHeight="1">
      <c r="A123" s="157"/>
      <c r="B123" s="2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spans="1:40" ht="15.75" customHeight="1">
      <c r="A124" s="157"/>
      <c r="B124" s="2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2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2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2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2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2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2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2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2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2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2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2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2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2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2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2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2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2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2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2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2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2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2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2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2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2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2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2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2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2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2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2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2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2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2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2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2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2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2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2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2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2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2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2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2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2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2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2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2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2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2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2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2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2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2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2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2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2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2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2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2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2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2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2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2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2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2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2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2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2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2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2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2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2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2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2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2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2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2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2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2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2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2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2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2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2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2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2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2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2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2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2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2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2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2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2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2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2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2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2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2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2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2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2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157"/>
      <c r="B228" s="2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15.75" customHeight="1">
      <c r="A229" s="157"/>
      <c r="B229" s="2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15.75" customHeight="1">
      <c r="A230" s="157"/>
      <c r="B230" s="2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15.75" customHeight="1">
      <c r="A231" s="157"/>
      <c r="B231" s="2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15.75" customHeight="1">
      <c r="A232" s="157"/>
      <c r="B232" s="2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15.75" customHeight="1">
      <c r="A233" s="157"/>
      <c r="B233" s="2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15.75" customHeight="1">
      <c r="A234" s="157"/>
      <c r="B234" s="2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15.75" customHeight="1">
      <c r="A235" s="157"/>
      <c r="B235" s="2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15.75" customHeight="1">
      <c r="A236" s="157"/>
      <c r="B236" s="2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15.75" customHeight="1">
      <c r="A237" s="157"/>
      <c r="B237" s="2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15.75" customHeight="1">
      <c r="A238" s="157"/>
      <c r="B238" s="2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15.75" customHeight="1">
      <c r="A239" s="157"/>
      <c r="B239" s="2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15.75" customHeight="1">
      <c r="A240" s="157"/>
      <c r="B240" s="2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spans="1:40" ht="15.75" customHeight="1">
      <c r="A241" s="216"/>
      <c r="B241" s="307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</row>
    <row r="242" spans="1:40" ht="15.75" customHeight="1">
      <c r="A242" s="216"/>
      <c r="B242" s="307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</row>
    <row r="243" spans="1:40" ht="15.75" customHeight="1">
      <c r="A243" s="216"/>
      <c r="B243" s="307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</row>
    <row r="244" spans="1:40" ht="15.75" customHeight="1">
      <c r="A244" s="216"/>
      <c r="B244" s="307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</row>
    <row r="245" spans="1:40" ht="15.75" customHeight="1">
      <c r="A245" s="216"/>
      <c r="B245" s="307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</row>
    <row r="246" spans="1:40" ht="15.75" customHeight="1">
      <c r="A246" s="216"/>
      <c r="B246" s="307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</row>
    <row r="247" spans="1:40" ht="15.75" customHeight="1">
      <c r="A247" s="216"/>
      <c r="B247" s="307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</row>
    <row r="248" spans="1:40" ht="15.75" customHeight="1">
      <c r="A248" s="216"/>
      <c r="B248" s="307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</row>
    <row r="249" spans="1:40" ht="15.75" customHeight="1">
      <c r="A249" s="216"/>
      <c r="B249" s="307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</row>
    <row r="250" spans="1:40" ht="15.75" customHeight="1">
      <c r="A250" s="216"/>
      <c r="B250" s="307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</row>
    <row r="251" spans="1:40" ht="15.75" customHeight="1">
      <c r="A251" s="216"/>
      <c r="B251" s="307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</row>
    <row r="252" spans="1:40" ht="15.75" customHeight="1">
      <c r="A252" s="216"/>
      <c r="B252" s="307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</row>
    <row r="253" spans="1:40" ht="15.75" customHeight="1">
      <c r="A253" s="216"/>
      <c r="B253" s="307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</row>
    <row r="254" spans="1:40" ht="15.75" customHeight="1">
      <c r="A254" s="216"/>
      <c r="B254" s="307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</row>
    <row r="255" spans="1:40" ht="15.75" customHeight="1">
      <c r="A255" s="216"/>
      <c r="B255" s="307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</row>
    <row r="256" spans="1:40" ht="15.75" customHeight="1">
      <c r="A256" s="216"/>
      <c r="B256" s="307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</row>
    <row r="257" spans="1:40" ht="15.75" customHeight="1">
      <c r="A257" s="216"/>
      <c r="B257" s="307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</row>
    <row r="258" spans="1:40" ht="15.75" customHeight="1">
      <c r="A258" s="216"/>
      <c r="B258" s="307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</row>
    <row r="259" spans="1:40" ht="15.75" customHeight="1">
      <c r="A259" s="216"/>
      <c r="B259" s="307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</row>
    <row r="260" spans="1:40" ht="15.75" customHeight="1">
      <c r="A260" s="216"/>
      <c r="B260" s="307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</row>
    <row r="261" spans="1:40" ht="15.75" customHeight="1">
      <c r="A261" s="216"/>
      <c r="B261" s="307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</row>
    <row r="262" spans="1:40" ht="15.75" customHeight="1">
      <c r="A262" s="216"/>
      <c r="B262" s="307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</row>
    <row r="263" spans="1:40" ht="15.75" customHeight="1">
      <c r="A263" s="216"/>
      <c r="B263" s="307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</row>
    <row r="264" spans="1:40" ht="15.75" customHeight="1">
      <c r="A264" s="216"/>
      <c r="B264" s="307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</row>
    <row r="265" spans="1:40" ht="15.75" customHeight="1">
      <c r="A265" s="216"/>
      <c r="B265" s="307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</row>
    <row r="266" spans="1:40" ht="15.75" customHeight="1">
      <c r="A266" s="216"/>
      <c r="B266" s="307"/>
      <c r="C266" s="216"/>
      <c r="D266" s="216"/>
      <c r="E266" s="216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  <c r="AK266" s="216"/>
      <c r="AL266" s="216"/>
      <c r="AM266" s="216"/>
      <c r="AN266" s="216"/>
    </row>
    <row r="267" spans="1:40" ht="15.75" customHeight="1">
      <c r="A267" s="216"/>
      <c r="B267" s="307"/>
      <c r="C267" s="216"/>
      <c r="D267" s="216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</row>
    <row r="268" spans="1:40" ht="15.75" customHeight="1">
      <c r="A268" s="216"/>
      <c r="B268" s="307"/>
      <c r="C268" s="216"/>
      <c r="D268" s="216"/>
      <c r="E268" s="216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  <c r="AK268" s="216"/>
      <c r="AL268" s="216"/>
      <c r="AM268" s="216"/>
      <c r="AN268" s="216"/>
    </row>
    <row r="269" spans="1:40" ht="15.75" customHeight="1">
      <c r="A269" s="216"/>
      <c r="B269" s="307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</row>
    <row r="270" spans="1:40" ht="15.75" customHeight="1">
      <c r="A270" s="216"/>
      <c r="B270" s="307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</row>
    <row r="271" spans="1:40" ht="15.75" customHeight="1">
      <c r="A271" s="216"/>
      <c r="B271" s="307"/>
      <c r="C271" s="216"/>
      <c r="D271" s="216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</row>
    <row r="272" spans="1:40" ht="15.75" customHeight="1">
      <c r="A272" s="216"/>
      <c r="B272" s="307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</row>
    <row r="273" spans="1:40" ht="15.75" customHeight="1">
      <c r="A273" s="216"/>
      <c r="B273" s="307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</row>
    <row r="274" spans="1:40" ht="15.75" customHeight="1">
      <c r="A274" s="216"/>
      <c r="B274" s="307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</row>
    <row r="275" spans="1:40" ht="15.75" customHeight="1">
      <c r="A275" s="216"/>
      <c r="B275" s="307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</row>
    <row r="276" spans="1:40" ht="15.75" customHeight="1">
      <c r="A276" s="216"/>
      <c r="B276" s="307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</row>
    <row r="277" spans="1:40" ht="15.75" customHeight="1">
      <c r="A277" s="216"/>
      <c r="B277" s="307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</row>
    <row r="278" spans="1:40" ht="15.75" customHeight="1">
      <c r="A278" s="216"/>
      <c r="B278" s="307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</row>
    <row r="279" spans="1:40" ht="15.75" customHeight="1">
      <c r="A279" s="216"/>
      <c r="B279" s="307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</row>
    <row r="280" spans="1:40" ht="15.75" customHeight="1">
      <c r="A280" s="216"/>
      <c r="B280" s="307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</row>
    <row r="281" spans="1:40" ht="15.75" customHeight="1">
      <c r="A281" s="216"/>
      <c r="B281" s="307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</row>
    <row r="282" spans="1:40" ht="15.75" customHeight="1">
      <c r="A282" s="216"/>
      <c r="B282" s="307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</row>
    <row r="283" spans="1:40" ht="15.75" customHeight="1">
      <c r="A283" s="216"/>
      <c r="B283" s="307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</row>
    <row r="284" spans="1:40" ht="15.75" customHeight="1">
      <c r="A284" s="216"/>
      <c r="B284" s="307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</row>
    <row r="285" spans="1:40" ht="15.75" customHeight="1">
      <c r="A285" s="216"/>
      <c r="B285" s="307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</row>
    <row r="286" spans="1:40" ht="15.75" customHeight="1">
      <c r="A286" s="216"/>
      <c r="B286" s="307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</row>
    <row r="287" spans="1:40" ht="15.75" customHeight="1">
      <c r="A287" s="216"/>
      <c r="B287" s="307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</row>
    <row r="288" spans="1:40" ht="15.75" customHeight="1">
      <c r="A288" s="216"/>
      <c r="B288" s="307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</row>
    <row r="289" spans="1:40" ht="15.75" customHeight="1">
      <c r="A289" s="216"/>
      <c r="B289" s="307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</row>
    <row r="290" spans="1:40" ht="15.75" customHeight="1">
      <c r="A290" s="216"/>
      <c r="B290" s="307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</row>
    <row r="291" spans="1:40" ht="15.75" customHeight="1">
      <c r="A291" s="216"/>
      <c r="B291" s="307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</row>
    <row r="292" spans="1:40" ht="15.75" customHeight="1">
      <c r="A292" s="216"/>
      <c r="B292" s="307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</row>
    <row r="293" spans="1:40" ht="15.75" customHeight="1">
      <c r="A293" s="216"/>
      <c r="B293" s="307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</row>
    <row r="294" spans="1:40" ht="15.75" customHeight="1">
      <c r="A294" s="216"/>
      <c r="B294" s="307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</row>
    <row r="295" spans="1:40" ht="15.75" customHeight="1">
      <c r="A295" s="216"/>
      <c r="B295" s="307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</row>
    <row r="296" spans="1:40" ht="15.75" customHeight="1">
      <c r="A296" s="216"/>
      <c r="B296" s="307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</row>
    <row r="297" spans="1:40" ht="15.75" customHeight="1">
      <c r="A297" s="216"/>
      <c r="B297" s="307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</row>
    <row r="298" spans="1:40" ht="15.75" customHeight="1">
      <c r="A298" s="216"/>
      <c r="B298" s="307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</row>
    <row r="299" spans="1:40" ht="15.75" customHeight="1">
      <c r="A299" s="216"/>
      <c r="B299" s="307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</row>
    <row r="300" spans="1:40" ht="15.75" customHeight="1">
      <c r="A300" s="216"/>
      <c r="B300" s="307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</row>
    <row r="301" spans="1:40" ht="15.75" customHeight="1">
      <c r="A301" s="216"/>
      <c r="B301" s="307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</row>
    <row r="302" spans="1:40" ht="15.75" customHeight="1">
      <c r="A302" s="216"/>
      <c r="B302" s="307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</row>
    <row r="303" spans="1:40" ht="15.75" customHeight="1">
      <c r="A303" s="216"/>
      <c r="B303" s="307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</row>
    <row r="304" spans="1:40" ht="15.75" customHeight="1">
      <c r="A304" s="216"/>
      <c r="B304" s="307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</row>
    <row r="305" spans="1:40" ht="15.75" customHeight="1">
      <c r="A305" s="216"/>
      <c r="B305" s="307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</row>
    <row r="306" spans="1:40" ht="15.75" customHeight="1">
      <c r="A306" s="216"/>
      <c r="B306" s="307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</row>
    <row r="307" spans="1:40" ht="15.75" customHeight="1">
      <c r="A307" s="216"/>
      <c r="B307" s="307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</row>
    <row r="308" spans="1:40" ht="15.75" customHeight="1">
      <c r="A308" s="216"/>
      <c r="B308" s="307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</row>
    <row r="309" spans="1:40" ht="15.75" customHeight="1">
      <c r="A309" s="216"/>
      <c r="B309" s="307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</row>
    <row r="310" spans="1:40" ht="15.75" customHeight="1">
      <c r="A310" s="216"/>
      <c r="B310" s="307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</row>
    <row r="311" spans="1:40" ht="15.75" customHeight="1">
      <c r="A311" s="216"/>
      <c r="B311" s="307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</row>
    <row r="312" spans="1:40" ht="15.75" customHeight="1">
      <c r="A312" s="216"/>
      <c r="B312" s="307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</row>
    <row r="313" spans="1:40" ht="15.75" customHeight="1">
      <c r="A313" s="216"/>
      <c r="B313" s="307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</row>
    <row r="314" spans="1:40" ht="15.75" customHeight="1">
      <c r="A314" s="216"/>
      <c r="B314" s="307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</row>
    <row r="315" spans="1:40" ht="15.75" customHeight="1">
      <c r="A315" s="216"/>
      <c r="B315" s="307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</row>
    <row r="316" spans="1:40" ht="15.75" customHeight="1">
      <c r="A316" s="216"/>
      <c r="B316" s="307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</row>
    <row r="317" spans="1:40" ht="15.75" customHeight="1">
      <c r="A317" s="216"/>
      <c r="B317" s="307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</row>
    <row r="318" spans="1:40" ht="15.75" customHeight="1">
      <c r="A318" s="216"/>
      <c r="B318" s="307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</row>
    <row r="319" spans="1:40" ht="15.75" customHeight="1">
      <c r="A319" s="216"/>
      <c r="B319" s="307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</row>
    <row r="320" spans="1:40" ht="15.75" customHeight="1">
      <c r="A320" s="216"/>
      <c r="B320" s="307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</row>
    <row r="321" spans="1:40" ht="15.75" customHeight="1">
      <c r="A321" s="216"/>
      <c r="B321" s="307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</row>
    <row r="322" spans="1:40" ht="15.75" customHeight="1">
      <c r="A322" s="216"/>
      <c r="B322" s="307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</row>
    <row r="323" spans="1:40" ht="15.75" customHeight="1">
      <c r="A323" s="216"/>
      <c r="B323" s="307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</row>
    <row r="324" spans="1:40" ht="15.75" customHeight="1">
      <c r="A324" s="216"/>
      <c r="B324" s="307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</row>
    <row r="325" spans="1:40" ht="15.75" customHeight="1">
      <c r="A325" s="216"/>
      <c r="B325" s="307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</row>
    <row r="326" spans="1:40" ht="15.75" customHeight="1">
      <c r="A326" s="216"/>
      <c r="B326" s="307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</row>
    <row r="327" spans="1:40" ht="15.75" customHeight="1">
      <c r="A327" s="216"/>
      <c r="B327" s="307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</row>
    <row r="328" spans="1:40" ht="15.75" customHeight="1">
      <c r="A328" s="216"/>
      <c r="B328" s="307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</row>
    <row r="329" spans="1:40" ht="15.75" customHeight="1">
      <c r="A329" s="216"/>
      <c r="B329" s="307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</row>
    <row r="330" spans="1:40" ht="15.75" customHeight="1">
      <c r="A330" s="216"/>
      <c r="B330" s="307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</row>
    <row r="331" spans="1:40" ht="15.75" customHeight="1">
      <c r="A331" s="216"/>
      <c r="B331" s="307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</row>
    <row r="332" spans="1:40" ht="15.75" customHeight="1">
      <c r="A332" s="216"/>
      <c r="B332" s="307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</row>
    <row r="333" spans="1:40" ht="15.75" customHeight="1">
      <c r="A333" s="216"/>
      <c r="B333" s="307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</row>
    <row r="334" spans="1:40" ht="15.75" customHeight="1">
      <c r="A334" s="216"/>
      <c r="B334" s="307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</row>
    <row r="335" spans="1:40" ht="15.75" customHeight="1">
      <c r="A335" s="216"/>
      <c r="B335" s="307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</row>
    <row r="336" spans="1:40" ht="15.75" customHeight="1">
      <c r="A336" s="216"/>
      <c r="B336" s="307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</row>
    <row r="337" spans="1:40" ht="15.75" customHeight="1">
      <c r="A337" s="216"/>
      <c r="B337" s="307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</row>
    <row r="338" spans="1:40" ht="15.75" customHeight="1">
      <c r="A338" s="216"/>
      <c r="B338" s="307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</row>
    <row r="339" spans="1:40" ht="15.75" customHeight="1">
      <c r="A339" s="216"/>
      <c r="B339" s="307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</row>
    <row r="340" spans="1:40" ht="15.75" customHeight="1">
      <c r="A340" s="216"/>
      <c r="B340" s="307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</row>
    <row r="341" spans="1:40" ht="15.75" customHeight="1">
      <c r="A341" s="216"/>
      <c r="B341" s="307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</row>
    <row r="342" spans="1:40" ht="15.75" customHeight="1">
      <c r="A342" s="216"/>
      <c r="B342" s="307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</row>
    <row r="343" spans="1:40" ht="15.75" customHeight="1">
      <c r="A343" s="216"/>
      <c r="B343" s="307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</row>
    <row r="344" spans="1:40" ht="15.75" customHeight="1">
      <c r="A344" s="216"/>
      <c r="B344" s="307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</row>
    <row r="345" spans="1:40" ht="15.75" customHeight="1">
      <c r="A345" s="216"/>
      <c r="B345" s="307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</row>
    <row r="346" spans="1:40" ht="15.75" customHeight="1">
      <c r="A346" s="216"/>
      <c r="B346" s="307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</row>
    <row r="347" spans="1:40" ht="15.75" customHeight="1">
      <c r="A347" s="216"/>
      <c r="B347" s="307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</row>
    <row r="348" spans="1:40" ht="15.75" customHeight="1">
      <c r="A348" s="216"/>
      <c r="B348" s="307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</row>
    <row r="349" spans="1:40" ht="15.75" customHeight="1">
      <c r="A349" s="216"/>
      <c r="B349" s="307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</row>
    <row r="350" spans="1:40" ht="15.75" customHeight="1">
      <c r="A350" s="216"/>
      <c r="B350" s="307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</row>
    <row r="351" spans="1:40" ht="15.75" customHeight="1">
      <c r="A351" s="216"/>
      <c r="B351" s="307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</row>
    <row r="352" spans="1:40" ht="15.75" customHeight="1">
      <c r="A352" s="216"/>
      <c r="B352" s="307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</row>
    <row r="353" spans="1:40" ht="15.75" customHeight="1">
      <c r="A353" s="216"/>
      <c r="B353" s="307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</row>
    <row r="354" spans="1:40" ht="15.75" customHeight="1">
      <c r="A354" s="216"/>
      <c r="B354" s="307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</row>
    <row r="355" spans="1:40" ht="15.75" customHeight="1">
      <c r="A355" s="216"/>
      <c r="B355" s="307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</row>
    <row r="356" spans="1:40" ht="15.75" customHeight="1">
      <c r="A356" s="216"/>
      <c r="B356" s="307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</row>
    <row r="357" spans="1:40" ht="15.75" customHeight="1">
      <c r="A357" s="216"/>
      <c r="B357" s="307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</row>
    <row r="358" spans="1:40" ht="15.75" customHeight="1">
      <c r="A358" s="216"/>
      <c r="B358" s="307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</row>
    <row r="359" spans="1:40" ht="15.75" customHeight="1">
      <c r="A359" s="216"/>
      <c r="B359" s="307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</row>
    <row r="360" spans="1:40" ht="15.75" customHeight="1">
      <c r="A360" s="216"/>
      <c r="B360" s="307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</row>
    <row r="361" spans="1:40" ht="15.75" customHeight="1">
      <c r="A361" s="216"/>
      <c r="B361" s="307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</row>
    <row r="362" spans="1:40" ht="15.75" customHeight="1">
      <c r="A362" s="216"/>
      <c r="B362" s="307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</row>
    <row r="363" spans="1:40" ht="15.75" customHeight="1">
      <c r="A363" s="216"/>
      <c r="B363" s="307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</row>
    <row r="364" spans="1:40" ht="15.75" customHeight="1">
      <c r="A364" s="216"/>
      <c r="B364" s="307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</row>
    <row r="365" spans="1:40" ht="15.75" customHeight="1">
      <c r="A365" s="216"/>
      <c r="B365" s="307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</row>
    <row r="366" spans="1:40" ht="15.75" customHeight="1">
      <c r="A366" s="216"/>
      <c r="B366" s="307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</row>
    <row r="367" spans="1:40" ht="15.75" customHeight="1">
      <c r="A367" s="216"/>
      <c r="B367" s="307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</row>
    <row r="368" spans="1:40" ht="15.75" customHeight="1">
      <c r="A368" s="216"/>
      <c r="B368" s="307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</row>
    <row r="369" spans="1:40" ht="15.75" customHeight="1">
      <c r="A369" s="216"/>
      <c r="B369" s="307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</row>
    <row r="370" spans="1:40" ht="15.75" customHeight="1">
      <c r="A370" s="216"/>
      <c r="B370" s="307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</row>
    <row r="371" spans="1:40" ht="15.75" customHeight="1">
      <c r="A371" s="216"/>
      <c r="B371" s="307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</row>
    <row r="372" spans="1:40" ht="15.75" customHeight="1">
      <c r="A372" s="216"/>
      <c r="B372" s="307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</row>
    <row r="373" spans="1:40" ht="15.75" customHeight="1">
      <c r="A373" s="216"/>
      <c r="B373" s="307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</row>
    <row r="374" spans="1:40" ht="15.75" customHeight="1">
      <c r="A374" s="216"/>
      <c r="B374" s="307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</row>
    <row r="375" spans="1:40" ht="15.75" customHeight="1">
      <c r="A375" s="216"/>
      <c r="B375" s="307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</row>
    <row r="376" spans="1:40" ht="15.75" customHeight="1">
      <c r="A376" s="216"/>
      <c r="B376" s="307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</row>
    <row r="377" spans="1:40" ht="15.75" customHeight="1">
      <c r="A377" s="216"/>
      <c r="B377" s="307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</row>
    <row r="378" spans="1:40" ht="15.75" customHeight="1">
      <c r="A378" s="216"/>
      <c r="B378" s="307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</row>
    <row r="379" spans="1:40" ht="15.75" customHeight="1">
      <c r="A379" s="216"/>
      <c r="B379" s="307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</row>
    <row r="380" spans="1:40" ht="15.75" customHeight="1">
      <c r="A380" s="216"/>
      <c r="B380" s="307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</row>
    <row r="381" spans="1:40" ht="15.75" customHeight="1">
      <c r="A381" s="216"/>
      <c r="B381" s="307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</row>
    <row r="382" spans="1:40" ht="15.75" customHeight="1">
      <c r="A382" s="216"/>
      <c r="B382" s="307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</row>
    <row r="383" spans="1:40" ht="15.75" customHeight="1">
      <c r="A383" s="216"/>
      <c r="B383" s="307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</row>
    <row r="384" spans="1:40" ht="15.75" customHeight="1">
      <c r="A384" s="216"/>
      <c r="B384" s="307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</row>
    <row r="385" spans="1:40" ht="15.75" customHeight="1">
      <c r="A385" s="216"/>
      <c r="B385" s="307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</row>
    <row r="386" spans="1:40" ht="15.75" customHeight="1">
      <c r="A386" s="216"/>
      <c r="B386" s="307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</row>
    <row r="387" spans="1:40" ht="15.75" customHeight="1">
      <c r="A387" s="216"/>
      <c r="B387" s="307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</row>
    <row r="388" spans="1:40" ht="15.75" customHeight="1">
      <c r="A388" s="216"/>
      <c r="B388" s="307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</row>
    <row r="389" spans="1:40" ht="15.75" customHeight="1">
      <c r="A389" s="216"/>
      <c r="B389" s="307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</row>
    <row r="390" spans="1:40" ht="15.75" customHeight="1">
      <c r="A390" s="216"/>
      <c r="B390" s="307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</row>
    <row r="391" spans="1:40" ht="15.75" customHeight="1">
      <c r="A391" s="216"/>
      <c r="B391" s="307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</row>
    <row r="392" spans="1:40" ht="15.75" customHeight="1">
      <c r="A392" s="216"/>
      <c r="B392" s="307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</row>
    <row r="393" spans="1:40" ht="15.75" customHeight="1">
      <c r="A393" s="216"/>
      <c r="B393" s="307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</row>
    <row r="394" spans="1:40" ht="15.75" customHeight="1">
      <c r="A394" s="216"/>
      <c r="B394" s="307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</row>
    <row r="395" spans="1:40" ht="15.75" customHeight="1">
      <c r="A395" s="216"/>
      <c r="B395" s="307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</row>
    <row r="396" spans="1:40" ht="15.75" customHeight="1">
      <c r="A396" s="216"/>
      <c r="B396" s="307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</row>
    <row r="397" spans="1:40" ht="15.75" customHeight="1">
      <c r="A397" s="216"/>
      <c r="B397" s="307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</row>
    <row r="398" spans="1:40" ht="15.75" customHeight="1">
      <c r="A398" s="216"/>
      <c r="B398" s="307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</row>
    <row r="399" spans="1:40" ht="15.75" customHeight="1">
      <c r="A399" s="216"/>
      <c r="B399" s="307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</row>
    <row r="400" spans="1:40" ht="15.75" customHeight="1">
      <c r="A400" s="216"/>
      <c r="B400" s="307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</row>
    <row r="401" spans="1:40" ht="15.75" customHeight="1">
      <c r="A401" s="216"/>
      <c r="B401" s="307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</row>
    <row r="402" spans="1:40" ht="15.75" customHeight="1">
      <c r="A402" s="216"/>
      <c r="B402" s="307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</row>
    <row r="403" spans="1:40" ht="15.75" customHeight="1">
      <c r="A403" s="216"/>
      <c r="B403" s="307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</row>
    <row r="404" spans="1:40" ht="15.75" customHeight="1">
      <c r="A404" s="216"/>
      <c r="B404" s="307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</row>
    <row r="405" spans="1:40" ht="15.75" customHeight="1">
      <c r="A405" s="216"/>
      <c r="B405" s="307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</row>
    <row r="406" spans="1:40" ht="15.75" customHeight="1">
      <c r="A406" s="216"/>
      <c r="B406" s="307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</row>
    <row r="407" spans="1:40" ht="15.75" customHeight="1">
      <c r="A407" s="216"/>
      <c r="B407" s="307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</row>
    <row r="408" spans="1:40" ht="15.75" customHeight="1">
      <c r="A408" s="216"/>
      <c r="B408" s="307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</row>
    <row r="409" spans="1:40" ht="15.75" customHeight="1">
      <c r="A409" s="216"/>
      <c r="B409" s="307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</row>
    <row r="410" spans="1:40" ht="15.75" customHeight="1">
      <c r="A410" s="216"/>
      <c r="B410" s="307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</row>
    <row r="411" spans="1:40" ht="15.75" customHeight="1">
      <c r="A411" s="216"/>
      <c r="B411" s="307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</row>
    <row r="412" spans="1:40" ht="15.75" customHeight="1">
      <c r="A412" s="216"/>
      <c r="B412" s="307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</row>
    <row r="413" spans="1:40" ht="15.75" customHeight="1">
      <c r="A413" s="216"/>
      <c r="B413" s="307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</row>
    <row r="414" spans="1:40" ht="15.75" customHeight="1">
      <c r="A414" s="216"/>
      <c r="B414" s="307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</row>
    <row r="415" spans="1:40" ht="15.75" customHeight="1">
      <c r="A415" s="216"/>
      <c r="B415" s="307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</row>
    <row r="416" spans="1:40" ht="15.75" customHeight="1">
      <c r="A416" s="216"/>
      <c r="B416" s="307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</row>
    <row r="417" spans="1:40" ht="15.75" customHeight="1">
      <c r="A417" s="216"/>
      <c r="B417" s="307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</row>
    <row r="418" spans="1:40" ht="15.75" customHeight="1">
      <c r="A418" s="216"/>
      <c r="B418" s="307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</row>
    <row r="419" spans="1:40" ht="15.75" customHeight="1">
      <c r="A419" s="216"/>
      <c r="B419" s="307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</row>
    <row r="420" spans="1:40" ht="15.75" customHeight="1">
      <c r="A420" s="216"/>
      <c r="B420" s="307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</row>
    <row r="421" spans="1:40" ht="15.75" customHeight="1">
      <c r="A421" s="216"/>
      <c r="B421" s="307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</row>
    <row r="422" spans="1:40" ht="15.75" customHeight="1">
      <c r="A422" s="216"/>
      <c r="B422" s="307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</row>
    <row r="423" spans="1:40" ht="15.75" customHeight="1">
      <c r="A423" s="216"/>
      <c r="B423" s="307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</row>
    <row r="424" spans="1:40" ht="15.75" customHeight="1">
      <c r="A424" s="216"/>
      <c r="B424" s="307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</row>
    <row r="425" spans="1:40" ht="15.75" customHeight="1">
      <c r="A425" s="216"/>
      <c r="B425" s="307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</row>
    <row r="426" spans="1:40" ht="15.75" customHeight="1">
      <c r="A426" s="216"/>
      <c r="B426" s="307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</row>
    <row r="427" spans="1:40" ht="15.75" customHeight="1">
      <c r="A427" s="216"/>
      <c r="B427" s="307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</row>
    <row r="428" spans="1:40" ht="15.75" customHeight="1">
      <c r="A428" s="216"/>
      <c r="B428" s="307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</row>
    <row r="429" spans="1:40" ht="15.75" customHeight="1">
      <c r="A429" s="216"/>
      <c r="B429" s="307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</row>
    <row r="430" spans="1:40" ht="15.75" customHeight="1">
      <c r="A430" s="216"/>
      <c r="B430" s="307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</row>
    <row r="431" spans="1:40" ht="15.75" customHeight="1">
      <c r="A431" s="216"/>
      <c r="B431" s="307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</row>
    <row r="432" spans="1:40" ht="15.75" customHeight="1">
      <c r="A432" s="216"/>
      <c r="B432" s="307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</row>
    <row r="433" spans="1:40" ht="15.75" customHeight="1">
      <c r="A433" s="216"/>
      <c r="B433" s="307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</row>
    <row r="434" spans="1:40" ht="15.75" customHeight="1">
      <c r="A434" s="216"/>
      <c r="B434" s="307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</row>
    <row r="435" spans="1:40" ht="15.75" customHeight="1">
      <c r="A435" s="216"/>
      <c r="B435" s="307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</row>
    <row r="436" spans="1:40" ht="15.75" customHeight="1">
      <c r="A436" s="216"/>
      <c r="B436" s="307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</row>
    <row r="437" spans="1:40" ht="15.75" customHeight="1">
      <c r="A437" s="216"/>
      <c r="B437" s="307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</row>
    <row r="438" spans="1:40" ht="15.75" customHeight="1">
      <c r="A438" s="216"/>
      <c r="B438" s="307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</row>
    <row r="439" spans="1:40" ht="15.75" customHeight="1">
      <c r="A439" s="216"/>
      <c r="B439" s="307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</row>
    <row r="440" spans="1:40" ht="15.75" customHeight="1">
      <c r="A440" s="216"/>
      <c r="B440" s="307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</row>
    <row r="441" spans="1:40" ht="15.75" customHeight="1">
      <c r="A441" s="216"/>
      <c r="B441" s="307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</row>
    <row r="442" spans="1:40" ht="15.75" customHeight="1">
      <c r="A442" s="216"/>
      <c r="B442" s="307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</row>
    <row r="443" spans="1:40" ht="15.75" customHeight="1">
      <c r="A443" s="216"/>
      <c r="B443" s="307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</row>
    <row r="444" spans="1:40" ht="15.75" customHeight="1">
      <c r="A444" s="216"/>
      <c r="B444" s="307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</row>
    <row r="445" spans="1:40" ht="15.75" customHeight="1">
      <c r="A445" s="216"/>
      <c r="B445" s="307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</row>
    <row r="446" spans="1:40" ht="15.75" customHeight="1">
      <c r="A446" s="216"/>
      <c r="B446" s="307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</row>
    <row r="447" spans="1:40" ht="15.75" customHeight="1">
      <c r="A447" s="216"/>
      <c r="B447" s="307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</row>
    <row r="448" spans="1:40" ht="15.75" customHeight="1">
      <c r="A448" s="216"/>
      <c r="B448" s="307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</row>
    <row r="449" spans="1:40" ht="15.75" customHeight="1">
      <c r="A449" s="216"/>
      <c r="B449" s="307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</row>
    <row r="450" spans="1:40" ht="15.75" customHeight="1">
      <c r="A450" s="216"/>
      <c r="B450" s="307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</row>
    <row r="451" spans="1:40" ht="15.75" customHeight="1">
      <c r="A451" s="216"/>
      <c r="B451" s="307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</row>
    <row r="452" spans="1:40" ht="15.75" customHeight="1">
      <c r="A452" s="216"/>
      <c r="B452" s="307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</row>
    <row r="453" spans="1:40" ht="15.75" customHeight="1">
      <c r="A453" s="216"/>
      <c r="B453" s="307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</row>
    <row r="454" spans="1:40" ht="15.75" customHeight="1">
      <c r="A454" s="216"/>
      <c r="B454" s="307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</row>
    <row r="455" spans="1:40" ht="15.75" customHeight="1">
      <c r="A455" s="216"/>
      <c r="B455" s="307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</row>
    <row r="456" spans="1:40" ht="15.75" customHeight="1">
      <c r="A456" s="216"/>
      <c r="B456" s="307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</row>
    <row r="457" spans="1:40" ht="15.75" customHeight="1">
      <c r="A457" s="216"/>
      <c r="B457" s="307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</row>
    <row r="458" spans="1:40" ht="15.75" customHeight="1">
      <c r="A458" s="216"/>
      <c r="B458" s="307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</row>
    <row r="459" spans="1:40" ht="15.75" customHeight="1">
      <c r="A459" s="216"/>
      <c r="B459" s="307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</row>
    <row r="460" spans="1:40" ht="15.75" customHeight="1">
      <c r="A460" s="216"/>
      <c r="B460" s="307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</row>
    <row r="461" spans="1:40" ht="15.75" customHeight="1">
      <c r="A461" s="216"/>
      <c r="B461" s="307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</row>
    <row r="462" spans="1:40" ht="15.75" customHeight="1">
      <c r="A462" s="216"/>
      <c r="B462" s="307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</row>
    <row r="463" spans="1:40" ht="15.75" customHeight="1">
      <c r="A463" s="216"/>
      <c r="B463" s="307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</row>
    <row r="464" spans="1:40" ht="15.75" customHeight="1">
      <c r="A464" s="216"/>
      <c r="B464" s="307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</row>
    <row r="465" spans="1:40" ht="15.75" customHeight="1">
      <c r="A465" s="216"/>
      <c r="B465" s="307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</row>
    <row r="466" spans="1:40" ht="15.75" customHeight="1">
      <c r="A466" s="216"/>
      <c r="B466" s="307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</row>
    <row r="467" spans="1:40" ht="15.75" customHeight="1">
      <c r="A467" s="216"/>
      <c r="B467" s="307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</row>
    <row r="468" spans="1:40" ht="15.75" customHeight="1">
      <c r="A468" s="216"/>
      <c r="B468" s="307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</row>
    <row r="469" spans="1:40" ht="15.75" customHeight="1">
      <c r="A469" s="216"/>
      <c r="B469" s="307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</row>
    <row r="470" spans="1:40" ht="15.75" customHeight="1">
      <c r="A470" s="216"/>
      <c r="B470" s="307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</row>
    <row r="471" spans="1:40" ht="15.75" customHeight="1">
      <c r="A471" s="216"/>
      <c r="B471" s="307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</row>
    <row r="472" spans="1:40" ht="15.75" customHeight="1">
      <c r="A472" s="216"/>
      <c r="B472" s="307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</row>
    <row r="473" spans="1:40" ht="15.75" customHeight="1">
      <c r="A473" s="216"/>
      <c r="B473" s="307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</row>
    <row r="474" spans="1:40" ht="15.75" customHeight="1">
      <c r="A474" s="216"/>
      <c r="B474" s="307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</row>
    <row r="475" spans="1:40" ht="15.75" customHeight="1">
      <c r="A475" s="216"/>
      <c r="B475" s="307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</row>
    <row r="476" spans="1:40" ht="15.75" customHeight="1">
      <c r="A476" s="216"/>
      <c r="B476" s="307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</row>
    <row r="477" spans="1:40" ht="15.75" customHeight="1">
      <c r="A477" s="216"/>
      <c r="B477" s="307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</row>
    <row r="478" spans="1:40" ht="15.75" customHeight="1">
      <c r="A478" s="216"/>
      <c r="B478" s="307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</row>
    <row r="479" spans="1:40" ht="15.75" customHeight="1">
      <c r="A479" s="216"/>
      <c r="B479" s="307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</row>
    <row r="480" spans="1:40" ht="15.75" customHeight="1">
      <c r="A480" s="216"/>
      <c r="B480" s="307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</row>
    <row r="481" spans="1:40" ht="15.75" customHeight="1">
      <c r="A481" s="216"/>
      <c r="B481" s="307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</row>
    <row r="482" spans="1:40" ht="15.75" customHeight="1">
      <c r="A482" s="216"/>
      <c r="B482" s="307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</row>
    <row r="483" spans="1:40" ht="15.75" customHeight="1">
      <c r="A483" s="216"/>
      <c r="B483" s="307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</row>
    <row r="484" spans="1:40" ht="15.75" customHeight="1">
      <c r="A484" s="216"/>
      <c r="B484" s="307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</row>
    <row r="485" spans="1:40" ht="15.75" customHeight="1">
      <c r="A485" s="216"/>
      <c r="B485" s="307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</row>
    <row r="486" spans="1:40" ht="15.75" customHeight="1">
      <c r="A486" s="216"/>
      <c r="B486" s="307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</row>
    <row r="487" spans="1:40" ht="15.75" customHeight="1">
      <c r="A487" s="216"/>
      <c r="B487" s="307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</row>
    <row r="488" spans="1:40" ht="15.75" customHeight="1">
      <c r="A488" s="216"/>
      <c r="B488" s="307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</row>
    <row r="489" spans="1:40" ht="15.75" customHeight="1">
      <c r="A489" s="216"/>
      <c r="B489" s="307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</row>
    <row r="490" spans="1:40" ht="15.75" customHeight="1">
      <c r="A490" s="216"/>
      <c r="B490" s="307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</row>
    <row r="491" spans="1:40" ht="15.75" customHeight="1">
      <c r="A491" s="216"/>
      <c r="B491" s="307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</row>
    <row r="492" spans="1:40" ht="15.75" customHeight="1">
      <c r="A492" s="216"/>
      <c r="B492" s="307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</row>
    <row r="493" spans="1:40" ht="15.75" customHeight="1">
      <c r="A493" s="216"/>
      <c r="B493" s="307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</row>
    <row r="494" spans="1:40" ht="15.75" customHeight="1">
      <c r="A494" s="216"/>
      <c r="B494" s="307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</row>
    <row r="495" spans="1:40" ht="15.75" customHeight="1">
      <c r="A495" s="216"/>
      <c r="B495" s="307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</row>
    <row r="496" spans="1:40" ht="15.75" customHeight="1">
      <c r="A496" s="216"/>
      <c r="B496" s="307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</row>
    <row r="497" spans="1:40" ht="15.75" customHeight="1">
      <c r="A497" s="216"/>
      <c r="B497" s="307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</row>
    <row r="498" spans="1:40" ht="15.75" customHeight="1">
      <c r="A498" s="216"/>
      <c r="B498" s="307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</row>
    <row r="499" spans="1:40" ht="15.75" customHeight="1">
      <c r="A499" s="216"/>
      <c r="B499" s="307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</row>
    <row r="500" spans="1:40" ht="15.75" customHeight="1">
      <c r="A500" s="216"/>
      <c r="B500" s="307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</row>
    <row r="501" spans="1:40" ht="15.75" customHeight="1">
      <c r="A501" s="216"/>
      <c r="B501" s="307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</row>
    <row r="502" spans="1:40" ht="15.75" customHeight="1">
      <c r="A502" s="216"/>
      <c r="B502" s="307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</row>
    <row r="503" spans="1:40" ht="15.75" customHeight="1">
      <c r="A503" s="216"/>
      <c r="B503" s="307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</row>
    <row r="504" spans="1:40" ht="15.75" customHeight="1">
      <c r="A504" s="216"/>
      <c r="B504" s="307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</row>
    <row r="505" spans="1:40" ht="15.75" customHeight="1">
      <c r="A505" s="216"/>
      <c r="B505" s="307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</row>
    <row r="506" spans="1:40" ht="15.75" customHeight="1">
      <c r="A506" s="216"/>
      <c r="B506" s="307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</row>
    <row r="507" spans="1:40" ht="15.75" customHeight="1">
      <c r="A507" s="216"/>
      <c r="B507" s="307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</row>
    <row r="508" spans="1:40" ht="15.75" customHeight="1">
      <c r="A508" s="216"/>
      <c r="B508" s="307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</row>
    <row r="509" spans="1:40" ht="15.75" customHeight="1">
      <c r="A509" s="216"/>
      <c r="B509" s="307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</row>
    <row r="510" spans="1:40" ht="15.75" customHeight="1">
      <c r="A510" s="216"/>
      <c r="B510" s="307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</row>
    <row r="511" spans="1:40" ht="15.75" customHeight="1">
      <c r="A511" s="216"/>
      <c r="B511" s="307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</row>
    <row r="512" spans="1:40" ht="15.75" customHeight="1">
      <c r="A512" s="216"/>
      <c r="B512" s="307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</row>
    <row r="513" spans="1:40" ht="15.75" customHeight="1">
      <c r="A513" s="216"/>
      <c r="B513" s="307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</row>
    <row r="514" spans="1:40" ht="15.75" customHeight="1">
      <c r="A514" s="216"/>
      <c r="B514" s="307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</row>
    <row r="515" spans="1:40" ht="15.75" customHeight="1">
      <c r="A515" s="216"/>
      <c r="B515" s="307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</row>
    <row r="516" spans="1:40" ht="15.75" customHeight="1">
      <c r="A516" s="216"/>
      <c r="B516" s="307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</row>
    <row r="517" spans="1:40" ht="15.75" customHeight="1">
      <c r="A517" s="216"/>
      <c r="B517" s="307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</row>
    <row r="518" spans="1:40" ht="15.75" customHeight="1">
      <c r="A518" s="216"/>
      <c r="B518" s="307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</row>
    <row r="519" spans="1:40" ht="15.75" customHeight="1">
      <c r="A519" s="216"/>
      <c r="B519" s="307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</row>
    <row r="520" spans="1:40" ht="15.75" customHeight="1">
      <c r="A520" s="216"/>
      <c r="B520" s="307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</row>
    <row r="521" spans="1:40" ht="15.75" customHeight="1">
      <c r="A521" s="216"/>
      <c r="B521" s="307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</row>
    <row r="522" spans="1:40" ht="15.75" customHeight="1">
      <c r="A522" s="216"/>
      <c r="B522" s="307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</row>
    <row r="523" spans="1:40" ht="15.75" customHeight="1">
      <c r="A523" s="216"/>
      <c r="B523" s="307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</row>
    <row r="524" spans="1:40" ht="15.75" customHeight="1">
      <c r="A524" s="216"/>
      <c r="B524" s="307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</row>
    <row r="525" spans="1:40" ht="15.75" customHeight="1">
      <c r="A525" s="216"/>
      <c r="B525" s="307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</row>
    <row r="526" spans="1:40" ht="15.75" customHeight="1">
      <c r="A526" s="216"/>
      <c r="B526" s="307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</row>
    <row r="527" spans="1:40" ht="15.75" customHeight="1">
      <c r="A527" s="216"/>
      <c r="B527" s="307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</row>
    <row r="528" spans="1:40" ht="15.75" customHeight="1">
      <c r="A528" s="216"/>
      <c r="B528" s="307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</row>
    <row r="529" spans="1:40" ht="15.75" customHeight="1">
      <c r="A529" s="216"/>
      <c r="B529" s="307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</row>
    <row r="530" spans="1:40" ht="15.75" customHeight="1">
      <c r="A530" s="216"/>
      <c r="B530" s="307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</row>
    <row r="531" spans="1:40" ht="15.75" customHeight="1">
      <c r="A531" s="216"/>
      <c r="B531" s="307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</row>
    <row r="532" spans="1:40" ht="15.75" customHeight="1">
      <c r="A532" s="216"/>
      <c r="B532" s="307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</row>
    <row r="533" spans="1:40" ht="15.75" customHeight="1">
      <c r="A533" s="216"/>
      <c r="B533" s="307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</row>
    <row r="534" spans="1:40" ht="15.75" customHeight="1">
      <c r="A534" s="216"/>
      <c r="B534" s="307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</row>
    <row r="535" spans="1:40" ht="15.75" customHeight="1">
      <c r="A535" s="216"/>
      <c r="B535" s="307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</row>
    <row r="536" spans="1:40" ht="15.75" customHeight="1">
      <c r="A536" s="216"/>
      <c r="B536" s="307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</row>
    <row r="537" spans="1:40" ht="15.75" customHeight="1">
      <c r="A537" s="216"/>
      <c r="B537" s="307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</row>
    <row r="538" spans="1:40" ht="15.75" customHeight="1">
      <c r="A538" s="216"/>
      <c r="B538" s="307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</row>
    <row r="539" spans="1:40" ht="15.75" customHeight="1">
      <c r="A539" s="216"/>
      <c r="B539" s="307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</row>
    <row r="540" spans="1:40" ht="15.75" customHeight="1">
      <c r="A540" s="216"/>
      <c r="B540" s="307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</row>
    <row r="541" spans="1:40" ht="15.75" customHeight="1">
      <c r="A541" s="216"/>
      <c r="B541" s="307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</row>
    <row r="542" spans="1:40" ht="15.75" customHeight="1">
      <c r="A542" s="216"/>
      <c r="B542" s="307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</row>
    <row r="543" spans="1:40" ht="15.75" customHeight="1">
      <c r="A543" s="216"/>
      <c r="B543" s="307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</row>
    <row r="544" spans="1:40" ht="15.75" customHeight="1">
      <c r="A544" s="216"/>
      <c r="B544" s="307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</row>
    <row r="545" spans="1:40" ht="15.75" customHeight="1">
      <c r="A545" s="216"/>
      <c r="B545" s="307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</row>
    <row r="546" spans="1:40" ht="15.75" customHeight="1">
      <c r="A546" s="216"/>
      <c r="B546" s="307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</row>
    <row r="547" spans="1:40" ht="15.75" customHeight="1">
      <c r="A547" s="216"/>
      <c r="B547" s="307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</row>
    <row r="548" spans="1:40" ht="15.75" customHeight="1">
      <c r="A548" s="216"/>
      <c r="B548" s="307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</row>
    <row r="549" spans="1:40" ht="15.75" customHeight="1">
      <c r="A549" s="216"/>
      <c r="B549" s="307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</row>
    <row r="550" spans="1:40" ht="15.75" customHeight="1">
      <c r="A550" s="216"/>
      <c r="B550" s="307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</row>
    <row r="551" spans="1:40" ht="15.75" customHeight="1">
      <c r="A551" s="216"/>
      <c r="B551" s="307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</row>
    <row r="552" spans="1:40" ht="15.75" customHeight="1">
      <c r="A552" s="216"/>
      <c r="B552" s="307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</row>
    <row r="553" spans="1:40" ht="15.75" customHeight="1">
      <c r="A553" s="216"/>
      <c r="B553" s="307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</row>
    <row r="554" spans="1:40" ht="15.75" customHeight="1">
      <c r="A554" s="216"/>
      <c r="B554" s="307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</row>
    <row r="555" spans="1:40" ht="15.75" customHeight="1">
      <c r="A555" s="216"/>
      <c r="B555" s="307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</row>
    <row r="556" spans="1:40" ht="15.75" customHeight="1">
      <c r="A556" s="216"/>
      <c r="B556" s="307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</row>
    <row r="557" spans="1:40" ht="15.75" customHeight="1">
      <c r="A557" s="216"/>
      <c r="B557" s="307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</row>
    <row r="558" spans="1:40" ht="15.75" customHeight="1">
      <c r="A558" s="216"/>
      <c r="B558" s="307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</row>
    <row r="559" spans="1:40" ht="15.75" customHeight="1">
      <c r="A559" s="216"/>
      <c r="B559" s="307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</row>
    <row r="560" spans="1:40" ht="15.75" customHeight="1">
      <c r="A560" s="216"/>
      <c r="B560" s="307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</row>
    <row r="561" spans="1:40" ht="15.75" customHeight="1">
      <c r="A561" s="216"/>
      <c r="B561" s="307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</row>
    <row r="562" spans="1:40" ht="15.75" customHeight="1">
      <c r="A562" s="216"/>
      <c r="B562" s="307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</row>
    <row r="563" spans="1:40" ht="15.75" customHeight="1">
      <c r="A563" s="216"/>
      <c r="B563" s="307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</row>
    <row r="564" spans="1:40" ht="15.75" customHeight="1">
      <c r="A564" s="216"/>
      <c r="B564" s="307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</row>
    <row r="565" spans="1:40" ht="15.75" customHeight="1">
      <c r="A565" s="216"/>
      <c r="B565" s="307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</row>
    <row r="566" spans="1:40" ht="15.75" customHeight="1">
      <c r="A566" s="216"/>
      <c r="B566" s="307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</row>
    <row r="567" spans="1:40" ht="15.75" customHeight="1">
      <c r="A567" s="216"/>
      <c r="B567" s="307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</row>
    <row r="568" spans="1:40" ht="15.75" customHeight="1">
      <c r="A568" s="216"/>
      <c r="B568" s="307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</row>
    <row r="569" spans="1:40" ht="15.75" customHeight="1">
      <c r="A569" s="216"/>
      <c r="B569" s="307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</row>
    <row r="570" spans="1:40" ht="15.75" customHeight="1">
      <c r="A570" s="216"/>
      <c r="B570" s="307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</row>
    <row r="571" spans="1:40" ht="15.75" customHeight="1">
      <c r="A571" s="216"/>
      <c r="B571" s="307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</row>
    <row r="572" spans="1:40" ht="15.75" customHeight="1">
      <c r="A572" s="216"/>
      <c r="B572" s="307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</row>
    <row r="573" spans="1:40" ht="15.75" customHeight="1">
      <c r="A573" s="216"/>
      <c r="B573" s="307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</row>
    <row r="574" spans="1:40" ht="15.75" customHeight="1">
      <c r="A574" s="216"/>
      <c r="B574" s="307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</row>
    <row r="575" spans="1:40" ht="15.75" customHeight="1">
      <c r="A575" s="216"/>
      <c r="B575" s="307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</row>
    <row r="576" spans="1:40" ht="15.75" customHeight="1">
      <c r="A576" s="216"/>
      <c r="B576" s="307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</row>
    <row r="577" spans="1:40" ht="15.75" customHeight="1">
      <c r="A577" s="216"/>
      <c r="B577" s="307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</row>
    <row r="578" spans="1:40" ht="15.75" customHeight="1">
      <c r="A578" s="216"/>
      <c r="B578" s="307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</row>
    <row r="579" spans="1:40" ht="15.75" customHeight="1">
      <c r="A579" s="216"/>
      <c r="B579" s="307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</row>
    <row r="580" spans="1:40" ht="15.75" customHeight="1">
      <c r="A580" s="216"/>
      <c r="B580" s="307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</row>
    <row r="581" spans="1:40" ht="15.75" customHeight="1">
      <c r="A581" s="216"/>
      <c r="B581" s="307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</row>
    <row r="582" spans="1:40" ht="15.75" customHeight="1">
      <c r="A582" s="216"/>
      <c r="B582" s="307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</row>
    <row r="583" spans="1:40" ht="15.75" customHeight="1">
      <c r="A583" s="216"/>
      <c r="B583" s="307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</row>
    <row r="584" spans="1:40" ht="15.75" customHeight="1">
      <c r="A584" s="216"/>
      <c r="B584" s="307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</row>
    <row r="585" spans="1:40" ht="15.75" customHeight="1">
      <c r="A585" s="216"/>
      <c r="B585" s="307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</row>
    <row r="586" spans="1:40" ht="15.75" customHeight="1">
      <c r="A586" s="216"/>
      <c r="B586" s="307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</row>
    <row r="587" spans="1:40" ht="15.75" customHeight="1">
      <c r="A587" s="216"/>
      <c r="B587" s="307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</row>
    <row r="588" spans="1:40" ht="15.75" customHeight="1">
      <c r="A588" s="216"/>
      <c r="B588" s="307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</row>
    <row r="589" spans="1:40" ht="15.75" customHeight="1">
      <c r="A589" s="216"/>
      <c r="B589" s="307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</row>
    <row r="590" spans="1:40" ht="15.75" customHeight="1">
      <c r="A590" s="216"/>
      <c r="B590" s="307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</row>
    <row r="591" spans="1:40" ht="15.75" customHeight="1">
      <c r="A591" s="216"/>
      <c r="B591" s="307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</row>
    <row r="592" spans="1:40" ht="15.75" customHeight="1">
      <c r="A592" s="216"/>
      <c r="B592" s="307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</row>
    <row r="593" spans="1:40" ht="15.75" customHeight="1">
      <c r="A593" s="216"/>
      <c r="B593" s="307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</row>
    <row r="594" spans="1:40" ht="15.75" customHeight="1">
      <c r="A594" s="216"/>
      <c r="B594" s="307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</row>
    <row r="595" spans="1:40" ht="15.75" customHeight="1">
      <c r="A595" s="216"/>
      <c r="B595" s="307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</row>
    <row r="596" spans="1:40" ht="15.75" customHeight="1">
      <c r="A596" s="216"/>
      <c r="B596" s="307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</row>
    <row r="597" spans="1:40" ht="15.75" customHeight="1">
      <c r="A597" s="216"/>
      <c r="B597" s="307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</row>
    <row r="598" spans="1:40" ht="15.75" customHeight="1">
      <c r="A598" s="216"/>
      <c r="B598" s="307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</row>
    <row r="599" spans="1:40" ht="15.75" customHeight="1">
      <c r="A599" s="216"/>
      <c r="B599" s="307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</row>
    <row r="600" spans="1:40" ht="15.75" customHeight="1">
      <c r="A600" s="216"/>
      <c r="B600" s="307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</row>
    <row r="601" spans="1:40" ht="15.75" customHeight="1">
      <c r="A601" s="216"/>
      <c r="B601" s="307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</row>
    <row r="602" spans="1:40" ht="15.75" customHeight="1">
      <c r="A602" s="216"/>
      <c r="B602" s="307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</row>
    <row r="603" spans="1:40" ht="15.75" customHeight="1">
      <c r="A603" s="216"/>
      <c r="B603" s="307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</row>
    <row r="604" spans="1:40" ht="15.75" customHeight="1">
      <c r="A604" s="216"/>
      <c r="B604" s="307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</row>
    <row r="605" spans="1:40" ht="15.75" customHeight="1">
      <c r="A605" s="216"/>
      <c r="B605" s="307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</row>
    <row r="606" spans="1:40" ht="15.75" customHeight="1">
      <c r="A606" s="216"/>
      <c r="B606" s="307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</row>
    <row r="607" spans="1:40" ht="15.75" customHeight="1">
      <c r="A607" s="216"/>
      <c r="B607" s="307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</row>
    <row r="608" spans="1:40" ht="15.75" customHeight="1">
      <c r="A608" s="216"/>
      <c r="B608" s="307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</row>
    <row r="609" spans="1:40" ht="15.75" customHeight="1">
      <c r="A609" s="216"/>
      <c r="B609" s="307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</row>
    <row r="610" spans="1:40" ht="15.75" customHeight="1">
      <c r="A610" s="216"/>
      <c r="B610" s="307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</row>
    <row r="611" spans="1:40" ht="15.75" customHeight="1">
      <c r="A611" s="216"/>
      <c r="B611" s="307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</row>
    <row r="612" spans="1:40" ht="15.75" customHeight="1">
      <c r="A612" s="216"/>
      <c r="B612" s="307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</row>
    <row r="613" spans="1:40" ht="15.75" customHeight="1">
      <c r="A613" s="216"/>
      <c r="B613" s="307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</row>
    <row r="614" spans="1:40" ht="15.75" customHeight="1">
      <c r="A614" s="216"/>
      <c r="B614" s="307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</row>
    <row r="615" spans="1:40" ht="15.75" customHeight="1">
      <c r="A615" s="216"/>
      <c r="B615" s="307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</row>
    <row r="616" spans="1:40" ht="15.75" customHeight="1">
      <c r="A616" s="216"/>
      <c r="B616" s="307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</row>
    <row r="617" spans="1:40" ht="15.75" customHeight="1">
      <c r="A617" s="216"/>
      <c r="B617" s="307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</row>
    <row r="618" spans="1:40" ht="15.75" customHeight="1">
      <c r="A618" s="216"/>
      <c r="B618" s="307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</row>
    <row r="619" spans="1:40" ht="15.75" customHeight="1">
      <c r="A619" s="216"/>
      <c r="B619" s="307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</row>
    <row r="620" spans="1:40" ht="15.75" customHeight="1">
      <c r="A620" s="216"/>
      <c r="B620" s="307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</row>
    <row r="621" spans="1:40" ht="15.75" customHeight="1">
      <c r="A621" s="216"/>
      <c r="B621" s="307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</row>
    <row r="622" spans="1:40" ht="15.75" customHeight="1">
      <c r="A622" s="216"/>
      <c r="B622" s="307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</row>
    <row r="623" spans="1:40" ht="15.75" customHeight="1">
      <c r="A623" s="216"/>
      <c r="B623" s="307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</row>
    <row r="624" spans="1:40" ht="15.75" customHeight="1">
      <c r="A624" s="216"/>
      <c r="B624" s="307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</row>
    <row r="625" spans="1:40" ht="15.75" customHeight="1">
      <c r="A625" s="216"/>
      <c r="B625" s="307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</row>
    <row r="626" spans="1:40" ht="15.75" customHeight="1">
      <c r="A626" s="216"/>
      <c r="B626" s="307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</row>
    <row r="627" spans="1:40" ht="15.75" customHeight="1">
      <c r="A627" s="216"/>
      <c r="B627" s="307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</row>
    <row r="628" spans="1:40" ht="15.75" customHeight="1">
      <c r="A628" s="216"/>
      <c r="B628" s="307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</row>
    <row r="629" spans="1:40" ht="15.75" customHeight="1">
      <c r="A629" s="216"/>
      <c r="B629" s="307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</row>
    <row r="630" spans="1:40" ht="15.75" customHeight="1">
      <c r="A630" s="216"/>
      <c r="B630" s="307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</row>
    <row r="631" spans="1:40" ht="15.75" customHeight="1">
      <c r="A631" s="216"/>
      <c r="B631" s="307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</row>
    <row r="632" spans="1:40" ht="15.75" customHeight="1">
      <c r="A632" s="216"/>
      <c r="B632" s="307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</row>
    <row r="633" spans="1:40" ht="15.75" customHeight="1">
      <c r="A633" s="216"/>
      <c r="B633" s="307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</row>
    <row r="634" spans="1:40" ht="15.75" customHeight="1">
      <c r="A634" s="216"/>
      <c r="B634" s="307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</row>
    <row r="635" spans="1:40" ht="15.75" customHeight="1">
      <c r="A635" s="216"/>
      <c r="B635" s="307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</row>
    <row r="636" spans="1:40" ht="15.75" customHeight="1">
      <c r="A636" s="216"/>
      <c r="B636" s="307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</row>
    <row r="637" spans="1:40" ht="15.75" customHeight="1">
      <c r="A637" s="216"/>
      <c r="B637" s="307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</row>
    <row r="638" spans="1:40" ht="15.75" customHeight="1">
      <c r="A638" s="216"/>
      <c r="B638" s="307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</row>
    <row r="639" spans="1:40" ht="15.75" customHeight="1">
      <c r="A639" s="216"/>
      <c r="B639" s="307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</row>
    <row r="640" spans="1:40" ht="15.75" customHeight="1">
      <c r="A640" s="216"/>
      <c r="B640" s="307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</row>
    <row r="641" spans="1:40" ht="15.75" customHeight="1">
      <c r="A641" s="216"/>
      <c r="B641" s="307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</row>
    <row r="642" spans="1:40" ht="15.75" customHeight="1">
      <c r="A642" s="216"/>
      <c r="B642" s="307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</row>
    <row r="643" spans="1:40" ht="15.75" customHeight="1">
      <c r="A643" s="216"/>
      <c r="B643" s="307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</row>
    <row r="644" spans="1:40" ht="15.75" customHeight="1">
      <c r="A644" s="216"/>
      <c r="B644" s="307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</row>
    <row r="645" spans="1:40" ht="15.75" customHeight="1">
      <c r="A645" s="216"/>
      <c r="B645" s="307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</row>
    <row r="646" spans="1:40" ht="15.75" customHeight="1">
      <c r="A646" s="216"/>
      <c r="B646" s="307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</row>
    <row r="647" spans="1:40" ht="15.75" customHeight="1">
      <c r="A647" s="216"/>
      <c r="B647" s="307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</row>
    <row r="648" spans="1:40" ht="15.75" customHeight="1">
      <c r="A648" s="216"/>
      <c r="B648" s="307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</row>
    <row r="649" spans="1:40" ht="15.75" customHeight="1">
      <c r="A649" s="216"/>
      <c r="B649" s="307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</row>
    <row r="650" spans="1:40" ht="15.75" customHeight="1">
      <c r="A650" s="216"/>
      <c r="B650" s="307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</row>
    <row r="651" spans="1:40" ht="15.75" customHeight="1">
      <c r="A651" s="216"/>
      <c r="B651" s="307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</row>
    <row r="652" spans="1:40" ht="15.75" customHeight="1">
      <c r="A652" s="216"/>
      <c r="B652" s="307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</row>
    <row r="653" spans="1:40" ht="15.75" customHeight="1">
      <c r="A653" s="216"/>
      <c r="B653" s="307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</row>
    <row r="654" spans="1:40" ht="15.75" customHeight="1">
      <c r="A654" s="216"/>
      <c r="B654" s="307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</row>
    <row r="655" spans="1:40" ht="15.75" customHeight="1">
      <c r="A655" s="216"/>
      <c r="B655" s="307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</row>
    <row r="656" spans="1:40" ht="15.75" customHeight="1">
      <c r="A656" s="216"/>
      <c r="B656" s="307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</row>
    <row r="657" spans="1:40" ht="15.75" customHeight="1">
      <c r="A657" s="216"/>
      <c r="B657" s="307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</row>
    <row r="658" spans="1:40" ht="15.75" customHeight="1">
      <c r="A658" s="216"/>
      <c r="B658" s="307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</row>
    <row r="659" spans="1:40" ht="15.75" customHeight="1">
      <c r="A659" s="216"/>
      <c r="B659" s="307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</row>
    <row r="660" spans="1:40" ht="15.75" customHeight="1">
      <c r="A660" s="216"/>
      <c r="B660" s="307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</row>
    <row r="661" spans="1:40" ht="15.75" customHeight="1">
      <c r="A661" s="216"/>
      <c r="B661" s="307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</row>
    <row r="662" spans="1:40" ht="15.75" customHeight="1">
      <c r="A662" s="216"/>
      <c r="B662" s="307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</row>
    <row r="663" spans="1:40" ht="15.75" customHeight="1">
      <c r="A663" s="216"/>
      <c r="B663" s="307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</row>
    <row r="664" spans="1:40" ht="15.75" customHeight="1">
      <c r="A664" s="216"/>
      <c r="B664" s="307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</row>
    <row r="665" spans="1:40" ht="15.75" customHeight="1">
      <c r="A665" s="216"/>
      <c r="B665" s="307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</row>
    <row r="666" spans="1:40" ht="15.75" customHeight="1">
      <c r="A666" s="216"/>
      <c r="B666" s="307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</row>
    <row r="667" spans="1:40" ht="15.75" customHeight="1">
      <c r="A667" s="216"/>
      <c r="B667" s="307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</row>
    <row r="668" spans="1:40" ht="15.75" customHeight="1">
      <c r="A668" s="216"/>
      <c r="B668" s="307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</row>
    <row r="669" spans="1:40" ht="15.75" customHeight="1">
      <c r="A669" s="216"/>
      <c r="B669" s="307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</row>
    <row r="670" spans="1:40" ht="15.75" customHeight="1">
      <c r="A670" s="216"/>
      <c r="B670" s="307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</row>
    <row r="671" spans="1:40" ht="15.75" customHeight="1">
      <c r="A671" s="216"/>
      <c r="B671" s="307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</row>
    <row r="672" spans="1:40" ht="15.75" customHeight="1">
      <c r="A672" s="216"/>
      <c r="B672" s="307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</row>
    <row r="673" spans="1:40" ht="15.75" customHeight="1">
      <c r="A673" s="216"/>
      <c r="B673" s="307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</row>
    <row r="674" spans="1:40" ht="15.75" customHeight="1">
      <c r="A674" s="216"/>
      <c r="B674" s="307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</row>
    <row r="675" spans="1:40" ht="15.75" customHeight="1">
      <c r="A675" s="216"/>
      <c r="B675" s="307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</row>
    <row r="676" spans="1:40" ht="15.75" customHeight="1">
      <c r="A676" s="216"/>
      <c r="B676" s="307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</row>
    <row r="677" spans="1:40" ht="15.75" customHeight="1">
      <c r="A677" s="216"/>
      <c r="B677" s="307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</row>
    <row r="678" spans="1:40" ht="15.75" customHeight="1">
      <c r="A678" s="216"/>
      <c r="B678" s="307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</row>
    <row r="679" spans="1:40" ht="15.75" customHeight="1">
      <c r="A679" s="216"/>
      <c r="B679" s="307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</row>
    <row r="680" spans="1:40" ht="15.75" customHeight="1">
      <c r="A680" s="216"/>
      <c r="B680" s="307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</row>
    <row r="681" spans="1:40" ht="15.75" customHeight="1">
      <c r="A681" s="216"/>
      <c r="B681" s="307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</row>
    <row r="682" spans="1:40" ht="15.75" customHeight="1">
      <c r="A682" s="216"/>
      <c r="B682" s="307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</row>
    <row r="683" spans="1:40" ht="15.75" customHeight="1">
      <c r="A683" s="216"/>
      <c r="B683" s="307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</row>
    <row r="684" spans="1:40" ht="15.75" customHeight="1">
      <c r="A684" s="216"/>
      <c r="B684" s="307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</row>
    <row r="685" spans="1:40" ht="15.75" customHeight="1">
      <c r="A685" s="216"/>
      <c r="B685" s="307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</row>
    <row r="686" spans="1:40" ht="15.75" customHeight="1">
      <c r="A686" s="216"/>
      <c r="B686" s="307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</row>
    <row r="687" spans="1:40" ht="15.75" customHeight="1">
      <c r="A687" s="216"/>
      <c r="B687" s="307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</row>
    <row r="688" spans="1:40" ht="15.75" customHeight="1">
      <c r="A688" s="216"/>
      <c r="B688" s="307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</row>
    <row r="689" spans="1:40" ht="15.75" customHeight="1">
      <c r="A689" s="216"/>
      <c r="B689" s="307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</row>
    <row r="690" spans="1:40" ht="15.75" customHeight="1">
      <c r="A690" s="216"/>
      <c r="B690" s="307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</row>
    <row r="691" spans="1:40" ht="15.75" customHeight="1">
      <c r="A691" s="216"/>
      <c r="B691" s="307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</row>
    <row r="692" spans="1:40" ht="15.75" customHeight="1">
      <c r="A692" s="216"/>
      <c r="B692" s="307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</row>
    <row r="693" spans="1:40" ht="15.75" customHeight="1">
      <c r="A693" s="216"/>
      <c r="B693" s="307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</row>
    <row r="694" spans="1:40" ht="15.75" customHeight="1">
      <c r="A694" s="216"/>
      <c r="B694" s="307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</row>
    <row r="695" spans="1:40" ht="15.75" customHeight="1">
      <c r="A695" s="216"/>
      <c r="B695" s="307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</row>
    <row r="696" spans="1:40" ht="15.75" customHeight="1">
      <c r="A696" s="216"/>
      <c r="B696" s="307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</row>
    <row r="697" spans="1:40" ht="15.75" customHeight="1">
      <c r="A697" s="216"/>
      <c r="B697" s="307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</row>
    <row r="698" spans="1:40" ht="15.75" customHeight="1">
      <c r="A698" s="216"/>
      <c r="B698" s="307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</row>
    <row r="699" spans="1:40" ht="15.75" customHeight="1">
      <c r="A699" s="216"/>
      <c r="B699" s="307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</row>
    <row r="700" spans="1:40" ht="15.75" customHeight="1">
      <c r="A700" s="216"/>
      <c r="B700" s="307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</row>
    <row r="701" spans="1:40" ht="15.75" customHeight="1">
      <c r="A701" s="216"/>
      <c r="B701" s="307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</row>
    <row r="702" spans="1:40" ht="15.75" customHeight="1">
      <c r="A702" s="216"/>
      <c r="B702" s="307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</row>
    <row r="703" spans="1:40" ht="15.75" customHeight="1">
      <c r="A703" s="216"/>
      <c r="B703" s="307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</row>
    <row r="704" spans="1:40" ht="15.75" customHeight="1">
      <c r="A704" s="216"/>
      <c r="B704" s="307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</row>
    <row r="705" spans="1:40" ht="15.75" customHeight="1">
      <c r="A705" s="216"/>
      <c r="B705" s="307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</row>
    <row r="706" spans="1:40" ht="15.75" customHeight="1">
      <c r="A706" s="216"/>
      <c r="B706" s="307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</row>
    <row r="707" spans="1:40" ht="15.75" customHeight="1">
      <c r="A707" s="216"/>
      <c r="B707" s="307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</row>
    <row r="708" spans="1:40" ht="15.75" customHeight="1">
      <c r="A708" s="216"/>
      <c r="B708" s="307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</row>
    <row r="709" spans="1:40" ht="15.75" customHeight="1">
      <c r="A709" s="216"/>
      <c r="B709" s="307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</row>
    <row r="710" spans="1:40" ht="15.75" customHeight="1">
      <c r="A710" s="216"/>
      <c r="B710" s="307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</row>
    <row r="711" spans="1:40" ht="15.75" customHeight="1">
      <c r="A711" s="216"/>
      <c r="B711" s="307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</row>
    <row r="712" spans="1:40" ht="15.75" customHeight="1">
      <c r="A712" s="216"/>
      <c r="B712" s="307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</row>
    <row r="713" spans="1:40" ht="15.75" customHeight="1">
      <c r="A713" s="216"/>
      <c r="B713" s="307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</row>
    <row r="714" spans="1:40" ht="15.75" customHeight="1">
      <c r="A714" s="216"/>
      <c r="B714" s="307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</row>
    <row r="715" spans="1:40" ht="15.75" customHeight="1">
      <c r="A715" s="216"/>
      <c r="B715" s="307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</row>
    <row r="716" spans="1:40" ht="15.75" customHeight="1">
      <c r="A716" s="216"/>
      <c r="B716" s="307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</row>
    <row r="717" spans="1:40" ht="15.75" customHeight="1">
      <c r="A717" s="216"/>
      <c r="B717" s="307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</row>
    <row r="718" spans="1:40" ht="15.75" customHeight="1">
      <c r="A718" s="216"/>
      <c r="B718" s="307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</row>
    <row r="719" spans="1:40" ht="15.75" customHeight="1">
      <c r="A719" s="216"/>
      <c r="B719" s="307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</row>
    <row r="720" spans="1:40" ht="15.75" customHeight="1">
      <c r="A720" s="216"/>
      <c r="B720" s="307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</row>
    <row r="721" spans="1:40" ht="15.75" customHeight="1">
      <c r="A721" s="216"/>
      <c r="B721" s="307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</row>
    <row r="722" spans="1:40" ht="15.75" customHeight="1">
      <c r="A722" s="216"/>
      <c r="B722" s="307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</row>
    <row r="723" spans="1:40" ht="15.75" customHeight="1">
      <c r="A723" s="216"/>
      <c r="B723" s="307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</row>
    <row r="724" spans="1:40" ht="15.75" customHeight="1">
      <c r="A724" s="216"/>
      <c r="B724" s="307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</row>
    <row r="725" spans="1:40" ht="15.75" customHeight="1">
      <c r="A725" s="216"/>
      <c r="B725" s="307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</row>
    <row r="726" spans="1:40" ht="15.75" customHeight="1">
      <c r="A726" s="216"/>
      <c r="B726" s="307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</row>
    <row r="727" spans="1:40" ht="15.75" customHeight="1">
      <c r="A727" s="216"/>
      <c r="B727" s="307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</row>
    <row r="728" spans="1:40" ht="15.75" customHeight="1">
      <c r="A728" s="216"/>
      <c r="B728" s="307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</row>
    <row r="729" spans="1:40" ht="15.75" customHeight="1">
      <c r="A729" s="216"/>
      <c r="B729" s="307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</row>
    <row r="730" spans="1:40" ht="15.75" customHeight="1">
      <c r="A730" s="216"/>
      <c r="B730" s="307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</row>
    <row r="731" spans="1:40" ht="15.75" customHeight="1">
      <c r="A731" s="216"/>
      <c r="B731" s="307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</row>
    <row r="732" spans="1:40" ht="15.75" customHeight="1">
      <c r="A732" s="216"/>
      <c r="B732" s="307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</row>
    <row r="733" spans="1:40" ht="15.75" customHeight="1">
      <c r="A733" s="216"/>
      <c r="B733" s="307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</row>
    <row r="734" spans="1:40" ht="15.75" customHeight="1">
      <c r="A734" s="216"/>
      <c r="B734" s="307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</row>
    <row r="735" spans="1:40" ht="15.75" customHeight="1">
      <c r="A735" s="216"/>
      <c r="B735" s="307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</row>
    <row r="736" spans="1:40" ht="15.75" customHeight="1">
      <c r="A736" s="216"/>
      <c r="B736" s="307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</row>
    <row r="737" spans="1:40" ht="15.75" customHeight="1">
      <c r="A737" s="216"/>
      <c r="B737" s="307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</row>
    <row r="738" spans="1:40" ht="15.75" customHeight="1">
      <c r="A738" s="216"/>
      <c r="B738" s="307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</row>
    <row r="739" spans="1:40" ht="15.75" customHeight="1">
      <c r="A739" s="216"/>
      <c r="B739" s="307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</row>
    <row r="740" spans="1:40" ht="15.75" customHeight="1">
      <c r="A740" s="216"/>
      <c r="B740" s="307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</row>
    <row r="741" spans="1:40" ht="15.75" customHeight="1">
      <c r="A741" s="216"/>
      <c r="B741" s="307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</row>
    <row r="742" spans="1:40" ht="15.75" customHeight="1">
      <c r="A742" s="216"/>
      <c r="B742" s="307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</row>
    <row r="743" spans="1:40" ht="15.75" customHeight="1">
      <c r="A743" s="216"/>
      <c r="B743" s="307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</row>
    <row r="744" spans="1:40" ht="15.75" customHeight="1">
      <c r="A744" s="216"/>
      <c r="B744" s="307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</row>
    <row r="745" spans="1:40" ht="15.75" customHeight="1">
      <c r="A745" s="216"/>
      <c r="B745" s="307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</row>
    <row r="746" spans="1:40" ht="15.75" customHeight="1">
      <c r="A746" s="216"/>
      <c r="B746" s="307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</row>
    <row r="747" spans="1:40" ht="15.75" customHeight="1">
      <c r="A747" s="216"/>
      <c r="B747" s="307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</row>
    <row r="748" spans="1:40" ht="15.75" customHeight="1">
      <c r="A748" s="216"/>
      <c r="B748" s="307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</row>
    <row r="749" spans="1:40" ht="15.75" customHeight="1">
      <c r="A749" s="216"/>
      <c r="B749" s="307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</row>
    <row r="750" spans="1:40" ht="15.75" customHeight="1">
      <c r="A750" s="216"/>
      <c r="B750" s="307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</row>
    <row r="751" spans="1:40" ht="15.75" customHeight="1">
      <c r="A751" s="216"/>
      <c r="B751" s="307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</row>
    <row r="752" spans="1:40" ht="15.75" customHeight="1">
      <c r="A752" s="216"/>
      <c r="B752" s="307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</row>
    <row r="753" spans="1:40" ht="15.75" customHeight="1">
      <c r="A753" s="216"/>
      <c r="B753" s="307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</row>
    <row r="754" spans="1:40" ht="15.75" customHeight="1">
      <c r="A754" s="216"/>
      <c r="B754" s="307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</row>
    <row r="755" spans="1:40" ht="15.75" customHeight="1">
      <c r="A755" s="216"/>
      <c r="B755" s="307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</row>
    <row r="756" spans="1:40" ht="15.75" customHeight="1">
      <c r="A756" s="216"/>
      <c r="B756" s="307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</row>
    <row r="757" spans="1:40" ht="15.75" customHeight="1">
      <c r="A757" s="216"/>
      <c r="B757" s="307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</row>
    <row r="758" spans="1:40" ht="15.75" customHeight="1">
      <c r="A758" s="216"/>
      <c r="B758" s="307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</row>
    <row r="759" spans="1:40" ht="15.75" customHeight="1">
      <c r="A759" s="216"/>
      <c r="B759" s="307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</row>
    <row r="760" spans="1:40" ht="15.75" customHeight="1">
      <c r="A760" s="216"/>
      <c r="B760" s="307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</row>
    <row r="761" spans="1:40" ht="15.75" customHeight="1">
      <c r="A761" s="216"/>
      <c r="B761" s="307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</row>
    <row r="762" spans="1:40" ht="15.75" customHeight="1">
      <c r="A762" s="216"/>
      <c r="B762" s="307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</row>
    <row r="763" spans="1:40" ht="15.75" customHeight="1">
      <c r="A763" s="216"/>
      <c r="B763" s="307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</row>
    <row r="764" spans="1:40" ht="15.75" customHeight="1">
      <c r="A764" s="216"/>
      <c r="B764" s="307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</row>
    <row r="765" spans="1:40" ht="15.75" customHeight="1">
      <c r="A765" s="216"/>
      <c r="B765" s="307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</row>
    <row r="766" spans="1:40" ht="15.75" customHeight="1">
      <c r="A766" s="216"/>
      <c r="B766" s="307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</row>
    <row r="767" spans="1:40" ht="15.75" customHeight="1">
      <c r="A767" s="216"/>
      <c r="B767" s="307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</row>
    <row r="768" spans="1:40" ht="15.75" customHeight="1">
      <c r="A768" s="216"/>
      <c r="B768" s="307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</row>
    <row r="769" spans="1:40" ht="15.75" customHeight="1">
      <c r="A769" s="216"/>
      <c r="B769" s="307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</row>
    <row r="770" spans="1:40" ht="15.75" customHeight="1">
      <c r="A770" s="216"/>
      <c r="B770" s="307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</row>
    <row r="771" spans="1:40" ht="15.75" customHeight="1">
      <c r="A771" s="216"/>
      <c r="B771" s="307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</row>
    <row r="772" spans="1:40" ht="15.75" customHeight="1">
      <c r="A772" s="216"/>
      <c r="B772" s="307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</row>
    <row r="773" spans="1:40" ht="15.75" customHeight="1">
      <c r="A773" s="216"/>
      <c r="B773" s="307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</row>
    <row r="774" spans="1:40" ht="15.75" customHeight="1">
      <c r="A774" s="216"/>
      <c r="B774" s="307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</row>
    <row r="775" spans="1:40" ht="15.75" customHeight="1">
      <c r="A775" s="216"/>
      <c r="B775" s="307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</row>
    <row r="776" spans="1:40" ht="15.75" customHeight="1">
      <c r="A776" s="216"/>
      <c r="B776" s="307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</row>
    <row r="777" spans="1:40" ht="15.75" customHeight="1">
      <c r="A777" s="216"/>
      <c r="B777" s="307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</row>
    <row r="778" spans="1:40" ht="15.75" customHeight="1">
      <c r="A778" s="216"/>
      <c r="B778" s="307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</row>
    <row r="779" spans="1:40" ht="15.75" customHeight="1">
      <c r="A779" s="216"/>
      <c r="B779" s="307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</row>
    <row r="780" spans="1:40" ht="15.75" customHeight="1">
      <c r="A780" s="216"/>
      <c r="B780" s="307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</row>
    <row r="781" spans="1:40" ht="15.75" customHeight="1">
      <c r="A781" s="216"/>
      <c r="B781" s="307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</row>
    <row r="782" spans="1:40" ht="15.75" customHeight="1">
      <c r="A782" s="216"/>
      <c r="B782" s="307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</row>
    <row r="783" spans="1:40" ht="15.75" customHeight="1">
      <c r="A783" s="216"/>
      <c r="B783" s="307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</row>
    <row r="784" spans="1:40" ht="15.75" customHeight="1">
      <c r="A784" s="216"/>
      <c r="B784" s="307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</row>
    <row r="785" spans="1:40" ht="15.75" customHeight="1">
      <c r="A785" s="216"/>
      <c r="B785" s="307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</row>
    <row r="786" spans="1:40" ht="15.75" customHeight="1">
      <c r="A786" s="216"/>
      <c r="B786" s="307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</row>
    <row r="787" spans="1:40" ht="15.75" customHeight="1">
      <c r="A787" s="216"/>
      <c r="B787" s="307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</row>
    <row r="788" spans="1:40" ht="15.75" customHeight="1">
      <c r="A788" s="216"/>
      <c r="B788" s="307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</row>
    <row r="789" spans="1:40" ht="15.75" customHeight="1">
      <c r="A789" s="216"/>
      <c r="B789" s="307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</row>
    <row r="790" spans="1:40" ht="15.75" customHeight="1">
      <c r="A790" s="216"/>
      <c r="B790" s="307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</row>
    <row r="791" spans="1:40" ht="15.75" customHeight="1">
      <c r="A791" s="216"/>
      <c r="B791" s="307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</row>
    <row r="792" spans="1:40" ht="15.75" customHeight="1">
      <c r="A792" s="216"/>
      <c r="B792" s="307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</row>
    <row r="793" spans="1:40" ht="15.75" customHeight="1">
      <c r="A793" s="216"/>
      <c r="B793" s="307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</row>
    <row r="794" spans="1:40" ht="15.75" customHeight="1">
      <c r="A794" s="216"/>
      <c r="B794" s="307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</row>
    <row r="795" spans="1:40" ht="15.75" customHeight="1">
      <c r="A795" s="216"/>
      <c r="B795" s="307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</row>
    <row r="796" spans="1:40" ht="15.75" customHeight="1">
      <c r="A796" s="216"/>
      <c r="B796" s="307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</row>
    <row r="797" spans="1:40" ht="15.75" customHeight="1">
      <c r="A797" s="216"/>
      <c r="B797" s="307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</row>
    <row r="798" spans="1:40" ht="15.75" customHeight="1">
      <c r="A798" s="216"/>
      <c r="B798" s="307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</row>
    <row r="799" spans="1:40" ht="15.75" customHeight="1">
      <c r="A799" s="216"/>
      <c r="B799" s="307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</row>
    <row r="800" spans="1:40" ht="15.75" customHeight="1">
      <c r="A800" s="216"/>
      <c r="B800" s="307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</row>
    <row r="801" spans="1:40" ht="15.75" customHeight="1">
      <c r="A801" s="216"/>
      <c r="B801" s="307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</row>
    <row r="802" spans="1:40" ht="15.75" customHeight="1">
      <c r="A802" s="216"/>
      <c r="B802" s="307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</row>
    <row r="803" spans="1:40" ht="15.75" customHeight="1">
      <c r="A803" s="216"/>
      <c r="B803" s="307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</row>
    <row r="804" spans="1:40" ht="15.75" customHeight="1">
      <c r="A804" s="216"/>
      <c r="B804" s="307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</row>
    <row r="805" spans="1:40" ht="15.75" customHeight="1">
      <c r="A805" s="216"/>
      <c r="B805" s="307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</row>
    <row r="806" spans="1:40" ht="15.75" customHeight="1">
      <c r="A806" s="216"/>
      <c r="B806" s="307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</row>
    <row r="807" spans="1:40" ht="15.75" customHeight="1">
      <c r="A807" s="216"/>
      <c r="B807" s="307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</row>
    <row r="808" spans="1:40" ht="15.75" customHeight="1">
      <c r="A808" s="216"/>
      <c r="B808" s="307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</row>
    <row r="809" spans="1:40" ht="15.75" customHeight="1">
      <c r="A809" s="216"/>
      <c r="B809" s="307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</row>
    <row r="810" spans="1:40" ht="15.75" customHeight="1">
      <c r="A810" s="216"/>
      <c r="B810" s="307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</row>
    <row r="811" spans="1:40" ht="15.75" customHeight="1">
      <c r="A811" s="216"/>
      <c r="B811" s="307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</row>
    <row r="812" spans="1:40" ht="15.75" customHeight="1">
      <c r="A812" s="216"/>
      <c r="B812" s="307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</row>
    <row r="813" spans="1:40" ht="15.75" customHeight="1">
      <c r="A813" s="216"/>
      <c r="B813" s="307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</row>
    <row r="814" spans="1:40" ht="15.75" customHeight="1">
      <c r="A814" s="216"/>
      <c r="B814" s="307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</row>
    <row r="815" spans="1:40" ht="15.75" customHeight="1">
      <c r="A815" s="216"/>
      <c r="B815" s="307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</row>
    <row r="816" spans="1:40" ht="15.75" customHeight="1">
      <c r="A816" s="216"/>
      <c r="B816" s="307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</row>
    <row r="817" spans="1:40" ht="15.75" customHeight="1">
      <c r="A817" s="216"/>
      <c r="B817" s="307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</row>
    <row r="818" spans="1:40" ht="15.75" customHeight="1">
      <c r="A818" s="216"/>
      <c r="B818" s="307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</row>
    <row r="819" spans="1:40" ht="15.75" customHeight="1">
      <c r="A819" s="216"/>
      <c r="B819" s="307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</row>
    <row r="820" spans="1:40" ht="15.75" customHeight="1">
      <c r="A820" s="216"/>
      <c r="B820" s="307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</row>
    <row r="821" spans="1:40" ht="15.75" customHeight="1">
      <c r="A821" s="216"/>
      <c r="B821" s="307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</row>
    <row r="822" spans="1:40" ht="15.75" customHeight="1">
      <c r="A822" s="216"/>
      <c r="B822" s="307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</row>
    <row r="823" spans="1:40" ht="15.75" customHeight="1">
      <c r="A823" s="216"/>
      <c r="B823" s="307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</row>
    <row r="824" spans="1:40" ht="15.75" customHeight="1">
      <c r="A824" s="216"/>
      <c r="B824" s="307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</row>
    <row r="825" spans="1:40" ht="15.75" customHeight="1">
      <c r="A825" s="216"/>
      <c r="B825" s="307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</row>
    <row r="826" spans="1:40" ht="15.75" customHeight="1">
      <c r="A826" s="216"/>
      <c r="B826" s="307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</row>
    <row r="827" spans="1:40" ht="15.75" customHeight="1">
      <c r="A827" s="216"/>
      <c r="B827" s="307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</row>
    <row r="828" spans="1:40" ht="15.75" customHeight="1">
      <c r="A828" s="216"/>
      <c r="B828" s="307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</row>
    <row r="829" spans="1:40" ht="15.75" customHeight="1">
      <c r="A829" s="216"/>
      <c r="B829" s="307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</row>
    <row r="830" spans="1:40" ht="15.75" customHeight="1">
      <c r="A830" s="216"/>
      <c r="B830" s="307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</row>
    <row r="831" spans="1:40" ht="15.75" customHeight="1">
      <c r="A831" s="216"/>
      <c r="B831" s="307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</row>
    <row r="832" spans="1:40" ht="15.75" customHeight="1">
      <c r="A832" s="216"/>
      <c r="B832" s="307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</row>
    <row r="833" spans="1:40" ht="15.75" customHeight="1">
      <c r="A833" s="216"/>
      <c r="B833" s="307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</row>
    <row r="834" spans="1:40" ht="15.75" customHeight="1">
      <c r="A834" s="216"/>
      <c r="B834" s="307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</row>
    <row r="835" spans="1:40" ht="15.75" customHeight="1">
      <c r="A835" s="216"/>
      <c r="B835" s="307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</row>
    <row r="836" spans="1:40" ht="15.75" customHeight="1">
      <c r="A836" s="216"/>
      <c r="B836" s="307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</row>
    <row r="837" spans="1:40" ht="15.75" customHeight="1">
      <c r="A837" s="216"/>
      <c r="B837" s="307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</row>
    <row r="838" spans="1:40" ht="15.75" customHeight="1">
      <c r="A838" s="216"/>
      <c r="B838" s="307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</row>
    <row r="839" spans="1:40" ht="15.75" customHeight="1">
      <c r="A839" s="216"/>
      <c r="B839" s="307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</row>
    <row r="840" spans="1:40" ht="15.75" customHeight="1">
      <c r="A840" s="216"/>
      <c r="B840" s="307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</row>
    <row r="841" spans="1:40" ht="15.75" customHeight="1">
      <c r="A841" s="216"/>
      <c r="B841" s="307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</row>
    <row r="842" spans="1:40" ht="15.75" customHeight="1">
      <c r="A842" s="216"/>
      <c r="B842" s="307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</row>
    <row r="843" spans="1:40" ht="15.75" customHeight="1">
      <c r="A843" s="216"/>
      <c r="B843" s="307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</row>
    <row r="844" spans="1:40" ht="15.75" customHeight="1">
      <c r="A844" s="216"/>
      <c r="B844" s="307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</row>
    <row r="845" spans="1:40" ht="15.75" customHeight="1">
      <c r="A845" s="216"/>
      <c r="B845" s="307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</row>
    <row r="846" spans="1:40" ht="15.75" customHeight="1">
      <c r="A846" s="216"/>
      <c r="B846" s="307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</row>
    <row r="847" spans="1:40" ht="15.75" customHeight="1">
      <c r="A847" s="216"/>
      <c r="B847" s="307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</row>
    <row r="848" spans="1:40" ht="15.75" customHeight="1">
      <c r="A848" s="216"/>
      <c r="B848" s="307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</row>
    <row r="849" spans="1:40" ht="15.75" customHeight="1">
      <c r="A849" s="216"/>
      <c r="B849" s="307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</row>
    <row r="850" spans="1:40" ht="15.75" customHeight="1">
      <c r="A850" s="216"/>
      <c r="B850" s="307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</row>
    <row r="851" spans="1:40" ht="15.75" customHeight="1">
      <c r="A851" s="216"/>
      <c r="B851" s="307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</row>
    <row r="852" spans="1:40" ht="15.75" customHeight="1">
      <c r="A852" s="216"/>
      <c r="B852" s="307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</row>
    <row r="853" spans="1:40" ht="15.75" customHeight="1">
      <c r="A853" s="216"/>
      <c r="B853" s="307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</row>
    <row r="854" spans="1:40" ht="15.75" customHeight="1">
      <c r="A854" s="216"/>
      <c r="B854" s="307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</row>
    <row r="855" spans="1:40" ht="15.75" customHeight="1">
      <c r="A855" s="216"/>
      <c r="B855" s="307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</row>
    <row r="856" spans="1:40" ht="15.75" customHeight="1">
      <c r="A856" s="216"/>
      <c r="B856" s="307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</row>
    <row r="857" spans="1:40" ht="15.75" customHeight="1">
      <c r="A857" s="216"/>
      <c r="B857" s="307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</row>
    <row r="858" spans="1:40" ht="15.75" customHeight="1">
      <c r="A858" s="216"/>
      <c r="B858" s="307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</row>
    <row r="859" spans="1:40" ht="15.75" customHeight="1">
      <c r="A859" s="216"/>
      <c r="B859" s="307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</row>
    <row r="860" spans="1:40" ht="15.75" customHeight="1">
      <c r="A860" s="216"/>
      <c r="B860" s="307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</row>
    <row r="861" spans="1:40" ht="15.75" customHeight="1">
      <c r="A861" s="216"/>
      <c r="B861" s="307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</row>
    <row r="862" spans="1:40" ht="15.75" customHeight="1">
      <c r="A862" s="216"/>
      <c r="B862" s="307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</row>
    <row r="863" spans="1:40" ht="15.75" customHeight="1">
      <c r="A863" s="216"/>
      <c r="B863" s="307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</row>
    <row r="864" spans="1:40" ht="15.75" customHeight="1">
      <c r="A864" s="216"/>
      <c r="B864" s="307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</row>
    <row r="865" spans="1:40" ht="15.75" customHeight="1">
      <c r="A865" s="216"/>
      <c r="B865" s="307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</row>
    <row r="866" spans="1:40" ht="15.75" customHeight="1">
      <c r="A866" s="216"/>
      <c r="B866" s="307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</row>
    <row r="867" spans="1:40" ht="15.75" customHeight="1">
      <c r="A867" s="216"/>
      <c r="B867" s="307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</row>
    <row r="868" spans="1:40" ht="15.75" customHeight="1">
      <c r="A868" s="216"/>
      <c r="B868" s="307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</row>
    <row r="869" spans="1:40" ht="15.75" customHeight="1">
      <c r="A869" s="216"/>
      <c r="B869" s="307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</row>
    <row r="870" spans="1:40" ht="15.75" customHeight="1">
      <c r="A870" s="216"/>
      <c r="B870" s="307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</row>
    <row r="871" spans="1:40" ht="15.75" customHeight="1">
      <c r="A871" s="216"/>
      <c r="B871" s="307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</row>
    <row r="872" spans="1:40" ht="15.75" customHeight="1">
      <c r="A872" s="216"/>
      <c r="B872" s="307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</row>
    <row r="873" spans="1:40" ht="15.75" customHeight="1">
      <c r="A873" s="216"/>
      <c r="B873" s="307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</row>
    <row r="874" spans="1:40" ht="15.75" customHeight="1">
      <c r="A874" s="216"/>
      <c r="B874" s="307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</row>
    <row r="875" spans="1:40" ht="15.75" customHeight="1">
      <c r="A875" s="216"/>
      <c r="B875" s="307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</row>
    <row r="876" spans="1:40" ht="15.75" customHeight="1">
      <c r="A876" s="216"/>
      <c r="B876" s="307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</row>
    <row r="877" spans="1:40" ht="15.75" customHeight="1">
      <c r="A877" s="216"/>
      <c r="B877" s="307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</row>
    <row r="878" spans="1:40" ht="15.75" customHeight="1">
      <c r="A878" s="216"/>
      <c r="B878" s="307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</row>
    <row r="879" spans="1:40" ht="15.75" customHeight="1">
      <c r="A879" s="216"/>
      <c r="B879" s="307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</row>
    <row r="880" spans="1:40" ht="15.75" customHeight="1">
      <c r="A880" s="216"/>
      <c r="B880" s="307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</row>
    <row r="881" spans="1:40" ht="15.75" customHeight="1">
      <c r="A881" s="216"/>
      <c r="B881" s="307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</row>
    <row r="882" spans="1:40" ht="15.75" customHeight="1">
      <c r="A882" s="216"/>
      <c r="B882" s="307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</row>
    <row r="883" spans="1:40" ht="15.75" customHeight="1">
      <c r="A883" s="216"/>
      <c r="B883" s="307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</row>
    <row r="884" spans="1:40" ht="15.75" customHeight="1">
      <c r="A884" s="216"/>
      <c r="B884" s="307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</row>
    <row r="885" spans="1:40" ht="15.75" customHeight="1">
      <c r="A885" s="216"/>
      <c r="B885" s="307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</row>
    <row r="886" spans="1:40" ht="15.75" customHeight="1">
      <c r="A886" s="216"/>
      <c r="B886" s="307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</row>
    <row r="887" spans="1:40" ht="15.75" customHeight="1">
      <c r="A887" s="216"/>
      <c r="B887" s="307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</row>
    <row r="888" spans="1:40" ht="15.75" customHeight="1">
      <c r="A888" s="216"/>
      <c r="B888" s="307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</row>
    <row r="889" spans="1:40" ht="15.75" customHeight="1">
      <c r="A889" s="216"/>
      <c r="B889" s="307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</row>
    <row r="890" spans="1:40" ht="15.75" customHeight="1">
      <c r="A890" s="216"/>
      <c r="B890" s="307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</row>
    <row r="891" spans="1:40" ht="15.75" customHeight="1">
      <c r="A891" s="216"/>
      <c r="B891" s="307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</row>
    <row r="892" spans="1:40" ht="15.75" customHeight="1">
      <c r="A892" s="216"/>
      <c r="B892" s="307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</row>
    <row r="893" spans="1:40" ht="15.75" customHeight="1">
      <c r="A893" s="216"/>
      <c r="B893" s="307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</row>
    <row r="894" spans="1:40" ht="15.75" customHeight="1">
      <c r="A894" s="216"/>
      <c r="B894" s="307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</row>
    <row r="895" spans="1:40" ht="15.75" customHeight="1">
      <c r="A895" s="216"/>
      <c r="B895" s="307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</row>
    <row r="896" spans="1:40" ht="15.75" customHeight="1">
      <c r="A896" s="216"/>
      <c r="B896" s="307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</row>
    <row r="897" spans="1:40" ht="15.75" customHeight="1">
      <c r="A897" s="216"/>
      <c r="B897" s="307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</row>
    <row r="898" spans="1:40" ht="15.75" customHeight="1">
      <c r="A898" s="216"/>
      <c r="B898" s="307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</row>
    <row r="899" spans="1:40" ht="15.75" customHeight="1">
      <c r="A899" s="216"/>
      <c r="B899" s="307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</row>
    <row r="900" spans="1:40" ht="15.75" customHeight="1">
      <c r="A900" s="216"/>
      <c r="B900" s="307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</row>
    <row r="901" spans="1:40" ht="15.75" customHeight="1">
      <c r="A901" s="216"/>
      <c r="B901" s="307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</row>
    <row r="902" spans="1:40" ht="15.75" customHeight="1">
      <c r="A902" s="216"/>
      <c r="B902" s="307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</row>
    <row r="903" spans="1:40" ht="15.75" customHeight="1">
      <c r="A903" s="216"/>
      <c r="B903" s="307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</row>
    <row r="904" spans="1:40" ht="15.75" customHeight="1">
      <c r="A904" s="216"/>
      <c r="B904" s="307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</row>
    <row r="905" spans="1:40" ht="15.75" customHeight="1">
      <c r="A905" s="216"/>
      <c r="B905" s="307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</row>
    <row r="906" spans="1:40" ht="15.75" customHeight="1">
      <c r="A906" s="216"/>
      <c r="B906" s="307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</row>
    <row r="907" spans="1:40" ht="15.75" customHeight="1">
      <c r="A907" s="216"/>
      <c r="B907" s="307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</row>
    <row r="908" spans="1:40" ht="15.75" customHeight="1">
      <c r="A908" s="216"/>
      <c r="B908" s="307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</row>
    <row r="909" spans="1:40" ht="15.75" customHeight="1">
      <c r="A909" s="216"/>
      <c r="B909" s="307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</row>
    <row r="910" spans="1:40" ht="15.75" customHeight="1">
      <c r="A910" s="216"/>
      <c r="B910" s="307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</row>
    <row r="911" spans="1:40" ht="15.75" customHeight="1">
      <c r="A911" s="216"/>
      <c r="B911" s="307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</row>
    <row r="912" spans="1:40" ht="15.75" customHeight="1">
      <c r="A912" s="216"/>
      <c r="B912" s="307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</row>
    <row r="913" spans="1:40" ht="15.75" customHeight="1">
      <c r="A913" s="216"/>
      <c r="B913" s="307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</row>
    <row r="914" spans="1:40" ht="15.75" customHeight="1">
      <c r="A914" s="216"/>
      <c r="B914" s="307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</row>
    <row r="915" spans="1:40" ht="15.75" customHeight="1">
      <c r="A915" s="216"/>
      <c r="B915" s="307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</row>
    <row r="916" spans="1:40" ht="15.75" customHeight="1">
      <c r="A916" s="216"/>
      <c r="B916" s="307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</row>
    <row r="917" spans="1:40" ht="15.75" customHeight="1">
      <c r="A917" s="216"/>
      <c r="B917" s="307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</row>
    <row r="918" spans="1:40" ht="15.75" customHeight="1">
      <c r="A918" s="216"/>
      <c r="B918" s="307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</row>
    <row r="919" spans="1:40" ht="15.75" customHeight="1">
      <c r="A919" s="216"/>
      <c r="B919" s="307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</row>
    <row r="920" spans="1:40" ht="15.75" customHeight="1">
      <c r="A920" s="216"/>
      <c r="B920" s="307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</row>
    <row r="921" spans="1:40" ht="15.75" customHeight="1">
      <c r="A921" s="216"/>
      <c r="B921" s="307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</row>
    <row r="922" spans="1:40" ht="15.75" customHeight="1">
      <c r="A922" s="216"/>
      <c r="B922" s="307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</row>
    <row r="923" spans="1:40" ht="15.75" customHeight="1">
      <c r="A923" s="216"/>
      <c r="B923" s="307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</row>
    <row r="924" spans="1:40" ht="15.75" customHeight="1">
      <c r="A924" s="216"/>
      <c r="B924" s="307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</row>
    <row r="925" spans="1:40" ht="15.75" customHeight="1">
      <c r="A925" s="216"/>
      <c r="B925" s="307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</row>
    <row r="926" spans="1:40" ht="15.75" customHeight="1">
      <c r="A926" s="216"/>
      <c r="B926" s="307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</row>
    <row r="927" spans="1:40" ht="15.75" customHeight="1">
      <c r="A927" s="216"/>
      <c r="B927" s="307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</row>
    <row r="928" spans="1:40" ht="15.75" customHeight="1">
      <c r="A928" s="216"/>
      <c r="B928" s="307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</row>
    <row r="929" spans="1:40" ht="15.75" customHeight="1">
      <c r="A929" s="216"/>
      <c r="B929" s="307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</row>
    <row r="930" spans="1:40" ht="15.75" customHeight="1">
      <c r="A930" s="216"/>
      <c r="B930" s="307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</row>
    <row r="931" spans="1:40" ht="15.75" customHeight="1">
      <c r="A931" s="216"/>
      <c r="B931" s="307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</row>
    <row r="932" spans="1:40" ht="15.75" customHeight="1">
      <c r="A932" s="216"/>
      <c r="B932" s="307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</row>
    <row r="933" spans="1:40" ht="15.75" customHeight="1">
      <c r="A933" s="216"/>
      <c r="B933" s="307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</row>
    <row r="934" spans="1:40" ht="15.75" customHeight="1">
      <c r="A934" s="216"/>
      <c r="B934" s="307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</row>
    <row r="935" spans="1:40" ht="15.75" customHeight="1">
      <c r="A935" s="216"/>
      <c r="B935" s="307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</row>
    <row r="936" spans="1:40" ht="15.75" customHeight="1">
      <c r="A936" s="216"/>
      <c r="B936" s="307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</row>
    <row r="937" spans="1:40" ht="15.75" customHeight="1">
      <c r="A937" s="216"/>
      <c r="B937" s="307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</row>
    <row r="938" spans="1:40" ht="15.75" customHeight="1">
      <c r="A938" s="216"/>
      <c r="B938" s="307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</row>
    <row r="939" spans="1:40" ht="15.75" customHeight="1">
      <c r="A939" s="216"/>
      <c r="B939" s="307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</row>
    <row r="940" spans="1:40" ht="15.75" customHeight="1">
      <c r="A940" s="216"/>
      <c r="B940" s="307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</row>
    <row r="941" spans="1:40" ht="15.75" customHeight="1">
      <c r="A941" s="216"/>
      <c r="B941" s="307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</row>
    <row r="942" spans="1:40" ht="15.75" customHeight="1">
      <c r="A942" s="216"/>
      <c r="B942" s="307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</row>
    <row r="943" spans="1:40" ht="15.75" customHeight="1">
      <c r="A943" s="216"/>
      <c r="B943" s="307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</row>
    <row r="944" spans="1:40" ht="15.75" customHeight="1">
      <c r="A944" s="216"/>
      <c r="B944" s="307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</row>
    <row r="945" spans="1:40" ht="15.75" customHeight="1">
      <c r="A945" s="216"/>
      <c r="B945" s="307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</row>
    <row r="946" spans="1:40" ht="15.75" customHeight="1">
      <c r="A946" s="216"/>
      <c r="B946" s="307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</row>
    <row r="947" spans="1:40" ht="15.75" customHeight="1">
      <c r="A947" s="216"/>
      <c r="B947" s="307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</row>
    <row r="948" spans="1:40" ht="15.75" customHeight="1">
      <c r="A948" s="216"/>
      <c r="B948" s="307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</row>
    <row r="949" spans="1:40" ht="15.75" customHeight="1">
      <c r="A949" s="216"/>
      <c r="B949" s="307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</row>
    <row r="950" spans="1:40" ht="15.75" customHeight="1">
      <c r="A950" s="216"/>
      <c r="B950" s="307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</row>
    <row r="951" spans="1:40" ht="15.75" customHeight="1">
      <c r="A951" s="216"/>
      <c r="B951" s="307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</row>
    <row r="952" spans="1:40" ht="15.75" customHeight="1">
      <c r="A952" s="216"/>
      <c r="B952" s="307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</row>
    <row r="953" spans="1:40" ht="15.75" customHeight="1">
      <c r="A953" s="216"/>
      <c r="B953" s="307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</row>
    <row r="954" spans="1:40" ht="15.75" customHeight="1">
      <c r="A954" s="216"/>
      <c r="B954" s="307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</row>
    <row r="955" spans="1:40" ht="15.75" customHeight="1">
      <c r="A955" s="216"/>
      <c r="B955" s="307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</row>
    <row r="956" spans="1:40" ht="15.75" customHeight="1">
      <c r="A956" s="216"/>
      <c r="B956" s="307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</row>
    <row r="957" spans="1:40" ht="15.75" customHeight="1">
      <c r="A957" s="216"/>
      <c r="B957" s="307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</row>
    <row r="958" spans="1:40" ht="15.75" customHeight="1">
      <c r="A958" s="216"/>
      <c r="B958" s="307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</row>
    <row r="959" spans="1:40" ht="15.75" customHeight="1">
      <c r="A959" s="216"/>
      <c r="B959" s="307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</row>
    <row r="960" spans="1:40" ht="15.75" customHeight="1">
      <c r="A960" s="216"/>
      <c r="B960" s="307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</row>
    <row r="961" spans="1:40" ht="15.75" customHeight="1">
      <c r="A961" s="216"/>
      <c r="B961" s="307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</row>
    <row r="962" spans="1:40" ht="15.75" customHeight="1">
      <c r="A962" s="216"/>
      <c r="B962" s="307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</row>
    <row r="963" spans="1:40" ht="15.75" customHeight="1">
      <c r="A963" s="216"/>
      <c r="B963" s="307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</row>
    <row r="964" spans="1:40" ht="15.75" customHeight="1">
      <c r="A964" s="216"/>
      <c r="B964" s="307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</row>
    <row r="965" spans="1:40" ht="15.75" customHeight="1">
      <c r="A965" s="216"/>
      <c r="B965" s="307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</row>
    <row r="966" spans="1:40" ht="15.75" customHeight="1">
      <c r="A966" s="216"/>
      <c r="B966" s="307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</row>
    <row r="967" spans="1:40" ht="15.75" customHeight="1">
      <c r="A967" s="216"/>
      <c r="B967" s="307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</row>
    <row r="968" spans="1:40" ht="15.75" customHeight="1">
      <c r="A968" s="216"/>
      <c r="B968" s="307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</row>
  </sheetData>
  <mergeCells count="665">
    <mergeCell ref="AC72:AC73"/>
    <mergeCell ref="AD72:AD73"/>
    <mergeCell ref="AE72:AE73"/>
    <mergeCell ref="AM74:AM75"/>
    <mergeCell ref="AN74:AN75"/>
    <mergeCell ref="C76:J77"/>
    <mergeCell ref="K76:K77"/>
    <mergeCell ref="Z76:Z77"/>
    <mergeCell ref="AA76:AA77"/>
    <mergeCell ref="AC76:AC77"/>
    <mergeCell ref="AD76:AD77"/>
    <mergeCell ref="AE76:AE77"/>
    <mergeCell ref="AM72:AM73"/>
    <mergeCell ref="AN72:AN73"/>
    <mergeCell ref="AF72:AF73"/>
    <mergeCell ref="AG72:AG73"/>
    <mergeCell ref="AH72:AH73"/>
    <mergeCell ref="AI72:AI73"/>
    <mergeCell ref="AJ72:AJ73"/>
    <mergeCell ref="AK72:AK73"/>
    <mergeCell ref="AL72:AL73"/>
    <mergeCell ref="AF74:AF75"/>
    <mergeCell ref="AG74:AG75"/>
    <mergeCell ref="AH74:AH75"/>
    <mergeCell ref="AI74:AI75"/>
    <mergeCell ref="AJ74:AJ75"/>
    <mergeCell ref="AK74:AK75"/>
    <mergeCell ref="AL74:AL75"/>
    <mergeCell ref="C74:J75"/>
    <mergeCell ref="K74:K75"/>
    <mergeCell ref="Z74:Z75"/>
    <mergeCell ref="AA74:AA75"/>
    <mergeCell ref="AC74:AC75"/>
    <mergeCell ref="AD74:AD75"/>
    <mergeCell ref="AE74:AE75"/>
    <mergeCell ref="Z66:Z67"/>
    <mergeCell ref="AA66:AA67"/>
    <mergeCell ref="AC66:AC67"/>
    <mergeCell ref="AD66:AD67"/>
    <mergeCell ref="AE66:AE67"/>
    <mergeCell ref="AM68:AM69"/>
    <mergeCell ref="AN68:AN69"/>
    <mergeCell ref="C70:J71"/>
    <mergeCell ref="K70:K71"/>
    <mergeCell ref="Z70:Z71"/>
    <mergeCell ref="AA70:AA71"/>
    <mergeCell ref="AC70:AC71"/>
    <mergeCell ref="AD70:AD71"/>
    <mergeCell ref="AE70:AE71"/>
    <mergeCell ref="AM70:AM71"/>
    <mergeCell ref="AN70:AN71"/>
    <mergeCell ref="AF70:AF71"/>
    <mergeCell ref="AG70:AG71"/>
    <mergeCell ref="AH70:AH71"/>
    <mergeCell ref="AI70:AI71"/>
    <mergeCell ref="AJ70:AJ71"/>
    <mergeCell ref="AK70:AK71"/>
    <mergeCell ref="AL70:AL71"/>
    <mergeCell ref="AM66:AM67"/>
    <mergeCell ref="AN66:AN67"/>
    <mergeCell ref="AF66:AF67"/>
    <mergeCell ref="AG66:AG67"/>
    <mergeCell ref="AH66:AH67"/>
    <mergeCell ref="AI66:AI67"/>
    <mergeCell ref="AJ66:AJ67"/>
    <mergeCell ref="AK66:AK67"/>
    <mergeCell ref="AL66:AL67"/>
    <mergeCell ref="AF68:AF69"/>
    <mergeCell ref="AG68:AG69"/>
    <mergeCell ref="AH68:AH69"/>
    <mergeCell ref="AI68:AI69"/>
    <mergeCell ref="AJ68:AJ69"/>
    <mergeCell ref="AK68:AK69"/>
    <mergeCell ref="AL68:AL69"/>
    <mergeCell ref="C68:J69"/>
    <mergeCell ref="K68:K69"/>
    <mergeCell ref="Z68:Z69"/>
    <mergeCell ref="AA68:AA69"/>
    <mergeCell ref="AC68:AC69"/>
    <mergeCell ref="AD68:AD69"/>
    <mergeCell ref="AE68:AE69"/>
    <mergeCell ref="Z60:Z61"/>
    <mergeCell ref="AA60:AA61"/>
    <mergeCell ref="AC60:AC61"/>
    <mergeCell ref="AD60:AD61"/>
    <mergeCell ref="AE60:AE61"/>
    <mergeCell ref="AM62:AM63"/>
    <mergeCell ref="AN62:AN63"/>
    <mergeCell ref="C64:J65"/>
    <mergeCell ref="K64:K65"/>
    <mergeCell ref="Z64:Z65"/>
    <mergeCell ref="AA64:AA65"/>
    <mergeCell ref="AC64:AC65"/>
    <mergeCell ref="AD64:AD65"/>
    <mergeCell ref="AE64:AE65"/>
    <mergeCell ref="AM64:AM65"/>
    <mergeCell ref="AN64:AN65"/>
    <mergeCell ref="AF64:AF65"/>
    <mergeCell ref="AG64:AG65"/>
    <mergeCell ref="AH64:AH65"/>
    <mergeCell ref="AI64:AI65"/>
    <mergeCell ref="AJ64:AJ65"/>
    <mergeCell ref="AK64:AK65"/>
    <mergeCell ref="AL64:AL65"/>
    <mergeCell ref="AM60:AM61"/>
    <mergeCell ref="AN60:AN61"/>
    <mergeCell ref="AF60:AF61"/>
    <mergeCell ref="AG60:AG61"/>
    <mergeCell ref="AH60:AH61"/>
    <mergeCell ref="AI60:AI61"/>
    <mergeCell ref="AJ60:AJ61"/>
    <mergeCell ref="AK60:AK61"/>
    <mergeCell ref="AL60:AL61"/>
    <mergeCell ref="AF62:AF63"/>
    <mergeCell ref="AG62:AG63"/>
    <mergeCell ref="AH62:AH63"/>
    <mergeCell ref="AI62:AI63"/>
    <mergeCell ref="AJ62:AJ63"/>
    <mergeCell ref="AK62:AK63"/>
    <mergeCell ref="AL62:AL63"/>
    <mergeCell ref="C62:J63"/>
    <mergeCell ref="K62:K63"/>
    <mergeCell ref="Z62:Z63"/>
    <mergeCell ref="AA62:AA63"/>
    <mergeCell ref="AC62:AC63"/>
    <mergeCell ref="AD62:AD63"/>
    <mergeCell ref="AE62:AE63"/>
    <mergeCell ref="AM56:AM57"/>
    <mergeCell ref="AN56:AN57"/>
    <mergeCell ref="C58:J59"/>
    <mergeCell ref="K58:K59"/>
    <mergeCell ref="Z58:Z59"/>
    <mergeCell ref="AA58:AA59"/>
    <mergeCell ref="AC58:AC59"/>
    <mergeCell ref="AD58:AD59"/>
    <mergeCell ref="AE58:AE59"/>
    <mergeCell ref="AM58:AM59"/>
    <mergeCell ref="AN58:AN59"/>
    <mergeCell ref="AF58:AF59"/>
    <mergeCell ref="AG58:AG59"/>
    <mergeCell ref="AH58:AH59"/>
    <mergeCell ref="AI58:AI59"/>
    <mergeCell ref="AJ58:AJ59"/>
    <mergeCell ref="AK58:AK59"/>
    <mergeCell ref="AL58:AL59"/>
    <mergeCell ref="AC50:AC51"/>
    <mergeCell ref="AD50:AD51"/>
    <mergeCell ref="AE50:AE51"/>
    <mergeCell ref="AF50:AF51"/>
    <mergeCell ref="AG50:AG51"/>
    <mergeCell ref="AM54:AM55"/>
    <mergeCell ref="AN54:AN55"/>
    <mergeCell ref="AF54:AF55"/>
    <mergeCell ref="AG54:AG55"/>
    <mergeCell ref="AH54:AH55"/>
    <mergeCell ref="AI54:AI55"/>
    <mergeCell ref="AJ54:AJ55"/>
    <mergeCell ref="AK54:AK55"/>
    <mergeCell ref="AL54:AL55"/>
    <mergeCell ref="AC54:AC55"/>
    <mergeCell ref="AD54:AD55"/>
    <mergeCell ref="AE54:AE55"/>
    <mergeCell ref="AG52:AG53"/>
    <mergeCell ref="AF56:AF57"/>
    <mergeCell ref="AG56:AG57"/>
    <mergeCell ref="AH56:AH57"/>
    <mergeCell ref="AI56:AI57"/>
    <mergeCell ref="AJ56:AJ57"/>
    <mergeCell ref="AK56:AK57"/>
    <mergeCell ref="AL56:AL57"/>
    <mergeCell ref="C56:J57"/>
    <mergeCell ref="K56:K57"/>
    <mergeCell ref="Z56:Z57"/>
    <mergeCell ref="AA56:AA57"/>
    <mergeCell ref="AC56:AC57"/>
    <mergeCell ref="AD56:AD57"/>
    <mergeCell ref="AE56:AE57"/>
    <mergeCell ref="C54:J55"/>
    <mergeCell ref="K54:K55"/>
    <mergeCell ref="Z54:Z55"/>
    <mergeCell ref="AA54:AA55"/>
    <mergeCell ref="AJ50:AJ51"/>
    <mergeCell ref="AK50:AK51"/>
    <mergeCell ref="AL50:AL51"/>
    <mergeCell ref="AM50:AM51"/>
    <mergeCell ref="AN50:AN51"/>
    <mergeCell ref="AH52:AH53"/>
    <mergeCell ref="AI52:AI53"/>
    <mergeCell ref="AJ52:AJ53"/>
    <mergeCell ref="AK52:AK53"/>
    <mergeCell ref="AL52:AL53"/>
    <mergeCell ref="AM52:AM53"/>
    <mergeCell ref="AN52:AN53"/>
    <mergeCell ref="AH50:AH51"/>
    <mergeCell ref="AI50:AI51"/>
    <mergeCell ref="AH46:AH47"/>
    <mergeCell ref="AI46:AI47"/>
    <mergeCell ref="AJ46:AJ47"/>
    <mergeCell ref="AK46:AK47"/>
    <mergeCell ref="AL46:AL47"/>
    <mergeCell ref="AM46:AM47"/>
    <mergeCell ref="AN46:AN47"/>
    <mergeCell ref="Z46:Z47"/>
    <mergeCell ref="AA46:AA47"/>
    <mergeCell ref="AC46:AC47"/>
    <mergeCell ref="AD46:AD47"/>
    <mergeCell ref="AE46:AE47"/>
    <mergeCell ref="AF46:AF47"/>
    <mergeCell ref="AG46:AG47"/>
    <mergeCell ref="AH44:AH45"/>
    <mergeCell ref="AI44:AI45"/>
    <mergeCell ref="AJ44:AJ45"/>
    <mergeCell ref="AK44:AK45"/>
    <mergeCell ref="AL44:AL45"/>
    <mergeCell ref="AM44:AM45"/>
    <mergeCell ref="AN44:AN45"/>
    <mergeCell ref="Z44:Z45"/>
    <mergeCell ref="AA44:AA45"/>
    <mergeCell ref="AC44:AC45"/>
    <mergeCell ref="AD44:AD45"/>
    <mergeCell ref="AE44:AE45"/>
    <mergeCell ref="AF44:AF45"/>
    <mergeCell ref="AG44:AG45"/>
    <mergeCell ref="AH48:AH49"/>
    <mergeCell ref="AI48:AI49"/>
    <mergeCell ref="AJ48:AJ49"/>
    <mergeCell ref="AK48:AK49"/>
    <mergeCell ref="AL48:AL49"/>
    <mergeCell ref="AM48:AM49"/>
    <mergeCell ref="AN48:AN49"/>
    <mergeCell ref="Z48:Z49"/>
    <mergeCell ref="AA48:AA49"/>
    <mergeCell ref="AC48:AC49"/>
    <mergeCell ref="AD48:AD49"/>
    <mergeCell ref="AE48:AE49"/>
    <mergeCell ref="AF48:AF49"/>
    <mergeCell ref="AG48:AG49"/>
    <mergeCell ref="AK32:AK33"/>
    <mergeCell ref="AL32:AL33"/>
    <mergeCell ref="AM32:AM33"/>
    <mergeCell ref="AN32:AN33"/>
    <mergeCell ref="Z32:Z33"/>
    <mergeCell ref="AA32:AA33"/>
    <mergeCell ref="AC32:AC33"/>
    <mergeCell ref="AD32:AD33"/>
    <mergeCell ref="AE32:AE33"/>
    <mergeCell ref="AF32:AF33"/>
    <mergeCell ref="AG32:AG33"/>
    <mergeCell ref="AK30:AK31"/>
    <mergeCell ref="AL30:AL31"/>
    <mergeCell ref="AM30:AM31"/>
    <mergeCell ref="AN30:AN31"/>
    <mergeCell ref="Z30:Z31"/>
    <mergeCell ref="AA30:AA31"/>
    <mergeCell ref="AC30:AC31"/>
    <mergeCell ref="AD30:AD31"/>
    <mergeCell ref="AE30:AE31"/>
    <mergeCell ref="AF30:AF31"/>
    <mergeCell ref="AG30:AG31"/>
    <mergeCell ref="Z36:Z37"/>
    <mergeCell ref="AA36:AA37"/>
    <mergeCell ref="AC36:AN37"/>
    <mergeCell ref="Z39:Z40"/>
    <mergeCell ref="AA39:AA40"/>
    <mergeCell ref="AC39:AC40"/>
    <mergeCell ref="AD39:AD40"/>
    <mergeCell ref="AH24:AH25"/>
    <mergeCell ref="AI24:AI25"/>
    <mergeCell ref="AJ24:AJ25"/>
    <mergeCell ref="AK24:AK25"/>
    <mergeCell ref="AL24:AL25"/>
    <mergeCell ref="AM24:AM25"/>
    <mergeCell ref="AN24:AN25"/>
    <mergeCell ref="Z24:Z25"/>
    <mergeCell ref="AA24:AA25"/>
    <mergeCell ref="AC24:AC25"/>
    <mergeCell ref="AD24:AD25"/>
    <mergeCell ref="AE24:AE25"/>
    <mergeCell ref="AF24:AF25"/>
    <mergeCell ref="AG24:AG25"/>
    <mergeCell ref="AH30:AH31"/>
    <mergeCell ref="AI30:AI31"/>
    <mergeCell ref="AJ30:AJ31"/>
    <mergeCell ref="AC28:AC29"/>
    <mergeCell ref="AD28:AD29"/>
    <mergeCell ref="AE28:AE29"/>
    <mergeCell ref="AF28:AF29"/>
    <mergeCell ref="AG28:AG29"/>
    <mergeCell ref="AG39:AG40"/>
    <mergeCell ref="AH39:AH40"/>
    <mergeCell ref="AI39:AI40"/>
    <mergeCell ref="AJ39:AJ40"/>
    <mergeCell ref="AH32:AH33"/>
    <mergeCell ref="AI32:AI33"/>
    <mergeCell ref="AJ32:AJ33"/>
    <mergeCell ref="AE39:AE40"/>
    <mergeCell ref="AF39:AF40"/>
    <mergeCell ref="AJ20:AJ21"/>
    <mergeCell ref="AK20:AK21"/>
    <mergeCell ref="AL20:AL21"/>
    <mergeCell ref="AM20:AM21"/>
    <mergeCell ref="AN20:AN21"/>
    <mergeCell ref="Z20:Z21"/>
    <mergeCell ref="AA20:AA21"/>
    <mergeCell ref="AC20:AC21"/>
    <mergeCell ref="AD20:AD21"/>
    <mergeCell ref="AE20:AE21"/>
    <mergeCell ref="AF20:AF21"/>
    <mergeCell ref="AG20:AG21"/>
    <mergeCell ref="AJ18:AJ19"/>
    <mergeCell ref="AK18:AK19"/>
    <mergeCell ref="AL18:AL19"/>
    <mergeCell ref="AM18:AM19"/>
    <mergeCell ref="AN18:AN19"/>
    <mergeCell ref="Z18:Z19"/>
    <mergeCell ref="AA18:AA19"/>
    <mergeCell ref="AC18:AC19"/>
    <mergeCell ref="AD18:AD19"/>
    <mergeCell ref="AE18:AE19"/>
    <mergeCell ref="AF18:AF19"/>
    <mergeCell ref="AG18:AG19"/>
    <mergeCell ref="Z14:Z15"/>
    <mergeCell ref="AA14:AA15"/>
    <mergeCell ref="AC14:AC15"/>
    <mergeCell ref="AD14:AD15"/>
    <mergeCell ref="AE14:AE15"/>
    <mergeCell ref="AF14:AF15"/>
    <mergeCell ref="AG14:AG15"/>
    <mergeCell ref="AH18:AH19"/>
    <mergeCell ref="AI18:AI19"/>
    <mergeCell ref="AC88:AN89"/>
    <mergeCell ref="AH26:AH27"/>
    <mergeCell ref="AI26:AI27"/>
    <mergeCell ref="AJ26:AJ27"/>
    <mergeCell ref="AK26:AK27"/>
    <mergeCell ref="AL26:AL27"/>
    <mergeCell ref="AM26:AM27"/>
    <mergeCell ref="AN26:AN27"/>
    <mergeCell ref="Z26:Z27"/>
    <mergeCell ref="AA26:AA27"/>
    <mergeCell ref="AC26:AC27"/>
    <mergeCell ref="AD26:AD27"/>
    <mergeCell ref="AE26:AE27"/>
    <mergeCell ref="AF26:AF27"/>
    <mergeCell ref="AG26:AG27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K86:AK87"/>
    <mergeCell ref="AL86:AL87"/>
    <mergeCell ref="AM86:AM87"/>
    <mergeCell ref="AN86:AN87"/>
    <mergeCell ref="AD86:AD87"/>
    <mergeCell ref="AE86:AE87"/>
    <mergeCell ref="AF86:AF87"/>
    <mergeCell ref="AG86:AG87"/>
    <mergeCell ref="AH86:AH87"/>
    <mergeCell ref="AI86:AI87"/>
    <mergeCell ref="AJ86:AJ87"/>
    <mergeCell ref="AK84:AK85"/>
    <mergeCell ref="AL84:AL85"/>
    <mergeCell ref="AM84:AM85"/>
    <mergeCell ref="AN84:AN85"/>
    <mergeCell ref="AD84:AD85"/>
    <mergeCell ref="AE84:AE85"/>
    <mergeCell ref="AF84:AF85"/>
    <mergeCell ref="AG84:AG85"/>
    <mergeCell ref="AH84:AH85"/>
    <mergeCell ref="AI84:AI85"/>
    <mergeCell ref="AJ84:AJ85"/>
    <mergeCell ref="Z42:Z43"/>
    <mergeCell ref="AA42:AA43"/>
    <mergeCell ref="AC42:AC43"/>
    <mergeCell ref="AD42:AD43"/>
    <mergeCell ref="AE42:AE43"/>
    <mergeCell ref="AF42:AF43"/>
    <mergeCell ref="B76:B77"/>
    <mergeCell ref="B78:B79"/>
    <mergeCell ref="B80:B81"/>
    <mergeCell ref="B42:B43"/>
    <mergeCell ref="B44:B45"/>
    <mergeCell ref="B46:B47"/>
    <mergeCell ref="C50:J51"/>
    <mergeCell ref="K50:K51"/>
    <mergeCell ref="C52:J53"/>
    <mergeCell ref="K52:K53"/>
    <mergeCell ref="Z52:Z53"/>
    <mergeCell ref="AA52:AA53"/>
    <mergeCell ref="AC52:AC53"/>
    <mergeCell ref="AD52:AD53"/>
    <mergeCell ref="AE52:AE53"/>
    <mergeCell ref="AF52:AF53"/>
    <mergeCell ref="Z50:Z51"/>
    <mergeCell ref="AA50:AA51"/>
    <mergeCell ref="AJ34:AJ35"/>
    <mergeCell ref="AK34:AK35"/>
    <mergeCell ref="AL34:AL35"/>
    <mergeCell ref="AM34:AM35"/>
    <mergeCell ref="AN34:AN35"/>
    <mergeCell ref="AG42:AG43"/>
    <mergeCell ref="AH42:AH43"/>
    <mergeCell ref="AI42:AI43"/>
    <mergeCell ref="AJ42:AJ43"/>
    <mergeCell ref="AK42:AK43"/>
    <mergeCell ref="AL42:AL43"/>
    <mergeCell ref="AM42:AM43"/>
    <mergeCell ref="AN42:AN43"/>
    <mergeCell ref="AC41:AN41"/>
    <mergeCell ref="AK39:AK40"/>
    <mergeCell ref="AL39:AL40"/>
    <mergeCell ref="AM39:AM40"/>
    <mergeCell ref="AN39:AN40"/>
    <mergeCell ref="Z34:Z35"/>
    <mergeCell ref="AA34:AA35"/>
    <mergeCell ref="AC34:AC35"/>
    <mergeCell ref="AD34:AD35"/>
    <mergeCell ref="AE34:AE35"/>
    <mergeCell ref="AF34:AF35"/>
    <mergeCell ref="AG34:AG35"/>
    <mergeCell ref="AH34:AH35"/>
    <mergeCell ref="AI34:AI35"/>
    <mergeCell ref="AJ22:AJ23"/>
    <mergeCell ref="AK22:AK23"/>
    <mergeCell ref="AL22:AL23"/>
    <mergeCell ref="AM22:AM23"/>
    <mergeCell ref="AN22:AN23"/>
    <mergeCell ref="Z22:Z23"/>
    <mergeCell ref="AA22:AA23"/>
    <mergeCell ref="AC22:AC23"/>
    <mergeCell ref="AD22:AD23"/>
    <mergeCell ref="AE22:AE23"/>
    <mergeCell ref="AF22:AF23"/>
    <mergeCell ref="AG22:AG23"/>
    <mergeCell ref="Z16:Z17"/>
    <mergeCell ref="AA16:AA17"/>
    <mergeCell ref="AC16:AC17"/>
    <mergeCell ref="AD16:AD17"/>
    <mergeCell ref="AE16:AE17"/>
    <mergeCell ref="AF16:AF17"/>
    <mergeCell ref="AG16:AG17"/>
    <mergeCell ref="AH22:AH23"/>
    <mergeCell ref="AI22:AI23"/>
    <mergeCell ref="AH20:AH21"/>
    <mergeCell ref="AI20:AI21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AH14:AH15"/>
    <mergeCell ref="AI14:AI15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AC12:AC13"/>
    <mergeCell ref="AD12:AD13"/>
    <mergeCell ref="AE12:AE13"/>
    <mergeCell ref="AF12:AF13"/>
    <mergeCell ref="AG12:AG13"/>
    <mergeCell ref="B3:X3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Y90:AA90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C84:AC85"/>
    <mergeCell ref="C86:J87"/>
    <mergeCell ref="K86:K87"/>
    <mergeCell ref="Z86:Z87"/>
    <mergeCell ref="AA86:AA87"/>
    <mergeCell ref="AC86:AC87"/>
    <mergeCell ref="C88:J89"/>
    <mergeCell ref="Z88:Z89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AA88:AA89"/>
    <mergeCell ref="B82:B83"/>
    <mergeCell ref="B84:B85"/>
    <mergeCell ref="B86:B87"/>
    <mergeCell ref="C82:J83"/>
    <mergeCell ref="K82:K83"/>
    <mergeCell ref="Z82:Z83"/>
    <mergeCell ref="AA82:AA83"/>
    <mergeCell ref="B72:B73"/>
    <mergeCell ref="B74:B75"/>
    <mergeCell ref="C84:J85"/>
    <mergeCell ref="K84:K85"/>
    <mergeCell ref="Z84:Z85"/>
    <mergeCell ref="AA84:AA85"/>
    <mergeCell ref="C72:J73"/>
    <mergeCell ref="K72:K73"/>
    <mergeCell ref="Z72:Z73"/>
    <mergeCell ref="AA72:AA73"/>
    <mergeCell ref="C78:J79"/>
    <mergeCell ref="K78:K79"/>
    <mergeCell ref="Z78:Z79"/>
    <mergeCell ref="AA78:AA79"/>
    <mergeCell ref="AC78:AC79"/>
    <mergeCell ref="AD78:AD79"/>
    <mergeCell ref="AE78:AE79"/>
    <mergeCell ref="AM80:AM81"/>
    <mergeCell ref="AN80:AN81"/>
    <mergeCell ref="AM78:AM79"/>
    <mergeCell ref="AN78:AN79"/>
    <mergeCell ref="AF78:AF79"/>
    <mergeCell ref="AG78:AG79"/>
    <mergeCell ref="AH78:AH79"/>
    <mergeCell ref="AI78:AI79"/>
    <mergeCell ref="AJ78:AJ79"/>
    <mergeCell ref="AK78:AK79"/>
    <mergeCell ref="AL78:AL79"/>
    <mergeCell ref="AM76:AM77"/>
    <mergeCell ref="AN76:AN77"/>
    <mergeCell ref="AF76:AF77"/>
    <mergeCell ref="AG76:AG77"/>
    <mergeCell ref="AH76:AH77"/>
    <mergeCell ref="AI76:AI77"/>
    <mergeCell ref="AJ76:AJ77"/>
    <mergeCell ref="AK76:AK77"/>
    <mergeCell ref="AL76:AL77"/>
    <mergeCell ref="AF80:AF81"/>
    <mergeCell ref="AG80:AG81"/>
    <mergeCell ref="AH80:AH81"/>
    <mergeCell ref="AI80:AI81"/>
    <mergeCell ref="AJ80:AJ81"/>
    <mergeCell ref="AK80:AK81"/>
    <mergeCell ref="AL80:AL81"/>
    <mergeCell ref="C80:J81"/>
    <mergeCell ref="K80:K81"/>
    <mergeCell ref="Z80:Z81"/>
    <mergeCell ref="AA80:AA81"/>
    <mergeCell ref="AC80:AC81"/>
    <mergeCell ref="AD80:AD81"/>
    <mergeCell ref="AE80:AE81"/>
    <mergeCell ref="B30:B31"/>
    <mergeCell ref="C39:C40"/>
    <mergeCell ref="D39:D40"/>
    <mergeCell ref="E39:E40"/>
    <mergeCell ref="A1:A7"/>
    <mergeCell ref="B4:B6"/>
    <mergeCell ref="A9:A37"/>
    <mergeCell ref="B9:B10"/>
    <mergeCell ref="C9:C10"/>
    <mergeCell ref="D9:D10"/>
    <mergeCell ref="E9:E10"/>
    <mergeCell ref="B1:X2"/>
    <mergeCell ref="B32:B33"/>
    <mergeCell ref="B34:B35"/>
    <mergeCell ref="A39:A89"/>
    <mergeCell ref="B39:B40"/>
    <mergeCell ref="C60:J61"/>
    <mergeCell ref="K60:K61"/>
    <mergeCell ref="C66:J67"/>
    <mergeCell ref="K66:K67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C48:J49"/>
    <mergeCell ref="K48:K49"/>
    <mergeCell ref="C41:J41"/>
    <mergeCell ref="C42:J43"/>
    <mergeCell ref="K42:K43"/>
    <mergeCell ref="C44:J45"/>
    <mergeCell ref="K44:K45"/>
    <mergeCell ref="C46:J47"/>
    <mergeCell ref="K46:K47"/>
    <mergeCell ref="C30:J31"/>
    <mergeCell ref="K30:K31"/>
    <mergeCell ref="H39:H40"/>
    <mergeCell ref="I39:I40"/>
    <mergeCell ref="J39:J40"/>
    <mergeCell ref="K39:K40"/>
    <mergeCell ref="C32:J33"/>
    <mergeCell ref="K32:K33"/>
    <mergeCell ref="C34:J35"/>
    <mergeCell ref="K34:K35"/>
    <mergeCell ref="C36:J37"/>
    <mergeCell ref="F39:F40"/>
    <mergeCell ref="G39:G40"/>
    <mergeCell ref="C20:J21"/>
    <mergeCell ref="K20:K21"/>
    <mergeCell ref="C22:J23"/>
    <mergeCell ref="K22:K23"/>
    <mergeCell ref="K24:K25"/>
    <mergeCell ref="C24:J25"/>
    <mergeCell ref="C26:J27"/>
    <mergeCell ref="K26:K27"/>
    <mergeCell ref="C28:J29"/>
    <mergeCell ref="K28:K29"/>
    <mergeCell ref="C11:J11"/>
    <mergeCell ref="C12:J13"/>
    <mergeCell ref="K12:K13"/>
    <mergeCell ref="C14:J15"/>
    <mergeCell ref="K14:K15"/>
    <mergeCell ref="C16:J17"/>
    <mergeCell ref="K16:K17"/>
    <mergeCell ref="C18:J19"/>
    <mergeCell ref="K18:K19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9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3.7109375" customWidth="1"/>
    <col min="2" max="2" width="29.7109375" customWidth="1"/>
    <col min="3" max="3" width="20.85546875" customWidth="1"/>
    <col min="4" max="4" width="28.140625" customWidth="1"/>
    <col min="5" max="5" width="16.28515625" customWidth="1"/>
    <col min="6" max="6" width="27.28515625" customWidth="1"/>
    <col min="7" max="7" width="11.7109375" customWidth="1"/>
    <col min="8" max="8" width="9.7109375" customWidth="1"/>
    <col min="9" max="9" width="22" customWidth="1"/>
    <col min="10" max="10" width="11.5703125" customWidth="1"/>
    <col min="11" max="11" width="19.5703125" customWidth="1"/>
    <col min="12" max="12" width="6.5703125" customWidth="1"/>
    <col min="13" max="24" width="7.5703125" customWidth="1"/>
    <col min="25" max="25" width="8.7109375" customWidth="1"/>
    <col min="26" max="26" width="14.140625" customWidth="1"/>
    <col min="27" max="27" width="11.5703125" customWidth="1"/>
    <col min="28" max="28" width="1.140625" customWidth="1"/>
    <col min="29" max="36" width="26.42578125" customWidth="1"/>
    <col min="37" max="37" width="28.5703125" customWidth="1"/>
    <col min="38" max="40" width="26.42578125" customWidth="1"/>
  </cols>
  <sheetData>
    <row r="1" spans="1:40" ht="18" customHeight="1">
      <c r="A1" s="823"/>
      <c r="B1" s="824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25" t="s">
        <v>353</v>
      </c>
      <c r="Z1" s="748"/>
      <c r="AA1" s="749"/>
      <c r="AB1" s="253"/>
      <c r="AC1" s="826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27" t="s">
        <v>353</v>
      </c>
      <c r="AN1" s="749"/>
    </row>
    <row r="2" spans="1:40" ht="18" customHeight="1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28" t="s">
        <v>355</v>
      </c>
      <c r="Z2" s="691"/>
      <c r="AA2" s="680"/>
      <c r="AB2" s="253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21" t="s">
        <v>355</v>
      </c>
      <c r="AN2" s="680"/>
    </row>
    <row r="3" spans="1:40" ht="28.5" customHeight="1">
      <c r="A3" s="687"/>
      <c r="B3" s="878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879"/>
      <c r="Z3" s="748"/>
      <c r="AA3" s="749"/>
      <c r="AB3" s="253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942"/>
      <c r="AN3" s="784"/>
    </row>
    <row r="4" spans="1:40" ht="23.25" customHeight="1">
      <c r="A4" s="687"/>
      <c r="B4" s="770" t="s">
        <v>357</v>
      </c>
      <c r="C4" s="880" t="s">
        <v>121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254">
        <v>5.1200000000000002E-2</v>
      </c>
      <c r="AB4" s="253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706"/>
      <c r="AN4" s="679"/>
    </row>
    <row r="5" spans="1:40" ht="23.25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924" t="s">
        <v>360</v>
      </c>
      <c r="Z5" s="882"/>
      <c r="AA5" s="447">
        <f>AA9+AA25+AA35+AA47+AA61</f>
        <v>0</v>
      </c>
      <c r="AB5" s="253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706"/>
      <c r="AN5" s="679"/>
    </row>
    <row r="6" spans="1:40" ht="23.25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925" t="s">
        <v>361</v>
      </c>
      <c r="Z6" s="882"/>
      <c r="AA6" s="448">
        <f>+AA5*AA4</f>
        <v>0</v>
      </c>
      <c r="AB6" s="253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707"/>
      <c r="AN6" s="680"/>
    </row>
    <row r="7" spans="1:40" ht="27" customHeight="1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253"/>
      <c r="AC7" s="258"/>
      <c r="AD7" s="258"/>
      <c r="AE7" s="258"/>
      <c r="AF7" s="258"/>
      <c r="AG7" s="258"/>
      <c r="AH7" s="258"/>
      <c r="AI7" s="258"/>
      <c r="AJ7" s="258"/>
      <c r="AK7" s="258"/>
      <c r="AL7" s="259"/>
      <c r="AM7" s="260"/>
      <c r="AN7" s="260"/>
    </row>
    <row r="8" spans="1:40" ht="45" customHeight="1">
      <c r="A8" s="449" t="s">
        <v>10</v>
      </c>
      <c r="B8" s="410" t="s">
        <v>11</v>
      </c>
      <c r="C8" s="450" t="s">
        <v>12</v>
      </c>
      <c r="D8" s="450" t="s">
        <v>13</v>
      </c>
      <c r="E8" s="450" t="s">
        <v>14</v>
      </c>
      <c r="F8" s="450" t="s">
        <v>15</v>
      </c>
      <c r="G8" s="410" t="s">
        <v>16</v>
      </c>
      <c r="H8" s="451" t="s">
        <v>17</v>
      </c>
      <c r="I8" s="451" t="s">
        <v>18</v>
      </c>
      <c r="J8" s="410" t="s">
        <v>19</v>
      </c>
      <c r="K8" s="410" t="s">
        <v>20</v>
      </c>
      <c r="L8" s="451" t="s">
        <v>48</v>
      </c>
      <c r="M8" s="451" t="s">
        <v>49</v>
      </c>
      <c r="N8" s="451" t="s">
        <v>50</v>
      </c>
      <c r="O8" s="451" t="s">
        <v>51</v>
      </c>
      <c r="P8" s="451" t="s">
        <v>52</v>
      </c>
      <c r="Q8" s="451" t="s">
        <v>53</v>
      </c>
      <c r="R8" s="451" t="s">
        <v>54</v>
      </c>
      <c r="S8" s="451" t="s">
        <v>55</v>
      </c>
      <c r="T8" s="451" t="s">
        <v>56</v>
      </c>
      <c r="U8" s="451" t="s">
        <v>57</v>
      </c>
      <c r="V8" s="451" t="s">
        <v>58</v>
      </c>
      <c r="W8" s="451" t="s">
        <v>59</v>
      </c>
      <c r="X8" s="451" t="s">
        <v>60</v>
      </c>
      <c r="Y8" s="451" t="s">
        <v>61</v>
      </c>
      <c r="Z8" s="452" t="s">
        <v>365</v>
      </c>
      <c r="AA8" s="410" t="s">
        <v>366</v>
      </c>
      <c r="AB8" s="253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45" customHeight="1">
      <c r="A9" s="766" t="s">
        <v>124</v>
      </c>
      <c r="B9" s="686" t="s">
        <v>645</v>
      </c>
      <c r="C9" s="724" t="s">
        <v>212</v>
      </c>
      <c r="D9" s="724" t="s">
        <v>698</v>
      </c>
      <c r="E9" s="724" t="s">
        <v>405</v>
      </c>
      <c r="F9" s="724" t="s">
        <v>418</v>
      </c>
      <c r="G9" s="686" t="s">
        <v>198</v>
      </c>
      <c r="H9" s="686">
        <v>100</v>
      </c>
      <c r="I9" s="686" t="s">
        <v>699</v>
      </c>
      <c r="J9" s="686" t="s">
        <v>375</v>
      </c>
      <c r="K9" s="686" t="s">
        <v>700</v>
      </c>
      <c r="L9" s="453" t="s">
        <v>44</v>
      </c>
      <c r="M9" s="454">
        <f t="shared" ref="M9:X9" si="0">M22</f>
        <v>0</v>
      </c>
      <c r="N9" s="454">
        <f t="shared" si="0"/>
        <v>0</v>
      </c>
      <c r="O9" s="454">
        <f t="shared" si="0"/>
        <v>5.5000000000000007E-2</v>
      </c>
      <c r="P9" s="454">
        <f t="shared" si="0"/>
        <v>0.104995</v>
      </c>
      <c r="Q9" s="454">
        <f t="shared" si="0"/>
        <v>0.15499000000000002</v>
      </c>
      <c r="R9" s="454">
        <f t="shared" si="0"/>
        <v>5.5000000000000007E-2</v>
      </c>
      <c r="S9" s="454">
        <f t="shared" si="0"/>
        <v>0.104995</v>
      </c>
      <c r="T9" s="454">
        <f t="shared" si="0"/>
        <v>0.15499000000000002</v>
      </c>
      <c r="U9" s="454">
        <f t="shared" si="0"/>
        <v>5.5000000000000007E-2</v>
      </c>
      <c r="V9" s="454">
        <f t="shared" si="0"/>
        <v>0.10500999999999999</v>
      </c>
      <c r="W9" s="454">
        <f t="shared" si="0"/>
        <v>0.15501999999999999</v>
      </c>
      <c r="X9" s="454">
        <f t="shared" si="0"/>
        <v>5.5000000000000007E-2</v>
      </c>
      <c r="Y9" s="455">
        <f t="shared" ref="Y9:Y10" si="1">SUM(M9:X9)</f>
        <v>1</v>
      </c>
      <c r="Z9" s="814">
        <v>0.25</v>
      </c>
      <c r="AA9" s="937">
        <f>IF(OR(Y10=0,Z9=0),0,(Y10/Y9*Z9))</f>
        <v>0</v>
      </c>
      <c r="AB9" s="253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</row>
    <row r="10" spans="1:40" ht="45" customHeight="1">
      <c r="A10" s="687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457" t="s">
        <v>45</v>
      </c>
      <c r="M10" s="458">
        <f t="shared" ref="M10:X10" si="2">M23</f>
        <v>0</v>
      </c>
      <c r="N10" s="458">
        <f t="shared" si="2"/>
        <v>0</v>
      </c>
      <c r="O10" s="458">
        <f t="shared" si="2"/>
        <v>0</v>
      </c>
      <c r="P10" s="458">
        <f t="shared" si="2"/>
        <v>0</v>
      </c>
      <c r="Q10" s="458">
        <f t="shared" si="2"/>
        <v>0</v>
      </c>
      <c r="R10" s="458">
        <f t="shared" si="2"/>
        <v>0</v>
      </c>
      <c r="S10" s="458">
        <f t="shared" si="2"/>
        <v>0</v>
      </c>
      <c r="T10" s="458">
        <f t="shared" si="2"/>
        <v>0</v>
      </c>
      <c r="U10" s="458">
        <f t="shared" si="2"/>
        <v>0</v>
      </c>
      <c r="V10" s="458">
        <f t="shared" si="2"/>
        <v>0</v>
      </c>
      <c r="W10" s="458">
        <f t="shared" si="2"/>
        <v>0</v>
      </c>
      <c r="X10" s="458">
        <f t="shared" si="2"/>
        <v>0</v>
      </c>
      <c r="Y10" s="459">
        <f t="shared" si="1"/>
        <v>0</v>
      </c>
      <c r="Z10" s="680"/>
      <c r="AA10" s="684"/>
      <c r="AB10" s="253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 ht="18" customHeight="1">
      <c r="A11" s="687"/>
      <c r="B11" s="460"/>
      <c r="C11" s="929" t="s">
        <v>378</v>
      </c>
      <c r="D11" s="691"/>
      <c r="E11" s="691"/>
      <c r="F11" s="691"/>
      <c r="G11" s="691"/>
      <c r="H11" s="691"/>
      <c r="I11" s="691"/>
      <c r="J11" s="680"/>
      <c r="K11" s="461"/>
      <c r="L11" s="462"/>
      <c r="M11" s="462"/>
      <c r="N11" s="462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1"/>
      <c r="Z11" s="463" t="s">
        <v>379</v>
      </c>
      <c r="AA11" s="464"/>
      <c r="AB11" s="253"/>
      <c r="AC11" s="877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9"/>
    </row>
    <row r="12" spans="1:40" ht="19.5" customHeight="1">
      <c r="A12" s="687"/>
      <c r="B12" s="686" t="s">
        <v>645</v>
      </c>
      <c r="C12" s="809" t="s">
        <v>705</v>
      </c>
      <c r="D12" s="783"/>
      <c r="E12" s="783"/>
      <c r="F12" s="783"/>
      <c r="G12" s="783"/>
      <c r="H12" s="783"/>
      <c r="I12" s="783"/>
      <c r="J12" s="784"/>
      <c r="K12" s="686" t="s">
        <v>706</v>
      </c>
      <c r="L12" s="465" t="s">
        <v>44</v>
      </c>
      <c r="M12" s="299"/>
      <c r="N12" s="299"/>
      <c r="O12" s="299"/>
      <c r="P12" s="299"/>
      <c r="Q12" s="466">
        <v>0.33329999999999999</v>
      </c>
      <c r="R12" s="299"/>
      <c r="S12" s="299"/>
      <c r="T12" s="466">
        <v>0.33329999999999999</v>
      </c>
      <c r="U12" s="299"/>
      <c r="V12" s="299"/>
      <c r="W12" s="466">
        <v>0.33339999999999997</v>
      </c>
      <c r="X12" s="299"/>
      <c r="Y12" s="455">
        <f t="shared" ref="Y12:Y23" si="3">SUM(M12:X12)</f>
        <v>1</v>
      </c>
      <c r="Z12" s="871">
        <v>0.3</v>
      </c>
      <c r="AA12" s="774">
        <v>0</v>
      </c>
      <c r="AB12" s="308"/>
      <c r="AC12" s="686"/>
      <c r="AD12" s="686"/>
      <c r="AE12" s="686"/>
      <c r="AF12" s="686"/>
      <c r="AG12" s="686"/>
      <c r="AH12" s="686"/>
      <c r="AI12" s="686"/>
      <c r="AJ12" s="686"/>
      <c r="AK12" s="686"/>
      <c r="AL12" s="686"/>
      <c r="AM12" s="686"/>
      <c r="AN12" s="686"/>
    </row>
    <row r="13" spans="1:40" ht="19.5" customHeight="1">
      <c r="A13" s="687"/>
      <c r="B13" s="688"/>
      <c r="C13" s="707"/>
      <c r="D13" s="691"/>
      <c r="E13" s="691"/>
      <c r="F13" s="691"/>
      <c r="G13" s="691"/>
      <c r="H13" s="691"/>
      <c r="I13" s="691"/>
      <c r="J13" s="680"/>
      <c r="K13" s="688"/>
      <c r="L13" s="467" t="s">
        <v>45</v>
      </c>
      <c r="M13" s="299"/>
      <c r="N13" s="299"/>
      <c r="O13" s="299"/>
      <c r="P13" s="299"/>
      <c r="Q13" s="466"/>
      <c r="R13" s="299"/>
      <c r="S13" s="299"/>
      <c r="T13" s="299"/>
      <c r="U13" s="299"/>
      <c r="V13" s="299"/>
      <c r="W13" s="299"/>
      <c r="X13" s="299"/>
      <c r="Y13" s="459">
        <f t="shared" si="3"/>
        <v>0</v>
      </c>
      <c r="Z13" s="688"/>
      <c r="AA13" s="688"/>
      <c r="AB13" s="308"/>
      <c r="AC13" s="688"/>
      <c r="AD13" s="688"/>
      <c r="AE13" s="688"/>
      <c r="AF13" s="688"/>
      <c r="AG13" s="688"/>
      <c r="AH13" s="688"/>
      <c r="AI13" s="688"/>
      <c r="AJ13" s="688"/>
      <c r="AK13" s="688"/>
      <c r="AL13" s="688"/>
      <c r="AM13" s="688"/>
      <c r="AN13" s="688"/>
    </row>
    <row r="14" spans="1:40" ht="21" customHeight="1">
      <c r="A14" s="687"/>
      <c r="B14" s="686" t="s">
        <v>645</v>
      </c>
      <c r="C14" s="809" t="s">
        <v>709</v>
      </c>
      <c r="D14" s="783"/>
      <c r="E14" s="783"/>
      <c r="F14" s="783"/>
      <c r="G14" s="783"/>
      <c r="H14" s="783"/>
      <c r="I14" s="783"/>
      <c r="J14" s="784"/>
      <c r="K14" s="686" t="s">
        <v>700</v>
      </c>
      <c r="L14" s="465" t="s">
        <v>44</v>
      </c>
      <c r="M14" s="299"/>
      <c r="N14" s="299"/>
      <c r="O14" s="466">
        <v>0.1</v>
      </c>
      <c r="P14" s="466">
        <v>0.1</v>
      </c>
      <c r="Q14" s="466">
        <v>0.1</v>
      </c>
      <c r="R14" s="466">
        <v>0.1</v>
      </c>
      <c r="S14" s="466">
        <v>0.1</v>
      </c>
      <c r="T14" s="466">
        <v>0.1</v>
      </c>
      <c r="U14" s="466">
        <v>0.1</v>
      </c>
      <c r="V14" s="466">
        <v>0.1</v>
      </c>
      <c r="W14" s="466">
        <v>0.1</v>
      </c>
      <c r="X14" s="466">
        <v>0.1</v>
      </c>
      <c r="Y14" s="455">
        <f t="shared" si="3"/>
        <v>0.99999999999999989</v>
      </c>
      <c r="Z14" s="871">
        <v>0.2</v>
      </c>
      <c r="AA14" s="774">
        <v>0</v>
      </c>
      <c r="AB14" s="308"/>
      <c r="AC14" s="686"/>
      <c r="AD14" s="686"/>
      <c r="AE14" s="686"/>
      <c r="AF14" s="686"/>
      <c r="AG14" s="686"/>
      <c r="AH14" s="686"/>
      <c r="AI14" s="686"/>
      <c r="AJ14" s="686"/>
      <c r="AK14" s="686"/>
      <c r="AL14" s="686"/>
      <c r="AM14" s="686"/>
      <c r="AN14" s="686"/>
    </row>
    <row r="15" spans="1:40" ht="21" customHeight="1">
      <c r="A15" s="687"/>
      <c r="B15" s="688"/>
      <c r="C15" s="707"/>
      <c r="D15" s="691"/>
      <c r="E15" s="691"/>
      <c r="F15" s="691"/>
      <c r="G15" s="691"/>
      <c r="H15" s="691"/>
      <c r="I15" s="691"/>
      <c r="J15" s="680"/>
      <c r="K15" s="688"/>
      <c r="L15" s="467" t="s">
        <v>45</v>
      </c>
      <c r="M15" s="299"/>
      <c r="N15" s="299"/>
      <c r="O15" s="466"/>
      <c r="P15" s="299"/>
      <c r="Q15" s="299"/>
      <c r="R15" s="299"/>
      <c r="S15" s="299"/>
      <c r="T15" s="299"/>
      <c r="U15" s="299"/>
      <c r="V15" s="299"/>
      <c r="W15" s="299"/>
      <c r="X15" s="299"/>
      <c r="Y15" s="459">
        <f t="shared" si="3"/>
        <v>0</v>
      </c>
      <c r="Z15" s="688"/>
      <c r="AA15" s="688"/>
      <c r="AB15" s="308"/>
      <c r="AC15" s="688"/>
      <c r="AD15" s="688"/>
      <c r="AE15" s="688"/>
      <c r="AF15" s="688"/>
      <c r="AG15" s="688"/>
      <c r="AH15" s="688"/>
      <c r="AI15" s="688"/>
      <c r="AJ15" s="688"/>
      <c r="AK15" s="688"/>
      <c r="AL15" s="688"/>
      <c r="AM15" s="688"/>
      <c r="AN15" s="688"/>
    </row>
    <row r="16" spans="1:40" ht="18" customHeight="1">
      <c r="A16" s="687"/>
      <c r="B16" s="686" t="s">
        <v>645</v>
      </c>
      <c r="C16" s="809" t="s">
        <v>712</v>
      </c>
      <c r="D16" s="783"/>
      <c r="E16" s="783"/>
      <c r="F16" s="783"/>
      <c r="G16" s="783"/>
      <c r="H16" s="783"/>
      <c r="I16" s="783"/>
      <c r="J16" s="784"/>
      <c r="K16" s="686" t="s">
        <v>700</v>
      </c>
      <c r="L16" s="465" t="s">
        <v>44</v>
      </c>
      <c r="M16" s="299"/>
      <c r="N16" s="299"/>
      <c r="O16" s="466">
        <v>0.1</v>
      </c>
      <c r="P16" s="466">
        <v>0.1</v>
      </c>
      <c r="Q16" s="466">
        <v>0.1</v>
      </c>
      <c r="R16" s="466">
        <v>0.1</v>
      </c>
      <c r="S16" s="466">
        <v>0.1</v>
      </c>
      <c r="T16" s="466">
        <v>0.1</v>
      </c>
      <c r="U16" s="466">
        <v>0.1</v>
      </c>
      <c r="V16" s="466">
        <v>0.1</v>
      </c>
      <c r="W16" s="466">
        <v>0.1</v>
      </c>
      <c r="X16" s="466">
        <v>0.1</v>
      </c>
      <c r="Y16" s="455">
        <f t="shared" si="3"/>
        <v>0.99999999999999989</v>
      </c>
      <c r="Z16" s="871">
        <v>0.2</v>
      </c>
      <c r="AA16" s="774">
        <v>0</v>
      </c>
      <c r="AB16" s="308"/>
      <c r="AC16" s="686"/>
      <c r="AD16" s="686"/>
      <c r="AE16" s="686"/>
      <c r="AF16" s="686"/>
      <c r="AG16" s="686"/>
      <c r="AH16" s="686"/>
      <c r="AI16" s="686"/>
      <c r="AJ16" s="686"/>
      <c r="AK16" s="686"/>
      <c r="AL16" s="686"/>
      <c r="AM16" s="686"/>
      <c r="AN16" s="686"/>
    </row>
    <row r="17" spans="1:40" ht="18" customHeight="1">
      <c r="A17" s="687"/>
      <c r="B17" s="688"/>
      <c r="C17" s="707"/>
      <c r="D17" s="691"/>
      <c r="E17" s="691"/>
      <c r="F17" s="691"/>
      <c r="G17" s="691"/>
      <c r="H17" s="691"/>
      <c r="I17" s="691"/>
      <c r="J17" s="680"/>
      <c r="K17" s="688"/>
      <c r="L17" s="467" t="s">
        <v>45</v>
      </c>
      <c r="M17" s="299"/>
      <c r="N17" s="299"/>
      <c r="O17" s="466"/>
      <c r="P17" s="299"/>
      <c r="Q17" s="299"/>
      <c r="R17" s="299"/>
      <c r="S17" s="299"/>
      <c r="T17" s="299"/>
      <c r="U17" s="299"/>
      <c r="V17" s="299"/>
      <c r="W17" s="299"/>
      <c r="X17" s="299"/>
      <c r="Y17" s="459">
        <f t="shared" si="3"/>
        <v>0</v>
      </c>
      <c r="Z17" s="688"/>
      <c r="AA17" s="688"/>
      <c r="AB17" s="308"/>
      <c r="AC17" s="688"/>
      <c r="AD17" s="688"/>
      <c r="AE17" s="688"/>
      <c r="AF17" s="688"/>
      <c r="AG17" s="688"/>
      <c r="AH17" s="688"/>
      <c r="AI17" s="688"/>
      <c r="AJ17" s="688"/>
      <c r="AK17" s="688"/>
      <c r="AL17" s="688"/>
      <c r="AM17" s="688"/>
      <c r="AN17" s="688"/>
    </row>
    <row r="18" spans="1:40" ht="18" customHeight="1">
      <c r="A18" s="687"/>
      <c r="B18" s="686" t="s">
        <v>645</v>
      </c>
      <c r="C18" s="809" t="s">
        <v>714</v>
      </c>
      <c r="D18" s="783"/>
      <c r="E18" s="783"/>
      <c r="F18" s="783"/>
      <c r="G18" s="783"/>
      <c r="H18" s="783"/>
      <c r="I18" s="783"/>
      <c r="J18" s="784"/>
      <c r="K18" s="686" t="s">
        <v>700</v>
      </c>
      <c r="L18" s="465" t="s">
        <v>44</v>
      </c>
      <c r="M18" s="299"/>
      <c r="N18" s="299"/>
      <c r="O18" s="466">
        <v>0.1</v>
      </c>
      <c r="P18" s="466">
        <v>0.1</v>
      </c>
      <c r="Q18" s="466">
        <v>0.1</v>
      </c>
      <c r="R18" s="466">
        <v>0.1</v>
      </c>
      <c r="S18" s="466">
        <v>0.1</v>
      </c>
      <c r="T18" s="466">
        <v>0.1</v>
      </c>
      <c r="U18" s="466">
        <v>0.1</v>
      </c>
      <c r="V18" s="466">
        <v>0.1</v>
      </c>
      <c r="W18" s="466">
        <v>0.1</v>
      </c>
      <c r="X18" s="466">
        <v>0.1</v>
      </c>
      <c r="Y18" s="455">
        <f t="shared" si="3"/>
        <v>0.99999999999999989</v>
      </c>
      <c r="Z18" s="773">
        <v>0.15</v>
      </c>
      <c r="AA18" s="774">
        <v>0</v>
      </c>
      <c r="AB18" s="308"/>
      <c r="AC18" s="686"/>
      <c r="AD18" s="686"/>
      <c r="AE18" s="686"/>
      <c r="AF18" s="686"/>
      <c r="AG18" s="686"/>
      <c r="AH18" s="686"/>
      <c r="AI18" s="686"/>
      <c r="AJ18" s="686"/>
      <c r="AK18" s="686"/>
      <c r="AL18" s="686"/>
      <c r="AM18" s="686"/>
      <c r="AN18" s="686"/>
    </row>
    <row r="19" spans="1:40" ht="18" customHeight="1">
      <c r="A19" s="687"/>
      <c r="B19" s="688"/>
      <c r="C19" s="707"/>
      <c r="D19" s="691"/>
      <c r="E19" s="691"/>
      <c r="F19" s="691"/>
      <c r="G19" s="691"/>
      <c r="H19" s="691"/>
      <c r="I19" s="691"/>
      <c r="J19" s="680"/>
      <c r="K19" s="688"/>
      <c r="L19" s="467" t="s">
        <v>45</v>
      </c>
      <c r="M19" s="299"/>
      <c r="N19" s="299"/>
      <c r="O19" s="466"/>
      <c r="P19" s="299"/>
      <c r="Q19" s="299"/>
      <c r="R19" s="299"/>
      <c r="S19" s="299"/>
      <c r="T19" s="299"/>
      <c r="U19" s="299"/>
      <c r="V19" s="299"/>
      <c r="W19" s="299"/>
      <c r="X19" s="299"/>
      <c r="Y19" s="459">
        <f t="shared" si="3"/>
        <v>0</v>
      </c>
      <c r="Z19" s="688"/>
      <c r="AA19" s="688"/>
      <c r="AB19" s="308"/>
      <c r="AC19" s="688"/>
      <c r="AD19" s="688"/>
      <c r="AE19" s="688"/>
      <c r="AF19" s="688"/>
      <c r="AG19" s="688"/>
      <c r="AH19" s="688"/>
      <c r="AI19" s="688"/>
      <c r="AJ19" s="688"/>
      <c r="AK19" s="688"/>
      <c r="AL19" s="688"/>
      <c r="AM19" s="688"/>
      <c r="AN19" s="688"/>
    </row>
    <row r="20" spans="1:40" ht="18" customHeight="1">
      <c r="A20" s="687"/>
      <c r="B20" s="686" t="s">
        <v>645</v>
      </c>
      <c r="C20" s="809" t="s">
        <v>716</v>
      </c>
      <c r="D20" s="783"/>
      <c r="E20" s="783"/>
      <c r="F20" s="783"/>
      <c r="G20" s="783"/>
      <c r="H20" s="783"/>
      <c r="I20" s="783"/>
      <c r="J20" s="784"/>
      <c r="K20" s="686" t="s">
        <v>700</v>
      </c>
      <c r="L20" s="465" t="s">
        <v>44</v>
      </c>
      <c r="M20" s="299"/>
      <c r="N20" s="299"/>
      <c r="O20" s="299"/>
      <c r="P20" s="466">
        <v>0.33329999999999999</v>
      </c>
      <c r="Q20" s="299"/>
      <c r="R20" s="299"/>
      <c r="S20" s="466">
        <v>0.33329999999999999</v>
      </c>
      <c r="T20" s="299"/>
      <c r="U20" s="299"/>
      <c r="V20" s="466">
        <v>0.33339999999999997</v>
      </c>
      <c r="W20" s="299"/>
      <c r="X20" s="299"/>
      <c r="Y20" s="455">
        <f t="shared" si="3"/>
        <v>1</v>
      </c>
      <c r="Z20" s="773">
        <v>0.15</v>
      </c>
      <c r="AA20" s="774">
        <v>0</v>
      </c>
      <c r="AB20" s="308"/>
      <c r="AC20" s="686"/>
      <c r="AD20" s="686"/>
      <c r="AE20" s="686"/>
      <c r="AF20" s="686"/>
      <c r="AG20" s="686"/>
      <c r="AH20" s="686"/>
      <c r="AI20" s="686"/>
      <c r="AJ20" s="686"/>
      <c r="AK20" s="686"/>
      <c r="AL20" s="686"/>
      <c r="AM20" s="686"/>
      <c r="AN20" s="686"/>
    </row>
    <row r="21" spans="1:40" ht="18" customHeight="1">
      <c r="A21" s="687"/>
      <c r="B21" s="688"/>
      <c r="C21" s="707"/>
      <c r="D21" s="691"/>
      <c r="E21" s="691"/>
      <c r="F21" s="691"/>
      <c r="G21" s="691"/>
      <c r="H21" s="691"/>
      <c r="I21" s="691"/>
      <c r="J21" s="680"/>
      <c r="K21" s="688"/>
      <c r="L21" s="467" t="s">
        <v>45</v>
      </c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459">
        <f t="shared" si="3"/>
        <v>0</v>
      </c>
      <c r="Z21" s="688"/>
      <c r="AA21" s="688"/>
      <c r="AB21" s="308"/>
      <c r="AC21" s="688"/>
      <c r="AD21" s="688"/>
      <c r="AE21" s="688"/>
      <c r="AF21" s="688"/>
      <c r="AG21" s="688"/>
      <c r="AH21" s="688"/>
      <c r="AI21" s="688"/>
      <c r="AJ21" s="688"/>
      <c r="AK21" s="688"/>
      <c r="AL21" s="688"/>
      <c r="AM21" s="688"/>
      <c r="AN21" s="688"/>
    </row>
    <row r="22" spans="1:40" ht="18" customHeight="1">
      <c r="A22" s="687"/>
      <c r="B22" s="941"/>
      <c r="C22" s="930" t="s">
        <v>383</v>
      </c>
      <c r="D22" s="690"/>
      <c r="E22" s="690"/>
      <c r="F22" s="690"/>
      <c r="G22" s="690"/>
      <c r="H22" s="690"/>
      <c r="I22" s="690"/>
      <c r="J22" s="679"/>
      <c r="K22" s="468"/>
      <c r="L22" s="469" t="s">
        <v>44</v>
      </c>
      <c r="M22" s="470">
        <f t="shared" ref="M22:X22" si="4">+M12*$Z$12+M14*$Z$14+M16*$Z$16+M18*$Z$18+M20*$Z$20</f>
        <v>0</v>
      </c>
      <c r="N22" s="470">
        <f t="shared" si="4"/>
        <v>0</v>
      </c>
      <c r="O22" s="470">
        <f t="shared" si="4"/>
        <v>5.5000000000000007E-2</v>
      </c>
      <c r="P22" s="470">
        <f t="shared" si="4"/>
        <v>0.104995</v>
      </c>
      <c r="Q22" s="470">
        <f t="shared" si="4"/>
        <v>0.15499000000000002</v>
      </c>
      <c r="R22" s="470">
        <f t="shared" si="4"/>
        <v>5.5000000000000007E-2</v>
      </c>
      <c r="S22" s="470">
        <f t="shared" si="4"/>
        <v>0.104995</v>
      </c>
      <c r="T22" s="470">
        <f t="shared" si="4"/>
        <v>0.15499000000000002</v>
      </c>
      <c r="U22" s="470">
        <f t="shared" si="4"/>
        <v>5.5000000000000007E-2</v>
      </c>
      <c r="V22" s="470">
        <f t="shared" si="4"/>
        <v>0.10500999999999999</v>
      </c>
      <c r="W22" s="470">
        <f t="shared" si="4"/>
        <v>0.15501999999999999</v>
      </c>
      <c r="X22" s="470">
        <f t="shared" si="4"/>
        <v>5.5000000000000007E-2</v>
      </c>
      <c r="Y22" s="455">
        <f t="shared" si="3"/>
        <v>1</v>
      </c>
      <c r="Z22" s="816">
        <f>SUM(Z12:Z21)</f>
        <v>1</v>
      </c>
      <c r="AA22" s="943">
        <f>IF(OR(Y23=0,Z22=0),0,(Y23/Y22*Z22))</f>
        <v>0</v>
      </c>
      <c r="AB22" s="253"/>
      <c r="AC22" s="689" t="s">
        <v>384</v>
      </c>
      <c r="AD22" s="690"/>
      <c r="AE22" s="690"/>
      <c r="AF22" s="690"/>
      <c r="AG22" s="690"/>
      <c r="AH22" s="690"/>
      <c r="AI22" s="690"/>
      <c r="AJ22" s="690"/>
      <c r="AK22" s="690"/>
      <c r="AL22" s="690"/>
      <c r="AM22" s="690"/>
      <c r="AN22" s="679"/>
    </row>
    <row r="23" spans="1:40" ht="18" customHeight="1">
      <c r="A23" s="767"/>
      <c r="B23" s="873"/>
      <c r="C23" s="906"/>
      <c r="D23" s="786"/>
      <c r="E23" s="786"/>
      <c r="F23" s="786"/>
      <c r="G23" s="786"/>
      <c r="H23" s="786"/>
      <c r="I23" s="786"/>
      <c r="J23" s="772"/>
      <c r="K23" s="471"/>
      <c r="L23" s="472" t="s">
        <v>377</v>
      </c>
      <c r="M23" s="473">
        <f t="shared" ref="M23:X23" si="5">+M13*$Z$12+M15*$Z$14+M17*$Z$16+M19*$Z$18+M21*$Z$20</f>
        <v>0</v>
      </c>
      <c r="N23" s="473">
        <f t="shared" si="5"/>
        <v>0</v>
      </c>
      <c r="O23" s="473">
        <f t="shared" si="5"/>
        <v>0</v>
      </c>
      <c r="P23" s="473">
        <f t="shared" si="5"/>
        <v>0</v>
      </c>
      <c r="Q23" s="473">
        <f t="shared" si="5"/>
        <v>0</v>
      </c>
      <c r="R23" s="473">
        <f t="shared" si="5"/>
        <v>0</v>
      </c>
      <c r="S23" s="473">
        <f t="shared" si="5"/>
        <v>0</v>
      </c>
      <c r="T23" s="473">
        <f t="shared" si="5"/>
        <v>0</v>
      </c>
      <c r="U23" s="473">
        <f t="shared" si="5"/>
        <v>0</v>
      </c>
      <c r="V23" s="473">
        <f t="shared" si="5"/>
        <v>0</v>
      </c>
      <c r="W23" s="473">
        <f t="shared" si="5"/>
        <v>0</v>
      </c>
      <c r="X23" s="473">
        <f t="shared" si="5"/>
        <v>0</v>
      </c>
      <c r="Y23" s="459">
        <f t="shared" si="3"/>
        <v>0</v>
      </c>
      <c r="Z23" s="772"/>
      <c r="AA23" s="873"/>
      <c r="AB23" s="253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72"/>
    </row>
    <row r="24" spans="1:40" ht="43.5" customHeight="1">
      <c r="A24" s="449" t="s">
        <v>10</v>
      </c>
      <c r="B24" s="411" t="s">
        <v>11</v>
      </c>
      <c r="C24" s="474" t="s">
        <v>12</v>
      </c>
      <c r="D24" s="474" t="s">
        <v>13</v>
      </c>
      <c r="E24" s="474" t="s">
        <v>14</v>
      </c>
      <c r="F24" s="474" t="s">
        <v>15</v>
      </c>
      <c r="G24" s="411" t="s">
        <v>16</v>
      </c>
      <c r="H24" s="475" t="s">
        <v>17</v>
      </c>
      <c r="I24" s="475" t="s">
        <v>18</v>
      </c>
      <c r="J24" s="411" t="s">
        <v>19</v>
      </c>
      <c r="K24" s="411" t="s">
        <v>20</v>
      </c>
      <c r="L24" s="475" t="s">
        <v>48</v>
      </c>
      <c r="M24" s="475" t="s">
        <v>49</v>
      </c>
      <c r="N24" s="475" t="s">
        <v>50</v>
      </c>
      <c r="O24" s="475" t="s">
        <v>51</v>
      </c>
      <c r="P24" s="475" t="s">
        <v>52</v>
      </c>
      <c r="Q24" s="475" t="s">
        <v>53</v>
      </c>
      <c r="R24" s="475" t="s">
        <v>54</v>
      </c>
      <c r="S24" s="475" t="s">
        <v>55</v>
      </c>
      <c r="T24" s="475" t="s">
        <v>56</v>
      </c>
      <c r="U24" s="475" t="s">
        <v>57</v>
      </c>
      <c r="V24" s="475" t="s">
        <v>58</v>
      </c>
      <c r="W24" s="475" t="s">
        <v>59</v>
      </c>
      <c r="X24" s="475" t="s">
        <v>60</v>
      </c>
      <c r="Y24" s="475" t="s">
        <v>61</v>
      </c>
      <c r="Z24" s="412" t="s">
        <v>365</v>
      </c>
      <c r="AA24" s="411" t="s">
        <v>366</v>
      </c>
      <c r="AB24" s="253"/>
      <c r="AC24" s="166" t="s">
        <v>65</v>
      </c>
      <c r="AD24" s="166" t="s">
        <v>66</v>
      </c>
      <c r="AE24" s="166" t="s">
        <v>67</v>
      </c>
      <c r="AF24" s="166" t="s">
        <v>68</v>
      </c>
      <c r="AG24" s="166" t="s">
        <v>69</v>
      </c>
      <c r="AH24" s="166" t="s">
        <v>70</v>
      </c>
      <c r="AI24" s="166" t="s">
        <v>71</v>
      </c>
      <c r="AJ24" s="166" t="s">
        <v>72</v>
      </c>
      <c r="AK24" s="166" t="s">
        <v>73</v>
      </c>
      <c r="AL24" s="166" t="s">
        <v>74</v>
      </c>
      <c r="AM24" s="166" t="s">
        <v>75</v>
      </c>
      <c r="AN24" s="166" t="s">
        <v>367</v>
      </c>
    </row>
    <row r="25" spans="1:40" ht="39" customHeight="1">
      <c r="A25" s="856" t="s">
        <v>125</v>
      </c>
      <c r="B25" s="686" t="s">
        <v>645</v>
      </c>
      <c r="C25" s="724" t="s">
        <v>212</v>
      </c>
      <c r="D25" s="724" t="s">
        <v>698</v>
      </c>
      <c r="E25" s="724" t="s">
        <v>405</v>
      </c>
      <c r="F25" s="724" t="s">
        <v>418</v>
      </c>
      <c r="G25" s="686" t="s">
        <v>198</v>
      </c>
      <c r="H25" s="686">
        <v>100</v>
      </c>
      <c r="I25" s="686" t="s">
        <v>718</v>
      </c>
      <c r="J25" s="686" t="s">
        <v>375</v>
      </c>
      <c r="K25" s="686" t="s">
        <v>700</v>
      </c>
      <c r="L25" s="465" t="s">
        <v>44</v>
      </c>
      <c r="M25" s="306">
        <f t="shared" ref="M25:X25" si="6">M32</f>
        <v>0</v>
      </c>
      <c r="N25" s="306">
        <f t="shared" si="6"/>
        <v>0</v>
      </c>
      <c r="O25" s="306">
        <f t="shared" si="6"/>
        <v>0.1</v>
      </c>
      <c r="P25" s="306">
        <f t="shared" si="6"/>
        <v>0.1</v>
      </c>
      <c r="Q25" s="306">
        <f t="shared" si="6"/>
        <v>0.1</v>
      </c>
      <c r="R25" s="306">
        <f t="shared" si="6"/>
        <v>0.1</v>
      </c>
      <c r="S25" s="306">
        <f t="shared" si="6"/>
        <v>0.1</v>
      </c>
      <c r="T25" s="306">
        <f t="shared" si="6"/>
        <v>0.1</v>
      </c>
      <c r="U25" s="306">
        <f t="shared" si="6"/>
        <v>0.1</v>
      </c>
      <c r="V25" s="306">
        <f t="shared" si="6"/>
        <v>0.15000000000000002</v>
      </c>
      <c r="W25" s="306">
        <f t="shared" si="6"/>
        <v>0.15000000000000002</v>
      </c>
      <c r="X25" s="306">
        <f t="shared" si="6"/>
        <v>0</v>
      </c>
      <c r="Y25" s="476">
        <f t="shared" ref="Y25:Y26" si="7">SUM(M25:X25)</f>
        <v>1</v>
      </c>
      <c r="Z25" s="814">
        <v>0.2</v>
      </c>
      <c r="AA25" s="944">
        <f>IF(OR(Y26=0,Z25=0),0,(Y26/Y25*Z25))</f>
        <v>0</v>
      </c>
      <c r="AB25" s="253"/>
      <c r="AC25" s="681"/>
      <c r="AD25" s="681"/>
      <c r="AE25" s="681"/>
      <c r="AF25" s="681"/>
      <c r="AG25" s="681"/>
      <c r="AH25" s="681"/>
      <c r="AI25" s="681"/>
      <c r="AJ25" s="681"/>
      <c r="AK25" s="681"/>
      <c r="AL25" s="681"/>
      <c r="AM25" s="681"/>
      <c r="AN25" s="681"/>
    </row>
    <row r="26" spans="1:40" ht="39" customHeight="1">
      <c r="A26" s="687"/>
      <c r="B26" s="688"/>
      <c r="C26" s="688"/>
      <c r="D26" s="688"/>
      <c r="E26" s="688"/>
      <c r="F26" s="688"/>
      <c r="G26" s="688"/>
      <c r="H26" s="688"/>
      <c r="I26" s="688"/>
      <c r="J26" s="688"/>
      <c r="K26" s="688"/>
      <c r="L26" s="477" t="s">
        <v>45</v>
      </c>
      <c r="M26" s="478">
        <f t="shared" ref="M26:X26" si="8">M33</f>
        <v>0</v>
      </c>
      <c r="N26" s="478">
        <f t="shared" si="8"/>
        <v>0</v>
      </c>
      <c r="O26" s="478">
        <f t="shared" si="8"/>
        <v>0</v>
      </c>
      <c r="P26" s="478">
        <f t="shared" si="8"/>
        <v>0</v>
      </c>
      <c r="Q26" s="478">
        <f t="shared" si="8"/>
        <v>0</v>
      </c>
      <c r="R26" s="478">
        <f t="shared" si="8"/>
        <v>0</v>
      </c>
      <c r="S26" s="478">
        <f t="shared" si="8"/>
        <v>0</v>
      </c>
      <c r="T26" s="478">
        <f t="shared" si="8"/>
        <v>0</v>
      </c>
      <c r="U26" s="478">
        <f t="shared" si="8"/>
        <v>0</v>
      </c>
      <c r="V26" s="478">
        <f t="shared" si="8"/>
        <v>0</v>
      </c>
      <c r="W26" s="478">
        <f t="shared" si="8"/>
        <v>0</v>
      </c>
      <c r="X26" s="478">
        <f t="shared" si="8"/>
        <v>0</v>
      </c>
      <c r="Y26" s="479">
        <f t="shared" si="7"/>
        <v>0</v>
      </c>
      <c r="Z26" s="680"/>
      <c r="AA26" s="684"/>
      <c r="AB26" s="253"/>
      <c r="AC26" s="680"/>
      <c r="AD26" s="680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</row>
    <row r="27" spans="1:40" ht="18" customHeight="1">
      <c r="A27" s="687"/>
      <c r="B27" s="312"/>
      <c r="C27" s="847" t="s">
        <v>378</v>
      </c>
      <c r="D27" s="748"/>
      <c r="E27" s="748"/>
      <c r="F27" s="748"/>
      <c r="G27" s="748"/>
      <c r="H27" s="748"/>
      <c r="I27" s="748"/>
      <c r="J27" s="749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480" t="s">
        <v>379</v>
      </c>
      <c r="AA27" s="312"/>
      <c r="AB27" s="253"/>
      <c r="AC27" s="877"/>
      <c r="AD27" s="748"/>
      <c r="AE27" s="748"/>
      <c r="AF27" s="748"/>
      <c r="AG27" s="748"/>
      <c r="AH27" s="748"/>
      <c r="AI27" s="748"/>
      <c r="AJ27" s="748"/>
      <c r="AK27" s="748"/>
      <c r="AL27" s="748"/>
      <c r="AM27" s="748"/>
      <c r="AN27" s="749"/>
    </row>
    <row r="28" spans="1:40" ht="18" customHeight="1">
      <c r="A28" s="687"/>
      <c r="B28" s="686" t="s">
        <v>645</v>
      </c>
      <c r="C28" s="809" t="s">
        <v>720</v>
      </c>
      <c r="D28" s="783"/>
      <c r="E28" s="783"/>
      <c r="F28" s="783"/>
      <c r="G28" s="783"/>
      <c r="H28" s="783"/>
      <c r="I28" s="783"/>
      <c r="J28" s="784"/>
      <c r="K28" s="686" t="s">
        <v>700</v>
      </c>
      <c r="L28" s="465" t="s">
        <v>44</v>
      </c>
      <c r="M28" s="214"/>
      <c r="N28" s="214"/>
      <c r="O28" s="306">
        <v>0.2</v>
      </c>
      <c r="P28" s="306">
        <v>0.1</v>
      </c>
      <c r="Q28" s="306">
        <v>0.1</v>
      </c>
      <c r="R28" s="306">
        <v>0.1</v>
      </c>
      <c r="S28" s="306">
        <v>0.1</v>
      </c>
      <c r="T28" s="306">
        <v>0.1</v>
      </c>
      <c r="U28" s="306">
        <v>0.1</v>
      </c>
      <c r="V28" s="306">
        <v>0.1</v>
      </c>
      <c r="W28" s="306">
        <v>0.1</v>
      </c>
      <c r="X28" s="214"/>
      <c r="Y28" s="455">
        <f t="shared" ref="Y28:Y33" si="9">SUM(M28:X28)</f>
        <v>0.99999999999999989</v>
      </c>
      <c r="Z28" s="773">
        <v>0.5</v>
      </c>
      <c r="AA28" s="774">
        <v>0</v>
      </c>
      <c r="AB28" s="253"/>
      <c r="AC28" s="681"/>
      <c r="AD28" s="681"/>
      <c r="AE28" s="681"/>
      <c r="AF28" s="681"/>
      <c r="AG28" s="681"/>
      <c r="AH28" s="681"/>
      <c r="AI28" s="681"/>
      <c r="AJ28" s="681"/>
      <c r="AK28" s="681"/>
      <c r="AL28" s="681"/>
      <c r="AM28" s="681"/>
      <c r="AN28" s="681"/>
    </row>
    <row r="29" spans="1:40" ht="18" customHeight="1">
      <c r="A29" s="687"/>
      <c r="B29" s="688"/>
      <c r="C29" s="707"/>
      <c r="D29" s="691"/>
      <c r="E29" s="691"/>
      <c r="F29" s="691"/>
      <c r="G29" s="691"/>
      <c r="H29" s="691"/>
      <c r="I29" s="691"/>
      <c r="J29" s="680"/>
      <c r="K29" s="688"/>
      <c r="L29" s="467" t="s">
        <v>45</v>
      </c>
      <c r="M29" s="299"/>
      <c r="N29" s="299"/>
      <c r="O29" s="466"/>
      <c r="P29" s="299"/>
      <c r="Q29" s="299"/>
      <c r="R29" s="299"/>
      <c r="S29" s="299"/>
      <c r="T29" s="299"/>
      <c r="U29" s="299"/>
      <c r="V29" s="299"/>
      <c r="W29" s="299"/>
      <c r="X29" s="299"/>
      <c r="Y29" s="459">
        <f t="shared" si="9"/>
        <v>0</v>
      </c>
      <c r="Z29" s="688"/>
      <c r="AA29" s="688"/>
      <c r="AB29" s="253"/>
      <c r="AC29" s="680"/>
      <c r="AD29" s="680"/>
      <c r="AE29" s="680"/>
      <c r="AF29" s="680"/>
      <c r="AG29" s="680"/>
      <c r="AH29" s="680"/>
      <c r="AI29" s="680"/>
      <c r="AJ29" s="680"/>
      <c r="AK29" s="680"/>
      <c r="AL29" s="680"/>
      <c r="AM29" s="680"/>
      <c r="AN29" s="680"/>
    </row>
    <row r="30" spans="1:40" ht="18" customHeight="1">
      <c r="A30" s="687"/>
      <c r="B30" s="686" t="s">
        <v>645</v>
      </c>
      <c r="C30" s="809" t="s">
        <v>722</v>
      </c>
      <c r="D30" s="783"/>
      <c r="E30" s="783"/>
      <c r="F30" s="783"/>
      <c r="G30" s="783"/>
      <c r="H30" s="783"/>
      <c r="I30" s="783"/>
      <c r="J30" s="784"/>
      <c r="K30" s="686" t="s">
        <v>700</v>
      </c>
      <c r="L30" s="465" t="s">
        <v>44</v>
      </c>
      <c r="M30" s="214"/>
      <c r="N30" s="214"/>
      <c r="O30" s="214"/>
      <c r="P30" s="306">
        <v>0.1</v>
      </c>
      <c r="Q30" s="306">
        <v>0.1</v>
      </c>
      <c r="R30" s="306">
        <v>0.1</v>
      </c>
      <c r="S30" s="306">
        <v>0.1</v>
      </c>
      <c r="T30" s="306">
        <v>0.1</v>
      </c>
      <c r="U30" s="306">
        <v>0.1</v>
      </c>
      <c r="V30" s="306">
        <v>0.2</v>
      </c>
      <c r="W30" s="306">
        <v>0.2</v>
      </c>
      <c r="X30" s="214"/>
      <c r="Y30" s="455">
        <f t="shared" si="9"/>
        <v>1</v>
      </c>
      <c r="Z30" s="773">
        <v>0.5</v>
      </c>
      <c r="AA30" s="774">
        <v>0</v>
      </c>
      <c r="AB30" s="253"/>
      <c r="AC30" s="681"/>
      <c r="AD30" s="681"/>
      <c r="AE30" s="681"/>
      <c r="AF30" s="681"/>
      <c r="AG30" s="681"/>
      <c r="AH30" s="681"/>
      <c r="AI30" s="681"/>
      <c r="AJ30" s="681"/>
      <c r="AK30" s="681"/>
      <c r="AL30" s="681"/>
      <c r="AM30" s="681"/>
      <c r="AN30" s="681"/>
    </row>
    <row r="31" spans="1:40" ht="18" customHeight="1">
      <c r="A31" s="687"/>
      <c r="B31" s="688"/>
      <c r="C31" s="707"/>
      <c r="D31" s="691"/>
      <c r="E31" s="691"/>
      <c r="F31" s="691"/>
      <c r="G31" s="691"/>
      <c r="H31" s="691"/>
      <c r="I31" s="691"/>
      <c r="J31" s="680"/>
      <c r="K31" s="688"/>
      <c r="L31" s="467" t="s">
        <v>45</v>
      </c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459">
        <f t="shared" si="9"/>
        <v>0</v>
      </c>
      <c r="Z31" s="688"/>
      <c r="AA31" s="688"/>
      <c r="AB31" s="253"/>
      <c r="AC31" s="680"/>
      <c r="AD31" s="680"/>
      <c r="AE31" s="680"/>
      <c r="AF31" s="680"/>
      <c r="AG31" s="680"/>
      <c r="AH31" s="680"/>
      <c r="AI31" s="680"/>
      <c r="AJ31" s="680"/>
      <c r="AK31" s="680"/>
      <c r="AL31" s="680"/>
      <c r="AM31" s="680"/>
      <c r="AN31" s="680"/>
    </row>
    <row r="32" spans="1:40" ht="18" customHeight="1">
      <c r="A32" s="687"/>
      <c r="B32" s="940"/>
      <c r="C32" s="932" t="s">
        <v>383</v>
      </c>
      <c r="D32" s="783"/>
      <c r="E32" s="783"/>
      <c r="F32" s="783"/>
      <c r="G32" s="783"/>
      <c r="H32" s="783"/>
      <c r="I32" s="783"/>
      <c r="J32" s="784"/>
      <c r="K32" s="327"/>
      <c r="L32" s="481" t="s">
        <v>44</v>
      </c>
      <c r="M32" s="482">
        <f t="shared" ref="M32:X32" si="10">M28*$Z$28+M30*$Z$30</f>
        <v>0</v>
      </c>
      <c r="N32" s="482">
        <f t="shared" si="10"/>
        <v>0</v>
      </c>
      <c r="O32" s="482">
        <f t="shared" si="10"/>
        <v>0.1</v>
      </c>
      <c r="P32" s="482">
        <f t="shared" si="10"/>
        <v>0.1</v>
      </c>
      <c r="Q32" s="482">
        <f t="shared" si="10"/>
        <v>0.1</v>
      </c>
      <c r="R32" s="482">
        <f t="shared" si="10"/>
        <v>0.1</v>
      </c>
      <c r="S32" s="482">
        <f t="shared" si="10"/>
        <v>0.1</v>
      </c>
      <c r="T32" s="482">
        <f t="shared" si="10"/>
        <v>0.1</v>
      </c>
      <c r="U32" s="482">
        <f t="shared" si="10"/>
        <v>0.1</v>
      </c>
      <c r="V32" s="482">
        <f t="shared" si="10"/>
        <v>0.15000000000000002</v>
      </c>
      <c r="W32" s="482">
        <f t="shared" si="10"/>
        <v>0.15000000000000002</v>
      </c>
      <c r="X32" s="482">
        <f t="shared" si="10"/>
        <v>0</v>
      </c>
      <c r="Y32" s="483">
        <f t="shared" si="9"/>
        <v>1</v>
      </c>
      <c r="Z32" s="816">
        <f>SUM(Z28:Z31)</f>
        <v>1</v>
      </c>
      <c r="AA32" s="943">
        <f>IF(OR(Y33=0,Z32=0),0,(Y33/Y32*Z32))</f>
        <v>0</v>
      </c>
      <c r="AB32" s="253"/>
      <c r="AC32" s="689" t="s">
        <v>384</v>
      </c>
      <c r="AD32" s="690"/>
      <c r="AE32" s="690"/>
      <c r="AF32" s="690"/>
      <c r="AG32" s="690"/>
      <c r="AH32" s="690"/>
      <c r="AI32" s="690"/>
      <c r="AJ32" s="690"/>
      <c r="AK32" s="690"/>
      <c r="AL32" s="690"/>
      <c r="AM32" s="690"/>
      <c r="AN32" s="679"/>
    </row>
    <row r="33" spans="1:40" ht="18" customHeight="1">
      <c r="A33" s="688"/>
      <c r="B33" s="688"/>
      <c r="C33" s="707"/>
      <c r="D33" s="691"/>
      <c r="E33" s="691"/>
      <c r="F33" s="691"/>
      <c r="G33" s="691"/>
      <c r="H33" s="691"/>
      <c r="I33" s="691"/>
      <c r="J33" s="680"/>
      <c r="K33" s="327"/>
      <c r="L33" s="484" t="s">
        <v>45</v>
      </c>
      <c r="M33" s="485">
        <f t="shared" ref="M33:X33" si="11">M29*$Z$28+M31*$Z$30</f>
        <v>0</v>
      </c>
      <c r="N33" s="485">
        <f t="shared" si="11"/>
        <v>0</v>
      </c>
      <c r="O33" s="485">
        <f t="shared" si="11"/>
        <v>0</v>
      </c>
      <c r="P33" s="485">
        <f t="shared" si="11"/>
        <v>0</v>
      </c>
      <c r="Q33" s="485">
        <f t="shared" si="11"/>
        <v>0</v>
      </c>
      <c r="R33" s="485">
        <f t="shared" si="11"/>
        <v>0</v>
      </c>
      <c r="S33" s="485">
        <f t="shared" si="11"/>
        <v>0</v>
      </c>
      <c r="T33" s="485">
        <f t="shared" si="11"/>
        <v>0</v>
      </c>
      <c r="U33" s="485">
        <f t="shared" si="11"/>
        <v>0</v>
      </c>
      <c r="V33" s="485">
        <f t="shared" si="11"/>
        <v>0</v>
      </c>
      <c r="W33" s="485">
        <f t="shared" si="11"/>
        <v>0</v>
      </c>
      <c r="X33" s="485">
        <f t="shared" si="11"/>
        <v>0</v>
      </c>
      <c r="Y33" s="486">
        <f t="shared" si="9"/>
        <v>0</v>
      </c>
      <c r="Z33" s="772"/>
      <c r="AA33" s="873"/>
      <c r="AB33" s="253"/>
      <c r="AC33" s="786"/>
      <c r="AD33" s="786"/>
      <c r="AE33" s="786"/>
      <c r="AF33" s="786"/>
      <c r="AG33" s="786"/>
      <c r="AH33" s="786"/>
      <c r="AI33" s="786"/>
      <c r="AJ33" s="786"/>
      <c r="AK33" s="786"/>
      <c r="AL33" s="786"/>
      <c r="AM33" s="786"/>
      <c r="AN33" s="772"/>
    </row>
    <row r="34" spans="1:40" ht="43.5" customHeight="1">
      <c r="A34" s="261" t="s">
        <v>10</v>
      </c>
      <c r="B34" s="410" t="s">
        <v>11</v>
      </c>
      <c r="C34" s="410" t="s">
        <v>12</v>
      </c>
      <c r="D34" s="410" t="s">
        <v>13</v>
      </c>
      <c r="E34" s="410" t="s">
        <v>14</v>
      </c>
      <c r="F34" s="410" t="s">
        <v>15</v>
      </c>
      <c r="G34" s="410" t="s">
        <v>16</v>
      </c>
      <c r="H34" s="451" t="s">
        <v>17</v>
      </c>
      <c r="I34" s="451" t="s">
        <v>18</v>
      </c>
      <c r="J34" s="410" t="s">
        <v>19</v>
      </c>
      <c r="K34" s="410" t="s">
        <v>20</v>
      </c>
      <c r="L34" s="451" t="s">
        <v>48</v>
      </c>
      <c r="M34" s="451" t="s">
        <v>49</v>
      </c>
      <c r="N34" s="451" t="s">
        <v>50</v>
      </c>
      <c r="O34" s="451" t="s">
        <v>51</v>
      </c>
      <c r="P34" s="451" t="s">
        <v>52</v>
      </c>
      <c r="Q34" s="451" t="s">
        <v>53</v>
      </c>
      <c r="R34" s="451" t="s">
        <v>54</v>
      </c>
      <c r="S34" s="451" t="s">
        <v>55</v>
      </c>
      <c r="T34" s="451" t="s">
        <v>56</v>
      </c>
      <c r="U34" s="451" t="s">
        <v>57</v>
      </c>
      <c r="V34" s="451" t="s">
        <v>58</v>
      </c>
      <c r="W34" s="451" t="s">
        <v>59</v>
      </c>
      <c r="X34" s="451" t="s">
        <v>60</v>
      </c>
      <c r="Y34" s="451" t="s">
        <v>61</v>
      </c>
      <c r="Z34" s="452" t="s">
        <v>365</v>
      </c>
      <c r="AA34" s="410" t="s">
        <v>366</v>
      </c>
      <c r="AB34" s="253"/>
      <c r="AC34" s="166" t="s">
        <v>65</v>
      </c>
      <c r="AD34" s="166" t="s">
        <v>66</v>
      </c>
      <c r="AE34" s="166" t="s">
        <v>67</v>
      </c>
      <c r="AF34" s="166" t="s">
        <v>68</v>
      </c>
      <c r="AG34" s="166" t="s">
        <v>69</v>
      </c>
      <c r="AH34" s="166" t="s">
        <v>70</v>
      </c>
      <c r="AI34" s="166" t="s">
        <v>71</v>
      </c>
      <c r="AJ34" s="166" t="s">
        <v>72</v>
      </c>
      <c r="AK34" s="166" t="s">
        <v>73</v>
      </c>
      <c r="AL34" s="166" t="s">
        <v>74</v>
      </c>
      <c r="AM34" s="166" t="s">
        <v>75</v>
      </c>
      <c r="AN34" s="166" t="s">
        <v>367</v>
      </c>
    </row>
    <row r="35" spans="1:40" ht="42.75" customHeight="1">
      <c r="A35" s="766" t="s">
        <v>725</v>
      </c>
      <c r="B35" s="678" t="s">
        <v>645</v>
      </c>
      <c r="C35" s="898" t="s">
        <v>212</v>
      </c>
      <c r="D35" s="898" t="s">
        <v>727</v>
      </c>
      <c r="E35" s="898" t="s">
        <v>405</v>
      </c>
      <c r="F35" s="898" t="s">
        <v>418</v>
      </c>
      <c r="G35" s="681" t="s">
        <v>198</v>
      </c>
      <c r="H35" s="681">
        <v>100</v>
      </c>
      <c r="I35" s="681" t="s">
        <v>728</v>
      </c>
      <c r="J35" s="681" t="s">
        <v>455</v>
      </c>
      <c r="K35" s="681" t="s">
        <v>700</v>
      </c>
      <c r="L35" s="263" t="s">
        <v>44</v>
      </c>
      <c r="M35" s="288">
        <f t="shared" ref="M35:X35" si="12">+M44</f>
        <v>4.5900000000000003E-2</v>
      </c>
      <c r="N35" s="288">
        <f t="shared" si="12"/>
        <v>7.4259999999999993E-2</v>
      </c>
      <c r="O35" s="288">
        <f t="shared" si="12"/>
        <v>7.4580000000000007E-2</v>
      </c>
      <c r="P35" s="288">
        <f t="shared" si="12"/>
        <v>7.8320000000000001E-2</v>
      </c>
      <c r="Q35" s="288">
        <f t="shared" si="12"/>
        <v>0.10503999999999999</v>
      </c>
      <c r="R35" s="288">
        <f t="shared" si="12"/>
        <v>7.2539999999999993E-2</v>
      </c>
      <c r="S35" s="288">
        <f t="shared" si="12"/>
        <v>8.7840000000000001E-2</v>
      </c>
      <c r="T35" s="288">
        <f t="shared" si="12"/>
        <v>9.5459999999999989E-2</v>
      </c>
      <c r="U35" s="288">
        <f t="shared" si="12"/>
        <v>7.1679999999999994E-2</v>
      </c>
      <c r="V35" s="288">
        <f t="shared" si="12"/>
        <v>7.9039999999999999E-2</v>
      </c>
      <c r="W35" s="288">
        <f t="shared" si="12"/>
        <v>8.1180000000000002E-2</v>
      </c>
      <c r="X35" s="288">
        <f t="shared" si="12"/>
        <v>0.13416</v>
      </c>
      <c r="Y35" s="476">
        <f t="shared" ref="Y35:Y36" si="13">SUM(M35:X35)</f>
        <v>1</v>
      </c>
      <c r="Z35" s="814">
        <v>0.15</v>
      </c>
      <c r="AA35" s="937">
        <f>IF(OR(Y36=0,Z35=0),0,(Y36/Y35*Z35))</f>
        <v>0</v>
      </c>
      <c r="AB35" s="253"/>
      <c r="AC35" s="681"/>
      <c r="AD35" s="681"/>
      <c r="AE35" s="681"/>
      <c r="AF35" s="681"/>
      <c r="AG35" s="681"/>
      <c r="AH35" s="681"/>
      <c r="AI35" s="681"/>
      <c r="AJ35" s="681"/>
      <c r="AK35" s="681"/>
      <c r="AL35" s="681"/>
      <c r="AM35" s="681"/>
      <c r="AN35" s="681"/>
    </row>
    <row r="36" spans="1:40" ht="42.75" customHeight="1">
      <c r="A36" s="687"/>
      <c r="B36" s="680"/>
      <c r="C36" s="684"/>
      <c r="D36" s="684"/>
      <c r="E36" s="684"/>
      <c r="F36" s="684"/>
      <c r="G36" s="680"/>
      <c r="H36" s="680"/>
      <c r="I36" s="680"/>
      <c r="J36" s="680"/>
      <c r="K36" s="680"/>
      <c r="L36" s="266" t="s">
        <v>377</v>
      </c>
      <c r="M36" s="290">
        <f t="shared" ref="M36:X36" si="14">+M45</f>
        <v>0</v>
      </c>
      <c r="N36" s="290">
        <f t="shared" si="14"/>
        <v>0</v>
      </c>
      <c r="O36" s="290">
        <f t="shared" si="14"/>
        <v>0</v>
      </c>
      <c r="P36" s="290">
        <f t="shared" si="14"/>
        <v>0</v>
      </c>
      <c r="Q36" s="290">
        <f t="shared" si="14"/>
        <v>0</v>
      </c>
      <c r="R36" s="290">
        <f t="shared" si="14"/>
        <v>0</v>
      </c>
      <c r="S36" s="290">
        <f t="shared" si="14"/>
        <v>0</v>
      </c>
      <c r="T36" s="290">
        <f t="shared" si="14"/>
        <v>0</v>
      </c>
      <c r="U36" s="290">
        <f t="shared" si="14"/>
        <v>0</v>
      </c>
      <c r="V36" s="290">
        <f t="shared" si="14"/>
        <v>0</v>
      </c>
      <c r="W36" s="290">
        <f t="shared" si="14"/>
        <v>0</v>
      </c>
      <c r="X36" s="290">
        <f t="shared" si="14"/>
        <v>0</v>
      </c>
      <c r="Y36" s="479">
        <f t="shared" si="13"/>
        <v>0</v>
      </c>
      <c r="Z36" s="680"/>
      <c r="AA36" s="684"/>
      <c r="AB36" s="253"/>
      <c r="AC36" s="680"/>
      <c r="AD36" s="680"/>
      <c r="AE36" s="680"/>
      <c r="AF36" s="680"/>
      <c r="AG36" s="680"/>
      <c r="AH36" s="680"/>
      <c r="AI36" s="680"/>
      <c r="AJ36" s="680"/>
      <c r="AK36" s="680"/>
      <c r="AL36" s="680"/>
      <c r="AM36" s="680"/>
      <c r="AN36" s="680"/>
    </row>
    <row r="37" spans="1:40" ht="18" customHeight="1">
      <c r="A37" s="687"/>
      <c r="B37" s="487"/>
      <c r="C37" s="933" t="s">
        <v>378</v>
      </c>
      <c r="D37" s="890"/>
      <c r="E37" s="890"/>
      <c r="F37" s="890"/>
      <c r="G37" s="890"/>
      <c r="H37" s="890"/>
      <c r="I37" s="890"/>
      <c r="J37" s="882"/>
      <c r="K37" s="488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8"/>
      <c r="Z37" s="463" t="s">
        <v>379</v>
      </c>
      <c r="AA37" s="488"/>
      <c r="AB37" s="253"/>
      <c r="AC37" s="490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2"/>
    </row>
    <row r="38" spans="1:40" ht="22.5" customHeight="1">
      <c r="A38" s="687"/>
      <c r="B38" s="678" t="s">
        <v>645</v>
      </c>
      <c r="C38" s="789" t="s">
        <v>730</v>
      </c>
      <c r="D38" s="690"/>
      <c r="E38" s="690"/>
      <c r="F38" s="690"/>
      <c r="G38" s="690"/>
      <c r="H38" s="690"/>
      <c r="I38" s="690"/>
      <c r="J38" s="679"/>
      <c r="K38" s="681" t="s">
        <v>700</v>
      </c>
      <c r="L38" s="263" t="s">
        <v>44</v>
      </c>
      <c r="M38" s="288">
        <v>3.9E-2</v>
      </c>
      <c r="N38" s="288">
        <v>6.0999999999999999E-2</v>
      </c>
      <c r="O38" s="288">
        <v>6.6000000000000003E-2</v>
      </c>
      <c r="P38" s="288">
        <v>8.72E-2</v>
      </c>
      <c r="Q38" s="288">
        <v>0.1225</v>
      </c>
      <c r="R38" s="288">
        <v>0.06</v>
      </c>
      <c r="S38" s="288">
        <v>8.7300000000000003E-2</v>
      </c>
      <c r="T38" s="288">
        <v>8.6099999999999996E-2</v>
      </c>
      <c r="U38" s="288">
        <v>5.74E-2</v>
      </c>
      <c r="V38" s="288">
        <v>7.3999999999999996E-2</v>
      </c>
      <c r="W38" s="288">
        <v>5.8200000000000002E-2</v>
      </c>
      <c r="X38" s="288">
        <v>0.20130000000000001</v>
      </c>
      <c r="Y38" s="476">
        <f t="shared" ref="Y38:Y41" si="15">SUM(M38:X38)</f>
        <v>1</v>
      </c>
      <c r="Z38" s="814">
        <v>0.4</v>
      </c>
      <c r="AA38" s="936">
        <f>IF(OR(Y39=0,Z38=0),0,(Y39/Y38*Z38))</f>
        <v>0</v>
      </c>
      <c r="AB38" s="253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</row>
    <row r="39" spans="1:40" ht="22.5" customHeight="1">
      <c r="A39" s="687"/>
      <c r="B39" s="680"/>
      <c r="C39" s="691"/>
      <c r="D39" s="691"/>
      <c r="E39" s="691"/>
      <c r="F39" s="691"/>
      <c r="G39" s="691"/>
      <c r="H39" s="691"/>
      <c r="I39" s="691"/>
      <c r="J39" s="680"/>
      <c r="K39" s="680"/>
      <c r="L39" s="275" t="s">
        <v>377</v>
      </c>
      <c r="M39" s="493"/>
      <c r="N39" s="493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479">
        <f t="shared" si="15"/>
        <v>0</v>
      </c>
      <c r="Z39" s="680"/>
      <c r="AA39" s="684"/>
      <c r="AB39" s="253"/>
      <c r="AC39" s="680"/>
      <c r="AD39" s="680"/>
      <c r="AE39" s="680"/>
      <c r="AF39" s="680"/>
      <c r="AG39" s="680"/>
      <c r="AH39" s="680"/>
      <c r="AI39" s="680"/>
      <c r="AJ39" s="680"/>
      <c r="AK39" s="680"/>
      <c r="AL39" s="680"/>
      <c r="AM39" s="680"/>
      <c r="AN39" s="680"/>
    </row>
    <row r="40" spans="1:40" ht="22.5" customHeight="1">
      <c r="A40" s="687"/>
      <c r="B40" s="678" t="s">
        <v>645</v>
      </c>
      <c r="C40" s="789" t="s">
        <v>732</v>
      </c>
      <c r="D40" s="690"/>
      <c r="E40" s="690"/>
      <c r="F40" s="690"/>
      <c r="G40" s="690"/>
      <c r="H40" s="690"/>
      <c r="I40" s="690"/>
      <c r="J40" s="679"/>
      <c r="K40" s="681" t="s">
        <v>700</v>
      </c>
      <c r="L40" s="263" t="s">
        <v>44</v>
      </c>
      <c r="M40" s="288">
        <v>5.0500000000000003E-2</v>
      </c>
      <c r="N40" s="288">
        <v>8.3099999999999993E-2</v>
      </c>
      <c r="O40" s="288">
        <v>8.0299999999999996E-2</v>
      </c>
      <c r="P40" s="288">
        <v>7.2400000000000006E-2</v>
      </c>
      <c r="Q40" s="288">
        <v>9.3399999999999997E-2</v>
      </c>
      <c r="R40" s="288">
        <v>8.09E-2</v>
      </c>
      <c r="S40" s="288">
        <v>8.8200000000000001E-2</v>
      </c>
      <c r="T40" s="288">
        <v>0.1017</v>
      </c>
      <c r="U40" s="288">
        <v>8.1199999999999994E-2</v>
      </c>
      <c r="V40" s="288">
        <v>8.2400000000000001E-2</v>
      </c>
      <c r="W40" s="288">
        <v>9.6500000000000002E-2</v>
      </c>
      <c r="X40" s="288">
        <v>8.9399999999999993E-2</v>
      </c>
      <c r="Y40" s="476">
        <f t="shared" si="15"/>
        <v>1</v>
      </c>
      <c r="Z40" s="814">
        <v>0.2</v>
      </c>
      <c r="AA40" s="936">
        <f>IF(OR(Y41=0,Z40=0),0,(Y41/Y40*Z40))</f>
        <v>0</v>
      </c>
      <c r="AB40" s="253"/>
      <c r="AC40" s="681"/>
      <c r="AD40" s="681"/>
      <c r="AE40" s="681"/>
      <c r="AF40" s="681"/>
      <c r="AG40" s="681"/>
      <c r="AH40" s="681"/>
      <c r="AI40" s="681"/>
      <c r="AJ40" s="681"/>
      <c r="AK40" s="681"/>
      <c r="AL40" s="681"/>
      <c r="AM40" s="681"/>
      <c r="AN40" s="681"/>
    </row>
    <row r="41" spans="1:40" ht="22.5" customHeight="1">
      <c r="A41" s="687"/>
      <c r="B41" s="680"/>
      <c r="C41" s="691"/>
      <c r="D41" s="691"/>
      <c r="E41" s="691"/>
      <c r="F41" s="691"/>
      <c r="G41" s="691"/>
      <c r="H41" s="691"/>
      <c r="I41" s="691"/>
      <c r="J41" s="680"/>
      <c r="K41" s="680"/>
      <c r="L41" s="275" t="s">
        <v>377</v>
      </c>
      <c r="M41" s="493"/>
      <c r="N41" s="493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479">
        <f t="shared" si="15"/>
        <v>0</v>
      </c>
      <c r="Z41" s="680"/>
      <c r="AA41" s="684"/>
      <c r="AB41" s="253"/>
      <c r="AC41" s="680"/>
      <c r="AD41" s="680"/>
      <c r="AE41" s="680"/>
      <c r="AF41" s="680"/>
      <c r="AG41" s="680"/>
      <c r="AH41" s="680"/>
      <c r="AI41" s="680"/>
      <c r="AJ41" s="680"/>
      <c r="AK41" s="680"/>
      <c r="AL41" s="680"/>
      <c r="AM41" s="680"/>
      <c r="AN41" s="680"/>
    </row>
    <row r="42" spans="1:40" ht="24.75" customHeight="1">
      <c r="A42" s="687"/>
      <c r="B42" s="686" t="s">
        <v>645</v>
      </c>
      <c r="C42" s="789" t="s">
        <v>734</v>
      </c>
      <c r="D42" s="690"/>
      <c r="E42" s="690"/>
      <c r="F42" s="690"/>
      <c r="G42" s="690"/>
      <c r="H42" s="690"/>
      <c r="I42" s="690"/>
      <c r="J42" s="679"/>
      <c r="K42" s="681" t="s">
        <v>700</v>
      </c>
      <c r="L42" s="465" t="s">
        <v>44</v>
      </c>
      <c r="M42" s="306">
        <v>5.0500000000000003E-2</v>
      </c>
      <c r="N42" s="306">
        <v>8.3099999999999993E-2</v>
      </c>
      <c r="O42" s="306">
        <v>8.0299999999999996E-2</v>
      </c>
      <c r="P42" s="306">
        <v>7.2400000000000006E-2</v>
      </c>
      <c r="Q42" s="306">
        <v>9.3399999999999997E-2</v>
      </c>
      <c r="R42" s="306">
        <v>8.09E-2</v>
      </c>
      <c r="S42" s="306">
        <v>8.8200000000000001E-2</v>
      </c>
      <c r="T42" s="306">
        <v>0.1017</v>
      </c>
      <c r="U42" s="306">
        <v>8.1199999999999994E-2</v>
      </c>
      <c r="V42" s="306">
        <v>8.2400000000000001E-2</v>
      </c>
      <c r="W42" s="306">
        <v>9.6500000000000002E-2</v>
      </c>
      <c r="X42" s="306">
        <v>8.9399999999999993E-2</v>
      </c>
      <c r="Y42" s="455">
        <v>1</v>
      </c>
      <c r="Z42" s="773">
        <v>0.4</v>
      </c>
      <c r="AA42" s="774">
        <v>0</v>
      </c>
      <c r="AB42" s="308"/>
      <c r="AC42" s="686"/>
      <c r="AD42" s="686"/>
      <c r="AE42" s="686"/>
      <c r="AF42" s="686"/>
      <c r="AG42" s="686"/>
      <c r="AH42" s="686"/>
      <c r="AI42" s="686"/>
      <c r="AJ42" s="686"/>
      <c r="AK42" s="686"/>
      <c r="AL42" s="686"/>
      <c r="AM42" s="686"/>
      <c r="AN42" s="686"/>
    </row>
    <row r="43" spans="1:40" ht="24.75" customHeight="1">
      <c r="A43" s="687"/>
      <c r="B43" s="688"/>
      <c r="C43" s="691"/>
      <c r="D43" s="691"/>
      <c r="E43" s="691"/>
      <c r="F43" s="691"/>
      <c r="G43" s="691"/>
      <c r="H43" s="691"/>
      <c r="I43" s="691"/>
      <c r="J43" s="680"/>
      <c r="K43" s="680"/>
      <c r="L43" s="467" t="s">
        <v>45</v>
      </c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459">
        <v>0</v>
      </c>
      <c r="Z43" s="688"/>
      <c r="AA43" s="688"/>
      <c r="AB43" s="308"/>
      <c r="AC43" s="688"/>
      <c r="AD43" s="688"/>
      <c r="AE43" s="688"/>
      <c r="AF43" s="688"/>
      <c r="AG43" s="688"/>
      <c r="AH43" s="688"/>
      <c r="AI43" s="688"/>
      <c r="AJ43" s="688"/>
      <c r="AK43" s="688"/>
      <c r="AL43" s="688"/>
      <c r="AM43" s="688"/>
      <c r="AN43" s="688"/>
    </row>
    <row r="44" spans="1:40" ht="18" customHeight="1">
      <c r="A44" s="687"/>
      <c r="B44" s="934"/>
      <c r="C44" s="931" t="s">
        <v>383</v>
      </c>
      <c r="D44" s="893"/>
      <c r="E44" s="893"/>
      <c r="F44" s="893"/>
      <c r="G44" s="893"/>
      <c r="H44" s="893"/>
      <c r="I44" s="893"/>
      <c r="J44" s="894"/>
      <c r="K44" s="494"/>
      <c r="L44" s="495" t="s">
        <v>44</v>
      </c>
      <c r="M44" s="496">
        <f t="shared" ref="M44:X44" si="16">+M38*$Z$38+M40*$Z$40+M42*$Z$42</f>
        <v>4.5900000000000003E-2</v>
      </c>
      <c r="N44" s="496">
        <f t="shared" si="16"/>
        <v>7.4259999999999993E-2</v>
      </c>
      <c r="O44" s="496">
        <f t="shared" si="16"/>
        <v>7.4580000000000007E-2</v>
      </c>
      <c r="P44" s="496">
        <f t="shared" si="16"/>
        <v>7.8320000000000001E-2</v>
      </c>
      <c r="Q44" s="496">
        <f t="shared" si="16"/>
        <v>0.10503999999999999</v>
      </c>
      <c r="R44" s="496">
        <f t="shared" si="16"/>
        <v>7.2539999999999993E-2</v>
      </c>
      <c r="S44" s="496">
        <f t="shared" si="16"/>
        <v>8.7840000000000001E-2</v>
      </c>
      <c r="T44" s="496">
        <f t="shared" si="16"/>
        <v>9.5459999999999989E-2</v>
      </c>
      <c r="U44" s="496">
        <f t="shared" si="16"/>
        <v>7.1679999999999994E-2</v>
      </c>
      <c r="V44" s="496">
        <f t="shared" si="16"/>
        <v>7.9039999999999999E-2</v>
      </c>
      <c r="W44" s="496">
        <f t="shared" si="16"/>
        <v>8.1180000000000002E-2</v>
      </c>
      <c r="X44" s="496">
        <f t="shared" si="16"/>
        <v>0.13416</v>
      </c>
      <c r="Y44" s="476">
        <f t="shared" ref="Y44:Y45" si="17">SUM(M44:X44)</f>
        <v>1</v>
      </c>
      <c r="Z44" s="935">
        <f>SUM(Z38:Z43)</f>
        <v>1</v>
      </c>
      <c r="AA44" s="936">
        <f>IF(OR(Y45=0,Z44=0),0,(Y45/Y44*Z44))</f>
        <v>0</v>
      </c>
      <c r="AB44" s="253"/>
      <c r="AC44" s="689" t="s">
        <v>384</v>
      </c>
      <c r="AD44" s="690"/>
      <c r="AE44" s="690"/>
      <c r="AF44" s="690"/>
      <c r="AG44" s="690"/>
      <c r="AH44" s="690"/>
      <c r="AI44" s="690"/>
      <c r="AJ44" s="690"/>
      <c r="AK44" s="690"/>
      <c r="AL44" s="690"/>
      <c r="AM44" s="690"/>
      <c r="AN44" s="679"/>
    </row>
    <row r="45" spans="1:40" ht="18" customHeight="1">
      <c r="A45" s="767"/>
      <c r="B45" s="873"/>
      <c r="C45" s="906"/>
      <c r="D45" s="786"/>
      <c r="E45" s="786"/>
      <c r="F45" s="786"/>
      <c r="G45" s="786"/>
      <c r="H45" s="786"/>
      <c r="I45" s="786"/>
      <c r="J45" s="772"/>
      <c r="K45" s="471"/>
      <c r="L45" s="497" t="s">
        <v>377</v>
      </c>
      <c r="M45" s="498">
        <f t="shared" ref="M45:X45" si="18">+M39*$Z$38+M41*$Z$40+M43*$Z$42</f>
        <v>0</v>
      </c>
      <c r="N45" s="498">
        <f t="shared" si="18"/>
        <v>0</v>
      </c>
      <c r="O45" s="498">
        <f t="shared" si="18"/>
        <v>0</v>
      </c>
      <c r="P45" s="498">
        <f t="shared" si="18"/>
        <v>0</v>
      </c>
      <c r="Q45" s="498">
        <f t="shared" si="18"/>
        <v>0</v>
      </c>
      <c r="R45" s="498">
        <f t="shared" si="18"/>
        <v>0</v>
      </c>
      <c r="S45" s="498">
        <f t="shared" si="18"/>
        <v>0</v>
      </c>
      <c r="T45" s="498">
        <f t="shared" si="18"/>
        <v>0</v>
      </c>
      <c r="U45" s="498">
        <f t="shared" si="18"/>
        <v>0</v>
      </c>
      <c r="V45" s="498">
        <f t="shared" si="18"/>
        <v>0</v>
      </c>
      <c r="W45" s="498">
        <f t="shared" si="18"/>
        <v>0</v>
      </c>
      <c r="X45" s="498">
        <f t="shared" si="18"/>
        <v>0</v>
      </c>
      <c r="Y45" s="499">
        <f t="shared" si="17"/>
        <v>0</v>
      </c>
      <c r="Z45" s="873"/>
      <c r="AA45" s="873"/>
      <c r="AB45" s="253"/>
      <c r="AC45" s="786"/>
      <c r="AD45" s="786"/>
      <c r="AE45" s="786"/>
      <c r="AF45" s="786"/>
      <c r="AG45" s="786"/>
      <c r="AH45" s="786"/>
      <c r="AI45" s="786"/>
      <c r="AJ45" s="786"/>
      <c r="AK45" s="786"/>
      <c r="AL45" s="786"/>
      <c r="AM45" s="786"/>
      <c r="AN45" s="772"/>
    </row>
    <row r="46" spans="1:40" ht="43.5" customHeight="1">
      <c r="A46" s="449" t="s">
        <v>10</v>
      </c>
      <c r="B46" s="411" t="s">
        <v>11</v>
      </c>
      <c r="C46" s="474" t="s">
        <v>12</v>
      </c>
      <c r="D46" s="474" t="s">
        <v>13</v>
      </c>
      <c r="E46" s="474" t="s">
        <v>14</v>
      </c>
      <c r="F46" s="474" t="s">
        <v>15</v>
      </c>
      <c r="G46" s="411" t="s">
        <v>16</v>
      </c>
      <c r="H46" s="475" t="s">
        <v>17</v>
      </c>
      <c r="I46" s="475" t="s">
        <v>18</v>
      </c>
      <c r="J46" s="411" t="s">
        <v>19</v>
      </c>
      <c r="K46" s="411" t="s">
        <v>20</v>
      </c>
      <c r="L46" s="475" t="s">
        <v>48</v>
      </c>
      <c r="M46" s="475" t="s">
        <v>49</v>
      </c>
      <c r="N46" s="475" t="s">
        <v>50</v>
      </c>
      <c r="O46" s="475" t="s">
        <v>51</v>
      </c>
      <c r="P46" s="475" t="s">
        <v>52</v>
      </c>
      <c r="Q46" s="475" t="s">
        <v>53</v>
      </c>
      <c r="R46" s="475" t="s">
        <v>54</v>
      </c>
      <c r="S46" s="475" t="s">
        <v>55</v>
      </c>
      <c r="T46" s="475" t="s">
        <v>56</v>
      </c>
      <c r="U46" s="475" t="s">
        <v>57</v>
      </c>
      <c r="V46" s="475" t="s">
        <v>58</v>
      </c>
      <c r="W46" s="475" t="s">
        <v>59</v>
      </c>
      <c r="X46" s="475" t="s">
        <v>60</v>
      </c>
      <c r="Y46" s="475" t="s">
        <v>61</v>
      </c>
      <c r="Z46" s="412" t="s">
        <v>365</v>
      </c>
      <c r="AA46" s="411" t="s">
        <v>366</v>
      </c>
      <c r="AB46" s="253"/>
      <c r="AC46" s="166" t="s">
        <v>65</v>
      </c>
      <c r="AD46" s="166" t="s">
        <v>66</v>
      </c>
      <c r="AE46" s="166" t="s">
        <v>67</v>
      </c>
      <c r="AF46" s="166" t="s">
        <v>68</v>
      </c>
      <c r="AG46" s="166" t="s">
        <v>69</v>
      </c>
      <c r="AH46" s="166" t="s">
        <v>70</v>
      </c>
      <c r="AI46" s="166" t="s">
        <v>71</v>
      </c>
      <c r="AJ46" s="166" t="s">
        <v>72</v>
      </c>
      <c r="AK46" s="166" t="s">
        <v>73</v>
      </c>
      <c r="AL46" s="166" t="s">
        <v>74</v>
      </c>
      <c r="AM46" s="166" t="s">
        <v>75</v>
      </c>
      <c r="AN46" s="166" t="s">
        <v>367</v>
      </c>
    </row>
    <row r="47" spans="1:40" ht="41.25" customHeight="1">
      <c r="A47" s="856" t="s">
        <v>738</v>
      </c>
      <c r="B47" s="686" t="s">
        <v>645</v>
      </c>
      <c r="C47" s="724" t="s">
        <v>212</v>
      </c>
      <c r="D47" s="724" t="s">
        <v>698</v>
      </c>
      <c r="E47" s="724" t="s">
        <v>405</v>
      </c>
      <c r="F47" s="724" t="s">
        <v>418</v>
      </c>
      <c r="G47" s="686" t="s">
        <v>198</v>
      </c>
      <c r="H47" s="694">
        <v>1</v>
      </c>
      <c r="I47" s="686" t="s">
        <v>739</v>
      </c>
      <c r="J47" s="686" t="s">
        <v>375</v>
      </c>
      <c r="K47" s="686" t="s">
        <v>700</v>
      </c>
      <c r="L47" s="465" t="s">
        <v>44</v>
      </c>
      <c r="M47" s="306">
        <f t="shared" ref="M47:X47" si="19">M58</f>
        <v>0</v>
      </c>
      <c r="N47" s="306">
        <f t="shared" si="19"/>
        <v>2.5000000000000001E-2</v>
      </c>
      <c r="O47" s="306">
        <f t="shared" si="19"/>
        <v>8.7499999999999994E-2</v>
      </c>
      <c r="P47" s="306">
        <f t="shared" si="19"/>
        <v>2.5000000000000001E-2</v>
      </c>
      <c r="Q47" s="306">
        <f t="shared" si="19"/>
        <v>2.5000000000000001E-2</v>
      </c>
      <c r="R47" s="306">
        <f t="shared" si="19"/>
        <v>0.33750000000000002</v>
      </c>
      <c r="S47" s="306">
        <f t="shared" si="19"/>
        <v>0.05</v>
      </c>
      <c r="T47" s="306">
        <f t="shared" si="19"/>
        <v>0.05</v>
      </c>
      <c r="U47" s="306">
        <f t="shared" si="19"/>
        <v>0.17499999999999999</v>
      </c>
      <c r="V47" s="306">
        <f t="shared" si="19"/>
        <v>0.05</v>
      </c>
      <c r="W47" s="306">
        <f t="shared" si="19"/>
        <v>0.05</v>
      </c>
      <c r="X47" s="306">
        <f t="shared" si="19"/>
        <v>0.125</v>
      </c>
      <c r="Y47" s="500">
        <f t="shared" ref="Y47:Y48" si="20">SUM(M47:X47)</f>
        <v>1.0000000000000002</v>
      </c>
      <c r="Z47" s="814">
        <v>0.2</v>
      </c>
      <c r="AA47" s="937">
        <f>IF(OR(Y48=0,Z47=0),0,(Y48/Y47*Z47))</f>
        <v>0</v>
      </c>
      <c r="AB47" s="253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</row>
    <row r="48" spans="1:40" ht="41.25" customHeight="1">
      <c r="A48" s="687"/>
      <c r="B48" s="688"/>
      <c r="C48" s="688"/>
      <c r="D48" s="688"/>
      <c r="E48" s="688"/>
      <c r="F48" s="688"/>
      <c r="G48" s="688"/>
      <c r="H48" s="688"/>
      <c r="I48" s="688"/>
      <c r="J48" s="688"/>
      <c r="K48" s="688"/>
      <c r="L48" s="477" t="s">
        <v>45</v>
      </c>
      <c r="M48" s="478">
        <f t="shared" ref="M48:X48" si="21">M59</f>
        <v>0</v>
      </c>
      <c r="N48" s="478">
        <f t="shared" si="21"/>
        <v>0</v>
      </c>
      <c r="O48" s="478">
        <f t="shared" si="21"/>
        <v>0</v>
      </c>
      <c r="P48" s="478">
        <f t="shared" si="21"/>
        <v>0</v>
      </c>
      <c r="Q48" s="478">
        <f t="shared" si="21"/>
        <v>0</v>
      </c>
      <c r="R48" s="478">
        <f t="shared" si="21"/>
        <v>0</v>
      </c>
      <c r="S48" s="478">
        <f t="shared" si="21"/>
        <v>0</v>
      </c>
      <c r="T48" s="478">
        <f t="shared" si="21"/>
        <v>0</v>
      </c>
      <c r="U48" s="478">
        <f t="shared" si="21"/>
        <v>0</v>
      </c>
      <c r="V48" s="478">
        <f t="shared" si="21"/>
        <v>0</v>
      </c>
      <c r="W48" s="478">
        <f t="shared" si="21"/>
        <v>0</v>
      </c>
      <c r="X48" s="478">
        <f t="shared" si="21"/>
        <v>0</v>
      </c>
      <c r="Y48" s="501">
        <f t="shared" si="20"/>
        <v>0</v>
      </c>
      <c r="Z48" s="680"/>
      <c r="AA48" s="684"/>
      <c r="AB48" s="253"/>
      <c r="AC48" s="680"/>
      <c r="AD48" s="680"/>
      <c r="AE48" s="680"/>
      <c r="AF48" s="680"/>
      <c r="AG48" s="680"/>
      <c r="AH48" s="680"/>
      <c r="AI48" s="680"/>
      <c r="AJ48" s="680"/>
      <c r="AK48" s="680"/>
      <c r="AL48" s="680"/>
      <c r="AM48" s="680"/>
      <c r="AN48" s="680"/>
    </row>
    <row r="49" spans="1:40" ht="18" customHeight="1">
      <c r="A49" s="687"/>
      <c r="B49" s="312"/>
      <c r="C49" s="847" t="s">
        <v>378</v>
      </c>
      <c r="D49" s="748"/>
      <c r="E49" s="748"/>
      <c r="F49" s="748"/>
      <c r="G49" s="748"/>
      <c r="H49" s="748"/>
      <c r="I49" s="748"/>
      <c r="J49" s="749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502"/>
      <c r="Z49" s="463" t="s">
        <v>379</v>
      </c>
      <c r="AA49" s="488"/>
      <c r="AB49" s="253"/>
      <c r="AC49" s="877"/>
      <c r="AD49" s="748"/>
      <c r="AE49" s="748"/>
      <c r="AF49" s="748"/>
      <c r="AG49" s="748"/>
      <c r="AH49" s="748"/>
      <c r="AI49" s="748"/>
      <c r="AJ49" s="748"/>
      <c r="AK49" s="748"/>
      <c r="AL49" s="748"/>
      <c r="AM49" s="748"/>
      <c r="AN49" s="749"/>
    </row>
    <row r="50" spans="1:40" ht="21.75" customHeight="1">
      <c r="A50" s="687"/>
      <c r="B50" s="686" t="s">
        <v>645</v>
      </c>
      <c r="C50" s="809" t="s">
        <v>742</v>
      </c>
      <c r="D50" s="783"/>
      <c r="E50" s="783"/>
      <c r="F50" s="783"/>
      <c r="G50" s="783"/>
      <c r="H50" s="783"/>
      <c r="I50" s="783"/>
      <c r="J50" s="784"/>
      <c r="K50" s="686" t="s">
        <v>700</v>
      </c>
      <c r="L50" s="465" t="s">
        <v>44</v>
      </c>
      <c r="M50" s="214"/>
      <c r="N50" s="214"/>
      <c r="O50" s="214"/>
      <c r="P50" s="214"/>
      <c r="Q50" s="214"/>
      <c r="R50" s="306">
        <v>0.5</v>
      </c>
      <c r="S50" s="214"/>
      <c r="T50" s="214"/>
      <c r="U50" s="306">
        <v>0.25</v>
      </c>
      <c r="V50" s="214"/>
      <c r="W50" s="214"/>
      <c r="X50" s="306">
        <v>0.25</v>
      </c>
      <c r="Y50" s="500">
        <f t="shared" ref="Y50:Y59" si="22">SUM(M50:X50)</f>
        <v>1</v>
      </c>
      <c r="Z50" s="814">
        <v>0.25</v>
      </c>
      <c r="AA50" s="936">
        <f>IF(OR(Y51=0,Z50=0),0,(Y51/Y50*Z50))</f>
        <v>0</v>
      </c>
      <c r="AB50" s="253"/>
      <c r="AC50" s="681"/>
      <c r="AD50" s="681"/>
      <c r="AE50" s="681"/>
      <c r="AF50" s="681"/>
      <c r="AG50" s="681"/>
      <c r="AH50" s="681"/>
      <c r="AI50" s="681"/>
      <c r="AJ50" s="681"/>
      <c r="AK50" s="681"/>
      <c r="AL50" s="681"/>
      <c r="AM50" s="681"/>
      <c r="AN50" s="681"/>
    </row>
    <row r="51" spans="1:40" ht="21.75" customHeight="1">
      <c r="A51" s="687"/>
      <c r="B51" s="688"/>
      <c r="C51" s="707"/>
      <c r="D51" s="691"/>
      <c r="E51" s="691"/>
      <c r="F51" s="691"/>
      <c r="G51" s="691"/>
      <c r="H51" s="691"/>
      <c r="I51" s="691"/>
      <c r="J51" s="680"/>
      <c r="K51" s="688"/>
      <c r="L51" s="467" t="s">
        <v>45</v>
      </c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501">
        <f t="shared" si="22"/>
        <v>0</v>
      </c>
      <c r="Z51" s="680"/>
      <c r="AA51" s="684"/>
      <c r="AB51" s="253"/>
      <c r="AC51" s="680"/>
      <c r="AD51" s="680"/>
      <c r="AE51" s="680"/>
      <c r="AF51" s="680"/>
      <c r="AG51" s="680"/>
      <c r="AH51" s="680"/>
      <c r="AI51" s="680"/>
      <c r="AJ51" s="680"/>
      <c r="AK51" s="680"/>
      <c r="AL51" s="680"/>
      <c r="AM51" s="680"/>
      <c r="AN51" s="680"/>
    </row>
    <row r="52" spans="1:40" ht="21.75" customHeight="1">
      <c r="A52" s="687"/>
      <c r="B52" s="686" t="s">
        <v>645</v>
      </c>
      <c r="C52" s="809" t="s">
        <v>744</v>
      </c>
      <c r="D52" s="783"/>
      <c r="E52" s="783"/>
      <c r="F52" s="783"/>
      <c r="G52" s="783"/>
      <c r="H52" s="783"/>
      <c r="I52" s="783"/>
      <c r="J52" s="784"/>
      <c r="K52" s="686" t="s">
        <v>700</v>
      </c>
      <c r="L52" s="465" t="s">
        <v>44</v>
      </c>
      <c r="M52" s="214"/>
      <c r="N52" s="214"/>
      <c r="O52" s="306">
        <v>0.25</v>
      </c>
      <c r="P52" s="214"/>
      <c r="Q52" s="214"/>
      <c r="R52" s="306">
        <v>0.25</v>
      </c>
      <c r="S52" s="214"/>
      <c r="T52" s="214"/>
      <c r="U52" s="306">
        <v>0.25</v>
      </c>
      <c r="V52" s="214"/>
      <c r="W52" s="214"/>
      <c r="X52" s="306">
        <v>0.25</v>
      </c>
      <c r="Y52" s="500">
        <f t="shared" si="22"/>
        <v>1</v>
      </c>
      <c r="Z52" s="814">
        <v>0.25</v>
      </c>
      <c r="AA52" s="936">
        <f>IF(OR(Y53=0,Z52=0),0,(Y53/Y52*Z52))</f>
        <v>0</v>
      </c>
      <c r="AB52" s="253"/>
      <c r="AC52" s="681"/>
      <c r="AD52" s="681"/>
      <c r="AE52" s="681"/>
      <c r="AF52" s="681"/>
      <c r="AG52" s="681"/>
      <c r="AH52" s="681"/>
      <c r="AI52" s="681"/>
      <c r="AJ52" s="681"/>
      <c r="AK52" s="681"/>
      <c r="AL52" s="681"/>
      <c r="AM52" s="681"/>
      <c r="AN52" s="681"/>
    </row>
    <row r="53" spans="1:40" ht="21.75" customHeight="1">
      <c r="A53" s="687"/>
      <c r="B53" s="688"/>
      <c r="C53" s="707"/>
      <c r="D53" s="691"/>
      <c r="E53" s="691"/>
      <c r="F53" s="691"/>
      <c r="G53" s="691"/>
      <c r="H53" s="691"/>
      <c r="I53" s="691"/>
      <c r="J53" s="680"/>
      <c r="K53" s="688"/>
      <c r="L53" s="467" t="s">
        <v>45</v>
      </c>
      <c r="M53" s="299"/>
      <c r="N53" s="299"/>
      <c r="O53" s="466"/>
      <c r="P53" s="299"/>
      <c r="Q53" s="299"/>
      <c r="R53" s="299"/>
      <c r="S53" s="299"/>
      <c r="T53" s="299"/>
      <c r="U53" s="299"/>
      <c r="V53" s="299"/>
      <c r="W53" s="299"/>
      <c r="X53" s="299"/>
      <c r="Y53" s="501">
        <f t="shared" si="22"/>
        <v>0</v>
      </c>
      <c r="Z53" s="680"/>
      <c r="AA53" s="684"/>
      <c r="AB53" s="253"/>
      <c r="AC53" s="680"/>
      <c r="AD53" s="680"/>
      <c r="AE53" s="680"/>
      <c r="AF53" s="680"/>
      <c r="AG53" s="680"/>
      <c r="AH53" s="680"/>
      <c r="AI53" s="680"/>
      <c r="AJ53" s="680"/>
      <c r="AK53" s="680"/>
      <c r="AL53" s="680"/>
      <c r="AM53" s="680"/>
      <c r="AN53" s="680"/>
    </row>
    <row r="54" spans="1:40" ht="21.75" customHeight="1">
      <c r="A54" s="687"/>
      <c r="B54" s="686" t="s">
        <v>645</v>
      </c>
      <c r="C54" s="809" t="s">
        <v>746</v>
      </c>
      <c r="D54" s="783"/>
      <c r="E54" s="783"/>
      <c r="F54" s="783"/>
      <c r="G54" s="783"/>
      <c r="H54" s="783"/>
      <c r="I54" s="783"/>
      <c r="J54" s="784"/>
      <c r="K54" s="686" t="s">
        <v>706</v>
      </c>
      <c r="L54" s="465" t="s">
        <v>44</v>
      </c>
      <c r="M54" s="214"/>
      <c r="N54" s="214"/>
      <c r="O54" s="214"/>
      <c r="P54" s="214"/>
      <c r="Q54" s="214"/>
      <c r="R54" s="306">
        <v>0.5</v>
      </c>
      <c r="S54" s="306">
        <v>0.1</v>
      </c>
      <c r="T54" s="306">
        <v>0.1</v>
      </c>
      <c r="U54" s="306">
        <v>0.1</v>
      </c>
      <c r="V54" s="306">
        <v>0.1</v>
      </c>
      <c r="W54" s="306">
        <v>0.1</v>
      </c>
      <c r="X54" s="214"/>
      <c r="Y54" s="500">
        <f t="shared" si="22"/>
        <v>0.99999999999999989</v>
      </c>
      <c r="Z54" s="814">
        <v>0.25</v>
      </c>
      <c r="AA54" s="936">
        <f>IF(OR(Y55=0,Z54=0),0,(Y55/Y54*Z54))</f>
        <v>0</v>
      </c>
      <c r="AB54" s="253"/>
      <c r="AC54" s="681"/>
      <c r="AD54" s="681"/>
      <c r="AE54" s="681"/>
      <c r="AF54" s="681"/>
      <c r="AG54" s="681"/>
      <c r="AH54" s="681"/>
      <c r="AI54" s="681"/>
      <c r="AJ54" s="681"/>
      <c r="AK54" s="681"/>
      <c r="AL54" s="681"/>
      <c r="AM54" s="681"/>
      <c r="AN54" s="681"/>
    </row>
    <row r="55" spans="1:40" ht="21.75" customHeight="1">
      <c r="A55" s="687"/>
      <c r="B55" s="688"/>
      <c r="C55" s="707"/>
      <c r="D55" s="691"/>
      <c r="E55" s="691"/>
      <c r="F55" s="691"/>
      <c r="G55" s="691"/>
      <c r="H55" s="691"/>
      <c r="I55" s="691"/>
      <c r="J55" s="680"/>
      <c r="K55" s="688"/>
      <c r="L55" s="467" t="s">
        <v>45</v>
      </c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501">
        <f t="shared" si="22"/>
        <v>0</v>
      </c>
      <c r="Z55" s="680"/>
      <c r="AA55" s="684"/>
      <c r="AB55" s="253"/>
      <c r="AC55" s="680"/>
      <c r="AD55" s="680"/>
      <c r="AE55" s="680"/>
      <c r="AF55" s="680"/>
      <c r="AG55" s="680"/>
      <c r="AH55" s="680"/>
      <c r="AI55" s="680"/>
      <c r="AJ55" s="680"/>
      <c r="AK55" s="680"/>
      <c r="AL55" s="680"/>
      <c r="AM55" s="680"/>
      <c r="AN55" s="680"/>
    </row>
    <row r="56" spans="1:40" ht="21.75" customHeight="1">
      <c r="A56" s="687"/>
      <c r="B56" s="686" t="s">
        <v>645</v>
      </c>
      <c r="C56" s="809" t="s">
        <v>748</v>
      </c>
      <c r="D56" s="783"/>
      <c r="E56" s="783"/>
      <c r="F56" s="783"/>
      <c r="G56" s="783"/>
      <c r="H56" s="783"/>
      <c r="I56" s="783"/>
      <c r="J56" s="784"/>
      <c r="K56" s="686" t="s">
        <v>700</v>
      </c>
      <c r="L56" s="465" t="s">
        <v>44</v>
      </c>
      <c r="M56" s="214"/>
      <c r="N56" s="306">
        <v>0.1</v>
      </c>
      <c r="O56" s="306">
        <v>0.1</v>
      </c>
      <c r="P56" s="306">
        <v>0.1</v>
      </c>
      <c r="Q56" s="306">
        <v>0.1</v>
      </c>
      <c r="R56" s="306">
        <v>0.1</v>
      </c>
      <c r="S56" s="306">
        <v>0.1</v>
      </c>
      <c r="T56" s="306">
        <v>0.1</v>
      </c>
      <c r="U56" s="306">
        <v>0.1</v>
      </c>
      <c r="V56" s="306">
        <v>0.1</v>
      </c>
      <c r="W56" s="306">
        <v>0.1</v>
      </c>
      <c r="X56" s="214"/>
      <c r="Y56" s="500">
        <f t="shared" si="22"/>
        <v>0.99999999999999989</v>
      </c>
      <c r="Z56" s="814">
        <v>0.25</v>
      </c>
      <c r="AA56" s="936">
        <f>IF(OR(Y57=0,Z56=0),0,(Y57/Y56*Z56))</f>
        <v>0</v>
      </c>
      <c r="AB56" s="253"/>
      <c r="AC56" s="681"/>
      <c r="AD56" s="681"/>
      <c r="AE56" s="681"/>
      <c r="AF56" s="681"/>
      <c r="AG56" s="681"/>
      <c r="AH56" s="681"/>
      <c r="AI56" s="681"/>
      <c r="AJ56" s="681"/>
      <c r="AK56" s="681"/>
      <c r="AL56" s="681"/>
      <c r="AM56" s="681"/>
      <c r="AN56" s="681"/>
    </row>
    <row r="57" spans="1:40" ht="21.75" customHeight="1">
      <c r="A57" s="687"/>
      <c r="B57" s="688"/>
      <c r="C57" s="707"/>
      <c r="D57" s="691"/>
      <c r="E57" s="691"/>
      <c r="F57" s="691"/>
      <c r="G57" s="691"/>
      <c r="H57" s="691"/>
      <c r="I57" s="691"/>
      <c r="J57" s="680"/>
      <c r="K57" s="688"/>
      <c r="L57" s="467" t="s">
        <v>45</v>
      </c>
      <c r="M57" s="299"/>
      <c r="N57" s="466"/>
      <c r="O57" s="466"/>
      <c r="P57" s="299"/>
      <c r="Q57" s="299"/>
      <c r="R57" s="299"/>
      <c r="S57" s="299"/>
      <c r="T57" s="299"/>
      <c r="U57" s="299"/>
      <c r="V57" s="299"/>
      <c r="W57" s="299"/>
      <c r="X57" s="299"/>
      <c r="Y57" s="501">
        <f t="shared" si="22"/>
        <v>0</v>
      </c>
      <c r="Z57" s="680"/>
      <c r="AA57" s="684"/>
      <c r="AB57" s="253"/>
      <c r="AC57" s="680"/>
      <c r="AD57" s="680"/>
      <c r="AE57" s="680"/>
      <c r="AF57" s="680"/>
      <c r="AG57" s="680"/>
      <c r="AH57" s="680"/>
      <c r="AI57" s="680"/>
      <c r="AJ57" s="680"/>
      <c r="AK57" s="680"/>
      <c r="AL57" s="680"/>
      <c r="AM57" s="680"/>
      <c r="AN57" s="680"/>
    </row>
    <row r="58" spans="1:40" ht="18" customHeight="1">
      <c r="A58" s="687"/>
      <c r="B58" s="934"/>
      <c r="C58" s="931" t="s">
        <v>383</v>
      </c>
      <c r="D58" s="893"/>
      <c r="E58" s="893"/>
      <c r="F58" s="893"/>
      <c r="G58" s="893"/>
      <c r="H58" s="893"/>
      <c r="I58" s="893"/>
      <c r="J58" s="894"/>
      <c r="K58" s="494"/>
      <c r="L58" s="481" t="s">
        <v>44</v>
      </c>
      <c r="M58" s="503">
        <f t="shared" ref="M58:X58" si="23">M50*$Z$50+M52*$Z$52+M54*$Z$54+M56*$Z$56</f>
        <v>0</v>
      </c>
      <c r="N58" s="503">
        <f t="shared" si="23"/>
        <v>2.5000000000000001E-2</v>
      </c>
      <c r="O58" s="503">
        <f t="shared" si="23"/>
        <v>8.7499999999999994E-2</v>
      </c>
      <c r="P58" s="503">
        <f t="shared" si="23"/>
        <v>2.5000000000000001E-2</v>
      </c>
      <c r="Q58" s="503">
        <f t="shared" si="23"/>
        <v>2.5000000000000001E-2</v>
      </c>
      <c r="R58" s="503">
        <f t="shared" si="23"/>
        <v>0.33750000000000002</v>
      </c>
      <c r="S58" s="503">
        <f t="shared" si="23"/>
        <v>0.05</v>
      </c>
      <c r="T58" s="503">
        <f t="shared" si="23"/>
        <v>0.05</v>
      </c>
      <c r="U58" s="503">
        <f t="shared" si="23"/>
        <v>0.17499999999999999</v>
      </c>
      <c r="V58" s="503">
        <f t="shared" si="23"/>
        <v>0.05</v>
      </c>
      <c r="W58" s="503">
        <f t="shared" si="23"/>
        <v>0.05</v>
      </c>
      <c r="X58" s="503">
        <f t="shared" si="23"/>
        <v>0.125</v>
      </c>
      <c r="Y58" s="500">
        <f t="shared" si="22"/>
        <v>1.0000000000000002</v>
      </c>
      <c r="Z58" s="935">
        <f>SUM(Z50:Z57)</f>
        <v>1</v>
      </c>
      <c r="AA58" s="936">
        <f>IF(OR(Y59=0,Z58=0),0,(Y59/Y58*Z58))</f>
        <v>0</v>
      </c>
      <c r="AB58" s="253"/>
      <c r="AC58" s="689" t="s">
        <v>384</v>
      </c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79"/>
    </row>
    <row r="59" spans="1:40" ht="18" customHeight="1">
      <c r="A59" s="688"/>
      <c r="B59" s="873"/>
      <c r="C59" s="906"/>
      <c r="D59" s="786"/>
      <c r="E59" s="786"/>
      <c r="F59" s="786"/>
      <c r="G59" s="786"/>
      <c r="H59" s="786"/>
      <c r="I59" s="786"/>
      <c r="J59" s="772"/>
      <c r="K59" s="471"/>
      <c r="L59" s="484" t="s">
        <v>45</v>
      </c>
      <c r="M59" s="504">
        <f t="shared" ref="M59:X59" si="24">M51*$Z$50+M53*$Z$52+M55*$Z$54+M57*$Z$56</f>
        <v>0</v>
      </c>
      <c r="N59" s="504">
        <f t="shared" si="24"/>
        <v>0</v>
      </c>
      <c r="O59" s="504">
        <f t="shared" si="24"/>
        <v>0</v>
      </c>
      <c r="P59" s="504">
        <f t="shared" si="24"/>
        <v>0</v>
      </c>
      <c r="Q59" s="504">
        <f t="shared" si="24"/>
        <v>0</v>
      </c>
      <c r="R59" s="504">
        <f t="shared" si="24"/>
        <v>0</v>
      </c>
      <c r="S59" s="504">
        <f t="shared" si="24"/>
        <v>0</v>
      </c>
      <c r="T59" s="504">
        <f t="shared" si="24"/>
        <v>0</v>
      </c>
      <c r="U59" s="504">
        <f t="shared" si="24"/>
        <v>0</v>
      </c>
      <c r="V59" s="504">
        <f t="shared" si="24"/>
        <v>0</v>
      </c>
      <c r="W59" s="504">
        <f t="shared" si="24"/>
        <v>0</v>
      </c>
      <c r="X59" s="504">
        <f t="shared" si="24"/>
        <v>0</v>
      </c>
      <c r="Y59" s="505">
        <f t="shared" si="22"/>
        <v>0</v>
      </c>
      <c r="Z59" s="684"/>
      <c r="AA59" s="684"/>
      <c r="AB59" s="253"/>
      <c r="AC59" s="691"/>
      <c r="AD59" s="691"/>
      <c r="AE59" s="691"/>
      <c r="AF59" s="691"/>
      <c r="AG59" s="691"/>
      <c r="AH59" s="691"/>
      <c r="AI59" s="691"/>
      <c r="AJ59" s="691"/>
      <c r="AK59" s="691"/>
      <c r="AL59" s="691"/>
      <c r="AM59" s="691"/>
      <c r="AN59" s="680"/>
    </row>
    <row r="60" spans="1:40" ht="39.75" customHeight="1">
      <c r="A60" s="261" t="s">
        <v>10</v>
      </c>
      <c r="B60" s="452" t="s">
        <v>11</v>
      </c>
      <c r="C60" s="506" t="s">
        <v>12</v>
      </c>
      <c r="D60" s="506" t="s">
        <v>13</v>
      </c>
      <c r="E60" s="506" t="s">
        <v>14</v>
      </c>
      <c r="F60" s="506" t="s">
        <v>15</v>
      </c>
      <c r="G60" s="452" t="s">
        <v>16</v>
      </c>
      <c r="H60" s="507" t="s">
        <v>17</v>
      </c>
      <c r="I60" s="507" t="s">
        <v>18</v>
      </c>
      <c r="J60" s="452" t="s">
        <v>19</v>
      </c>
      <c r="K60" s="410" t="s">
        <v>20</v>
      </c>
      <c r="L60" s="451" t="s">
        <v>48</v>
      </c>
      <c r="M60" s="508" t="s">
        <v>49</v>
      </c>
      <c r="N60" s="508" t="s">
        <v>50</v>
      </c>
      <c r="O60" s="508" t="s">
        <v>51</v>
      </c>
      <c r="P60" s="508" t="s">
        <v>52</v>
      </c>
      <c r="Q60" s="508" t="s">
        <v>53</v>
      </c>
      <c r="R60" s="508" t="s">
        <v>54</v>
      </c>
      <c r="S60" s="508" t="s">
        <v>55</v>
      </c>
      <c r="T60" s="508" t="s">
        <v>56</v>
      </c>
      <c r="U60" s="508" t="s">
        <v>57</v>
      </c>
      <c r="V60" s="508" t="s">
        <v>58</v>
      </c>
      <c r="W60" s="508" t="s">
        <v>59</v>
      </c>
      <c r="X60" s="508" t="s">
        <v>60</v>
      </c>
      <c r="Y60" s="476" t="s">
        <v>61</v>
      </c>
      <c r="Z60" s="412" t="s">
        <v>365</v>
      </c>
      <c r="AA60" s="416" t="s">
        <v>366</v>
      </c>
      <c r="AB60" s="253"/>
      <c r="AC60" s="166" t="s">
        <v>65</v>
      </c>
      <c r="AD60" s="166" t="s">
        <v>66</v>
      </c>
      <c r="AE60" s="166" t="s">
        <v>67</v>
      </c>
      <c r="AF60" s="166" t="s">
        <v>68</v>
      </c>
      <c r="AG60" s="166" t="s">
        <v>69</v>
      </c>
      <c r="AH60" s="166" t="s">
        <v>70</v>
      </c>
      <c r="AI60" s="166" t="s">
        <v>71</v>
      </c>
      <c r="AJ60" s="166" t="s">
        <v>72</v>
      </c>
      <c r="AK60" s="166" t="s">
        <v>73</v>
      </c>
      <c r="AL60" s="166" t="s">
        <v>74</v>
      </c>
      <c r="AM60" s="166" t="s">
        <v>75</v>
      </c>
      <c r="AN60" s="166" t="s">
        <v>367</v>
      </c>
    </row>
    <row r="61" spans="1:40" ht="34.5" customHeight="1">
      <c r="A61" s="856" t="s">
        <v>755</v>
      </c>
      <c r="B61" s="686" t="s">
        <v>645</v>
      </c>
      <c r="C61" s="724" t="s">
        <v>212</v>
      </c>
      <c r="D61" s="724" t="s">
        <v>698</v>
      </c>
      <c r="E61" s="724" t="s">
        <v>405</v>
      </c>
      <c r="F61" s="724" t="s">
        <v>418</v>
      </c>
      <c r="G61" s="686" t="s">
        <v>198</v>
      </c>
      <c r="H61" s="694">
        <v>1</v>
      </c>
      <c r="I61" s="686" t="s">
        <v>756</v>
      </c>
      <c r="J61" s="686" t="s">
        <v>375</v>
      </c>
      <c r="K61" s="686" t="s">
        <v>700</v>
      </c>
      <c r="L61" s="465" t="s">
        <v>44</v>
      </c>
      <c r="M61" s="306">
        <f t="shared" ref="M61:X61" si="25">M68</f>
        <v>0</v>
      </c>
      <c r="N61" s="306">
        <f t="shared" si="25"/>
        <v>0</v>
      </c>
      <c r="O61" s="306">
        <f t="shared" si="25"/>
        <v>9.9999999999999992E-2</v>
      </c>
      <c r="P61" s="306">
        <f t="shared" si="25"/>
        <v>9.9999999999999992E-2</v>
      </c>
      <c r="Q61" s="306">
        <f t="shared" si="25"/>
        <v>9.9999999999999992E-2</v>
      </c>
      <c r="R61" s="306">
        <f t="shared" si="25"/>
        <v>9.9999999999999992E-2</v>
      </c>
      <c r="S61" s="306">
        <f t="shared" si="25"/>
        <v>9.9999999999999992E-2</v>
      </c>
      <c r="T61" s="306">
        <f t="shared" si="25"/>
        <v>9.9999999999999992E-2</v>
      </c>
      <c r="U61" s="306">
        <f t="shared" si="25"/>
        <v>9.9999999999999992E-2</v>
      </c>
      <c r="V61" s="306">
        <f t="shared" si="25"/>
        <v>9.9999999999999992E-2</v>
      </c>
      <c r="W61" s="306">
        <f t="shared" si="25"/>
        <v>9.9999999999999992E-2</v>
      </c>
      <c r="X61" s="306">
        <f t="shared" si="25"/>
        <v>9.9999999999999992E-2</v>
      </c>
      <c r="Y61" s="500">
        <f t="shared" ref="Y61:Y62" si="26">SUM(M61:X61)</f>
        <v>0.99999999999999989</v>
      </c>
      <c r="Z61" s="814">
        <v>0.2</v>
      </c>
      <c r="AA61" s="937">
        <f>IF(OR(Y62=0,Z61=0),0,(Y62/Y61*Z61))</f>
        <v>0</v>
      </c>
      <c r="AB61" s="253"/>
      <c r="AC61" s="681"/>
      <c r="AD61" s="681"/>
      <c r="AE61" s="681"/>
      <c r="AF61" s="681"/>
      <c r="AG61" s="681"/>
      <c r="AH61" s="681"/>
      <c r="AI61" s="681"/>
      <c r="AJ61" s="681"/>
      <c r="AK61" s="681"/>
      <c r="AL61" s="681"/>
      <c r="AM61" s="681"/>
      <c r="AN61" s="681"/>
    </row>
    <row r="62" spans="1:40" ht="34.5" customHeight="1">
      <c r="A62" s="687"/>
      <c r="B62" s="688"/>
      <c r="C62" s="688"/>
      <c r="D62" s="688"/>
      <c r="E62" s="688"/>
      <c r="F62" s="688"/>
      <c r="G62" s="688"/>
      <c r="H62" s="688"/>
      <c r="I62" s="688"/>
      <c r="J62" s="688"/>
      <c r="K62" s="688"/>
      <c r="L62" s="477" t="s">
        <v>45</v>
      </c>
      <c r="M62" s="478">
        <f t="shared" ref="M62:X62" si="27">M69</f>
        <v>0</v>
      </c>
      <c r="N62" s="478">
        <f t="shared" si="27"/>
        <v>0</v>
      </c>
      <c r="O62" s="478">
        <f t="shared" si="27"/>
        <v>0</v>
      </c>
      <c r="P62" s="478">
        <f t="shared" si="27"/>
        <v>0</v>
      </c>
      <c r="Q62" s="478">
        <f t="shared" si="27"/>
        <v>0</v>
      </c>
      <c r="R62" s="478">
        <f t="shared" si="27"/>
        <v>0</v>
      </c>
      <c r="S62" s="478">
        <f t="shared" si="27"/>
        <v>0</v>
      </c>
      <c r="T62" s="478">
        <f t="shared" si="27"/>
        <v>0</v>
      </c>
      <c r="U62" s="478">
        <f t="shared" si="27"/>
        <v>0</v>
      </c>
      <c r="V62" s="478">
        <f t="shared" si="27"/>
        <v>0</v>
      </c>
      <c r="W62" s="478">
        <f t="shared" si="27"/>
        <v>0</v>
      </c>
      <c r="X62" s="478">
        <f t="shared" si="27"/>
        <v>0</v>
      </c>
      <c r="Y62" s="501">
        <f t="shared" si="26"/>
        <v>0</v>
      </c>
      <c r="Z62" s="680"/>
      <c r="AA62" s="684"/>
      <c r="AB62" s="253"/>
      <c r="AC62" s="680"/>
      <c r="AD62" s="680"/>
      <c r="AE62" s="680"/>
      <c r="AF62" s="680"/>
      <c r="AG62" s="680"/>
      <c r="AH62" s="680"/>
      <c r="AI62" s="680"/>
      <c r="AJ62" s="680"/>
      <c r="AK62" s="680"/>
      <c r="AL62" s="680"/>
      <c r="AM62" s="680"/>
      <c r="AN62" s="680"/>
    </row>
    <row r="63" spans="1:40" ht="18" customHeight="1">
      <c r="A63" s="687"/>
      <c r="B63" s="396"/>
      <c r="C63" s="847" t="s">
        <v>378</v>
      </c>
      <c r="D63" s="748"/>
      <c r="E63" s="748"/>
      <c r="F63" s="748"/>
      <c r="G63" s="748"/>
      <c r="H63" s="748"/>
      <c r="I63" s="748"/>
      <c r="J63" s="749"/>
      <c r="K63" s="396"/>
      <c r="L63" s="312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509"/>
      <c r="Z63" s="510" t="s">
        <v>379</v>
      </c>
      <c r="AA63" s="511"/>
      <c r="AB63" s="253"/>
      <c r="AC63" s="939"/>
      <c r="AD63" s="691"/>
      <c r="AE63" s="691"/>
      <c r="AF63" s="691"/>
      <c r="AG63" s="691"/>
      <c r="AH63" s="691"/>
      <c r="AI63" s="691"/>
      <c r="AJ63" s="691"/>
      <c r="AK63" s="691"/>
      <c r="AL63" s="691"/>
      <c r="AM63" s="691"/>
      <c r="AN63" s="680"/>
    </row>
    <row r="64" spans="1:40" ht="21" customHeight="1">
      <c r="A64" s="687"/>
      <c r="B64" s="686" t="s">
        <v>645</v>
      </c>
      <c r="C64" s="782" t="s">
        <v>759</v>
      </c>
      <c r="D64" s="783"/>
      <c r="E64" s="783"/>
      <c r="F64" s="783"/>
      <c r="G64" s="783"/>
      <c r="H64" s="783"/>
      <c r="I64" s="783"/>
      <c r="J64" s="784"/>
      <c r="K64" s="686" t="s">
        <v>760</v>
      </c>
      <c r="L64" s="465" t="s">
        <v>44</v>
      </c>
      <c r="M64" s="214"/>
      <c r="N64" s="214"/>
      <c r="O64" s="306">
        <v>0.1</v>
      </c>
      <c r="P64" s="306">
        <v>0.1</v>
      </c>
      <c r="Q64" s="306">
        <v>0.1</v>
      </c>
      <c r="R64" s="306">
        <v>0.1</v>
      </c>
      <c r="S64" s="306">
        <v>0.1</v>
      </c>
      <c r="T64" s="306">
        <v>0.1</v>
      </c>
      <c r="U64" s="306">
        <v>0.1</v>
      </c>
      <c r="V64" s="306">
        <v>0.1</v>
      </c>
      <c r="W64" s="306">
        <v>0.1</v>
      </c>
      <c r="X64" s="306">
        <v>0.1</v>
      </c>
      <c r="Y64" s="500">
        <f t="shared" ref="Y64:Y69" si="28">SUM(M64:X64)</f>
        <v>0.99999999999999989</v>
      </c>
      <c r="Z64" s="814">
        <v>0.7</v>
      </c>
      <c r="AA64" s="936">
        <f>IF(OR(Y65=0,Z64=0),0,(Y65/Y64*Z64))</f>
        <v>0</v>
      </c>
      <c r="AB64" s="253"/>
      <c r="AC64" s="681"/>
      <c r="AD64" s="681"/>
      <c r="AE64" s="681"/>
      <c r="AF64" s="681"/>
      <c r="AG64" s="681"/>
      <c r="AH64" s="681"/>
      <c r="AI64" s="681"/>
      <c r="AJ64" s="681"/>
      <c r="AK64" s="681"/>
      <c r="AL64" s="681"/>
      <c r="AM64" s="681"/>
      <c r="AN64" s="681"/>
    </row>
    <row r="65" spans="1:40" ht="21" customHeight="1">
      <c r="A65" s="687"/>
      <c r="B65" s="688"/>
      <c r="C65" s="707"/>
      <c r="D65" s="691"/>
      <c r="E65" s="691"/>
      <c r="F65" s="691"/>
      <c r="G65" s="691"/>
      <c r="H65" s="691"/>
      <c r="I65" s="691"/>
      <c r="J65" s="680"/>
      <c r="K65" s="688"/>
      <c r="L65" s="467" t="s">
        <v>45</v>
      </c>
      <c r="M65" s="299"/>
      <c r="N65" s="299"/>
      <c r="O65" s="466"/>
      <c r="P65" s="299"/>
      <c r="Q65" s="299"/>
      <c r="R65" s="299"/>
      <c r="S65" s="299"/>
      <c r="T65" s="299"/>
      <c r="U65" s="299"/>
      <c r="V65" s="299"/>
      <c r="W65" s="299"/>
      <c r="X65" s="299"/>
      <c r="Y65" s="501">
        <f t="shared" si="28"/>
        <v>0</v>
      </c>
      <c r="Z65" s="680"/>
      <c r="AA65" s="684"/>
      <c r="AB65" s="253"/>
      <c r="AC65" s="680"/>
      <c r="AD65" s="680"/>
      <c r="AE65" s="680"/>
      <c r="AF65" s="680"/>
      <c r="AG65" s="680"/>
      <c r="AH65" s="680"/>
      <c r="AI65" s="680"/>
      <c r="AJ65" s="680"/>
      <c r="AK65" s="680"/>
      <c r="AL65" s="680"/>
      <c r="AM65" s="680"/>
      <c r="AN65" s="680"/>
    </row>
    <row r="66" spans="1:40" ht="21" customHeight="1">
      <c r="A66" s="687"/>
      <c r="B66" s="686" t="s">
        <v>645</v>
      </c>
      <c r="C66" s="782" t="s">
        <v>761</v>
      </c>
      <c r="D66" s="783"/>
      <c r="E66" s="783"/>
      <c r="F66" s="783"/>
      <c r="G66" s="783"/>
      <c r="H66" s="783"/>
      <c r="I66" s="783"/>
      <c r="J66" s="784"/>
      <c r="K66" s="686" t="s">
        <v>760</v>
      </c>
      <c r="L66" s="465" t="s">
        <v>44</v>
      </c>
      <c r="M66" s="214"/>
      <c r="N66" s="214"/>
      <c r="O66" s="306">
        <v>0.1</v>
      </c>
      <c r="P66" s="306">
        <v>0.1</v>
      </c>
      <c r="Q66" s="306">
        <v>0.1</v>
      </c>
      <c r="R66" s="306">
        <v>0.1</v>
      </c>
      <c r="S66" s="306">
        <v>0.1</v>
      </c>
      <c r="T66" s="306">
        <v>0.1</v>
      </c>
      <c r="U66" s="306">
        <v>0.1</v>
      </c>
      <c r="V66" s="306">
        <v>0.1</v>
      </c>
      <c r="W66" s="306">
        <v>0.1</v>
      </c>
      <c r="X66" s="306">
        <v>0.1</v>
      </c>
      <c r="Y66" s="500">
        <f t="shared" si="28"/>
        <v>0.99999999999999989</v>
      </c>
      <c r="Z66" s="814">
        <v>0.3</v>
      </c>
      <c r="AA66" s="936">
        <f>IF(OR(Y67=0,Z66=0),0,(Y67/Y66*Z66))</f>
        <v>0</v>
      </c>
      <c r="AB66" s="253"/>
      <c r="AC66" s="681"/>
      <c r="AD66" s="681"/>
      <c r="AE66" s="681"/>
      <c r="AF66" s="681"/>
      <c r="AG66" s="681"/>
      <c r="AH66" s="681"/>
      <c r="AI66" s="681"/>
      <c r="AJ66" s="681"/>
      <c r="AK66" s="681"/>
      <c r="AL66" s="681"/>
      <c r="AM66" s="681"/>
      <c r="AN66" s="681"/>
    </row>
    <row r="67" spans="1:40" ht="21" customHeight="1">
      <c r="A67" s="687"/>
      <c r="B67" s="688"/>
      <c r="C67" s="707"/>
      <c r="D67" s="691"/>
      <c r="E67" s="691"/>
      <c r="F67" s="691"/>
      <c r="G67" s="691"/>
      <c r="H67" s="691"/>
      <c r="I67" s="691"/>
      <c r="J67" s="680"/>
      <c r="K67" s="688"/>
      <c r="L67" s="467" t="s">
        <v>45</v>
      </c>
      <c r="M67" s="299"/>
      <c r="N67" s="299"/>
      <c r="O67" s="466"/>
      <c r="P67" s="299"/>
      <c r="Q67" s="299"/>
      <c r="R67" s="299"/>
      <c r="S67" s="299"/>
      <c r="T67" s="299"/>
      <c r="U67" s="299"/>
      <c r="V67" s="299"/>
      <c r="W67" s="299"/>
      <c r="X67" s="299"/>
      <c r="Y67" s="501">
        <f t="shared" si="28"/>
        <v>0</v>
      </c>
      <c r="Z67" s="680"/>
      <c r="AA67" s="684"/>
      <c r="AB67" s="253"/>
      <c r="AC67" s="680"/>
      <c r="AD67" s="680"/>
      <c r="AE67" s="680"/>
      <c r="AF67" s="680"/>
      <c r="AG67" s="680"/>
      <c r="AH67" s="680"/>
      <c r="AI67" s="680"/>
      <c r="AJ67" s="680"/>
      <c r="AK67" s="680"/>
      <c r="AL67" s="680"/>
      <c r="AM67" s="680"/>
      <c r="AN67" s="680"/>
    </row>
    <row r="68" spans="1:40" ht="15.75" customHeight="1">
      <c r="A68" s="687"/>
      <c r="B68" s="934"/>
      <c r="C68" s="931" t="s">
        <v>383</v>
      </c>
      <c r="D68" s="893"/>
      <c r="E68" s="893"/>
      <c r="F68" s="893"/>
      <c r="G68" s="893"/>
      <c r="H68" s="893"/>
      <c r="I68" s="893"/>
      <c r="J68" s="894"/>
      <c r="K68" s="494"/>
      <c r="L68" s="481" t="s">
        <v>44</v>
      </c>
      <c r="M68" s="503">
        <f t="shared" ref="M68:X68" si="29">M64*$Z$64+M66*$Z$66</f>
        <v>0</v>
      </c>
      <c r="N68" s="503">
        <f t="shared" si="29"/>
        <v>0</v>
      </c>
      <c r="O68" s="503">
        <f t="shared" si="29"/>
        <v>9.9999999999999992E-2</v>
      </c>
      <c r="P68" s="503">
        <f t="shared" si="29"/>
        <v>9.9999999999999992E-2</v>
      </c>
      <c r="Q68" s="503">
        <f t="shared" si="29"/>
        <v>9.9999999999999992E-2</v>
      </c>
      <c r="R68" s="503">
        <f t="shared" si="29"/>
        <v>9.9999999999999992E-2</v>
      </c>
      <c r="S68" s="503">
        <f t="shared" si="29"/>
        <v>9.9999999999999992E-2</v>
      </c>
      <c r="T68" s="503">
        <f t="shared" si="29"/>
        <v>9.9999999999999992E-2</v>
      </c>
      <c r="U68" s="503">
        <f t="shared" si="29"/>
        <v>9.9999999999999992E-2</v>
      </c>
      <c r="V68" s="503">
        <f t="shared" si="29"/>
        <v>9.9999999999999992E-2</v>
      </c>
      <c r="W68" s="503">
        <f t="shared" si="29"/>
        <v>9.9999999999999992E-2</v>
      </c>
      <c r="X68" s="503">
        <f t="shared" si="29"/>
        <v>9.9999999999999992E-2</v>
      </c>
      <c r="Y68" s="500">
        <f t="shared" si="28"/>
        <v>0.99999999999999989</v>
      </c>
      <c r="Z68" s="935">
        <f>SUM(Z64:Z67)</f>
        <v>1</v>
      </c>
      <c r="AA68" s="936">
        <f>IF(OR(Y69=0,Z68=0),0,(Y69/Y68*Z68))</f>
        <v>0</v>
      </c>
      <c r="AB68" s="253"/>
      <c r="AC68" s="689" t="s">
        <v>384</v>
      </c>
      <c r="AD68" s="690"/>
      <c r="AE68" s="690"/>
      <c r="AF68" s="690"/>
      <c r="AG68" s="690"/>
      <c r="AH68" s="690"/>
      <c r="AI68" s="690"/>
      <c r="AJ68" s="690"/>
      <c r="AK68" s="690"/>
      <c r="AL68" s="690"/>
      <c r="AM68" s="690"/>
      <c r="AN68" s="679"/>
    </row>
    <row r="69" spans="1:40" ht="15.75" customHeight="1">
      <c r="A69" s="688"/>
      <c r="B69" s="873"/>
      <c r="C69" s="906"/>
      <c r="D69" s="786"/>
      <c r="E69" s="786"/>
      <c r="F69" s="786"/>
      <c r="G69" s="786"/>
      <c r="H69" s="786"/>
      <c r="I69" s="786"/>
      <c r="J69" s="772"/>
      <c r="K69" s="471"/>
      <c r="L69" s="484" t="s">
        <v>45</v>
      </c>
      <c r="M69" s="504">
        <f t="shared" ref="M69:X69" si="30">M65*$Z$64+M67*$Z$66</f>
        <v>0</v>
      </c>
      <c r="N69" s="504">
        <f t="shared" si="30"/>
        <v>0</v>
      </c>
      <c r="O69" s="504">
        <f t="shared" si="30"/>
        <v>0</v>
      </c>
      <c r="P69" s="504">
        <f t="shared" si="30"/>
        <v>0</v>
      </c>
      <c r="Q69" s="504">
        <f t="shared" si="30"/>
        <v>0</v>
      </c>
      <c r="R69" s="504">
        <f t="shared" si="30"/>
        <v>0</v>
      </c>
      <c r="S69" s="504">
        <f t="shared" si="30"/>
        <v>0</v>
      </c>
      <c r="T69" s="504">
        <f t="shared" si="30"/>
        <v>0</v>
      </c>
      <c r="U69" s="504">
        <f t="shared" si="30"/>
        <v>0</v>
      </c>
      <c r="V69" s="504">
        <f t="shared" si="30"/>
        <v>0</v>
      </c>
      <c r="W69" s="504">
        <f t="shared" si="30"/>
        <v>0</v>
      </c>
      <c r="X69" s="504">
        <f t="shared" si="30"/>
        <v>0</v>
      </c>
      <c r="Y69" s="505">
        <f t="shared" si="28"/>
        <v>0</v>
      </c>
      <c r="Z69" s="873"/>
      <c r="AA69" s="873"/>
      <c r="AB69" s="253"/>
      <c r="AC69" s="786"/>
      <c r="AD69" s="786"/>
      <c r="AE69" s="786"/>
      <c r="AF69" s="786"/>
      <c r="AG69" s="786"/>
      <c r="AH69" s="786"/>
      <c r="AI69" s="786"/>
      <c r="AJ69" s="786"/>
      <c r="AK69" s="786"/>
      <c r="AL69" s="786"/>
      <c r="AM69" s="786"/>
      <c r="AN69" s="772"/>
    </row>
    <row r="70" spans="1:40" ht="15.75" customHeight="1">
      <c r="A70" s="255" t="s">
        <v>396</v>
      </c>
      <c r="B70" s="4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938" t="s">
        <v>397</v>
      </c>
      <c r="Z70" s="690"/>
      <c r="AA70" s="690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</row>
    <row r="71" spans="1:40" ht="15.75" customHeight="1">
      <c r="A71" s="255"/>
      <c r="B71" s="4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255"/>
      <c r="AK71" s="255"/>
      <c r="AL71" s="255"/>
      <c r="AM71" s="255"/>
      <c r="AN71" s="255"/>
    </row>
    <row r="72" spans="1:40" ht="15.75" customHeight="1">
      <c r="A72" s="255"/>
      <c r="B72" s="4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</row>
    <row r="73" spans="1:40" ht="15.75" customHeight="1">
      <c r="A73" s="255"/>
      <c r="B73" s="4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  <c r="AD73" s="255"/>
      <c r="AE73" s="255"/>
      <c r="AF73" s="255"/>
      <c r="AG73" s="255"/>
      <c r="AH73" s="255"/>
      <c r="AI73" s="255"/>
      <c r="AJ73" s="255"/>
      <c r="AK73" s="255"/>
      <c r="AL73" s="255"/>
      <c r="AM73" s="255"/>
      <c r="AN73" s="255"/>
    </row>
    <row r="74" spans="1:40" ht="15.75" customHeight="1">
      <c r="A74" s="255"/>
      <c r="B74" s="4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</row>
    <row r="75" spans="1:40" ht="15.75" customHeight="1">
      <c r="A75" s="255"/>
      <c r="B75" s="4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</row>
    <row r="76" spans="1:40" ht="15.75" customHeight="1">
      <c r="A76" s="255"/>
      <c r="B76" s="4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</row>
    <row r="77" spans="1:40" ht="15.75" customHeight="1">
      <c r="A77" s="255"/>
      <c r="B77" s="4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  <c r="AI77" s="255"/>
      <c r="AJ77" s="255"/>
      <c r="AK77" s="255"/>
      <c r="AL77" s="255"/>
      <c r="AM77" s="255"/>
      <c r="AN77" s="255"/>
    </row>
    <row r="78" spans="1:40" ht="15.75" customHeight="1">
      <c r="A78" s="255"/>
      <c r="B78" s="4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255"/>
      <c r="AK78" s="255"/>
      <c r="AL78" s="255"/>
      <c r="AM78" s="255"/>
      <c r="AN78" s="255"/>
    </row>
    <row r="79" spans="1:40" ht="15.75" customHeight="1">
      <c r="A79" s="255"/>
      <c r="B79" s="4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  <c r="AI79" s="255"/>
      <c r="AJ79" s="255"/>
      <c r="AK79" s="255"/>
      <c r="AL79" s="255"/>
      <c r="AM79" s="255"/>
      <c r="AN79" s="255"/>
    </row>
    <row r="80" spans="1:40" ht="15.75" customHeight="1">
      <c r="A80" s="255"/>
      <c r="B80" s="4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  <c r="AK80" s="255"/>
      <c r="AL80" s="255"/>
      <c r="AM80" s="255"/>
      <c r="AN80" s="255"/>
    </row>
    <row r="81" spans="1:40" ht="15.75" customHeight="1">
      <c r="A81" s="255"/>
      <c r="B81" s="4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</row>
    <row r="82" spans="1:40" ht="15.75" customHeight="1">
      <c r="A82" s="255"/>
      <c r="B82" s="4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</row>
    <row r="83" spans="1:40" ht="15.75" customHeight="1">
      <c r="A83" s="255"/>
      <c r="B83" s="4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</row>
    <row r="84" spans="1:40" ht="15.75" customHeight="1">
      <c r="A84" s="255"/>
      <c r="B84" s="4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</row>
    <row r="85" spans="1:40" ht="15.75" customHeight="1">
      <c r="A85" s="255"/>
      <c r="B85" s="4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</row>
    <row r="86" spans="1:40" ht="15.75" customHeight="1">
      <c r="A86" s="255"/>
      <c r="B86" s="4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  <c r="AK86" s="255"/>
      <c r="AL86" s="255"/>
      <c r="AM86" s="255"/>
      <c r="AN86" s="255"/>
    </row>
    <row r="87" spans="1:40" ht="15.75" customHeight="1">
      <c r="A87" s="255"/>
      <c r="B87" s="4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  <c r="AJ87" s="255"/>
      <c r="AK87" s="255"/>
      <c r="AL87" s="255"/>
      <c r="AM87" s="255"/>
      <c r="AN87" s="255"/>
    </row>
    <row r="88" spans="1:40" ht="15.75" customHeight="1">
      <c r="A88" s="255"/>
      <c r="B88" s="4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/>
      <c r="AK88" s="255"/>
      <c r="AL88" s="255"/>
      <c r="AM88" s="255"/>
      <c r="AN88" s="255"/>
    </row>
    <row r="89" spans="1:40" ht="15.75" customHeight="1">
      <c r="A89" s="255"/>
      <c r="B89" s="4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</row>
    <row r="90" spans="1:40" ht="15.75" customHeight="1">
      <c r="A90" s="255"/>
      <c r="B90" s="4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</row>
    <row r="91" spans="1:40" ht="15.75" customHeight="1">
      <c r="A91" s="255"/>
      <c r="B91" s="4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I91" s="255"/>
      <c r="AJ91" s="255"/>
      <c r="AK91" s="255"/>
      <c r="AL91" s="255"/>
      <c r="AM91" s="255"/>
      <c r="AN91" s="255"/>
    </row>
    <row r="92" spans="1:40" ht="15.75" customHeight="1">
      <c r="A92" s="255"/>
      <c r="B92" s="4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</row>
    <row r="93" spans="1:40" ht="15.75" customHeight="1">
      <c r="A93" s="255"/>
      <c r="B93" s="4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5"/>
      <c r="AI93" s="255"/>
      <c r="AJ93" s="255"/>
      <c r="AK93" s="255"/>
      <c r="AL93" s="255"/>
      <c r="AM93" s="255"/>
      <c r="AN93" s="255"/>
    </row>
    <row r="94" spans="1:40" ht="15.75" customHeight="1">
      <c r="A94" s="255"/>
      <c r="B94" s="4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/>
      <c r="AK94" s="255"/>
      <c r="AL94" s="255"/>
      <c r="AM94" s="255"/>
      <c r="AN94" s="255"/>
    </row>
    <row r="95" spans="1:40" ht="15.75" customHeight="1">
      <c r="A95" s="255"/>
      <c r="B95" s="4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</row>
    <row r="96" spans="1:40" ht="15.75" customHeight="1">
      <c r="A96" s="255"/>
      <c r="B96" s="4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</row>
    <row r="97" spans="1:40" ht="15.75" customHeight="1">
      <c r="A97" s="255"/>
      <c r="B97" s="4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</row>
    <row r="98" spans="1:40" ht="15.75" customHeight="1">
      <c r="A98" s="255"/>
      <c r="B98" s="4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</row>
    <row r="99" spans="1:40" ht="15.75" customHeight="1">
      <c r="A99" s="255"/>
      <c r="B99" s="4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  <c r="AJ99" s="255"/>
      <c r="AK99" s="255"/>
      <c r="AL99" s="255"/>
      <c r="AM99" s="255"/>
      <c r="AN99" s="255"/>
    </row>
    <row r="100" spans="1:40" ht="15.75" customHeight="1">
      <c r="A100" s="255"/>
      <c r="B100" s="4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</row>
    <row r="101" spans="1:40" ht="15.75" customHeight="1">
      <c r="A101" s="255"/>
      <c r="B101" s="4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  <c r="AJ101" s="255"/>
      <c r="AK101" s="255"/>
      <c r="AL101" s="255"/>
      <c r="AM101" s="255"/>
      <c r="AN101" s="255"/>
    </row>
    <row r="102" spans="1:40" ht="15.75" customHeight="1">
      <c r="A102" s="255"/>
      <c r="B102" s="4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255"/>
      <c r="AK102" s="255"/>
      <c r="AL102" s="255"/>
      <c r="AM102" s="255"/>
      <c r="AN102" s="255"/>
    </row>
    <row r="103" spans="1:40" ht="15.75" customHeight="1">
      <c r="A103" s="255"/>
      <c r="B103" s="4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5"/>
      <c r="AI103" s="255"/>
      <c r="AJ103" s="255"/>
      <c r="AK103" s="255"/>
      <c r="AL103" s="255"/>
      <c r="AM103" s="255"/>
      <c r="AN103" s="255"/>
    </row>
    <row r="104" spans="1:40" ht="15.75" customHeight="1">
      <c r="A104" s="255"/>
      <c r="B104" s="4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I104" s="255"/>
      <c r="AJ104" s="255"/>
      <c r="AK104" s="255"/>
      <c r="AL104" s="255"/>
      <c r="AM104" s="255"/>
      <c r="AN104" s="255"/>
    </row>
    <row r="105" spans="1:40" ht="15.75" customHeight="1">
      <c r="A105" s="255"/>
      <c r="B105" s="4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</row>
    <row r="106" spans="1:40" ht="15.75" customHeight="1">
      <c r="A106" s="255"/>
      <c r="B106" s="4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</row>
    <row r="107" spans="1:40" ht="15.75" customHeight="1">
      <c r="A107" s="255"/>
      <c r="B107" s="4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</row>
    <row r="108" spans="1:40" ht="15.75" customHeight="1">
      <c r="A108" s="255"/>
      <c r="B108" s="4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5"/>
      <c r="AL108" s="255"/>
      <c r="AM108" s="255"/>
      <c r="AN108" s="255"/>
    </row>
    <row r="109" spans="1:40" ht="15.75" customHeight="1">
      <c r="A109" s="255"/>
      <c r="B109" s="4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5"/>
      <c r="AI109" s="255"/>
      <c r="AJ109" s="255"/>
      <c r="AK109" s="255"/>
      <c r="AL109" s="255"/>
      <c r="AM109" s="255"/>
      <c r="AN109" s="255"/>
    </row>
    <row r="110" spans="1:40" ht="15.75" customHeight="1">
      <c r="A110" s="255"/>
      <c r="B110" s="4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255"/>
      <c r="AK110" s="255"/>
      <c r="AL110" s="255"/>
      <c r="AM110" s="255"/>
      <c r="AN110" s="255"/>
    </row>
    <row r="111" spans="1:40" ht="15.75" customHeight="1">
      <c r="A111" s="255"/>
      <c r="B111" s="4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</row>
    <row r="112" spans="1:40" ht="15.75" customHeight="1">
      <c r="A112" s="255"/>
      <c r="B112" s="4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</row>
    <row r="113" spans="1:40" ht="15.75" customHeight="1">
      <c r="A113" s="255"/>
      <c r="B113" s="4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</row>
    <row r="114" spans="1:40" ht="15.75" customHeight="1">
      <c r="A114" s="255"/>
      <c r="B114" s="4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</row>
    <row r="115" spans="1:40" ht="15.75" customHeight="1">
      <c r="A115" s="255"/>
      <c r="B115" s="4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</row>
    <row r="116" spans="1:40" ht="15.75" customHeight="1">
      <c r="A116" s="255"/>
      <c r="B116" s="4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</row>
    <row r="117" spans="1:40" ht="15.75" customHeight="1">
      <c r="A117" s="255"/>
      <c r="B117" s="4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I117" s="255"/>
      <c r="AJ117" s="255"/>
      <c r="AK117" s="255"/>
      <c r="AL117" s="255"/>
      <c r="AM117" s="255"/>
      <c r="AN117" s="255"/>
    </row>
    <row r="118" spans="1:40" ht="15.75" customHeight="1">
      <c r="A118" s="255"/>
      <c r="B118" s="4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</row>
    <row r="119" spans="1:40" ht="15.75" customHeight="1">
      <c r="A119" s="255"/>
      <c r="B119" s="4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</row>
    <row r="120" spans="1:40" ht="15.75" customHeight="1">
      <c r="A120" s="255"/>
      <c r="B120" s="4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</row>
    <row r="121" spans="1:40" ht="15.75" customHeight="1">
      <c r="A121" s="255"/>
      <c r="B121" s="4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</row>
    <row r="122" spans="1:40" ht="15.75" customHeight="1">
      <c r="A122" s="255"/>
      <c r="B122" s="4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</row>
    <row r="123" spans="1:40" ht="15.75" customHeight="1">
      <c r="A123" s="255"/>
      <c r="B123" s="4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</row>
    <row r="124" spans="1:40" ht="15.75" customHeight="1">
      <c r="A124" s="255"/>
      <c r="B124" s="4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</row>
    <row r="125" spans="1:40" ht="15.75" customHeight="1">
      <c r="A125" s="255"/>
      <c r="B125" s="4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</row>
    <row r="126" spans="1:40" ht="15.75" customHeight="1">
      <c r="A126" s="255"/>
      <c r="B126" s="4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</row>
    <row r="127" spans="1:40" ht="15.75" customHeight="1">
      <c r="A127" s="255"/>
      <c r="B127" s="4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</row>
    <row r="128" spans="1:40" ht="15.75" customHeight="1">
      <c r="A128" s="255"/>
      <c r="B128" s="4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</row>
    <row r="129" spans="1:40" ht="15.75" customHeight="1">
      <c r="A129" s="255"/>
      <c r="B129" s="4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</row>
    <row r="130" spans="1:40" ht="15.75" customHeight="1">
      <c r="A130" s="255"/>
      <c r="B130" s="4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</row>
    <row r="131" spans="1:40" ht="15.75" customHeight="1">
      <c r="A131" s="255"/>
      <c r="B131" s="4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</row>
    <row r="132" spans="1:40" ht="15.75" customHeight="1">
      <c r="A132" s="255"/>
      <c r="B132" s="4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</row>
    <row r="133" spans="1:40" ht="15.75" customHeight="1">
      <c r="A133" s="255"/>
      <c r="B133" s="4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</row>
    <row r="134" spans="1:40" ht="15.75" customHeight="1">
      <c r="A134" s="255"/>
      <c r="B134" s="4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</row>
    <row r="135" spans="1:40" ht="15.75" customHeight="1">
      <c r="A135" s="255"/>
      <c r="B135" s="4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</row>
    <row r="136" spans="1:40" ht="15.75" customHeight="1">
      <c r="A136" s="255"/>
      <c r="B136" s="4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</row>
    <row r="137" spans="1:40" ht="15.75" customHeight="1">
      <c r="A137" s="255"/>
      <c r="B137" s="4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</row>
    <row r="138" spans="1:40" ht="15.75" customHeight="1">
      <c r="A138" s="255"/>
      <c r="B138" s="4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</row>
    <row r="139" spans="1:40" ht="15.75" customHeight="1">
      <c r="A139" s="255"/>
      <c r="B139" s="4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</row>
    <row r="140" spans="1:40" ht="15.75" customHeight="1">
      <c r="A140" s="255"/>
      <c r="B140" s="4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</row>
    <row r="141" spans="1:40" ht="15.75" customHeight="1">
      <c r="A141" s="255"/>
      <c r="B141" s="4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</row>
    <row r="142" spans="1:40" ht="15.75" customHeight="1">
      <c r="A142" s="255"/>
      <c r="B142" s="4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</row>
    <row r="143" spans="1:40" ht="15.75" customHeight="1">
      <c r="A143" s="255"/>
      <c r="B143" s="4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</row>
    <row r="144" spans="1:40" ht="15.75" customHeight="1">
      <c r="A144" s="255"/>
      <c r="B144" s="4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</row>
    <row r="145" spans="1:40" ht="15.75" customHeight="1">
      <c r="A145" s="255"/>
      <c r="B145" s="4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</row>
    <row r="146" spans="1:40" ht="15.75" customHeight="1">
      <c r="A146" s="255"/>
      <c r="B146" s="4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</row>
    <row r="147" spans="1:40" ht="15.75" customHeight="1">
      <c r="A147" s="255"/>
      <c r="B147" s="4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</row>
    <row r="148" spans="1:40" ht="15.75" customHeight="1">
      <c r="A148" s="255"/>
      <c r="B148" s="4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</row>
    <row r="149" spans="1:40" ht="15.75" customHeight="1">
      <c r="A149" s="255"/>
      <c r="B149" s="4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  <c r="AA149" s="255"/>
      <c r="AB149" s="255"/>
      <c r="AC149" s="255"/>
      <c r="AD149" s="255"/>
      <c r="AE149" s="255"/>
      <c r="AF149" s="255"/>
      <c r="AG149" s="255"/>
      <c r="AH149" s="255"/>
      <c r="AI149" s="255"/>
      <c r="AJ149" s="255"/>
      <c r="AK149" s="255"/>
      <c r="AL149" s="255"/>
      <c r="AM149" s="255"/>
      <c r="AN149" s="255"/>
    </row>
    <row r="150" spans="1:40" ht="15.75" customHeight="1">
      <c r="A150" s="255"/>
      <c r="B150" s="4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I150" s="255"/>
      <c r="AJ150" s="255"/>
      <c r="AK150" s="255"/>
      <c r="AL150" s="255"/>
      <c r="AM150" s="255"/>
      <c r="AN150" s="255"/>
    </row>
    <row r="151" spans="1:40" ht="15.75" customHeight="1">
      <c r="A151" s="255"/>
      <c r="B151" s="4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</row>
    <row r="152" spans="1:40" ht="15.75" customHeight="1">
      <c r="A152" s="255"/>
      <c r="B152" s="4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</row>
    <row r="153" spans="1:40" ht="15.75" customHeight="1">
      <c r="A153" s="255"/>
      <c r="B153" s="4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  <c r="AA153" s="255"/>
      <c r="AB153" s="255"/>
      <c r="AC153" s="255"/>
      <c r="AD153" s="255"/>
      <c r="AE153" s="255"/>
      <c r="AF153" s="255"/>
      <c r="AG153" s="255"/>
      <c r="AH153" s="255"/>
      <c r="AI153" s="255"/>
      <c r="AJ153" s="255"/>
      <c r="AK153" s="255"/>
      <c r="AL153" s="255"/>
      <c r="AM153" s="255"/>
      <c r="AN153" s="255"/>
    </row>
    <row r="154" spans="1:40" ht="15.75" customHeight="1">
      <c r="A154" s="255"/>
      <c r="B154" s="4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I154" s="255"/>
      <c r="AJ154" s="255"/>
      <c r="AK154" s="255"/>
      <c r="AL154" s="255"/>
      <c r="AM154" s="255"/>
      <c r="AN154" s="255"/>
    </row>
    <row r="155" spans="1:40" ht="15.75" customHeight="1">
      <c r="A155" s="255"/>
      <c r="B155" s="4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  <c r="AA155" s="255"/>
      <c r="AB155" s="255"/>
      <c r="AC155" s="255"/>
      <c r="AD155" s="255"/>
      <c r="AE155" s="255"/>
      <c r="AF155" s="255"/>
      <c r="AG155" s="255"/>
      <c r="AH155" s="255"/>
      <c r="AI155" s="255"/>
      <c r="AJ155" s="255"/>
      <c r="AK155" s="255"/>
      <c r="AL155" s="255"/>
      <c r="AM155" s="255"/>
      <c r="AN155" s="255"/>
    </row>
    <row r="156" spans="1:40" ht="15.75" customHeight="1">
      <c r="A156" s="255"/>
      <c r="B156" s="4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  <c r="AJ156" s="255"/>
      <c r="AK156" s="255"/>
      <c r="AL156" s="255"/>
      <c r="AM156" s="255"/>
      <c r="AN156" s="255"/>
    </row>
    <row r="157" spans="1:40" ht="15.75" customHeight="1">
      <c r="A157" s="255"/>
      <c r="B157" s="4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  <c r="AA157" s="255"/>
      <c r="AB157" s="255"/>
      <c r="AC157" s="255"/>
      <c r="AD157" s="255"/>
      <c r="AE157" s="255"/>
      <c r="AF157" s="255"/>
      <c r="AG157" s="255"/>
      <c r="AH157" s="255"/>
      <c r="AI157" s="255"/>
      <c r="AJ157" s="255"/>
      <c r="AK157" s="255"/>
      <c r="AL157" s="255"/>
      <c r="AM157" s="255"/>
      <c r="AN157" s="255"/>
    </row>
    <row r="158" spans="1:40" ht="15.75" customHeight="1">
      <c r="A158" s="255"/>
      <c r="B158" s="4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  <c r="AJ158" s="255"/>
      <c r="AK158" s="255"/>
      <c r="AL158" s="255"/>
      <c r="AM158" s="255"/>
      <c r="AN158" s="255"/>
    </row>
    <row r="159" spans="1:40" ht="15.75" customHeight="1">
      <c r="A159" s="255"/>
      <c r="B159" s="4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  <c r="AJ159" s="255"/>
      <c r="AK159" s="255"/>
      <c r="AL159" s="255"/>
      <c r="AM159" s="255"/>
      <c r="AN159" s="255"/>
    </row>
    <row r="160" spans="1:40" ht="15.75" customHeight="1">
      <c r="A160" s="255"/>
      <c r="B160" s="4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  <c r="AA160" s="255"/>
      <c r="AB160" s="255"/>
      <c r="AC160" s="255"/>
      <c r="AD160" s="255"/>
      <c r="AE160" s="255"/>
      <c r="AF160" s="255"/>
      <c r="AG160" s="255"/>
      <c r="AH160" s="255"/>
      <c r="AI160" s="255"/>
      <c r="AJ160" s="255"/>
      <c r="AK160" s="255"/>
      <c r="AL160" s="255"/>
      <c r="AM160" s="255"/>
      <c r="AN160" s="255"/>
    </row>
    <row r="161" spans="1:40" ht="15.75" customHeight="1">
      <c r="A161" s="255"/>
      <c r="B161" s="4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5"/>
      <c r="AI161" s="255"/>
      <c r="AJ161" s="255"/>
      <c r="AK161" s="255"/>
      <c r="AL161" s="255"/>
      <c r="AM161" s="255"/>
      <c r="AN161" s="255"/>
    </row>
    <row r="162" spans="1:40" ht="15.75" customHeight="1">
      <c r="A162" s="255"/>
      <c r="B162" s="4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  <c r="AJ162" s="255"/>
      <c r="AK162" s="255"/>
      <c r="AL162" s="255"/>
      <c r="AM162" s="255"/>
      <c r="AN162" s="255"/>
    </row>
    <row r="163" spans="1:40" ht="15.75" customHeight="1">
      <c r="A163" s="255"/>
      <c r="B163" s="4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</row>
    <row r="164" spans="1:40" ht="15.75" customHeight="1">
      <c r="A164" s="255"/>
      <c r="B164" s="4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5"/>
      <c r="AI164" s="255"/>
      <c r="AJ164" s="255"/>
      <c r="AK164" s="255"/>
      <c r="AL164" s="255"/>
      <c r="AM164" s="255"/>
      <c r="AN164" s="255"/>
    </row>
    <row r="165" spans="1:40" ht="15.75" customHeight="1">
      <c r="A165" s="255"/>
      <c r="B165" s="4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  <c r="AA165" s="255"/>
      <c r="AB165" s="255"/>
      <c r="AC165" s="255"/>
      <c r="AD165" s="255"/>
      <c r="AE165" s="255"/>
      <c r="AF165" s="255"/>
      <c r="AG165" s="255"/>
      <c r="AH165" s="255"/>
      <c r="AI165" s="255"/>
      <c r="AJ165" s="255"/>
      <c r="AK165" s="255"/>
      <c r="AL165" s="255"/>
      <c r="AM165" s="255"/>
      <c r="AN165" s="255"/>
    </row>
    <row r="166" spans="1:40" ht="15.75" customHeight="1">
      <c r="A166" s="255"/>
      <c r="B166" s="4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</row>
    <row r="167" spans="1:40" ht="15.75" customHeight="1">
      <c r="A167" s="255"/>
      <c r="B167" s="4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5"/>
      <c r="AI167" s="255"/>
      <c r="AJ167" s="255"/>
      <c r="AK167" s="255"/>
      <c r="AL167" s="255"/>
      <c r="AM167" s="255"/>
      <c r="AN167" s="255"/>
    </row>
    <row r="168" spans="1:40" ht="15.75" customHeight="1">
      <c r="A168" s="255"/>
      <c r="B168" s="4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I168" s="255"/>
      <c r="AJ168" s="255"/>
      <c r="AK168" s="255"/>
      <c r="AL168" s="255"/>
      <c r="AM168" s="255"/>
      <c r="AN168" s="255"/>
    </row>
    <row r="169" spans="1:40" ht="15.75" customHeight="1">
      <c r="A169" s="255"/>
      <c r="B169" s="4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</row>
    <row r="170" spans="1:40" ht="15.75" customHeight="1">
      <c r="A170" s="255"/>
      <c r="B170" s="4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</row>
    <row r="171" spans="1:40" ht="15.75" customHeight="1">
      <c r="A171" s="255"/>
      <c r="B171" s="4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255"/>
    </row>
    <row r="172" spans="1:40" ht="15.75" customHeight="1">
      <c r="A172" s="255"/>
      <c r="B172" s="4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</row>
    <row r="173" spans="1:40" ht="15.75" customHeight="1">
      <c r="A173" s="255"/>
      <c r="B173" s="4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I173" s="255"/>
      <c r="AJ173" s="255"/>
      <c r="AK173" s="255"/>
      <c r="AL173" s="255"/>
      <c r="AM173" s="255"/>
      <c r="AN173" s="255"/>
    </row>
    <row r="174" spans="1:40" ht="15.75" customHeight="1">
      <c r="A174" s="255"/>
      <c r="B174" s="4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  <c r="AA174" s="255"/>
      <c r="AB174" s="255"/>
      <c r="AC174" s="255"/>
      <c r="AD174" s="255"/>
      <c r="AE174" s="255"/>
      <c r="AF174" s="255"/>
      <c r="AG174" s="255"/>
      <c r="AH174" s="255"/>
      <c r="AI174" s="255"/>
      <c r="AJ174" s="255"/>
      <c r="AK174" s="255"/>
      <c r="AL174" s="255"/>
      <c r="AM174" s="255"/>
      <c r="AN174" s="255"/>
    </row>
    <row r="175" spans="1:40" ht="15.75" customHeight="1">
      <c r="A175" s="255"/>
      <c r="B175" s="4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55"/>
      <c r="AH175" s="255"/>
      <c r="AI175" s="255"/>
      <c r="AJ175" s="255"/>
      <c r="AK175" s="255"/>
      <c r="AL175" s="255"/>
      <c r="AM175" s="255"/>
      <c r="AN175" s="255"/>
    </row>
    <row r="176" spans="1:40" ht="15.75" customHeight="1">
      <c r="A176" s="255"/>
      <c r="B176" s="4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I176" s="255"/>
      <c r="AJ176" s="255"/>
      <c r="AK176" s="255"/>
      <c r="AL176" s="255"/>
      <c r="AM176" s="255"/>
      <c r="AN176" s="255"/>
    </row>
    <row r="177" spans="1:40" ht="15.75" customHeight="1">
      <c r="A177" s="255"/>
      <c r="B177" s="4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255"/>
      <c r="AK177" s="255"/>
      <c r="AL177" s="255"/>
      <c r="AM177" s="255"/>
      <c r="AN177" s="255"/>
    </row>
    <row r="178" spans="1:40" ht="15.75" customHeight="1">
      <c r="A178" s="255"/>
      <c r="B178" s="4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I178" s="255"/>
      <c r="AJ178" s="255"/>
      <c r="AK178" s="255"/>
      <c r="AL178" s="255"/>
      <c r="AM178" s="255"/>
      <c r="AN178" s="255"/>
    </row>
    <row r="179" spans="1:40" ht="15.75" customHeight="1">
      <c r="A179" s="255"/>
      <c r="B179" s="4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5"/>
      <c r="AI179" s="255"/>
      <c r="AJ179" s="255"/>
      <c r="AK179" s="255"/>
      <c r="AL179" s="255"/>
      <c r="AM179" s="255"/>
      <c r="AN179" s="255"/>
    </row>
    <row r="180" spans="1:40" ht="15.75" customHeight="1">
      <c r="A180" s="255"/>
      <c r="B180" s="4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I180" s="255"/>
      <c r="AJ180" s="255"/>
      <c r="AK180" s="255"/>
      <c r="AL180" s="255"/>
      <c r="AM180" s="255"/>
      <c r="AN180" s="255"/>
    </row>
    <row r="181" spans="1:40" ht="15.75" customHeight="1">
      <c r="A181" s="255"/>
      <c r="B181" s="4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I181" s="255"/>
      <c r="AJ181" s="255"/>
      <c r="AK181" s="255"/>
      <c r="AL181" s="255"/>
      <c r="AM181" s="255"/>
      <c r="AN181" s="255"/>
    </row>
    <row r="182" spans="1:40" ht="15.75" customHeight="1">
      <c r="A182" s="255"/>
      <c r="B182" s="4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</row>
    <row r="183" spans="1:40" ht="15.75" customHeight="1">
      <c r="A183" s="255"/>
      <c r="B183" s="4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</row>
    <row r="184" spans="1:40" ht="15.75" customHeight="1">
      <c r="A184" s="255"/>
      <c r="B184" s="4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I184" s="255"/>
      <c r="AJ184" s="255"/>
      <c r="AK184" s="255"/>
      <c r="AL184" s="255"/>
      <c r="AM184" s="255"/>
      <c r="AN184" s="255"/>
    </row>
    <row r="185" spans="1:40" ht="15.75" customHeight="1">
      <c r="A185" s="255"/>
      <c r="B185" s="4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  <c r="AK185" s="255"/>
      <c r="AL185" s="255"/>
      <c r="AM185" s="255"/>
      <c r="AN185" s="255"/>
    </row>
    <row r="186" spans="1:40" ht="15.75" customHeight="1">
      <c r="A186" s="255"/>
      <c r="B186" s="4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5"/>
      <c r="AI186" s="255"/>
      <c r="AJ186" s="255"/>
      <c r="AK186" s="255"/>
      <c r="AL186" s="255"/>
      <c r="AM186" s="255"/>
      <c r="AN186" s="255"/>
    </row>
    <row r="187" spans="1:40" ht="15.75" customHeight="1">
      <c r="A187" s="255"/>
      <c r="B187" s="4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  <c r="AA187" s="255"/>
      <c r="AB187" s="255"/>
      <c r="AC187" s="255"/>
      <c r="AD187" s="255"/>
      <c r="AE187" s="255"/>
      <c r="AF187" s="255"/>
      <c r="AG187" s="255"/>
      <c r="AH187" s="255"/>
      <c r="AI187" s="255"/>
      <c r="AJ187" s="255"/>
      <c r="AK187" s="255"/>
      <c r="AL187" s="255"/>
      <c r="AM187" s="255"/>
      <c r="AN187" s="255"/>
    </row>
    <row r="188" spans="1:40" ht="15.75" customHeight="1">
      <c r="A188" s="255"/>
      <c r="B188" s="4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</row>
    <row r="189" spans="1:40" ht="15.75" customHeight="1">
      <c r="A189" s="255"/>
      <c r="B189" s="4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  <c r="AA189" s="255"/>
      <c r="AB189" s="255"/>
      <c r="AC189" s="255"/>
      <c r="AD189" s="255"/>
      <c r="AE189" s="255"/>
      <c r="AF189" s="255"/>
      <c r="AG189" s="255"/>
      <c r="AH189" s="255"/>
      <c r="AI189" s="255"/>
      <c r="AJ189" s="255"/>
      <c r="AK189" s="255"/>
      <c r="AL189" s="255"/>
      <c r="AM189" s="255"/>
      <c r="AN189" s="255"/>
    </row>
    <row r="190" spans="1:40" ht="15.75" customHeight="1">
      <c r="A190" s="255"/>
      <c r="B190" s="4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  <c r="AA190" s="255"/>
      <c r="AB190" s="255"/>
      <c r="AC190" s="255"/>
      <c r="AD190" s="255"/>
      <c r="AE190" s="255"/>
      <c r="AF190" s="255"/>
      <c r="AG190" s="255"/>
      <c r="AH190" s="255"/>
      <c r="AI190" s="255"/>
      <c r="AJ190" s="255"/>
      <c r="AK190" s="255"/>
      <c r="AL190" s="255"/>
      <c r="AM190" s="255"/>
      <c r="AN190" s="255"/>
    </row>
    <row r="191" spans="1:40" ht="15.75" customHeight="1">
      <c r="A191" s="255"/>
      <c r="B191" s="4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5"/>
      <c r="AI191" s="255"/>
      <c r="AJ191" s="255"/>
      <c r="AK191" s="255"/>
      <c r="AL191" s="255"/>
      <c r="AM191" s="255"/>
      <c r="AN191" s="255"/>
    </row>
    <row r="192" spans="1:40" ht="15.75" customHeight="1">
      <c r="A192" s="255"/>
      <c r="B192" s="4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I192" s="255"/>
      <c r="AJ192" s="255"/>
      <c r="AK192" s="255"/>
      <c r="AL192" s="255"/>
      <c r="AM192" s="255"/>
      <c r="AN192" s="255"/>
    </row>
    <row r="193" spans="1:40" ht="15.75" customHeight="1">
      <c r="A193" s="255"/>
      <c r="B193" s="4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  <c r="AA193" s="255"/>
      <c r="AB193" s="255"/>
      <c r="AC193" s="255"/>
      <c r="AD193" s="255"/>
      <c r="AE193" s="255"/>
      <c r="AF193" s="255"/>
      <c r="AG193" s="255"/>
      <c r="AH193" s="255"/>
      <c r="AI193" s="255"/>
      <c r="AJ193" s="255"/>
      <c r="AK193" s="255"/>
      <c r="AL193" s="255"/>
      <c r="AM193" s="255"/>
      <c r="AN193" s="255"/>
    </row>
    <row r="194" spans="1:40" ht="15.75" customHeight="1">
      <c r="A194" s="255"/>
      <c r="B194" s="4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</row>
    <row r="195" spans="1:40" ht="15.75" customHeight="1">
      <c r="A195" s="255"/>
      <c r="B195" s="4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/>
      <c r="AH195" s="255"/>
      <c r="AI195" s="255"/>
      <c r="AJ195" s="255"/>
      <c r="AK195" s="255"/>
      <c r="AL195" s="255"/>
      <c r="AM195" s="255"/>
      <c r="AN195" s="255"/>
    </row>
    <row r="196" spans="1:40" ht="15.75" customHeight="1">
      <c r="A196" s="255"/>
      <c r="B196" s="4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I196" s="255"/>
      <c r="AJ196" s="255"/>
      <c r="AK196" s="255"/>
      <c r="AL196" s="255"/>
      <c r="AM196" s="255"/>
      <c r="AN196" s="255"/>
    </row>
    <row r="197" spans="1:40" ht="15.75" customHeight="1">
      <c r="A197" s="255"/>
      <c r="B197" s="4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I197" s="255"/>
      <c r="AJ197" s="255"/>
      <c r="AK197" s="255"/>
      <c r="AL197" s="255"/>
      <c r="AM197" s="255"/>
      <c r="AN197" s="255"/>
    </row>
    <row r="198" spans="1:40" ht="15.75" customHeight="1">
      <c r="A198" s="255"/>
      <c r="B198" s="441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</row>
    <row r="199" spans="1:40" ht="15.75" customHeight="1">
      <c r="A199" s="255"/>
      <c r="B199" s="441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  <c r="AJ199" s="255"/>
      <c r="AK199" s="255"/>
      <c r="AL199" s="255"/>
      <c r="AM199" s="255"/>
      <c r="AN199" s="255"/>
    </row>
    <row r="200" spans="1:40" ht="15.75" customHeight="1">
      <c r="A200" s="255"/>
      <c r="B200" s="441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  <c r="AJ200" s="255"/>
      <c r="AK200" s="255"/>
      <c r="AL200" s="255"/>
      <c r="AM200" s="255"/>
      <c r="AN200" s="255"/>
    </row>
    <row r="201" spans="1:40" ht="15.75" customHeight="1">
      <c r="A201" s="255"/>
      <c r="B201" s="441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</row>
    <row r="202" spans="1:40" ht="15.75" customHeight="1">
      <c r="A202" s="255"/>
      <c r="B202" s="441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I202" s="255"/>
      <c r="AJ202" s="255"/>
      <c r="AK202" s="255"/>
      <c r="AL202" s="255"/>
      <c r="AM202" s="255"/>
      <c r="AN202" s="255"/>
    </row>
    <row r="203" spans="1:40" ht="15.75" customHeight="1">
      <c r="A203" s="255"/>
      <c r="B203" s="441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</row>
    <row r="204" spans="1:40" ht="15.75" customHeight="1">
      <c r="A204" s="255"/>
      <c r="B204" s="441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</row>
    <row r="205" spans="1:40" ht="15.75" customHeight="1">
      <c r="A205" s="255"/>
      <c r="B205" s="441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</row>
    <row r="206" spans="1:40" ht="15.75" customHeight="1">
      <c r="A206" s="255"/>
      <c r="B206" s="441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</row>
    <row r="207" spans="1:40" ht="15.75" customHeight="1">
      <c r="A207" s="255"/>
      <c r="B207" s="441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</row>
    <row r="208" spans="1:40" ht="15.75" customHeight="1">
      <c r="A208" s="255"/>
      <c r="B208" s="441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</row>
    <row r="209" spans="1:40" ht="15.75" customHeight="1">
      <c r="A209" s="255"/>
      <c r="B209" s="441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  <c r="AK209" s="255"/>
      <c r="AL209" s="255"/>
      <c r="AM209" s="255"/>
      <c r="AN209" s="255"/>
    </row>
    <row r="210" spans="1:40" ht="15.75" customHeight="1">
      <c r="A210" s="255"/>
      <c r="B210" s="441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</row>
    <row r="211" spans="1:40" ht="15.75" customHeight="1">
      <c r="A211" s="255"/>
      <c r="B211" s="441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</row>
    <row r="212" spans="1:40" ht="15.75" customHeight="1">
      <c r="A212" s="255"/>
      <c r="B212" s="441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5"/>
      <c r="AI212" s="255"/>
      <c r="AJ212" s="255"/>
      <c r="AK212" s="255"/>
      <c r="AL212" s="255"/>
      <c r="AM212" s="255"/>
      <c r="AN212" s="255"/>
    </row>
    <row r="213" spans="1:40" ht="15.75" customHeight="1">
      <c r="A213" s="255"/>
      <c r="B213" s="441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5"/>
      <c r="AI213" s="255"/>
      <c r="AJ213" s="255"/>
      <c r="AK213" s="255"/>
      <c r="AL213" s="255"/>
      <c r="AM213" s="255"/>
      <c r="AN213" s="255"/>
    </row>
    <row r="214" spans="1:40" ht="15.75" customHeight="1">
      <c r="A214" s="255"/>
      <c r="B214" s="441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</row>
    <row r="215" spans="1:40" ht="15.75" customHeight="1">
      <c r="A215" s="255"/>
      <c r="B215" s="441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  <c r="AK215" s="255"/>
      <c r="AL215" s="255"/>
      <c r="AM215" s="255"/>
      <c r="AN215" s="255"/>
    </row>
    <row r="216" spans="1:40" ht="15.75" customHeight="1">
      <c r="A216" s="255"/>
      <c r="B216" s="441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  <c r="AA216" s="255"/>
      <c r="AB216" s="255"/>
      <c r="AC216" s="255"/>
      <c r="AD216" s="255"/>
      <c r="AE216" s="255"/>
      <c r="AF216" s="255"/>
      <c r="AG216" s="255"/>
      <c r="AH216" s="255"/>
      <c r="AI216" s="255"/>
      <c r="AJ216" s="255"/>
      <c r="AK216" s="255"/>
      <c r="AL216" s="255"/>
      <c r="AM216" s="255"/>
      <c r="AN216" s="255"/>
    </row>
    <row r="217" spans="1:40" ht="15.75" customHeight="1">
      <c r="A217" s="255"/>
      <c r="B217" s="441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</row>
    <row r="218" spans="1:40" ht="15.75" customHeight="1">
      <c r="A218" s="255"/>
      <c r="B218" s="441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</row>
    <row r="219" spans="1:40" ht="15.75" customHeight="1">
      <c r="A219" s="255"/>
      <c r="B219" s="441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</row>
    <row r="220" spans="1:40" ht="15.75" customHeight="1">
      <c r="A220" s="255"/>
      <c r="B220" s="441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  <c r="AD220" s="255"/>
      <c r="AE220" s="255"/>
      <c r="AF220" s="255"/>
      <c r="AG220" s="255"/>
      <c r="AH220" s="255"/>
      <c r="AI220" s="255"/>
      <c r="AJ220" s="255"/>
      <c r="AK220" s="255"/>
      <c r="AL220" s="255"/>
      <c r="AM220" s="255"/>
      <c r="AN220" s="255"/>
    </row>
    <row r="221" spans="1:40" ht="15.75" customHeight="1">
      <c r="A221" s="255"/>
      <c r="B221" s="441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  <c r="AD221" s="255"/>
      <c r="AE221" s="255"/>
      <c r="AF221" s="255"/>
      <c r="AG221" s="255"/>
      <c r="AH221" s="255"/>
      <c r="AI221" s="255"/>
      <c r="AJ221" s="255"/>
      <c r="AK221" s="255"/>
      <c r="AL221" s="255"/>
      <c r="AM221" s="255"/>
      <c r="AN221" s="255"/>
    </row>
    <row r="222" spans="1:40" ht="15.75" customHeight="1">
      <c r="A222" s="255"/>
      <c r="B222" s="441"/>
      <c r="C222" s="255"/>
      <c r="D222" s="255"/>
      <c r="E222" s="255"/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  <c r="AD222" s="255"/>
      <c r="AE222" s="255"/>
      <c r="AF222" s="255"/>
      <c r="AG222" s="255"/>
      <c r="AH222" s="255"/>
      <c r="AI222" s="255"/>
      <c r="AJ222" s="255"/>
      <c r="AK222" s="255"/>
      <c r="AL222" s="255"/>
      <c r="AM222" s="255"/>
      <c r="AN222" s="255"/>
    </row>
    <row r="223" spans="1:40" ht="15.75" customHeight="1">
      <c r="A223" s="255"/>
      <c r="B223" s="441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</row>
    <row r="224" spans="1:40" ht="15.75" customHeight="1">
      <c r="A224" s="255"/>
      <c r="B224" s="441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  <c r="AJ224" s="255"/>
      <c r="AK224" s="255"/>
      <c r="AL224" s="255"/>
      <c r="AM224" s="255"/>
      <c r="AN224" s="255"/>
    </row>
    <row r="225" spans="1:40" ht="15.75" customHeight="1">
      <c r="A225" s="255"/>
      <c r="B225" s="441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  <c r="AJ225" s="255"/>
      <c r="AK225" s="255"/>
      <c r="AL225" s="255"/>
      <c r="AM225" s="255"/>
      <c r="AN225" s="255"/>
    </row>
    <row r="226" spans="1:40" ht="15.75" customHeight="1">
      <c r="A226" s="255"/>
      <c r="B226" s="441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I226" s="255"/>
      <c r="AJ226" s="255"/>
      <c r="AK226" s="255"/>
      <c r="AL226" s="255"/>
      <c r="AM226" s="255"/>
      <c r="AN226" s="255"/>
    </row>
    <row r="227" spans="1:40" ht="15.75" customHeight="1">
      <c r="A227" s="255"/>
      <c r="B227" s="441"/>
      <c r="C227" s="255"/>
      <c r="D227" s="255"/>
      <c r="E227" s="255"/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  <c r="AA227" s="255"/>
      <c r="AB227" s="255"/>
      <c r="AC227" s="255"/>
      <c r="AD227" s="255"/>
      <c r="AE227" s="255"/>
      <c r="AF227" s="255"/>
      <c r="AG227" s="255"/>
      <c r="AH227" s="255"/>
      <c r="AI227" s="255"/>
      <c r="AJ227" s="255"/>
      <c r="AK227" s="255"/>
      <c r="AL227" s="255"/>
      <c r="AM227" s="255"/>
      <c r="AN227" s="255"/>
    </row>
    <row r="228" spans="1:40" ht="15.75" customHeight="1">
      <c r="A228" s="255"/>
      <c r="B228" s="441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  <c r="AD228" s="255"/>
      <c r="AE228" s="255"/>
      <c r="AF228" s="255"/>
      <c r="AG228" s="255"/>
      <c r="AH228" s="255"/>
      <c r="AI228" s="255"/>
      <c r="AJ228" s="255"/>
      <c r="AK228" s="255"/>
      <c r="AL228" s="255"/>
      <c r="AM228" s="255"/>
      <c r="AN228" s="255"/>
    </row>
    <row r="229" spans="1:40" ht="15.75" customHeight="1">
      <c r="A229" s="255"/>
      <c r="B229" s="441"/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  <c r="AA229" s="255"/>
      <c r="AB229" s="255"/>
      <c r="AC229" s="255"/>
      <c r="AD229" s="255"/>
      <c r="AE229" s="255"/>
      <c r="AF229" s="255"/>
      <c r="AG229" s="255"/>
      <c r="AH229" s="255"/>
      <c r="AI229" s="255"/>
      <c r="AJ229" s="255"/>
      <c r="AK229" s="255"/>
      <c r="AL229" s="255"/>
      <c r="AM229" s="255"/>
      <c r="AN229" s="255"/>
    </row>
    <row r="230" spans="1:40" ht="15.75" customHeight="1">
      <c r="A230" s="255"/>
      <c r="B230" s="441"/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  <c r="AD230" s="255"/>
      <c r="AE230" s="255"/>
      <c r="AF230" s="255"/>
      <c r="AG230" s="255"/>
      <c r="AH230" s="255"/>
      <c r="AI230" s="255"/>
      <c r="AJ230" s="255"/>
      <c r="AK230" s="255"/>
      <c r="AL230" s="255"/>
      <c r="AM230" s="255"/>
      <c r="AN230" s="255"/>
    </row>
    <row r="231" spans="1:40" ht="15.75" customHeight="1">
      <c r="A231" s="255"/>
      <c r="B231" s="441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  <c r="AD231" s="255"/>
      <c r="AE231" s="255"/>
      <c r="AF231" s="255"/>
      <c r="AG231" s="255"/>
      <c r="AH231" s="255"/>
      <c r="AI231" s="255"/>
      <c r="AJ231" s="255"/>
      <c r="AK231" s="255"/>
      <c r="AL231" s="255"/>
      <c r="AM231" s="255"/>
      <c r="AN231" s="255"/>
    </row>
    <row r="232" spans="1:40" ht="15.75" customHeight="1">
      <c r="A232" s="255"/>
      <c r="B232" s="441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  <c r="AD232" s="255"/>
      <c r="AE232" s="255"/>
      <c r="AF232" s="255"/>
      <c r="AG232" s="255"/>
      <c r="AH232" s="255"/>
      <c r="AI232" s="255"/>
      <c r="AJ232" s="255"/>
      <c r="AK232" s="255"/>
      <c r="AL232" s="255"/>
      <c r="AM232" s="255"/>
      <c r="AN232" s="255"/>
    </row>
    <row r="233" spans="1:40" ht="15.75" customHeight="1">
      <c r="A233" s="255"/>
      <c r="B233" s="441"/>
      <c r="C233" s="255"/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  <c r="AD233" s="255"/>
      <c r="AE233" s="255"/>
      <c r="AF233" s="255"/>
      <c r="AG233" s="255"/>
      <c r="AH233" s="255"/>
      <c r="AI233" s="255"/>
      <c r="AJ233" s="255"/>
      <c r="AK233" s="255"/>
      <c r="AL233" s="255"/>
      <c r="AM233" s="255"/>
      <c r="AN233" s="255"/>
    </row>
    <row r="234" spans="1:40" ht="15.75" customHeight="1">
      <c r="A234" s="255"/>
      <c r="B234" s="441"/>
      <c r="C234" s="255"/>
      <c r="D234" s="255"/>
      <c r="E234" s="255"/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  <c r="AD234" s="255"/>
      <c r="AE234" s="255"/>
      <c r="AF234" s="255"/>
      <c r="AG234" s="255"/>
      <c r="AH234" s="255"/>
      <c r="AI234" s="255"/>
      <c r="AJ234" s="255"/>
      <c r="AK234" s="255"/>
      <c r="AL234" s="255"/>
      <c r="AM234" s="255"/>
      <c r="AN234" s="255"/>
    </row>
    <row r="235" spans="1:40" ht="15.75" customHeight="1">
      <c r="A235" s="255"/>
      <c r="B235" s="441"/>
      <c r="C235" s="255"/>
      <c r="D235" s="255"/>
      <c r="E235" s="255"/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5"/>
      <c r="AI235" s="255"/>
      <c r="AJ235" s="255"/>
      <c r="AK235" s="255"/>
      <c r="AL235" s="255"/>
      <c r="AM235" s="255"/>
      <c r="AN235" s="255"/>
    </row>
    <row r="236" spans="1:40" ht="15.75" customHeight="1">
      <c r="A236" s="255"/>
      <c r="B236" s="441"/>
      <c r="C236" s="255"/>
      <c r="D236" s="255"/>
      <c r="E236" s="255"/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I236" s="255"/>
      <c r="AJ236" s="255"/>
      <c r="AK236" s="255"/>
      <c r="AL236" s="255"/>
      <c r="AM236" s="255"/>
      <c r="AN236" s="255"/>
    </row>
    <row r="237" spans="1:40" ht="15.75" customHeight="1">
      <c r="A237" s="255"/>
      <c r="B237" s="441"/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I237" s="255"/>
      <c r="AJ237" s="255"/>
      <c r="AK237" s="255"/>
      <c r="AL237" s="255"/>
      <c r="AM237" s="255"/>
      <c r="AN237" s="255"/>
    </row>
    <row r="238" spans="1:40" ht="15.75" customHeight="1">
      <c r="A238" s="255"/>
      <c r="B238" s="441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</row>
    <row r="239" spans="1:40" ht="15.75" customHeight="1">
      <c r="A239" s="255"/>
      <c r="B239" s="441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  <c r="AJ239" s="255"/>
      <c r="AK239" s="255"/>
      <c r="AL239" s="255"/>
      <c r="AM239" s="255"/>
      <c r="AN239" s="255"/>
    </row>
    <row r="240" spans="1:40" ht="15.75" customHeight="1">
      <c r="A240" s="255"/>
      <c r="B240" s="441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I240" s="255"/>
      <c r="AJ240" s="255"/>
      <c r="AK240" s="255"/>
      <c r="AL240" s="255"/>
      <c r="AM240" s="255"/>
      <c r="AN240" s="255"/>
    </row>
    <row r="241" spans="1:40" ht="15.75" customHeight="1">
      <c r="A241" s="255"/>
      <c r="B241" s="441"/>
      <c r="C241" s="255"/>
      <c r="D241" s="255"/>
      <c r="E241" s="255"/>
      <c r="F241" s="255"/>
      <c r="G241" s="255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  <c r="AD241" s="255"/>
      <c r="AE241" s="255"/>
      <c r="AF241" s="255"/>
      <c r="AG241" s="255"/>
      <c r="AH241" s="255"/>
      <c r="AI241" s="255"/>
      <c r="AJ241" s="255"/>
      <c r="AK241" s="255"/>
      <c r="AL241" s="255"/>
      <c r="AM241" s="255"/>
      <c r="AN241" s="255"/>
    </row>
    <row r="242" spans="1:40" ht="15.75" customHeight="1">
      <c r="A242" s="255"/>
      <c r="B242" s="441"/>
      <c r="C242" s="255"/>
      <c r="D242" s="255"/>
      <c r="E242" s="255"/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  <c r="AD242" s="255"/>
      <c r="AE242" s="255"/>
      <c r="AF242" s="255"/>
      <c r="AG242" s="255"/>
      <c r="AH242" s="255"/>
      <c r="AI242" s="255"/>
      <c r="AJ242" s="255"/>
      <c r="AK242" s="255"/>
      <c r="AL242" s="255"/>
      <c r="AM242" s="255"/>
      <c r="AN242" s="255"/>
    </row>
    <row r="243" spans="1:40" ht="15.75" customHeight="1">
      <c r="A243" s="255"/>
      <c r="B243" s="441"/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  <c r="AD243" s="255"/>
      <c r="AE243" s="255"/>
      <c r="AF243" s="255"/>
      <c r="AG243" s="255"/>
      <c r="AH243" s="255"/>
      <c r="AI243" s="255"/>
      <c r="AJ243" s="255"/>
      <c r="AK243" s="255"/>
      <c r="AL243" s="255"/>
      <c r="AM243" s="255"/>
      <c r="AN243" s="255"/>
    </row>
    <row r="244" spans="1:40" ht="15.75" customHeight="1">
      <c r="A244" s="255"/>
      <c r="B244" s="441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I244" s="255"/>
      <c r="AJ244" s="255"/>
      <c r="AK244" s="255"/>
      <c r="AL244" s="255"/>
      <c r="AM244" s="255"/>
      <c r="AN244" s="255"/>
    </row>
    <row r="245" spans="1:40" ht="15.75" customHeight="1">
      <c r="A245" s="255"/>
      <c r="B245" s="441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  <c r="AA245" s="255"/>
      <c r="AB245" s="255"/>
      <c r="AC245" s="255"/>
      <c r="AD245" s="255"/>
      <c r="AE245" s="255"/>
      <c r="AF245" s="255"/>
      <c r="AG245" s="255"/>
      <c r="AH245" s="255"/>
      <c r="AI245" s="255"/>
      <c r="AJ245" s="255"/>
      <c r="AK245" s="255"/>
      <c r="AL245" s="255"/>
      <c r="AM245" s="255"/>
      <c r="AN245" s="255"/>
    </row>
    <row r="246" spans="1:40" ht="15.75" customHeight="1">
      <c r="A246" s="255"/>
      <c r="B246" s="441"/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5"/>
      <c r="AI246" s="255"/>
      <c r="AJ246" s="255"/>
      <c r="AK246" s="255"/>
      <c r="AL246" s="255"/>
      <c r="AM246" s="255"/>
      <c r="AN246" s="255"/>
    </row>
    <row r="247" spans="1:40" ht="15.75" customHeight="1">
      <c r="A247" s="255"/>
      <c r="B247" s="441"/>
      <c r="C247" s="255"/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</row>
    <row r="248" spans="1:40" ht="15.75" customHeight="1">
      <c r="A248" s="255"/>
      <c r="B248" s="441"/>
      <c r="C248" s="255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  <c r="AA248" s="255"/>
      <c r="AB248" s="255"/>
      <c r="AC248" s="255"/>
      <c r="AD248" s="255"/>
      <c r="AE248" s="255"/>
      <c r="AF248" s="255"/>
      <c r="AG248" s="255"/>
      <c r="AH248" s="255"/>
      <c r="AI248" s="255"/>
      <c r="AJ248" s="255"/>
      <c r="AK248" s="255"/>
      <c r="AL248" s="255"/>
      <c r="AM248" s="255"/>
      <c r="AN248" s="255"/>
    </row>
    <row r="249" spans="1:40" ht="15.75" customHeight="1">
      <c r="A249" s="255"/>
      <c r="B249" s="441"/>
      <c r="C249" s="255"/>
      <c r="D249" s="255"/>
      <c r="E249" s="255"/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  <c r="AD249" s="255"/>
      <c r="AE249" s="255"/>
      <c r="AF249" s="255"/>
      <c r="AG249" s="255"/>
      <c r="AH249" s="255"/>
      <c r="AI249" s="255"/>
      <c r="AJ249" s="255"/>
      <c r="AK249" s="255"/>
      <c r="AL249" s="255"/>
      <c r="AM249" s="255"/>
      <c r="AN249" s="255"/>
    </row>
    <row r="250" spans="1:40" ht="15.75" customHeight="1">
      <c r="A250" s="255"/>
      <c r="B250" s="441"/>
      <c r="C250" s="255"/>
      <c r="D250" s="255"/>
      <c r="E250" s="255"/>
      <c r="F250" s="255"/>
      <c r="G250" s="255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  <c r="AH250" s="255"/>
      <c r="AI250" s="255"/>
      <c r="AJ250" s="255"/>
      <c r="AK250" s="255"/>
      <c r="AL250" s="255"/>
      <c r="AM250" s="255"/>
      <c r="AN250" s="255"/>
    </row>
    <row r="251" spans="1:40" ht="15.75" customHeight="1">
      <c r="A251" s="255"/>
      <c r="B251" s="441"/>
      <c r="C251" s="255"/>
      <c r="D251" s="255"/>
      <c r="E251" s="255"/>
      <c r="F251" s="255"/>
      <c r="G251" s="255"/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  <c r="AH251" s="255"/>
      <c r="AI251" s="255"/>
      <c r="AJ251" s="255"/>
      <c r="AK251" s="255"/>
      <c r="AL251" s="255"/>
      <c r="AM251" s="255"/>
      <c r="AN251" s="255"/>
    </row>
    <row r="252" spans="1:40" ht="15.75" customHeight="1">
      <c r="A252" s="255"/>
      <c r="B252" s="441"/>
      <c r="C252" s="255"/>
      <c r="D252" s="255"/>
      <c r="E252" s="255"/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255"/>
      <c r="AI252" s="255"/>
      <c r="AJ252" s="255"/>
      <c r="AK252" s="255"/>
      <c r="AL252" s="255"/>
      <c r="AM252" s="255"/>
      <c r="AN252" s="255"/>
    </row>
    <row r="253" spans="1:40" ht="15.75" customHeight="1">
      <c r="A253" s="255"/>
      <c r="B253" s="441"/>
      <c r="C253" s="255"/>
      <c r="D253" s="255"/>
      <c r="E253" s="255"/>
      <c r="F253" s="255"/>
      <c r="G253" s="255"/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  <c r="AA253" s="255"/>
      <c r="AB253" s="255"/>
      <c r="AC253" s="255"/>
      <c r="AD253" s="255"/>
      <c r="AE253" s="255"/>
      <c r="AF253" s="255"/>
      <c r="AG253" s="255"/>
      <c r="AH253" s="255"/>
      <c r="AI253" s="255"/>
      <c r="AJ253" s="255"/>
      <c r="AK253" s="255"/>
      <c r="AL253" s="255"/>
      <c r="AM253" s="255"/>
      <c r="AN253" s="255"/>
    </row>
    <row r="254" spans="1:40" ht="15.75" customHeight="1">
      <c r="A254" s="255"/>
      <c r="B254" s="441"/>
      <c r="C254" s="255"/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255"/>
      <c r="AI254" s="255"/>
      <c r="AJ254" s="255"/>
      <c r="AK254" s="255"/>
      <c r="AL254" s="255"/>
      <c r="AM254" s="255"/>
      <c r="AN254" s="255"/>
    </row>
    <row r="255" spans="1:40" ht="15.75" customHeight="1">
      <c r="A255" s="255"/>
      <c r="B255" s="441"/>
      <c r="C255" s="255"/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  <c r="AH255" s="255"/>
      <c r="AI255" s="255"/>
      <c r="AJ255" s="255"/>
      <c r="AK255" s="255"/>
      <c r="AL255" s="255"/>
      <c r="AM255" s="255"/>
      <c r="AN255" s="255"/>
    </row>
    <row r="256" spans="1:40" ht="15.75" customHeight="1">
      <c r="A256" s="255"/>
      <c r="B256" s="441"/>
      <c r="C256" s="255"/>
      <c r="D256" s="255"/>
      <c r="E256" s="255"/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  <c r="AA256" s="255"/>
      <c r="AB256" s="255"/>
      <c r="AC256" s="255"/>
      <c r="AD256" s="255"/>
      <c r="AE256" s="255"/>
      <c r="AF256" s="255"/>
      <c r="AG256" s="255"/>
      <c r="AH256" s="255"/>
      <c r="AI256" s="255"/>
      <c r="AJ256" s="255"/>
      <c r="AK256" s="255"/>
      <c r="AL256" s="255"/>
      <c r="AM256" s="255"/>
      <c r="AN256" s="255"/>
    </row>
    <row r="257" spans="1:40" ht="15.75" customHeight="1">
      <c r="A257" s="255"/>
      <c r="B257" s="441"/>
      <c r="C257" s="255"/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  <c r="AA257" s="255"/>
      <c r="AB257" s="255"/>
      <c r="AC257" s="255"/>
      <c r="AD257" s="255"/>
      <c r="AE257" s="255"/>
      <c r="AF257" s="255"/>
      <c r="AG257" s="255"/>
      <c r="AH257" s="255"/>
      <c r="AI257" s="255"/>
      <c r="AJ257" s="255"/>
      <c r="AK257" s="255"/>
      <c r="AL257" s="255"/>
      <c r="AM257" s="255"/>
      <c r="AN257" s="255"/>
    </row>
    <row r="258" spans="1:40" ht="15.75" customHeight="1">
      <c r="A258" s="255"/>
      <c r="B258" s="441"/>
      <c r="C258" s="255"/>
      <c r="D258" s="255"/>
      <c r="E258" s="255"/>
      <c r="F258" s="255"/>
      <c r="G258" s="255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  <c r="AH258" s="255"/>
      <c r="AI258" s="255"/>
      <c r="AJ258" s="255"/>
      <c r="AK258" s="255"/>
      <c r="AL258" s="255"/>
      <c r="AM258" s="255"/>
      <c r="AN258" s="255"/>
    </row>
    <row r="259" spans="1:40" ht="15.75" customHeight="1">
      <c r="A259" s="255"/>
      <c r="B259" s="441"/>
      <c r="C259" s="255"/>
      <c r="D259" s="255"/>
      <c r="E259" s="255"/>
      <c r="F259" s="255"/>
      <c r="G259" s="255"/>
      <c r="H259" s="255"/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  <c r="AA259" s="255"/>
      <c r="AB259" s="255"/>
      <c r="AC259" s="255"/>
      <c r="AD259" s="255"/>
      <c r="AE259" s="255"/>
      <c r="AF259" s="255"/>
      <c r="AG259" s="255"/>
      <c r="AH259" s="255"/>
      <c r="AI259" s="255"/>
      <c r="AJ259" s="255"/>
      <c r="AK259" s="255"/>
      <c r="AL259" s="255"/>
      <c r="AM259" s="255"/>
      <c r="AN259" s="255"/>
    </row>
    <row r="260" spans="1:40" ht="15.75" customHeight="1">
      <c r="A260" s="255"/>
      <c r="B260" s="441"/>
      <c r="C260" s="255"/>
      <c r="D260" s="255"/>
      <c r="E260" s="255"/>
      <c r="F260" s="255"/>
      <c r="G260" s="255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  <c r="AA260" s="255"/>
      <c r="AB260" s="255"/>
      <c r="AC260" s="255"/>
      <c r="AD260" s="255"/>
      <c r="AE260" s="255"/>
      <c r="AF260" s="255"/>
      <c r="AG260" s="255"/>
      <c r="AH260" s="255"/>
      <c r="AI260" s="255"/>
      <c r="AJ260" s="255"/>
      <c r="AK260" s="255"/>
      <c r="AL260" s="255"/>
      <c r="AM260" s="255"/>
      <c r="AN260" s="255"/>
    </row>
    <row r="261" spans="1:40" ht="15.75" customHeight="1">
      <c r="A261" s="255"/>
      <c r="B261" s="441"/>
      <c r="C261" s="255"/>
      <c r="D261" s="255"/>
      <c r="E261" s="255"/>
      <c r="F261" s="255"/>
      <c r="G261" s="255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I261" s="255"/>
      <c r="AJ261" s="255"/>
      <c r="AK261" s="255"/>
      <c r="AL261" s="255"/>
      <c r="AM261" s="255"/>
      <c r="AN261" s="255"/>
    </row>
    <row r="262" spans="1:40" ht="15.75" customHeight="1">
      <c r="A262" s="255"/>
      <c r="B262" s="441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  <c r="AJ262" s="255"/>
      <c r="AK262" s="255"/>
      <c r="AL262" s="255"/>
      <c r="AM262" s="255"/>
      <c r="AN262" s="255"/>
    </row>
    <row r="263" spans="1:40" ht="15.75" customHeight="1">
      <c r="A263" s="255"/>
      <c r="B263" s="441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  <c r="AJ263" s="255"/>
      <c r="AK263" s="255"/>
      <c r="AL263" s="255"/>
      <c r="AM263" s="255"/>
      <c r="AN263" s="255"/>
    </row>
    <row r="264" spans="1:40" ht="15.75" customHeight="1">
      <c r="A264" s="255"/>
      <c r="B264" s="441"/>
      <c r="C264" s="255"/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  <c r="AA264" s="255"/>
      <c r="AB264" s="255"/>
      <c r="AC264" s="255"/>
      <c r="AD264" s="255"/>
      <c r="AE264" s="255"/>
      <c r="AF264" s="255"/>
      <c r="AG264" s="255"/>
      <c r="AH264" s="255"/>
      <c r="AI264" s="255"/>
      <c r="AJ264" s="255"/>
      <c r="AK264" s="255"/>
      <c r="AL264" s="255"/>
      <c r="AM264" s="255"/>
      <c r="AN264" s="255"/>
    </row>
    <row r="265" spans="1:40" ht="15.75" customHeight="1">
      <c r="A265" s="255"/>
      <c r="B265" s="441"/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  <c r="AA265" s="255"/>
      <c r="AB265" s="255"/>
      <c r="AC265" s="255"/>
      <c r="AD265" s="255"/>
      <c r="AE265" s="255"/>
      <c r="AF265" s="255"/>
      <c r="AG265" s="255"/>
      <c r="AH265" s="255"/>
      <c r="AI265" s="255"/>
      <c r="AJ265" s="255"/>
      <c r="AK265" s="255"/>
      <c r="AL265" s="255"/>
      <c r="AM265" s="255"/>
      <c r="AN265" s="255"/>
    </row>
    <row r="266" spans="1:40" ht="15.75" customHeight="1">
      <c r="A266" s="255"/>
      <c r="B266" s="441"/>
      <c r="C266" s="255"/>
      <c r="D266" s="255"/>
      <c r="E266" s="255"/>
      <c r="F266" s="255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  <c r="AA266" s="255"/>
      <c r="AB266" s="255"/>
      <c r="AC266" s="255"/>
      <c r="AD266" s="255"/>
      <c r="AE266" s="255"/>
      <c r="AF266" s="255"/>
      <c r="AG266" s="255"/>
      <c r="AH266" s="255"/>
      <c r="AI266" s="255"/>
      <c r="AJ266" s="255"/>
      <c r="AK266" s="255"/>
      <c r="AL266" s="255"/>
      <c r="AM266" s="255"/>
      <c r="AN266" s="255"/>
    </row>
    <row r="267" spans="1:40" ht="15.75" customHeight="1">
      <c r="A267" s="255"/>
      <c r="B267" s="441"/>
      <c r="C267" s="255"/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  <c r="AA267" s="255"/>
      <c r="AB267" s="255"/>
      <c r="AC267" s="255"/>
      <c r="AD267" s="255"/>
      <c r="AE267" s="255"/>
      <c r="AF267" s="255"/>
      <c r="AG267" s="255"/>
      <c r="AH267" s="255"/>
      <c r="AI267" s="255"/>
      <c r="AJ267" s="255"/>
      <c r="AK267" s="255"/>
      <c r="AL267" s="255"/>
      <c r="AM267" s="255"/>
      <c r="AN267" s="255"/>
    </row>
    <row r="268" spans="1:40" ht="15.75" customHeight="1">
      <c r="A268" s="255"/>
      <c r="B268" s="441"/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  <c r="AA268" s="255"/>
      <c r="AB268" s="255"/>
      <c r="AC268" s="255"/>
      <c r="AD268" s="255"/>
      <c r="AE268" s="255"/>
      <c r="AF268" s="255"/>
      <c r="AG268" s="255"/>
      <c r="AH268" s="255"/>
      <c r="AI268" s="255"/>
      <c r="AJ268" s="255"/>
      <c r="AK268" s="255"/>
      <c r="AL268" s="255"/>
      <c r="AM268" s="255"/>
      <c r="AN268" s="255"/>
    </row>
    <row r="269" spans="1:40" ht="15.75" customHeight="1">
      <c r="A269" s="255"/>
      <c r="B269" s="441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55"/>
      <c r="X269" s="255"/>
      <c r="Y269" s="255"/>
      <c r="Z269" s="255"/>
      <c r="AA269" s="255"/>
      <c r="AB269" s="255"/>
      <c r="AC269" s="255"/>
      <c r="AD269" s="255"/>
      <c r="AE269" s="255"/>
      <c r="AF269" s="255"/>
      <c r="AG269" s="255"/>
      <c r="AH269" s="255"/>
      <c r="AI269" s="255"/>
      <c r="AJ269" s="255"/>
      <c r="AK269" s="255"/>
      <c r="AL269" s="255"/>
      <c r="AM269" s="255"/>
      <c r="AN269" s="255"/>
    </row>
    <row r="270" spans="1:40" ht="15.75" customHeight="1">
      <c r="A270" s="255"/>
      <c r="B270" s="441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55"/>
      <c r="X270" s="255"/>
      <c r="Y270" s="255"/>
      <c r="Z270" s="255"/>
      <c r="AA270" s="255"/>
      <c r="AB270" s="255"/>
      <c r="AC270" s="255"/>
      <c r="AD270" s="255"/>
      <c r="AE270" s="255"/>
      <c r="AF270" s="255"/>
      <c r="AG270" s="255"/>
      <c r="AH270" s="255"/>
      <c r="AI270" s="255"/>
      <c r="AJ270" s="255"/>
      <c r="AK270" s="255"/>
      <c r="AL270" s="255"/>
      <c r="AM270" s="255"/>
      <c r="AN270" s="255"/>
    </row>
    <row r="271" spans="1:40" ht="15.75" customHeight="1">
      <c r="A271" s="512"/>
      <c r="B271" s="512"/>
      <c r="C271" s="512"/>
      <c r="D271" s="512"/>
      <c r="E271" s="512"/>
      <c r="F271" s="512"/>
      <c r="G271" s="512"/>
      <c r="H271" s="512"/>
      <c r="I271" s="512"/>
      <c r="J271" s="512"/>
      <c r="K271" s="512"/>
      <c r="L271" s="512"/>
      <c r="M271" s="512"/>
      <c r="N271" s="512"/>
      <c r="O271" s="512"/>
      <c r="P271" s="512"/>
      <c r="Q271" s="512"/>
      <c r="R271" s="512"/>
      <c r="S271" s="512"/>
      <c r="T271" s="512"/>
      <c r="U271" s="512"/>
      <c r="V271" s="512"/>
      <c r="W271" s="512"/>
      <c r="X271" s="512"/>
      <c r="Y271" s="512"/>
      <c r="Z271" s="512"/>
      <c r="AA271" s="512"/>
      <c r="AB271" s="512"/>
      <c r="AC271" s="512"/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</row>
    <row r="272" spans="1:40" ht="15.75" customHeight="1">
      <c r="A272" s="512"/>
      <c r="B272" s="512"/>
      <c r="C272" s="512"/>
      <c r="D272" s="512"/>
      <c r="E272" s="512"/>
      <c r="F272" s="512"/>
      <c r="G272" s="512"/>
      <c r="H272" s="512"/>
      <c r="I272" s="512"/>
      <c r="J272" s="512"/>
      <c r="K272" s="512"/>
      <c r="L272" s="512"/>
      <c r="M272" s="512"/>
      <c r="N272" s="512"/>
      <c r="O272" s="512"/>
      <c r="P272" s="512"/>
      <c r="Q272" s="512"/>
      <c r="R272" s="512"/>
      <c r="S272" s="512"/>
      <c r="T272" s="512"/>
      <c r="U272" s="512"/>
      <c r="V272" s="512"/>
      <c r="W272" s="512"/>
      <c r="X272" s="512"/>
      <c r="Y272" s="512"/>
      <c r="Z272" s="512"/>
      <c r="AA272" s="512"/>
      <c r="AB272" s="512"/>
      <c r="AC272" s="512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</row>
    <row r="273" spans="1:40" ht="15.75" customHeight="1">
      <c r="A273" s="512"/>
      <c r="B273" s="512"/>
      <c r="C273" s="512"/>
      <c r="D273" s="512"/>
      <c r="E273" s="512"/>
      <c r="F273" s="512"/>
      <c r="G273" s="512"/>
      <c r="H273" s="512"/>
      <c r="I273" s="512"/>
      <c r="J273" s="512"/>
      <c r="K273" s="512"/>
      <c r="L273" s="512"/>
      <c r="M273" s="512"/>
      <c r="N273" s="512"/>
      <c r="O273" s="512"/>
      <c r="P273" s="512"/>
      <c r="Q273" s="512"/>
      <c r="R273" s="512"/>
      <c r="S273" s="512"/>
      <c r="T273" s="512"/>
      <c r="U273" s="512"/>
      <c r="V273" s="512"/>
      <c r="W273" s="512"/>
      <c r="X273" s="512"/>
      <c r="Y273" s="512"/>
      <c r="Z273" s="512"/>
      <c r="AA273" s="512"/>
      <c r="AB273" s="512"/>
      <c r="AC273" s="512"/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</row>
    <row r="274" spans="1:40" ht="15.75" customHeight="1">
      <c r="A274" s="512"/>
      <c r="B274" s="512"/>
      <c r="C274" s="512"/>
      <c r="D274" s="512"/>
      <c r="E274" s="512"/>
      <c r="F274" s="512"/>
      <c r="G274" s="512"/>
      <c r="H274" s="512"/>
      <c r="I274" s="512"/>
      <c r="J274" s="512"/>
      <c r="K274" s="512"/>
      <c r="L274" s="512"/>
      <c r="M274" s="512"/>
      <c r="N274" s="512"/>
      <c r="O274" s="512"/>
      <c r="P274" s="512"/>
      <c r="Q274" s="512"/>
      <c r="R274" s="512"/>
      <c r="S274" s="512"/>
      <c r="T274" s="512"/>
      <c r="U274" s="512"/>
      <c r="V274" s="512"/>
      <c r="W274" s="512"/>
      <c r="X274" s="512"/>
      <c r="Y274" s="512"/>
      <c r="Z274" s="512"/>
      <c r="AA274" s="512"/>
      <c r="AB274" s="512"/>
      <c r="AC274" s="512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</row>
    <row r="275" spans="1:40" ht="15.75" customHeight="1">
      <c r="A275" s="512"/>
      <c r="B275" s="512"/>
      <c r="C275" s="512"/>
      <c r="D275" s="512"/>
      <c r="E275" s="512"/>
      <c r="F275" s="512"/>
      <c r="G275" s="512"/>
      <c r="H275" s="512"/>
      <c r="I275" s="512"/>
      <c r="J275" s="512"/>
      <c r="K275" s="512"/>
      <c r="L275" s="512"/>
      <c r="M275" s="512"/>
      <c r="N275" s="512"/>
      <c r="O275" s="512"/>
      <c r="P275" s="512"/>
      <c r="Q275" s="512"/>
      <c r="R275" s="512"/>
      <c r="S275" s="512"/>
      <c r="T275" s="512"/>
      <c r="U275" s="512"/>
      <c r="V275" s="512"/>
      <c r="W275" s="512"/>
      <c r="X275" s="512"/>
      <c r="Y275" s="512"/>
      <c r="Z275" s="512"/>
      <c r="AA275" s="512"/>
      <c r="AB275" s="512"/>
      <c r="AC275" s="512"/>
      <c r="AD275" s="512"/>
      <c r="AE275" s="512"/>
      <c r="AF275" s="512"/>
      <c r="AG275" s="512"/>
      <c r="AH275" s="512"/>
      <c r="AI275" s="512"/>
      <c r="AJ275" s="512"/>
      <c r="AK275" s="512"/>
      <c r="AL275" s="512"/>
      <c r="AM275" s="512"/>
      <c r="AN275" s="512"/>
    </row>
    <row r="276" spans="1:40" ht="15.75" customHeight="1">
      <c r="A276" s="512"/>
      <c r="B276" s="512"/>
      <c r="C276" s="512"/>
      <c r="D276" s="512"/>
      <c r="E276" s="512"/>
      <c r="F276" s="512"/>
      <c r="G276" s="512"/>
      <c r="H276" s="512"/>
      <c r="I276" s="512"/>
      <c r="J276" s="512"/>
      <c r="K276" s="512"/>
      <c r="L276" s="512"/>
      <c r="M276" s="512"/>
      <c r="N276" s="512"/>
      <c r="O276" s="512"/>
      <c r="P276" s="512"/>
      <c r="Q276" s="512"/>
      <c r="R276" s="512"/>
      <c r="S276" s="512"/>
      <c r="T276" s="512"/>
      <c r="U276" s="512"/>
      <c r="V276" s="512"/>
      <c r="W276" s="512"/>
      <c r="X276" s="512"/>
      <c r="Y276" s="512"/>
      <c r="Z276" s="512"/>
      <c r="AA276" s="512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</row>
    <row r="277" spans="1:40" ht="15.75" customHeight="1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12"/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</row>
    <row r="278" spans="1:40" ht="15.75" customHeight="1">
      <c r="A278" s="512"/>
      <c r="B278" s="512"/>
      <c r="C278" s="512"/>
      <c r="D278" s="512"/>
      <c r="E278" s="512"/>
      <c r="F278" s="512"/>
      <c r="G278" s="512"/>
      <c r="H278" s="512"/>
      <c r="I278" s="512"/>
      <c r="J278" s="512"/>
      <c r="K278" s="512"/>
      <c r="L278" s="512"/>
      <c r="M278" s="512"/>
      <c r="N278" s="512"/>
      <c r="O278" s="512"/>
      <c r="P278" s="512"/>
      <c r="Q278" s="512"/>
      <c r="R278" s="512"/>
      <c r="S278" s="512"/>
      <c r="T278" s="512"/>
      <c r="U278" s="512"/>
      <c r="V278" s="512"/>
      <c r="W278" s="512"/>
      <c r="X278" s="512"/>
      <c r="Y278" s="512"/>
      <c r="Z278" s="512"/>
      <c r="AA278" s="512"/>
      <c r="AB278" s="512"/>
      <c r="AC278" s="512"/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</row>
    <row r="279" spans="1:40" ht="15.75" customHeight="1">
      <c r="A279" s="512"/>
      <c r="B279" s="512"/>
      <c r="C279" s="512"/>
      <c r="D279" s="512"/>
      <c r="E279" s="512"/>
      <c r="F279" s="512"/>
      <c r="G279" s="512"/>
      <c r="H279" s="512"/>
      <c r="I279" s="512"/>
      <c r="J279" s="512"/>
      <c r="K279" s="512"/>
      <c r="L279" s="512"/>
      <c r="M279" s="512"/>
      <c r="N279" s="512"/>
      <c r="O279" s="512"/>
      <c r="P279" s="512"/>
      <c r="Q279" s="512"/>
      <c r="R279" s="512"/>
      <c r="S279" s="512"/>
      <c r="T279" s="512"/>
      <c r="U279" s="512"/>
      <c r="V279" s="512"/>
      <c r="W279" s="512"/>
      <c r="X279" s="512"/>
      <c r="Y279" s="512"/>
      <c r="Z279" s="512"/>
      <c r="AA279" s="512"/>
      <c r="AB279" s="512"/>
      <c r="AC279" s="512"/>
      <c r="AD279" s="512"/>
      <c r="AE279" s="512"/>
      <c r="AF279" s="512"/>
      <c r="AG279" s="512"/>
      <c r="AH279" s="512"/>
      <c r="AI279" s="512"/>
      <c r="AJ279" s="512"/>
      <c r="AK279" s="512"/>
      <c r="AL279" s="512"/>
      <c r="AM279" s="512"/>
      <c r="AN279" s="512"/>
    </row>
    <row r="280" spans="1:40" ht="15.75" customHeight="1">
      <c r="A280" s="512"/>
      <c r="B280" s="512"/>
      <c r="C280" s="512"/>
      <c r="D280" s="512"/>
      <c r="E280" s="512"/>
      <c r="F280" s="512"/>
      <c r="G280" s="512"/>
      <c r="H280" s="512"/>
      <c r="I280" s="512"/>
      <c r="J280" s="512"/>
      <c r="K280" s="512"/>
      <c r="L280" s="512"/>
      <c r="M280" s="512"/>
      <c r="N280" s="512"/>
      <c r="O280" s="512"/>
      <c r="P280" s="512"/>
      <c r="Q280" s="512"/>
      <c r="R280" s="512"/>
      <c r="S280" s="512"/>
      <c r="T280" s="512"/>
      <c r="U280" s="512"/>
      <c r="V280" s="512"/>
      <c r="W280" s="512"/>
      <c r="X280" s="512"/>
      <c r="Y280" s="512"/>
      <c r="Z280" s="512"/>
      <c r="AA280" s="512"/>
      <c r="AB280" s="512"/>
      <c r="AC280" s="512"/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</row>
    <row r="281" spans="1:40" ht="15.75" customHeight="1">
      <c r="A281" s="512"/>
      <c r="B281" s="512"/>
      <c r="C281" s="512"/>
      <c r="D281" s="512"/>
      <c r="E281" s="512"/>
      <c r="F281" s="512"/>
      <c r="G281" s="512"/>
      <c r="H281" s="512"/>
      <c r="I281" s="512"/>
      <c r="J281" s="512"/>
      <c r="K281" s="512"/>
      <c r="L281" s="512"/>
      <c r="M281" s="512"/>
      <c r="N281" s="512"/>
      <c r="O281" s="512"/>
      <c r="P281" s="512"/>
      <c r="Q281" s="512"/>
      <c r="R281" s="512"/>
      <c r="S281" s="512"/>
      <c r="T281" s="512"/>
      <c r="U281" s="512"/>
      <c r="V281" s="512"/>
      <c r="W281" s="512"/>
      <c r="X281" s="512"/>
      <c r="Y281" s="512"/>
      <c r="Z281" s="512"/>
      <c r="AA281" s="512"/>
      <c r="AB281" s="512"/>
      <c r="AC281" s="512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</row>
    <row r="282" spans="1:40" ht="15.75" customHeight="1">
      <c r="A282" s="512"/>
      <c r="B282" s="512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512"/>
      <c r="AF282" s="512"/>
      <c r="AG282" s="512"/>
      <c r="AH282" s="512"/>
      <c r="AI282" s="512"/>
      <c r="AJ282" s="512"/>
      <c r="AK282" s="512"/>
      <c r="AL282" s="512"/>
      <c r="AM282" s="512"/>
      <c r="AN282" s="512"/>
    </row>
    <row r="283" spans="1:40" ht="15.75" customHeight="1">
      <c r="A283" s="512"/>
      <c r="B283" s="512"/>
      <c r="C283" s="512"/>
      <c r="D283" s="512"/>
      <c r="E283" s="512"/>
      <c r="F283" s="512"/>
      <c r="G283" s="512"/>
      <c r="H283" s="512"/>
      <c r="I283" s="512"/>
      <c r="J283" s="512"/>
      <c r="K283" s="512"/>
      <c r="L283" s="512"/>
      <c r="M283" s="512"/>
      <c r="N283" s="512"/>
      <c r="O283" s="512"/>
      <c r="P283" s="512"/>
      <c r="Q283" s="512"/>
      <c r="R283" s="512"/>
      <c r="S283" s="512"/>
      <c r="T283" s="512"/>
      <c r="U283" s="512"/>
      <c r="V283" s="512"/>
      <c r="W283" s="512"/>
      <c r="X283" s="512"/>
      <c r="Y283" s="512"/>
      <c r="Z283" s="512"/>
      <c r="AA283" s="512"/>
      <c r="AB283" s="512"/>
      <c r="AC283" s="512"/>
      <c r="AD283" s="512"/>
      <c r="AE283" s="512"/>
      <c r="AF283" s="512"/>
      <c r="AG283" s="512"/>
      <c r="AH283" s="512"/>
      <c r="AI283" s="512"/>
      <c r="AJ283" s="512"/>
      <c r="AK283" s="512"/>
      <c r="AL283" s="512"/>
      <c r="AM283" s="512"/>
      <c r="AN283" s="512"/>
    </row>
    <row r="284" spans="1:40" ht="15.75" customHeight="1">
      <c r="A284" s="512"/>
      <c r="B284" s="512"/>
      <c r="C284" s="512"/>
      <c r="D284" s="512"/>
      <c r="E284" s="512"/>
      <c r="F284" s="512"/>
      <c r="G284" s="512"/>
      <c r="H284" s="512"/>
      <c r="I284" s="512"/>
      <c r="J284" s="512"/>
      <c r="K284" s="512"/>
      <c r="L284" s="512"/>
      <c r="M284" s="512"/>
      <c r="N284" s="512"/>
      <c r="O284" s="512"/>
      <c r="P284" s="512"/>
      <c r="Q284" s="512"/>
      <c r="R284" s="512"/>
      <c r="S284" s="512"/>
      <c r="T284" s="512"/>
      <c r="U284" s="512"/>
      <c r="V284" s="512"/>
      <c r="W284" s="512"/>
      <c r="X284" s="512"/>
      <c r="Y284" s="512"/>
      <c r="Z284" s="512"/>
      <c r="AA284" s="512"/>
      <c r="AB284" s="512"/>
      <c r="AC284" s="512"/>
      <c r="AD284" s="512"/>
      <c r="AE284" s="512"/>
      <c r="AF284" s="512"/>
      <c r="AG284" s="512"/>
      <c r="AH284" s="512"/>
      <c r="AI284" s="512"/>
      <c r="AJ284" s="512"/>
      <c r="AK284" s="512"/>
      <c r="AL284" s="512"/>
      <c r="AM284" s="512"/>
      <c r="AN284" s="512"/>
    </row>
    <row r="285" spans="1:40" ht="15.75" customHeight="1">
      <c r="A285" s="512"/>
      <c r="B285" s="512"/>
      <c r="C285" s="512"/>
      <c r="D285" s="512"/>
      <c r="E285" s="512"/>
      <c r="F285" s="512"/>
      <c r="G285" s="512"/>
      <c r="H285" s="512"/>
      <c r="I285" s="512"/>
      <c r="J285" s="512"/>
      <c r="K285" s="512"/>
      <c r="L285" s="512"/>
      <c r="M285" s="512"/>
      <c r="N285" s="512"/>
      <c r="O285" s="512"/>
      <c r="P285" s="512"/>
      <c r="Q285" s="512"/>
      <c r="R285" s="512"/>
      <c r="S285" s="512"/>
      <c r="T285" s="512"/>
      <c r="U285" s="512"/>
      <c r="V285" s="512"/>
      <c r="W285" s="512"/>
      <c r="X285" s="512"/>
      <c r="Y285" s="512"/>
      <c r="Z285" s="512"/>
      <c r="AA285" s="512"/>
      <c r="AB285" s="512"/>
      <c r="AC285" s="512"/>
      <c r="AD285" s="512"/>
      <c r="AE285" s="512"/>
      <c r="AF285" s="512"/>
      <c r="AG285" s="512"/>
      <c r="AH285" s="512"/>
      <c r="AI285" s="512"/>
      <c r="AJ285" s="512"/>
      <c r="AK285" s="512"/>
      <c r="AL285" s="512"/>
      <c r="AM285" s="512"/>
      <c r="AN285" s="512"/>
    </row>
    <row r="286" spans="1:40" ht="15.75" customHeight="1">
      <c r="A286" s="512"/>
      <c r="B286" s="512"/>
      <c r="C286" s="512"/>
      <c r="D286" s="512"/>
      <c r="E286" s="512"/>
      <c r="F286" s="512"/>
      <c r="G286" s="512"/>
      <c r="H286" s="512"/>
      <c r="I286" s="512"/>
      <c r="J286" s="512"/>
      <c r="K286" s="512"/>
      <c r="L286" s="512"/>
      <c r="M286" s="512"/>
      <c r="N286" s="512"/>
      <c r="O286" s="512"/>
      <c r="P286" s="512"/>
      <c r="Q286" s="512"/>
      <c r="R286" s="512"/>
      <c r="S286" s="512"/>
      <c r="T286" s="512"/>
      <c r="U286" s="512"/>
      <c r="V286" s="512"/>
      <c r="W286" s="512"/>
      <c r="X286" s="512"/>
      <c r="Y286" s="512"/>
      <c r="Z286" s="512"/>
      <c r="AA286" s="512"/>
      <c r="AB286" s="512"/>
      <c r="AC286" s="512"/>
      <c r="AD286" s="512"/>
      <c r="AE286" s="512"/>
      <c r="AF286" s="512"/>
      <c r="AG286" s="512"/>
      <c r="AH286" s="512"/>
      <c r="AI286" s="512"/>
      <c r="AJ286" s="512"/>
      <c r="AK286" s="512"/>
      <c r="AL286" s="512"/>
      <c r="AM286" s="512"/>
      <c r="AN286" s="512"/>
    </row>
    <row r="287" spans="1:40" ht="15.75" customHeight="1">
      <c r="A287" s="512"/>
      <c r="B287" s="512"/>
      <c r="C287" s="512"/>
      <c r="D287" s="512"/>
      <c r="E287" s="512"/>
      <c r="F287" s="512"/>
      <c r="G287" s="512"/>
      <c r="H287" s="512"/>
      <c r="I287" s="512"/>
      <c r="J287" s="512"/>
      <c r="K287" s="512"/>
      <c r="L287" s="512"/>
      <c r="M287" s="512"/>
      <c r="N287" s="512"/>
      <c r="O287" s="512"/>
      <c r="P287" s="512"/>
      <c r="Q287" s="512"/>
      <c r="R287" s="512"/>
      <c r="S287" s="512"/>
      <c r="T287" s="512"/>
      <c r="U287" s="512"/>
      <c r="V287" s="512"/>
      <c r="W287" s="512"/>
      <c r="X287" s="512"/>
      <c r="Y287" s="512"/>
      <c r="Z287" s="512"/>
      <c r="AA287" s="512"/>
      <c r="AB287" s="512"/>
      <c r="AC287" s="512"/>
      <c r="AD287" s="512"/>
      <c r="AE287" s="512"/>
      <c r="AF287" s="512"/>
      <c r="AG287" s="512"/>
      <c r="AH287" s="512"/>
      <c r="AI287" s="512"/>
      <c r="AJ287" s="512"/>
      <c r="AK287" s="512"/>
      <c r="AL287" s="512"/>
      <c r="AM287" s="512"/>
      <c r="AN287" s="512"/>
    </row>
    <row r="288" spans="1:40" ht="15.75" customHeight="1">
      <c r="A288" s="512"/>
      <c r="B288" s="512"/>
      <c r="C288" s="512"/>
      <c r="D288" s="512"/>
      <c r="E288" s="512"/>
      <c r="F288" s="512"/>
      <c r="G288" s="512"/>
      <c r="H288" s="512"/>
      <c r="I288" s="512"/>
      <c r="J288" s="512"/>
      <c r="K288" s="512"/>
      <c r="L288" s="512"/>
      <c r="M288" s="512"/>
      <c r="N288" s="512"/>
      <c r="O288" s="512"/>
      <c r="P288" s="512"/>
      <c r="Q288" s="512"/>
      <c r="R288" s="512"/>
      <c r="S288" s="512"/>
      <c r="T288" s="512"/>
      <c r="U288" s="512"/>
      <c r="V288" s="512"/>
      <c r="W288" s="512"/>
      <c r="X288" s="512"/>
      <c r="Y288" s="512"/>
      <c r="Z288" s="512"/>
      <c r="AA288" s="512"/>
      <c r="AB288" s="512"/>
      <c r="AC288" s="512"/>
      <c r="AD288" s="512"/>
      <c r="AE288" s="512"/>
      <c r="AF288" s="512"/>
      <c r="AG288" s="512"/>
      <c r="AH288" s="512"/>
      <c r="AI288" s="512"/>
      <c r="AJ288" s="512"/>
      <c r="AK288" s="512"/>
      <c r="AL288" s="512"/>
      <c r="AM288" s="512"/>
      <c r="AN288" s="512"/>
    </row>
    <row r="289" spans="1:40" ht="15.75" customHeight="1">
      <c r="A289" s="512"/>
      <c r="B289" s="512"/>
      <c r="C289" s="512"/>
      <c r="D289" s="512"/>
      <c r="E289" s="512"/>
      <c r="F289" s="512"/>
      <c r="G289" s="512"/>
      <c r="H289" s="512"/>
      <c r="I289" s="512"/>
      <c r="J289" s="512"/>
      <c r="K289" s="512"/>
      <c r="L289" s="512"/>
      <c r="M289" s="512"/>
      <c r="N289" s="512"/>
      <c r="O289" s="512"/>
      <c r="P289" s="512"/>
      <c r="Q289" s="512"/>
      <c r="R289" s="512"/>
      <c r="S289" s="512"/>
      <c r="T289" s="512"/>
      <c r="U289" s="512"/>
      <c r="V289" s="512"/>
      <c r="W289" s="512"/>
      <c r="X289" s="512"/>
      <c r="Y289" s="512"/>
      <c r="Z289" s="512"/>
      <c r="AA289" s="512"/>
      <c r="AB289" s="512"/>
      <c r="AC289" s="512"/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</row>
    <row r="290" spans="1:40" ht="15.75" customHeight="1">
      <c r="A290" s="512"/>
      <c r="B290" s="512"/>
      <c r="C290" s="512"/>
      <c r="D290" s="512"/>
      <c r="E290" s="512"/>
      <c r="F290" s="512"/>
      <c r="G290" s="512"/>
      <c r="H290" s="512"/>
      <c r="I290" s="512"/>
      <c r="J290" s="512"/>
      <c r="K290" s="512"/>
      <c r="L290" s="512"/>
      <c r="M290" s="512"/>
      <c r="N290" s="512"/>
      <c r="O290" s="512"/>
      <c r="P290" s="512"/>
      <c r="Q290" s="512"/>
      <c r="R290" s="512"/>
      <c r="S290" s="512"/>
      <c r="T290" s="512"/>
      <c r="U290" s="512"/>
      <c r="V290" s="512"/>
      <c r="W290" s="512"/>
      <c r="X290" s="512"/>
      <c r="Y290" s="512"/>
      <c r="Z290" s="512"/>
      <c r="AA290" s="512"/>
      <c r="AB290" s="512"/>
      <c r="AC290" s="512"/>
      <c r="AD290" s="512"/>
      <c r="AE290" s="512"/>
      <c r="AF290" s="512"/>
      <c r="AG290" s="512"/>
      <c r="AH290" s="512"/>
      <c r="AI290" s="512"/>
      <c r="AJ290" s="512"/>
      <c r="AK290" s="512"/>
      <c r="AL290" s="512"/>
      <c r="AM290" s="512"/>
      <c r="AN290" s="512"/>
    </row>
    <row r="291" spans="1:40" ht="15.75" customHeight="1">
      <c r="A291" s="512"/>
      <c r="B291" s="512"/>
      <c r="C291" s="512"/>
      <c r="D291" s="512"/>
      <c r="E291" s="512"/>
      <c r="F291" s="512"/>
      <c r="G291" s="512"/>
      <c r="H291" s="512"/>
      <c r="I291" s="512"/>
      <c r="J291" s="512"/>
      <c r="K291" s="512"/>
      <c r="L291" s="512"/>
      <c r="M291" s="512"/>
      <c r="N291" s="512"/>
      <c r="O291" s="512"/>
      <c r="P291" s="512"/>
      <c r="Q291" s="512"/>
      <c r="R291" s="512"/>
      <c r="S291" s="512"/>
      <c r="T291" s="512"/>
      <c r="U291" s="512"/>
      <c r="V291" s="512"/>
      <c r="W291" s="512"/>
      <c r="X291" s="512"/>
      <c r="Y291" s="512"/>
      <c r="Z291" s="512"/>
      <c r="AA291" s="512"/>
      <c r="AB291" s="512"/>
      <c r="AC291" s="512"/>
      <c r="AD291" s="512"/>
      <c r="AE291" s="512"/>
      <c r="AF291" s="512"/>
      <c r="AG291" s="512"/>
      <c r="AH291" s="512"/>
      <c r="AI291" s="512"/>
      <c r="AJ291" s="512"/>
      <c r="AK291" s="512"/>
      <c r="AL291" s="512"/>
      <c r="AM291" s="512"/>
      <c r="AN291" s="512"/>
    </row>
    <row r="292" spans="1:40" ht="15.75" customHeight="1">
      <c r="A292" s="512"/>
      <c r="B292" s="512"/>
      <c r="C292" s="512"/>
      <c r="D292" s="512"/>
      <c r="E292" s="512"/>
      <c r="F292" s="512"/>
      <c r="G292" s="512"/>
      <c r="H292" s="512"/>
      <c r="I292" s="512"/>
      <c r="J292" s="512"/>
      <c r="K292" s="512"/>
      <c r="L292" s="512"/>
      <c r="M292" s="512"/>
      <c r="N292" s="512"/>
      <c r="O292" s="512"/>
      <c r="P292" s="512"/>
      <c r="Q292" s="512"/>
      <c r="R292" s="512"/>
      <c r="S292" s="512"/>
      <c r="T292" s="512"/>
      <c r="U292" s="512"/>
      <c r="V292" s="512"/>
      <c r="W292" s="512"/>
      <c r="X292" s="512"/>
      <c r="Y292" s="512"/>
      <c r="Z292" s="512"/>
      <c r="AA292" s="512"/>
      <c r="AB292" s="512"/>
      <c r="AC292" s="512"/>
      <c r="AD292" s="512"/>
      <c r="AE292" s="512"/>
      <c r="AF292" s="512"/>
      <c r="AG292" s="512"/>
      <c r="AH292" s="512"/>
      <c r="AI292" s="512"/>
      <c r="AJ292" s="512"/>
      <c r="AK292" s="512"/>
      <c r="AL292" s="512"/>
      <c r="AM292" s="512"/>
      <c r="AN292" s="512"/>
    </row>
    <row r="293" spans="1:40" ht="15.75" customHeight="1">
      <c r="A293" s="512"/>
      <c r="B293" s="512"/>
      <c r="C293" s="512"/>
      <c r="D293" s="512"/>
      <c r="E293" s="512"/>
      <c r="F293" s="512"/>
      <c r="G293" s="512"/>
      <c r="H293" s="512"/>
      <c r="I293" s="512"/>
      <c r="J293" s="512"/>
      <c r="K293" s="512"/>
      <c r="L293" s="512"/>
      <c r="M293" s="512"/>
      <c r="N293" s="512"/>
      <c r="O293" s="512"/>
      <c r="P293" s="512"/>
      <c r="Q293" s="512"/>
      <c r="R293" s="512"/>
      <c r="S293" s="512"/>
      <c r="T293" s="512"/>
      <c r="U293" s="512"/>
      <c r="V293" s="512"/>
      <c r="W293" s="512"/>
      <c r="X293" s="512"/>
      <c r="Y293" s="512"/>
      <c r="Z293" s="512"/>
      <c r="AA293" s="512"/>
      <c r="AB293" s="512"/>
      <c r="AC293" s="512"/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</row>
    <row r="294" spans="1:40" ht="15.75" customHeight="1">
      <c r="A294" s="512"/>
      <c r="B294" s="512"/>
      <c r="C294" s="512"/>
      <c r="D294" s="512"/>
      <c r="E294" s="512"/>
      <c r="F294" s="512"/>
      <c r="G294" s="512"/>
      <c r="H294" s="512"/>
      <c r="I294" s="512"/>
      <c r="J294" s="512"/>
      <c r="K294" s="512"/>
      <c r="L294" s="512"/>
      <c r="M294" s="512"/>
      <c r="N294" s="512"/>
      <c r="O294" s="512"/>
      <c r="P294" s="512"/>
      <c r="Q294" s="512"/>
      <c r="R294" s="512"/>
      <c r="S294" s="512"/>
      <c r="T294" s="512"/>
      <c r="U294" s="512"/>
      <c r="V294" s="512"/>
      <c r="W294" s="512"/>
      <c r="X294" s="512"/>
      <c r="Y294" s="512"/>
      <c r="Z294" s="512"/>
      <c r="AA294" s="512"/>
      <c r="AB294" s="512"/>
      <c r="AC294" s="512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</row>
    <row r="295" spans="1:40" ht="15.75" customHeight="1">
      <c r="A295" s="512"/>
      <c r="B295" s="512"/>
      <c r="C295" s="512"/>
      <c r="D295" s="512"/>
      <c r="E295" s="512"/>
      <c r="F295" s="512"/>
      <c r="G295" s="512"/>
      <c r="H295" s="512"/>
      <c r="I295" s="512"/>
      <c r="J295" s="512"/>
      <c r="K295" s="512"/>
      <c r="L295" s="512"/>
      <c r="M295" s="512"/>
      <c r="N295" s="512"/>
      <c r="O295" s="512"/>
      <c r="P295" s="512"/>
      <c r="Q295" s="512"/>
      <c r="R295" s="512"/>
      <c r="S295" s="512"/>
      <c r="T295" s="512"/>
      <c r="U295" s="512"/>
      <c r="V295" s="512"/>
      <c r="W295" s="512"/>
      <c r="X295" s="512"/>
      <c r="Y295" s="512"/>
      <c r="Z295" s="512"/>
      <c r="AA295" s="512"/>
      <c r="AB295" s="512"/>
      <c r="AC295" s="512"/>
      <c r="AD295" s="512"/>
      <c r="AE295" s="512"/>
      <c r="AF295" s="512"/>
      <c r="AG295" s="512"/>
      <c r="AH295" s="512"/>
      <c r="AI295" s="512"/>
      <c r="AJ295" s="512"/>
      <c r="AK295" s="512"/>
      <c r="AL295" s="512"/>
      <c r="AM295" s="512"/>
      <c r="AN295" s="512"/>
    </row>
    <row r="296" spans="1:40" ht="15.75" customHeight="1">
      <c r="A296" s="512"/>
      <c r="B296" s="512"/>
      <c r="C296" s="512"/>
      <c r="D296" s="512"/>
      <c r="E296" s="512"/>
      <c r="F296" s="512"/>
      <c r="G296" s="512"/>
      <c r="H296" s="512"/>
      <c r="I296" s="512"/>
      <c r="J296" s="512"/>
      <c r="K296" s="512"/>
      <c r="L296" s="512"/>
      <c r="M296" s="512"/>
      <c r="N296" s="512"/>
      <c r="O296" s="512"/>
      <c r="P296" s="512"/>
      <c r="Q296" s="512"/>
      <c r="R296" s="512"/>
      <c r="S296" s="512"/>
      <c r="T296" s="512"/>
      <c r="U296" s="512"/>
      <c r="V296" s="512"/>
      <c r="W296" s="512"/>
      <c r="X296" s="512"/>
      <c r="Y296" s="512"/>
      <c r="Z296" s="512"/>
      <c r="AA296" s="512"/>
      <c r="AB296" s="512"/>
      <c r="AC296" s="512"/>
      <c r="AD296" s="512"/>
      <c r="AE296" s="512"/>
      <c r="AF296" s="512"/>
      <c r="AG296" s="512"/>
      <c r="AH296" s="512"/>
      <c r="AI296" s="512"/>
      <c r="AJ296" s="512"/>
      <c r="AK296" s="512"/>
      <c r="AL296" s="512"/>
      <c r="AM296" s="512"/>
      <c r="AN296" s="512"/>
    </row>
    <row r="297" spans="1:40" ht="15.75" customHeight="1">
      <c r="A297" s="512"/>
      <c r="B297" s="512"/>
      <c r="C297" s="512"/>
      <c r="D297" s="512"/>
      <c r="E297" s="512"/>
      <c r="F297" s="512"/>
      <c r="G297" s="512"/>
      <c r="H297" s="512"/>
      <c r="I297" s="512"/>
      <c r="J297" s="512"/>
      <c r="K297" s="512"/>
      <c r="L297" s="512"/>
      <c r="M297" s="512"/>
      <c r="N297" s="512"/>
      <c r="O297" s="512"/>
      <c r="P297" s="512"/>
      <c r="Q297" s="512"/>
      <c r="R297" s="512"/>
      <c r="S297" s="512"/>
      <c r="T297" s="512"/>
      <c r="U297" s="512"/>
      <c r="V297" s="512"/>
      <c r="W297" s="512"/>
      <c r="X297" s="512"/>
      <c r="Y297" s="512"/>
      <c r="Z297" s="512"/>
      <c r="AA297" s="512"/>
      <c r="AB297" s="512"/>
      <c r="AC297" s="512"/>
      <c r="AD297" s="512"/>
      <c r="AE297" s="512"/>
      <c r="AF297" s="512"/>
      <c r="AG297" s="512"/>
      <c r="AH297" s="512"/>
      <c r="AI297" s="512"/>
      <c r="AJ297" s="512"/>
      <c r="AK297" s="512"/>
      <c r="AL297" s="512"/>
      <c r="AM297" s="512"/>
      <c r="AN297" s="512"/>
    </row>
    <row r="298" spans="1:40" ht="15.75" customHeight="1">
      <c r="A298" s="512"/>
      <c r="B298" s="512"/>
      <c r="C298" s="512"/>
      <c r="D298" s="512"/>
      <c r="E298" s="512"/>
      <c r="F298" s="512"/>
      <c r="G298" s="512"/>
      <c r="H298" s="512"/>
      <c r="I298" s="512"/>
      <c r="J298" s="512"/>
      <c r="K298" s="512"/>
      <c r="L298" s="512"/>
      <c r="M298" s="512"/>
      <c r="N298" s="512"/>
      <c r="O298" s="512"/>
      <c r="P298" s="512"/>
      <c r="Q298" s="512"/>
      <c r="R298" s="512"/>
      <c r="S298" s="512"/>
      <c r="T298" s="512"/>
      <c r="U298" s="512"/>
      <c r="V298" s="512"/>
      <c r="W298" s="512"/>
      <c r="X298" s="512"/>
      <c r="Y298" s="512"/>
      <c r="Z298" s="512"/>
      <c r="AA298" s="512"/>
      <c r="AB298" s="512"/>
      <c r="AC298" s="512"/>
      <c r="AD298" s="512"/>
      <c r="AE298" s="512"/>
      <c r="AF298" s="512"/>
      <c r="AG298" s="512"/>
      <c r="AH298" s="512"/>
      <c r="AI298" s="512"/>
      <c r="AJ298" s="512"/>
      <c r="AK298" s="512"/>
      <c r="AL298" s="512"/>
      <c r="AM298" s="512"/>
      <c r="AN298" s="512"/>
    </row>
    <row r="299" spans="1:40" ht="15.75" customHeight="1">
      <c r="A299" s="512"/>
      <c r="B299" s="512"/>
      <c r="C299" s="512"/>
      <c r="D299" s="512"/>
      <c r="E299" s="512"/>
      <c r="F299" s="512"/>
      <c r="G299" s="512"/>
      <c r="H299" s="512"/>
      <c r="I299" s="512"/>
      <c r="J299" s="512"/>
      <c r="K299" s="512"/>
      <c r="L299" s="512"/>
      <c r="M299" s="512"/>
      <c r="N299" s="512"/>
      <c r="O299" s="512"/>
      <c r="P299" s="512"/>
      <c r="Q299" s="512"/>
      <c r="R299" s="512"/>
      <c r="S299" s="512"/>
      <c r="T299" s="512"/>
      <c r="U299" s="512"/>
      <c r="V299" s="512"/>
      <c r="W299" s="512"/>
      <c r="X299" s="512"/>
      <c r="Y299" s="512"/>
      <c r="Z299" s="512"/>
      <c r="AA299" s="512"/>
      <c r="AB299" s="512"/>
      <c r="AC299" s="512"/>
      <c r="AD299" s="512"/>
      <c r="AE299" s="512"/>
      <c r="AF299" s="512"/>
      <c r="AG299" s="512"/>
      <c r="AH299" s="512"/>
      <c r="AI299" s="512"/>
      <c r="AJ299" s="512"/>
      <c r="AK299" s="512"/>
      <c r="AL299" s="512"/>
      <c r="AM299" s="512"/>
      <c r="AN299" s="512"/>
    </row>
    <row r="300" spans="1:40" ht="15.75" customHeight="1">
      <c r="A300" s="512"/>
      <c r="B300" s="512"/>
      <c r="C300" s="512"/>
      <c r="D300" s="512"/>
      <c r="E300" s="512"/>
      <c r="F300" s="512"/>
      <c r="G300" s="512"/>
      <c r="H300" s="512"/>
      <c r="I300" s="512"/>
      <c r="J300" s="512"/>
      <c r="K300" s="512"/>
      <c r="L300" s="512"/>
      <c r="M300" s="512"/>
      <c r="N300" s="512"/>
      <c r="O300" s="512"/>
      <c r="P300" s="512"/>
      <c r="Q300" s="512"/>
      <c r="R300" s="512"/>
      <c r="S300" s="512"/>
      <c r="T300" s="512"/>
      <c r="U300" s="512"/>
      <c r="V300" s="512"/>
      <c r="W300" s="512"/>
      <c r="X300" s="512"/>
      <c r="Y300" s="512"/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</row>
    <row r="301" spans="1:40" ht="15.75" customHeight="1">
      <c r="A301" s="512"/>
      <c r="B301" s="512"/>
      <c r="C301" s="512"/>
      <c r="D301" s="512"/>
      <c r="E301" s="512"/>
      <c r="F301" s="512"/>
      <c r="G301" s="512"/>
      <c r="H301" s="512"/>
      <c r="I301" s="512"/>
      <c r="J301" s="512"/>
      <c r="K301" s="512"/>
      <c r="L301" s="512"/>
      <c r="M301" s="512"/>
      <c r="N301" s="512"/>
      <c r="O301" s="512"/>
      <c r="P301" s="512"/>
      <c r="Q301" s="512"/>
      <c r="R301" s="512"/>
      <c r="S301" s="512"/>
      <c r="T301" s="512"/>
      <c r="U301" s="512"/>
      <c r="V301" s="512"/>
      <c r="W301" s="512"/>
      <c r="X301" s="512"/>
      <c r="Y301" s="512"/>
      <c r="Z301" s="512"/>
      <c r="AA301" s="512"/>
      <c r="AB301" s="512"/>
      <c r="AC301" s="512"/>
      <c r="AD301" s="512"/>
      <c r="AE301" s="512"/>
      <c r="AF301" s="512"/>
      <c r="AG301" s="512"/>
      <c r="AH301" s="512"/>
      <c r="AI301" s="512"/>
      <c r="AJ301" s="512"/>
      <c r="AK301" s="512"/>
      <c r="AL301" s="512"/>
      <c r="AM301" s="512"/>
      <c r="AN301" s="512"/>
    </row>
    <row r="302" spans="1:40" ht="15.75" customHeight="1">
      <c r="A302" s="512"/>
      <c r="B302" s="512"/>
      <c r="C302" s="512"/>
      <c r="D302" s="512"/>
      <c r="E302" s="512"/>
      <c r="F302" s="512"/>
      <c r="G302" s="512"/>
      <c r="H302" s="512"/>
      <c r="I302" s="512"/>
      <c r="J302" s="512"/>
      <c r="K302" s="512"/>
      <c r="L302" s="512"/>
      <c r="M302" s="512"/>
      <c r="N302" s="512"/>
      <c r="O302" s="512"/>
      <c r="P302" s="512"/>
      <c r="Q302" s="512"/>
      <c r="R302" s="512"/>
      <c r="S302" s="512"/>
      <c r="T302" s="512"/>
      <c r="U302" s="512"/>
      <c r="V302" s="512"/>
      <c r="W302" s="512"/>
      <c r="X302" s="512"/>
      <c r="Y302" s="512"/>
      <c r="Z302" s="512"/>
      <c r="AA302" s="512"/>
      <c r="AB302" s="512"/>
      <c r="AC302" s="512"/>
      <c r="AD302" s="512"/>
      <c r="AE302" s="512"/>
      <c r="AF302" s="512"/>
      <c r="AG302" s="512"/>
      <c r="AH302" s="512"/>
      <c r="AI302" s="512"/>
      <c r="AJ302" s="512"/>
      <c r="AK302" s="512"/>
      <c r="AL302" s="512"/>
      <c r="AM302" s="512"/>
      <c r="AN302" s="512"/>
    </row>
    <row r="303" spans="1:40" ht="15.75" customHeight="1">
      <c r="A303" s="512"/>
      <c r="B303" s="512"/>
      <c r="C303" s="512"/>
      <c r="D303" s="512"/>
      <c r="E303" s="512"/>
      <c r="F303" s="512"/>
      <c r="G303" s="512"/>
      <c r="H303" s="512"/>
      <c r="I303" s="512"/>
      <c r="J303" s="512"/>
      <c r="K303" s="512"/>
      <c r="L303" s="512"/>
      <c r="M303" s="512"/>
      <c r="N303" s="512"/>
      <c r="O303" s="512"/>
      <c r="P303" s="512"/>
      <c r="Q303" s="512"/>
      <c r="R303" s="512"/>
      <c r="S303" s="512"/>
      <c r="T303" s="512"/>
      <c r="U303" s="512"/>
      <c r="V303" s="512"/>
      <c r="W303" s="512"/>
      <c r="X303" s="512"/>
      <c r="Y303" s="512"/>
      <c r="Z303" s="512"/>
      <c r="AA303" s="512"/>
      <c r="AB303" s="512"/>
      <c r="AC303" s="512"/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</row>
    <row r="304" spans="1:40" ht="15.75" customHeight="1">
      <c r="A304" s="512"/>
      <c r="B304" s="51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/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</row>
    <row r="305" spans="1:40" ht="15.75" customHeight="1">
      <c r="A305" s="512"/>
      <c r="B305" s="512"/>
      <c r="C305" s="512"/>
      <c r="D305" s="512"/>
      <c r="E305" s="512"/>
      <c r="F305" s="512"/>
      <c r="G305" s="512"/>
      <c r="H305" s="512"/>
      <c r="I305" s="512"/>
      <c r="J305" s="512"/>
      <c r="K305" s="512"/>
      <c r="L305" s="512"/>
      <c r="M305" s="512"/>
      <c r="N305" s="512"/>
      <c r="O305" s="512"/>
      <c r="P305" s="512"/>
      <c r="Q305" s="512"/>
      <c r="R305" s="512"/>
      <c r="S305" s="512"/>
      <c r="T305" s="512"/>
      <c r="U305" s="512"/>
      <c r="V305" s="512"/>
      <c r="W305" s="512"/>
      <c r="X305" s="512"/>
      <c r="Y305" s="512"/>
      <c r="Z305" s="512"/>
      <c r="AA305" s="512"/>
      <c r="AB305" s="512"/>
      <c r="AC305" s="512"/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</row>
    <row r="306" spans="1:40" ht="15.75" customHeight="1">
      <c r="A306" s="512"/>
      <c r="B306" s="512"/>
      <c r="C306" s="512"/>
      <c r="D306" s="512"/>
      <c r="E306" s="512"/>
      <c r="F306" s="512"/>
      <c r="G306" s="512"/>
      <c r="H306" s="512"/>
      <c r="I306" s="512"/>
      <c r="J306" s="512"/>
      <c r="K306" s="512"/>
      <c r="L306" s="512"/>
      <c r="M306" s="512"/>
      <c r="N306" s="512"/>
      <c r="O306" s="512"/>
      <c r="P306" s="512"/>
      <c r="Q306" s="512"/>
      <c r="R306" s="512"/>
      <c r="S306" s="512"/>
      <c r="T306" s="512"/>
      <c r="U306" s="512"/>
      <c r="V306" s="512"/>
      <c r="W306" s="512"/>
      <c r="X306" s="512"/>
      <c r="Y306" s="512"/>
      <c r="Z306" s="512"/>
      <c r="AA306" s="512"/>
      <c r="AB306" s="512"/>
      <c r="AC306" s="512"/>
      <c r="AD306" s="512"/>
      <c r="AE306" s="512"/>
      <c r="AF306" s="512"/>
      <c r="AG306" s="512"/>
      <c r="AH306" s="512"/>
      <c r="AI306" s="512"/>
      <c r="AJ306" s="512"/>
      <c r="AK306" s="512"/>
      <c r="AL306" s="512"/>
      <c r="AM306" s="512"/>
      <c r="AN306" s="512"/>
    </row>
    <row r="307" spans="1:40" ht="15.75" customHeight="1">
      <c r="A307" s="512"/>
      <c r="B307" s="512"/>
      <c r="C307" s="512"/>
      <c r="D307" s="512"/>
      <c r="E307" s="512"/>
      <c r="F307" s="512"/>
      <c r="G307" s="512"/>
      <c r="H307" s="512"/>
      <c r="I307" s="512"/>
      <c r="J307" s="512"/>
      <c r="K307" s="512"/>
      <c r="L307" s="512"/>
      <c r="M307" s="512"/>
      <c r="N307" s="512"/>
      <c r="O307" s="512"/>
      <c r="P307" s="512"/>
      <c r="Q307" s="512"/>
      <c r="R307" s="512"/>
      <c r="S307" s="512"/>
      <c r="T307" s="512"/>
      <c r="U307" s="512"/>
      <c r="V307" s="512"/>
      <c r="W307" s="512"/>
      <c r="X307" s="512"/>
      <c r="Y307" s="512"/>
      <c r="Z307" s="512"/>
      <c r="AA307" s="512"/>
      <c r="AB307" s="512"/>
      <c r="AC307" s="512"/>
      <c r="AD307" s="512"/>
      <c r="AE307" s="512"/>
      <c r="AF307" s="512"/>
      <c r="AG307" s="512"/>
      <c r="AH307" s="512"/>
      <c r="AI307" s="512"/>
      <c r="AJ307" s="512"/>
      <c r="AK307" s="512"/>
      <c r="AL307" s="512"/>
      <c r="AM307" s="512"/>
      <c r="AN307" s="512"/>
    </row>
    <row r="308" spans="1:40" ht="15.75" customHeight="1">
      <c r="A308" s="512"/>
      <c r="B308" s="512"/>
      <c r="C308" s="512"/>
      <c r="D308" s="512"/>
      <c r="E308" s="512"/>
      <c r="F308" s="512"/>
      <c r="G308" s="512"/>
      <c r="H308" s="512"/>
      <c r="I308" s="512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/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</row>
    <row r="309" spans="1:40" ht="15.75" customHeight="1">
      <c r="A309" s="512"/>
      <c r="B309" s="512"/>
      <c r="C309" s="512"/>
      <c r="D309" s="512"/>
      <c r="E309" s="512"/>
      <c r="F309" s="512"/>
      <c r="G309" s="512"/>
      <c r="H309" s="512"/>
      <c r="I309" s="512"/>
      <c r="J309" s="512"/>
      <c r="K309" s="512"/>
      <c r="L309" s="512"/>
      <c r="M309" s="512"/>
      <c r="N309" s="512"/>
      <c r="O309" s="512"/>
      <c r="P309" s="512"/>
      <c r="Q309" s="512"/>
      <c r="R309" s="512"/>
      <c r="S309" s="512"/>
      <c r="T309" s="512"/>
      <c r="U309" s="512"/>
      <c r="V309" s="512"/>
      <c r="W309" s="512"/>
      <c r="X309" s="512"/>
      <c r="Y309" s="512"/>
      <c r="Z309" s="512"/>
      <c r="AA309" s="512"/>
      <c r="AB309" s="512"/>
      <c r="AC309" s="512"/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</row>
    <row r="310" spans="1:40" ht="15.75" customHeight="1">
      <c r="A310" s="512"/>
      <c r="B310" s="512"/>
      <c r="C310" s="512"/>
      <c r="D310" s="512"/>
      <c r="E310" s="512"/>
      <c r="F310" s="512"/>
      <c r="G310" s="512"/>
      <c r="H310" s="512"/>
      <c r="I310" s="512"/>
      <c r="J310" s="512"/>
      <c r="K310" s="512"/>
      <c r="L310" s="512"/>
      <c r="M310" s="512"/>
      <c r="N310" s="512"/>
      <c r="O310" s="512"/>
      <c r="P310" s="512"/>
      <c r="Q310" s="512"/>
      <c r="R310" s="512"/>
      <c r="S310" s="512"/>
      <c r="T310" s="512"/>
      <c r="U310" s="512"/>
      <c r="V310" s="512"/>
      <c r="W310" s="512"/>
      <c r="X310" s="512"/>
      <c r="Y310" s="512"/>
      <c r="Z310" s="512"/>
      <c r="AA310" s="512"/>
      <c r="AB310" s="512"/>
      <c r="AC310" s="512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</row>
    <row r="311" spans="1:40" ht="15.75" customHeight="1">
      <c r="A311" s="512"/>
      <c r="B311" s="512"/>
      <c r="C311" s="512"/>
      <c r="D311" s="512"/>
      <c r="E311" s="512"/>
      <c r="F311" s="512"/>
      <c r="G311" s="512"/>
      <c r="H311" s="512"/>
      <c r="I311" s="512"/>
      <c r="J311" s="512"/>
      <c r="K311" s="512"/>
      <c r="L311" s="512"/>
      <c r="M311" s="512"/>
      <c r="N311" s="512"/>
      <c r="O311" s="512"/>
      <c r="P311" s="512"/>
      <c r="Q311" s="512"/>
      <c r="R311" s="512"/>
      <c r="S311" s="512"/>
      <c r="T311" s="512"/>
      <c r="U311" s="512"/>
      <c r="V311" s="512"/>
      <c r="W311" s="512"/>
      <c r="X311" s="512"/>
      <c r="Y311" s="512"/>
      <c r="Z311" s="512"/>
      <c r="AA311" s="512"/>
      <c r="AB311" s="512"/>
      <c r="AC311" s="512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</row>
    <row r="312" spans="1:40" ht="15.75" customHeight="1">
      <c r="A312" s="512"/>
      <c r="B312" s="512"/>
      <c r="C312" s="512"/>
      <c r="D312" s="512"/>
      <c r="E312" s="512"/>
      <c r="F312" s="512"/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/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</row>
    <row r="313" spans="1:40" ht="15.75" customHeight="1">
      <c r="A313" s="512"/>
      <c r="B313" s="512"/>
      <c r="C313" s="512"/>
      <c r="D313" s="512"/>
      <c r="E313" s="512"/>
      <c r="F313" s="512"/>
      <c r="G313" s="512"/>
      <c r="H313" s="512"/>
      <c r="I313" s="512"/>
      <c r="J313" s="512"/>
      <c r="K313" s="512"/>
      <c r="L313" s="512"/>
      <c r="M313" s="512"/>
      <c r="N313" s="512"/>
      <c r="O313" s="512"/>
      <c r="P313" s="512"/>
      <c r="Q313" s="512"/>
      <c r="R313" s="512"/>
      <c r="S313" s="512"/>
      <c r="T313" s="512"/>
      <c r="U313" s="512"/>
      <c r="V313" s="512"/>
      <c r="W313" s="512"/>
      <c r="X313" s="512"/>
      <c r="Y313" s="512"/>
      <c r="Z313" s="512"/>
      <c r="AA313" s="512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</row>
    <row r="314" spans="1:40" ht="15.75" customHeight="1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12"/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</row>
    <row r="315" spans="1:40" ht="15.75" customHeight="1">
      <c r="A315" s="512"/>
      <c r="B315" s="512"/>
      <c r="C315" s="512"/>
      <c r="D315" s="512"/>
      <c r="E315" s="512"/>
      <c r="F315" s="512"/>
      <c r="G315" s="512"/>
      <c r="H315" s="512"/>
      <c r="I315" s="512"/>
      <c r="J315" s="512"/>
      <c r="K315" s="512"/>
      <c r="L315" s="512"/>
      <c r="M315" s="512"/>
      <c r="N315" s="512"/>
      <c r="O315" s="512"/>
      <c r="P315" s="512"/>
      <c r="Q315" s="512"/>
      <c r="R315" s="512"/>
      <c r="S315" s="512"/>
      <c r="T315" s="512"/>
      <c r="U315" s="512"/>
      <c r="V315" s="512"/>
      <c r="W315" s="512"/>
      <c r="X315" s="512"/>
      <c r="Y315" s="512"/>
      <c r="Z315" s="512"/>
      <c r="AA315" s="512"/>
      <c r="AB315" s="512"/>
      <c r="AC315" s="512"/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</row>
    <row r="316" spans="1:40" ht="15.75" customHeight="1">
      <c r="A316" s="512"/>
      <c r="B316" s="512"/>
      <c r="C316" s="512"/>
      <c r="D316" s="512"/>
      <c r="E316" s="512"/>
      <c r="F316" s="512"/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/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</row>
    <row r="317" spans="1:40" ht="15.75" customHeight="1">
      <c r="A317" s="512"/>
      <c r="B317" s="512"/>
      <c r="C317" s="512"/>
      <c r="D317" s="512"/>
      <c r="E317" s="512"/>
      <c r="F317" s="512"/>
      <c r="G317" s="512"/>
      <c r="H317" s="512"/>
      <c r="I317" s="512"/>
      <c r="J317" s="512"/>
      <c r="K317" s="512"/>
      <c r="L317" s="512"/>
      <c r="M317" s="512"/>
      <c r="N317" s="512"/>
      <c r="O317" s="512"/>
      <c r="P317" s="512"/>
      <c r="Q317" s="512"/>
      <c r="R317" s="512"/>
      <c r="S317" s="512"/>
      <c r="T317" s="512"/>
      <c r="U317" s="512"/>
      <c r="V317" s="512"/>
      <c r="W317" s="512"/>
      <c r="X317" s="512"/>
      <c r="Y317" s="512"/>
      <c r="Z317" s="512"/>
      <c r="AA317" s="512"/>
      <c r="AB317" s="512"/>
      <c r="AC317" s="512"/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</row>
    <row r="318" spans="1:40" ht="15.75" customHeight="1">
      <c r="A318" s="512"/>
      <c r="B318" s="512"/>
      <c r="C318" s="512"/>
      <c r="D318" s="512"/>
      <c r="E318" s="512"/>
      <c r="F318" s="512"/>
      <c r="G318" s="512"/>
      <c r="H318" s="512"/>
      <c r="I318" s="512"/>
      <c r="J318" s="512"/>
      <c r="K318" s="512"/>
      <c r="L318" s="512"/>
      <c r="M318" s="512"/>
      <c r="N318" s="512"/>
      <c r="O318" s="512"/>
      <c r="P318" s="512"/>
      <c r="Q318" s="512"/>
      <c r="R318" s="512"/>
      <c r="S318" s="512"/>
      <c r="T318" s="512"/>
      <c r="U318" s="512"/>
      <c r="V318" s="512"/>
      <c r="W318" s="512"/>
      <c r="X318" s="512"/>
      <c r="Y318" s="512"/>
      <c r="Z318" s="512"/>
      <c r="AA318" s="512"/>
      <c r="AB318" s="512"/>
      <c r="AC318" s="512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</row>
    <row r="319" spans="1:40" ht="15.75" customHeight="1">
      <c r="A319" s="512"/>
      <c r="B319" s="512"/>
      <c r="C319" s="512"/>
      <c r="D319" s="512"/>
      <c r="E319" s="512"/>
      <c r="F319" s="512"/>
      <c r="G319" s="512"/>
      <c r="H319" s="512"/>
      <c r="I319" s="512"/>
      <c r="J319" s="512"/>
      <c r="K319" s="512"/>
      <c r="L319" s="512"/>
      <c r="M319" s="512"/>
      <c r="N319" s="512"/>
      <c r="O319" s="512"/>
      <c r="P319" s="512"/>
      <c r="Q319" s="512"/>
      <c r="R319" s="512"/>
      <c r="S319" s="512"/>
      <c r="T319" s="512"/>
      <c r="U319" s="512"/>
      <c r="V319" s="512"/>
      <c r="W319" s="512"/>
      <c r="X319" s="512"/>
      <c r="Y319" s="512"/>
      <c r="Z319" s="512"/>
      <c r="AA319" s="512"/>
      <c r="AB319" s="512"/>
      <c r="AC319" s="512"/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</row>
    <row r="320" spans="1:40" ht="15.75" customHeight="1">
      <c r="A320" s="512"/>
      <c r="B320" s="512"/>
      <c r="C320" s="512"/>
      <c r="D320" s="512"/>
      <c r="E320" s="512"/>
      <c r="F320" s="512"/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/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</row>
    <row r="321" spans="1:40" ht="15.75" customHeight="1">
      <c r="A321" s="512"/>
      <c r="B321" s="512"/>
      <c r="C321" s="512"/>
      <c r="D321" s="512"/>
      <c r="E321" s="512"/>
      <c r="F321" s="512"/>
      <c r="G321" s="512"/>
      <c r="H321" s="512"/>
      <c r="I321" s="512"/>
      <c r="J321" s="512"/>
      <c r="K321" s="512"/>
      <c r="L321" s="512"/>
      <c r="M321" s="512"/>
      <c r="N321" s="512"/>
      <c r="O321" s="512"/>
      <c r="P321" s="512"/>
      <c r="Q321" s="512"/>
      <c r="R321" s="512"/>
      <c r="S321" s="512"/>
      <c r="T321" s="512"/>
      <c r="U321" s="512"/>
      <c r="V321" s="512"/>
      <c r="W321" s="512"/>
      <c r="X321" s="512"/>
      <c r="Y321" s="512"/>
      <c r="Z321" s="512"/>
      <c r="AA321" s="512"/>
      <c r="AB321" s="512"/>
      <c r="AC321" s="512"/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</row>
    <row r="322" spans="1:40" ht="15.75" customHeight="1">
      <c r="A322" s="512"/>
      <c r="B322" s="512"/>
      <c r="C322" s="512"/>
      <c r="D322" s="512"/>
      <c r="E322" s="512"/>
      <c r="F322" s="512"/>
      <c r="G322" s="512"/>
      <c r="H322" s="512"/>
      <c r="I322" s="512"/>
      <c r="J322" s="512"/>
      <c r="K322" s="512"/>
      <c r="L322" s="512"/>
      <c r="M322" s="512"/>
      <c r="N322" s="512"/>
      <c r="O322" s="512"/>
      <c r="P322" s="512"/>
      <c r="Q322" s="512"/>
      <c r="R322" s="512"/>
      <c r="S322" s="512"/>
      <c r="T322" s="512"/>
      <c r="U322" s="512"/>
      <c r="V322" s="512"/>
      <c r="W322" s="512"/>
      <c r="X322" s="512"/>
      <c r="Y322" s="512"/>
      <c r="Z322" s="512"/>
      <c r="AA322" s="512"/>
      <c r="AB322" s="512"/>
      <c r="AC322" s="512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</row>
    <row r="323" spans="1:40" ht="15.75" customHeight="1">
      <c r="A323" s="512"/>
      <c r="B323" s="512"/>
      <c r="C323" s="512"/>
      <c r="D323" s="512"/>
      <c r="E323" s="512"/>
      <c r="F323" s="512"/>
      <c r="G323" s="512"/>
      <c r="H323" s="512"/>
      <c r="I323" s="512"/>
      <c r="J323" s="512"/>
      <c r="K323" s="512"/>
      <c r="L323" s="512"/>
      <c r="M323" s="512"/>
      <c r="N323" s="512"/>
      <c r="O323" s="512"/>
      <c r="P323" s="512"/>
      <c r="Q323" s="512"/>
      <c r="R323" s="512"/>
      <c r="S323" s="512"/>
      <c r="T323" s="512"/>
      <c r="U323" s="512"/>
      <c r="V323" s="512"/>
      <c r="W323" s="512"/>
      <c r="X323" s="512"/>
      <c r="Y323" s="512"/>
      <c r="Z323" s="512"/>
      <c r="AA323" s="512"/>
      <c r="AB323" s="512"/>
      <c r="AC323" s="512"/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</row>
    <row r="324" spans="1:40" ht="15.75" customHeight="1">
      <c r="A324" s="512"/>
      <c r="B324" s="512"/>
      <c r="C324" s="512"/>
      <c r="D324" s="512"/>
      <c r="E324" s="512"/>
      <c r="F324" s="512"/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/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</row>
    <row r="325" spans="1:40" ht="15.75" customHeight="1">
      <c r="A325" s="512"/>
      <c r="B325" s="512"/>
      <c r="C325" s="512"/>
      <c r="D325" s="512"/>
      <c r="E325" s="512"/>
      <c r="F325" s="512"/>
      <c r="G325" s="512"/>
      <c r="H325" s="512"/>
      <c r="I325" s="512"/>
      <c r="J325" s="512"/>
      <c r="K325" s="512"/>
      <c r="L325" s="512"/>
      <c r="M325" s="512"/>
      <c r="N325" s="512"/>
      <c r="O325" s="512"/>
      <c r="P325" s="512"/>
      <c r="Q325" s="512"/>
      <c r="R325" s="512"/>
      <c r="S325" s="512"/>
      <c r="T325" s="512"/>
      <c r="U325" s="512"/>
      <c r="V325" s="512"/>
      <c r="W325" s="512"/>
      <c r="X325" s="512"/>
      <c r="Y325" s="512"/>
      <c r="Z325" s="512"/>
      <c r="AA325" s="512"/>
      <c r="AB325" s="512"/>
      <c r="AC325" s="512"/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</row>
    <row r="326" spans="1:40" ht="15.75" customHeight="1">
      <c r="A326" s="512"/>
      <c r="B326" s="512"/>
      <c r="C326" s="512"/>
      <c r="D326" s="512"/>
      <c r="E326" s="512"/>
      <c r="F326" s="512"/>
      <c r="G326" s="512"/>
      <c r="H326" s="512"/>
      <c r="I326" s="512"/>
      <c r="J326" s="512"/>
      <c r="K326" s="512"/>
      <c r="L326" s="512"/>
      <c r="M326" s="512"/>
      <c r="N326" s="512"/>
      <c r="O326" s="512"/>
      <c r="P326" s="512"/>
      <c r="Q326" s="512"/>
      <c r="R326" s="512"/>
      <c r="S326" s="512"/>
      <c r="T326" s="512"/>
      <c r="U326" s="512"/>
      <c r="V326" s="512"/>
      <c r="W326" s="512"/>
      <c r="X326" s="512"/>
      <c r="Y326" s="512"/>
      <c r="Z326" s="512"/>
      <c r="AA326" s="512"/>
      <c r="AB326" s="512"/>
      <c r="AC326" s="512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</row>
    <row r="327" spans="1:40" ht="15.75" customHeight="1">
      <c r="A327" s="512"/>
      <c r="B327" s="512"/>
      <c r="C327" s="512"/>
      <c r="D327" s="512"/>
      <c r="E327" s="512"/>
      <c r="F327" s="512"/>
      <c r="G327" s="512"/>
      <c r="H327" s="512"/>
      <c r="I327" s="512"/>
      <c r="J327" s="512"/>
      <c r="K327" s="512"/>
      <c r="L327" s="512"/>
      <c r="M327" s="512"/>
      <c r="N327" s="512"/>
      <c r="O327" s="512"/>
      <c r="P327" s="512"/>
      <c r="Q327" s="512"/>
      <c r="R327" s="512"/>
      <c r="S327" s="512"/>
      <c r="T327" s="512"/>
      <c r="U327" s="512"/>
      <c r="V327" s="512"/>
      <c r="W327" s="512"/>
      <c r="X327" s="512"/>
      <c r="Y327" s="512"/>
      <c r="Z327" s="512"/>
      <c r="AA327" s="512"/>
      <c r="AB327" s="512"/>
      <c r="AC327" s="512"/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</row>
    <row r="328" spans="1:40" ht="15.75" customHeight="1">
      <c r="A328" s="512"/>
      <c r="B328" s="512"/>
      <c r="C328" s="512"/>
      <c r="D328" s="512"/>
      <c r="E328" s="512"/>
      <c r="F328" s="512"/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/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</row>
    <row r="329" spans="1:40" ht="15.75" customHeight="1">
      <c r="A329" s="512"/>
      <c r="B329" s="512"/>
      <c r="C329" s="512"/>
      <c r="D329" s="512"/>
      <c r="E329" s="512"/>
      <c r="F329" s="512"/>
      <c r="G329" s="512"/>
      <c r="H329" s="512"/>
      <c r="I329" s="512"/>
      <c r="J329" s="512"/>
      <c r="K329" s="512"/>
      <c r="L329" s="512"/>
      <c r="M329" s="512"/>
      <c r="N329" s="512"/>
      <c r="O329" s="512"/>
      <c r="P329" s="512"/>
      <c r="Q329" s="512"/>
      <c r="R329" s="512"/>
      <c r="S329" s="512"/>
      <c r="T329" s="512"/>
      <c r="U329" s="512"/>
      <c r="V329" s="512"/>
      <c r="W329" s="512"/>
      <c r="X329" s="512"/>
      <c r="Y329" s="512"/>
      <c r="Z329" s="512"/>
      <c r="AA329" s="512"/>
      <c r="AB329" s="512"/>
      <c r="AC329" s="512"/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</row>
    <row r="330" spans="1:40" ht="15.75" customHeight="1">
      <c r="A330" s="512"/>
      <c r="B330" s="512"/>
      <c r="C330" s="512"/>
      <c r="D330" s="512"/>
      <c r="E330" s="512"/>
      <c r="F330" s="512"/>
      <c r="G330" s="512"/>
      <c r="H330" s="512"/>
      <c r="I330" s="512"/>
      <c r="J330" s="512"/>
      <c r="K330" s="512"/>
      <c r="L330" s="512"/>
      <c r="M330" s="512"/>
      <c r="N330" s="512"/>
      <c r="O330" s="512"/>
      <c r="P330" s="512"/>
      <c r="Q330" s="512"/>
      <c r="R330" s="512"/>
      <c r="S330" s="512"/>
      <c r="T330" s="512"/>
      <c r="U330" s="512"/>
      <c r="V330" s="512"/>
      <c r="W330" s="512"/>
      <c r="X330" s="512"/>
      <c r="Y330" s="512"/>
      <c r="Z330" s="512"/>
      <c r="AA330" s="512"/>
      <c r="AB330" s="512"/>
      <c r="AC330" s="512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</row>
    <row r="331" spans="1:40" ht="15.75" customHeight="1">
      <c r="A331" s="512"/>
      <c r="B331" s="512"/>
      <c r="C331" s="512"/>
      <c r="D331" s="512"/>
      <c r="E331" s="512"/>
      <c r="F331" s="512"/>
      <c r="G331" s="512"/>
      <c r="H331" s="512"/>
      <c r="I331" s="512"/>
      <c r="J331" s="512"/>
      <c r="K331" s="512"/>
      <c r="L331" s="512"/>
      <c r="M331" s="512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X331" s="512"/>
      <c r="Y331" s="512"/>
      <c r="Z331" s="512"/>
      <c r="AA331" s="512"/>
      <c r="AB331" s="512"/>
      <c r="AC331" s="512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</row>
    <row r="332" spans="1:40" ht="15.75" customHeight="1">
      <c r="A332" s="512"/>
      <c r="B332" s="512"/>
      <c r="C332" s="512"/>
      <c r="D332" s="512"/>
      <c r="E332" s="512"/>
      <c r="F332" s="512"/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/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</row>
    <row r="333" spans="1:40" ht="15.75" customHeight="1">
      <c r="A333" s="512"/>
      <c r="B333" s="512"/>
      <c r="C333" s="512"/>
      <c r="D333" s="512"/>
      <c r="E333" s="512"/>
      <c r="F333" s="512"/>
      <c r="G333" s="512"/>
      <c r="H333" s="512"/>
      <c r="I333" s="512"/>
      <c r="J333" s="512"/>
      <c r="K333" s="512"/>
      <c r="L333" s="512"/>
      <c r="M333" s="512"/>
      <c r="N333" s="512"/>
      <c r="O333" s="512"/>
      <c r="P333" s="512"/>
      <c r="Q333" s="512"/>
      <c r="R333" s="512"/>
      <c r="S333" s="512"/>
      <c r="T333" s="512"/>
      <c r="U333" s="512"/>
      <c r="V333" s="512"/>
      <c r="W333" s="512"/>
      <c r="X333" s="512"/>
      <c r="Y333" s="512"/>
      <c r="Z333" s="512"/>
      <c r="AA333" s="512"/>
      <c r="AB333" s="512"/>
      <c r="AC333" s="512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</row>
    <row r="334" spans="1:40" ht="15.75" customHeight="1">
      <c r="A334" s="512"/>
      <c r="B334" s="512"/>
      <c r="C334" s="512"/>
      <c r="D334" s="512"/>
      <c r="E334" s="512"/>
      <c r="F334" s="512"/>
      <c r="G334" s="512"/>
      <c r="H334" s="512"/>
      <c r="I334" s="512"/>
      <c r="J334" s="512"/>
      <c r="K334" s="512"/>
      <c r="L334" s="512"/>
      <c r="M334" s="512"/>
      <c r="N334" s="512"/>
      <c r="O334" s="512"/>
      <c r="P334" s="512"/>
      <c r="Q334" s="512"/>
      <c r="R334" s="512"/>
      <c r="S334" s="512"/>
      <c r="T334" s="512"/>
      <c r="U334" s="512"/>
      <c r="V334" s="512"/>
      <c r="W334" s="512"/>
      <c r="X334" s="512"/>
      <c r="Y334" s="512"/>
      <c r="Z334" s="512"/>
      <c r="AA334" s="512"/>
      <c r="AB334" s="512"/>
      <c r="AC334" s="512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</row>
    <row r="335" spans="1:40" ht="15.75" customHeight="1">
      <c r="A335" s="512"/>
      <c r="B335" s="512"/>
      <c r="C335" s="512"/>
      <c r="D335" s="512"/>
      <c r="E335" s="512"/>
      <c r="F335" s="512"/>
      <c r="G335" s="512"/>
      <c r="H335" s="512"/>
      <c r="I335" s="512"/>
      <c r="J335" s="512"/>
      <c r="K335" s="512"/>
      <c r="L335" s="512"/>
      <c r="M335" s="512"/>
      <c r="N335" s="512"/>
      <c r="O335" s="512"/>
      <c r="P335" s="512"/>
      <c r="Q335" s="512"/>
      <c r="R335" s="512"/>
      <c r="S335" s="512"/>
      <c r="T335" s="512"/>
      <c r="U335" s="512"/>
      <c r="V335" s="512"/>
      <c r="W335" s="512"/>
      <c r="X335" s="512"/>
      <c r="Y335" s="512"/>
      <c r="Z335" s="512"/>
      <c r="AA335" s="512"/>
      <c r="AB335" s="512"/>
      <c r="AC335" s="512"/>
      <c r="AD335" s="512"/>
      <c r="AE335" s="512"/>
      <c r="AF335" s="512"/>
      <c r="AG335" s="512"/>
      <c r="AH335" s="512"/>
      <c r="AI335" s="512"/>
      <c r="AJ335" s="512"/>
      <c r="AK335" s="512"/>
      <c r="AL335" s="512"/>
      <c r="AM335" s="512"/>
      <c r="AN335" s="512"/>
    </row>
    <row r="336" spans="1:40" ht="15.75" customHeight="1">
      <c r="A336" s="512"/>
      <c r="B336" s="512"/>
      <c r="C336" s="512"/>
      <c r="D336" s="512"/>
      <c r="E336" s="512"/>
      <c r="F336" s="512"/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/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</row>
    <row r="337" spans="1:40" ht="15.75" customHeight="1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12"/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</row>
    <row r="338" spans="1:40" ht="15.75" customHeight="1">
      <c r="A338" s="512"/>
      <c r="B338" s="512"/>
      <c r="C338" s="512"/>
      <c r="D338" s="512"/>
      <c r="E338" s="512"/>
      <c r="F338" s="512"/>
      <c r="G338" s="512"/>
      <c r="H338" s="512"/>
      <c r="I338" s="512"/>
      <c r="J338" s="512"/>
      <c r="K338" s="512"/>
      <c r="L338" s="512"/>
      <c r="M338" s="512"/>
      <c r="N338" s="512"/>
      <c r="O338" s="512"/>
      <c r="P338" s="512"/>
      <c r="Q338" s="512"/>
      <c r="R338" s="512"/>
      <c r="S338" s="512"/>
      <c r="T338" s="512"/>
      <c r="U338" s="512"/>
      <c r="V338" s="512"/>
      <c r="W338" s="512"/>
      <c r="X338" s="512"/>
      <c r="Y338" s="512"/>
      <c r="Z338" s="512"/>
      <c r="AA338" s="512"/>
      <c r="AB338" s="512"/>
      <c r="AC338" s="512"/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</row>
    <row r="339" spans="1:40" ht="15.75" customHeight="1">
      <c r="A339" s="512"/>
      <c r="B339" s="512"/>
      <c r="C339" s="512"/>
      <c r="D339" s="512"/>
      <c r="E339" s="512"/>
      <c r="F339" s="512"/>
      <c r="G339" s="512"/>
      <c r="H339" s="512"/>
      <c r="I339" s="512"/>
      <c r="J339" s="512"/>
      <c r="K339" s="512"/>
      <c r="L339" s="512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/>
      <c r="AD339" s="512"/>
      <c r="AE339" s="512"/>
      <c r="AF339" s="512"/>
      <c r="AG339" s="512"/>
      <c r="AH339" s="512"/>
      <c r="AI339" s="512"/>
      <c r="AJ339" s="512"/>
      <c r="AK339" s="512"/>
      <c r="AL339" s="512"/>
      <c r="AM339" s="512"/>
      <c r="AN339" s="512"/>
    </row>
    <row r="340" spans="1:40" ht="15.75" customHeight="1">
      <c r="A340" s="512"/>
      <c r="B340" s="512"/>
      <c r="C340" s="512"/>
      <c r="D340" s="512"/>
      <c r="E340" s="512"/>
      <c r="F340" s="512"/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/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</row>
    <row r="341" spans="1:40" ht="15.75" customHeight="1">
      <c r="A341" s="512"/>
      <c r="B341" s="512"/>
      <c r="C341" s="512"/>
      <c r="D341" s="512"/>
      <c r="E341" s="512"/>
      <c r="F341" s="512"/>
      <c r="G341" s="512"/>
      <c r="H341" s="512"/>
      <c r="I341" s="512"/>
      <c r="J341" s="512"/>
      <c r="K341" s="512"/>
      <c r="L341" s="512"/>
      <c r="M341" s="512"/>
      <c r="N341" s="512"/>
      <c r="O341" s="512"/>
      <c r="P341" s="512"/>
      <c r="Q341" s="512"/>
      <c r="R341" s="512"/>
      <c r="S341" s="512"/>
      <c r="T341" s="512"/>
      <c r="U341" s="512"/>
      <c r="V341" s="512"/>
      <c r="W341" s="512"/>
      <c r="X341" s="512"/>
      <c r="Y341" s="512"/>
      <c r="Z341" s="512"/>
      <c r="AA341" s="512"/>
      <c r="AB341" s="512"/>
      <c r="AC341" s="512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</row>
    <row r="342" spans="1:40" ht="15.75" customHeight="1">
      <c r="A342" s="512"/>
      <c r="B342" s="512"/>
      <c r="C342" s="512"/>
      <c r="D342" s="512"/>
      <c r="E342" s="512"/>
      <c r="F342" s="512"/>
      <c r="G342" s="512"/>
      <c r="H342" s="512"/>
      <c r="I342" s="512"/>
      <c r="J342" s="512"/>
      <c r="K342" s="512"/>
      <c r="L342" s="512"/>
      <c r="M342" s="512"/>
      <c r="N342" s="512"/>
      <c r="O342" s="512"/>
      <c r="P342" s="512"/>
      <c r="Q342" s="512"/>
      <c r="R342" s="512"/>
      <c r="S342" s="512"/>
      <c r="T342" s="512"/>
      <c r="U342" s="512"/>
      <c r="V342" s="512"/>
      <c r="W342" s="512"/>
      <c r="X342" s="512"/>
      <c r="Y342" s="512"/>
      <c r="Z342" s="512"/>
      <c r="AA342" s="512"/>
      <c r="AB342" s="512"/>
      <c r="AC342" s="512"/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</row>
    <row r="343" spans="1:40" ht="15.75" customHeight="1">
      <c r="A343" s="512"/>
      <c r="B343" s="512"/>
      <c r="C343" s="512"/>
      <c r="D343" s="512"/>
      <c r="E343" s="512"/>
      <c r="F343" s="512"/>
      <c r="G343" s="512"/>
      <c r="H343" s="512"/>
      <c r="I343" s="512"/>
      <c r="J343" s="512"/>
      <c r="K343" s="512"/>
      <c r="L343" s="512"/>
      <c r="M343" s="512"/>
      <c r="N343" s="512"/>
      <c r="O343" s="512"/>
      <c r="P343" s="512"/>
      <c r="Q343" s="512"/>
      <c r="R343" s="512"/>
      <c r="S343" s="512"/>
      <c r="T343" s="512"/>
      <c r="U343" s="512"/>
      <c r="V343" s="512"/>
      <c r="W343" s="512"/>
      <c r="X343" s="512"/>
      <c r="Y343" s="512"/>
      <c r="Z343" s="512"/>
      <c r="AA343" s="512"/>
      <c r="AB343" s="512"/>
      <c r="AC343" s="512"/>
      <c r="AD343" s="512"/>
      <c r="AE343" s="512"/>
      <c r="AF343" s="512"/>
      <c r="AG343" s="512"/>
      <c r="AH343" s="512"/>
      <c r="AI343" s="512"/>
      <c r="AJ343" s="512"/>
      <c r="AK343" s="512"/>
      <c r="AL343" s="512"/>
      <c r="AM343" s="512"/>
      <c r="AN343" s="512"/>
    </row>
    <row r="344" spans="1:40" ht="15.75" customHeight="1">
      <c r="A344" s="512"/>
      <c r="B344" s="512"/>
      <c r="C344" s="512"/>
      <c r="D344" s="512"/>
      <c r="E344" s="512"/>
      <c r="F344" s="512"/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/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</row>
    <row r="345" spans="1:40" ht="15.75" customHeight="1">
      <c r="A345" s="512"/>
      <c r="B345" s="512"/>
      <c r="C345" s="512"/>
      <c r="D345" s="512"/>
      <c r="E345" s="512"/>
      <c r="F345" s="512"/>
      <c r="G345" s="512"/>
      <c r="H345" s="512"/>
      <c r="I345" s="512"/>
      <c r="J345" s="512"/>
      <c r="K345" s="512"/>
      <c r="L345" s="512"/>
      <c r="M345" s="512"/>
      <c r="N345" s="512"/>
      <c r="O345" s="512"/>
      <c r="P345" s="512"/>
      <c r="Q345" s="512"/>
      <c r="R345" s="512"/>
      <c r="S345" s="512"/>
      <c r="T345" s="512"/>
      <c r="U345" s="512"/>
      <c r="V345" s="512"/>
      <c r="W345" s="512"/>
      <c r="X345" s="512"/>
      <c r="Y345" s="512"/>
      <c r="Z345" s="512"/>
      <c r="AA345" s="512"/>
      <c r="AB345" s="512"/>
      <c r="AC345" s="512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</row>
    <row r="346" spans="1:40" ht="15.75" customHeight="1">
      <c r="A346" s="512"/>
      <c r="B346" s="512"/>
      <c r="C346" s="512"/>
      <c r="D346" s="512"/>
      <c r="E346" s="512"/>
      <c r="F346" s="512"/>
      <c r="G346" s="512"/>
      <c r="H346" s="512"/>
      <c r="I346" s="512"/>
      <c r="J346" s="512"/>
      <c r="K346" s="512"/>
      <c r="L346" s="512"/>
      <c r="M346" s="512"/>
      <c r="N346" s="512"/>
      <c r="O346" s="512"/>
      <c r="P346" s="512"/>
      <c r="Q346" s="512"/>
      <c r="R346" s="512"/>
      <c r="S346" s="512"/>
      <c r="T346" s="512"/>
      <c r="U346" s="512"/>
      <c r="V346" s="512"/>
      <c r="W346" s="512"/>
      <c r="X346" s="512"/>
      <c r="Y346" s="512"/>
      <c r="Z346" s="512"/>
      <c r="AA346" s="512"/>
      <c r="AB346" s="512"/>
      <c r="AC346" s="512"/>
      <c r="AD346" s="512"/>
      <c r="AE346" s="512"/>
      <c r="AF346" s="512"/>
      <c r="AG346" s="512"/>
      <c r="AH346" s="512"/>
      <c r="AI346" s="512"/>
      <c r="AJ346" s="512"/>
      <c r="AK346" s="512"/>
      <c r="AL346" s="512"/>
      <c r="AM346" s="512"/>
      <c r="AN346" s="512"/>
    </row>
    <row r="347" spans="1:40" ht="15.75" customHeight="1">
      <c r="A347" s="512"/>
      <c r="B347" s="512"/>
      <c r="C347" s="512"/>
      <c r="D347" s="512"/>
      <c r="E347" s="512"/>
      <c r="F347" s="512"/>
      <c r="G347" s="512"/>
      <c r="H347" s="512"/>
      <c r="I347" s="512"/>
      <c r="J347" s="512"/>
      <c r="K347" s="512"/>
      <c r="L347" s="512"/>
      <c r="M347" s="512"/>
      <c r="N347" s="512"/>
      <c r="O347" s="512"/>
      <c r="P347" s="512"/>
      <c r="Q347" s="512"/>
      <c r="R347" s="512"/>
      <c r="S347" s="512"/>
      <c r="T347" s="512"/>
      <c r="U347" s="512"/>
      <c r="V347" s="512"/>
      <c r="W347" s="512"/>
      <c r="X347" s="512"/>
      <c r="Y347" s="512"/>
      <c r="Z347" s="512"/>
      <c r="AA347" s="512"/>
      <c r="AB347" s="512"/>
      <c r="AC347" s="512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</row>
    <row r="348" spans="1:40" ht="15.75" customHeight="1">
      <c r="A348" s="512"/>
      <c r="B348" s="512"/>
      <c r="C348" s="512"/>
      <c r="D348" s="512"/>
      <c r="E348" s="512"/>
      <c r="F348" s="512"/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/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</row>
    <row r="349" spans="1:40" ht="15.75" customHeight="1">
      <c r="A349" s="512"/>
      <c r="B349" s="512"/>
      <c r="C349" s="512"/>
      <c r="D349" s="512"/>
      <c r="E349" s="512"/>
      <c r="F349" s="512"/>
      <c r="G349" s="512"/>
      <c r="H349" s="512"/>
      <c r="I349" s="512"/>
      <c r="J349" s="512"/>
      <c r="K349" s="512"/>
      <c r="L349" s="512"/>
      <c r="M349" s="512"/>
      <c r="N349" s="512"/>
      <c r="O349" s="512"/>
      <c r="P349" s="512"/>
      <c r="Q349" s="512"/>
      <c r="R349" s="512"/>
      <c r="S349" s="512"/>
      <c r="T349" s="512"/>
      <c r="U349" s="512"/>
      <c r="V349" s="512"/>
      <c r="W349" s="512"/>
      <c r="X349" s="512"/>
      <c r="Y349" s="512"/>
      <c r="Z349" s="512"/>
      <c r="AA349" s="512"/>
      <c r="AB349" s="512"/>
      <c r="AC349" s="512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</row>
    <row r="350" spans="1:40" ht="15.75" customHeight="1">
      <c r="A350" s="512"/>
      <c r="B350" s="512"/>
      <c r="C350" s="512"/>
      <c r="D350" s="512"/>
      <c r="E350" s="512"/>
      <c r="F350" s="512"/>
      <c r="G350" s="512"/>
      <c r="H350" s="512"/>
      <c r="I350" s="512"/>
      <c r="J350" s="512"/>
      <c r="K350" s="512"/>
      <c r="L350" s="512"/>
      <c r="M350" s="512"/>
      <c r="N350" s="512"/>
      <c r="O350" s="512"/>
      <c r="P350" s="512"/>
      <c r="Q350" s="512"/>
      <c r="R350" s="512"/>
      <c r="S350" s="512"/>
      <c r="T350" s="512"/>
      <c r="U350" s="512"/>
      <c r="V350" s="512"/>
      <c r="W350" s="512"/>
      <c r="X350" s="512"/>
      <c r="Y350" s="512"/>
      <c r="Z350" s="512"/>
      <c r="AA350" s="512"/>
      <c r="AB350" s="512"/>
      <c r="AC350" s="512"/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</row>
    <row r="351" spans="1:40" ht="15.75" customHeight="1">
      <c r="A351" s="512"/>
      <c r="B351" s="512"/>
      <c r="C351" s="512"/>
      <c r="D351" s="512"/>
      <c r="E351" s="512"/>
      <c r="F351" s="512"/>
      <c r="G351" s="512"/>
      <c r="H351" s="512"/>
      <c r="I351" s="512"/>
      <c r="J351" s="512"/>
      <c r="K351" s="512"/>
      <c r="L351" s="512"/>
      <c r="M351" s="512"/>
      <c r="N351" s="512"/>
      <c r="O351" s="512"/>
      <c r="P351" s="512"/>
      <c r="Q351" s="512"/>
      <c r="R351" s="512"/>
      <c r="S351" s="512"/>
      <c r="T351" s="512"/>
      <c r="U351" s="512"/>
      <c r="V351" s="512"/>
      <c r="W351" s="512"/>
      <c r="X351" s="512"/>
      <c r="Y351" s="512"/>
      <c r="Z351" s="512"/>
      <c r="AA351" s="512"/>
      <c r="AB351" s="512"/>
      <c r="AC351" s="512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</row>
    <row r="352" spans="1:40" ht="15.75" customHeight="1">
      <c r="A352" s="512"/>
      <c r="B352" s="512"/>
      <c r="C352" s="512"/>
      <c r="D352" s="512"/>
      <c r="E352" s="512"/>
      <c r="F352" s="512"/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/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</row>
    <row r="353" spans="1:40" ht="15.75" customHeight="1">
      <c r="A353" s="512"/>
      <c r="B353" s="512"/>
      <c r="C353" s="512"/>
      <c r="D353" s="512"/>
      <c r="E353" s="512"/>
      <c r="F353" s="512"/>
      <c r="G353" s="512"/>
      <c r="H353" s="512"/>
      <c r="I353" s="512"/>
      <c r="J353" s="512"/>
      <c r="K353" s="512"/>
      <c r="L353" s="512"/>
      <c r="M353" s="512"/>
      <c r="N353" s="512"/>
      <c r="O353" s="512"/>
      <c r="P353" s="512"/>
      <c r="Q353" s="512"/>
      <c r="R353" s="512"/>
      <c r="S353" s="512"/>
      <c r="T353" s="512"/>
      <c r="U353" s="512"/>
      <c r="V353" s="512"/>
      <c r="W353" s="512"/>
      <c r="X353" s="512"/>
      <c r="Y353" s="512"/>
      <c r="Z353" s="512"/>
      <c r="AA353" s="512"/>
      <c r="AB353" s="512"/>
      <c r="AC353" s="512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</row>
    <row r="354" spans="1:40" ht="15.75" customHeight="1">
      <c r="A354" s="512"/>
      <c r="B354" s="512"/>
      <c r="C354" s="512"/>
      <c r="D354" s="512"/>
      <c r="E354" s="512"/>
      <c r="F354" s="512"/>
      <c r="G354" s="512"/>
      <c r="H354" s="512"/>
      <c r="I354" s="512"/>
      <c r="J354" s="512"/>
      <c r="K354" s="512"/>
      <c r="L354" s="512"/>
      <c r="M354" s="512"/>
      <c r="N354" s="512"/>
      <c r="O354" s="512"/>
      <c r="P354" s="512"/>
      <c r="Q354" s="512"/>
      <c r="R354" s="512"/>
      <c r="S354" s="512"/>
      <c r="T354" s="512"/>
      <c r="U354" s="512"/>
      <c r="V354" s="512"/>
      <c r="W354" s="512"/>
      <c r="X354" s="512"/>
      <c r="Y354" s="512"/>
      <c r="Z354" s="512"/>
      <c r="AA354" s="512"/>
      <c r="AB354" s="512"/>
      <c r="AC354" s="512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</row>
    <row r="355" spans="1:40" ht="15.75" customHeight="1">
      <c r="A355" s="512"/>
      <c r="B355" s="512"/>
      <c r="C355" s="512"/>
      <c r="D355" s="512"/>
      <c r="E355" s="512"/>
      <c r="F355" s="512"/>
      <c r="G355" s="512"/>
      <c r="H355" s="512"/>
      <c r="I355" s="512"/>
      <c r="J355" s="512"/>
      <c r="K355" s="512"/>
      <c r="L355" s="512"/>
      <c r="M355" s="512"/>
      <c r="N355" s="512"/>
      <c r="O355" s="512"/>
      <c r="P355" s="512"/>
      <c r="Q355" s="512"/>
      <c r="R355" s="512"/>
      <c r="S355" s="512"/>
      <c r="T355" s="512"/>
      <c r="U355" s="512"/>
      <c r="V355" s="512"/>
      <c r="W355" s="512"/>
      <c r="X355" s="512"/>
      <c r="Y355" s="512"/>
      <c r="Z355" s="512"/>
      <c r="AA355" s="512"/>
      <c r="AB355" s="512"/>
      <c r="AC355" s="512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</row>
    <row r="356" spans="1:40" ht="15.75" customHeight="1">
      <c r="A356" s="512"/>
      <c r="B356" s="512"/>
      <c r="C356" s="512"/>
      <c r="D356" s="512"/>
      <c r="E356" s="512"/>
      <c r="F356" s="512"/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/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</row>
    <row r="357" spans="1:40" ht="15.75" customHeight="1">
      <c r="A357" s="512"/>
      <c r="B357" s="512"/>
      <c r="C357" s="512"/>
      <c r="D357" s="512"/>
      <c r="E357" s="512"/>
      <c r="F357" s="512"/>
      <c r="G357" s="512"/>
      <c r="H357" s="512"/>
      <c r="I357" s="512"/>
      <c r="J357" s="512"/>
      <c r="K357" s="512"/>
      <c r="L357" s="512"/>
      <c r="M357" s="512"/>
      <c r="N357" s="512"/>
      <c r="O357" s="512"/>
      <c r="P357" s="512"/>
      <c r="Q357" s="512"/>
      <c r="R357" s="512"/>
      <c r="S357" s="512"/>
      <c r="T357" s="512"/>
      <c r="U357" s="512"/>
      <c r="V357" s="512"/>
      <c r="W357" s="512"/>
      <c r="X357" s="512"/>
      <c r="Y357" s="512"/>
      <c r="Z357" s="512"/>
      <c r="AA357" s="512"/>
      <c r="AB357" s="512"/>
      <c r="AC357" s="512"/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</row>
    <row r="358" spans="1:40" ht="15.75" customHeight="1">
      <c r="A358" s="512"/>
      <c r="B358" s="512"/>
      <c r="C358" s="512"/>
      <c r="D358" s="512"/>
      <c r="E358" s="512"/>
      <c r="F358" s="512"/>
      <c r="G358" s="512"/>
      <c r="H358" s="512"/>
      <c r="I358" s="512"/>
      <c r="J358" s="512"/>
      <c r="K358" s="512"/>
      <c r="L358" s="512"/>
      <c r="M358" s="512"/>
      <c r="N358" s="512"/>
      <c r="O358" s="512"/>
      <c r="P358" s="512"/>
      <c r="Q358" s="512"/>
      <c r="R358" s="512"/>
      <c r="S358" s="512"/>
      <c r="T358" s="512"/>
      <c r="U358" s="512"/>
      <c r="V358" s="512"/>
      <c r="W358" s="512"/>
      <c r="X358" s="512"/>
      <c r="Y358" s="512"/>
      <c r="Z358" s="512"/>
      <c r="AA358" s="512"/>
      <c r="AB358" s="512"/>
      <c r="AC358" s="512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</row>
    <row r="359" spans="1:40" ht="15.75" customHeight="1">
      <c r="A359" s="512"/>
      <c r="B359" s="512"/>
      <c r="C359" s="512"/>
      <c r="D359" s="512"/>
      <c r="E359" s="512"/>
      <c r="F359" s="512"/>
      <c r="G359" s="512"/>
      <c r="H359" s="512"/>
      <c r="I359" s="512"/>
      <c r="J359" s="512"/>
      <c r="K359" s="512"/>
      <c r="L359" s="512"/>
      <c r="M359" s="512"/>
      <c r="N359" s="512"/>
      <c r="O359" s="512"/>
      <c r="P359" s="512"/>
      <c r="Q359" s="512"/>
      <c r="R359" s="512"/>
      <c r="S359" s="512"/>
      <c r="T359" s="512"/>
      <c r="U359" s="512"/>
      <c r="V359" s="512"/>
      <c r="W359" s="512"/>
      <c r="X359" s="512"/>
      <c r="Y359" s="512"/>
      <c r="Z359" s="512"/>
      <c r="AA359" s="512"/>
      <c r="AB359" s="512"/>
      <c r="AC359" s="512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</row>
    <row r="360" spans="1:40" ht="15.75" customHeight="1">
      <c r="A360" s="512"/>
      <c r="B360" s="512"/>
      <c r="C360" s="512"/>
      <c r="D360" s="512"/>
      <c r="E360" s="512"/>
      <c r="F360" s="512"/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</row>
    <row r="361" spans="1:40" ht="15.75" customHeight="1">
      <c r="A361" s="512"/>
      <c r="B361" s="512"/>
      <c r="C361" s="512"/>
      <c r="D361" s="512"/>
      <c r="E361" s="512"/>
      <c r="F361" s="512"/>
      <c r="G361" s="512"/>
      <c r="H361" s="512"/>
      <c r="I361" s="512"/>
      <c r="J361" s="512"/>
      <c r="K361" s="512"/>
      <c r="L361" s="512"/>
      <c r="M361" s="512"/>
      <c r="N361" s="512"/>
      <c r="O361" s="512"/>
      <c r="P361" s="512"/>
      <c r="Q361" s="512"/>
      <c r="R361" s="512"/>
      <c r="S361" s="512"/>
      <c r="T361" s="512"/>
      <c r="U361" s="512"/>
      <c r="V361" s="512"/>
      <c r="W361" s="512"/>
      <c r="X361" s="512"/>
      <c r="Y361" s="512"/>
      <c r="Z361" s="512"/>
      <c r="AA361" s="512"/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512"/>
    </row>
    <row r="362" spans="1:40" ht="15.75" customHeight="1">
      <c r="A362" s="512"/>
      <c r="B362" s="512"/>
      <c r="C362" s="512"/>
      <c r="D362" s="512"/>
      <c r="E362" s="512"/>
      <c r="F362" s="512"/>
      <c r="G362" s="512"/>
      <c r="H362" s="512"/>
      <c r="I362" s="512"/>
      <c r="J362" s="512"/>
      <c r="K362" s="512"/>
      <c r="L362" s="512"/>
      <c r="M362" s="512"/>
      <c r="N362" s="512"/>
      <c r="O362" s="512"/>
      <c r="P362" s="512"/>
      <c r="Q362" s="512"/>
      <c r="R362" s="512"/>
      <c r="S362" s="512"/>
      <c r="T362" s="512"/>
      <c r="U362" s="512"/>
      <c r="V362" s="512"/>
      <c r="W362" s="512"/>
      <c r="X362" s="512"/>
      <c r="Y362" s="512"/>
      <c r="Z362" s="512"/>
      <c r="AA362" s="512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</row>
    <row r="363" spans="1:40" ht="15.75" customHeight="1">
      <c r="A363" s="512"/>
      <c r="B363" s="512"/>
      <c r="C363" s="512"/>
      <c r="D363" s="512"/>
      <c r="E363" s="512"/>
      <c r="F363" s="512"/>
      <c r="G363" s="512"/>
      <c r="H363" s="512"/>
      <c r="I363" s="512"/>
      <c r="J363" s="512"/>
      <c r="K363" s="512"/>
      <c r="L363" s="512"/>
      <c r="M363" s="512"/>
      <c r="N363" s="512"/>
      <c r="O363" s="512"/>
      <c r="P363" s="512"/>
      <c r="Q363" s="512"/>
      <c r="R363" s="512"/>
      <c r="S363" s="512"/>
      <c r="T363" s="512"/>
      <c r="U363" s="512"/>
      <c r="V363" s="512"/>
      <c r="W363" s="512"/>
      <c r="X363" s="512"/>
      <c r="Y363" s="512"/>
      <c r="Z363" s="512"/>
      <c r="AA363" s="512"/>
      <c r="AB363" s="512"/>
      <c r="AC363" s="512"/>
      <c r="AD363" s="512"/>
      <c r="AE363" s="512"/>
      <c r="AF363" s="512"/>
      <c r="AG363" s="512"/>
      <c r="AH363" s="512"/>
      <c r="AI363" s="512"/>
      <c r="AJ363" s="512"/>
      <c r="AK363" s="512"/>
      <c r="AL363" s="512"/>
      <c r="AM363" s="512"/>
      <c r="AN363" s="512"/>
    </row>
    <row r="364" spans="1:40" ht="15.75" customHeight="1">
      <c r="A364" s="512"/>
      <c r="B364" s="512"/>
      <c r="C364" s="512"/>
      <c r="D364" s="512"/>
      <c r="E364" s="512"/>
      <c r="F364" s="512"/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/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</row>
    <row r="365" spans="1:40" ht="15.75" customHeight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2"/>
      <c r="K365" s="512"/>
      <c r="L365" s="512"/>
      <c r="M365" s="512"/>
      <c r="N365" s="512"/>
      <c r="O365" s="512"/>
      <c r="P365" s="512"/>
      <c r="Q365" s="512"/>
      <c r="R365" s="512"/>
      <c r="S365" s="512"/>
      <c r="T365" s="512"/>
      <c r="U365" s="512"/>
      <c r="V365" s="512"/>
      <c r="W365" s="512"/>
      <c r="X365" s="512"/>
      <c r="Y365" s="512"/>
      <c r="Z365" s="512"/>
      <c r="AA365" s="512"/>
      <c r="AB365" s="512"/>
      <c r="AC365" s="512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</row>
    <row r="366" spans="1:40" ht="15.75" customHeight="1">
      <c r="A366" s="512"/>
      <c r="B366" s="512"/>
      <c r="C366" s="512"/>
      <c r="D366" s="512"/>
      <c r="E366" s="512"/>
      <c r="F366" s="512"/>
      <c r="G366" s="512"/>
      <c r="H366" s="512"/>
      <c r="I366" s="512"/>
      <c r="J366" s="512"/>
      <c r="K366" s="512"/>
      <c r="L366" s="512"/>
      <c r="M366" s="512"/>
      <c r="N366" s="512"/>
      <c r="O366" s="512"/>
      <c r="P366" s="512"/>
      <c r="Q366" s="512"/>
      <c r="R366" s="512"/>
      <c r="S366" s="512"/>
      <c r="T366" s="512"/>
      <c r="U366" s="512"/>
      <c r="V366" s="512"/>
      <c r="W366" s="512"/>
      <c r="X366" s="512"/>
      <c r="Y366" s="512"/>
      <c r="Z366" s="512"/>
      <c r="AA366" s="512"/>
      <c r="AB366" s="512"/>
      <c r="AC366" s="512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</row>
    <row r="367" spans="1:40" ht="15.75" customHeight="1">
      <c r="A367" s="512"/>
      <c r="B367" s="512"/>
      <c r="C367" s="512"/>
      <c r="D367" s="512"/>
      <c r="E367" s="512"/>
      <c r="F367" s="512"/>
      <c r="G367" s="512"/>
      <c r="H367" s="512"/>
      <c r="I367" s="512"/>
      <c r="J367" s="512"/>
      <c r="K367" s="512"/>
      <c r="L367" s="512"/>
      <c r="M367" s="512"/>
      <c r="N367" s="512"/>
      <c r="O367" s="512"/>
      <c r="P367" s="512"/>
      <c r="Q367" s="512"/>
      <c r="R367" s="512"/>
      <c r="S367" s="512"/>
      <c r="T367" s="512"/>
      <c r="U367" s="512"/>
      <c r="V367" s="512"/>
      <c r="W367" s="512"/>
      <c r="X367" s="512"/>
      <c r="Y367" s="512"/>
      <c r="Z367" s="512"/>
      <c r="AA367" s="512"/>
      <c r="AB367" s="512"/>
      <c r="AC367" s="512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</row>
    <row r="368" spans="1:40" ht="15.75" customHeight="1">
      <c r="A368" s="512"/>
      <c r="B368" s="512"/>
      <c r="C368" s="512"/>
      <c r="D368" s="512"/>
      <c r="E368" s="512"/>
      <c r="F368" s="512"/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/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</row>
    <row r="369" spans="1:40" ht="15.75" customHeight="1">
      <c r="A369" s="512"/>
      <c r="B369" s="512"/>
      <c r="C369" s="512"/>
      <c r="D369" s="512"/>
      <c r="E369" s="512"/>
      <c r="F369" s="512"/>
      <c r="G369" s="512"/>
      <c r="H369" s="512"/>
      <c r="I369" s="512"/>
      <c r="J369" s="512"/>
      <c r="K369" s="512"/>
      <c r="L369" s="512"/>
      <c r="M369" s="512"/>
      <c r="N369" s="512"/>
      <c r="O369" s="512"/>
      <c r="P369" s="512"/>
      <c r="Q369" s="512"/>
      <c r="R369" s="512"/>
      <c r="S369" s="512"/>
      <c r="T369" s="512"/>
      <c r="U369" s="512"/>
      <c r="V369" s="512"/>
      <c r="W369" s="512"/>
      <c r="X369" s="512"/>
      <c r="Y369" s="512"/>
      <c r="Z369" s="512"/>
      <c r="AA369" s="512"/>
      <c r="AB369" s="512"/>
      <c r="AC369" s="512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</row>
    <row r="370" spans="1:40" ht="15.75" customHeight="1">
      <c r="A370" s="512"/>
      <c r="B370" s="512"/>
      <c r="C370" s="512"/>
      <c r="D370" s="512"/>
      <c r="E370" s="512"/>
      <c r="F370" s="512"/>
      <c r="G370" s="512"/>
      <c r="H370" s="512"/>
      <c r="I370" s="512"/>
      <c r="J370" s="512"/>
      <c r="K370" s="512"/>
      <c r="L370" s="512"/>
      <c r="M370" s="512"/>
      <c r="N370" s="512"/>
      <c r="O370" s="512"/>
      <c r="P370" s="512"/>
      <c r="Q370" s="512"/>
      <c r="R370" s="512"/>
      <c r="S370" s="512"/>
      <c r="T370" s="512"/>
      <c r="U370" s="512"/>
      <c r="V370" s="512"/>
      <c r="W370" s="512"/>
      <c r="X370" s="512"/>
      <c r="Y370" s="512"/>
      <c r="Z370" s="512"/>
      <c r="AA370" s="512"/>
      <c r="AB370" s="512"/>
      <c r="AC370" s="512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</row>
    <row r="371" spans="1:40" ht="15.75" customHeight="1">
      <c r="A371" s="512"/>
      <c r="B371" s="512"/>
      <c r="C371" s="512"/>
      <c r="D371" s="512"/>
      <c r="E371" s="512"/>
      <c r="F371" s="512"/>
      <c r="G371" s="512"/>
      <c r="H371" s="512"/>
      <c r="I371" s="512"/>
      <c r="J371" s="512"/>
      <c r="K371" s="512"/>
      <c r="L371" s="512"/>
      <c r="M371" s="512"/>
      <c r="N371" s="512"/>
      <c r="O371" s="512"/>
      <c r="P371" s="512"/>
      <c r="Q371" s="512"/>
      <c r="R371" s="512"/>
      <c r="S371" s="512"/>
      <c r="T371" s="512"/>
      <c r="U371" s="512"/>
      <c r="V371" s="512"/>
      <c r="W371" s="512"/>
      <c r="X371" s="512"/>
      <c r="Y371" s="512"/>
      <c r="Z371" s="512"/>
      <c r="AA371" s="512"/>
      <c r="AB371" s="512"/>
      <c r="AC371" s="512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</row>
    <row r="372" spans="1:40" ht="15.75" customHeight="1">
      <c r="A372" s="512"/>
      <c r="B372" s="512"/>
      <c r="C372" s="512"/>
      <c r="D372" s="512"/>
      <c r="E372" s="512"/>
      <c r="F372" s="512"/>
      <c r="G372" s="512"/>
      <c r="H372" s="512"/>
      <c r="I372" s="512"/>
      <c r="J372" s="512"/>
      <c r="K372" s="512"/>
      <c r="L372" s="512"/>
      <c r="M372" s="512"/>
      <c r="N372" s="512"/>
      <c r="O372" s="512"/>
      <c r="P372" s="512"/>
      <c r="Q372" s="512"/>
      <c r="R372" s="512"/>
      <c r="S372" s="512"/>
      <c r="T372" s="512"/>
      <c r="U372" s="512"/>
      <c r="V372" s="512"/>
      <c r="W372" s="512"/>
      <c r="X372" s="512"/>
      <c r="Y372" s="512"/>
      <c r="Z372" s="512"/>
      <c r="AA372" s="512"/>
      <c r="AB372" s="512"/>
      <c r="AC372" s="512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</row>
    <row r="373" spans="1:40" ht="15.75" customHeight="1">
      <c r="A373" s="512"/>
      <c r="B373" s="512"/>
      <c r="C373" s="512"/>
      <c r="D373" s="512"/>
      <c r="E373" s="512"/>
      <c r="F373" s="512"/>
      <c r="G373" s="512"/>
      <c r="H373" s="512"/>
      <c r="I373" s="512"/>
      <c r="J373" s="512"/>
      <c r="K373" s="512"/>
      <c r="L373" s="512"/>
      <c r="M373" s="512"/>
      <c r="N373" s="512"/>
      <c r="O373" s="512"/>
      <c r="P373" s="512"/>
      <c r="Q373" s="512"/>
      <c r="R373" s="512"/>
      <c r="S373" s="512"/>
      <c r="T373" s="512"/>
      <c r="U373" s="512"/>
      <c r="V373" s="512"/>
      <c r="W373" s="512"/>
      <c r="X373" s="512"/>
      <c r="Y373" s="512"/>
      <c r="Z373" s="512"/>
      <c r="AA373" s="512"/>
      <c r="AB373" s="512"/>
      <c r="AC373" s="512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</row>
    <row r="374" spans="1:40" ht="15.75" customHeight="1">
      <c r="A374" s="512"/>
      <c r="B374" s="512"/>
      <c r="C374" s="512"/>
      <c r="D374" s="512"/>
      <c r="E374" s="512"/>
      <c r="F374" s="512"/>
      <c r="G374" s="512"/>
      <c r="H374" s="512"/>
      <c r="I374" s="512"/>
      <c r="J374" s="512"/>
      <c r="K374" s="512"/>
      <c r="L374" s="512"/>
      <c r="M374" s="512"/>
      <c r="N374" s="512"/>
      <c r="O374" s="512"/>
      <c r="P374" s="512"/>
      <c r="Q374" s="512"/>
      <c r="R374" s="512"/>
      <c r="S374" s="512"/>
      <c r="T374" s="512"/>
      <c r="U374" s="512"/>
      <c r="V374" s="512"/>
      <c r="W374" s="512"/>
      <c r="X374" s="512"/>
      <c r="Y374" s="512"/>
      <c r="Z374" s="512"/>
      <c r="AA374" s="512"/>
      <c r="AB374" s="512"/>
      <c r="AC374" s="512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</row>
    <row r="375" spans="1:40" ht="15.75" customHeight="1">
      <c r="A375" s="512"/>
      <c r="B375" s="512"/>
      <c r="C375" s="512"/>
      <c r="D375" s="512"/>
      <c r="E375" s="512"/>
      <c r="F375" s="512"/>
      <c r="G375" s="512"/>
      <c r="H375" s="512"/>
      <c r="I375" s="512"/>
      <c r="J375" s="512"/>
      <c r="K375" s="512"/>
      <c r="L375" s="512"/>
      <c r="M375" s="512"/>
      <c r="N375" s="512"/>
      <c r="O375" s="512"/>
      <c r="P375" s="512"/>
      <c r="Q375" s="512"/>
      <c r="R375" s="512"/>
      <c r="S375" s="512"/>
      <c r="T375" s="512"/>
      <c r="U375" s="512"/>
      <c r="V375" s="512"/>
      <c r="W375" s="512"/>
      <c r="X375" s="512"/>
      <c r="Y375" s="512"/>
      <c r="Z375" s="512"/>
      <c r="AA375" s="512"/>
      <c r="AB375" s="512"/>
      <c r="AC375" s="512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</row>
    <row r="376" spans="1:40" ht="15.75" customHeight="1">
      <c r="A376" s="512"/>
      <c r="B376" s="512"/>
      <c r="C376" s="512"/>
      <c r="D376" s="512"/>
      <c r="E376" s="512"/>
      <c r="F376" s="512"/>
      <c r="G376" s="512"/>
      <c r="H376" s="512"/>
      <c r="I376" s="512"/>
      <c r="J376" s="512"/>
      <c r="K376" s="512"/>
      <c r="L376" s="512"/>
      <c r="M376" s="512"/>
      <c r="N376" s="512"/>
      <c r="O376" s="512"/>
      <c r="P376" s="512"/>
      <c r="Q376" s="512"/>
      <c r="R376" s="512"/>
      <c r="S376" s="512"/>
      <c r="T376" s="512"/>
      <c r="U376" s="512"/>
      <c r="V376" s="512"/>
      <c r="W376" s="512"/>
      <c r="X376" s="512"/>
      <c r="Y376" s="512"/>
      <c r="Z376" s="512"/>
      <c r="AA376" s="512"/>
      <c r="AB376" s="512"/>
      <c r="AC376" s="512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</row>
    <row r="377" spans="1:40" ht="15.75" customHeight="1">
      <c r="A377" s="512"/>
      <c r="B377" s="512"/>
      <c r="C377" s="512"/>
      <c r="D377" s="512"/>
      <c r="E377" s="512"/>
      <c r="F377" s="512"/>
      <c r="G377" s="512"/>
      <c r="H377" s="512"/>
      <c r="I377" s="512"/>
      <c r="J377" s="512"/>
      <c r="K377" s="512"/>
      <c r="L377" s="512"/>
      <c r="M377" s="512"/>
      <c r="N377" s="512"/>
      <c r="O377" s="512"/>
      <c r="P377" s="512"/>
      <c r="Q377" s="512"/>
      <c r="R377" s="512"/>
      <c r="S377" s="512"/>
      <c r="T377" s="512"/>
      <c r="U377" s="512"/>
      <c r="V377" s="512"/>
      <c r="W377" s="512"/>
      <c r="X377" s="512"/>
      <c r="Y377" s="512"/>
      <c r="Z377" s="512"/>
      <c r="AA377" s="512"/>
      <c r="AB377" s="512"/>
      <c r="AC377" s="512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</row>
    <row r="378" spans="1:40" ht="15.75" customHeight="1">
      <c r="A378" s="512"/>
      <c r="B378" s="512"/>
      <c r="C378" s="512"/>
      <c r="D378" s="512"/>
      <c r="E378" s="512"/>
      <c r="F378" s="512"/>
      <c r="G378" s="512"/>
      <c r="H378" s="512"/>
      <c r="I378" s="512"/>
      <c r="J378" s="512"/>
      <c r="K378" s="512"/>
      <c r="L378" s="512"/>
      <c r="M378" s="512"/>
      <c r="N378" s="512"/>
      <c r="O378" s="512"/>
      <c r="P378" s="512"/>
      <c r="Q378" s="512"/>
      <c r="R378" s="512"/>
      <c r="S378" s="512"/>
      <c r="T378" s="512"/>
      <c r="U378" s="512"/>
      <c r="V378" s="512"/>
      <c r="W378" s="512"/>
      <c r="X378" s="512"/>
      <c r="Y378" s="512"/>
      <c r="Z378" s="512"/>
      <c r="AA378" s="512"/>
      <c r="AB378" s="512"/>
      <c r="AC378" s="512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</row>
    <row r="379" spans="1:40" ht="15.75" customHeight="1">
      <c r="A379" s="512"/>
      <c r="B379" s="512"/>
      <c r="C379" s="512"/>
      <c r="D379" s="512"/>
      <c r="E379" s="512"/>
      <c r="F379" s="512"/>
      <c r="G379" s="512"/>
      <c r="H379" s="512"/>
      <c r="I379" s="512"/>
      <c r="J379" s="512"/>
      <c r="K379" s="512"/>
      <c r="L379" s="512"/>
      <c r="M379" s="512"/>
      <c r="N379" s="512"/>
      <c r="O379" s="512"/>
      <c r="P379" s="512"/>
      <c r="Q379" s="512"/>
      <c r="R379" s="512"/>
      <c r="S379" s="512"/>
      <c r="T379" s="512"/>
      <c r="U379" s="512"/>
      <c r="V379" s="512"/>
      <c r="W379" s="512"/>
      <c r="X379" s="512"/>
      <c r="Y379" s="512"/>
      <c r="Z379" s="512"/>
      <c r="AA379" s="512"/>
      <c r="AB379" s="512"/>
      <c r="AC379" s="512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</row>
    <row r="380" spans="1:40" ht="15.75" customHeight="1">
      <c r="A380" s="512"/>
      <c r="B380" s="512"/>
      <c r="C380" s="512"/>
      <c r="D380" s="512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512"/>
      <c r="R380" s="512"/>
      <c r="S380" s="512"/>
      <c r="T380" s="512"/>
      <c r="U380" s="512"/>
      <c r="V380" s="512"/>
      <c r="W380" s="512"/>
      <c r="X380" s="512"/>
      <c r="Y380" s="512"/>
      <c r="Z380" s="512"/>
      <c r="AA380" s="512"/>
      <c r="AB380" s="512"/>
      <c r="AC380" s="512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</row>
    <row r="381" spans="1:40" ht="15.75" customHeight="1">
      <c r="A381" s="512"/>
      <c r="B381" s="512"/>
      <c r="C381" s="512"/>
      <c r="D381" s="512"/>
      <c r="E381" s="512"/>
      <c r="F381" s="512"/>
      <c r="G381" s="512"/>
      <c r="H381" s="512"/>
      <c r="I381" s="512"/>
      <c r="J381" s="512"/>
      <c r="K381" s="512"/>
      <c r="L381" s="512"/>
      <c r="M381" s="512"/>
      <c r="N381" s="512"/>
      <c r="O381" s="512"/>
      <c r="P381" s="512"/>
      <c r="Q381" s="512"/>
      <c r="R381" s="512"/>
      <c r="S381" s="512"/>
      <c r="T381" s="512"/>
      <c r="U381" s="512"/>
      <c r="V381" s="512"/>
      <c r="W381" s="512"/>
      <c r="X381" s="512"/>
      <c r="Y381" s="512"/>
      <c r="Z381" s="512"/>
      <c r="AA381" s="512"/>
      <c r="AB381" s="512"/>
      <c r="AC381" s="512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</row>
    <row r="382" spans="1:40" ht="15.75" customHeight="1">
      <c r="A382" s="512"/>
      <c r="B382" s="512"/>
      <c r="C382" s="512"/>
      <c r="D382" s="512"/>
      <c r="E382" s="512"/>
      <c r="F382" s="512"/>
      <c r="G382" s="512"/>
      <c r="H382" s="512"/>
      <c r="I382" s="512"/>
      <c r="J382" s="512"/>
      <c r="K382" s="512"/>
      <c r="L382" s="512"/>
      <c r="M382" s="512"/>
      <c r="N382" s="512"/>
      <c r="O382" s="512"/>
      <c r="P382" s="512"/>
      <c r="Q382" s="512"/>
      <c r="R382" s="512"/>
      <c r="S382" s="512"/>
      <c r="T382" s="512"/>
      <c r="U382" s="512"/>
      <c r="V382" s="512"/>
      <c r="W382" s="512"/>
      <c r="X382" s="512"/>
      <c r="Y382" s="512"/>
      <c r="Z382" s="512"/>
      <c r="AA382" s="512"/>
      <c r="AB382" s="512"/>
      <c r="AC382" s="512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</row>
    <row r="383" spans="1:40" ht="15.75" customHeight="1">
      <c r="A383" s="512"/>
      <c r="B383" s="512"/>
      <c r="C383" s="512"/>
      <c r="D383" s="512"/>
      <c r="E383" s="512"/>
      <c r="F383" s="512"/>
      <c r="G383" s="512"/>
      <c r="H383" s="512"/>
      <c r="I383" s="512"/>
      <c r="J383" s="512"/>
      <c r="K383" s="512"/>
      <c r="L383" s="512"/>
      <c r="M383" s="512"/>
      <c r="N383" s="512"/>
      <c r="O383" s="512"/>
      <c r="P383" s="512"/>
      <c r="Q383" s="512"/>
      <c r="R383" s="512"/>
      <c r="S383" s="512"/>
      <c r="T383" s="512"/>
      <c r="U383" s="512"/>
      <c r="V383" s="512"/>
      <c r="W383" s="512"/>
      <c r="X383" s="512"/>
      <c r="Y383" s="512"/>
      <c r="Z383" s="512"/>
      <c r="AA383" s="512"/>
      <c r="AB383" s="512"/>
      <c r="AC383" s="512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</row>
    <row r="384" spans="1:40" ht="15.75" customHeight="1">
      <c r="A384" s="512"/>
      <c r="B384" s="512"/>
      <c r="C384" s="512"/>
      <c r="D384" s="512"/>
      <c r="E384" s="512"/>
      <c r="F384" s="512"/>
      <c r="G384" s="512"/>
      <c r="H384" s="512"/>
      <c r="I384" s="512"/>
      <c r="J384" s="512"/>
      <c r="K384" s="512"/>
      <c r="L384" s="512"/>
      <c r="M384" s="512"/>
      <c r="N384" s="512"/>
      <c r="O384" s="512"/>
      <c r="P384" s="512"/>
      <c r="Q384" s="512"/>
      <c r="R384" s="512"/>
      <c r="S384" s="512"/>
      <c r="T384" s="512"/>
      <c r="U384" s="512"/>
      <c r="V384" s="512"/>
      <c r="W384" s="512"/>
      <c r="X384" s="512"/>
      <c r="Y384" s="512"/>
      <c r="Z384" s="512"/>
      <c r="AA384" s="512"/>
      <c r="AB384" s="512"/>
      <c r="AC384" s="512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</row>
    <row r="385" spans="1:40" ht="15.75" customHeight="1">
      <c r="A385" s="512"/>
      <c r="B385" s="512"/>
      <c r="C385" s="512"/>
      <c r="D385" s="512"/>
      <c r="E385" s="512"/>
      <c r="F385" s="512"/>
      <c r="G385" s="512"/>
      <c r="H385" s="512"/>
      <c r="I385" s="512"/>
      <c r="J385" s="512"/>
      <c r="K385" s="512"/>
      <c r="L385" s="512"/>
      <c r="M385" s="512"/>
      <c r="N385" s="512"/>
      <c r="O385" s="512"/>
      <c r="P385" s="512"/>
      <c r="Q385" s="512"/>
      <c r="R385" s="512"/>
      <c r="S385" s="512"/>
      <c r="T385" s="512"/>
      <c r="U385" s="512"/>
      <c r="V385" s="512"/>
      <c r="W385" s="512"/>
      <c r="X385" s="512"/>
      <c r="Y385" s="512"/>
      <c r="Z385" s="512"/>
      <c r="AA385" s="512"/>
      <c r="AB385" s="512"/>
      <c r="AC385" s="512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</row>
    <row r="386" spans="1:40" ht="15.75" customHeight="1">
      <c r="A386" s="512"/>
      <c r="B386" s="512"/>
      <c r="C386" s="512"/>
      <c r="D386" s="512"/>
      <c r="E386" s="512"/>
      <c r="F386" s="512"/>
      <c r="G386" s="512"/>
      <c r="H386" s="512"/>
      <c r="I386" s="512"/>
      <c r="J386" s="512"/>
      <c r="K386" s="512"/>
      <c r="L386" s="512"/>
      <c r="M386" s="512"/>
      <c r="N386" s="512"/>
      <c r="O386" s="512"/>
      <c r="P386" s="512"/>
      <c r="Q386" s="512"/>
      <c r="R386" s="512"/>
      <c r="S386" s="512"/>
      <c r="T386" s="512"/>
      <c r="U386" s="512"/>
      <c r="V386" s="512"/>
      <c r="W386" s="512"/>
      <c r="X386" s="512"/>
      <c r="Y386" s="512"/>
      <c r="Z386" s="512"/>
      <c r="AA386" s="512"/>
      <c r="AB386" s="512"/>
      <c r="AC386" s="512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</row>
    <row r="387" spans="1:40" ht="15.75" customHeight="1">
      <c r="A387" s="512"/>
      <c r="B387" s="512"/>
      <c r="C387" s="512"/>
      <c r="D387" s="512"/>
      <c r="E387" s="512"/>
      <c r="F387" s="512"/>
      <c r="G387" s="512"/>
      <c r="H387" s="512"/>
      <c r="I387" s="512"/>
      <c r="J387" s="512"/>
      <c r="K387" s="512"/>
      <c r="L387" s="512"/>
      <c r="M387" s="512"/>
      <c r="N387" s="512"/>
      <c r="O387" s="512"/>
      <c r="P387" s="512"/>
      <c r="Q387" s="512"/>
      <c r="R387" s="512"/>
      <c r="S387" s="512"/>
      <c r="T387" s="512"/>
      <c r="U387" s="512"/>
      <c r="V387" s="512"/>
      <c r="W387" s="512"/>
      <c r="X387" s="512"/>
      <c r="Y387" s="512"/>
      <c r="Z387" s="512"/>
      <c r="AA387" s="512"/>
      <c r="AB387" s="512"/>
      <c r="AC387" s="512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</row>
    <row r="388" spans="1:40" ht="15.75" customHeight="1">
      <c r="A388" s="512"/>
      <c r="B388" s="512"/>
      <c r="C388" s="512"/>
      <c r="D388" s="512"/>
      <c r="E388" s="512"/>
      <c r="F388" s="512"/>
      <c r="G388" s="512"/>
      <c r="H388" s="512"/>
      <c r="I388" s="512"/>
      <c r="J388" s="512"/>
      <c r="K388" s="512"/>
      <c r="L388" s="512"/>
      <c r="M388" s="512"/>
      <c r="N388" s="512"/>
      <c r="O388" s="512"/>
      <c r="P388" s="512"/>
      <c r="Q388" s="512"/>
      <c r="R388" s="512"/>
      <c r="S388" s="512"/>
      <c r="T388" s="512"/>
      <c r="U388" s="512"/>
      <c r="V388" s="512"/>
      <c r="W388" s="512"/>
      <c r="X388" s="512"/>
      <c r="Y388" s="512"/>
      <c r="Z388" s="512"/>
      <c r="AA388" s="512"/>
      <c r="AB388" s="512"/>
      <c r="AC388" s="512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</row>
    <row r="389" spans="1:40" ht="15.75" customHeight="1">
      <c r="A389" s="512"/>
      <c r="B389" s="512"/>
      <c r="C389" s="512"/>
      <c r="D389" s="512"/>
      <c r="E389" s="512"/>
      <c r="F389" s="512"/>
      <c r="G389" s="512"/>
      <c r="H389" s="512"/>
      <c r="I389" s="512"/>
      <c r="J389" s="512"/>
      <c r="K389" s="512"/>
      <c r="L389" s="512"/>
      <c r="M389" s="512"/>
      <c r="N389" s="512"/>
      <c r="O389" s="512"/>
      <c r="P389" s="512"/>
      <c r="Q389" s="512"/>
      <c r="R389" s="512"/>
      <c r="S389" s="512"/>
      <c r="T389" s="512"/>
      <c r="U389" s="512"/>
      <c r="V389" s="512"/>
      <c r="W389" s="512"/>
      <c r="X389" s="512"/>
      <c r="Y389" s="512"/>
      <c r="Z389" s="512"/>
      <c r="AA389" s="512"/>
      <c r="AB389" s="512"/>
      <c r="AC389" s="512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</row>
    <row r="390" spans="1:40" ht="15.75" customHeight="1">
      <c r="A390" s="512"/>
      <c r="B390" s="512"/>
      <c r="C390" s="512"/>
      <c r="D390" s="512"/>
      <c r="E390" s="512"/>
      <c r="F390" s="512"/>
      <c r="G390" s="512"/>
      <c r="H390" s="512"/>
      <c r="I390" s="512"/>
      <c r="J390" s="512"/>
      <c r="K390" s="512"/>
      <c r="L390" s="512"/>
      <c r="M390" s="512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X390" s="512"/>
      <c r="Y390" s="512"/>
      <c r="Z390" s="512"/>
      <c r="AA390" s="512"/>
      <c r="AB390" s="512"/>
      <c r="AC390" s="512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</row>
    <row r="391" spans="1:40" ht="15.75" customHeight="1">
      <c r="A391" s="512"/>
      <c r="B391" s="512"/>
      <c r="C391" s="512"/>
      <c r="D391" s="512"/>
      <c r="E391" s="512"/>
      <c r="F391" s="512"/>
      <c r="G391" s="512"/>
      <c r="H391" s="512"/>
      <c r="I391" s="512"/>
      <c r="J391" s="512"/>
      <c r="K391" s="512"/>
      <c r="L391" s="512"/>
      <c r="M391" s="512"/>
      <c r="N391" s="512"/>
      <c r="O391" s="512"/>
      <c r="P391" s="512"/>
      <c r="Q391" s="512"/>
      <c r="R391" s="512"/>
      <c r="S391" s="512"/>
      <c r="T391" s="512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</row>
    <row r="392" spans="1:40" ht="15.75" customHeight="1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</row>
    <row r="393" spans="1:40" ht="15.75" customHeight="1">
      <c r="A393" s="512"/>
      <c r="B393" s="512"/>
      <c r="C393" s="512"/>
      <c r="D393" s="512"/>
      <c r="E393" s="512"/>
      <c r="F393" s="512"/>
      <c r="G393" s="512"/>
      <c r="H393" s="512"/>
      <c r="I393" s="512"/>
      <c r="J393" s="512"/>
      <c r="K393" s="512"/>
      <c r="L393" s="512"/>
      <c r="M393" s="512"/>
      <c r="N393" s="512"/>
      <c r="O393" s="512"/>
      <c r="P393" s="512"/>
      <c r="Q393" s="512"/>
      <c r="R393" s="512"/>
      <c r="S393" s="512"/>
      <c r="T393" s="512"/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</row>
    <row r="394" spans="1:40" ht="15.75" customHeight="1">
      <c r="A394" s="512"/>
      <c r="B394" s="512"/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/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</row>
    <row r="395" spans="1:40" ht="15.75" customHeight="1">
      <c r="A395" s="512"/>
      <c r="B395" s="512"/>
      <c r="C395" s="512"/>
      <c r="D395" s="512"/>
      <c r="E395" s="512"/>
      <c r="F395" s="512"/>
      <c r="G395" s="512"/>
      <c r="H395" s="512"/>
      <c r="I395" s="512"/>
      <c r="J395" s="512"/>
      <c r="K395" s="512"/>
      <c r="L395" s="512"/>
      <c r="M395" s="512"/>
      <c r="N395" s="512"/>
      <c r="O395" s="512"/>
      <c r="P395" s="512"/>
      <c r="Q395" s="512"/>
      <c r="R395" s="512"/>
      <c r="S395" s="512"/>
      <c r="T395" s="512"/>
      <c r="U395" s="512"/>
      <c r="V395" s="512"/>
      <c r="W395" s="512"/>
      <c r="X395" s="512"/>
      <c r="Y395" s="512"/>
      <c r="Z395" s="512"/>
      <c r="AA395" s="512"/>
      <c r="AB395" s="512"/>
      <c r="AC395" s="512"/>
      <c r="AD395" s="512"/>
      <c r="AE395" s="512"/>
      <c r="AF395" s="512"/>
      <c r="AG395" s="512"/>
      <c r="AH395" s="512"/>
      <c r="AI395" s="512"/>
      <c r="AJ395" s="512"/>
      <c r="AK395" s="512"/>
      <c r="AL395" s="512"/>
      <c r="AM395" s="512"/>
      <c r="AN395" s="512"/>
    </row>
    <row r="396" spans="1:40" ht="15.75" customHeight="1">
      <c r="A396" s="512"/>
      <c r="B396" s="512"/>
      <c r="C396" s="512"/>
      <c r="D396" s="512"/>
      <c r="E396" s="512"/>
      <c r="F396" s="512"/>
      <c r="G396" s="512"/>
      <c r="H396" s="512"/>
      <c r="I396" s="512"/>
      <c r="J396" s="512"/>
      <c r="K396" s="512"/>
      <c r="L396" s="512"/>
      <c r="M396" s="512"/>
      <c r="N396" s="512"/>
      <c r="O396" s="512"/>
      <c r="P396" s="512"/>
      <c r="Q396" s="512"/>
      <c r="R396" s="512"/>
      <c r="S396" s="512"/>
      <c r="T396" s="512"/>
      <c r="U396" s="512"/>
      <c r="V396" s="512"/>
      <c r="W396" s="512"/>
      <c r="X396" s="512"/>
      <c r="Y396" s="512"/>
      <c r="Z396" s="512"/>
      <c r="AA396" s="512"/>
      <c r="AB396" s="512"/>
      <c r="AC396" s="512"/>
      <c r="AD396" s="512"/>
      <c r="AE396" s="512"/>
      <c r="AF396" s="512"/>
      <c r="AG396" s="512"/>
      <c r="AH396" s="512"/>
      <c r="AI396" s="512"/>
      <c r="AJ396" s="512"/>
      <c r="AK396" s="512"/>
      <c r="AL396" s="512"/>
      <c r="AM396" s="512"/>
      <c r="AN396" s="512"/>
    </row>
    <row r="397" spans="1:40" ht="15.75" customHeight="1">
      <c r="A397" s="512"/>
      <c r="B397" s="512"/>
      <c r="C397" s="512"/>
      <c r="D397" s="512"/>
      <c r="E397" s="512"/>
      <c r="F397" s="512"/>
      <c r="G397" s="512"/>
      <c r="H397" s="512"/>
      <c r="I397" s="512"/>
      <c r="J397" s="512"/>
      <c r="K397" s="512"/>
      <c r="L397" s="512"/>
      <c r="M397" s="512"/>
      <c r="N397" s="512"/>
      <c r="O397" s="512"/>
      <c r="P397" s="512"/>
      <c r="Q397" s="512"/>
      <c r="R397" s="512"/>
      <c r="S397" s="512"/>
      <c r="T397" s="512"/>
      <c r="U397" s="512"/>
      <c r="V397" s="512"/>
      <c r="W397" s="512"/>
      <c r="X397" s="512"/>
      <c r="Y397" s="512"/>
      <c r="Z397" s="512"/>
      <c r="AA397" s="512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</row>
    <row r="398" spans="1:40" ht="15.75" customHeight="1">
      <c r="A398" s="512"/>
      <c r="B398" s="512"/>
      <c r="C398" s="512"/>
      <c r="D398" s="512"/>
      <c r="E398" s="512"/>
      <c r="F398" s="512"/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/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</row>
    <row r="399" spans="1:40" ht="15.75" customHeight="1">
      <c r="A399" s="512"/>
      <c r="B399" s="512"/>
      <c r="C399" s="512"/>
      <c r="D399" s="512"/>
      <c r="E399" s="512"/>
      <c r="F399" s="512"/>
      <c r="G399" s="512"/>
      <c r="H399" s="512"/>
      <c r="I399" s="512"/>
      <c r="J399" s="512"/>
      <c r="K399" s="512"/>
      <c r="L399" s="512"/>
      <c r="M399" s="512"/>
      <c r="N399" s="512"/>
      <c r="O399" s="512"/>
      <c r="P399" s="512"/>
      <c r="Q399" s="512"/>
      <c r="R399" s="512"/>
      <c r="S399" s="512"/>
      <c r="T399" s="512"/>
      <c r="U399" s="512"/>
      <c r="V399" s="512"/>
      <c r="W399" s="512"/>
      <c r="X399" s="512"/>
      <c r="Y399" s="512"/>
      <c r="Z399" s="512"/>
      <c r="AA399" s="512"/>
      <c r="AB399" s="512"/>
      <c r="AC399" s="512"/>
      <c r="AD399" s="512"/>
      <c r="AE399" s="512"/>
      <c r="AF399" s="512"/>
      <c r="AG399" s="512"/>
      <c r="AH399" s="512"/>
      <c r="AI399" s="512"/>
      <c r="AJ399" s="512"/>
      <c r="AK399" s="512"/>
      <c r="AL399" s="512"/>
      <c r="AM399" s="512"/>
      <c r="AN399" s="512"/>
    </row>
    <row r="400" spans="1:40" ht="15.75" customHeight="1">
      <c r="A400" s="512"/>
      <c r="B400" s="512"/>
      <c r="C400" s="512"/>
      <c r="D400" s="512"/>
      <c r="E400" s="512"/>
      <c r="F400" s="512"/>
      <c r="G400" s="512"/>
      <c r="H400" s="512"/>
      <c r="I400" s="512"/>
      <c r="J400" s="512"/>
      <c r="K400" s="512"/>
      <c r="L400" s="512"/>
      <c r="M400" s="512"/>
      <c r="N400" s="512"/>
      <c r="O400" s="512"/>
      <c r="P400" s="512"/>
      <c r="Q400" s="512"/>
      <c r="R400" s="512"/>
      <c r="S400" s="512"/>
      <c r="T400" s="512"/>
      <c r="U400" s="512"/>
      <c r="V400" s="512"/>
      <c r="W400" s="512"/>
      <c r="X400" s="512"/>
      <c r="Y400" s="512"/>
      <c r="Z400" s="512"/>
      <c r="AA400" s="512"/>
      <c r="AB400" s="512"/>
      <c r="AC400" s="512"/>
      <c r="AD400" s="512"/>
      <c r="AE400" s="512"/>
      <c r="AF400" s="512"/>
      <c r="AG400" s="512"/>
      <c r="AH400" s="512"/>
      <c r="AI400" s="512"/>
      <c r="AJ400" s="512"/>
      <c r="AK400" s="512"/>
      <c r="AL400" s="512"/>
      <c r="AM400" s="512"/>
      <c r="AN400" s="512"/>
    </row>
    <row r="401" spans="1:40" ht="15.75" customHeight="1">
      <c r="A401" s="512"/>
      <c r="B401" s="512"/>
      <c r="C401" s="512"/>
      <c r="D401" s="512"/>
      <c r="E401" s="512"/>
      <c r="F401" s="512"/>
      <c r="G401" s="512"/>
      <c r="H401" s="512"/>
      <c r="I401" s="512"/>
      <c r="J401" s="512"/>
      <c r="K401" s="512"/>
      <c r="L401" s="512"/>
      <c r="M401" s="512"/>
      <c r="N401" s="512"/>
      <c r="O401" s="512"/>
      <c r="P401" s="512"/>
      <c r="Q401" s="512"/>
      <c r="R401" s="512"/>
      <c r="S401" s="512"/>
      <c r="T401" s="512"/>
      <c r="U401" s="512"/>
      <c r="V401" s="512"/>
      <c r="W401" s="512"/>
      <c r="X401" s="512"/>
      <c r="Y401" s="512"/>
      <c r="Z401" s="512"/>
      <c r="AA401" s="512"/>
      <c r="AB401" s="512"/>
      <c r="AC401" s="512"/>
      <c r="AD401" s="512"/>
      <c r="AE401" s="512"/>
      <c r="AF401" s="512"/>
      <c r="AG401" s="512"/>
      <c r="AH401" s="512"/>
      <c r="AI401" s="512"/>
      <c r="AJ401" s="512"/>
      <c r="AK401" s="512"/>
      <c r="AL401" s="512"/>
      <c r="AM401" s="512"/>
      <c r="AN401" s="512"/>
    </row>
    <row r="402" spans="1:40" ht="15.75" customHeight="1">
      <c r="A402" s="512"/>
      <c r="B402" s="512"/>
      <c r="C402" s="512"/>
      <c r="D402" s="512"/>
      <c r="E402" s="512"/>
      <c r="F402" s="512"/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/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</row>
    <row r="403" spans="1:40" ht="15.75" customHeight="1">
      <c r="A403" s="512"/>
      <c r="B403" s="512"/>
      <c r="C403" s="512"/>
      <c r="D403" s="512"/>
      <c r="E403" s="512"/>
      <c r="F403" s="512"/>
      <c r="G403" s="512"/>
      <c r="H403" s="512"/>
      <c r="I403" s="512"/>
      <c r="J403" s="512"/>
      <c r="K403" s="512"/>
      <c r="L403" s="512"/>
      <c r="M403" s="512"/>
      <c r="N403" s="512"/>
      <c r="O403" s="512"/>
      <c r="P403" s="512"/>
      <c r="Q403" s="512"/>
      <c r="R403" s="512"/>
      <c r="S403" s="512"/>
      <c r="T403" s="512"/>
      <c r="U403" s="512"/>
      <c r="V403" s="512"/>
      <c r="W403" s="512"/>
      <c r="X403" s="512"/>
      <c r="Y403" s="512"/>
      <c r="Z403" s="512"/>
      <c r="AA403" s="512"/>
      <c r="AB403" s="512"/>
      <c r="AC403" s="512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</row>
    <row r="404" spans="1:40" ht="15.75" customHeight="1">
      <c r="A404" s="512"/>
      <c r="B404" s="512"/>
      <c r="C404" s="512"/>
      <c r="D404" s="512"/>
      <c r="E404" s="512"/>
      <c r="F404" s="512"/>
      <c r="G404" s="512"/>
      <c r="H404" s="512"/>
      <c r="I404" s="512"/>
      <c r="J404" s="512"/>
      <c r="K404" s="512"/>
      <c r="L404" s="512"/>
      <c r="M404" s="512"/>
      <c r="N404" s="512"/>
      <c r="O404" s="512"/>
      <c r="P404" s="512"/>
      <c r="Q404" s="512"/>
      <c r="R404" s="512"/>
      <c r="S404" s="512"/>
      <c r="T404" s="512"/>
      <c r="U404" s="512"/>
      <c r="V404" s="512"/>
      <c r="W404" s="512"/>
      <c r="X404" s="512"/>
      <c r="Y404" s="512"/>
      <c r="Z404" s="512"/>
      <c r="AA404" s="512"/>
      <c r="AB404" s="512"/>
      <c r="AC404" s="512"/>
      <c r="AD404" s="512"/>
      <c r="AE404" s="512"/>
      <c r="AF404" s="512"/>
      <c r="AG404" s="512"/>
      <c r="AH404" s="512"/>
      <c r="AI404" s="512"/>
      <c r="AJ404" s="512"/>
      <c r="AK404" s="512"/>
      <c r="AL404" s="512"/>
      <c r="AM404" s="512"/>
      <c r="AN404" s="512"/>
    </row>
    <row r="405" spans="1:40" ht="15.75" customHeight="1">
      <c r="A405" s="512"/>
      <c r="B405" s="512"/>
      <c r="C405" s="512"/>
      <c r="D405" s="512"/>
      <c r="E405" s="512"/>
      <c r="F405" s="512"/>
      <c r="G405" s="512"/>
      <c r="H405" s="512"/>
      <c r="I405" s="512"/>
      <c r="J405" s="512"/>
      <c r="K405" s="512"/>
      <c r="L405" s="512"/>
      <c r="M405" s="512"/>
      <c r="N405" s="512"/>
      <c r="O405" s="512"/>
      <c r="P405" s="512"/>
      <c r="Q405" s="512"/>
      <c r="R405" s="512"/>
      <c r="S405" s="512"/>
      <c r="T405" s="512"/>
      <c r="U405" s="512"/>
      <c r="V405" s="512"/>
      <c r="W405" s="512"/>
      <c r="X405" s="512"/>
      <c r="Y405" s="512"/>
      <c r="Z405" s="512"/>
      <c r="AA405" s="512"/>
      <c r="AB405" s="512"/>
      <c r="AC405" s="512"/>
      <c r="AD405" s="512"/>
      <c r="AE405" s="512"/>
      <c r="AF405" s="512"/>
      <c r="AG405" s="512"/>
      <c r="AH405" s="512"/>
      <c r="AI405" s="512"/>
      <c r="AJ405" s="512"/>
      <c r="AK405" s="512"/>
      <c r="AL405" s="512"/>
      <c r="AM405" s="512"/>
      <c r="AN405" s="512"/>
    </row>
    <row r="406" spans="1:40" ht="15.75" customHeight="1">
      <c r="A406" s="512"/>
      <c r="B406" s="512"/>
      <c r="C406" s="512"/>
      <c r="D406" s="512"/>
      <c r="E406" s="512"/>
      <c r="F406" s="512"/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/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</row>
    <row r="407" spans="1:40" ht="15.75" customHeight="1">
      <c r="A407" s="512"/>
      <c r="B407" s="512"/>
      <c r="C407" s="512"/>
      <c r="D407" s="512"/>
      <c r="E407" s="512"/>
      <c r="F407" s="512"/>
      <c r="G407" s="512"/>
      <c r="H407" s="512"/>
      <c r="I407" s="512"/>
      <c r="J407" s="512"/>
      <c r="K407" s="512"/>
      <c r="L407" s="512"/>
      <c r="M407" s="512"/>
      <c r="N407" s="512"/>
      <c r="O407" s="512"/>
      <c r="P407" s="512"/>
      <c r="Q407" s="512"/>
      <c r="R407" s="512"/>
      <c r="S407" s="512"/>
      <c r="T407" s="512"/>
      <c r="U407" s="512"/>
      <c r="V407" s="512"/>
      <c r="W407" s="512"/>
      <c r="X407" s="512"/>
      <c r="Y407" s="512"/>
      <c r="Z407" s="512"/>
      <c r="AA407" s="512"/>
      <c r="AB407" s="512"/>
      <c r="AC407" s="512"/>
      <c r="AD407" s="512"/>
      <c r="AE407" s="512"/>
      <c r="AF407" s="512"/>
      <c r="AG407" s="512"/>
      <c r="AH407" s="512"/>
      <c r="AI407" s="512"/>
      <c r="AJ407" s="512"/>
      <c r="AK407" s="512"/>
      <c r="AL407" s="512"/>
      <c r="AM407" s="512"/>
      <c r="AN407" s="512"/>
    </row>
    <row r="408" spans="1:40" ht="15.75" customHeight="1">
      <c r="A408" s="512"/>
      <c r="B408" s="512"/>
      <c r="C408" s="512"/>
      <c r="D408" s="512"/>
      <c r="E408" s="512"/>
      <c r="F408" s="512"/>
      <c r="G408" s="512"/>
      <c r="H408" s="512"/>
      <c r="I408" s="512"/>
      <c r="J408" s="512"/>
      <c r="K408" s="512"/>
      <c r="L408" s="512"/>
      <c r="M408" s="512"/>
      <c r="N408" s="512"/>
      <c r="O408" s="512"/>
      <c r="P408" s="512"/>
      <c r="Q408" s="512"/>
      <c r="R408" s="512"/>
      <c r="S408" s="512"/>
      <c r="T408" s="512"/>
      <c r="U408" s="512"/>
      <c r="V408" s="512"/>
      <c r="W408" s="512"/>
      <c r="X408" s="512"/>
      <c r="Y408" s="512"/>
      <c r="Z408" s="512"/>
      <c r="AA408" s="512"/>
      <c r="AB408" s="512"/>
      <c r="AC408" s="512"/>
      <c r="AD408" s="512"/>
      <c r="AE408" s="512"/>
      <c r="AF408" s="512"/>
      <c r="AG408" s="512"/>
      <c r="AH408" s="512"/>
      <c r="AI408" s="512"/>
      <c r="AJ408" s="512"/>
      <c r="AK408" s="512"/>
      <c r="AL408" s="512"/>
      <c r="AM408" s="512"/>
      <c r="AN408" s="512"/>
    </row>
    <row r="409" spans="1:40" ht="15.75" customHeight="1">
      <c r="A409" s="512"/>
      <c r="B409" s="512"/>
      <c r="C409" s="512"/>
      <c r="D409" s="512"/>
      <c r="E409" s="512"/>
      <c r="F409" s="512"/>
      <c r="G409" s="512"/>
      <c r="H409" s="512"/>
      <c r="I409" s="512"/>
      <c r="J409" s="512"/>
      <c r="K409" s="512"/>
      <c r="L409" s="512"/>
      <c r="M409" s="512"/>
      <c r="N409" s="512"/>
      <c r="O409" s="512"/>
      <c r="P409" s="512"/>
      <c r="Q409" s="512"/>
      <c r="R409" s="512"/>
      <c r="S409" s="512"/>
      <c r="T409" s="512"/>
      <c r="U409" s="512"/>
      <c r="V409" s="512"/>
      <c r="W409" s="512"/>
      <c r="X409" s="512"/>
      <c r="Y409" s="512"/>
      <c r="Z409" s="512"/>
      <c r="AA409" s="512"/>
      <c r="AB409" s="512"/>
      <c r="AC409" s="512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</row>
    <row r="410" spans="1:40" ht="15.75" customHeight="1">
      <c r="A410" s="512"/>
      <c r="B410" s="512"/>
      <c r="C410" s="512"/>
      <c r="D410" s="512"/>
      <c r="E410" s="512"/>
      <c r="F410" s="512"/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/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</row>
    <row r="411" spans="1:40" ht="15.75" customHeight="1">
      <c r="A411" s="512"/>
      <c r="B411" s="512"/>
      <c r="C411" s="512"/>
      <c r="D411" s="512"/>
      <c r="E411" s="512"/>
      <c r="F411" s="512"/>
      <c r="G411" s="512"/>
      <c r="H411" s="512"/>
      <c r="I411" s="512"/>
      <c r="J411" s="512"/>
      <c r="K411" s="512"/>
      <c r="L411" s="512"/>
      <c r="M411" s="512"/>
      <c r="N411" s="512"/>
      <c r="O411" s="512"/>
      <c r="P411" s="512"/>
      <c r="Q411" s="512"/>
      <c r="R411" s="512"/>
      <c r="S411" s="512"/>
      <c r="T411" s="512"/>
      <c r="U411" s="512"/>
      <c r="V411" s="512"/>
      <c r="W411" s="512"/>
      <c r="X411" s="512"/>
      <c r="Y411" s="512"/>
      <c r="Z411" s="512"/>
      <c r="AA411" s="512"/>
      <c r="AB411" s="512"/>
      <c r="AC411" s="512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</row>
    <row r="412" spans="1:40" ht="15.75" customHeight="1">
      <c r="A412" s="512"/>
      <c r="B412" s="512"/>
      <c r="C412" s="512"/>
      <c r="D412" s="512"/>
      <c r="E412" s="512"/>
      <c r="F412" s="512"/>
      <c r="G412" s="512"/>
      <c r="H412" s="512"/>
      <c r="I412" s="512"/>
      <c r="J412" s="512"/>
      <c r="K412" s="512"/>
      <c r="L412" s="512"/>
      <c r="M412" s="512"/>
      <c r="N412" s="512"/>
      <c r="O412" s="512"/>
      <c r="P412" s="512"/>
      <c r="Q412" s="512"/>
      <c r="R412" s="512"/>
      <c r="S412" s="512"/>
      <c r="T412" s="512"/>
      <c r="U412" s="512"/>
      <c r="V412" s="512"/>
      <c r="W412" s="512"/>
      <c r="X412" s="512"/>
      <c r="Y412" s="512"/>
      <c r="Z412" s="512"/>
      <c r="AA412" s="512"/>
      <c r="AB412" s="512"/>
      <c r="AC412" s="512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</row>
    <row r="413" spans="1:40" ht="15.75" customHeight="1">
      <c r="A413" s="512"/>
      <c r="B413" s="512"/>
      <c r="C413" s="512"/>
      <c r="D413" s="512"/>
      <c r="E413" s="512"/>
      <c r="F413" s="512"/>
      <c r="G413" s="512"/>
      <c r="H413" s="512"/>
      <c r="I413" s="512"/>
      <c r="J413" s="512"/>
      <c r="K413" s="512"/>
      <c r="L413" s="512"/>
      <c r="M413" s="512"/>
      <c r="N413" s="512"/>
      <c r="O413" s="512"/>
      <c r="P413" s="512"/>
      <c r="Q413" s="512"/>
      <c r="R413" s="512"/>
      <c r="S413" s="512"/>
      <c r="T413" s="512"/>
      <c r="U413" s="512"/>
      <c r="V413" s="512"/>
      <c r="W413" s="512"/>
      <c r="X413" s="512"/>
      <c r="Y413" s="512"/>
      <c r="Z413" s="512"/>
      <c r="AA413" s="512"/>
      <c r="AB413" s="512"/>
      <c r="AC413" s="512"/>
      <c r="AD413" s="512"/>
      <c r="AE413" s="512"/>
      <c r="AF413" s="512"/>
      <c r="AG413" s="512"/>
      <c r="AH413" s="512"/>
      <c r="AI413" s="512"/>
      <c r="AJ413" s="512"/>
      <c r="AK413" s="512"/>
      <c r="AL413" s="512"/>
      <c r="AM413" s="512"/>
      <c r="AN413" s="512"/>
    </row>
    <row r="414" spans="1:40" ht="15.75" customHeight="1">
      <c r="A414" s="512"/>
      <c r="B414" s="512"/>
      <c r="C414" s="512"/>
      <c r="D414" s="512"/>
      <c r="E414" s="512"/>
      <c r="F414" s="512"/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/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</row>
    <row r="415" spans="1:40" ht="15.75" customHeight="1">
      <c r="A415" s="512"/>
      <c r="B415" s="512"/>
      <c r="C415" s="512"/>
      <c r="D415" s="512"/>
      <c r="E415" s="512"/>
      <c r="F415" s="512"/>
      <c r="G415" s="512"/>
      <c r="H415" s="512"/>
      <c r="I415" s="512"/>
      <c r="J415" s="512"/>
      <c r="K415" s="512"/>
      <c r="L415" s="512"/>
      <c r="M415" s="512"/>
      <c r="N415" s="512"/>
      <c r="O415" s="512"/>
      <c r="P415" s="512"/>
      <c r="Q415" s="512"/>
      <c r="R415" s="512"/>
      <c r="S415" s="512"/>
      <c r="T415" s="512"/>
      <c r="U415" s="512"/>
      <c r="V415" s="512"/>
      <c r="W415" s="512"/>
      <c r="X415" s="512"/>
      <c r="Y415" s="512"/>
      <c r="Z415" s="512"/>
      <c r="AA415" s="512"/>
      <c r="AB415" s="512"/>
      <c r="AC415" s="512"/>
      <c r="AD415" s="512"/>
      <c r="AE415" s="512"/>
      <c r="AF415" s="512"/>
      <c r="AG415" s="512"/>
      <c r="AH415" s="512"/>
      <c r="AI415" s="512"/>
      <c r="AJ415" s="512"/>
      <c r="AK415" s="512"/>
      <c r="AL415" s="512"/>
      <c r="AM415" s="512"/>
      <c r="AN415" s="512"/>
    </row>
    <row r="416" spans="1:40" ht="15.75" customHeight="1">
      <c r="A416" s="512"/>
      <c r="B416" s="512"/>
      <c r="C416" s="512"/>
      <c r="D416" s="512"/>
      <c r="E416" s="512"/>
      <c r="F416" s="512"/>
      <c r="G416" s="512"/>
      <c r="H416" s="512"/>
      <c r="I416" s="512"/>
      <c r="J416" s="512"/>
      <c r="K416" s="512"/>
      <c r="L416" s="512"/>
      <c r="M416" s="512"/>
      <c r="N416" s="512"/>
      <c r="O416" s="512"/>
      <c r="P416" s="512"/>
      <c r="Q416" s="512"/>
      <c r="R416" s="512"/>
      <c r="S416" s="512"/>
      <c r="T416" s="512"/>
      <c r="U416" s="512"/>
      <c r="V416" s="512"/>
      <c r="W416" s="512"/>
      <c r="X416" s="512"/>
      <c r="Y416" s="512"/>
      <c r="Z416" s="512"/>
      <c r="AA416" s="512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</row>
    <row r="417" spans="1:40" ht="15.75" customHeight="1">
      <c r="A417" s="512"/>
      <c r="B417" s="512"/>
      <c r="C417" s="512"/>
      <c r="D417" s="512"/>
      <c r="E417" s="512"/>
      <c r="F417" s="512"/>
      <c r="G417" s="512"/>
      <c r="H417" s="512"/>
      <c r="I417" s="512"/>
      <c r="J417" s="512"/>
      <c r="K417" s="512"/>
      <c r="L417" s="512"/>
      <c r="M417" s="512"/>
      <c r="N417" s="512"/>
      <c r="O417" s="512"/>
      <c r="P417" s="512"/>
      <c r="Q417" s="512"/>
      <c r="R417" s="512"/>
      <c r="S417" s="512"/>
      <c r="T417" s="512"/>
      <c r="U417" s="512"/>
      <c r="V417" s="512"/>
      <c r="W417" s="512"/>
      <c r="X417" s="512"/>
      <c r="Y417" s="512"/>
      <c r="Z417" s="512"/>
      <c r="AA417" s="512"/>
      <c r="AB417" s="512"/>
      <c r="AC417" s="512"/>
      <c r="AD417" s="512"/>
      <c r="AE417" s="512"/>
      <c r="AF417" s="512"/>
      <c r="AG417" s="512"/>
      <c r="AH417" s="512"/>
      <c r="AI417" s="512"/>
      <c r="AJ417" s="512"/>
      <c r="AK417" s="512"/>
      <c r="AL417" s="512"/>
      <c r="AM417" s="512"/>
      <c r="AN417" s="512"/>
    </row>
    <row r="418" spans="1:40" ht="15.75" customHeight="1">
      <c r="A418" s="512"/>
      <c r="B418" s="512"/>
      <c r="C418" s="512"/>
      <c r="D418" s="512"/>
      <c r="E418" s="512"/>
      <c r="F418" s="512"/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/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</row>
    <row r="419" spans="1:40" ht="15.75" customHeight="1">
      <c r="A419" s="512"/>
      <c r="B419" s="512"/>
      <c r="C419" s="512"/>
      <c r="D419" s="512"/>
      <c r="E419" s="512"/>
      <c r="F419" s="512"/>
      <c r="G419" s="512"/>
      <c r="H419" s="512"/>
      <c r="I419" s="512"/>
      <c r="J419" s="512"/>
      <c r="K419" s="512"/>
      <c r="L419" s="512"/>
      <c r="M419" s="512"/>
      <c r="N419" s="512"/>
      <c r="O419" s="512"/>
      <c r="P419" s="512"/>
      <c r="Q419" s="512"/>
      <c r="R419" s="512"/>
      <c r="S419" s="512"/>
      <c r="T419" s="512"/>
      <c r="U419" s="512"/>
      <c r="V419" s="512"/>
      <c r="W419" s="512"/>
      <c r="X419" s="512"/>
      <c r="Y419" s="512"/>
      <c r="Z419" s="512"/>
      <c r="AA419" s="512"/>
      <c r="AB419" s="512"/>
      <c r="AC419" s="512"/>
      <c r="AD419" s="512"/>
      <c r="AE419" s="512"/>
      <c r="AF419" s="512"/>
      <c r="AG419" s="512"/>
      <c r="AH419" s="512"/>
      <c r="AI419" s="512"/>
      <c r="AJ419" s="512"/>
      <c r="AK419" s="512"/>
      <c r="AL419" s="512"/>
      <c r="AM419" s="512"/>
      <c r="AN419" s="512"/>
    </row>
    <row r="420" spans="1:40" ht="15.75" customHeight="1">
      <c r="A420" s="512"/>
      <c r="B420" s="512"/>
      <c r="C420" s="512"/>
      <c r="D420" s="512"/>
      <c r="E420" s="512"/>
      <c r="F420" s="512"/>
      <c r="G420" s="512"/>
      <c r="H420" s="512"/>
      <c r="I420" s="512"/>
      <c r="J420" s="512"/>
      <c r="K420" s="512"/>
      <c r="L420" s="512"/>
      <c r="M420" s="512"/>
      <c r="N420" s="512"/>
      <c r="O420" s="512"/>
      <c r="P420" s="512"/>
      <c r="Q420" s="512"/>
      <c r="R420" s="512"/>
      <c r="S420" s="512"/>
      <c r="T420" s="512"/>
      <c r="U420" s="512"/>
      <c r="V420" s="512"/>
      <c r="W420" s="512"/>
      <c r="X420" s="512"/>
      <c r="Y420" s="512"/>
      <c r="Z420" s="512"/>
      <c r="AA420" s="512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</row>
    <row r="421" spans="1:40" ht="15.75" customHeight="1">
      <c r="A421" s="512"/>
      <c r="B421" s="512"/>
      <c r="C421" s="512"/>
      <c r="D421" s="512"/>
      <c r="E421" s="512"/>
      <c r="F421" s="512"/>
      <c r="G421" s="512"/>
      <c r="H421" s="512"/>
      <c r="I421" s="512"/>
      <c r="J421" s="512"/>
      <c r="K421" s="512"/>
      <c r="L421" s="512"/>
      <c r="M421" s="512"/>
      <c r="N421" s="512"/>
      <c r="O421" s="512"/>
      <c r="P421" s="512"/>
      <c r="Q421" s="512"/>
      <c r="R421" s="512"/>
      <c r="S421" s="512"/>
      <c r="T421" s="512"/>
      <c r="U421" s="512"/>
      <c r="V421" s="512"/>
      <c r="W421" s="512"/>
      <c r="X421" s="512"/>
      <c r="Y421" s="512"/>
      <c r="Z421" s="512"/>
      <c r="AA421" s="512"/>
      <c r="AB421" s="512"/>
      <c r="AC421" s="512"/>
      <c r="AD421" s="512"/>
      <c r="AE421" s="512"/>
      <c r="AF421" s="512"/>
      <c r="AG421" s="512"/>
      <c r="AH421" s="512"/>
      <c r="AI421" s="512"/>
      <c r="AJ421" s="512"/>
      <c r="AK421" s="512"/>
      <c r="AL421" s="512"/>
      <c r="AM421" s="512"/>
      <c r="AN421" s="512"/>
    </row>
    <row r="422" spans="1:40" ht="15.75" customHeight="1">
      <c r="A422" s="512"/>
      <c r="B422" s="512"/>
      <c r="C422" s="512"/>
      <c r="D422" s="512"/>
      <c r="E422" s="512"/>
      <c r="F422" s="512"/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/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</row>
    <row r="423" spans="1:40" ht="15.75" customHeight="1">
      <c r="A423" s="512"/>
      <c r="B423" s="512"/>
      <c r="C423" s="512"/>
      <c r="D423" s="512"/>
      <c r="E423" s="512"/>
      <c r="F423" s="512"/>
      <c r="G423" s="512"/>
      <c r="H423" s="512"/>
      <c r="I423" s="512"/>
      <c r="J423" s="512"/>
      <c r="K423" s="512"/>
      <c r="L423" s="512"/>
      <c r="M423" s="512"/>
      <c r="N423" s="512"/>
      <c r="O423" s="512"/>
      <c r="P423" s="512"/>
      <c r="Q423" s="512"/>
      <c r="R423" s="512"/>
      <c r="S423" s="512"/>
      <c r="T423" s="512"/>
      <c r="U423" s="512"/>
      <c r="V423" s="512"/>
      <c r="W423" s="512"/>
      <c r="X423" s="512"/>
      <c r="Y423" s="512"/>
      <c r="Z423" s="512"/>
      <c r="AA423" s="512"/>
      <c r="AB423" s="512"/>
      <c r="AC423" s="512"/>
      <c r="AD423" s="512"/>
      <c r="AE423" s="512"/>
      <c r="AF423" s="512"/>
      <c r="AG423" s="512"/>
      <c r="AH423" s="512"/>
      <c r="AI423" s="512"/>
      <c r="AJ423" s="512"/>
      <c r="AK423" s="512"/>
      <c r="AL423" s="512"/>
      <c r="AM423" s="512"/>
      <c r="AN423" s="512"/>
    </row>
    <row r="424" spans="1:40" ht="15.75" customHeight="1">
      <c r="A424" s="512"/>
      <c r="B424" s="512"/>
      <c r="C424" s="512"/>
      <c r="D424" s="512"/>
      <c r="E424" s="512"/>
      <c r="F424" s="512"/>
      <c r="G424" s="512"/>
      <c r="H424" s="512"/>
      <c r="I424" s="512"/>
      <c r="J424" s="512"/>
      <c r="K424" s="512"/>
      <c r="L424" s="512"/>
      <c r="M424" s="512"/>
      <c r="N424" s="512"/>
      <c r="O424" s="512"/>
      <c r="P424" s="512"/>
      <c r="Q424" s="512"/>
      <c r="R424" s="512"/>
      <c r="S424" s="512"/>
      <c r="T424" s="512"/>
      <c r="U424" s="512"/>
      <c r="V424" s="512"/>
      <c r="W424" s="512"/>
      <c r="X424" s="512"/>
      <c r="Y424" s="512"/>
      <c r="Z424" s="512"/>
      <c r="AA424" s="512"/>
      <c r="AB424" s="512"/>
      <c r="AC424" s="512"/>
      <c r="AD424" s="512"/>
      <c r="AE424" s="512"/>
      <c r="AF424" s="512"/>
      <c r="AG424" s="512"/>
      <c r="AH424" s="512"/>
      <c r="AI424" s="512"/>
      <c r="AJ424" s="512"/>
      <c r="AK424" s="512"/>
      <c r="AL424" s="512"/>
      <c r="AM424" s="512"/>
      <c r="AN424" s="512"/>
    </row>
    <row r="425" spans="1:40" ht="15.75" customHeight="1">
      <c r="A425" s="512"/>
      <c r="B425" s="512"/>
      <c r="C425" s="512"/>
      <c r="D425" s="512"/>
      <c r="E425" s="512"/>
      <c r="F425" s="512"/>
      <c r="G425" s="512"/>
      <c r="H425" s="512"/>
      <c r="I425" s="512"/>
      <c r="J425" s="512"/>
      <c r="K425" s="512"/>
      <c r="L425" s="512"/>
      <c r="M425" s="512"/>
      <c r="N425" s="512"/>
      <c r="O425" s="512"/>
      <c r="P425" s="512"/>
      <c r="Q425" s="512"/>
      <c r="R425" s="512"/>
      <c r="S425" s="512"/>
      <c r="T425" s="512"/>
      <c r="U425" s="512"/>
      <c r="V425" s="512"/>
      <c r="W425" s="512"/>
      <c r="X425" s="512"/>
      <c r="Y425" s="512"/>
      <c r="Z425" s="512"/>
      <c r="AA425" s="512"/>
      <c r="AB425" s="512"/>
      <c r="AC425" s="512"/>
      <c r="AD425" s="512"/>
      <c r="AE425" s="512"/>
      <c r="AF425" s="512"/>
      <c r="AG425" s="512"/>
      <c r="AH425" s="512"/>
      <c r="AI425" s="512"/>
      <c r="AJ425" s="512"/>
      <c r="AK425" s="512"/>
      <c r="AL425" s="512"/>
      <c r="AM425" s="512"/>
      <c r="AN425" s="512"/>
    </row>
    <row r="426" spans="1:40" ht="15.75" customHeight="1">
      <c r="A426" s="512"/>
      <c r="B426" s="512"/>
      <c r="C426" s="512"/>
      <c r="D426" s="512"/>
      <c r="E426" s="512"/>
      <c r="F426" s="512"/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/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</row>
    <row r="427" spans="1:40" ht="15.75" customHeight="1">
      <c r="A427" s="512"/>
      <c r="B427" s="512"/>
      <c r="C427" s="512"/>
      <c r="D427" s="512"/>
      <c r="E427" s="512"/>
      <c r="F427" s="512"/>
      <c r="G427" s="512"/>
      <c r="H427" s="512"/>
      <c r="I427" s="512"/>
      <c r="J427" s="512"/>
      <c r="K427" s="512"/>
      <c r="L427" s="512"/>
      <c r="M427" s="512"/>
      <c r="N427" s="512"/>
      <c r="O427" s="512"/>
      <c r="P427" s="512"/>
      <c r="Q427" s="512"/>
      <c r="R427" s="512"/>
      <c r="S427" s="512"/>
      <c r="T427" s="512"/>
      <c r="U427" s="512"/>
      <c r="V427" s="512"/>
      <c r="W427" s="512"/>
      <c r="X427" s="512"/>
      <c r="Y427" s="512"/>
      <c r="Z427" s="512"/>
      <c r="AA427" s="512"/>
      <c r="AB427" s="512"/>
      <c r="AC427" s="512"/>
      <c r="AD427" s="512"/>
      <c r="AE427" s="512"/>
      <c r="AF427" s="512"/>
      <c r="AG427" s="512"/>
      <c r="AH427" s="512"/>
      <c r="AI427" s="512"/>
      <c r="AJ427" s="512"/>
      <c r="AK427" s="512"/>
      <c r="AL427" s="512"/>
      <c r="AM427" s="512"/>
      <c r="AN427" s="512"/>
    </row>
    <row r="428" spans="1:40" ht="15.75" customHeight="1">
      <c r="A428" s="512"/>
      <c r="B428" s="51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2"/>
      <c r="V428" s="512"/>
      <c r="W428" s="512"/>
      <c r="X428" s="512"/>
      <c r="Y428" s="512"/>
      <c r="Z428" s="512"/>
      <c r="AA428" s="512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</row>
    <row r="429" spans="1:40" ht="15.75" customHeight="1">
      <c r="A429" s="512"/>
      <c r="B429" s="512"/>
      <c r="C429" s="512"/>
      <c r="D429" s="512"/>
      <c r="E429" s="512"/>
      <c r="F429" s="512"/>
      <c r="G429" s="512"/>
      <c r="H429" s="512"/>
      <c r="I429" s="512"/>
      <c r="J429" s="512"/>
      <c r="K429" s="512"/>
      <c r="L429" s="512"/>
      <c r="M429" s="512"/>
      <c r="N429" s="512"/>
      <c r="O429" s="512"/>
      <c r="P429" s="512"/>
      <c r="Q429" s="512"/>
      <c r="R429" s="512"/>
      <c r="S429" s="512"/>
      <c r="T429" s="512"/>
      <c r="U429" s="512"/>
      <c r="V429" s="512"/>
      <c r="W429" s="512"/>
      <c r="X429" s="512"/>
      <c r="Y429" s="512"/>
      <c r="Z429" s="512"/>
      <c r="AA429" s="512"/>
      <c r="AB429" s="512"/>
      <c r="AC429" s="512"/>
      <c r="AD429" s="512"/>
      <c r="AE429" s="512"/>
      <c r="AF429" s="512"/>
      <c r="AG429" s="512"/>
      <c r="AH429" s="512"/>
      <c r="AI429" s="512"/>
      <c r="AJ429" s="512"/>
      <c r="AK429" s="512"/>
      <c r="AL429" s="512"/>
      <c r="AM429" s="512"/>
      <c r="AN429" s="512"/>
    </row>
    <row r="430" spans="1:40" ht="15.75" customHeight="1">
      <c r="A430" s="512"/>
      <c r="B430" s="512"/>
      <c r="C430" s="512"/>
      <c r="D430" s="512"/>
      <c r="E430" s="512"/>
      <c r="F430" s="512"/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/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</row>
    <row r="431" spans="1:40" ht="15.75" customHeight="1">
      <c r="A431" s="512"/>
      <c r="B431" s="512"/>
      <c r="C431" s="512"/>
      <c r="D431" s="512"/>
      <c r="E431" s="512"/>
      <c r="F431" s="512"/>
      <c r="G431" s="512"/>
      <c r="H431" s="512"/>
      <c r="I431" s="512"/>
      <c r="J431" s="512"/>
      <c r="K431" s="512"/>
      <c r="L431" s="512"/>
      <c r="M431" s="512"/>
      <c r="N431" s="512"/>
      <c r="O431" s="512"/>
      <c r="P431" s="512"/>
      <c r="Q431" s="512"/>
      <c r="R431" s="512"/>
      <c r="S431" s="512"/>
      <c r="T431" s="512"/>
      <c r="U431" s="512"/>
      <c r="V431" s="512"/>
      <c r="W431" s="512"/>
      <c r="X431" s="512"/>
      <c r="Y431" s="512"/>
      <c r="Z431" s="512"/>
      <c r="AA431" s="512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</row>
    <row r="432" spans="1:40" ht="15.75" customHeight="1">
      <c r="A432" s="512"/>
      <c r="B432" s="512"/>
      <c r="C432" s="512"/>
      <c r="D432" s="512"/>
      <c r="E432" s="512"/>
      <c r="F432" s="512"/>
      <c r="G432" s="512"/>
      <c r="H432" s="512"/>
      <c r="I432" s="512"/>
      <c r="J432" s="512"/>
      <c r="K432" s="512"/>
      <c r="L432" s="512"/>
      <c r="M432" s="512"/>
      <c r="N432" s="512"/>
      <c r="O432" s="512"/>
      <c r="P432" s="512"/>
      <c r="Q432" s="512"/>
      <c r="R432" s="512"/>
      <c r="S432" s="512"/>
      <c r="T432" s="512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</row>
    <row r="433" spans="1:40" ht="15.75" customHeight="1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</row>
    <row r="434" spans="1:40" ht="15.75" customHeight="1">
      <c r="A434" s="512"/>
      <c r="B434" s="512"/>
      <c r="C434" s="512"/>
      <c r="D434" s="512"/>
      <c r="E434" s="512"/>
      <c r="F434" s="512"/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</row>
    <row r="435" spans="1:40" ht="15.75" customHeight="1">
      <c r="A435" s="512"/>
      <c r="B435" s="512"/>
      <c r="C435" s="512"/>
      <c r="D435" s="512"/>
      <c r="E435" s="512"/>
      <c r="F435" s="512"/>
      <c r="G435" s="512"/>
      <c r="H435" s="512"/>
      <c r="I435" s="512"/>
      <c r="J435" s="512"/>
      <c r="K435" s="512"/>
      <c r="L435" s="512"/>
      <c r="M435" s="512"/>
      <c r="N435" s="512"/>
      <c r="O435" s="512"/>
      <c r="P435" s="512"/>
      <c r="Q435" s="512"/>
      <c r="R435" s="512"/>
      <c r="S435" s="512"/>
      <c r="T435" s="512"/>
      <c r="U435" s="512"/>
      <c r="V435" s="512"/>
      <c r="W435" s="512"/>
      <c r="X435" s="512"/>
      <c r="Y435" s="512"/>
      <c r="Z435" s="512"/>
      <c r="AA435" s="512"/>
      <c r="AB435" s="512"/>
      <c r="AC435" s="512"/>
      <c r="AD435" s="512"/>
      <c r="AE435" s="512"/>
      <c r="AF435" s="512"/>
      <c r="AG435" s="512"/>
      <c r="AH435" s="512"/>
      <c r="AI435" s="512"/>
      <c r="AJ435" s="512"/>
      <c r="AK435" s="512"/>
      <c r="AL435" s="512"/>
      <c r="AM435" s="512"/>
      <c r="AN435" s="512"/>
    </row>
    <row r="436" spans="1:40" ht="15.75" customHeight="1">
      <c r="A436" s="512"/>
      <c r="B436" s="512"/>
      <c r="C436" s="512"/>
      <c r="D436" s="512"/>
      <c r="E436" s="512"/>
      <c r="F436" s="512"/>
      <c r="G436" s="512"/>
      <c r="H436" s="512"/>
      <c r="I436" s="512"/>
      <c r="J436" s="512"/>
      <c r="K436" s="512"/>
      <c r="L436" s="512"/>
      <c r="M436" s="512"/>
      <c r="N436" s="512"/>
      <c r="O436" s="512"/>
      <c r="P436" s="512"/>
      <c r="Q436" s="512"/>
      <c r="R436" s="512"/>
      <c r="S436" s="512"/>
      <c r="T436" s="512"/>
      <c r="U436" s="512"/>
      <c r="V436" s="512"/>
      <c r="W436" s="512"/>
      <c r="X436" s="512"/>
      <c r="Y436" s="512"/>
      <c r="Z436" s="512"/>
      <c r="AA436" s="512"/>
      <c r="AB436" s="512"/>
      <c r="AC436" s="512"/>
      <c r="AD436" s="512"/>
      <c r="AE436" s="512"/>
      <c r="AF436" s="512"/>
      <c r="AG436" s="512"/>
      <c r="AH436" s="512"/>
      <c r="AI436" s="512"/>
      <c r="AJ436" s="512"/>
      <c r="AK436" s="512"/>
      <c r="AL436" s="512"/>
      <c r="AM436" s="512"/>
      <c r="AN436" s="512"/>
    </row>
    <row r="437" spans="1:40" ht="15.75" customHeight="1">
      <c r="A437" s="512"/>
      <c r="B437" s="512"/>
      <c r="C437" s="512"/>
      <c r="D437" s="512"/>
      <c r="E437" s="512"/>
      <c r="F437" s="512"/>
      <c r="G437" s="512"/>
      <c r="H437" s="512"/>
      <c r="I437" s="512"/>
      <c r="J437" s="512"/>
      <c r="K437" s="512"/>
      <c r="L437" s="512"/>
      <c r="M437" s="512"/>
      <c r="N437" s="512"/>
      <c r="O437" s="512"/>
      <c r="P437" s="512"/>
      <c r="Q437" s="512"/>
      <c r="R437" s="512"/>
      <c r="S437" s="512"/>
      <c r="T437" s="512"/>
      <c r="U437" s="512"/>
      <c r="V437" s="512"/>
      <c r="W437" s="512"/>
      <c r="X437" s="512"/>
      <c r="Y437" s="512"/>
      <c r="Z437" s="512"/>
      <c r="AA437" s="512"/>
      <c r="AB437" s="512"/>
      <c r="AC437" s="512"/>
      <c r="AD437" s="512"/>
      <c r="AE437" s="512"/>
      <c r="AF437" s="512"/>
      <c r="AG437" s="512"/>
      <c r="AH437" s="512"/>
      <c r="AI437" s="512"/>
      <c r="AJ437" s="512"/>
      <c r="AK437" s="512"/>
      <c r="AL437" s="512"/>
      <c r="AM437" s="512"/>
      <c r="AN437" s="512"/>
    </row>
    <row r="438" spans="1:40" ht="15.75" customHeight="1">
      <c r="A438" s="512"/>
      <c r="B438" s="512"/>
      <c r="C438" s="512"/>
      <c r="D438" s="512"/>
      <c r="E438" s="512"/>
      <c r="F438" s="512"/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/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</row>
    <row r="439" spans="1:40" ht="15.75" customHeight="1">
      <c r="A439" s="512"/>
      <c r="B439" s="512"/>
      <c r="C439" s="512"/>
      <c r="D439" s="512"/>
      <c r="E439" s="512"/>
      <c r="F439" s="512"/>
      <c r="G439" s="512"/>
      <c r="H439" s="512"/>
      <c r="I439" s="512"/>
      <c r="J439" s="512"/>
      <c r="K439" s="512"/>
      <c r="L439" s="512"/>
      <c r="M439" s="512"/>
      <c r="N439" s="512"/>
      <c r="O439" s="512"/>
      <c r="P439" s="512"/>
      <c r="Q439" s="512"/>
      <c r="R439" s="512"/>
      <c r="S439" s="512"/>
      <c r="T439" s="512"/>
      <c r="U439" s="512"/>
      <c r="V439" s="512"/>
      <c r="W439" s="512"/>
      <c r="X439" s="512"/>
      <c r="Y439" s="512"/>
      <c r="Z439" s="512"/>
      <c r="AA439" s="512"/>
      <c r="AB439" s="512"/>
      <c r="AC439" s="512"/>
      <c r="AD439" s="512"/>
      <c r="AE439" s="512"/>
      <c r="AF439" s="512"/>
      <c r="AG439" s="512"/>
      <c r="AH439" s="512"/>
      <c r="AI439" s="512"/>
      <c r="AJ439" s="512"/>
      <c r="AK439" s="512"/>
      <c r="AL439" s="512"/>
      <c r="AM439" s="512"/>
      <c r="AN439" s="512"/>
    </row>
    <row r="440" spans="1:40" ht="15.75" customHeight="1">
      <c r="A440" s="512"/>
      <c r="B440" s="512"/>
      <c r="C440" s="512"/>
      <c r="D440" s="512"/>
      <c r="E440" s="512"/>
      <c r="F440" s="512"/>
      <c r="G440" s="512"/>
      <c r="H440" s="512"/>
      <c r="I440" s="512"/>
      <c r="J440" s="512"/>
      <c r="K440" s="512"/>
      <c r="L440" s="512"/>
      <c r="M440" s="512"/>
      <c r="N440" s="512"/>
      <c r="O440" s="512"/>
      <c r="P440" s="512"/>
      <c r="Q440" s="512"/>
      <c r="R440" s="512"/>
      <c r="S440" s="512"/>
      <c r="T440" s="512"/>
      <c r="U440" s="512"/>
      <c r="V440" s="512"/>
      <c r="W440" s="512"/>
      <c r="X440" s="512"/>
      <c r="Y440" s="512"/>
      <c r="Z440" s="512"/>
      <c r="AA440" s="512"/>
      <c r="AB440" s="512"/>
      <c r="AC440" s="512"/>
      <c r="AD440" s="512"/>
      <c r="AE440" s="512"/>
      <c r="AF440" s="512"/>
      <c r="AG440" s="512"/>
      <c r="AH440" s="512"/>
      <c r="AI440" s="512"/>
      <c r="AJ440" s="512"/>
      <c r="AK440" s="512"/>
      <c r="AL440" s="512"/>
      <c r="AM440" s="512"/>
      <c r="AN440" s="512"/>
    </row>
    <row r="441" spans="1:40" ht="15.75" customHeight="1">
      <c r="A441" s="512"/>
      <c r="B441" s="512"/>
      <c r="C441" s="512"/>
      <c r="D441" s="512"/>
      <c r="E441" s="512"/>
      <c r="F441" s="512"/>
      <c r="G441" s="512"/>
      <c r="H441" s="512"/>
      <c r="I441" s="512"/>
      <c r="J441" s="512"/>
      <c r="K441" s="512"/>
      <c r="L441" s="512"/>
      <c r="M441" s="512"/>
      <c r="N441" s="512"/>
      <c r="O441" s="512"/>
      <c r="P441" s="512"/>
      <c r="Q441" s="512"/>
      <c r="R441" s="512"/>
      <c r="S441" s="512"/>
      <c r="T441" s="512"/>
      <c r="U441" s="512"/>
      <c r="V441" s="512"/>
      <c r="W441" s="512"/>
      <c r="X441" s="512"/>
      <c r="Y441" s="512"/>
      <c r="Z441" s="512"/>
      <c r="AA441" s="512"/>
      <c r="AB441" s="512"/>
      <c r="AC441" s="512"/>
      <c r="AD441" s="512"/>
      <c r="AE441" s="512"/>
      <c r="AF441" s="512"/>
      <c r="AG441" s="512"/>
      <c r="AH441" s="512"/>
      <c r="AI441" s="512"/>
      <c r="AJ441" s="512"/>
      <c r="AK441" s="512"/>
      <c r="AL441" s="512"/>
      <c r="AM441" s="512"/>
      <c r="AN441" s="512"/>
    </row>
    <row r="442" spans="1:40" ht="15.75" customHeight="1">
      <c r="A442" s="512"/>
      <c r="B442" s="512"/>
      <c r="C442" s="512"/>
      <c r="D442" s="512"/>
      <c r="E442" s="512"/>
      <c r="F442" s="512"/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/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</row>
    <row r="443" spans="1:40" ht="15.75" customHeight="1">
      <c r="A443" s="512"/>
      <c r="B443" s="512"/>
      <c r="C443" s="512"/>
      <c r="D443" s="512"/>
      <c r="E443" s="512"/>
      <c r="F443" s="512"/>
      <c r="G443" s="512"/>
      <c r="H443" s="512"/>
      <c r="I443" s="512"/>
      <c r="J443" s="512"/>
      <c r="K443" s="512"/>
      <c r="L443" s="512"/>
      <c r="M443" s="512"/>
      <c r="N443" s="512"/>
      <c r="O443" s="512"/>
      <c r="P443" s="512"/>
      <c r="Q443" s="512"/>
      <c r="R443" s="512"/>
      <c r="S443" s="512"/>
      <c r="T443" s="512"/>
      <c r="U443" s="512"/>
      <c r="V443" s="512"/>
      <c r="W443" s="512"/>
      <c r="X443" s="512"/>
      <c r="Y443" s="512"/>
      <c r="Z443" s="512"/>
      <c r="AA443" s="512"/>
      <c r="AB443" s="512"/>
      <c r="AC443" s="512"/>
      <c r="AD443" s="512"/>
      <c r="AE443" s="512"/>
      <c r="AF443" s="512"/>
      <c r="AG443" s="512"/>
      <c r="AH443" s="512"/>
      <c r="AI443" s="512"/>
      <c r="AJ443" s="512"/>
      <c r="AK443" s="512"/>
      <c r="AL443" s="512"/>
      <c r="AM443" s="512"/>
      <c r="AN443" s="512"/>
    </row>
    <row r="444" spans="1:40" ht="15.75" customHeight="1">
      <c r="A444" s="512"/>
      <c r="B444" s="512"/>
      <c r="C444" s="512"/>
      <c r="D444" s="512"/>
      <c r="E444" s="512"/>
      <c r="F444" s="512"/>
      <c r="G444" s="512"/>
      <c r="H444" s="512"/>
      <c r="I444" s="512"/>
      <c r="J444" s="512"/>
      <c r="K444" s="512"/>
      <c r="L444" s="512"/>
      <c r="M444" s="512"/>
      <c r="N444" s="512"/>
      <c r="O444" s="512"/>
      <c r="P444" s="512"/>
      <c r="Q444" s="512"/>
      <c r="R444" s="512"/>
      <c r="S444" s="512"/>
      <c r="T444" s="512"/>
      <c r="U444" s="512"/>
      <c r="V444" s="512"/>
      <c r="W444" s="512"/>
      <c r="X444" s="512"/>
      <c r="Y444" s="512"/>
      <c r="Z444" s="512"/>
      <c r="AA444" s="512"/>
      <c r="AB444" s="512"/>
      <c r="AC444" s="512"/>
      <c r="AD444" s="512"/>
      <c r="AE444" s="512"/>
      <c r="AF444" s="512"/>
      <c r="AG444" s="512"/>
      <c r="AH444" s="512"/>
      <c r="AI444" s="512"/>
      <c r="AJ444" s="512"/>
      <c r="AK444" s="512"/>
      <c r="AL444" s="512"/>
      <c r="AM444" s="512"/>
      <c r="AN444" s="512"/>
    </row>
    <row r="445" spans="1:40" ht="15.75" customHeight="1">
      <c r="A445" s="512"/>
      <c r="B445" s="512"/>
      <c r="C445" s="512"/>
      <c r="D445" s="512"/>
      <c r="E445" s="512"/>
      <c r="F445" s="512"/>
      <c r="G445" s="512"/>
      <c r="H445" s="512"/>
      <c r="I445" s="512"/>
      <c r="J445" s="512"/>
      <c r="K445" s="512"/>
      <c r="L445" s="512"/>
      <c r="M445" s="512"/>
      <c r="N445" s="512"/>
      <c r="O445" s="512"/>
      <c r="P445" s="512"/>
      <c r="Q445" s="512"/>
      <c r="R445" s="512"/>
      <c r="S445" s="512"/>
      <c r="T445" s="512"/>
      <c r="U445" s="512"/>
      <c r="V445" s="512"/>
      <c r="W445" s="512"/>
      <c r="X445" s="512"/>
      <c r="Y445" s="512"/>
      <c r="Z445" s="512"/>
      <c r="AA445" s="512"/>
      <c r="AB445" s="512"/>
      <c r="AC445" s="512"/>
      <c r="AD445" s="512"/>
      <c r="AE445" s="512"/>
      <c r="AF445" s="512"/>
      <c r="AG445" s="512"/>
      <c r="AH445" s="512"/>
      <c r="AI445" s="512"/>
      <c r="AJ445" s="512"/>
      <c r="AK445" s="512"/>
      <c r="AL445" s="512"/>
      <c r="AM445" s="512"/>
      <c r="AN445" s="512"/>
    </row>
    <row r="446" spans="1:40" ht="15.75" customHeight="1">
      <c r="A446" s="512"/>
      <c r="B446" s="512"/>
      <c r="C446" s="512"/>
      <c r="D446" s="512"/>
      <c r="E446" s="512"/>
      <c r="F446" s="512"/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/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</row>
    <row r="447" spans="1:40" ht="15.75" customHeight="1">
      <c r="A447" s="512"/>
      <c r="B447" s="512"/>
      <c r="C447" s="512"/>
      <c r="D447" s="512"/>
      <c r="E447" s="512"/>
      <c r="F447" s="512"/>
      <c r="G447" s="512"/>
      <c r="H447" s="512"/>
      <c r="I447" s="512"/>
      <c r="J447" s="512"/>
      <c r="K447" s="512"/>
      <c r="L447" s="512"/>
      <c r="M447" s="512"/>
      <c r="N447" s="512"/>
      <c r="O447" s="512"/>
      <c r="P447" s="512"/>
      <c r="Q447" s="512"/>
      <c r="R447" s="512"/>
      <c r="S447" s="512"/>
      <c r="T447" s="512"/>
      <c r="U447" s="512"/>
      <c r="V447" s="512"/>
      <c r="W447" s="512"/>
      <c r="X447" s="512"/>
      <c r="Y447" s="512"/>
      <c r="Z447" s="512"/>
      <c r="AA447" s="512"/>
      <c r="AB447" s="512"/>
      <c r="AC447" s="512"/>
      <c r="AD447" s="512"/>
      <c r="AE447" s="512"/>
      <c r="AF447" s="512"/>
      <c r="AG447" s="512"/>
      <c r="AH447" s="512"/>
      <c r="AI447" s="512"/>
      <c r="AJ447" s="512"/>
      <c r="AK447" s="512"/>
      <c r="AL447" s="512"/>
      <c r="AM447" s="512"/>
      <c r="AN447" s="512"/>
    </row>
    <row r="448" spans="1:40" ht="15.75" customHeight="1">
      <c r="A448" s="512"/>
      <c r="B448" s="512"/>
      <c r="C448" s="512"/>
      <c r="D448" s="512"/>
      <c r="E448" s="512"/>
      <c r="F448" s="512"/>
      <c r="G448" s="512"/>
      <c r="H448" s="512"/>
      <c r="I448" s="512"/>
      <c r="J448" s="512"/>
      <c r="K448" s="512"/>
      <c r="L448" s="512"/>
      <c r="M448" s="512"/>
      <c r="N448" s="512"/>
      <c r="O448" s="512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2"/>
      <c r="AC448" s="512"/>
      <c r="AD448" s="512"/>
      <c r="AE448" s="512"/>
      <c r="AF448" s="512"/>
      <c r="AG448" s="512"/>
      <c r="AH448" s="512"/>
      <c r="AI448" s="512"/>
      <c r="AJ448" s="512"/>
      <c r="AK448" s="512"/>
      <c r="AL448" s="512"/>
      <c r="AM448" s="512"/>
      <c r="AN448" s="512"/>
    </row>
    <row r="449" spans="1:40" ht="15.75" customHeight="1">
      <c r="A449" s="512"/>
      <c r="B449" s="512"/>
      <c r="C449" s="512"/>
      <c r="D449" s="512"/>
      <c r="E449" s="512"/>
      <c r="F449" s="512"/>
      <c r="G449" s="512"/>
      <c r="H449" s="512"/>
      <c r="I449" s="512"/>
      <c r="J449" s="512"/>
      <c r="K449" s="512"/>
      <c r="L449" s="512"/>
      <c r="M449" s="512"/>
      <c r="N449" s="512"/>
      <c r="O449" s="512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</row>
    <row r="450" spans="1:40" ht="15.75" customHeight="1">
      <c r="A450" s="512"/>
      <c r="B450" s="512"/>
      <c r="C450" s="512"/>
      <c r="D450" s="512"/>
      <c r="E450" s="512"/>
      <c r="F450" s="512"/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/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</row>
    <row r="451" spans="1:40" ht="15.75" customHeight="1">
      <c r="A451" s="512"/>
      <c r="B451" s="512"/>
      <c r="C451" s="512"/>
      <c r="D451" s="512"/>
      <c r="E451" s="512"/>
      <c r="F451" s="512"/>
      <c r="G451" s="512"/>
      <c r="H451" s="512"/>
      <c r="I451" s="512"/>
      <c r="J451" s="512"/>
      <c r="K451" s="512"/>
      <c r="L451" s="512"/>
      <c r="M451" s="512"/>
      <c r="N451" s="512"/>
      <c r="O451" s="512"/>
      <c r="P451" s="512"/>
      <c r="Q451" s="512"/>
      <c r="R451" s="512"/>
      <c r="S451" s="512"/>
      <c r="T451" s="512"/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</row>
    <row r="452" spans="1:40" ht="15.75" customHeight="1">
      <c r="A452" s="512"/>
      <c r="B452" s="512"/>
      <c r="C452" s="512"/>
      <c r="D452" s="512"/>
      <c r="E452" s="512"/>
      <c r="F452" s="512"/>
      <c r="G452" s="512"/>
      <c r="H452" s="512"/>
      <c r="I452" s="512"/>
      <c r="J452" s="512"/>
      <c r="K452" s="512"/>
      <c r="L452" s="512"/>
      <c r="M452" s="512"/>
      <c r="N452" s="512"/>
      <c r="O452" s="512"/>
      <c r="P452" s="512"/>
      <c r="Q452" s="512"/>
      <c r="R452" s="512"/>
      <c r="S452" s="512"/>
      <c r="T452" s="512"/>
      <c r="U452" s="512"/>
      <c r="V452" s="512"/>
      <c r="W452" s="512"/>
      <c r="X452" s="512"/>
      <c r="Y452" s="512"/>
      <c r="Z452" s="512"/>
      <c r="AA452" s="512"/>
      <c r="AB452" s="512"/>
      <c r="AC452" s="512"/>
      <c r="AD452" s="512"/>
      <c r="AE452" s="512"/>
      <c r="AF452" s="512"/>
      <c r="AG452" s="512"/>
      <c r="AH452" s="512"/>
      <c r="AI452" s="512"/>
      <c r="AJ452" s="512"/>
      <c r="AK452" s="512"/>
      <c r="AL452" s="512"/>
      <c r="AM452" s="512"/>
      <c r="AN452" s="512"/>
    </row>
    <row r="453" spans="1:40" ht="15.75" customHeight="1">
      <c r="A453" s="512"/>
      <c r="B453" s="512"/>
      <c r="C453" s="512"/>
      <c r="D453" s="512"/>
      <c r="E453" s="512"/>
      <c r="F453" s="512"/>
      <c r="G453" s="512"/>
      <c r="H453" s="512"/>
      <c r="I453" s="512"/>
      <c r="J453" s="512"/>
      <c r="K453" s="512"/>
      <c r="L453" s="512"/>
      <c r="M453" s="512"/>
      <c r="N453" s="512"/>
      <c r="O453" s="512"/>
      <c r="P453" s="512"/>
      <c r="Q453" s="512"/>
      <c r="R453" s="512"/>
      <c r="S453" s="512"/>
      <c r="T453" s="512"/>
      <c r="U453" s="512"/>
      <c r="V453" s="512"/>
      <c r="W453" s="512"/>
      <c r="X453" s="512"/>
      <c r="Y453" s="512"/>
      <c r="Z453" s="512"/>
      <c r="AA453" s="512"/>
      <c r="AB453" s="512"/>
      <c r="AC453" s="512"/>
      <c r="AD453" s="512"/>
      <c r="AE453" s="512"/>
      <c r="AF453" s="512"/>
      <c r="AG453" s="512"/>
      <c r="AH453" s="512"/>
      <c r="AI453" s="512"/>
      <c r="AJ453" s="512"/>
      <c r="AK453" s="512"/>
      <c r="AL453" s="512"/>
      <c r="AM453" s="512"/>
      <c r="AN453" s="512"/>
    </row>
    <row r="454" spans="1:40" ht="15.75" customHeight="1">
      <c r="A454" s="512"/>
      <c r="B454" s="512"/>
      <c r="C454" s="512"/>
      <c r="D454" s="512"/>
      <c r="E454" s="512"/>
      <c r="F454" s="512"/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/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</row>
    <row r="455" spans="1:40" ht="15.75" customHeight="1">
      <c r="A455" s="512"/>
      <c r="B455" s="512"/>
      <c r="C455" s="512"/>
      <c r="D455" s="512"/>
      <c r="E455" s="512"/>
      <c r="F455" s="512"/>
      <c r="G455" s="512"/>
      <c r="H455" s="512"/>
      <c r="I455" s="512"/>
      <c r="J455" s="512"/>
      <c r="K455" s="512"/>
      <c r="L455" s="512"/>
      <c r="M455" s="512"/>
      <c r="N455" s="512"/>
      <c r="O455" s="512"/>
      <c r="P455" s="512"/>
      <c r="Q455" s="512"/>
      <c r="R455" s="512"/>
      <c r="S455" s="512"/>
      <c r="T455" s="512"/>
      <c r="U455" s="512"/>
      <c r="V455" s="512"/>
      <c r="W455" s="512"/>
      <c r="X455" s="512"/>
      <c r="Y455" s="512"/>
      <c r="Z455" s="512"/>
      <c r="AA455" s="512"/>
      <c r="AB455" s="512"/>
      <c r="AC455" s="512"/>
      <c r="AD455" s="512"/>
      <c r="AE455" s="512"/>
      <c r="AF455" s="512"/>
      <c r="AG455" s="512"/>
      <c r="AH455" s="512"/>
      <c r="AI455" s="512"/>
      <c r="AJ455" s="512"/>
      <c r="AK455" s="512"/>
      <c r="AL455" s="512"/>
      <c r="AM455" s="512"/>
      <c r="AN455" s="512"/>
    </row>
    <row r="456" spans="1:40" ht="15.75" customHeight="1">
      <c r="A456" s="512"/>
      <c r="B456" s="512"/>
      <c r="C456" s="512"/>
      <c r="D456" s="512"/>
      <c r="E456" s="512"/>
      <c r="F456" s="512"/>
      <c r="G456" s="512"/>
      <c r="H456" s="512"/>
      <c r="I456" s="512"/>
      <c r="J456" s="512"/>
      <c r="K456" s="512"/>
      <c r="L456" s="512"/>
      <c r="M456" s="512"/>
      <c r="N456" s="512"/>
      <c r="O456" s="512"/>
      <c r="P456" s="512"/>
      <c r="Q456" s="512"/>
      <c r="R456" s="512"/>
      <c r="S456" s="512"/>
      <c r="T456" s="512"/>
      <c r="U456" s="512"/>
      <c r="V456" s="512"/>
      <c r="W456" s="512"/>
      <c r="X456" s="512"/>
      <c r="Y456" s="512"/>
      <c r="Z456" s="512"/>
      <c r="AA456" s="512"/>
      <c r="AB456" s="512"/>
      <c r="AC456" s="512"/>
      <c r="AD456" s="512"/>
      <c r="AE456" s="512"/>
      <c r="AF456" s="512"/>
      <c r="AG456" s="512"/>
      <c r="AH456" s="512"/>
      <c r="AI456" s="512"/>
      <c r="AJ456" s="512"/>
      <c r="AK456" s="512"/>
      <c r="AL456" s="512"/>
      <c r="AM456" s="512"/>
      <c r="AN456" s="512"/>
    </row>
    <row r="457" spans="1:40" ht="15.75" customHeight="1">
      <c r="A457" s="512"/>
      <c r="B457" s="512"/>
      <c r="C457" s="512"/>
      <c r="D457" s="512"/>
      <c r="E457" s="512"/>
      <c r="F457" s="512"/>
      <c r="G457" s="512"/>
      <c r="H457" s="512"/>
      <c r="I457" s="512"/>
      <c r="J457" s="512"/>
      <c r="K457" s="512"/>
      <c r="L457" s="512"/>
      <c r="M457" s="512"/>
      <c r="N457" s="512"/>
      <c r="O457" s="512"/>
      <c r="P457" s="512"/>
      <c r="Q457" s="512"/>
      <c r="R457" s="512"/>
      <c r="S457" s="512"/>
      <c r="T457" s="512"/>
      <c r="U457" s="512"/>
      <c r="V457" s="512"/>
      <c r="W457" s="512"/>
      <c r="X457" s="512"/>
      <c r="Y457" s="512"/>
      <c r="Z457" s="512"/>
      <c r="AA457" s="512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</row>
    <row r="458" spans="1:40" ht="15.75" customHeight="1">
      <c r="A458" s="512"/>
      <c r="B458" s="512"/>
      <c r="C458" s="512"/>
      <c r="D458" s="512"/>
      <c r="E458" s="512"/>
      <c r="F458" s="512"/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/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</row>
    <row r="459" spans="1:40" ht="15.75" customHeight="1">
      <c r="A459" s="512"/>
      <c r="B459" s="512"/>
      <c r="C459" s="512"/>
      <c r="D459" s="512"/>
      <c r="E459" s="512"/>
      <c r="F459" s="512"/>
      <c r="G459" s="512"/>
      <c r="H459" s="512"/>
      <c r="I459" s="512"/>
      <c r="J459" s="512"/>
      <c r="K459" s="512"/>
      <c r="L459" s="512"/>
      <c r="M459" s="512"/>
      <c r="N459" s="512"/>
      <c r="O459" s="512"/>
      <c r="P459" s="512"/>
      <c r="Q459" s="512"/>
      <c r="R459" s="512"/>
      <c r="S459" s="512"/>
      <c r="T459" s="512"/>
      <c r="U459" s="512"/>
      <c r="V459" s="512"/>
      <c r="W459" s="512"/>
      <c r="X459" s="512"/>
      <c r="Y459" s="512"/>
      <c r="Z459" s="512"/>
      <c r="AA459" s="512"/>
      <c r="AB459" s="512"/>
      <c r="AC459" s="512"/>
      <c r="AD459" s="512"/>
      <c r="AE459" s="512"/>
      <c r="AF459" s="512"/>
      <c r="AG459" s="512"/>
      <c r="AH459" s="512"/>
      <c r="AI459" s="512"/>
      <c r="AJ459" s="512"/>
      <c r="AK459" s="512"/>
      <c r="AL459" s="512"/>
      <c r="AM459" s="512"/>
      <c r="AN459" s="512"/>
    </row>
    <row r="460" spans="1:40" ht="15.75" customHeight="1">
      <c r="A460" s="512"/>
      <c r="B460" s="512"/>
      <c r="C460" s="512"/>
      <c r="D460" s="512"/>
      <c r="E460" s="512"/>
      <c r="F460" s="512"/>
      <c r="G460" s="512"/>
      <c r="H460" s="512"/>
      <c r="I460" s="512"/>
      <c r="J460" s="512"/>
      <c r="K460" s="512"/>
      <c r="L460" s="512"/>
      <c r="M460" s="512"/>
      <c r="N460" s="512"/>
      <c r="O460" s="512"/>
      <c r="P460" s="512"/>
      <c r="Q460" s="512"/>
      <c r="R460" s="512"/>
      <c r="S460" s="512"/>
      <c r="T460" s="512"/>
      <c r="U460" s="512"/>
      <c r="V460" s="512"/>
      <c r="W460" s="512"/>
      <c r="X460" s="512"/>
      <c r="Y460" s="512"/>
      <c r="Z460" s="512"/>
      <c r="AA460" s="512"/>
      <c r="AB460" s="512"/>
      <c r="AC460" s="512"/>
      <c r="AD460" s="512"/>
      <c r="AE460" s="512"/>
      <c r="AF460" s="512"/>
      <c r="AG460" s="512"/>
      <c r="AH460" s="512"/>
      <c r="AI460" s="512"/>
      <c r="AJ460" s="512"/>
      <c r="AK460" s="512"/>
      <c r="AL460" s="512"/>
      <c r="AM460" s="512"/>
      <c r="AN460" s="512"/>
    </row>
    <row r="461" spans="1:40" ht="15.75" customHeight="1">
      <c r="A461" s="512"/>
      <c r="B461" s="512"/>
      <c r="C461" s="512"/>
      <c r="D461" s="512"/>
      <c r="E461" s="512"/>
      <c r="F461" s="512"/>
      <c r="G461" s="512"/>
      <c r="H461" s="512"/>
      <c r="I461" s="512"/>
      <c r="J461" s="512"/>
      <c r="K461" s="512"/>
      <c r="L461" s="512"/>
      <c r="M461" s="512"/>
      <c r="N461" s="512"/>
      <c r="O461" s="512"/>
      <c r="P461" s="512"/>
      <c r="Q461" s="512"/>
      <c r="R461" s="512"/>
      <c r="S461" s="512"/>
      <c r="T461" s="512"/>
      <c r="U461" s="512"/>
      <c r="V461" s="512"/>
      <c r="W461" s="512"/>
      <c r="X461" s="512"/>
      <c r="Y461" s="512"/>
      <c r="Z461" s="512"/>
      <c r="AA461" s="512"/>
      <c r="AB461" s="512"/>
      <c r="AC461" s="512"/>
      <c r="AD461" s="512"/>
      <c r="AE461" s="512"/>
      <c r="AF461" s="512"/>
      <c r="AG461" s="512"/>
      <c r="AH461" s="512"/>
      <c r="AI461" s="512"/>
      <c r="AJ461" s="512"/>
      <c r="AK461" s="512"/>
      <c r="AL461" s="512"/>
      <c r="AM461" s="512"/>
      <c r="AN461" s="512"/>
    </row>
    <row r="462" spans="1:40" ht="15.75" customHeight="1">
      <c r="A462" s="512"/>
      <c r="B462" s="512"/>
      <c r="C462" s="512"/>
      <c r="D462" s="512"/>
      <c r="E462" s="512"/>
      <c r="F462" s="512"/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/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</row>
    <row r="463" spans="1:40" ht="15.75" customHeight="1">
      <c r="A463" s="512"/>
      <c r="B463" s="512"/>
      <c r="C463" s="512"/>
      <c r="D463" s="512"/>
      <c r="E463" s="512"/>
      <c r="F463" s="512"/>
      <c r="G463" s="512"/>
      <c r="H463" s="512"/>
      <c r="I463" s="512"/>
      <c r="J463" s="512"/>
      <c r="K463" s="512"/>
      <c r="L463" s="512"/>
      <c r="M463" s="512"/>
      <c r="N463" s="512"/>
      <c r="O463" s="512"/>
      <c r="P463" s="512"/>
      <c r="Q463" s="512"/>
      <c r="R463" s="512"/>
      <c r="S463" s="512"/>
      <c r="T463" s="512"/>
      <c r="U463" s="512"/>
      <c r="V463" s="512"/>
      <c r="W463" s="512"/>
      <c r="X463" s="512"/>
      <c r="Y463" s="512"/>
      <c r="Z463" s="512"/>
      <c r="AA463" s="512"/>
      <c r="AB463" s="512"/>
      <c r="AC463" s="512"/>
      <c r="AD463" s="512"/>
      <c r="AE463" s="512"/>
      <c r="AF463" s="512"/>
      <c r="AG463" s="512"/>
      <c r="AH463" s="512"/>
      <c r="AI463" s="512"/>
      <c r="AJ463" s="512"/>
      <c r="AK463" s="512"/>
      <c r="AL463" s="512"/>
      <c r="AM463" s="512"/>
      <c r="AN463" s="512"/>
    </row>
    <row r="464" spans="1:40" ht="15.75" customHeight="1">
      <c r="A464" s="512"/>
      <c r="B464" s="512"/>
      <c r="C464" s="512"/>
      <c r="D464" s="512"/>
      <c r="E464" s="512"/>
      <c r="F464" s="512"/>
      <c r="G464" s="512"/>
      <c r="H464" s="512"/>
      <c r="I464" s="512"/>
      <c r="J464" s="512"/>
      <c r="K464" s="512"/>
      <c r="L464" s="512"/>
      <c r="M464" s="512"/>
      <c r="N464" s="512"/>
      <c r="O464" s="512"/>
      <c r="P464" s="512"/>
      <c r="Q464" s="512"/>
      <c r="R464" s="512"/>
      <c r="S464" s="512"/>
      <c r="T464" s="512"/>
      <c r="U464" s="512"/>
      <c r="V464" s="512"/>
      <c r="W464" s="512"/>
      <c r="X464" s="512"/>
      <c r="Y464" s="512"/>
      <c r="Z464" s="512"/>
      <c r="AA464" s="512"/>
      <c r="AB464" s="512"/>
      <c r="AC464" s="512"/>
      <c r="AD464" s="512"/>
      <c r="AE464" s="512"/>
      <c r="AF464" s="512"/>
      <c r="AG464" s="512"/>
      <c r="AH464" s="512"/>
      <c r="AI464" s="512"/>
      <c r="AJ464" s="512"/>
      <c r="AK464" s="512"/>
      <c r="AL464" s="512"/>
      <c r="AM464" s="512"/>
      <c r="AN464" s="512"/>
    </row>
    <row r="465" spans="1:40" ht="15.75" customHeight="1">
      <c r="A465" s="512"/>
      <c r="B465" s="512"/>
      <c r="C465" s="512"/>
      <c r="D465" s="512"/>
      <c r="E465" s="512"/>
      <c r="F465" s="512"/>
      <c r="G465" s="512"/>
      <c r="H465" s="512"/>
      <c r="I465" s="512"/>
      <c r="J465" s="512"/>
      <c r="K465" s="512"/>
      <c r="L465" s="512"/>
      <c r="M465" s="512"/>
      <c r="N465" s="512"/>
      <c r="O465" s="512"/>
      <c r="P465" s="512"/>
      <c r="Q465" s="512"/>
      <c r="R465" s="512"/>
      <c r="S465" s="512"/>
      <c r="T465" s="512"/>
      <c r="U465" s="512"/>
      <c r="V465" s="512"/>
      <c r="W465" s="512"/>
      <c r="X465" s="512"/>
      <c r="Y465" s="512"/>
      <c r="Z465" s="512"/>
      <c r="AA465" s="512"/>
      <c r="AB465" s="512"/>
      <c r="AC465" s="512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</row>
    <row r="466" spans="1:40" ht="15.75" customHeight="1">
      <c r="A466" s="512"/>
      <c r="B466" s="512"/>
      <c r="C466" s="512"/>
      <c r="D466" s="512"/>
      <c r="E466" s="512"/>
      <c r="F466" s="512"/>
      <c r="G466" s="512"/>
      <c r="H466" s="512"/>
      <c r="I466" s="512"/>
      <c r="J466" s="512"/>
      <c r="K466" s="512"/>
      <c r="L466" s="512"/>
      <c r="M466" s="512"/>
      <c r="N466" s="512"/>
      <c r="O466" s="512"/>
      <c r="P466" s="512"/>
      <c r="Q466" s="512"/>
      <c r="R466" s="512"/>
      <c r="S466" s="512"/>
      <c r="T466" s="512"/>
      <c r="U466" s="512"/>
      <c r="V466" s="512"/>
      <c r="W466" s="512"/>
      <c r="X466" s="512"/>
      <c r="Y466" s="512"/>
      <c r="Z466" s="512"/>
      <c r="AA466" s="512"/>
      <c r="AB466" s="512"/>
      <c r="AC466" s="512"/>
      <c r="AD466" s="512"/>
      <c r="AE466" s="512"/>
      <c r="AF466" s="512"/>
      <c r="AG466" s="512"/>
      <c r="AH466" s="512"/>
      <c r="AI466" s="512"/>
      <c r="AJ466" s="512"/>
      <c r="AK466" s="512"/>
      <c r="AL466" s="512"/>
      <c r="AM466" s="512"/>
      <c r="AN466" s="512"/>
    </row>
    <row r="467" spans="1:40" ht="15.75" customHeight="1">
      <c r="A467" s="512"/>
      <c r="B467" s="512"/>
      <c r="C467" s="512"/>
      <c r="D467" s="512"/>
      <c r="E467" s="512"/>
      <c r="F467" s="512"/>
      <c r="G467" s="512"/>
      <c r="H467" s="512"/>
      <c r="I467" s="512"/>
      <c r="J467" s="512"/>
      <c r="K467" s="512"/>
      <c r="L467" s="512"/>
      <c r="M467" s="512"/>
      <c r="N467" s="512"/>
      <c r="O467" s="512"/>
      <c r="P467" s="512"/>
      <c r="Q467" s="512"/>
      <c r="R467" s="512"/>
      <c r="S467" s="512"/>
      <c r="T467" s="512"/>
      <c r="U467" s="512"/>
      <c r="V467" s="512"/>
      <c r="W467" s="512"/>
      <c r="X467" s="512"/>
      <c r="Y467" s="512"/>
      <c r="Z467" s="512"/>
      <c r="AA467" s="512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</row>
    <row r="468" spans="1:40" ht="15.75" customHeight="1">
      <c r="A468" s="512"/>
      <c r="B468" s="512"/>
      <c r="C468" s="512"/>
      <c r="D468" s="512"/>
      <c r="E468" s="512"/>
      <c r="F468" s="512"/>
      <c r="G468" s="512"/>
      <c r="H468" s="512"/>
      <c r="I468" s="512"/>
      <c r="J468" s="512"/>
      <c r="K468" s="512"/>
      <c r="L468" s="512"/>
      <c r="M468" s="512"/>
      <c r="N468" s="512"/>
      <c r="O468" s="512"/>
      <c r="P468" s="512"/>
      <c r="Q468" s="512"/>
      <c r="R468" s="512"/>
      <c r="S468" s="512"/>
      <c r="T468" s="512"/>
      <c r="U468" s="512"/>
      <c r="V468" s="512"/>
      <c r="W468" s="512"/>
      <c r="X468" s="512"/>
      <c r="Y468" s="512"/>
      <c r="Z468" s="512"/>
      <c r="AA468" s="512"/>
      <c r="AB468" s="512"/>
      <c r="AC468" s="512"/>
      <c r="AD468" s="512"/>
      <c r="AE468" s="512"/>
      <c r="AF468" s="512"/>
      <c r="AG468" s="512"/>
      <c r="AH468" s="512"/>
      <c r="AI468" s="512"/>
      <c r="AJ468" s="512"/>
      <c r="AK468" s="512"/>
      <c r="AL468" s="512"/>
      <c r="AM468" s="512"/>
      <c r="AN468" s="512"/>
    </row>
    <row r="469" spans="1:40" ht="15.75" customHeight="1">
      <c r="A469" s="512"/>
      <c r="B469" s="512"/>
      <c r="C469" s="512"/>
      <c r="D469" s="512"/>
      <c r="E469" s="512"/>
      <c r="F469" s="512"/>
      <c r="G469" s="512"/>
      <c r="H469" s="512"/>
      <c r="I469" s="512"/>
      <c r="J469" s="512"/>
      <c r="K469" s="512"/>
      <c r="L469" s="512"/>
      <c r="M469" s="512"/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  <c r="AA469" s="512"/>
      <c r="AB469" s="512"/>
      <c r="AC469" s="512"/>
      <c r="AD469" s="512"/>
      <c r="AE469" s="512"/>
      <c r="AF469" s="512"/>
      <c r="AG469" s="512"/>
      <c r="AH469" s="512"/>
      <c r="AI469" s="512"/>
      <c r="AJ469" s="512"/>
      <c r="AK469" s="512"/>
      <c r="AL469" s="512"/>
      <c r="AM469" s="512"/>
      <c r="AN469" s="512"/>
    </row>
    <row r="470" spans="1:40" ht="15.75" customHeight="1">
      <c r="A470" s="512"/>
      <c r="B470" s="512"/>
      <c r="C470" s="512"/>
      <c r="D470" s="512"/>
      <c r="E470" s="512"/>
      <c r="F470" s="512"/>
      <c r="G470" s="512"/>
      <c r="H470" s="512"/>
      <c r="I470" s="512"/>
      <c r="J470" s="512"/>
      <c r="K470" s="512"/>
      <c r="L470" s="512"/>
      <c r="M470" s="512"/>
      <c r="N470" s="512"/>
      <c r="O470" s="512"/>
      <c r="P470" s="512"/>
      <c r="Q470" s="512"/>
      <c r="R470" s="512"/>
      <c r="S470" s="512"/>
      <c r="T470" s="512"/>
      <c r="U470" s="512"/>
      <c r="V470" s="512"/>
      <c r="W470" s="512"/>
      <c r="X470" s="512"/>
      <c r="Y470" s="512"/>
      <c r="Z470" s="512"/>
      <c r="AA470" s="512"/>
      <c r="AB470" s="512"/>
      <c r="AC470" s="512"/>
      <c r="AD470" s="512"/>
      <c r="AE470" s="512"/>
      <c r="AF470" s="512"/>
      <c r="AG470" s="512"/>
      <c r="AH470" s="512"/>
      <c r="AI470" s="512"/>
      <c r="AJ470" s="512"/>
      <c r="AK470" s="512"/>
      <c r="AL470" s="512"/>
      <c r="AM470" s="512"/>
      <c r="AN470" s="512"/>
    </row>
    <row r="471" spans="1:40" ht="15.75" customHeight="1">
      <c r="A471" s="512"/>
      <c r="B471" s="512"/>
      <c r="C471" s="512"/>
      <c r="D471" s="512"/>
      <c r="E471" s="512"/>
      <c r="F471" s="512"/>
      <c r="G471" s="512"/>
      <c r="H471" s="512"/>
      <c r="I471" s="512"/>
      <c r="J471" s="512"/>
      <c r="K471" s="512"/>
      <c r="L471" s="512"/>
      <c r="M471" s="512"/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  <c r="AA471" s="512"/>
      <c r="AB471" s="512"/>
      <c r="AC471" s="512"/>
      <c r="AD471" s="512"/>
      <c r="AE471" s="512"/>
      <c r="AF471" s="512"/>
      <c r="AG471" s="512"/>
      <c r="AH471" s="512"/>
      <c r="AI471" s="512"/>
      <c r="AJ471" s="512"/>
      <c r="AK471" s="512"/>
      <c r="AL471" s="512"/>
      <c r="AM471" s="512"/>
      <c r="AN471" s="512"/>
    </row>
    <row r="472" spans="1:40" ht="15.75" customHeight="1">
      <c r="A472" s="512"/>
      <c r="B472" s="512"/>
      <c r="C472" s="512"/>
      <c r="D472" s="512"/>
      <c r="E472" s="512"/>
      <c r="F472" s="512"/>
      <c r="G472" s="512"/>
      <c r="H472" s="512"/>
      <c r="I472" s="512"/>
      <c r="J472" s="512"/>
      <c r="K472" s="512"/>
      <c r="L472" s="512"/>
      <c r="M472" s="512"/>
      <c r="N472" s="512"/>
      <c r="O472" s="512"/>
      <c r="P472" s="512"/>
      <c r="Q472" s="512"/>
      <c r="R472" s="512"/>
      <c r="S472" s="512"/>
      <c r="T472" s="512"/>
      <c r="U472" s="512"/>
      <c r="V472" s="512"/>
      <c r="W472" s="512"/>
      <c r="X472" s="512"/>
      <c r="Y472" s="512"/>
      <c r="Z472" s="512"/>
      <c r="AA472" s="512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</row>
    <row r="473" spans="1:40" ht="15.75" customHeight="1">
      <c r="A473" s="512"/>
      <c r="B473" s="512"/>
      <c r="C473" s="512"/>
      <c r="D473" s="512"/>
      <c r="E473" s="512"/>
      <c r="F473" s="512"/>
      <c r="G473" s="512"/>
      <c r="H473" s="512"/>
      <c r="I473" s="512"/>
      <c r="J473" s="512"/>
      <c r="K473" s="512"/>
      <c r="L473" s="512"/>
      <c r="M473" s="512"/>
      <c r="N473" s="512"/>
      <c r="O473" s="512"/>
      <c r="P473" s="512"/>
      <c r="Q473" s="512"/>
      <c r="R473" s="512"/>
      <c r="S473" s="512"/>
      <c r="T473" s="512"/>
      <c r="U473" s="512"/>
      <c r="V473" s="512"/>
      <c r="W473" s="512"/>
      <c r="X473" s="512"/>
      <c r="Y473" s="512"/>
      <c r="Z473" s="512"/>
      <c r="AA473" s="512"/>
      <c r="AB473" s="512"/>
      <c r="AC473" s="512"/>
      <c r="AD473" s="512"/>
      <c r="AE473" s="512"/>
      <c r="AF473" s="512"/>
      <c r="AG473" s="512"/>
      <c r="AH473" s="512"/>
      <c r="AI473" s="512"/>
      <c r="AJ473" s="512"/>
      <c r="AK473" s="512"/>
      <c r="AL473" s="512"/>
      <c r="AM473" s="512"/>
      <c r="AN473" s="512"/>
    </row>
    <row r="474" spans="1:40" ht="15.75" customHeight="1">
      <c r="A474" s="512"/>
      <c r="B474" s="512"/>
      <c r="C474" s="512"/>
      <c r="D474" s="512"/>
      <c r="E474" s="512"/>
      <c r="F474" s="512"/>
      <c r="G474" s="512"/>
      <c r="H474" s="512"/>
      <c r="I474" s="512"/>
      <c r="J474" s="512"/>
      <c r="K474" s="512"/>
      <c r="L474" s="512"/>
      <c r="M474" s="512"/>
      <c r="N474" s="512"/>
      <c r="O474" s="512"/>
      <c r="P474" s="512"/>
      <c r="Q474" s="512"/>
      <c r="R474" s="512"/>
      <c r="S474" s="512"/>
      <c r="T474" s="512"/>
      <c r="U474" s="512"/>
      <c r="V474" s="512"/>
      <c r="W474" s="512"/>
      <c r="X474" s="512"/>
      <c r="Y474" s="512"/>
      <c r="Z474" s="512"/>
      <c r="AA474" s="512"/>
      <c r="AB474" s="512"/>
      <c r="AC474" s="512"/>
      <c r="AD474" s="512"/>
      <c r="AE474" s="512"/>
      <c r="AF474" s="512"/>
      <c r="AG474" s="512"/>
      <c r="AH474" s="512"/>
      <c r="AI474" s="512"/>
      <c r="AJ474" s="512"/>
      <c r="AK474" s="512"/>
      <c r="AL474" s="512"/>
      <c r="AM474" s="512"/>
      <c r="AN474" s="512"/>
    </row>
    <row r="475" spans="1:40" ht="15.75" customHeight="1">
      <c r="A475" s="512"/>
      <c r="B475" s="512"/>
      <c r="C475" s="512"/>
      <c r="D475" s="512"/>
      <c r="E475" s="512"/>
      <c r="F475" s="512"/>
      <c r="G475" s="512"/>
      <c r="H475" s="512"/>
      <c r="I475" s="512"/>
      <c r="J475" s="512"/>
      <c r="K475" s="512"/>
      <c r="L475" s="512"/>
      <c r="M475" s="512"/>
      <c r="N475" s="512"/>
      <c r="O475" s="512"/>
      <c r="P475" s="512"/>
      <c r="Q475" s="512"/>
      <c r="R475" s="512"/>
      <c r="S475" s="512"/>
      <c r="T475" s="512"/>
      <c r="U475" s="512"/>
      <c r="V475" s="512"/>
      <c r="W475" s="512"/>
      <c r="X475" s="512"/>
      <c r="Y475" s="512"/>
      <c r="Z475" s="512"/>
      <c r="AA475" s="512"/>
      <c r="AB475" s="512"/>
      <c r="AC475" s="512"/>
      <c r="AD475" s="512"/>
      <c r="AE475" s="512"/>
      <c r="AF475" s="512"/>
      <c r="AG475" s="512"/>
      <c r="AH475" s="512"/>
      <c r="AI475" s="512"/>
      <c r="AJ475" s="512"/>
      <c r="AK475" s="512"/>
      <c r="AL475" s="512"/>
      <c r="AM475" s="512"/>
      <c r="AN475" s="512"/>
    </row>
    <row r="476" spans="1:40" ht="15.75" customHeight="1">
      <c r="A476" s="512"/>
      <c r="B476" s="512"/>
      <c r="C476" s="512"/>
      <c r="D476" s="512"/>
      <c r="E476" s="512"/>
      <c r="F476" s="512"/>
      <c r="G476" s="512"/>
      <c r="H476" s="512"/>
      <c r="I476" s="512"/>
      <c r="J476" s="512"/>
      <c r="K476" s="512"/>
      <c r="L476" s="512"/>
      <c r="M476" s="512"/>
      <c r="N476" s="512"/>
      <c r="O476" s="512"/>
      <c r="P476" s="512"/>
      <c r="Q476" s="512"/>
      <c r="R476" s="512"/>
      <c r="S476" s="512"/>
      <c r="T476" s="512"/>
      <c r="U476" s="512"/>
      <c r="V476" s="512"/>
      <c r="W476" s="512"/>
      <c r="X476" s="512"/>
      <c r="Y476" s="512"/>
      <c r="Z476" s="512"/>
      <c r="AA476" s="512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</row>
    <row r="477" spans="1:40" ht="15.75" customHeight="1">
      <c r="A477" s="512"/>
      <c r="B477" s="512"/>
      <c r="C477" s="512"/>
      <c r="D477" s="512"/>
      <c r="E477" s="512"/>
      <c r="F477" s="512"/>
      <c r="G477" s="512"/>
      <c r="H477" s="512"/>
      <c r="I477" s="512"/>
      <c r="J477" s="512"/>
      <c r="K477" s="512"/>
      <c r="L477" s="512"/>
      <c r="M477" s="512"/>
      <c r="N477" s="512"/>
      <c r="O477" s="512"/>
      <c r="P477" s="512"/>
      <c r="Q477" s="512"/>
      <c r="R477" s="512"/>
      <c r="S477" s="512"/>
      <c r="T477" s="512"/>
      <c r="U477" s="512"/>
      <c r="V477" s="512"/>
      <c r="W477" s="512"/>
      <c r="X477" s="512"/>
      <c r="Y477" s="512"/>
      <c r="Z477" s="512"/>
      <c r="AA477" s="512"/>
      <c r="AB477" s="512"/>
      <c r="AC477" s="512"/>
      <c r="AD477" s="512"/>
      <c r="AE477" s="512"/>
      <c r="AF477" s="512"/>
      <c r="AG477" s="512"/>
      <c r="AH477" s="512"/>
      <c r="AI477" s="512"/>
      <c r="AJ477" s="512"/>
      <c r="AK477" s="512"/>
      <c r="AL477" s="512"/>
      <c r="AM477" s="512"/>
      <c r="AN477" s="512"/>
    </row>
    <row r="478" spans="1:40" ht="15.75" customHeight="1">
      <c r="A478" s="512"/>
      <c r="B478" s="512"/>
      <c r="C478" s="512"/>
      <c r="D478" s="512"/>
      <c r="E478" s="512"/>
      <c r="F478" s="512"/>
      <c r="G478" s="512"/>
      <c r="H478" s="512"/>
      <c r="I478" s="512"/>
      <c r="J478" s="512"/>
      <c r="K478" s="512"/>
      <c r="L478" s="512"/>
      <c r="M478" s="512"/>
      <c r="N478" s="512"/>
      <c r="O478" s="512"/>
      <c r="P478" s="512"/>
      <c r="Q478" s="512"/>
      <c r="R478" s="512"/>
      <c r="S478" s="512"/>
      <c r="T478" s="512"/>
      <c r="U478" s="512"/>
      <c r="V478" s="512"/>
      <c r="W478" s="512"/>
      <c r="X478" s="512"/>
      <c r="Y478" s="512"/>
      <c r="Z478" s="512"/>
      <c r="AA478" s="512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</row>
    <row r="479" spans="1:40" ht="15.75" customHeight="1">
      <c r="A479" s="512"/>
      <c r="B479" s="512"/>
      <c r="C479" s="512"/>
      <c r="D479" s="512"/>
      <c r="E479" s="512"/>
      <c r="F479" s="512"/>
      <c r="G479" s="512"/>
      <c r="H479" s="512"/>
      <c r="I479" s="512"/>
      <c r="J479" s="512"/>
      <c r="K479" s="512"/>
      <c r="L479" s="512"/>
      <c r="M479" s="512"/>
      <c r="N479" s="512"/>
      <c r="O479" s="512"/>
      <c r="P479" s="512"/>
      <c r="Q479" s="512"/>
      <c r="R479" s="512"/>
      <c r="S479" s="512"/>
      <c r="T479" s="512"/>
      <c r="U479" s="512"/>
      <c r="V479" s="512"/>
      <c r="W479" s="512"/>
      <c r="X479" s="512"/>
      <c r="Y479" s="512"/>
      <c r="Z479" s="512"/>
      <c r="AA479" s="512"/>
      <c r="AB479" s="512"/>
      <c r="AC479" s="512"/>
      <c r="AD479" s="512"/>
      <c r="AE479" s="512"/>
      <c r="AF479" s="512"/>
      <c r="AG479" s="512"/>
      <c r="AH479" s="512"/>
      <c r="AI479" s="512"/>
      <c r="AJ479" s="512"/>
      <c r="AK479" s="512"/>
      <c r="AL479" s="512"/>
      <c r="AM479" s="512"/>
      <c r="AN479" s="512"/>
    </row>
    <row r="480" spans="1:40" ht="15.75" customHeight="1">
      <c r="A480" s="512"/>
      <c r="B480" s="512"/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512"/>
      <c r="O480" s="512"/>
      <c r="P480" s="512"/>
      <c r="Q480" s="512"/>
      <c r="R480" s="512"/>
      <c r="S480" s="512"/>
      <c r="T480" s="512"/>
      <c r="U480" s="512"/>
      <c r="V480" s="512"/>
      <c r="W480" s="512"/>
      <c r="X480" s="512"/>
      <c r="Y480" s="512"/>
      <c r="Z480" s="512"/>
      <c r="AA480" s="512"/>
      <c r="AB480" s="512"/>
      <c r="AC480" s="512"/>
      <c r="AD480" s="512"/>
      <c r="AE480" s="512"/>
      <c r="AF480" s="512"/>
      <c r="AG480" s="512"/>
      <c r="AH480" s="512"/>
      <c r="AI480" s="512"/>
      <c r="AJ480" s="512"/>
      <c r="AK480" s="512"/>
      <c r="AL480" s="512"/>
      <c r="AM480" s="512"/>
      <c r="AN480" s="512"/>
    </row>
    <row r="481" spans="1:40" ht="15.75" customHeight="1">
      <c r="A481" s="512"/>
      <c r="B481" s="512"/>
      <c r="C481" s="512"/>
      <c r="D481" s="512"/>
      <c r="E481" s="512"/>
      <c r="F481" s="512"/>
      <c r="G481" s="512"/>
      <c r="H481" s="512"/>
      <c r="I481" s="512"/>
      <c r="J481" s="512"/>
      <c r="K481" s="512"/>
      <c r="L481" s="512"/>
      <c r="M481" s="512"/>
      <c r="N481" s="512"/>
      <c r="O481" s="512"/>
      <c r="P481" s="512"/>
      <c r="Q481" s="512"/>
      <c r="R481" s="512"/>
      <c r="S481" s="512"/>
      <c r="T481" s="512"/>
      <c r="U481" s="512"/>
      <c r="V481" s="512"/>
      <c r="W481" s="512"/>
      <c r="X481" s="512"/>
      <c r="Y481" s="512"/>
      <c r="Z481" s="512"/>
      <c r="AA481" s="512"/>
      <c r="AB481" s="512"/>
      <c r="AC481" s="512"/>
      <c r="AD481" s="512"/>
      <c r="AE481" s="512"/>
      <c r="AF481" s="512"/>
      <c r="AG481" s="512"/>
      <c r="AH481" s="512"/>
      <c r="AI481" s="512"/>
      <c r="AJ481" s="512"/>
      <c r="AK481" s="512"/>
      <c r="AL481" s="512"/>
      <c r="AM481" s="512"/>
      <c r="AN481" s="512"/>
    </row>
    <row r="482" spans="1:40" ht="15.75" customHeight="1">
      <c r="A482" s="512"/>
      <c r="B482" s="512"/>
      <c r="C482" s="512"/>
      <c r="D482" s="512"/>
      <c r="E482" s="512"/>
      <c r="F482" s="512"/>
      <c r="G482" s="512"/>
      <c r="H482" s="512"/>
      <c r="I482" s="512"/>
      <c r="J482" s="512"/>
      <c r="K482" s="512"/>
      <c r="L482" s="512"/>
      <c r="M482" s="512"/>
      <c r="N482" s="512"/>
      <c r="O482" s="512"/>
      <c r="P482" s="512"/>
      <c r="Q482" s="512"/>
      <c r="R482" s="512"/>
      <c r="S482" s="512"/>
      <c r="T482" s="512"/>
      <c r="U482" s="512"/>
      <c r="V482" s="512"/>
      <c r="W482" s="512"/>
      <c r="X482" s="512"/>
      <c r="Y482" s="512"/>
      <c r="Z482" s="512"/>
      <c r="AA482" s="512"/>
      <c r="AB482" s="512"/>
      <c r="AC482" s="512"/>
      <c r="AD482" s="512"/>
      <c r="AE482" s="512"/>
      <c r="AF482" s="512"/>
      <c r="AG482" s="512"/>
      <c r="AH482" s="512"/>
      <c r="AI482" s="512"/>
      <c r="AJ482" s="512"/>
      <c r="AK482" s="512"/>
      <c r="AL482" s="512"/>
      <c r="AM482" s="512"/>
      <c r="AN482" s="512"/>
    </row>
    <row r="483" spans="1:40" ht="15.75" customHeight="1">
      <c r="A483" s="512"/>
      <c r="B483" s="512"/>
      <c r="C483" s="512"/>
      <c r="D483" s="512"/>
      <c r="E483" s="512"/>
      <c r="F483" s="512"/>
      <c r="G483" s="512"/>
      <c r="H483" s="512"/>
      <c r="I483" s="512"/>
      <c r="J483" s="512"/>
      <c r="K483" s="512"/>
      <c r="L483" s="512"/>
      <c r="M483" s="512"/>
      <c r="N483" s="512"/>
      <c r="O483" s="512"/>
      <c r="P483" s="512"/>
      <c r="Q483" s="512"/>
      <c r="R483" s="512"/>
      <c r="S483" s="512"/>
      <c r="T483" s="512"/>
      <c r="U483" s="512"/>
      <c r="V483" s="512"/>
      <c r="W483" s="512"/>
      <c r="X483" s="512"/>
      <c r="Y483" s="512"/>
      <c r="Z483" s="512"/>
      <c r="AA483" s="512"/>
      <c r="AB483" s="512"/>
      <c r="AC483" s="512"/>
      <c r="AD483" s="512"/>
      <c r="AE483" s="512"/>
      <c r="AF483" s="512"/>
      <c r="AG483" s="512"/>
      <c r="AH483" s="512"/>
      <c r="AI483" s="512"/>
      <c r="AJ483" s="512"/>
      <c r="AK483" s="512"/>
      <c r="AL483" s="512"/>
      <c r="AM483" s="512"/>
      <c r="AN483" s="512"/>
    </row>
    <row r="484" spans="1:40" ht="15.75" customHeight="1">
      <c r="A484" s="512"/>
      <c r="B484" s="512"/>
      <c r="C484" s="512"/>
      <c r="D484" s="512"/>
      <c r="E484" s="512"/>
      <c r="F484" s="512"/>
      <c r="G484" s="512"/>
      <c r="H484" s="512"/>
      <c r="I484" s="512"/>
      <c r="J484" s="512"/>
      <c r="K484" s="512"/>
      <c r="L484" s="512"/>
      <c r="M484" s="512"/>
      <c r="N484" s="512"/>
      <c r="O484" s="512"/>
      <c r="P484" s="512"/>
      <c r="Q484" s="512"/>
      <c r="R484" s="512"/>
      <c r="S484" s="512"/>
      <c r="T484" s="512"/>
      <c r="U484" s="512"/>
      <c r="V484" s="512"/>
      <c r="W484" s="512"/>
      <c r="X484" s="512"/>
      <c r="Y484" s="512"/>
      <c r="Z484" s="512"/>
      <c r="AA484" s="512"/>
      <c r="AB484" s="512"/>
      <c r="AC484" s="512"/>
      <c r="AD484" s="512"/>
      <c r="AE484" s="512"/>
      <c r="AF484" s="512"/>
      <c r="AG484" s="512"/>
      <c r="AH484" s="512"/>
      <c r="AI484" s="512"/>
      <c r="AJ484" s="512"/>
      <c r="AK484" s="512"/>
      <c r="AL484" s="512"/>
      <c r="AM484" s="512"/>
      <c r="AN484" s="512"/>
    </row>
    <row r="485" spans="1:40" ht="15.75" customHeight="1">
      <c r="A485" s="512"/>
      <c r="B485" s="512"/>
      <c r="C485" s="512"/>
      <c r="D485" s="512"/>
      <c r="E485" s="512"/>
      <c r="F485" s="512"/>
      <c r="G485" s="512"/>
      <c r="H485" s="512"/>
      <c r="I485" s="512"/>
      <c r="J485" s="512"/>
      <c r="K485" s="512"/>
      <c r="L485" s="512"/>
      <c r="M485" s="512"/>
      <c r="N485" s="512"/>
      <c r="O485" s="512"/>
      <c r="P485" s="512"/>
      <c r="Q485" s="512"/>
      <c r="R485" s="512"/>
      <c r="S485" s="512"/>
      <c r="T485" s="512"/>
      <c r="U485" s="512"/>
      <c r="V485" s="512"/>
      <c r="W485" s="512"/>
      <c r="X485" s="512"/>
      <c r="Y485" s="512"/>
      <c r="Z485" s="512"/>
      <c r="AA485" s="512"/>
      <c r="AB485" s="512"/>
      <c r="AC485" s="512"/>
      <c r="AD485" s="512"/>
      <c r="AE485" s="512"/>
      <c r="AF485" s="512"/>
      <c r="AG485" s="512"/>
      <c r="AH485" s="512"/>
      <c r="AI485" s="512"/>
      <c r="AJ485" s="512"/>
      <c r="AK485" s="512"/>
      <c r="AL485" s="512"/>
      <c r="AM485" s="512"/>
      <c r="AN485" s="512"/>
    </row>
    <row r="486" spans="1:40" ht="15.75" customHeight="1">
      <c r="A486" s="512"/>
      <c r="B486" s="512"/>
      <c r="C486" s="512"/>
      <c r="D486" s="512"/>
      <c r="E486" s="512"/>
      <c r="F486" s="512"/>
      <c r="G486" s="512"/>
      <c r="H486" s="512"/>
      <c r="I486" s="512"/>
      <c r="J486" s="512"/>
      <c r="K486" s="512"/>
      <c r="L486" s="512"/>
      <c r="M486" s="512"/>
      <c r="N486" s="512"/>
      <c r="O486" s="512"/>
      <c r="P486" s="512"/>
      <c r="Q486" s="512"/>
      <c r="R486" s="512"/>
      <c r="S486" s="512"/>
      <c r="T486" s="512"/>
      <c r="U486" s="512"/>
      <c r="V486" s="512"/>
      <c r="W486" s="512"/>
      <c r="X486" s="512"/>
      <c r="Y486" s="512"/>
      <c r="Z486" s="512"/>
      <c r="AA486" s="512"/>
      <c r="AB486" s="512"/>
      <c r="AC486" s="512"/>
      <c r="AD486" s="512"/>
      <c r="AE486" s="512"/>
      <c r="AF486" s="512"/>
      <c r="AG486" s="512"/>
      <c r="AH486" s="512"/>
      <c r="AI486" s="512"/>
      <c r="AJ486" s="512"/>
      <c r="AK486" s="512"/>
      <c r="AL486" s="512"/>
      <c r="AM486" s="512"/>
      <c r="AN486" s="512"/>
    </row>
    <row r="487" spans="1:40" ht="15.75" customHeight="1">
      <c r="A487" s="512"/>
      <c r="B487" s="512"/>
      <c r="C487" s="512"/>
      <c r="D487" s="512"/>
      <c r="E487" s="512"/>
      <c r="F487" s="512"/>
      <c r="G487" s="512"/>
      <c r="H487" s="512"/>
      <c r="I487" s="512"/>
      <c r="J487" s="512"/>
      <c r="K487" s="512"/>
      <c r="L487" s="512"/>
      <c r="M487" s="512"/>
      <c r="N487" s="512"/>
      <c r="O487" s="512"/>
      <c r="P487" s="512"/>
      <c r="Q487" s="512"/>
      <c r="R487" s="512"/>
      <c r="S487" s="512"/>
      <c r="T487" s="512"/>
      <c r="U487" s="512"/>
      <c r="V487" s="512"/>
      <c r="W487" s="512"/>
      <c r="X487" s="512"/>
      <c r="Y487" s="512"/>
      <c r="Z487" s="512"/>
      <c r="AA487" s="512"/>
      <c r="AB487" s="512"/>
      <c r="AC487" s="512"/>
      <c r="AD487" s="512"/>
      <c r="AE487" s="512"/>
      <c r="AF487" s="512"/>
      <c r="AG487" s="512"/>
      <c r="AH487" s="512"/>
      <c r="AI487" s="512"/>
      <c r="AJ487" s="512"/>
      <c r="AK487" s="512"/>
      <c r="AL487" s="512"/>
      <c r="AM487" s="512"/>
      <c r="AN487" s="512"/>
    </row>
    <row r="488" spans="1:40" ht="15.75" customHeight="1">
      <c r="A488" s="512"/>
      <c r="B488" s="512"/>
      <c r="C488" s="512"/>
      <c r="D488" s="512"/>
      <c r="E488" s="512"/>
      <c r="F488" s="512"/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/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</row>
    <row r="489" spans="1:40" ht="15.75" customHeight="1">
      <c r="A489" s="512"/>
      <c r="B489" s="51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2"/>
      <c r="Z489" s="512"/>
      <c r="AA489" s="512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</row>
    <row r="490" spans="1:40" ht="15.75" customHeight="1">
      <c r="A490" s="512"/>
      <c r="B490" s="512"/>
      <c r="C490" s="512"/>
      <c r="D490" s="512"/>
      <c r="E490" s="512"/>
      <c r="F490" s="512"/>
      <c r="G490" s="512"/>
      <c r="H490" s="512"/>
      <c r="I490" s="512"/>
      <c r="J490" s="512"/>
      <c r="K490" s="512"/>
      <c r="L490" s="512"/>
      <c r="M490" s="512"/>
      <c r="N490" s="512"/>
      <c r="O490" s="512"/>
      <c r="P490" s="512"/>
      <c r="Q490" s="512"/>
      <c r="R490" s="512"/>
      <c r="S490" s="512"/>
      <c r="T490" s="512"/>
      <c r="U490" s="512"/>
      <c r="V490" s="512"/>
      <c r="W490" s="512"/>
      <c r="X490" s="512"/>
      <c r="Y490" s="512"/>
      <c r="Z490" s="512"/>
      <c r="AA490" s="512"/>
      <c r="AB490" s="512"/>
      <c r="AC490" s="512"/>
      <c r="AD490" s="512"/>
      <c r="AE490" s="512"/>
      <c r="AF490" s="512"/>
      <c r="AG490" s="512"/>
      <c r="AH490" s="512"/>
      <c r="AI490" s="512"/>
      <c r="AJ490" s="512"/>
      <c r="AK490" s="512"/>
      <c r="AL490" s="512"/>
      <c r="AM490" s="512"/>
      <c r="AN490" s="512"/>
    </row>
    <row r="491" spans="1:40" ht="15.75" customHeight="1">
      <c r="A491" s="512"/>
      <c r="B491" s="512"/>
      <c r="C491" s="512"/>
      <c r="D491" s="512"/>
      <c r="E491" s="512"/>
      <c r="F491" s="512"/>
      <c r="G491" s="512"/>
      <c r="H491" s="512"/>
      <c r="I491" s="512"/>
      <c r="J491" s="512"/>
      <c r="K491" s="512"/>
      <c r="L491" s="512"/>
      <c r="M491" s="512"/>
      <c r="N491" s="512"/>
      <c r="O491" s="512"/>
      <c r="P491" s="512"/>
      <c r="Q491" s="512"/>
      <c r="R491" s="512"/>
      <c r="S491" s="512"/>
      <c r="T491" s="512"/>
      <c r="U491" s="512"/>
      <c r="V491" s="512"/>
      <c r="W491" s="512"/>
      <c r="X491" s="512"/>
      <c r="Y491" s="512"/>
      <c r="Z491" s="512"/>
      <c r="AA491" s="512"/>
      <c r="AB491" s="512"/>
      <c r="AC491" s="512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</row>
    <row r="492" spans="1:40" ht="15.75" customHeight="1">
      <c r="A492" s="512"/>
      <c r="B492" s="512"/>
      <c r="C492" s="512"/>
      <c r="D492" s="512"/>
      <c r="E492" s="512"/>
      <c r="F492" s="512"/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/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</row>
    <row r="493" spans="1:40" ht="15.75" customHeight="1">
      <c r="A493" s="512"/>
      <c r="B493" s="512"/>
      <c r="C493" s="512"/>
      <c r="D493" s="512"/>
      <c r="E493" s="512"/>
      <c r="F493" s="512"/>
      <c r="G493" s="512"/>
      <c r="H493" s="512"/>
      <c r="I493" s="512"/>
      <c r="J493" s="512"/>
      <c r="K493" s="512"/>
      <c r="L493" s="512"/>
      <c r="M493" s="512"/>
      <c r="N493" s="512"/>
      <c r="O493" s="512"/>
      <c r="P493" s="512"/>
      <c r="Q493" s="512"/>
      <c r="R493" s="512"/>
      <c r="S493" s="512"/>
      <c r="T493" s="512"/>
      <c r="U493" s="512"/>
      <c r="V493" s="512"/>
      <c r="W493" s="512"/>
      <c r="X493" s="512"/>
      <c r="Y493" s="512"/>
      <c r="Z493" s="512"/>
      <c r="AA493" s="512"/>
      <c r="AB493" s="512"/>
      <c r="AC493" s="512"/>
      <c r="AD493" s="512"/>
      <c r="AE493" s="512"/>
      <c r="AF493" s="512"/>
      <c r="AG493" s="512"/>
      <c r="AH493" s="512"/>
      <c r="AI493" s="512"/>
      <c r="AJ493" s="512"/>
      <c r="AK493" s="512"/>
      <c r="AL493" s="512"/>
      <c r="AM493" s="512"/>
      <c r="AN493" s="512"/>
    </row>
    <row r="494" spans="1:40" ht="15.75" customHeight="1">
      <c r="A494" s="512"/>
      <c r="B494" s="512"/>
      <c r="C494" s="512"/>
      <c r="D494" s="512"/>
      <c r="E494" s="512"/>
      <c r="F494" s="512"/>
      <c r="G494" s="512"/>
      <c r="H494" s="512"/>
      <c r="I494" s="512"/>
      <c r="J494" s="512"/>
      <c r="K494" s="512"/>
      <c r="L494" s="512"/>
      <c r="M494" s="512"/>
      <c r="N494" s="512"/>
      <c r="O494" s="512"/>
      <c r="P494" s="512"/>
      <c r="Q494" s="512"/>
      <c r="R494" s="512"/>
      <c r="S494" s="512"/>
      <c r="T494" s="512"/>
      <c r="U494" s="512"/>
      <c r="V494" s="512"/>
      <c r="W494" s="512"/>
      <c r="X494" s="512"/>
      <c r="Y494" s="512"/>
      <c r="Z494" s="512"/>
      <c r="AA494" s="512"/>
      <c r="AB494" s="512"/>
      <c r="AC494" s="512"/>
      <c r="AD494" s="512"/>
      <c r="AE494" s="512"/>
      <c r="AF494" s="512"/>
      <c r="AG494" s="512"/>
      <c r="AH494" s="512"/>
      <c r="AI494" s="512"/>
      <c r="AJ494" s="512"/>
      <c r="AK494" s="512"/>
      <c r="AL494" s="512"/>
      <c r="AM494" s="512"/>
      <c r="AN494" s="512"/>
    </row>
    <row r="495" spans="1:40" ht="15.75" customHeight="1">
      <c r="A495" s="512"/>
      <c r="B495" s="512"/>
      <c r="C495" s="512"/>
      <c r="D495" s="512"/>
      <c r="E495" s="512"/>
      <c r="F495" s="512"/>
      <c r="G495" s="512"/>
      <c r="H495" s="512"/>
      <c r="I495" s="512"/>
      <c r="J495" s="512"/>
      <c r="K495" s="512"/>
      <c r="L495" s="512"/>
      <c r="M495" s="512"/>
      <c r="N495" s="512"/>
      <c r="O495" s="512"/>
      <c r="P495" s="512"/>
      <c r="Q495" s="512"/>
      <c r="R495" s="512"/>
      <c r="S495" s="512"/>
      <c r="T495" s="512"/>
      <c r="U495" s="512"/>
      <c r="V495" s="512"/>
      <c r="W495" s="512"/>
      <c r="X495" s="512"/>
      <c r="Y495" s="512"/>
      <c r="Z495" s="512"/>
      <c r="AA495" s="512"/>
      <c r="AB495" s="512"/>
      <c r="AC495" s="512"/>
      <c r="AD495" s="512"/>
      <c r="AE495" s="512"/>
      <c r="AF495" s="512"/>
      <c r="AG495" s="512"/>
      <c r="AH495" s="512"/>
      <c r="AI495" s="512"/>
      <c r="AJ495" s="512"/>
      <c r="AK495" s="512"/>
      <c r="AL495" s="512"/>
      <c r="AM495" s="512"/>
      <c r="AN495" s="512"/>
    </row>
    <row r="496" spans="1:40" ht="15.75" customHeight="1">
      <c r="A496" s="512"/>
      <c r="B496" s="512"/>
      <c r="C496" s="512"/>
      <c r="D496" s="512"/>
      <c r="E496" s="512"/>
      <c r="F496" s="512"/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/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</row>
    <row r="497" spans="1:40" ht="15.75" customHeight="1">
      <c r="A497" s="512"/>
      <c r="B497" s="512"/>
      <c r="C497" s="512"/>
      <c r="D497" s="512"/>
      <c r="E497" s="512"/>
      <c r="F497" s="512"/>
      <c r="G497" s="512"/>
      <c r="H497" s="512"/>
      <c r="I497" s="512"/>
      <c r="J497" s="512"/>
      <c r="K497" s="512"/>
      <c r="L497" s="512"/>
      <c r="M497" s="512"/>
      <c r="N497" s="512"/>
      <c r="O497" s="512"/>
      <c r="P497" s="512"/>
      <c r="Q497" s="512"/>
      <c r="R497" s="512"/>
      <c r="S497" s="512"/>
      <c r="T497" s="512"/>
      <c r="U497" s="512"/>
      <c r="V497" s="512"/>
      <c r="W497" s="512"/>
      <c r="X497" s="512"/>
      <c r="Y497" s="512"/>
      <c r="Z497" s="512"/>
      <c r="AA497" s="512"/>
      <c r="AB497" s="512"/>
      <c r="AC497" s="512"/>
      <c r="AD497" s="512"/>
      <c r="AE497" s="512"/>
      <c r="AF497" s="512"/>
      <c r="AG497" s="512"/>
      <c r="AH497" s="512"/>
      <c r="AI497" s="512"/>
      <c r="AJ497" s="512"/>
      <c r="AK497" s="512"/>
      <c r="AL497" s="512"/>
      <c r="AM497" s="512"/>
      <c r="AN497" s="512"/>
    </row>
    <row r="498" spans="1:40" ht="15.75" customHeight="1">
      <c r="A498" s="512"/>
      <c r="B498" s="512"/>
      <c r="C498" s="512"/>
      <c r="D498" s="512"/>
      <c r="E498" s="512"/>
      <c r="F498" s="512"/>
      <c r="G498" s="512"/>
      <c r="H498" s="512"/>
      <c r="I498" s="512"/>
      <c r="J498" s="512"/>
      <c r="K498" s="512"/>
      <c r="L498" s="512"/>
      <c r="M498" s="512"/>
      <c r="N498" s="512"/>
      <c r="O498" s="512"/>
      <c r="P498" s="512"/>
      <c r="Q498" s="512"/>
      <c r="R498" s="512"/>
      <c r="S498" s="512"/>
      <c r="T498" s="512"/>
      <c r="U498" s="512"/>
      <c r="V498" s="512"/>
      <c r="W498" s="512"/>
      <c r="X498" s="512"/>
      <c r="Y498" s="512"/>
      <c r="Z498" s="512"/>
      <c r="AA498" s="512"/>
      <c r="AB498" s="512"/>
      <c r="AC498" s="512"/>
      <c r="AD498" s="512"/>
      <c r="AE498" s="512"/>
      <c r="AF498" s="512"/>
      <c r="AG498" s="512"/>
      <c r="AH498" s="512"/>
      <c r="AI498" s="512"/>
      <c r="AJ498" s="512"/>
      <c r="AK498" s="512"/>
      <c r="AL498" s="512"/>
      <c r="AM498" s="512"/>
      <c r="AN498" s="512"/>
    </row>
    <row r="499" spans="1:40" ht="15.75" customHeight="1">
      <c r="A499" s="512"/>
      <c r="B499" s="512"/>
      <c r="C499" s="512"/>
      <c r="D499" s="512"/>
      <c r="E499" s="512"/>
      <c r="F499" s="512"/>
      <c r="G499" s="512"/>
      <c r="H499" s="512"/>
      <c r="I499" s="512"/>
      <c r="J499" s="512"/>
      <c r="K499" s="512"/>
      <c r="L499" s="512"/>
      <c r="M499" s="512"/>
      <c r="N499" s="512"/>
      <c r="O499" s="512"/>
      <c r="P499" s="512"/>
      <c r="Q499" s="512"/>
      <c r="R499" s="512"/>
      <c r="S499" s="512"/>
      <c r="T499" s="512"/>
      <c r="U499" s="512"/>
      <c r="V499" s="512"/>
      <c r="W499" s="512"/>
      <c r="X499" s="512"/>
      <c r="Y499" s="512"/>
      <c r="Z499" s="512"/>
      <c r="AA499" s="512"/>
      <c r="AB499" s="512"/>
      <c r="AC499" s="512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</row>
    <row r="500" spans="1:40" ht="15.75" customHeight="1">
      <c r="A500" s="512"/>
      <c r="B500" s="512"/>
      <c r="C500" s="512"/>
      <c r="D500" s="512"/>
      <c r="E500" s="512"/>
      <c r="F500" s="512"/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/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</row>
    <row r="501" spans="1:40" ht="15.75" customHeight="1">
      <c r="A501" s="512"/>
      <c r="B501" s="512"/>
      <c r="C501" s="512"/>
      <c r="D501" s="512"/>
      <c r="E501" s="512"/>
      <c r="F501" s="512"/>
      <c r="G501" s="512"/>
      <c r="H501" s="512"/>
      <c r="I501" s="512"/>
      <c r="J501" s="512"/>
      <c r="K501" s="512"/>
      <c r="L501" s="512"/>
      <c r="M501" s="512"/>
      <c r="N501" s="512"/>
      <c r="O501" s="512"/>
      <c r="P501" s="512"/>
      <c r="Q501" s="512"/>
      <c r="R501" s="512"/>
      <c r="S501" s="512"/>
      <c r="T501" s="512"/>
      <c r="U501" s="512"/>
      <c r="V501" s="512"/>
      <c r="W501" s="512"/>
      <c r="X501" s="512"/>
      <c r="Y501" s="512"/>
      <c r="Z501" s="512"/>
      <c r="AA501" s="512"/>
      <c r="AB501" s="512"/>
      <c r="AC501" s="512"/>
      <c r="AD501" s="512"/>
      <c r="AE501" s="512"/>
      <c r="AF501" s="512"/>
      <c r="AG501" s="512"/>
      <c r="AH501" s="512"/>
      <c r="AI501" s="512"/>
      <c r="AJ501" s="512"/>
      <c r="AK501" s="512"/>
      <c r="AL501" s="512"/>
      <c r="AM501" s="512"/>
      <c r="AN501" s="512"/>
    </row>
    <row r="502" spans="1:40" ht="15.75" customHeight="1">
      <c r="A502" s="512"/>
      <c r="B502" s="512"/>
      <c r="C502" s="512"/>
      <c r="D502" s="512"/>
      <c r="E502" s="512"/>
      <c r="F502" s="512"/>
      <c r="G502" s="512"/>
      <c r="H502" s="512"/>
      <c r="I502" s="512"/>
      <c r="J502" s="512"/>
      <c r="K502" s="512"/>
      <c r="L502" s="512"/>
      <c r="M502" s="512"/>
      <c r="N502" s="512"/>
      <c r="O502" s="512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2"/>
      <c r="AC502" s="512"/>
      <c r="AD502" s="512"/>
      <c r="AE502" s="512"/>
      <c r="AF502" s="512"/>
      <c r="AG502" s="512"/>
      <c r="AH502" s="512"/>
      <c r="AI502" s="512"/>
      <c r="AJ502" s="512"/>
      <c r="AK502" s="512"/>
      <c r="AL502" s="512"/>
      <c r="AM502" s="512"/>
      <c r="AN502" s="512"/>
    </row>
    <row r="503" spans="1:40" ht="15.75" customHeight="1">
      <c r="A503" s="512"/>
      <c r="B503" s="512"/>
      <c r="C503" s="512"/>
      <c r="D503" s="512"/>
      <c r="E503" s="512"/>
      <c r="F503" s="512"/>
      <c r="G503" s="512"/>
      <c r="H503" s="512"/>
      <c r="I503" s="512"/>
      <c r="J503" s="512"/>
      <c r="K503" s="512"/>
      <c r="L503" s="512"/>
      <c r="M503" s="512"/>
      <c r="N503" s="512"/>
      <c r="O503" s="512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</row>
    <row r="504" spans="1:40" ht="15.75" customHeight="1">
      <c r="A504" s="512"/>
      <c r="B504" s="512"/>
      <c r="C504" s="512"/>
      <c r="D504" s="512"/>
      <c r="E504" s="512"/>
      <c r="F504" s="512"/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/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</row>
    <row r="505" spans="1:40" ht="15.75" customHeigh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512"/>
      <c r="K505" s="512"/>
      <c r="L505" s="512"/>
      <c r="M505" s="512"/>
      <c r="N505" s="512"/>
      <c r="O505" s="512"/>
      <c r="P505" s="512"/>
      <c r="Q505" s="512"/>
      <c r="R505" s="512"/>
      <c r="S505" s="512"/>
      <c r="T505" s="512"/>
      <c r="U505" s="512"/>
      <c r="V505" s="512"/>
      <c r="W505" s="512"/>
      <c r="X505" s="512"/>
      <c r="Y505" s="512"/>
      <c r="Z505" s="512"/>
      <c r="AA505" s="512"/>
      <c r="AB505" s="512"/>
      <c r="AC505" s="512"/>
      <c r="AD505" s="512"/>
      <c r="AE505" s="512"/>
      <c r="AF505" s="512"/>
      <c r="AG505" s="512"/>
      <c r="AH505" s="512"/>
      <c r="AI505" s="512"/>
      <c r="AJ505" s="512"/>
      <c r="AK505" s="512"/>
      <c r="AL505" s="512"/>
      <c r="AM505" s="512"/>
      <c r="AN505" s="512"/>
    </row>
    <row r="506" spans="1:40" ht="15.75" customHeight="1">
      <c r="A506" s="512"/>
      <c r="B506" s="512"/>
      <c r="C506" s="512"/>
      <c r="D506" s="512"/>
      <c r="E506" s="512"/>
      <c r="F506" s="512"/>
      <c r="G506" s="512"/>
      <c r="H506" s="512"/>
      <c r="I506" s="512"/>
      <c r="J506" s="512"/>
      <c r="K506" s="512"/>
      <c r="L506" s="512"/>
      <c r="M506" s="512"/>
      <c r="N506" s="512"/>
      <c r="O506" s="512"/>
      <c r="P506" s="512"/>
      <c r="Q506" s="512"/>
      <c r="R506" s="512"/>
      <c r="S506" s="512"/>
      <c r="T506" s="512"/>
      <c r="U506" s="512"/>
      <c r="V506" s="512"/>
      <c r="W506" s="512"/>
      <c r="X506" s="512"/>
      <c r="Y506" s="512"/>
      <c r="Z506" s="512"/>
      <c r="AA506" s="512"/>
      <c r="AB506" s="512"/>
      <c r="AC506" s="512"/>
      <c r="AD506" s="512"/>
      <c r="AE506" s="512"/>
      <c r="AF506" s="512"/>
      <c r="AG506" s="512"/>
      <c r="AH506" s="512"/>
      <c r="AI506" s="512"/>
      <c r="AJ506" s="512"/>
      <c r="AK506" s="512"/>
      <c r="AL506" s="512"/>
      <c r="AM506" s="512"/>
      <c r="AN506" s="512"/>
    </row>
    <row r="507" spans="1:40" ht="15.75" customHeight="1">
      <c r="A507" s="512"/>
      <c r="B507" s="512"/>
      <c r="C507" s="512"/>
      <c r="D507" s="512"/>
      <c r="E507" s="512"/>
      <c r="F507" s="512"/>
      <c r="G507" s="512"/>
      <c r="H507" s="512"/>
      <c r="I507" s="512"/>
      <c r="J507" s="512"/>
      <c r="K507" s="512"/>
      <c r="L507" s="512"/>
      <c r="M507" s="512"/>
      <c r="N507" s="512"/>
      <c r="O507" s="512"/>
      <c r="P507" s="512"/>
      <c r="Q507" s="512"/>
      <c r="R507" s="512"/>
      <c r="S507" s="512"/>
      <c r="T507" s="512"/>
      <c r="U507" s="512"/>
      <c r="V507" s="512"/>
      <c r="W507" s="512"/>
      <c r="X507" s="512"/>
      <c r="Y507" s="512"/>
      <c r="Z507" s="512"/>
      <c r="AA507" s="512"/>
      <c r="AB507" s="512"/>
      <c r="AC507" s="512"/>
      <c r="AD507" s="512"/>
      <c r="AE507" s="512"/>
      <c r="AF507" s="512"/>
      <c r="AG507" s="512"/>
      <c r="AH507" s="512"/>
      <c r="AI507" s="512"/>
      <c r="AJ507" s="512"/>
      <c r="AK507" s="512"/>
      <c r="AL507" s="512"/>
      <c r="AM507" s="512"/>
      <c r="AN507" s="512"/>
    </row>
    <row r="508" spans="1:40" ht="15.75" customHeight="1">
      <c r="A508" s="512"/>
      <c r="B508" s="512"/>
      <c r="C508" s="512"/>
      <c r="D508" s="512"/>
      <c r="E508" s="512"/>
      <c r="F508" s="512"/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/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</row>
    <row r="509" spans="1:40" ht="15.75" customHeight="1">
      <c r="A509" s="512"/>
      <c r="B509" s="512"/>
      <c r="C509" s="512"/>
      <c r="D509" s="512"/>
      <c r="E509" s="512"/>
      <c r="F509" s="512"/>
      <c r="G509" s="512"/>
      <c r="H509" s="512"/>
      <c r="I509" s="512"/>
      <c r="J509" s="512"/>
      <c r="K509" s="512"/>
      <c r="L509" s="512"/>
      <c r="M509" s="512"/>
      <c r="N509" s="512"/>
      <c r="O509" s="512"/>
      <c r="P509" s="512"/>
      <c r="Q509" s="512"/>
      <c r="R509" s="512"/>
      <c r="S509" s="512"/>
      <c r="T509" s="512"/>
      <c r="U509" s="512"/>
      <c r="V509" s="512"/>
      <c r="W509" s="512"/>
      <c r="X509" s="512"/>
      <c r="Y509" s="512"/>
      <c r="Z509" s="512"/>
      <c r="AA509" s="512"/>
      <c r="AB509" s="512"/>
      <c r="AC509" s="512"/>
      <c r="AD509" s="512"/>
      <c r="AE509" s="512"/>
      <c r="AF509" s="512"/>
      <c r="AG509" s="512"/>
      <c r="AH509" s="512"/>
      <c r="AI509" s="512"/>
      <c r="AJ509" s="512"/>
      <c r="AK509" s="512"/>
      <c r="AL509" s="512"/>
      <c r="AM509" s="512"/>
      <c r="AN509" s="512"/>
    </row>
    <row r="510" spans="1:40" ht="15.75" customHeight="1">
      <c r="A510" s="512"/>
      <c r="B510" s="512"/>
      <c r="C510" s="512"/>
      <c r="D510" s="512"/>
      <c r="E510" s="512"/>
      <c r="F510" s="512"/>
      <c r="G510" s="512"/>
      <c r="H510" s="512"/>
      <c r="I510" s="512"/>
      <c r="J510" s="512"/>
      <c r="K510" s="512"/>
      <c r="L510" s="512"/>
      <c r="M510" s="512"/>
      <c r="N510" s="512"/>
      <c r="O510" s="512"/>
      <c r="P510" s="512"/>
      <c r="Q510" s="512"/>
      <c r="R510" s="512"/>
      <c r="S510" s="512"/>
      <c r="T510" s="512"/>
      <c r="U510" s="512"/>
      <c r="V510" s="512"/>
      <c r="W510" s="512"/>
      <c r="X510" s="512"/>
      <c r="Y510" s="512"/>
      <c r="Z510" s="512"/>
      <c r="AA510" s="512"/>
      <c r="AB510" s="512"/>
      <c r="AC510" s="512"/>
      <c r="AD510" s="512"/>
      <c r="AE510" s="512"/>
      <c r="AF510" s="512"/>
      <c r="AG510" s="512"/>
      <c r="AH510" s="512"/>
      <c r="AI510" s="512"/>
      <c r="AJ510" s="512"/>
      <c r="AK510" s="512"/>
      <c r="AL510" s="512"/>
      <c r="AM510" s="512"/>
      <c r="AN510" s="512"/>
    </row>
    <row r="511" spans="1:40" ht="15.75" customHeight="1">
      <c r="A511" s="512"/>
      <c r="B511" s="512"/>
      <c r="C511" s="512"/>
      <c r="D511" s="512"/>
      <c r="E511" s="512"/>
      <c r="F511" s="512"/>
      <c r="G511" s="512"/>
      <c r="H511" s="512"/>
      <c r="I511" s="512"/>
      <c r="J511" s="512"/>
      <c r="K511" s="512"/>
      <c r="L511" s="512"/>
      <c r="M511" s="512"/>
      <c r="N511" s="512"/>
      <c r="O511" s="512"/>
      <c r="P511" s="512"/>
      <c r="Q511" s="512"/>
      <c r="R511" s="512"/>
      <c r="S511" s="512"/>
      <c r="T511" s="512"/>
      <c r="U511" s="512"/>
      <c r="V511" s="512"/>
      <c r="W511" s="512"/>
      <c r="X511" s="512"/>
      <c r="Y511" s="512"/>
      <c r="Z511" s="512"/>
      <c r="AA511" s="512"/>
      <c r="AB511" s="512"/>
      <c r="AC511" s="512"/>
      <c r="AD511" s="512"/>
      <c r="AE511" s="512"/>
      <c r="AF511" s="512"/>
      <c r="AG511" s="512"/>
      <c r="AH511" s="512"/>
      <c r="AI511" s="512"/>
      <c r="AJ511" s="512"/>
      <c r="AK511" s="512"/>
      <c r="AL511" s="512"/>
      <c r="AM511" s="512"/>
      <c r="AN511" s="512"/>
    </row>
    <row r="512" spans="1:40" ht="15.75" customHeight="1">
      <c r="A512" s="512"/>
      <c r="B512" s="512"/>
      <c r="C512" s="512"/>
      <c r="D512" s="512"/>
      <c r="E512" s="512"/>
      <c r="F512" s="512"/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/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</row>
    <row r="513" spans="1:40" ht="15.75" customHeight="1">
      <c r="A513" s="512"/>
      <c r="B513" s="512"/>
      <c r="C513" s="512"/>
      <c r="D513" s="512"/>
      <c r="E513" s="512"/>
      <c r="F513" s="512"/>
      <c r="G513" s="512"/>
      <c r="H513" s="512"/>
      <c r="I513" s="512"/>
      <c r="J513" s="512"/>
      <c r="K513" s="512"/>
      <c r="L513" s="512"/>
      <c r="M513" s="512"/>
      <c r="N513" s="512"/>
      <c r="O513" s="512"/>
      <c r="P513" s="512"/>
      <c r="Q513" s="512"/>
      <c r="R513" s="512"/>
      <c r="S513" s="512"/>
      <c r="T513" s="512"/>
      <c r="U513" s="512"/>
      <c r="V513" s="512"/>
      <c r="W513" s="512"/>
      <c r="X513" s="512"/>
      <c r="Y513" s="512"/>
      <c r="Z513" s="512"/>
      <c r="AA513" s="512"/>
      <c r="AB513" s="512"/>
      <c r="AC513" s="512"/>
      <c r="AD513" s="512"/>
      <c r="AE513" s="512"/>
      <c r="AF513" s="512"/>
      <c r="AG513" s="512"/>
      <c r="AH513" s="512"/>
      <c r="AI513" s="512"/>
      <c r="AJ513" s="512"/>
      <c r="AK513" s="512"/>
      <c r="AL513" s="512"/>
      <c r="AM513" s="512"/>
      <c r="AN513" s="512"/>
    </row>
    <row r="514" spans="1:40" ht="15.75" customHeight="1">
      <c r="A514" s="512"/>
      <c r="B514" s="512"/>
      <c r="C514" s="512"/>
      <c r="D514" s="512"/>
      <c r="E514" s="512"/>
      <c r="F514" s="512"/>
      <c r="G514" s="512"/>
      <c r="H514" s="512"/>
      <c r="I514" s="512"/>
      <c r="J514" s="512"/>
      <c r="K514" s="512"/>
      <c r="L514" s="512"/>
      <c r="M514" s="512"/>
      <c r="N514" s="512"/>
      <c r="O514" s="512"/>
      <c r="P514" s="512"/>
      <c r="Q514" s="512"/>
      <c r="R514" s="512"/>
      <c r="S514" s="512"/>
      <c r="T514" s="512"/>
      <c r="U514" s="512"/>
      <c r="V514" s="512"/>
      <c r="W514" s="512"/>
      <c r="X514" s="512"/>
      <c r="Y514" s="512"/>
      <c r="Z514" s="512"/>
      <c r="AA514" s="512"/>
      <c r="AB514" s="512"/>
      <c r="AC514" s="512"/>
      <c r="AD514" s="512"/>
      <c r="AE514" s="512"/>
      <c r="AF514" s="512"/>
      <c r="AG514" s="512"/>
      <c r="AH514" s="512"/>
      <c r="AI514" s="512"/>
      <c r="AJ514" s="512"/>
      <c r="AK514" s="512"/>
      <c r="AL514" s="512"/>
      <c r="AM514" s="512"/>
      <c r="AN514" s="512"/>
    </row>
    <row r="515" spans="1:40" ht="15.75" customHeight="1">
      <c r="A515" s="512"/>
      <c r="B515" s="512"/>
      <c r="C515" s="512"/>
      <c r="D515" s="512"/>
      <c r="E515" s="512"/>
      <c r="F515" s="512"/>
      <c r="G515" s="512"/>
      <c r="H515" s="512"/>
      <c r="I515" s="512"/>
      <c r="J515" s="512"/>
      <c r="K515" s="512"/>
      <c r="L515" s="512"/>
      <c r="M515" s="512"/>
      <c r="N515" s="512"/>
      <c r="O515" s="512"/>
      <c r="P515" s="512"/>
      <c r="Q515" s="512"/>
      <c r="R515" s="512"/>
      <c r="S515" s="512"/>
      <c r="T515" s="512"/>
      <c r="U515" s="512"/>
      <c r="V515" s="512"/>
      <c r="W515" s="512"/>
      <c r="X515" s="512"/>
      <c r="Y515" s="512"/>
      <c r="Z515" s="512"/>
      <c r="AA515" s="512"/>
      <c r="AB515" s="512"/>
      <c r="AC515" s="512"/>
      <c r="AD515" s="512"/>
      <c r="AE515" s="512"/>
      <c r="AF515" s="512"/>
      <c r="AG515" s="512"/>
      <c r="AH515" s="512"/>
      <c r="AI515" s="512"/>
      <c r="AJ515" s="512"/>
      <c r="AK515" s="512"/>
      <c r="AL515" s="512"/>
      <c r="AM515" s="512"/>
      <c r="AN515" s="512"/>
    </row>
    <row r="516" spans="1:40" ht="15.75" customHeight="1">
      <c r="A516" s="512"/>
      <c r="B516" s="512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/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</row>
    <row r="517" spans="1:40" ht="15.75" customHeight="1">
      <c r="A517" s="512"/>
      <c r="B517" s="512"/>
      <c r="C517" s="512"/>
      <c r="D517" s="512"/>
      <c r="E517" s="512"/>
      <c r="F517" s="512"/>
      <c r="G517" s="512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512"/>
      <c r="T517" s="512"/>
      <c r="U517" s="512"/>
      <c r="V517" s="512"/>
      <c r="W517" s="512"/>
      <c r="X517" s="512"/>
      <c r="Y517" s="512"/>
      <c r="Z517" s="512"/>
      <c r="AA517" s="512"/>
      <c r="AB517" s="512"/>
      <c r="AC517" s="512"/>
      <c r="AD517" s="512"/>
      <c r="AE517" s="512"/>
      <c r="AF517" s="512"/>
      <c r="AG517" s="512"/>
      <c r="AH517" s="512"/>
      <c r="AI517" s="512"/>
      <c r="AJ517" s="512"/>
      <c r="AK517" s="512"/>
      <c r="AL517" s="512"/>
      <c r="AM517" s="512"/>
      <c r="AN517" s="512"/>
    </row>
    <row r="518" spans="1:40" ht="15.75" customHeight="1">
      <c r="A518" s="512"/>
      <c r="B518" s="512"/>
      <c r="C518" s="512"/>
      <c r="D518" s="512"/>
      <c r="E518" s="512"/>
      <c r="F518" s="512"/>
      <c r="G518" s="512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512"/>
      <c r="T518" s="512"/>
      <c r="U518" s="512"/>
      <c r="V518" s="512"/>
      <c r="W518" s="512"/>
      <c r="X518" s="512"/>
      <c r="Y518" s="512"/>
      <c r="Z518" s="512"/>
      <c r="AA518" s="512"/>
      <c r="AB518" s="512"/>
      <c r="AC518" s="512"/>
      <c r="AD518" s="512"/>
      <c r="AE518" s="512"/>
      <c r="AF518" s="512"/>
      <c r="AG518" s="512"/>
      <c r="AH518" s="512"/>
      <c r="AI518" s="512"/>
      <c r="AJ518" s="512"/>
      <c r="AK518" s="512"/>
      <c r="AL518" s="512"/>
      <c r="AM518" s="512"/>
      <c r="AN518" s="512"/>
    </row>
    <row r="519" spans="1:40" ht="15.75" customHeight="1">
      <c r="A519" s="512"/>
      <c r="B519" s="512"/>
      <c r="C519" s="512"/>
      <c r="D519" s="512"/>
      <c r="E519" s="512"/>
      <c r="F519" s="512"/>
      <c r="G519" s="512"/>
      <c r="H519" s="512"/>
      <c r="I519" s="512"/>
      <c r="J519" s="512"/>
      <c r="K519" s="512"/>
      <c r="L519" s="512"/>
      <c r="M519" s="512"/>
      <c r="N519" s="512"/>
      <c r="O519" s="512"/>
      <c r="P519" s="512"/>
      <c r="Q519" s="512"/>
      <c r="R519" s="512"/>
      <c r="S519" s="512"/>
      <c r="T519" s="512"/>
      <c r="U519" s="512"/>
      <c r="V519" s="512"/>
      <c r="W519" s="512"/>
      <c r="X519" s="512"/>
      <c r="Y519" s="512"/>
      <c r="Z519" s="512"/>
      <c r="AA519" s="512"/>
      <c r="AB519" s="512"/>
      <c r="AC519" s="512"/>
      <c r="AD519" s="512"/>
      <c r="AE519" s="512"/>
      <c r="AF519" s="512"/>
      <c r="AG519" s="512"/>
      <c r="AH519" s="512"/>
      <c r="AI519" s="512"/>
      <c r="AJ519" s="512"/>
      <c r="AK519" s="512"/>
      <c r="AL519" s="512"/>
      <c r="AM519" s="512"/>
      <c r="AN519" s="512"/>
    </row>
    <row r="520" spans="1:40" ht="15.75" customHeight="1">
      <c r="A520" s="512"/>
      <c r="B520" s="512"/>
      <c r="C520" s="512"/>
      <c r="D520" s="512"/>
      <c r="E520" s="512"/>
      <c r="F520" s="512"/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</row>
    <row r="521" spans="1:40" ht="15.75" customHeight="1">
      <c r="A521" s="512"/>
      <c r="B521" s="512"/>
      <c r="C521" s="512"/>
      <c r="D521" s="512"/>
      <c r="E521" s="512"/>
      <c r="F521" s="512"/>
      <c r="G521" s="512"/>
      <c r="H521" s="512"/>
      <c r="I521" s="512"/>
      <c r="J521" s="512"/>
      <c r="K521" s="512"/>
      <c r="L521" s="512"/>
      <c r="M521" s="512"/>
      <c r="N521" s="512"/>
      <c r="O521" s="512"/>
      <c r="P521" s="512"/>
      <c r="Q521" s="512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2"/>
      <c r="AC521" s="512"/>
      <c r="AD521" s="512"/>
      <c r="AE521" s="512"/>
      <c r="AF521" s="512"/>
      <c r="AG521" s="512"/>
      <c r="AH521" s="512"/>
      <c r="AI521" s="512"/>
      <c r="AJ521" s="512"/>
      <c r="AK521" s="512"/>
      <c r="AL521" s="512"/>
      <c r="AM521" s="512"/>
      <c r="AN521" s="512"/>
    </row>
    <row r="522" spans="1:40" ht="15.75" customHeight="1">
      <c r="A522" s="512"/>
      <c r="B522" s="512"/>
      <c r="C522" s="512"/>
      <c r="D522" s="512"/>
      <c r="E522" s="512"/>
      <c r="F522" s="512"/>
      <c r="G522" s="512"/>
      <c r="H522" s="512"/>
      <c r="I522" s="512"/>
      <c r="J522" s="512"/>
      <c r="K522" s="512"/>
      <c r="L522" s="512"/>
      <c r="M522" s="512"/>
      <c r="N522" s="512"/>
      <c r="O522" s="512"/>
      <c r="P522" s="512"/>
      <c r="Q522" s="512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2"/>
      <c r="AC522" s="512"/>
      <c r="AD522" s="512"/>
      <c r="AE522" s="512"/>
      <c r="AF522" s="512"/>
      <c r="AG522" s="512"/>
      <c r="AH522" s="512"/>
      <c r="AI522" s="512"/>
      <c r="AJ522" s="512"/>
      <c r="AK522" s="512"/>
      <c r="AL522" s="512"/>
      <c r="AM522" s="512"/>
      <c r="AN522" s="512"/>
    </row>
    <row r="523" spans="1:40" ht="15.75" customHeight="1">
      <c r="A523" s="512"/>
      <c r="B523" s="512"/>
      <c r="C523" s="512"/>
      <c r="D523" s="512"/>
      <c r="E523" s="512"/>
      <c r="F523" s="512"/>
      <c r="G523" s="512"/>
      <c r="H523" s="512"/>
      <c r="I523" s="512"/>
      <c r="J523" s="512"/>
      <c r="K523" s="512"/>
      <c r="L523" s="512"/>
      <c r="M523" s="512"/>
      <c r="N523" s="512"/>
      <c r="O523" s="512"/>
      <c r="P523" s="512"/>
      <c r="Q523" s="512"/>
      <c r="R523" s="512"/>
      <c r="S523" s="512"/>
      <c r="T523" s="512"/>
      <c r="U523" s="512"/>
      <c r="V523" s="512"/>
      <c r="W523" s="512"/>
      <c r="X523" s="512"/>
      <c r="Y523" s="512"/>
      <c r="Z523" s="512"/>
      <c r="AA523" s="512"/>
      <c r="AB523" s="512"/>
      <c r="AC523" s="512"/>
      <c r="AD523" s="512"/>
      <c r="AE523" s="512"/>
      <c r="AF523" s="512"/>
      <c r="AG523" s="512"/>
      <c r="AH523" s="512"/>
      <c r="AI523" s="512"/>
      <c r="AJ523" s="512"/>
      <c r="AK523" s="512"/>
      <c r="AL523" s="512"/>
      <c r="AM523" s="512"/>
      <c r="AN523" s="512"/>
    </row>
    <row r="524" spans="1:40" ht="15.75" customHeight="1">
      <c r="A524" s="512"/>
      <c r="B524" s="512"/>
      <c r="C524" s="512"/>
      <c r="D524" s="512"/>
      <c r="E524" s="512"/>
      <c r="F524" s="512"/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/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</row>
    <row r="525" spans="1:40" ht="15.75" customHeight="1">
      <c r="A525" s="512"/>
      <c r="B525" s="512"/>
      <c r="C525" s="512"/>
      <c r="D525" s="512"/>
      <c r="E525" s="512"/>
      <c r="F525" s="512"/>
      <c r="G525" s="512"/>
      <c r="H525" s="512"/>
      <c r="I525" s="512"/>
      <c r="J525" s="512"/>
      <c r="K525" s="512"/>
      <c r="L525" s="512"/>
      <c r="M525" s="512"/>
      <c r="N525" s="512"/>
      <c r="O525" s="512"/>
      <c r="P525" s="512"/>
      <c r="Q525" s="512"/>
      <c r="R525" s="512"/>
      <c r="S525" s="512"/>
      <c r="T525" s="512"/>
      <c r="U525" s="512"/>
      <c r="V525" s="512"/>
      <c r="W525" s="512"/>
      <c r="X525" s="512"/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</row>
    <row r="526" spans="1:40" ht="15.75" customHeight="1">
      <c r="A526" s="512"/>
      <c r="B526" s="512"/>
      <c r="C526" s="512"/>
      <c r="D526" s="512"/>
      <c r="E526" s="512"/>
      <c r="F526" s="512"/>
      <c r="G526" s="512"/>
      <c r="H526" s="512"/>
      <c r="I526" s="512"/>
      <c r="J526" s="512"/>
      <c r="K526" s="512"/>
      <c r="L526" s="512"/>
      <c r="M526" s="512"/>
      <c r="N526" s="512"/>
      <c r="O526" s="512"/>
      <c r="P526" s="512"/>
      <c r="Q526" s="512"/>
      <c r="R526" s="512"/>
      <c r="S526" s="512"/>
      <c r="T526" s="512"/>
      <c r="U526" s="512"/>
      <c r="V526" s="512"/>
      <c r="W526" s="512"/>
      <c r="X526" s="512"/>
      <c r="Y526" s="512"/>
      <c r="Z526" s="512"/>
      <c r="AA526" s="512"/>
      <c r="AB526" s="512"/>
      <c r="AC526" s="512"/>
      <c r="AD526" s="512"/>
      <c r="AE526" s="512"/>
      <c r="AF526" s="512"/>
      <c r="AG526" s="512"/>
      <c r="AH526" s="512"/>
      <c r="AI526" s="512"/>
      <c r="AJ526" s="512"/>
      <c r="AK526" s="512"/>
      <c r="AL526" s="512"/>
      <c r="AM526" s="512"/>
      <c r="AN526" s="512"/>
    </row>
    <row r="527" spans="1:40" ht="15.75" customHeight="1">
      <c r="A527" s="512"/>
      <c r="B527" s="512"/>
      <c r="C527" s="512"/>
      <c r="D527" s="512"/>
      <c r="E527" s="512"/>
      <c r="F527" s="512"/>
      <c r="G527" s="512"/>
      <c r="H527" s="512"/>
      <c r="I527" s="512"/>
      <c r="J527" s="512"/>
      <c r="K527" s="512"/>
      <c r="L527" s="512"/>
      <c r="M527" s="512"/>
      <c r="N527" s="512"/>
      <c r="O527" s="512"/>
      <c r="P527" s="512"/>
      <c r="Q527" s="512"/>
      <c r="R527" s="512"/>
      <c r="S527" s="512"/>
      <c r="T527" s="512"/>
      <c r="U527" s="512"/>
      <c r="V527" s="512"/>
      <c r="W527" s="512"/>
      <c r="X527" s="512"/>
      <c r="Y527" s="512"/>
      <c r="Z527" s="512"/>
      <c r="AA527" s="512"/>
      <c r="AB527" s="512"/>
      <c r="AC527" s="512"/>
      <c r="AD527" s="512"/>
      <c r="AE527" s="512"/>
      <c r="AF527" s="512"/>
      <c r="AG527" s="512"/>
      <c r="AH527" s="512"/>
      <c r="AI527" s="512"/>
      <c r="AJ527" s="512"/>
      <c r="AK527" s="512"/>
      <c r="AL527" s="512"/>
      <c r="AM527" s="512"/>
      <c r="AN527" s="512"/>
    </row>
    <row r="528" spans="1:40" ht="15.75" customHeight="1">
      <c r="A528" s="512"/>
      <c r="B528" s="512"/>
      <c r="C528" s="512"/>
      <c r="D528" s="512"/>
      <c r="E528" s="512"/>
      <c r="F528" s="512"/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/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</row>
    <row r="529" spans="1:40" ht="15.75" customHeight="1">
      <c r="A529" s="512"/>
      <c r="B529" s="512"/>
      <c r="C529" s="512"/>
      <c r="D529" s="512"/>
      <c r="E529" s="512"/>
      <c r="F529" s="512"/>
      <c r="G529" s="512"/>
      <c r="H529" s="512"/>
      <c r="I529" s="512"/>
      <c r="J529" s="512"/>
      <c r="K529" s="512"/>
      <c r="L529" s="512"/>
      <c r="M529" s="512"/>
      <c r="N529" s="512"/>
      <c r="O529" s="512"/>
      <c r="P529" s="512"/>
      <c r="Q529" s="512"/>
      <c r="R529" s="512"/>
      <c r="S529" s="512"/>
      <c r="T529" s="512"/>
      <c r="U529" s="512"/>
      <c r="V529" s="512"/>
      <c r="W529" s="512"/>
      <c r="X529" s="512"/>
      <c r="Y529" s="512"/>
      <c r="Z529" s="512"/>
      <c r="AA529" s="512"/>
      <c r="AB529" s="512"/>
      <c r="AC529" s="512"/>
      <c r="AD529" s="512"/>
      <c r="AE529" s="512"/>
      <c r="AF529" s="512"/>
      <c r="AG529" s="512"/>
      <c r="AH529" s="512"/>
      <c r="AI529" s="512"/>
      <c r="AJ529" s="512"/>
      <c r="AK529" s="512"/>
      <c r="AL529" s="512"/>
      <c r="AM529" s="512"/>
      <c r="AN529" s="512"/>
    </row>
    <row r="530" spans="1:40" ht="15.75" customHeight="1">
      <c r="A530" s="512"/>
      <c r="B530" s="512"/>
      <c r="C530" s="512"/>
      <c r="D530" s="512"/>
      <c r="E530" s="512"/>
      <c r="F530" s="512"/>
      <c r="G530" s="512"/>
      <c r="H530" s="512"/>
      <c r="I530" s="512"/>
      <c r="J530" s="512"/>
      <c r="K530" s="512"/>
      <c r="L530" s="512"/>
      <c r="M530" s="512"/>
      <c r="N530" s="512"/>
      <c r="O530" s="512"/>
      <c r="P530" s="512"/>
      <c r="Q530" s="512"/>
      <c r="R530" s="512"/>
      <c r="S530" s="512"/>
      <c r="T530" s="512"/>
      <c r="U530" s="512"/>
      <c r="V530" s="512"/>
      <c r="W530" s="512"/>
      <c r="X530" s="512"/>
      <c r="Y530" s="512"/>
      <c r="Z530" s="512"/>
      <c r="AA530" s="512"/>
      <c r="AB530" s="512"/>
      <c r="AC530" s="512"/>
      <c r="AD530" s="512"/>
      <c r="AE530" s="512"/>
      <c r="AF530" s="512"/>
      <c r="AG530" s="512"/>
      <c r="AH530" s="512"/>
      <c r="AI530" s="512"/>
      <c r="AJ530" s="512"/>
      <c r="AK530" s="512"/>
      <c r="AL530" s="512"/>
      <c r="AM530" s="512"/>
      <c r="AN530" s="512"/>
    </row>
    <row r="531" spans="1:40" ht="15.75" customHeight="1">
      <c r="A531" s="512"/>
      <c r="B531" s="512"/>
      <c r="C531" s="512"/>
      <c r="D531" s="512"/>
      <c r="E531" s="512"/>
      <c r="F531" s="512"/>
      <c r="G531" s="512"/>
      <c r="H531" s="512"/>
      <c r="I531" s="512"/>
      <c r="J531" s="512"/>
      <c r="K531" s="512"/>
      <c r="L531" s="512"/>
      <c r="M531" s="512"/>
      <c r="N531" s="512"/>
      <c r="O531" s="512"/>
      <c r="P531" s="512"/>
      <c r="Q531" s="512"/>
      <c r="R531" s="512"/>
      <c r="S531" s="512"/>
      <c r="T531" s="512"/>
      <c r="U531" s="512"/>
      <c r="V531" s="512"/>
      <c r="W531" s="512"/>
      <c r="X531" s="512"/>
      <c r="Y531" s="512"/>
      <c r="Z531" s="512"/>
      <c r="AA531" s="512"/>
      <c r="AB531" s="512"/>
      <c r="AC531" s="512"/>
      <c r="AD531" s="512"/>
      <c r="AE531" s="512"/>
      <c r="AF531" s="512"/>
      <c r="AG531" s="512"/>
      <c r="AH531" s="512"/>
      <c r="AI531" s="512"/>
      <c r="AJ531" s="512"/>
      <c r="AK531" s="512"/>
      <c r="AL531" s="512"/>
      <c r="AM531" s="512"/>
      <c r="AN531" s="512"/>
    </row>
    <row r="532" spans="1:40" ht="15.75" customHeight="1">
      <c r="A532" s="512"/>
      <c r="B532" s="51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/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</row>
    <row r="533" spans="1:40" ht="15.75" customHeight="1">
      <c r="A533" s="512"/>
      <c r="B533" s="512"/>
      <c r="C533" s="512"/>
      <c r="D533" s="512"/>
      <c r="E533" s="512"/>
      <c r="F533" s="512"/>
      <c r="G533" s="512"/>
      <c r="H533" s="512"/>
      <c r="I533" s="512"/>
      <c r="J533" s="512"/>
      <c r="K533" s="512"/>
      <c r="L533" s="512"/>
      <c r="M533" s="512"/>
      <c r="N533" s="512"/>
      <c r="O533" s="512"/>
      <c r="P533" s="512"/>
      <c r="Q533" s="512"/>
      <c r="R533" s="512"/>
      <c r="S533" s="512"/>
      <c r="T533" s="512"/>
      <c r="U533" s="512"/>
      <c r="V533" s="512"/>
      <c r="W533" s="512"/>
      <c r="X533" s="512"/>
      <c r="Y533" s="512"/>
      <c r="Z533" s="512"/>
      <c r="AA533" s="512"/>
      <c r="AB533" s="512"/>
      <c r="AC533" s="512"/>
      <c r="AD533" s="512"/>
      <c r="AE533" s="512"/>
      <c r="AF533" s="512"/>
      <c r="AG533" s="512"/>
      <c r="AH533" s="512"/>
      <c r="AI533" s="512"/>
      <c r="AJ533" s="512"/>
      <c r="AK533" s="512"/>
      <c r="AL533" s="512"/>
      <c r="AM533" s="512"/>
      <c r="AN533" s="512"/>
    </row>
    <row r="534" spans="1:40" ht="15.75" customHeight="1">
      <c r="A534" s="512"/>
      <c r="B534" s="51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</row>
    <row r="535" spans="1:40" ht="15.75" customHeight="1">
      <c r="A535" s="512"/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2"/>
      <c r="Z535" s="512"/>
      <c r="AA535" s="512"/>
      <c r="AB535" s="512"/>
      <c r="AC535" s="512"/>
      <c r="AD535" s="512"/>
      <c r="AE535" s="512"/>
      <c r="AF535" s="512"/>
      <c r="AG535" s="512"/>
      <c r="AH535" s="512"/>
      <c r="AI535" s="512"/>
      <c r="AJ535" s="512"/>
      <c r="AK535" s="512"/>
      <c r="AL535" s="512"/>
      <c r="AM535" s="512"/>
      <c r="AN535" s="512"/>
    </row>
    <row r="536" spans="1:40" ht="15.75" customHeight="1">
      <c r="A536" s="512"/>
      <c r="B536" s="512"/>
      <c r="C536" s="512"/>
      <c r="D536" s="512"/>
      <c r="E536" s="512"/>
      <c r="F536" s="512"/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/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</row>
    <row r="537" spans="1:40" ht="15.75" customHeight="1">
      <c r="A537" s="512"/>
      <c r="B537" s="512"/>
      <c r="C537" s="512"/>
      <c r="D537" s="512"/>
      <c r="E537" s="512"/>
      <c r="F537" s="512"/>
      <c r="G537" s="512"/>
      <c r="H537" s="512"/>
      <c r="I537" s="512"/>
      <c r="J537" s="512"/>
      <c r="K537" s="512"/>
      <c r="L537" s="512"/>
      <c r="M537" s="512"/>
      <c r="N537" s="512"/>
      <c r="O537" s="512"/>
      <c r="P537" s="512"/>
      <c r="Q537" s="512"/>
      <c r="R537" s="512"/>
      <c r="S537" s="512"/>
      <c r="T537" s="512"/>
      <c r="U537" s="512"/>
      <c r="V537" s="512"/>
      <c r="W537" s="512"/>
      <c r="X537" s="512"/>
      <c r="Y537" s="512"/>
      <c r="Z537" s="512"/>
      <c r="AA537" s="512"/>
      <c r="AB537" s="512"/>
      <c r="AC537" s="512"/>
      <c r="AD537" s="512"/>
      <c r="AE537" s="512"/>
      <c r="AF537" s="512"/>
      <c r="AG537" s="512"/>
      <c r="AH537" s="512"/>
      <c r="AI537" s="512"/>
      <c r="AJ537" s="512"/>
      <c r="AK537" s="512"/>
      <c r="AL537" s="512"/>
      <c r="AM537" s="512"/>
      <c r="AN537" s="512"/>
    </row>
    <row r="538" spans="1:40" ht="15.75" customHeight="1">
      <c r="A538" s="512"/>
      <c r="B538" s="512"/>
      <c r="C538" s="512"/>
      <c r="D538" s="512"/>
      <c r="E538" s="512"/>
      <c r="F538" s="512"/>
      <c r="G538" s="512"/>
      <c r="H538" s="512"/>
      <c r="I538" s="512"/>
      <c r="J538" s="512"/>
      <c r="K538" s="512"/>
      <c r="L538" s="512"/>
      <c r="M538" s="512"/>
      <c r="N538" s="512"/>
      <c r="O538" s="512"/>
      <c r="P538" s="512"/>
      <c r="Q538" s="512"/>
      <c r="R538" s="512"/>
      <c r="S538" s="512"/>
      <c r="T538" s="512"/>
      <c r="U538" s="512"/>
      <c r="V538" s="512"/>
      <c r="W538" s="512"/>
      <c r="X538" s="512"/>
      <c r="Y538" s="512"/>
      <c r="Z538" s="512"/>
      <c r="AA538" s="512"/>
      <c r="AB538" s="512"/>
      <c r="AC538" s="512"/>
      <c r="AD538" s="512"/>
      <c r="AE538" s="512"/>
      <c r="AF538" s="512"/>
      <c r="AG538" s="512"/>
      <c r="AH538" s="512"/>
      <c r="AI538" s="512"/>
      <c r="AJ538" s="512"/>
      <c r="AK538" s="512"/>
      <c r="AL538" s="512"/>
      <c r="AM538" s="512"/>
      <c r="AN538" s="512"/>
    </row>
    <row r="539" spans="1:40" ht="15.75" customHeight="1">
      <c r="A539" s="512"/>
      <c r="B539" s="512"/>
      <c r="C539" s="512"/>
      <c r="D539" s="512"/>
      <c r="E539" s="512"/>
      <c r="F539" s="512"/>
      <c r="G539" s="512"/>
      <c r="H539" s="512"/>
      <c r="I539" s="512"/>
      <c r="J539" s="512"/>
      <c r="K539" s="512"/>
      <c r="L539" s="512"/>
      <c r="M539" s="512"/>
      <c r="N539" s="512"/>
      <c r="O539" s="512"/>
      <c r="P539" s="512"/>
      <c r="Q539" s="512"/>
      <c r="R539" s="512"/>
      <c r="S539" s="512"/>
      <c r="T539" s="512"/>
      <c r="U539" s="512"/>
      <c r="V539" s="512"/>
      <c r="W539" s="512"/>
      <c r="X539" s="512"/>
      <c r="Y539" s="512"/>
      <c r="Z539" s="512"/>
      <c r="AA539" s="512"/>
      <c r="AB539" s="512"/>
      <c r="AC539" s="512"/>
      <c r="AD539" s="512"/>
      <c r="AE539" s="512"/>
      <c r="AF539" s="512"/>
      <c r="AG539" s="512"/>
      <c r="AH539" s="512"/>
      <c r="AI539" s="512"/>
      <c r="AJ539" s="512"/>
      <c r="AK539" s="512"/>
      <c r="AL539" s="512"/>
      <c r="AM539" s="512"/>
      <c r="AN539" s="512"/>
    </row>
    <row r="540" spans="1:40" ht="15.75" customHeight="1">
      <c r="A540" s="512"/>
      <c r="B540" s="512"/>
      <c r="C540" s="512"/>
      <c r="D540" s="512"/>
      <c r="E540" s="512"/>
      <c r="F540" s="512"/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/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</row>
    <row r="541" spans="1:40" ht="15.75" customHeight="1">
      <c r="A541" s="512"/>
      <c r="B541" s="51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2"/>
      <c r="Z541" s="512"/>
      <c r="AA541" s="512"/>
      <c r="AB541" s="512"/>
      <c r="AC541" s="512"/>
      <c r="AD541" s="512"/>
      <c r="AE541" s="512"/>
      <c r="AF541" s="512"/>
      <c r="AG541" s="512"/>
      <c r="AH541" s="512"/>
      <c r="AI541" s="512"/>
      <c r="AJ541" s="512"/>
      <c r="AK541" s="512"/>
      <c r="AL541" s="512"/>
      <c r="AM541" s="512"/>
      <c r="AN541" s="512"/>
    </row>
    <row r="542" spans="1:40" ht="15.75" customHeight="1">
      <c r="A542" s="512"/>
      <c r="B542" s="512"/>
      <c r="C542" s="512"/>
      <c r="D542" s="512"/>
      <c r="E542" s="512"/>
      <c r="F542" s="512"/>
      <c r="G542" s="512"/>
      <c r="H542" s="512"/>
      <c r="I542" s="512"/>
      <c r="J542" s="512"/>
      <c r="K542" s="512"/>
      <c r="L542" s="512"/>
      <c r="M542" s="512"/>
      <c r="N542" s="512"/>
      <c r="O542" s="512"/>
      <c r="P542" s="512"/>
      <c r="Q542" s="512"/>
      <c r="R542" s="512"/>
      <c r="S542" s="512"/>
      <c r="T542" s="512"/>
      <c r="U542" s="512"/>
      <c r="V542" s="512"/>
      <c r="W542" s="512"/>
      <c r="X542" s="512"/>
      <c r="Y542" s="512"/>
      <c r="Z542" s="512"/>
      <c r="AA542" s="512"/>
      <c r="AB542" s="512"/>
      <c r="AC542" s="512"/>
      <c r="AD542" s="512"/>
      <c r="AE542" s="512"/>
      <c r="AF542" s="512"/>
      <c r="AG542" s="512"/>
      <c r="AH542" s="512"/>
      <c r="AI542" s="512"/>
      <c r="AJ542" s="512"/>
      <c r="AK542" s="512"/>
      <c r="AL542" s="512"/>
      <c r="AM542" s="512"/>
      <c r="AN542" s="512"/>
    </row>
    <row r="543" spans="1:40" ht="15.75" customHeight="1">
      <c r="A543" s="512"/>
      <c r="B543" s="512"/>
      <c r="C543" s="512"/>
      <c r="D543" s="512"/>
      <c r="E543" s="512"/>
      <c r="F543" s="512"/>
      <c r="G543" s="512"/>
      <c r="H543" s="512"/>
      <c r="I543" s="512"/>
      <c r="J543" s="512"/>
      <c r="K543" s="512"/>
      <c r="L543" s="512"/>
      <c r="M543" s="512"/>
      <c r="N543" s="512"/>
      <c r="O543" s="512"/>
      <c r="P543" s="512"/>
      <c r="Q543" s="512"/>
      <c r="R543" s="512"/>
      <c r="S543" s="512"/>
      <c r="T543" s="512"/>
      <c r="U543" s="512"/>
      <c r="V543" s="512"/>
      <c r="W543" s="512"/>
      <c r="X543" s="512"/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</row>
    <row r="544" spans="1:40" ht="15.75" customHeight="1">
      <c r="A544" s="512"/>
      <c r="B544" s="512"/>
      <c r="C544" s="512"/>
      <c r="D544" s="512"/>
      <c r="E544" s="512"/>
      <c r="F544" s="512"/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/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</row>
    <row r="545" spans="1:40" ht="15.75" customHeight="1">
      <c r="A545" s="512"/>
      <c r="B545" s="51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</row>
    <row r="546" spans="1:40" ht="15.75" customHeight="1">
      <c r="A546" s="512"/>
      <c r="B546" s="51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</row>
    <row r="547" spans="1:40" ht="15.75" customHeight="1">
      <c r="A547" s="512"/>
      <c r="B547" s="512"/>
      <c r="C547" s="512"/>
      <c r="D547" s="512"/>
      <c r="E547" s="512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512"/>
      <c r="Q547" s="512"/>
      <c r="R547" s="512"/>
      <c r="S547" s="512"/>
      <c r="T547" s="512"/>
      <c r="U547" s="512"/>
      <c r="V547" s="512"/>
      <c r="W547" s="512"/>
      <c r="X547" s="512"/>
      <c r="Y547" s="512"/>
      <c r="Z547" s="512"/>
      <c r="AA547" s="512"/>
      <c r="AB547" s="512"/>
      <c r="AC547" s="512"/>
      <c r="AD547" s="512"/>
      <c r="AE547" s="512"/>
      <c r="AF547" s="512"/>
      <c r="AG547" s="512"/>
      <c r="AH547" s="512"/>
      <c r="AI547" s="512"/>
      <c r="AJ547" s="512"/>
      <c r="AK547" s="512"/>
      <c r="AL547" s="512"/>
      <c r="AM547" s="512"/>
      <c r="AN547" s="512"/>
    </row>
    <row r="548" spans="1:40" ht="15.75" customHeight="1">
      <c r="A548" s="512"/>
      <c r="B548" s="512"/>
      <c r="C548" s="512"/>
      <c r="D548" s="512"/>
      <c r="E548" s="512"/>
      <c r="F548" s="512"/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/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</row>
    <row r="549" spans="1:40" ht="15.75" customHeight="1">
      <c r="A549" s="512"/>
      <c r="B549" s="51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2"/>
      <c r="T549" s="512"/>
      <c r="U549" s="512"/>
      <c r="V549" s="512"/>
      <c r="W549" s="512"/>
      <c r="X549" s="512"/>
      <c r="Y549" s="512"/>
      <c r="Z549" s="512"/>
      <c r="AA549" s="512"/>
      <c r="AB549" s="512"/>
      <c r="AC549" s="512"/>
      <c r="AD549" s="512"/>
      <c r="AE549" s="512"/>
      <c r="AF549" s="512"/>
      <c r="AG549" s="512"/>
      <c r="AH549" s="512"/>
      <c r="AI549" s="512"/>
      <c r="AJ549" s="512"/>
      <c r="AK549" s="512"/>
      <c r="AL549" s="512"/>
      <c r="AM549" s="512"/>
      <c r="AN549" s="512"/>
    </row>
    <row r="550" spans="1:40" ht="15.75" customHeight="1">
      <c r="A550" s="512"/>
      <c r="B550" s="512"/>
      <c r="C550" s="512"/>
      <c r="D550" s="512"/>
      <c r="E550" s="512"/>
      <c r="F550" s="512"/>
      <c r="G550" s="512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512"/>
      <c r="T550" s="512"/>
      <c r="U550" s="512"/>
      <c r="V550" s="512"/>
      <c r="W550" s="512"/>
      <c r="X550" s="512"/>
      <c r="Y550" s="512"/>
      <c r="Z550" s="512"/>
      <c r="AA550" s="512"/>
      <c r="AB550" s="512"/>
      <c r="AC550" s="512"/>
      <c r="AD550" s="512"/>
      <c r="AE550" s="512"/>
      <c r="AF550" s="512"/>
      <c r="AG550" s="512"/>
      <c r="AH550" s="512"/>
      <c r="AI550" s="512"/>
      <c r="AJ550" s="512"/>
      <c r="AK550" s="512"/>
      <c r="AL550" s="512"/>
      <c r="AM550" s="512"/>
      <c r="AN550" s="512"/>
    </row>
    <row r="551" spans="1:40" ht="15.75" customHeight="1">
      <c r="A551" s="512"/>
      <c r="B551" s="512"/>
      <c r="C551" s="512"/>
      <c r="D551" s="512"/>
      <c r="E551" s="512"/>
      <c r="F551" s="512"/>
      <c r="G551" s="512"/>
      <c r="H551" s="512"/>
      <c r="I551" s="512"/>
      <c r="J551" s="512"/>
      <c r="K551" s="512"/>
      <c r="L551" s="512"/>
      <c r="M551" s="512"/>
      <c r="N551" s="512"/>
      <c r="O551" s="512"/>
      <c r="P551" s="512"/>
      <c r="Q551" s="512"/>
      <c r="R551" s="512"/>
      <c r="S551" s="512"/>
      <c r="T551" s="512"/>
      <c r="U551" s="512"/>
      <c r="V551" s="512"/>
      <c r="W551" s="512"/>
      <c r="X551" s="512"/>
      <c r="Y551" s="512"/>
      <c r="Z551" s="512"/>
      <c r="AA551" s="512"/>
      <c r="AB551" s="512"/>
      <c r="AC551" s="512"/>
      <c r="AD551" s="512"/>
      <c r="AE551" s="512"/>
      <c r="AF551" s="512"/>
      <c r="AG551" s="512"/>
      <c r="AH551" s="512"/>
      <c r="AI551" s="512"/>
      <c r="AJ551" s="512"/>
      <c r="AK551" s="512"/>
      <c r="AL551" s="512"/>
      <c r="AM551" s="512"/>
      <c r="AN551" s="512"/>
    </row>
    <row r="552" spans="1:40" ht="15.75" customHeight="1">
      <c r="A552" s="512"/>
      <c r="B552" s="512"/>
      <c r="C552" s="512"/>
      <c r="D552" s="512"/>
      <c r="E552" s="512"/>
      <c r="F552" s="512"/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</row>
    <row r="553" spans="1:40" ht="15.75" customHeight="1">
      <c r="A553" s="512"/>
      <c r="B553" s="512"/>
      <c r="C553" s="512"/>
      <c r="D553" s="512"/>
      <c r="E553" s="512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512"/>
      <c r="Q553" s="512"/>
      <c r="R553" s="512"/>
      <c r="S553" s="512"/>
      <c r="T553" s="512"/>
      <c r="U553" s="512"/>
      <c r="V553" s="512"/>
      <c r="W553" s="512"/>
      <c r="X553" s="512"/>
      <c r="Y553" s="512"/>
      <c r="Z553" s="512"/>
      <c r="AA553" s="512"/>
      <c r="AB553" s="512"/>
      <c r="AC553" s="512"/>
      <c r="AD553" s="512"/>
      <c r="AE553" s="512"/>
      <c r="AF553" s="512"/>
      <c r="AG553" s="512"/>
      <c r="AH553" s="512"/>
      <c r="AI553" s="512"/>
      <c r="AJ553" s="512"/>
      <c r="AK553" s="512"/>
      <c r="AL553" s="512"/>
      <c r="AM553" s="512"/>
      <c r="AN553" s="512"/>
    </row>
    <row r="554" spans="1:40" ht="15.75" customHeight="1">
      <c r="A554" s="512"/>
      <c r="B554" s="512"/>
      <c r="C554" s="512"/>
      <c r="D554" s="512"/>
      <c r="E554" s="512"/>
      <c r="F554" s="512"/>
      <c r="G554" s="512"/>
      <c r="H554" s="512"/>
      <c r="I554" s="512"/>
      <c r="J554" s="512"/>
      <c r="K554" s="512"/>
      <c r="L554" s="512"/>
      <c r="M554" s="512"/>
      <c r="N554" s="512"/>
      <c r="O554" s="512"/>
      <c r="P554" s="512"/>
      <c r="Q554" s="512"/>
      <c r="R554" s="512"/>
      <c r="S554" s="512"/>
      <c r="T554" s="512"/>
      <c r="U554" s="512"/>
      <c r="V554" s="512"/>
      <c r="W554" s="512"/>
      <c r="X554" s="512"/>
      <c r="Y554" s="512"/>
      <c r="Z554" s="512"/>
      <c r="AA554" s="512"/>
      <c r="AB554" s="512"/>
      <c r="AC554" s="512"/>
      <c r="AD554" s="512"/>
      <c r="AE554" s="512"/>
      <c r="AF554" s="512"/>
      <c r="AG554" s="512"/>
      <c r="AH554" s="512"/>
      <c r="AI554" s="512"/>
      <c r="AJ554" s="512"/>
      <c r="AK554" s="512"/>
      <c r="AL554" s="512"/>
      <c r="AM554" s="512"/>
      <c r="AN554" s="512"/>
    </row>
    <row r="555" spans="1:40" ht="15.75" customHeight="1">
      <c r="A555" s="512"/>
      <c r="B555" s="512"/>
      <c r="C555" s="512"/>
      <c r="D555" s="512"/>
      <c r="E555" s="512"/>
      <c r="F555" s="512"/>
      <c r="G555" s="512"/>
      <c r="H555" s="512"/>
      <c r="I555" s="512"/>
      <c r="J555" s="512"/>
      <c r="K555" s="512"/>
      <c r="L555" s="512"/>
      <c r="M555" s="512"/>
      <c r="N555" s="512"/>
      <c r="O555" s="512"/>
      <c r="P555" s="512"/>
      <c r="Q555" s="512"/>
      <c r="R555" s="512"/>
      <c r="S555" s="512"/>
      <c r="T555" s="512"/>
      <c r="U555" s="512"/>
      <c r="V555" s="512"/>
      <c r="W555" s="512"/>
      <c r="X555" s="512"/>
      <c r="Y555" s="512"/>
      <c r="Z555" s="512"/>
      <c r="AA555" s="512"/>
      <c r="AB555" s="512"/>
      <c r="AC555" s="512"/>
      <c r="AD555" s="512"/>
      <c r="AE555" s="512"/>
      <c r="AF555" s="512"/>
      <c r="AG555" s="512"/>
      <c r="AH555" s="512"/>
      <c r="AI555" s="512"/>
      <c r="AJ555" s="512"/>
      <c r="AK555" s="512"/>
      <c r="AL555" s="512"/>
      <c r="AM555" s="512"/>
      <c r="AN555" s="512"/>
    </row>
    <row r="556" spans="1:40" ht="15.75" customHeight="1">
      <c r="A556" s="512"/>
      <c r="B556" s="512"/>
      <c r="C556" s="512"/>
      <c r="D556" s="512"/>
      <c r="E556" s="512"/>
      <c r="F556" s="512"/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/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</row>
    <row r="557" spans="1:40" ht="15.75" customHeight="1">
      <c r="A557" s="512"/>
      <c r="B557" s="51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</row>
    <row r="558" spans="1:40" ht="15.75" customHeight="1">
      <c r="A558" s="512"/>
      <c r="B558" s="512"/>
      <c r="C558" s="512"/>
      <c r="D558" s="512"/>
      <c r="E558" s="512"/>
      <c r="F558" s="512"/>
      <c r="G558" s="512"/>
      <c r="H558" s="512"/>
      <c r="I558" s="512"/>
      <c r="J558" s="512"/>
      <c r="K558" s="512"/>
      <c r="L558" s="512"/>
      <c r="M558" s="512"/>
      <c r="N558" s="512"/>
      <c r="O558" s="512"/>
      <c r="P558" s="512"/>
      <c r="Q558" s="512"/>
      <c r="R558" s="512"/>
      <c r="S558" s="512"/>
      <c r="T558" s="512"/>
      <c r="U558" s="512"/>
      <c r="V558" s="512"/>
      <c r="W558" s="512"/>
      <c r="X558" s="512"/>
      <c r="Y558" s="512"/>
      <c r="Z558" s="512"/>
      <c r="AA558" s="512"/>
      <c r="AB558" s="512"/>
      <c r="AC558" s="512"/>
      <c r="AD558" s="512"/>
      <c r="AE558" s="512"/>
      <c r="AF558" s="512"/>
      <c r="AG558" s="512"/>
      <c r="AH558" s="512"/>
      <c r="AI558" s="512"/>
      <c r="AJ558" s="512"/>
      <c r="AK558" s="512"/>
      <c r="AL558" s="512"/>
      <c r="AM558" s="512"/>
      <c r="AN558" s="512"/>
    </row>
    <row r="559" spans="1:40" ht="15.75" customHeight="1">
      <c r="A559" s="512"/>
      <c r="B559" s="51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</row>
    <row r="560" spans="1:40" ht="15.75" customHeight="1">
      <c r="A560" s="512"/>
      <c r="B560" s="512"/>
      <c r="C560" s="512"/>
      <c r="D560" s="512"/>
      <c r="E560" s="512"/>
      <c r="F560" s="512"/>
      <c r="G560" s="512"/>
      <c r="H560" s="512"/>
      <c r="I560" s="512"/>
      <c r="J560" s="512"/>
      <c r="K560" s="512"/>
      <c r="L560" s="512"/>
      <c r="M560" s="512"/>
      <c r="N560" s="512"/>
      <c r="O560" s="512"/>
      <c r="P560" s="512"/>
      <c r="Q560" s="512"/>
      <c r="R560" s="512"/>
      <c r="S560" s="512"/>
      <c r="T560" s="512"/>
      <c r="U560" s="512"/>
      <c r="V560" s="512"/>
      <c r="W560" s="512"/>
      <c r="X560" s="512"/>
      <c r="Y560" s="512"/>
      <c r="Z560" s="512"/>
      <c r="AA560" s="512"/>
      <c r="AB560" s="512"/>
      <c r="AC560" s="512"/>
      <c r="AD560" s="512"/>
      <c r="AE560" s="512"/>
      <c r="AF560" s="512"/>
      <c r="AG560" s="512"/>
      <c r="AH560" s="512"/>
      <c r="AI560" s="512"/>
      <c r="AJ560" s="512"/>
      <c r="AK560" s="512"/>
      <c r="AL560" s="512"/>
      <c r="AM560" s="512"/>
      <c r="AN560" s="512"/>
    </row>
    <row r="561" spans="1:40" ht="15.75" customHeight="1">
      <c r="A561" s="512"/>
      <c r="B561" s="512"/>
      <c r="C561" s="512"/>
      <c r="D561" s="512"/>
      <c r="E561" s="512"/>
      <c r="F561" s="512"/>
      <c r="G561" s="512"/>
      <c r="H561" s="512"/>
      <c r="I561" s="512"/>
      <c r="J561" s="512"/>
      <c r="K561" s="512"/>
      <c r="L561" s="512"/>
      <c r="M561" s="512"/>
      <c r="N561" s="512"/>
      <c r="O561" s="512"/>
      <c r="P561" s="512"/>
      <c r="Q561" s="512"/>
      <c r="R561" s="512"/>
      <c r="S561" s="512"/>
      <c r="T561" s="512"/>
      <c r="U561" s="512"/>
      <c r="V561" s="512"/>
      <c r="W561" s="512"/>
      <c r="X561" s="512"/>
      <c r="Y561" s="512"/>
      <c r="Z561" s="512"/>
      <c r="AA561" s="512"/>
      <c r="AB561" s="512"/>
      <c r="AC561" s="512"/>
      <c r="AD561" s="512"/>
      <c r="AE561" s="512"/>
      <c r="AF561" s="512"/>
      <c r="AG561" s="512"/>
      <c r="AH561" s="512"/>
      <c r="AI561" s="512"/>
      <c r="AJ561" s="512"/>
      <c r="AK561" s="512"/>
      <c r="AL561" s="512"/>
      <c r="AM561" s="512"/>
      <c r="AN561" s="512"/>
    </row>
    <row r="562" spans="1:40" ht="15.75" customHeight="1">
      <c r="A562" s="512"/>
      <c r="B562" s="512"/>
      <c r="C562" s="512"/>
      <c r="D562" s="512"/>
      <c r="E562" s="512"/>
      <c r="F562" s="512"/>
      <c r="G562" s="512"/>
      <c r="H562" s="512"/>
      <c r="I562" s="512"/>
      <c r="J562" s="512"/>
      <c r="K562" s="512"/>
      <c r="L562" s="512"/>
      <c r="M562" s="512"/>
      <c r="N562" s="512"/>
      <c r="O562" s="512"/>
      <c r="P562" s="512"/>
      <c r="Q562" s="512"/>
      <c r="R562" s="512"/>
      <c r="S562" s="512"/>
      <c r="T562" s="512"/>
      <c r="U562" s="512"/>
      <c r="V562" s="512"/>
      <c r="W562" s="512"/>
      <c r="X562" s="512"/>
      <c r="Y562" s="512"/>
      <c r="Z562" s="512"/>
      <c r="AA562" s="512"/>
      <c r="AB562" s="512"/>
      <c r="AC562" s="512"/>
      <c r="AD562" s="512"/>
      <c r="AE562" s="512"/>
      <c r="AF562" s="512"/>
      <c r="AG562" s="512"/>
      <c r="AH562" s="512"/>
      <c r="AI562" s="512"/>
      <c r="AJ562" s="512"/>
      <c r="AK562" s="512"/>
      <c r="AL562" s="512"/>
      <c r="AM562" s="512"/>
      <c r="AN562" s="512"/>
    </row>
    <row r="563" spans="1:40" ht="15.75" customHeight="1">
      <c r="A563" s="512"/>
      <c r="B563" s="512"/>
      <c r="C563" s="512"/>
      <c r="D563" s="512"/>
      <c r="E563" s="512"/>
      <c r="F563" s="512"/>
      <c r="G563" s="512"/>
      <c r="H563" s="512"/>
      <c r="I563" s="512"/>
      <c r="J563" s="512"/>
      <c r="K563" s="512"/>
      <c r="L563" s="512"/>
      <c r="M563" s="512"/>
      <c r="N563" s="512"/>
      <c r="O563" s="512"/>
      <c r="P563" s="512"/>
      <c r="Q563" s="512"/>
      <c r="R563" s="512"/>
      <c r="S563" s="512"/>
      <c r="T563" s="512"/>
      <c r="U563" s="512"/>
      <c r="V563" s="512"/>
      <c r="W563" s="512"/>
      <c r="X563" s="512"/>
      <c r="Y563" s="512"/>
      <c r="Z563" s="512"/>
      <c r="AA563" s="512"/>
      <c r="AB563" s="512"/>
      <c r="AC563" s="512"/>
      <c r="AD563" s="512"/>
      <c r="AE563" s="512"/>
      <c r="AF563" s="512"/>
      <c r="AG563" s="512"/>
      <c r="AH563" s="512"/>
      <c r="AI563" s="512"/>
      <c r="AJ563" s="512"/>
      <c r="AK563" s="512"/>
      <c r="AL563" s="512"/>
      <c r="AM563" s="512"/>
      <c r="AN563" s="512"/>
    </row>
    <row r="564" spans="1:40" ht="15.75" customHeight="1">
      <c r="A564" s="512"/>
      <c r="B564" s="512"/>
      <c r="C564" s="512"/>
      <c r="D564" s="512"/>
      <c r="E564" s="512"/>
      <c r="F564" s="512"/>
      <c r="G564" s="512"/>
      <c r="H564" s="512"/>
      <c r="I564" s="512"/>
      <c r="J564" s="512"/>
      <c r="K564" s="512"/>
      <c r="L564" s="512"/>
      <c r="M564" s="512"/>
      <c r="N564" s="512"/>
      <c r="O564" s="512"/>
      <c r="P564" s="512"/>
      <c r="Q564" s="512"/>
      <c r="R564" s="512"/>
      <c r="S564" s="512"/>
      <c r="T564" s="512"/>
      <c r="U564" s="512"/>
      <c r="V564" s="512"/>
      <c r="W564" s="512"/>
      <c r="X564" s="512"/>
      <c r="Y564" s="512"/>
      <c r="Z564" s="512"/>
      <c r="AA564" s="512"/>
      <c r="AB564" s="512"/>
      <c r="AC564" s="512"/>
      <c r="AD564" s="512"/>
      <c r="AE564" s="512"/>
      <c r="AF564" s="512"/>
      <c r="AG564" s="512"/>
      <c r="AH564" s="512"/>
      <c r="AI564" s="512"/>
      <c r="AJ564" s="512"/>
      <c r="AK564" s="512"/>
      <c r="AL564" s="512"/>
      <c r="AM564" s="512"/>
      <c r="AN564" s="512"/>
    </row>
    <row r="565" spans="1:40" ht="15.75" customHeight="1">
      <c r="A565" s="512"/>
      <c r="B565" s="512"/>
      <c r="C565" s="512"/>
      <c r="D565" s="512"/>
      <c r="E565" s="512"/>
      <c r="F565" s="512"/>
      <c r="G565" s="512"/>
      <c r="H565" s="512"/>
      <c r="I565" s="512"/>
      <c r="J565" s="512"/>
      <c r="K565" s="512"/>
      <c r="L565" s="512"/>
      <c r="M565" s="512"/>
      <c r="N565" s="512"/>
      <c r="O565" s="512"/>
      <c r="P565" s="512"/>
      <c r="Q565" s="512"/>
      <c r="R565" s="512"/>
      <c r="S565" s="512"/>
      <c r="T565" s="512"/>
      <c r="U565" s="512"/>
      <c r="V565" s="512"/>
      <c r="W565" s="512"/>
      <c r="X565" s="512"/>
      <c r="Y565" s="512"/>
      <c r="Z565" s="512"/>
      <c r="AA565" s="512"/>
      <c r="AB565" s="512"/>
      <c r="AC565" s="512"/>
      <c r="AD565" s="512"/>
      <c r="AE565" s="512"/>
      <c r="AF565" s="512"/>
      <c r="AG565" s="512"/>
      <c r="AH565" s="512"/>
      <c r="AI565" s="512"/>
      <c r="AJ565" s="512"/>
      <c r="AK565" s="512"/>
      <c r="AL565" s="512"/>
      <c r="AM565" s="512"/>
      <c r="AN565" s="512"/>
    </row>
    <row r="566" spans="1:40" ht="15.75" customHeight="1">
      <c r="A566" s="512"/>
      <c r="B566" s="512"/>
      <c r="C566" s="512"/>
      <c r="D566" s="512"/>
      <c r="E566" s="512"/>
      <c r="F566" s="512"/>
      <c r="G566" s="512"/>
      <c r="H566" s="512"/>
      <c r="I566" s="512"/>
      <c r="J566" s="512"/>
      <c r="K566" s="512"/>
      <c r="L566" s="512"/>
      <c r="M566" s="512"/>
      <c r="N566" s="512"/>
      <c r="O566" s="512"/>
      <c r="P566" s="512"/>
      <c r="Q566" s="512"/>
      <c r="R566" s="512"/>
      <c r="S566" s="512"/>
      <c r="T566" s="512"/>
      <c r="U566" s="512"/>
      <c r="V566" s="512"/>
      <c r="W566" s="512"/>
      <c r="X566" s="512"/>
      <c r="Y566" s="512"/>
      <c r="Z566" s="512"/>
      <c r="AA566" s="512"/>
      <c r="AB566" s="512"/>
      <c r="AC566" s="512"/>
      <c r="AD566" s="512"/>
      <c r="AE566" s="512"/>
      <c r="AF566" s="512"/>
      <c r="AG566" s="512"/>
      <c r="AH566" s="512"/>
      <c r="AI566" s="512"/>
      <c r="AJ566" s="512"/>
      <c r="AK566" s="512"/>
      <c r="AL566" s="512"/>
      <c r="AM566" s="512"/>
      <c r="AN566" s="512"/>
    </row>
    <row r="567" spans="1:40" ht="15.75" customHeight="1">
      <c r="A567" s="512"/>
      <c r="B567" s="512"/>
      <c r="C567" s="512"/>
      <c r="D567" s="512"/>
      <c r="E567" s="512"/>
      <c r="F567" s="512"/>
      <c r="G567" s="512"/>
      <c r="H567" s="512"/>
      <c r="I567" s="512"/>
      <c r="J567" s="512"/>
      <c r="K567" s="512"/>
      <c r="L567" s="512"/>
      <c r="M567" s="512"/>
      <c r="N567" s="512"/>
      <c r="O567" s="512"/>
      <c r="P567" s="512"/>
      <c r="Q567" s="512"/>
      <c r="R567" s="512"/>
      <c r="S567" s="512"/>
      <c r="T567" s="512"/>
      <c r="U567" s="512"/>
      <c r="V567" s="512"/>
      <c r="W567" s="512"/>
      <c r="X567" s="512"/>
      <c r="Y567" s="512"/>
      <c r="Z567" s="512"/>
      <c r="AA567" s="512"/>
      <c r="AB567" s="512"/>
      <c r="AC567" s="512"/>
      <c r="AD567" s="512"/>
      <c r="AE567" s="512"/>
      <c r="AF567" s="512"/>
      <c r="AG567" s="512"/>
      <c r="AH567" s="512"/>
      <c r="AI567" s="512"/>
      <c r="AJ567" s="512"/>
      <c r="AK567" s="512"/>
      <c r="AL567" s="512"/>
      <c r="AM567" s="512"/>
      <c r="AN567" s="512"/>
    </row>
    <row r="568" spans="1:40" ht="15.75" customHeight="1">
      <c r="A568" s="512"/>
      <c r="B568" s="512"/>
      <c r="C568" s="512"/>
      <c r="D568" s="512"/>
      <c r="E568" s="512"/>
      <c r="F568" s="512"/>
      <c r="G568" s="512"/>
      <c r="H568" s="512"/>
      <c r="I568" s="512"/>
      <c r="J568" s="512"/>
      <c r="K568" s="512"/>
      <c r="L568" s="512"/>
      <c r="M568" s="512"/>
      <c r="N568" s="512"/>
      <c r="O568" s="512"/>
      <c r="P568" s="512"/>
      <c r="Q568" s="512"/>
      <c r="R568" s="512"/>
      <c r="S568" s="512"/>
      <c r="T568" s="512"/>
      <c r="U568" s="512"/>
      <c r="V568" s="512"/>
      <c r="W568" s="512"/>
      <c r="X568" s="512"/>
      <c r="Y568" s="512"/>
      <c r="Z568" s="512"/>
      <c r="AA568" s="512"/>
      <c r="AB568" s="512"/>
      <c r="AC568" s="512"/>
      <c r="AD568" s="512"/>
      <c r="AE568" s="512"/>
      <c r="AF568" s="512"/>
      <c r="AG568" s="512"/>
      <c r="AH568" s="512"/>
      <c r="AI568" s="512"/>
      <c r="AJ568" s="512"/>
      <c r="AK568" s="512"/>
      <c r="AL568" s="512"/>
      <c r="AM568" s="512"/>
      <c r="AN568" s="512"/>
    </row>
    <row r="569" spans="1:40" ht="15.75" customHeight="1">
      <c r="A569" s="512"/>
      <c r="B569" s="512"/>
      <c r="C569" s="512"/>
      <c r="D569" s="512"/>
      <c r="E569" s="512"/>
      <c r="F569" s="512"/>
      <c r="G569" s="512"/>
      <c r="H569" s="512"/>
      <c r="I569" s="512"/>
      <c r="J569" s="512"/>
      <c r="K569" s="512"/>
      <c r="L569" s="512"/>
      <c r="M569" s="512"/>
      <c r="N569" s="512"/>
      <c r="O569" s="512"/>
      <c r="P569" s="512"/>
      <c r="Q569" s="512"/>
      <c r="R569" s="512"/>
      <c r="S569" s="512"/>
      <c r="T569" s="512"/>
      <c r="U569" s="512"/>
      <c r="V569" s="512"/>
      <c r="W569" s="512"/>
      <c r="X569" s="512"/>
      <c r="Y569" s="512"/>
      <c r="Z569" s="512"/>
      <c r="AA569" s="512"/>
      <c r="AB569" s="512"/>
      <c r="AC569" s="512"/>
      <c r="AD569" s="512"/>
      <c r="AE569" s="512"/>
      <c r="AF569" s="512"/>
      <c r="AG569" s="512"/>
      <c r="AH569" s="512"/>
      <c r="AI569" s="512"/>
      <c r="AJ569" s="512"/>
      <c r="AK569" s="512"/>
      <c r="AL569" s="512"/>
      <c r="AM569" s="512"/>
      <c r="AN569" s="512"/>
    </row>
    <row r="570" spans="1:40" ht="15.75" customHeight="1">
      <c r="A570" s="512"/>
      <c r="B570" s="512"/>
      <c r="C570" s="512"/>
      <c r="D570" s="512"/>
      <c r="E570" s="512"/>
      <c r="F570" s="512"/>
      <c r="G570" s="512"/>
      <c r="H570" s="512"/>
      <c r="I570" s="512"/>
      <c r="J570" s="512"/>
      <c r="K570" s="512"/>
      <c r="L570" s="512"/>
      <c r="M570" s="512"/>
      <c r="N570" s="512"/>
      <c r="O570" s="512"/>
      <c r="P570" s="512"/>
      <c r="Q570" s="512"/>
      <c r="R570" s="512"/>
      <c r="S570" s="512"/>
      <c r="T570" s="512"/>
      <c r="U570" s="512"/>
      <c r="V570" s="512"/>
      <c r="W570" s="512"/>
      <c r="X570" s="512"/>
      <c r="Y570" s="512"/>
      <c r="Z570" s="512"/>
      <c r="AA570" s="512"/>
      <c r="AB570" s="512"/>
      <c r="AC570" s="512"/>
      <c r="AD570" s="512"/>
      <c r="AE570" s="512"/>
      <c r="AF570" s="512"/>
      <c r="AG570" s="512"/>
      <c r="AH570" s="512"/>
      <c r="AI570" s="512"/>
      <c r="AJ570" s="512"/>
      <c r="AK570" s="512"/>
      <c r="AL570" s="512"/>
      <c r="AM570" s="512"/>
      <c r="AN570" s="512"/>
    </row>
    <row r="571" spans="1:40" ht="15.75" customHeight="1">
      <c r="A571" s="512"/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2"/>
      <c r="Z571" s="512"/>
      <c r="AA571" s="512"/>
      <c r="AB571" s="512"/>
      <c r="AC571" s="512"/>
      <c r="AD571" s="512"/>
      <c r="AE571" s="512"/>
      <c r="AF571" s="512"/>
      <c r="AG571" s="512"/>
      <c r="AH571" s="512"/>
      <c r="AI571" s="512"/>
      <c r="AJ571" s="512"/>
      <c r="AK571" s="512"/>
      <c r="AL571" s="512"/>
      <c r="AM571" s="512"/>
      <c r="AN571" s="512"/>
    </row>
    <row r="572" spans="1:40" ht="15.75" customHeight="1">
      <c r="A572" s="512"/>
      <c r="B572" s="512"/>
      <c r="C572" s="512"/>
      <c r="D572" s="512"/>
      <c r="E572" s="512"/>
      <c r="F572" s="512"/>
      <c r="G572" s="512"/>
      <c r="H572" s="512"/>
      <c r="I572" s="512"/>
      <c r="J572" s="512"/>
      <c r="K572" s="512"/>
      <c r="L572" s="512"/>
      <c r="M572" s="512"/>
      <c r="N572" s="512"/>
      <c r="O572" s="512"/>
      <c r="P572" s="512"/>
      <c r="Q572" s="512"/>
      <c r="R572" s="512"/>
      <c r="S572" s="512"/>
      <c r="T572" s="512"/>
      <c r="U572" s="512"/>
      <c r="V572" s="512"/>
      <c r="W572" s="512"/>
      <c r="X572" s="512"/>
      <c r="Y572" s="512"/>
      <c r="Z572" s="512"/>
      <c r="AA572" s="512"/>
      <c r="AB572" s="512"/>
      <c r="AC572" s="512"/>
      <c r="AD572" s="512"/>
      <c r="AE572" s="512"/>
      <c r="AF572" s="512"/>
      <c r="AG572" s="512"/>
      <c r="AH572" s="512"/>
      <c r="AI572" s="512"/>
      <c r="AJ572" s="512"/>
      <c r="AK572" s="512"/>
      <c r="AL572" s="512"/>
      <c r="AM572" s="512"/>
      <c r="AN572" s="512"/>
    </row>
    <row r="573" spans="1:40" ht="15.75" customHeight="1">
      <c r="A573" s="512"/>
      <c r="B573" s="512"/>
      <c r="C573" s="512"/>
      <c r="D573" s="512"/>
      <c r="E573" s="512"/>
      <c r="F573" s="512"/>
      <c r="G573" s="512"/>
      <c r="H573" s="512"/>
      <c r="I573" s="512"/>
      <c r="J573" s="512"/>
      <c r="K573" s="512"/>
      <c r="L573" s="512"/>
      <c r="M573" s="512"/>
      <c r="N573" s="512"/>
      <c r="O573" s="512"/>
      <c r="P573" s="512"/>
      <c r="Q573" s="512"/>
      <c r="R573" s="512"/>
      <c r="S573" s="512"/>
      <c r="T573" s="512"/>
      <c r="U573" s="512"/>
      <c r="V573" s="512"/>
      <c r="W573" s="512"/>
      <c r="X573" s="512"/>
      <c r="Y573" s="512"/>
      <c r="Z573" s="512"/>
      <c r="AA573" s="512"/>
      <c r="AB573" s="512"/>
      <c r="AC573" s="512"/>
      <c r="AD573" s="512"/>
      <c r="AE573" s="512"/>
      <c r="AF573" s="512"/>
      <c r="AG573" s="512"/>
      <c r="AH573" s="512"/>
      <c r="AI573" s="512"/>
      <c r="AJ573" s="512"/>
      <c r="AK573" s="512"/>
      <c r="AL573" s="512"/>
      <c r="AM573" s="512"/>
      <c r="AN573" s="512"/>
    </row>
    <row r="574" spans="1:40" ht="15.75" customHeight="1">
      <c r="A574" s="512"/>
      <c r="B574" s="512"/>
      <c r="C574" s="512"/>
      <c r="D574" s="512"/>
      <c r="E574" s="512"/>
      <c r="F574" s="512"/>
      <c r="G574" s="512"/>
      <c r="H574" s="512"/>
      <c r="I574" s="512"/>
      <c r="J574" s="512"/>
      <c r="K574" s="512"/>
      <c r="L574" s="512"/>
      <c r="M574" s="512"/>
      <c r="N574" s="512"/>
      <c r="O574" s="512"/>
      <c r="P574" s="512"/>
      <c r="Q574" s="512"/>
      <c r="R574" s="512"/>
      <c r="S574" s="512"/>
      <c r="T574" s="512"/>
      <c r="U574" s="512"/>
      <c r="V574" s="512"/>
      <c r="W574" s="512"/>
      <c r="X574" s="512"/>
      <c r="Y574" s="512"/>
      <c r="Z574" s="512"/>
      <c r="AA574" s="512"/>
      <c r="AB574" s="512"/>
      <c r="AC574" s="512"/>
      <c r="AD574" s="512"/>
      <c r="AE574" s="512"/>
      <c r="AF574" s="512"/>
      <c r="AG574" s="512"/>
      <c r="AH574" s="512"/>
      <c r="AI574" s="512"/>
      <c r="AJ574" s="512"/>
      <c r="AK574" s="512"/>
      <c r="AL574" s="512"/>
      <c r="AM574" s="512"/>
      <c r="AN574" s="512"/>
    </row>
    <row r="575" spans="1:40" ht="15.75" customHeight="1">
      <c r="A575" s="512"/>
      <c r="B575" s="512"/>
      <c r="C575" s="512"/>
      <c r="D575" s="512"/>
      <c r="E575" s="512"/>
      <c r="F575" s="512"/>
      <c r="G575" s="512"/>
      <c r="H575" s="512"/>
      <c r="I575" s="512"/>
      <c r="J575" s="512"/>
      <c r="K575" s="512"/>
      <c r="L575" s="512"/>
      <c r="M575" s="512"/>
      <c r="N575" s="512"/>
      <c r="O575" s="512"/>
      <c r="P575" s="512"/>
      <c r="Q575" s="512"/>
      <c r="R575" s="512"/>
      <c r="S575" s="512"/>
      <c r="T575" s="512"/>
      <c r="U575" s="512"/>
      <c r="V575" s="512"/>
      <c r="W575" s="512"/>
      <c r="X575" s="512"/>
      <c r="Y575" s="512"/>
      <c r="Z575" s="512"/>
      <c r="AA575" s="512"/>
      <c r="AB575" s="512"/>
      <c r="AC575" s="512"/>
      <c r="AD575" s="512"/>
      <c r="AE575" s="512"/>
      <c r="AF575" s="512"/>
      <c r="AG575" s="512"/>
      <c r="AH575" s="512"/>
      <c r="AI575" s="512"/>
      <c r="AJ575" s="512"/>
      <c r="AK575" s="512"/>
      <c r="AL575" s="512"/>
      <c r="AM575" s="512"/>
      <c r="AN575" s="512"/>
    </row>
    <row r="576" spans="1:40" ht="15.75" customHeight="1">
      <c r="A576" s="512"/>
      <c r="B576" s="512"/>
      <c r="C576" s="512"/>
      <c r="D576" s="512"/>
      <c r="E576" s="512"/>
      <c r="F576" s="512"/>
      <c r="G576" s="512"/>
      <c r="H576" s="512"/>
      <c r="I576" s="512"/>
      <c r="J576" s="512"/>
      <c r="K576" s="512"/>
      <c r="L576" s="512"/>
      <c r="M576" s="512"/>
      <c r="N576" s="512"/>
      <c r="O576" s="512"/>
      <c r="P576" s="512"/>
      <c r="Q576" s="512"/>
      <c r="R576" s="512"/>
      <c r="S576" s="512"/>
      <c r="T576" s="512"/>
      <c r="U576" s="512"/>
      <c r="V576" s="512"/>
      <c r="W576" s="512"/>
      <c r="X576" s="512"/>
      <c r="Y576" s="512"/>
      <c r="Z576" s="512"/>
      <c r="AA576" s="512"/>
      <c r="AB576" s="512"/>
      <c r="AC576" s="512"/>
      <c r="AD576" s="512"/>
      <c r="AE576" s="512"/>
      <c r="AF576" s="512"/>
      <c r="AG576" s="512"/>
      <c r="AH576" s="512"/>
      <c r="AI576" s="512"/>
      <c r="AJ576" s="512"/>
      <c r="AK576" s="512"/>
      <c r="AL576" s="512"/>
      <c r="AM576" s="512"/>
      <c r="AN576" s="512"/>
    </row>
    <row r="577" spans="1:40" ht="15.75" customHeight="1">
      <c r="A577" s="512"/>
      <c r="B577" s="512"/>
      <c r="C577" s="512"/>
      <c r="D577" s="512"/>
      <c r="E577" s="512"/>
      <c r="F577" s="512"/>
      <c r="G577" s="512"/>
      <c r="H577" s="512"/>
      <c r="I577" s="512"/>
      <c r="J577" s="512"/>
      <c r="K577" s="512"/>
      <c r="L577" s="512"/>
      <c r="M577" s="512"/>
      <c r="N577" s="512"/>
      <c r="O577" s="512"/>
      <c r="P577" s="512"/>
      <c r="Q577" s="512"/>
      <c r="R577" s="512"/>
      <c r="S577" s="512"/>
      <c r="T577" s="512"/>
      <c r="U577" s="512"/>
      <c r="V577" s="512"/>
      <c r="W577" s="512"/>
      <c r="X577" s="512"/>
      <c r="Y577" s="512"/>
      <c r="Z577" s="512"/>
      <c r="AA577" s="512"/>
      <c r="AB577" s="512"/>
      <c r="AC577" s="512"/>
      <c r="AD577" s="512"/>
      <c r="AE577" s="512"/>
      <c r="AF577" s="512"/>
      <c r="AG577" s="512"/>
      <c r="AH577" s="512"/>
      <c r="AI577" s="512"/>
      <c r="AJ577" s="512"/>
      <c r="AK577" s="512"/>
      <c r="AL577" s="512"/>
      <c r="AM577" s="512"/>
      <c r="AN577" s="512"/>
    </row>
    <row r="578" spans="1:40" ht="15.75" customHeight="1">
      <c r="A578" s="512"/>
      <c r="B578" s="512"/>
      <c r="C578" s="512"/>
      <c r="D578" s="512"/>
      <c r="E578" s="512"/>
      <c r="F578" s="512"/>
      <c r="G578" s="512"/>
      <c r="H578" s="512"/>
      <c r="I578" s="512"/>
      <c r="J578" s="512"/>
      <c r="K578" s="512"/>
      <c r="L578" s="512"/>
      <c r="M578" s="512"/>
      <c r="N578" s="512"/>
      <c r="O578" s="512"/>
      <c r="P578" s="512"/>
      <c r="Q578" s="512"/>
      <c r="R578" s="512"/>
      <c r="S578" s="512"/>
      <c r="T578" s="512"/>
      <c r="U578" s="512"/>
      <c r="V578" s="512"/>
      <c r="W578" s="512"/>
      <c r="X578" s="512"/>
      <c r="Y578" s="512"/>
      <c r="Z578" s="512"/>
      <c r="AA578" s="512"/>
      <c r="AB578" s="512"/>
      <c r="AC578" s="512"/>
      <c r="AD578" s="512"/>
      <c r="AE578" s="512"/>
      <c r="AF578" s="512"/>
      <c r="AG578" s="512"/>
      <c r="AH578" s="512"/>
      <c r="AI578" s="512"/>
      <c r="AJ578" s="512"/>
      <c r="AK578" s="512"/>
      <c r="AL578" s="512"/>
      <c r="AM578" s="512"/>
      <c r="AN578" s="512"/>
    </row>
    <row r="579" spans="1:40" ht="15.75" customHeight="1">
      <c r="A579" s="512"/>
      <c r="B579" s="512"/>
      <c r="C579" s="512"/>
      <c r="D579" s="512"/>
      <c r="E579" s="512"/>
      <c r="F579" s="512"/>
      <c r="G579" s="512"/>
      <c r="H579" s="512"/>
      <c r="I579" s="512"/>
      <c r="J579" s="512"/>
      <c r="K579" s="512"/>
      <c r="L579" s="512"/>
      <c r="M579" s="512"/>
      <c r="N579" s="512"/>
      <c r="O579" s="512"/>
      <c r="P579" s="512"/>
      <c r="Q579" s="512"/>
      <c r="R579" s="512"/>
      <c r="S579" s="512"/>
      <c r="T579" s="512"/>
      <c r="U579" s="512"/>
      <c r="V579" s="512"/>
      <c r="W579" s="512"/>
      <c r="X579" s="512"/>
      <c r="Y579" s="512"/>
      <c r="Z579" s="512"/>
      <c r="AA579" s="512"/>
      <c r="AB579" s="512"/>
      <c r="AC579" s="512"/>
      <c r="AD579" s="512"/>
      <c r="AE579" s="512"/>
      <c r="AF579" s="512"/>
      <c r="AG579" s="512"/>
      <c r="AH579" s="512"/>
      <c r="AI579" s="512"/>
      <c r="AJ579" s="512"/>
      <c r="AK579" s="512"/>
      <c r="AL579" s="512"/>
      <c r="AM579" s="512"/>
      <c r="AN579" s="512"/>
    </row>
    <row r="580" spans="1:40" ht="15.75" customHeight="1">
      <c r="A580" s="512"/>
      <c r="B580" s="512"/>
      <c r="C580" s="512"/>
      <c r="D580" s="512"/>
      <c r="E580" s="512"/>
      <c r="F580" s="512"/>
      <c r="G580" s="512"/>
      <c r="H580" s="512"/>
      <c r="I580" s="512"/>
      <c r="J580" s="512"/>
      <c r="K580" s="512"/>
      <c r="L580" s="512"/>
      <c r="M580" s="512"/>
      <c r="N580" s="512"/>
      <c r="O580" s="512"/>
      <c r="P580" s="512"/>
      <c r="Q580" s="512"/>
      <c r="R580" s="512"/>
      <c r="S580" s="512"/>
      <c r="T580" s="512"/>
      <c r="U580" s="512"/>
      <c r="V580" s="512"/>
      <c r="W580" s="512"/>
      <c r="X580" s="512"/>
      <c r="Y580" s="512"/>
      <c r="Z580" s="512"/>
      <c r="AA580" s="512"/>
      <c r="AB580" s="512"/>
      <c r="AC580" s="512"/>
      <c r="AD580" s="512"/>
      <c r="AE580" s="512"/>
      <c r="AF580" s="512"/>
      <c r="AG580" s="512"/>
      <c r="AH580" s="512"/>
      <c r="AI580" s="512"/>
      <c r="AJ580" s="512"/>
      <c r="AK580" s="512"/>
      <c r="AL580" s="512"/>
      <c r="AM580" s="512"/>
      <c r="AN580" s="512"/>
    </row>
    <row r="581" spans="1:40" ht="15.75" customHeight="1">
      <c r="A581" s="512"/>
      <c r="B581" s="512"/>
      <c r="C581" s="512"/>
      <c r="D581" s="512"/>
      <c r="E581" s="512"/>
      <c r="F581" s="512"/>
      <c r="G581" s="512"/>
      <c r="H581" s="512"/>
      <c r="I581" s="512"/>
      <c r="J581" s="512"/>
      <c r="K581" s="512"/>
      <c r="L581" s="512"/>
      <c r="M581" s="512"/>
      <c r="N581" s="512"/>
      <c r="O581" s="512"/>
      <c r="P581" s="512"/>
      <c r="Q581" s="512"/>
      <c r="R581" s="512"/>
      <c r="S581" s="512"/>
      <c r="T581" s="512"/>
      <c r="U581" s="512"/>
      <c r="V581" s="512"/>
      <c r="W581" s="512"/>
      <c r="X581" s="512"/>
      <c r="Y581" s="512"/>
      <c r="Z581" s="512"/>
      <c r="AA581" s="512"/>
      <c r="AB581" s="512"/>
      <c r="AC581" s="512"/>
      <c r="AD581" s="512"/>
      <c r="AE581" s="512"/>
      <c r="AF581" s="512"/>
      <c r="AG581" s="512"/>
      <c r="AH581" s="512"/>
      <c r="AI581" s="512"/>
      <c r="AJ581" s="512"/>
      <c r="AK581" s="512"/>
      <c r="AL581" s="512"/>
      <c r="AM581" s="512"/>
      <c r="AN581" s="512"/>
    </row>
    <row r="582" spans="1:40" ht="15.75" customHeight="1">
      <c r="A582" s="512"/>
      <c r="B582" s="512"/>
      <c r="C582" s="512"/>
      <c r="D582" s="512"/>
      <c r="E582" s="512"/>
      <c r="F582" s="512"/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/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</row>
    <row r="583" spans="1:40" ht="15.75" customHeight="1">
      <c r="A583" s="512"/>
      <c r="B583" s="512"/>
      <c r="C583" s="512"/>
      <c r="D583" s="512"/>
      <c r="E583" s="512"/>
      <c r="F583" s="512"/>
      <c r="G583" s="512"/>
      <c r="H583" s="512"/>
      <c r="I583" s="512"/>
      <c r="J583" s="512"/>
      <c r="K583" s="512"/>
      <c r="L583" s="512"/>
      <c r="M583" s="512"/>
      <c r="N583" s="512"/>
      <c r="O583" s="512"/>
      <c r="P583" s="512"/>
      <c r="Q583" s="512"/>
      <c r="R583" s="512"/>
      <c r="S583" s="512"/>
      <c r="T583" s="512"/>
      <c r="U583" s="512"/>
      <c r="V583" s="512"/>
      <c r="W583" s="512"/>
      <c r="X583" s="512"/>
      <c r="Y583" s="512"/>
      <c r="Z583" s="512"/>
      <c r="AA583" s="512"/>
      <c r="AB583" s="512"/>
      <c r="AC583" s="512"/>
      <c r="AD583" s="512"/>
      <c r="AE583" s="512"/>
      <c r="AF583" s="512"/>
      <c r="AG583" s="512"/>
      <c r="AH583" s="512"/>
      <c r="AI583" s="512"/>
      <c r="AJ583" s="512"/>
      <c r="AK583" s="512"/>
      <c r="AL583" s="512"/>
      <c r="AM583" s="512"/>
      <c r="AN583" s="512"/>
    </row>
    <row r="584" spans="1:40" ht="15.75" customHeight="1">
      <c r="A584" s="512"/>
      <c r="B584" s="512"/>
      <c r="C584" s="512"/>
      <c r="D584" s="512"/>
      <c r="E584" s="512"/>
      <c r="F584" s="512"/>
      <c r="G584" s="512"/>
      <c r="H584" s="512"/>
      <c r="I584" s="512"/>
      <c r="J584" s="512"/>
      <c r="K584" s="512"/>
      <c r="L584" s="512"/>
      <c r="M584" s="512"/>
      <c r="N584" s="512"/>
      <c r="O584" s="512"/>
      <c r="P584" s="512"/>
      <c r="Q584" s="512"/>
      <c r="R584" s="512"/>
      <c r="S584" s="512"/>
      <c r="T584" s="512"/>
      <c r="U584" s="512"/>
      <c r="V584" s="512"/>
      <c r="W584" s="512"/>
      <c r="X584" s="512"/>
      <c r="Y584" s="512"/>
      <c r="Z584" s="512"/>
      <c r="AA584" s="512"/>
      <c r="AB584" s="512"/>
      <c r="AC584" s="512"/>
      <c r="AD584" s="512"/>
      <c r="AE584" s="512"/>
      <c r="AF584" s="512"/>
      <c r="AG584" s="512"/>
      <c r="AH584" s="512"/>
      <c r="AI584" s="512"/>
      <c r="AJ584" s="512"/>
      <c r="AK584" s="512"/>
      <c r="AL584" s="512"/>
      <c r="AM584" s="512"/>
      <c r="AN584" s="512"/>
    </row>
    <row r="585" spans="1:40" ht="15.75" customHeight="1">
      <c r="A585" s="512"/>
      <c r="B585" s="512"/>
      <c r="C585" s="512"/>
      <c r="D585" s="512"/>
      <c r="E585" s="512"/>
      <c r="F585" s="512"/>
      <c r="G585" s="512"/>
      <c r="H585" s="512"/>
      <c r="I585" s="512"/>
      <c r="J585" s="512"/>
      <c r="K585" s="512"/>
      <c r="L585" s="512"/>
      <c r="M585" s="512"/>
      <c r="N585" s="512"/>
      <c r="O585" s="512"/>
      <c r="P585" s="512"/>
      <c r="Q585" s="512"/>
      <c r="R585" s="512"/>
      <c r="S585" s="512"/>
      <c r="T585" s="512"/>
      <c r="U585" s="512"/>
      <c r="V585" s="512"/>
      <c r="W585" s="512"/>
      <c r="X585" s="512"/>
      <c r="Y585" s="512"/>
      <c r="Z585" s="512"/>
      <c r="AA585" s="512"/>
      <c r="AB585" s="512"/>
      <c r="AC585" s="512"/>
      <c r="AD585" s="512"/>
      <c r="AE585" s="512"/>
      <c r="AF585" s="512"/>
      <c r="AG585" s="512"/>
      <c r="AH585" s="512"/>
      <c r="AI585" s="512"/>
      <c r="AJ585" s="512"/>
      <c r="AK585" s="512"/>
      <c r="AL585" s="512"/>
      <c r="AM585" s="512"/>
      <c r="AN585" s="512"/>
    </row>
    <row r="586" spans="1:40" ht="15.75" customHeight="1">
      <c r="A586" s="512"/>
      <c r="B586" s="512"/>
      <c r="C586" s="512"/>
      <c r="D586" s="512"/>
      <c r="E586" s="512"/>
      <c r="F586" s="512"/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/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</row>
    <row r="587" spans="1:40" ht="15.75" customHeight="1">
      <c r="A587" s="512"/>
      <c r="B587" s="512"/>
      <c r="C587" s="512"/>
      <c r="D587" s="512"/>
      <c r="E587" s="512"/>
      <c r="F587" s="512"/>
      <c r="G587" s="512"/>
      <c r="H587" s="512"/>
      <c r="I587" s="512"/>
      <c r="J587" s="512"/>
      <c r="K587" s="512"/>
      <c r="L587" s="512"/>
      <c r="M587" s="512"/>
      <c r="N587" s="512"/>
      <c r="O587" s="512"/>
      <c r="P587" s="512"/>
      <c r="Q587" s="512"/>
      <c r="R587" s="512"/>
      <c r="S587" s="512"/>
      <c r="T587" s="512"/>
      <c r="U587" s="512"/>
      <c r="V587" s="512"/>
      <c r="W587" s="512"/>
      <c r="X587" s="512"/>
      <c r="Y587" s="512"/>
      <c r="Z587" s="512"/>
      <c r="AA587" s="512"/>
      <c r="AB587" s="512"/>
      <c r="AC587" s="512"/>
      <c r="AD587" s="512"/>
      <c r="AE587" s="512"/>
      <c r="AF587" s="512"/>
      <c r="AG587" s="512"/>
      <c r="AH587" s="512"/>
      <c r="AI587" s="512"/>
      <c r="AJ587" s="512"/>
      <c r="AK587" s="512"/>
      <c r="AL587" s="512"/>
      <c r="AM587" s="512"/>
      <c r="AN587" s="512"/>
    </row>
    <row r="588" spans="1:40" ht="15.75" customHeight="1">
      <c r="A588" s="512"/>
      <c r="B588" s="512"/>
      <c r="C588" s="512"/>
      <c r="D588" s="512"/>
      <c r="E588" s="512"/>
      <c r="F588" s="512"/>
      <c r="G588" s="512"/>
      <c r="H588" s="512"/>
      <c r="I588" s="512"/>
      <c r="J588" s="512"/>
      <c r="K588" s="512"/>
      <c r="L588" s="512"/>
      <c r="M588" s="512"/>
      <c r="N588" s="512"/>
      <c r="O588" s="512"/>
      <c r="P588" s="512"/>
      <c r="Q588" s="512"/>
      <c r="R588" s="512"/>
      <c r="S588" s="512"/>
      <c r="T588" s="512"/>
      <c r="U588" s="512"/>
      <c r="V588" s="512"/>
      <c r="W588" s="512"/>
      <c r="X588" s="512"/>
      <c r="Y588" s="512"/>
      <c r="Z588" s="512"/>
      <c r="AA588" s="512"/>
      <c r="AB588" s="512"/>
      <c r="AC588" s="512"/>
      <c r="AD588" s="512"/>
      <c r="AE588" s="512"/>
      <c r="AF588" s="512"/>
      <c r="AG588" s="512"/>
      <c r="AH588" s="512"/>
      <c r="AI588" s="512"/>
      <c r="AJ588" s="512"/>
      <c r="AK588" s="512"/>
      <c r="AL588" s="512"/>
      <c r="AM588" s="512"/>
      <c r="AN588" s="512"/>
    </row>
    <row r="589" spans="1:40" ht="15.75" customHeight="1">
      <c r="A589" s="512"/>
      <c r="B589" s="512"/>
      <c r="C589" s="512"/>
      <c r="D589" s="512"/>
      <c r="E589" s="512"/>
      <c r="F589" s="512"/>
      <c r="G589" s="512"/>
      <c r="H589" s="512"/>
      <c r="I589" s="512"/>
      <c r="J589" s="512"/>
      <c r="K589" s="512"/>
      <c r="L589" s="512"/>
      <c r="M589" s="512"/>
      <c r="N589" s="512"/>
      <c r="O589" s="512"/>
      <c r="P589" s="512"/>
      <c r="Q589" s="512"/>
      <c r="R589" s="512"/>
      <c r="S589" s="512"/>
      <c r="T589" s="512"/>
      <c r="U589" s="512"/>
      <c r="V589" s="512"/>
      <c r="W589" s="512"/>
      <c r="X589" s="512"/>
      <c r="Y589" s="512"/>
      <c r="Z589" s="512"/>
      <c r="AA589" s="512"/>
      <c r="AB589" s="512"/>
      <c r="AC589" s="512"/>
      <c r="AD589" s="512"/>
      <c r="AE589" s="512"/>
      <c r="AF589" s="512"/>
      <c r="AG589" s="512"/>
      <c r="AH589" s="512"/>
      <c r="AI589" s="512"/>
      <c r="AJ589" s="512"/>
      <c r="AK589" s="512"/>
      <c r="AL589" s="512"/>
      <c r="AM589" s="512"/>
      <c r="AN589" s="512"/>
    </row>
    <row r="590" spans="1:40" ht="15.75" customHeight="1">
      <c r="A590" s="512"/>
      <c r="B590" s="512"/>
      <c r="C590" s="512"/>
      <c r="D590" s="512"/>
      <c r="E590" s="512"/>
      <c r="F590" s="512"/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/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</row>
    <row r="591" spans="1:40" ht="15.75" customHeight="1">
      <c r="A591" s="512"/>
      <c r="B591" s="512"/>
      <c r="C591" s="512"/>
      <c r="D591" s="512"/>
      <c r="E591" s="512"/>
      <c r="F591" s="512"/>
      <c r="G591" s="512"/>
      <c r="H591" s="512"/>
      <c r="I591" s="512"/>
      <c r="J591" s="512"/>
      <c r="K591" s="512"/>
      <c r="L591" s="512"/>
      <c r="M591" s="512"/>
      <c r="N591" s="512"/>
      <c r="O591" s="512"/>
      <c r="P591" s="512"/>
      <c r="Q591" s="512"/>
      <c r="R591" s="512"/>
      <c r="S591" s="512"/>
      <c r="T591" s="512"/>
      <c r="U591" s="512"/>
      <c r="V591" s="512"/>
      <c r="W591" s="512"/>
      <c r="X591" s="512"/>
      <c r="Y591" s="512"/>
      <c r="Z591" s="512"/>
      <c r="AA591" s="512"/>
      <c r="AB591" s="512"/>
      <c r="AC591" s="512"/>
      <c r="AD591" s="512"/>
      <c r="AE591" s="512"/>
      <c r="AF591" s="512"/>
      <c r="AG591" s="512"/>
      <c r="AH591" s="512"/>
      <c r="AI591" s="512"/>
      <c r="AJ591" s="512"/>
      <c r="AK591" s="512"/>
      <c r="AL591" s="512"/>
      <c r="AM591" s="512"/>
      <c r="AN591" s="512"/>
    </row>
    <row r="592" spans="1:40" ht="15.75" customHeight="1">
      <c r="A592" s="512"/>
      <c r="B592" s="512"/>
      <c r="C592" s="512"/>
      <c r="D592" s="512"/>
      <c r="E592" s="512"/>
      <c r="F592" s="512"/>
      <c r="G592" s="512"/>
      <c r="H592" s="512"/>
      <c r="I592" s="512"/>
      <c r="J592" s="512"/>
      <c r="K592" s="512"/>
      <c r="L592" s="512"/>
      <c r="M592" s="512"/>
      <c r="N592" s="512"/>
      <c r="O592" s="512"/>
      <c r="P592" s="512"/>
      <c r="Q592" s="512"/>
      <c r="R592" s="512"/>
      <c r="S592" s="512"/>
      <c r="T592" s="512"/>
      <c r="U592" s="512"/>
      <c r="V592" s="512"/>
      <c r="W592" s="512"/>
      <c r="X592" s="512"/>
      <c r="Y592" s="512"/>
      <c r="Z592" s="512"/>
      <c r="AA592" s="512"/>
      <c r="AB592" s="512"/>
      <c r="AC592" s="512"/>
      <c r="AD592" s="512"/>
      <c r="AE592" s="512"/>
      <c r="AF592" s="512"/>
      <c r="AG592" s="512"/>
      <c r="AH592" s="512"/>
      <c r="AI592" s="512"/>
      <c r="AJ592" s="512"/>
      <c r="AK592" s="512"/>
      <c r="AL592" s="512"/>
      <c r="AM592" s="512"/>
      <c r="AN592" s="512"/>
    </row>
    <row r="593" spans="1:40" ht="15.75" customHeight="1">
      <c r="A593" s="512"/>
      <c r="B593" s="512"/>
      <c r="C593" s="512"/>
      <c r="D593" s="512"/>
      <c r="E593" s="512"/>
      <c r="F593" s="512"/>
      <c r="G593" s="512"/>
      <c r="H593" s="512"/>
      <c r="I593" s="512"/>
      <c r="J593" s="512"/>
      <c r="K593" s="512"/>
      <c r="L593" s="512"/>
      <c r="M593" s="512"/>
      <c r="N593" s="512"/>
      <c r="O593" s="512"/>
      <c r="P593" s="512"/>
      <c r="Q593" s="512"/>
      <c r="R593" s="512"/>
      <c r="S593" s="512"/>
      <c r="T593" s="512"/>
      <c r="U593" s="512"/>
      <c r="V593" s="512"/>
      <c r="W593" s="512"/>
      <c r="X593" s="512"/>
      <c r="Y593" s="512"/>
      <c r="Z593" s="512"/>
      <c r="AA593" s="512"/>
      <c r="AB593" s="512"/>
      <c r="AC593" s="512"/>
      <c r="AD593" s="512"/>
      <c r="AE593" s="512"/>
      <c r="AF593" s="512"/>
      <c r="AG593" s="512"/>
      <c r="AH593" s="512"/>
      <c r="AI593" s="512"/>
      <c r="AJ593" s="512"/>
      <c r="AK593" s="512"/>
      <c r="AL593" s="512"/>
      <c r="AM593" s="512"/>
      <c r="AN593" s="512"/>
    </row>
    <row r="594" spans="1:40" ht="15.75" customHeight="1">
      <c r="A594" s="512"/>
      <c r="B594" s="512"/>
      <c r="C594" s="512"/>
      <c r="D594" s="512"/>
      <c r="E594" s="512"/>
      <c r="F594" s="512"/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/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</row>
    <row r="595" spans="1:40" ht="15.75" customHeight="1">
      <c r="A595" s="512"/>
      <c r="B595" s="512"/>
      <c r="C595" s="512"/>
      <c r="D595" s="512"/>
      <c r="E595" s="512"/>
      <c r="F595" s="512"/>
      <c r="G595" s="512"/>
      <c r="H595" s="512"/>
      <c r="I595" s="512"/>
      <c r="J595" s="512"/>
      <c r="K595" s="512"/>
      <c r="L595" s="512"/>
      <c r="M595" s="512"/>
      <c r="N595" s="512"/>
      <c r="O595" s="512"/>
      <c r="P595" s="512"/>
      <c r="Q595" s="512"/>
      <c r="R595" s="512"/>
      <c r="S595" s="512"/>
      <c r="T595" s="512"/>
      <c r="U595" s="512"/>
      <c r="V595" s="512"/>
      <c r="W595" s="512"/>
      <c r="X595" s="512"/>
      <c r="Y595" s="512"/>
      <c r="Z595" s="512"/>
      <c r="AA595" s="512"/>
      <c r="AB595" s="512"/>
      <c r="AC595" s="512"/>
      <c r="AD595" s="512"/>
      <c r="AE595" s="512"/>
      <c r="AF595" s="512"/>
      <c r="AG595" s="512"/>
      <c r="AH595" s="512"/>
      <c r="AI595" s="512"/>
      <c r="AJ595" s="512"/>
      <c r="AK595" s="512"/>
      <c r="AL595" s="512"/>
      <c r="AM595" s="512"/>
      <c r="AN595" s="512"/>
    </row>
    <row r="596" spans="1:40" ht="15.75" customHeight="1">
      <c r="A596" s="512"/>
      <c r="B596" s="512"/>
      <c r="C596" s="512"/>
      <c r="D596" s="512"/>
      <c r="E596" s="512"/>
      <c r="F596" s="512"/>
      <c r="G596" s="512"/>
      <c r="H596" s="512"/>
      <c r="I596" s="512"/>
      <c r="J596" s="512"/>
      <c r="K596" s="512"/>
      <c r="L596" s="512"/>
      <c r="M596" s="512"/>
      <c r="N596" s="512"/>
      <c r="O596" s="512"/>
      <c r="P596" s="512"/>
      <c r="Q596" s="512"/>
      <c r="R596" s="512"/>
      <c r="S596" s="512"/>
      <c r="T596" s="512"/>
      <c r="U596" s="512"/>
      <c r="V596" s="512"/>
      <c r="W596" s="512"/>
      <c r="X596" s="512"/>
      <c r="Y596" s="512"/>
      <c r="Z596" s="512"/>
      <c r="AA596" s="512"/>
      <c r="AB596" s="512"/>
      <c r="AC596" s="512"/>
      <c r="AD596" s="512"/>
      <c r="AE596" s="512"/>
      <c r="AF596" s="512"/>
      <c r="AG596" s="512"/>
      <c r="AH596" s="512"/>
      <c r="AI596" s="512"/>
      <c r="AJ596" s="512"/>
      <c r="AK596" s="512"/>
      <c r="AL596" s="512"/>
      <c r="AM596" s="512"/>
      <c r="AN596" s="512"/>
    </row>
    <row r="597" spans="1:40" ht="15.75" customHeight="1">
      <c r="A597" s="512"/>
      <c r="B597" s="512"/>
      <c r="C597" s="512"/>
      <c r="D597" s="512"/>
      <c r="E597" s="512"/>
      <c r="F597" s="512"/>
      <c r="G597" s="512"/>
      <c r="H597" s="512"/>
      <c r="I597" s="512"/>
      <c r="J597" s="512"/>
      <c r="K597" s="512"/>
      <c r="L597" s="512"/>
      <c r="M597" s="512"/>
      <c r="N597" s="512"/>
      <c r="O597" s="512"/>
      <c r="P597" s="512"/>
      <c r="Q597" s="512"/>
      <c r="R597" s="512"/>
      <c r="S597" s="512"/>
      <c r="T597" s="512"/>
      <c r="U597" s="512"/>
      <c r="V597" s="512"/>
      <c r="W597" s="512"/>
      <c r="X597" s="512"/>
      <c r="Y597" s="512"/>
      <c r="Z597" s="512"/>
      <c r="AA597" s="512"/>
      <c r="AB597" s="512"/>
      <c r="AC597" s="512"/>
      <c r="AD597" s="512"/>
      <c r="AE597" s="512"/>
      <c r="AF597" s="512"/>
      <c r="AG597" s="512"/>
      <c r="AH597" s="512"/>
      <c r="AI597" s="512"/>
      <c r="AJ597" s="512"/>
      <c r="AK597" s="512"/>
      <c r="AL597" s="512"/>
      <c r="AM597" s="512"/>
      <c r="AN597" s="512"/>
    </row>
    <row r="598" spans="1:40" ht="15.75" customHeight="1">
      <c r="A598" s="512"/>
      <c r="B598" s="512"/>
      <c r="C598" s="512"/>
      <c r="D598" s="512"/>
      <c r="E598" s="512"/>
      <c r="F598" s="512"/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/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</row>
    <row r="599" spans="1:40" ht="15.75" customHeight="1">
      <c r="A599" s="512"/>
      <c r="B599" s="512"/>
      <c r="C599" s="512"/>
      <c r="D599" s="512"/>
      <c r="E599" s="512"/>
      <c r="F599" s="512"/>
      <c r="G599" s="512"/>
      <c r="H599" s="512"/>
      <c r="I599" s="512"/>
      <c r="J599" s="512"/>
      <c r="K599" s="512"/>
      <c r="L599" s="512"/>
      <c r="M599" s="512"/>
      <c r="N599" s="512"/>
      <c r="O599" s="512"/>
      <c r="P599" s="512"/>
      <c r="Q599" s="512"/>
      <c r="R599" s="512"/>
      <c r="S599" s="512"/>
      <c r="T599" s="512"/>
      <c r="U599" s="512"/>
      <c r="V599" s="512"/>
      <c r="W599" s="512"/>
      <c r="X599" s="512"/>
      <c r="Y599" s="512"/>
      <c r="Z599" s="512"/>
      <c r="AA599" s="512"/>
      <c r="AB599" s="512"/>
      <c r="AC599" s="512"/>
      <c r="AD599" s="512"/>
      <c r="AE599" s="512"/>
      <c r="AF599" s="512"/>
      <c r="AG599" s="512"/>
      <c r="AH599" s="512"/>
      <c r="AI599" s="512"/>
      <c r="AJ599" s="512"/>
      <c r="AK599" s="512"/>
      <c r="AL599" s="512"/>
      <c r="AM599" s="512"/>
      <c r="AN599" s="512"/>
    </row>
    <row r="600" spans="1:40" ht="15.75" customHeight="1">
      <c r="A600" s="512"/>
      <c r="B600" s="512"/>
      <c r="C600" s="512"/>
      <c r="D600" s="512"/>
      <c r="E600" s="512"/>
      <c r="F600" s="512"/>
      <c r="G600" s="512"/>
      <c r="H600" s="512"/>
      <c r="I600" s="512"/>
      <c r="J600" s="512"/>
      <c r="K600" s="512"/>
      <c r="L600" s="512"/>
      <c r="M600" s="512"/>
      <c r="N600" s="512"/>
      <c r="O600" s="512"/>
      <c r="P600" s="512"/>
      <c r="Q600" s="512"/>
      <c r="R600" s="512"/>
      <c r="S600" s="512"/>
      <c r="T600" s="512"/>
      <c r="U600" s="512"/>
      <c r="V600" s="512"/>
      <c r="W600" s="512"/>
      <c r="X600" s="512"/>
      <c r="Y600" s="512"/>
      <c r="Z600" s="512"/>
      <c r="AA600" s="512"/>
      <c r="AB600" s="512"/>
      <c r="AC600" s="512"/>
      <c r="AD600" s="512"/>
      <c r="AE600" s="512"/>
      <c r="AF600" s="512"/>
      <c r="AG600" s="512"/>
      <c r="AH600" s="512"/>
      <c r="AI600" s="512"/>
      <c r="AJ600" s="512"/>
      <c r="AK600" s="512"/>
      <c r="AL600" s="512"/>
      <c r="AM600" s="512"/>
      <c r="AN600" s="512"/>
    </row>
    <row r="601" spans="1:40" ht="15.75" customHeight="1">
      <c r="A601" s="512"/>
      <c r="B601" s="512"/>
      <c r="C601" s="512"/>
      <c r="D601" s="512"/>
      <c r="E601" s="512"/>
      <c r="F601" s="512"/>
      <c r="G601" s="512"/>
      <c r="H601" s="512"/>
      <c r="I601" s="512"/>
      <c r="J601" s="512"/>
      <c r="K601" s="512"/>
      <c r="L601" s="512"/>
      <c r="M601" s="512"/>
      <c r="N601" s="512"/>
      <c r="O601" s="512"/>
      <c r="P601" s="512"/>
      <c r="Q601" s="512"/>
      <c r="R601" s="512"/>
      <c r="S601" s="512"/>
      <c r="T601" s="512"/>
      <c r="U601" s="512"/>
      <c r="V601" s="512"/>
      <c r="W601" s="512"/>
      <c r="X601" s="512"/>
      <c r="Y601" s="512"/>
      <c r="Z601" s="512"/>
      <c r="AA601" s="512"/>
      <c r="AB601" s="512"/>
      <c r="AC601" s="512"/>
      <c r="AD601" s="512"/>
      <c r="AE601" s="512"/>
      <c r="AF601" s="512"/>
      <c r="AG601" s="512"/>
      <c r="AH601" s="512"/>
      <c r="AI601" s="512"/>
      <c r="AJ601" s="512"/>
      <c r="AK601" s="512"/>
      <c r="AL601" s="512"/>
      <c r="AM601" s="512"/>
      <c r="AN601" s="512"/>
    </row>
    <row r="602" spans="1:40" ht="15.75" customHeight="1">
      <c r="A602" s="512"/>
      <c r="B602" s="512"/>
      <c r="C602" s="512"/>
      <c r="D602" s="512"/>
      <c r="E602" s="512"/>
      <c r="F602" s="512"/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/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</row>
    <row r="603" spans="1:40" ht="15.75" customHeight="1">
      <c r="A603" s="512"/>
      <c r="B603" s="512"/>
      <c r="C603" s="512"/>
      <c r="D603" s="512"/>
      <c r="E603" s="512"/>
      <c r="F603" s="512"/>
      <c r="G603" s="512"/>
      <c r="H603" s="512"/>
      <c r="I603" s="512"/>
      <c r="J603" s="512"/>
      <c r="K603" s="512"/>
      <c r="L603" s="512"/>
      <c r="M603" s="512"/>
      <c r="N603" s="512"/>
      <c r="O603" s="512"/>
      <c r="P603" s="512"/>
      <c r="Q603" s="512"/>
      <c r="R603" s="512"/>
      <c r="S603" s="512"/>
      <c r="T603" s="512"/>
      <c r="U603" s="512"/>
      <c r="V603" s="512"/>
      <c r="W603" s="512"/>
      <c r="X603" s="512"/>
      <c r="Y603" s="512"/>
      <c r="Z603" s="512"/>
      <c r="AA603" s="512"/>
      <c r="AB603" s="512"/>
      <c r="AC603" s="512"/>
      <c r="AD603" s="512"/>
      <c r="AE603" s="512"/>
      <c r="AF603" s="512"/>
      <c r="AG603" s="512"/>
      <c r="AH603" s="512"/>
      <c r="AI603" s="512"/>
      <c r="AJ603" s="512"/>
      <c r="AK603" s="512"/>
      <c r="AL603" s="512"/>
      <c r="AM603" s="512"/>
      <c r="AN603" s="512"/>
    </row>
    <row r="604" spans="1:40" ht="15.75" customHeight="1">
      <c r="A604" s="512"/>
      <c r="B604" s="512"/>
      <c r="C604" s="512"/>
      <c r="D604" s="512"/>
      <c r="E604" s="512"/>
      <c r="F604" s="512"/>
      <c r="G604" s="512"/>
      <c r="H604" s="512"/>
      <c r="I604" s="512"/>
      <c r="J604" s="512"/>
      <c r="K604" s="512"/>
      <c r="L604" s="512"/>
      <c r="M604" s="512"/>
      <c r="N604" s="512"/>
      <c r="O604" s="512"/>
      <c r="P604" s="512"/>
      <c r="Q604" s="512"/>
      <c r="R604" s="512"/>
      <c r="S604" s="512"/>
      <c r="T604" s="512"/>
      <c r="U604" s="512"/>
      <c r="V604" s="512"/>
      <c r="W604" s="512"/>
      <c r="X604" s="512"/>
      <c r="Y604" s="512"/>
      <c r="Z604" s="512"/>
      <c r="AA604" s="512"/>
      <c r="AB604" s="512"/>
      <c r="AC604" s="512"/>
      <c r="AD604" s="512"/>
      <c r="AE604" s="512"/>
      <c r="AF604" s="512"/>
      <c r="AG604" s="512"/>
      <c r="AH604" s="512"/>
      <c r="AI604" s="512"/>
      <c r="AJ604" s="512"/>
      <c r="AK604" s="512"/>
      <c r="AL604" s="512"/>
      <c r="AM604" s="512"/>
      <c r="AN604" s="512"/>
    </row>
    <row r="605" spans="1:40" ht="15.75" customHeight="1">
      <c r="A605" s="512"/>
      <c r="B605" s="512"/>
      <c r="C605" s="512"/>
      <c r="D605" s="512"/>
      <c r="E605" s="512"/>
      <c r="F605" s="512"/>
      <c r="G605" s="512"/>
      <c r="H605" s="512"/>
      <c r="I605" s="512"/>
      <c r="J605" s="512"/>
      <c r="K605" s="512"/>
      <c r="L605" s="512"/>
      <c r="M605" s="512"/>
      <c r="N605" s="512"/>
      <c r="O605" s="512"/>
      <c r="P605" s="512"/>
      <c r="Q605" s="512"/>
      <c r="R605" s="512"/>
      <c r="S605" s="512"/>
      <c r="T605" s="512"/>
      <c r="U605" s="512"/>
      <c r="V605" s="512"/>
      <c r="W605" s="512"/>
      <c r="X605" s="512"/>
      <c r="Y605" s="512"/>
      <c r="Z605" s="512"/>
      <c r="AA605" s="512"/>
      <c r="AB605" s="512"/>
      <c r="AC605" s="512"/>
      <c r="AD605" s="512"/>
      <c r="AE605" s="512"/>
      <c r="AF605" s="512"/>
      <c r="AG605" s="512"/>
      <c r="AH605" s="512"/>
      <c r="AI605" s="512"/>
      <c r="AJ605" s="512"/>
      <c r="AK605" s="512"/>
      <c r="AL605" s="512"/>
      <c r="AM605" s="512"/>
      <c r="AN605" s="512"/>
    </row>
    <row r="606" spans="1:40" ht="15.75" customHeight="1">
      <c r="A606" s="512"/>
      <c r="B606" s="512"/>
      <c r="C606" s="512"/>
      <c r="D606" s="512"/>
      <c r="E606" s="512"/>
      <c r="F606" s="512"/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/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</row>
    <row r="607" spans="1:40" ht="15.75" customHeight="1">
      <c r="A607" s="512"/>
      <c r="B607" s="512"/>
      <c r="C607" s="512"/>
      <c r="D607" s="512"/>
      <c r="E607" s="512"/>
      <c r="F607" s="512"/>
      <c r="G607" s="512"/>
      <c r="H607" s="512"/>
      <c r="I607" s="512"/>
      <c r="J607" s="512"/>
      <c r="K607" s="512"/>
      <c r="L607" s="512"/>
      <c r="M607" s="512"/>
      <c r="N607" s="512"/>
      <c r="O607" s="512"/>
      <c r="P607" s="512"/>
      <c r="Q607" s="512"/>
      <c r="R607" s="512"/>
      <c r="S607" s="512"/>
      <c r="T607" s="512"/>
      <c r="U607" s="512"/>
      <c r="V607" s="512"/>
      <c r="W607" s="512"/>
      <c r="X607" s="512"/>
      <c r="Y607" s="512"/>
      <c r="Z607" s="512"/>
      <c r="AA607" s="512"/>
      <c r="AB607" s="512"/>
      <c r="AC607" s="512"/>
      <c r="AD607" s="512"/>
      <c r="AE607" s="512"/>
      <c r="AF607" s="512"/>
      <c r="AG607" s="512"/>
      <c r="AH607" s="512"/>
      <c r="AI607" s="512"/>
      <c r="AJ607" s="512"/>
      <c r="AK607" s="512"/>
      <c r="AL607" s="512"/>
      <c r="AM607" s="512"/>
      <c r="AN607" s="512"/>
    </row>
    <row r="608" spans="1:40" ht="15.75" customHeight="1">
      <c r="A608" s="512"/>
      <c r="B608" s="512"/>
      <c r="C608" s="512"/>
      <c r="D608" s="512"/>
      <c r="E608" s="512"/>
      <c r="F608" s="512"/>
      <c r="G608" s="512"/>
      <c r="H608" s="512"/>
      <c r="I608" s="512"/>
      <c r="J608" s="512"/>
      <c r="K608" s="512"/>
      <c r="L608" s="512"/>
      <c r="M608" s="512"/>
      <c r="N608" s="512"/>
      <c r="O608" s="512"/>
      <c r="P608" s="512"/>
      <c r="Q608" s="512"/>
      <c r="R608" s="512"/>
      <c r="S608" s="512"/>
      <c r="T608" s="512"/>
      <c r="U608" s="512"/>
      <c r="V608" s="512"/>
      <c r="W608" s="512"/>
      <c r="X608" s="512"/>
      <c r="Y608" s="512"/>
      <c r="Z608" s="512"/>
      <c r="AA608" s="512"/>
      <c r="AB608" s="512"/>
      <c r="AC608" s="512"/>
      <c r="AD608" s="512"/>
      <c r="AE608" s="512"/>
      <c r="AF608" s="512"/>
      <c r="AG608" s="512"/>
      <c r="AH608" s="512"/>
      <c r="AI608" s="512"/>
      <c r="AJ608" s="512"/>
      <c r="AK608" s="512"/>
      <c r="AL608" s="512"/>
      <c r="AM608" s="512"/>
      <c r="AN608" s="512"/>
    </row>
    <row r="609" spans="1:40" ht="15.75" customHeight="1">
      <c r="A609" s="512"/>
      <c r="B609" s="512"/>
      <c r="C609" s="512"/>
      <c r="D609" s="512"/>
      <c r="E609" s="512"/>
      <c r="F609" s="512"/>
      <c r="G609" s="512"/>
      <c r="H609" s="512"/>
      <c r="I609" s="512"/>
      <c r="J609" s="512"/>
      <c r="K609" s="512"/>
      <c r="L609" s="512"/>
      <c r="M609" s="512"/>
      <c r="N609" s="512"/>
      <c r="O609" s="512"/>
      <c r="P609" s="512"/>
      <c r="Q609" s="512"/>
      <c r="R609" s="512"/>
      <c r="S609" s="512"/>
      <c r="T609" s="512"/>
      <c r="U609" s="512"/>
      <c r="V609" s="512"/>
      <c r="W609" s="512"/>
      <c r="X609" s="512"/>
      <c r="Y609" s="512"/>
      <c r="Z609" s="512"/>
      <c r="AA609" s="512"/>
      <c r="AB609" s="512"/>
      <c r="AC609" s="512"/>
      <c r="AD609" s="512"/>
      <c r="AE609" s="512"/>
      <c r="AF609" s="512"/>
      <c r="AG609" s="512"/>
      <c r="AH609" s="512"/>
      <c r="AI609" s="512"/>
      <c r="AJ609" s="512"/>
      <c r="AK609" s="512"/>
      <c r="AL609" s="512"/>
      <c r="AM609" s="512"/>
      <c r="AN609" s="512"/>
    </row>
    <row r="610" spans="1:40" ht="15.75" customHeight="1">
      <c r="A610" s="512"/>
      <c r="B610" s="512"/>
      <c r="C610" s="512"/>
      <c r="D610" s="512"/>
      <c r="E610" s="512"/>
      <c r="F610" s="512"/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/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</row>
    <row r="611" spans="1:40" ht="15.75" customHeight="1">
      <c r="A611" s="512"/>
      <c r="B611" s="512"/>
      <c r="C611" s="512"/>
      <c r="D611" s="512"/>
      <c r="E611" s="512"/>
      <c r="F611" s="512"/>
      <c r="G611" s="512"/>
      <c r="H611" s="512"/>
      <c r="I611" s="512"/>
      <c r="J611" s="512"/>
      <c r="K611" s="512"/>
      <c r="L611" s="512"/>
      <c r="M611" s="512"/>
      <c r="N611" s="512"/>
      <c r="O611" s="512"/>
      <c r="P611" s="512"/>
      <c r="Q611" s="512"/>
      <c r="R611" s="512"/>
      <c r="S611" s="512"/>
      <c r="T611" s="512"/>
      <c r="U611" s="512"/>
      <c r="V611" s="512"/>
      <c r="W611" s="512"/>
      <c r="X611" s="512"/>
      <c r="Y611" s="512"/>
      <c r="Z611" s="512"/>
      <c r="AA611" s="512"/>
      <c r="AB611" s="512"/>
      <c r="AC611" s="512"/>
      <c r="AD611" s="512"/>
      <c r="AE611" s="512"/>
      <c r="AF611" s="512"/>
      <c r="AG611" s="512"/>
      <c r="AH611" s="512"/>
      <c r="AI611" s="512"/>
      <c r="AJ611" s="512"/>
      <c r="AK611" s="512"/>
      <c r="AL611" s="512"/>
      <c r="AM611" s="512"/>
      <c r="AN611" s="512"/>
    </row>
    <row r="612" spans="1:40" ht="15.75" customHeight="1">
      <c r="A612" s="512"/>
      <c r="B612" s="512"/>
      <c r="C612" s="512"/>
      <c r="D612" s="512"/>
      <c r="E612" s="512"/>
      <c r="F612" s="512"/>
      <c r="G612" s="512"/>
      <c r="H612" s="512"/>
      <c r="I612" s="512"/>
      <c r="J612" s="512"/>
      <c r="K612" s="512"/>
      <c r="L612" s="512"/>
      <c r="M612" s="512"/>
      <c r="N612" s="512"/>
      <c r="O612" s="512"/>
      <c r="P612" s="512"/>
      <c r="Q612" s="512"/>
      <c r="R612" s="512"/>
      <c r="S612" s="512"/>
      <c r="T612" s="512"/>
      <c r="U612" s="512"/>
      <c r="V612" s="512"/>
      <c r="W612" s="512"/>
      <c r="X612" s="512"/>
      <c r="Y612" s="512"/>
      <c r="Z612" s="512"/>
      <c r="AA612" s="512"/>
      <c r="AB612" s="512"/>
      <c r="AC612" s="512"/>
      <c r="AD612" s="512"/>
      <c r="AE612" s="512"/>
      <c r="AF612" s="512"/>
      <c r="AG612" s="512"/>
      <c r="AH612" s="512"/>
      <c r="AI612" s="512"/>
      <c r="AJ612" s="512"/>
      <c r="AK612" s="512"/>
      <c r="AL612" s="512"/>
      <c r="AM612" s="512"/>
      <c r="AN612" s="512"/>
    </row>
    <row r="613" spans="1:40" ht="15.75" customHeight="1">
      <c r="A613" s="512"/>
      <c r="B613" s="512"/>
      <c r="C613" s="512"/>
      <c r="D613" s="512"/>
      <c r="E613" s="512"/>
      <c r="F613" s="512"/>
      <c r="G613" s="512"/>
      <c r="H613" s="512"/>
      <c r="I613" s="512"/>
      <c r="J613" s="512"/>
      <c r="K613" s="512"/>
      <c r="L613" s="512"/>
      <c r="M613" s="512"/>
      <c r="N613" s="512"/>
      <c r="O613" s="512"/>
      <c r="P613" s="512"/>
      <c r="Q613" s="512"/>
      <c r="R613" s="512"/>
      <c r="S613" s="512"/>
      <c r="T613" s="512"/>
      <c r="U613" s="512"/>
      <c r="V613" s="512"/>
      <c r="W613" s="512"/>
      <c r="X613" s="512"/>
      <c r="Y613" s="512"/>
      <c r="Z613" s="512"/>
      <c r="AA613" s="512"/>
      <c r="AB613" s="512"/>
      <c r="AC613" s="512"/>
      <c r="AD613" s="512"/>
      <c r="AE613" s="512"/>
      <c r="AF613" s="512"/>
      <c r="AG613" s="512"/>
      <c r="AH613" s="512"/>
      <c r="AI613" s="512"/>
      <c r="AJ613" s="512"/>
      <c r="AK613" s="512"/>
      <c r="AL613" s="512"/>
      <c r="AM613" s="512"/>
      <c r="AN613" s="512"/>
    </row>
    <row r="614" spans="1:40" ht="15.75" customHeight="1">
      <c r="A614" s="512"/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/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</row>
    <row r="615" spans="1:40" ht="15.75" customHeight="1">
      <c r="A615" s="512"/>
      <c r="B615" s="512"/>
      <c r="C615" s="512"/>
      <c r="D615" s="512"/>
      <c r="E615" s="512"/>
      <c r="F615" s="512"/>
      <c r="G615" s="512"/>
      <c r="H615" s="512"/>
      <c r="I615" s="512"/>
      <c r="J615" s="512"/>
      <c r="K615" s="512"/>
      <c r="L615" s="512"/>
      <c r="M615" s="512"/>
      <c r="N615" s="512"/>
      <c r="O615" s="512"/>
      <c r="P615" s="512"/>
      <c r="Q615" s="512"/>
      <c r="R615" s="512"/>
      <c r="S615" s="512"/>
      <c r="T615" s="512"/>
      <c r="U615" s="512"/>
      <c r="V615" s="512"/>
      <c r="W615" s="512"/>
      <c r="X615" s="512"/>
      <c r="Y615" s="512"/>
      <c r="Z615" s="512"/>
      <c r="AA615" s="512"/>
      <c r="AB615" s="512"/>
      <c r="AC615" s="512"/>
      <c r="AD615" s="512"/>
      <c r="AE615" s="512"/>
      <c r="AF615" s="512"/>
      <c r="AG615" s="512"/>
      <c r="AH615" s="512"/>
      <c r="AI615" s="512"/>
      <c r="AJ615" s="512"/>
      <c r="AK615" s="512"/>
      <c r="AL615" s="512"/>
      <c r="AM615" s="512"/>
      <c r="AN615" s="512"/>
    </row>
    <row r="616" spans="1:40" ht="15.75" customHeight="1">
      <c r="A616" s="512"/>
      <c r="B616" s="512"/>
      <c r="C616" s="512"/>
      <c r="D616" s="512"/>
      <c r="E616" s="512"/>
      <c r="F616" s="512"/>
      <c r="G616" s="512"/>
      <c r="H616" s="512"/>
      <c r="I616" s="512"/>
      <c r="J616" s="512"/>
      <c r="K616" s="512"/>
      <c r="L616" s="512"/>
      <c r="M616" s="512"/>
      <c r="N616" s="512"/>
      <c r="O616" s="512"/>
      <c r="P616" s="512"/>
      <c r="Q616" s="512"/>
      <c r="R616" s="512"/>
      <c r="S616" s="512"/>
      <c r="T616" s="512"/>
      <c r="U616" s="512"/>
      <c r="V616" s="512"/>
      <c r="W616" s="512"/>
      <c r="X616" s="512"/>
      <c r="Y616" s="512"/>
      <c r="Z616" s="512"/>
      <c r="AA616" s="512"/>
      <c r="AB616" s="512"/>
      <c r="AC616" s="512"/>
      <c r="AD616" s="512"/>
      <c r="AE616" s="512"/>
      <c r="AF616" s="512"/>
      <c r="AG616" s="512"/>
      <c r="AH616" s="512"/>
      <c r="AI616" s="512"/>
      <c r="AJ616" s="512"/>
      <c r="AK616" s="512"/>
      <c r="AL616" s="512"/>
      <c r="AM616" s="512"/>
      <c r="AN616" s="512"/>
    </row>
    <row r="617" spans="1:40" ht="15.75" customHeight="1">
      <c r="A617" s="512"/>
      <c r="B617" s="512"/>
      <c r="C617" s="512"/>
      <c r="D617" s="512"/>
      <c r="E617" s="512"/>
      <c r="F617" s="512"/>
      <c r="G617" s="512"/>
      <c r="H617" s="512"/>
      <c r="I617" s="512"/>
      <c r="J617" s="512"/>
      <c r="K617" s="512"/>
      <c r="L617" s="512"/>
      <c r="M617" s="512"/>
      <c r="N617" s="512"/>
      <c r="O617" s="512"/>
      <c r="P617" s="512"/>
      <c r="Q617" s="512"/>
      <c r="R617" s="512"/>
      <c r="S617" s="512"/>
      <c r="T617" s="512"/>
      <c r="U617" s="512"/>
      <c r="V617" s="512"/>
      <c r="W617" s="512"/>
      <c r="X617" s="512"/>
      <c r="Y617" s="512"/>
      <c r="Z617" s="512"/>
      <c r="AA617" s="512"/>
      <c r="AB617" s="512"/>
      <c r="AC617" s="512"/>
      <c r="AD617" s="512"/>
      <c r="AE617" s="512"/>
      <c r="AF617" s="512"/>
      <c r="AG617" s="512"/>
      <c r="AH617" s="512"/>
      <c r="AI617" s="512"/>
      <c r="AJ617" s="512"/>
      <c r="AK617" s="512"/>
      <c r="AL617" s="512"/>
      <c r="AM617" s="512"/>
      <c r="AN617" s="512"/>
    </row>
    <row r="618" spans="1:40" ht="15.75" customHeight="1">
      <c r="A618" s="512"/>
      <c r="B618" s="512"/>
      <c r="C618" s="512"/>
      <c r="D618" s="512"/>
      <c r="E618" s="512"/>
      <c r="F618" s="512"/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/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</row>
    <row r="619" spans="1:40" ht="15.75" customHeight="1">
      <c r="A619" s="512"/>
      <c r="B619" s="512"/>
      <c r="C619" s="512"/>
      <c r="D619" s="512"/>
      <c r="E619" s="512"/>
      <c r="F619" s="512"/>
      <c r="G619" s="512"/>
      <c r="H619" s="512"/>
      <c r="I619" s="512"/>
      <c r="J619" s="512"/>
      <c r="K619" s="512"/>
      <c r="L619" s="512"/>
      <c r="M619" s="512"/>
      <c r="N619" s="512"/>
      <c r="O619" s="512"/>
      <c r="P619" s="512"/>
      <c r="Q619" s="512"/>
      <c r="R619" s="512"/>
      <c r="S619" s="512"/>
      <c r="T619" s="512"/>
      <c r="U619" s="512"/>
      <c r="V619" s="512"/>
      <c r="W619" s="512"/>
      <c r="X619" s="512"/>
      <c r="Y619" s="512"/>
      <c r="Z619" s="512"/>
      <c r="AA619" s="512"/>
      <c r="AB619" s="512"/>
      <c r="AC619" s="512"/>
      <c r="AD619" s="512"/>
      <c r="AE619" s="512"/>
      <c r="AF619" s="512"/>
      <c r="AG619" s="512"/>
      <c r="AH619" s="512"/>
      <c r="AI619" s="512"/>
      <c r="AJ619" s="512"/>
      <c r="AK619" s="512"/>
      <c r="AL619" s="512"/>
      <c r="AM619" s="512"/>
      <c r="AN619" s="512"/>
    </row>
    <row r="620" spans="1:40" ht="15.75" customHeight="1">
      <c r="A620" s="512"/>
      <c r="B620" s="512"/>
      <c r="C620" s="512"/>
      <c r="D620" s="512"/>
      <c r="E620" s="512"/>
      <c r="F620" s="512"/>
      <c r="G620" s="512"/>
      <c r="H620" s="512"/>
      <c r="I620" s="512"/>
      <c r="J620" s="512"/>
      <c r="K620" s="512"/>
      <c r="L620" s="512"/>
      <c r="M620" s="512"/>
      <c r="N620" s="512"/>
      <c r="O620" s="512"/>
      <c r="P620" s="512"/>
      <c r="Q620" s="512"/>
      <c r="R620" s="512"/>
      <c r="S620" s="512"/>
      <c r="T620" s="512"/>
      <c r="U620" s="512"/>
      <c r="V620" s="512"/>
      <c r="W620" s="512"/>
      <c r="X620" s="512"/>
      <c r="Y620" s="512"/>
      <c r="Z620" s="512"/>
      <c r="AA620" s="512"/>
      <c r="AB620" s="512"/>
      <c r="AC620" s="512"/>
      <c r="AD620" s="512"/>
      <c r="AE620" s="512"/>
      <c r="AF620" s="512"/>
      <c r="AG620" s="512"/>
      <c r="AH620" s="512"/>
      <c r="AI620" s="512"/>
      <c r="AJ620" s="512"/>
      <c r="AK620" s="512"/>
      <c r="AL620" s="512"/>
      <c r="AM620" s="512"/>
      <c r="AN620" s="512"/>
    </row>
    <row r="621" spans="1:40" ht="15.75" customHeight="1">
      <c r="A621" s="512"/>
      <c r="B621" s="512"/>
      <c r="C621" s="512"/>
      <c r="D621" s="512"/>
      <c r="E621" s="512"/>
      <c r="F621" s="512"/>
      <c r="G621" s="512"/>
      <c r="H621" s="512"/>
      <c r="I621" s="512"/>
      <c r="J621" s="512"/>
      <c r="K621" s="512"/>
      <c r="L621" s="512"/>
      <c r="M621" s="512"/>
      <c r="N621" s="512"/>
      <c r="O621" s="512"/>
      <c r="P621" s="512"/>
      <c r="Q621" s="512"/>
      <c r="R621" s="512"/>
      <c r="S621" s="512"/>
      <c r="T621" s="512"/>
      <c r="U621" s="512"/>
      <c r="V621" s="512"/>
      <c r="W621" s="512"/>
      <c r="X621" s="512"/>
      <c r="Y621" s="512"/>
      <c r="Z621" s="512"/>
      <c r="AA621" s="512"/>
      <c r="AB621" s="512"/>
      <c r="AC621" s="512"/>
      <c r="AD621" s="512"/>
      <c r="AE621" s="512"/>
      <c r="AF621" s="512"/>
      <c r="AG621" s="512"/>
      <c r="AH621" s="512"/>
      <c r="AI621" s="512"/>
      <c r="AJ621" s="512"/>
      <c r="AK621" s="512"/>
      <c r="AL621" s="512"/>
      <c r="AM621" s="512"/>
      <c r="AN621" s="512"/>
    </row>
    <row r="622" spans="1:40" ht="15.75" customHeight="1">
      <c r="A622" s="512"/>
      <c r="B622" s="512"/>
      <c r="C622" s="512"/>
      <c r="D622" s="512"/>
      <c r="E622" s="512"/>
      <c r="F622" s="512"/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/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</row>
    <row r="623" spans="1:40" ht="15.75" customHeight="1">
      <c r="A623" s="512"/>
      <c r="B623" s="512"/>
      <c r="C623" s="512"/>
      <c r="D623" s="512"/>
      <c r="E623" s="512"/>
      <c r="F623" s="512"/>
      <c r="G623" s="512"/>
      <c r="H623" s="512"/>
      <c r="I623" s="512"/>
      <c r="J623" s="512"/>
      <c r="K623" s="512"/>
      <c r="L623" s="512"/>
      <c r="M623" s="512"/>
      <c r="N623" s="512"/>
      <c r="O623" s="512"/>
      <c r="P623" s="512"/>
      <c r="Q623" s="512"/>
      <c r="R623" s="512"/>
      <c r="S623" s="512"/>
      <c r="T623" s="512"/>
      <c r="U623" s="512"/>
      <c r="V623" s="512"/>
      <c r="W623" s="512"/>
      <c r="X623" s="512"/>
      <c r="Y623" s="512"/>
      <c r="Z623" s="512"/>
      <c r="AA623" s="512"/>
      <c r="AB623" s="512"/>
      <c r="AC623" s="512"/>
      <c r="AD623" s="512"/>
      <c r="AE623" s="512"/>
      <c r="AF623" s="512"/>
      <c r="AG623" s="512"/>
      <c r="AH623" s="512"/>
      <c r="AI623" s="512"/>
      <c r="AJ623" s="512"/>
      <c r="AK623" s="512"/>
      <c r="AL623" s="512"/>
      <c r="AM623" s="512"/>
      <c r="AN623" s="512"/>
    </row>
    <row r="624" spans="1:40" ht="15.75" customHeight="1">
      <c r="A624" s="512"/>
      <c r="B624" s="512"/>
      <c r="C624" s="512"/>
      <c r="D624" s="512"/>
      <c r="E624" s="512"/>
      <c r="F624" s="512"/>
      <c r="G624" s="512"/>
      <c r="H624" s="512"/>
      <c r="I624" s="512"/>
      <c r="J624" s="512"/>
      <c r="K624" s="512"/>
      <c r="L624" s="512"/>
      <c r="M624" s="512"/>
      <c r="N624" s="512"/>
      <c r="O624" s="512"/>
      <c r="P624" s="512"/>
      <c r="Q624" s="512"/>
      <c r="R624" s="512"/>
      <c r="S624" s="512"/>
      <c r="T624" s="512"/>
      <c r="U624" s="512"/>
      <c r="V624" s="512"/>
      <c r="W624" s="512"/>
      <c r="X624" s="512"/>
      <c r="Y624" s="512"/>
      <c r="Z624" s="512"/>
      <c r="AA624" s="512"/>
      <c r="AB624" s="512"/>
      <c r="AC624" s="512"/>
      <c r="AD624" s="512"/>
      <c r="AE624" s="512"/>
      <c r="AF624" s="512"/>
      <c r="AG624" s="512"/>
      <c r="AH624" s="512"/>
      <c r="AI624" s="512"/>
      <c r="AJ624" s="512"/>
      <c r="AK624" s="512"/>
      <c r="AL624" s="512"/>
      <c r="AM624" s="512"/>
      <c r="AN624" s="512"/>
    </row>
    <row r="625" spans="1:40" ht="15.75" customHeight="1">
      <c r="A625" s="512"/>
      <c r="B625" s="512"/>
      <c r="C625" s="512"/>
      <c r="D625" s="512"/>
      <c r="E625" s="512"/>
      <c r="F625" s="512"/>
      <c r="G625" s="512"/>
      <c r="H625" s="512"/>
      <c r="I625" s="512"/>
      <c r="J625" s="512"/>
      <c r="K625" s="512"/>
      <c r="L625" s="512"/>
      <c r="M625" s="512"/>
      <c r="N625" s="512"/>
      <c r="O625" s="512"/>
      <c r="P625" s="512"/>
      <c r="Q625" s="512"/>
      <c r="R625" s="512"/>
      <c r="S625" s="512"/>
      <c r="T625" s="512"/>
      <c r="U625" s="512"/>
      <c r="V625" s="512"/>
      <c r="W625" s="512"/>
      <c r="X625" s="512"/>
      <c r="Y625" s="512"/>
      <c r="Z625" s="512"/>
      <c r="AA625" s="512"/>
      <c r="AB625" s="512"/>
      <c r="AC625" s="512"/>
      <c r="AD625" s="512"/>
      <c r="AE625" s="512"/>
      <c r="AF625" s="512"/>
      <c r="AG625" s="512"/>
      <c r="AH625" s="512"/>
      <c r="AI625" s="512"/>
      <c r="AJ625" s="512"/>
      <c r="AK625" s="512"/>
      <c r="AL625" s="512"/>
      <c r="AM625" s="512"/>
      <c r="AN625" s="512"/>
    </row>
    <row r="626" spans="1:40" ht="15.75" customHeight="1">
      <c r="A626" s="512"/>
      <c r="B626" s="512"/>
      <c r="C626" s="512"/>
      <c r="D626" s="512"/>
      <c r="E626" s="512"/>
      <c r="F626" s="512"/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/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</row>
    <row r="627" spans="1:40" ht="15.75" customHeight="1">
      <c r="A627" s="512"/>
      <c r="B627" s="512"/>
      <c r="C627" s="512"/>
      <c r="D627" s="512"/>
      <c r="E627" s="512"/>
      <c r="F627" s="512"/>
      <c r="G627" s="512"/>
      <c r="H627" s="512"/>
      <c r="I627" s="512"/>
      <c r="J627" s="512"/>
      <c r="K627" s="512"/>
      <c r="L627" s="512"/>
      <c r="M627" s="512"/>
      <c r="N627" s="512"/>
      <c r="O627" s="512"/>
      <c r="P627" s="512"/>
      <c r="Q627" s="512"/>
      <c r="R627" s="512"/>
      <c r="S627" s="512"/>
      <c r="T627" s="512"/>
      <c r="U627" s="512"/>
      <c r="V627" s="512"/>
      <c r="W627" s="512"/>
      <c r="X627" s="512"/>
      <c r="Y627" s="512"/>
      <c r="Z627" s="512"/>
      <c r="AA627" s="512"/>
      <c r="AB627" s="512"/>
      <c r="AC627" s="512"/>
      <c r="AD627" s="512"/>
      <c r="AE627" s="512"/>
      <c r="AF627" s="512"/>
      <c r="AG627" s="512"/>
      <c r="AH627" s="512"/>
      <c r="AI627" s="512"/>
      <c r="AJ627" s="512"/>
      <c r="AK627" s="512"/>
      <c r="AL627" s="512"/>
      <c r="AM627" s="512"/>
      <c r="AN627" s="512"/>
    </row>
    <row r="628" spans="1:40" ht="15.75" customHeight="1">
      <c r="A628" s="512"/>
      <c r="B628" s="512"/>
      <c r="C628" s="512"/>
      <c r="D628" s="512"/>
      <c r="E628" s="512"/>
      <c r="F628" s="512"/>
      <c r="G628" s="512"/>
      <c r="H628" s="512"/>
      <c r="I628" s="512"/>
      <c r="J628" s="512"/>
      <c r="K628" s="512"/>
      <c r="L628" s="512"/>
      <c r="M628" s="512"/>
      <c r="N628" s="512"/>
      <c r="O628" s="512"/>
      <c r="P628" s="512"/>
      <c r="Q628" s="512"/>
      <c r="R628" s="512"/>
      <c r="S628" s="512"/>
      <c r="T628" s="512"/>
      <c r="U628" s="512"/>
      <c r="V628" s="512"/>
      <c r="W628" s="512"/>
      <c r="X628" s="512"/>
      <c r="Y628" s="512"/>
      <c r="Z628" s="512"/>
      <c r="AA628" s="512"/>
      <c r="AB628" s="512"/>
      <c r="AC628" s="512"/>
      <c r="AD628" s="512"/>
      <c r="AE628" s="512"/>
      <c r="AF628" s="512"/>
      <c r="AG628" s="512"/>
      <c r="AH628" s="512"/>
      <c r="AI628" s="512"/>
      <c r="AJ628" s="512"/>
      <c r="AK628" s="512"/>
      <c r="AL628" s="512"/>
      <c r="AM628" s="512"/>
      <c r="AN628" s="512"/>
    </row>
    <row r="629" spans="1:40" ht="15.75" customHeight="1">
      <c r="A629" s="512"/>
      <c r="B629" s="512"/>
      <c r="C629" s="512"/>
      <c r="D629" s="512"/>
      <c r="E629" s="512"/>
      <c r="F629" s="512"/>
      <c r="G629" s="512"/>
      <c r="H629" s="512"/>
      <c r="I629" s="512"/>
      <c r="J629" s="512"/>
      <c r="K629" s="512"/>
      <c r="L629" s="512"/>
      <c r="M629" s="512"/>
      <c r="N629" s="512"/>
      <c r="O629" s="512"/>
      <c r="P629" s="512"/>
      <c r="Q629" s="512"/>
      <c r="R629" s="512"/>
      <c r="S629" s="512"/>
      <c r="T629" s="512"/>
      <c r="U629" s="512"/>
      <c r="V629" s="512"/>
      <c r="W629" s="512"/>
      <c r="X629" s="512"/>
      <c r="Y629" s="512"/>
      <c r="Z629" s="512"/>
      <c r="AA629" s="512"/>
      <c r="AB629" s="512"/>
      <c r="AC629" s="512"/>
      <c r="AD629" s="512"/>
      <c r="AE629" s="512"/>
      <c r="AF629" s="512"/>
      <c r="AG629" s="512"/>
      <c r="AH629" s="512"/>
      <c r="AI629" s="512"/>
      <c r="AJ629" s="512"/>
      <c r="AK629" s="512"/>
      <c r="AL629" s="512"/>
      <c r="AM629" s="512"/>
      <c r="AN629" s="512"/>
    </row>
    <row r="630" spans="1:40" ht="15.75" customHeight="1">
      <c r="A630" s="512"/>
      <c r="B630" s="512"/>
      <c r="C630" s="512"/>
      <c r="D630" s="512"/>
      <c r="E630" s="512"/>
      <c r="F630" s="512"/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/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</row>
    <row r="631" spans="1:40" ht="15.75" customHeight="1">
      <c r="A631" s="512"/>
      <c r="B631" s="512"/>
      <c r="C631" s="512"/>
      <c r="D631" s="512"/>
      <c r="E631" s="512"/>
      <c r="F631" s="512"/>
      <c r="G631" s="512"/>
      <c r="H631" s="512"/>
      <c r="I631" s="512"/>
      <c r="J631" s="512"/>
      <c r="K631" s="512"/>
      <c r="L631" s="512"/>
      <c r="M631" s="512"/>
      <c r="N631" s="512"/>
      <c r="O631" s="512"/>
      <c r="P631" s="512"/>
      <c r="Q631" s="512"/>
      <c r="R631" s="512"/>
      <c r="S631" s="512"/>
      <c r="T631" s="512"/>
      <c r="U631" s="512"/>
      <c r="V631" s="512"/>
      <c r="W631" s="512"/>
      <c r="X631" s="512"/>
      <c r="Y631" s="512"/>
      <c r="Z631" s="512"/>
      <c r="AA631" s="512"/>
      <c r="AB631" s="512"/>
      <c r="AC631" s="512"/>
      <c r="AD631" s="512"/>
      <c r="AE631" s="512"/>
      <c r="AF631" s="512"/>
      <c r="AG631" s="512"/>
      <c r="AH631" s="512"/>
      <c r="AI631" s="512"/>
      <c r="AJ631" s="512"/>
      <c r="AK631" s="512"/>
      <c r="AL631" s="512"/>
      <c r="AM631" s="512"/>
      <c r="AN631" s="512"/>
    </row>
    <row r="632" spans="1:40" ht="15.75" customHeight="1">
      <c r="A632" s="512"/>
      <c r="B632" s="512"/>
      <c r="C632" s="512"/>
      <c r="D632" s="512"/>
      <c r="E632" s="512"/>
      <c r="F632" s="512"/>
      <c r="G632" s="512"/>
      <c r="H632" s="512"/>
      <c r="I632" s="512"/>
      <c r="J632" s="512"/>
      <c r="K632" s="512"/>
      <c r="L632" s="512"/>
      <c r="M632" s="512"/>
      <c r="N632" s="512"/>
      <c r="O632" s="512"/>
      <c r="P632" s="512"/>
      <c r="Q632" s="512"/>
      <c r="R632" s="512"/>
      <c r="S632" s="512"/>
      <c r="T632" s="512"/>
      <c r="U632" s="512"/>
      <c r="V632" s="512"/>
      <c r="W632" s="512"/>
      <c r="X632" s="512"/>
      <c r="Y632" s="512"/>
      <c r="Z632" s="512"/>
      <c r="AA632" s="512"/>
      <c r="AB632" s="512"/>
      <c r="AC632" s="512"/>
      <c r="AD632" s="512"/>
      <c r="AE632" s="512"/>
      <c r="AF632" s="512"/>
      <c r="AG632" s="512"/>
      <c r="AH632" s="512"/>
      <c r="AI632" s="512"/>
      <c r="AJ632" s="512"/>
      <c r="AK632" s="512"/>
      <c r="AL632" s="512"/>
      <c r="AM632" s="512"/>
      <c r="AN632" s="512"/>
    </row>
    <row r="633" spans="1:40" ht="15.75" customHeight="1">
      <c r="A633" s="512"/>
      <c r="B633" s="512"/>
      <c r="C633" s="512"/>
      <c r="D633" s="512"/>
      <c r="E633" s="512"/>
      <c r="F633" s="512"/>
      <c r="G633" s="512"/>
      <c r="H633" s="512"/>
      <c r="I633" s="512"/>
      <c r="J633" s="512"/>
      <c r="K633" s="512"/>
      <c r="L633" s="512"/>
      <c r="M633" s="512"/>
      <c r="N633" s="512"/>
      <c r="O633" s="512"/>
      <c r="P633" s="512"/>
      <c r="Q633" s="512"/>
      <c r="R633" s="512"/>
      <c r="S633" s="512"/>
      <c r="T633" s="512"/>
      <c r="U633" s="512"/>
      <c r="V633" s="512"/>
      <c r="W633" s="512"/>
      <c r="X633" s="512"/>
      <c r="Y633" s="512"/>
      <c r="Z633" s="512"/>
      <c r="AA633" s="512"/>
      <c r="AB633" s="512"/>
      <c r="AC633" s="512"/>
      <c r="AD633" s="512"/>
      <c r="AE633" s="512"/>
      <c r="AF633" s="512"/>
      <c r="AG633" s="512"/>
      <c r="AH633" s="512"/>
      <c r="AI633" s="512"/>
      <c r="AJ633" s="512"/>
      <c r="AK633" s="512"/>
      <c r="AL633" s="512"/>
      <c r="AM633" s="512"/>
      <c r="AN633" s="512"/>
    </row>
    <row r="634" spans="1:40" ht="15.75" customHeight="1">
      <c r="A634" s="512"/>
      <c r="B634" s="512"/>
      <c r="C634" s="512"/>
      <c r="D634" s="512"/>
      <c r="E634" s="512"/>
      <c r="F634" s="512"/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/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</row>
    <row r="635" spans="1:40" ht="15.75" customHeight="1">
      <c r="A635" s="512"/>
      <c r="B635" s="512"/>
      <c r="C635" s="512"/>
      <c r="D635" s="512"/>
      <c r="E635" s="512"/>
      <c r="F635" s="512"/>
      <c r="G635" s="512"/>
      <c r="H635" s="512"/>
      <c r="I635" s="512"/>
      <c r="J635" s="512"/>
      <c r="K635" s="512"/>
      <c r="L635" s="512"/>
      <c r="M635" s="512"/>
      <c r="N635" s="512"/>
      <c r="O635" s="512"/>
      <c r="P635" s="512"/>
      <c r="Q635" s="512"/>
      <c r="R635" s="512"/>
      <c r="S635" s="512"/>
      <c r="T635" s="512"/>
      <c r="U635" s="512"/>
      <c r="V635" s="512"/>
      <c r="W635" s="512"/>
      <c r="X635" s="512"/>
      <c r="Y635" s="512"/>
      <c r="Z635" s="512"/>
      <c r="AA635" s="512"/>
      <c r="AB635" s="512"/>
      <c r="AC635" s="512"/>
      <c r="AD635" s="512"/>
      <c r="AE635" s="512"/>
      <c r="AF635" s="512"/>
      <c r="AG635" s="512"/>
      <c r="AH635" s="512"/>
      <c r="AI635" s="512"/>
      <c r="AJ635" s="512"/>
      <c r="AK635" s="512"/>
      <c r="AL635" s="512"/>
      <c r="AM635" s="512"/>
      <c r="AN635" s="512"/>
    </row>
    <row r="636" spans="1:40" ht="15.75" customHeight="1">
      <c r="A636" s="512"/>
      <c r="B636" s="512"/>
      <c r="C636" s="512"/>
      <c r="D636" s="512"/>
      <c r="E636" s="512"/>
      <c r="F636" s="512"/>
      <c r="G636" s="512"/>
      <c r="H636" s="512"/>
      <c r="I636" s="512"/>
      <c r="J636" s="512"/>
      <c r="K636" s="512"/>
      <c r="L636" s="512"/>
      <c r="M636" s="512"/>
      <c r="N636" s="512"/>
      <c r="O636" s="512"/>
      <c r="P636" s="512"/>
      <c r="Q636" s="512"/>
      <c r="R636" s="512"/>
      <c r="S636" s="512"/>
      <c r="T636" s="512"/>
      <c r="U636" s="512"/>
      <c r="V636" s="512"/>
      <c r="W636" s="512"/>
      <c r="X636" s="512"/>
      <c r="Y636" s="512"/>
      <c r="Z636" s="512"/>
      <c r="AA636" s="512"/>
      <c r="AB636" s="512"/>
      <c r="AC636" s="512"/>
      <c r="AD636" s="512"/>
      <c r="AE636" s="512"/>
      <c r="AF636" s="512"/>
      <c r="AG636" s="512"/>
      <c r="AH636" s="512"/>
      <c r="AI636" s="512"/>
      <c r="AJ636" s="512"/>
      <c r="AK636" s="512"/>
      <c r="AL636" s="512"/>
      <c r="AM636" s="512"/>
      <c r="AN636" s="512"/>
    </row>
    <row r="637" spans="1:40" ht="15.75" customHeight="1">
      <c r="A637" s="512"/>
      <c r="B637" s="512"/>
      <c r="C637" s="512"/>
      <c r="D637" s="512"/>
      <c r="E637" s="512"/>
      <c r="F637" s="512"/>
      <c r="G637" s="512"/>
      <c r="H637" s="512"/>
      <c r="I637" s="512"/>
      <c r="J637" s="512"/>
      <c r="K637" s="512"/>
      <c r="L637" s="512"/>
      <c r="M637" s="512"/>
      <c r="N637" s="512"/>
      <c r="O637" s="512"/>
      <c r="P637" s="512"/>
      <c r="Q637" s="512"/>
      <c r="R637" s="512"/>
      <c r="S637" s="512"/>
      <c r="T637" s="512"/>
      <c r="U637" s="512"/>
      <c r="V637" s="512"/>
      <c r="W637" s="512"/>
      <c r="X637" s="512"/>
      <c r="Y637" s="512"/>
      <c r="Z637" s="512"/>
      <c r="AA637" s="512"/>
      <c r="AB637" s="512"/>
      <c r="AC637" s="512"/>
      <c r="AD637" s="512"/>
      <c r="AE637" s="512"/>
      <c r="AF637" s="512"/>
      <c r="AG637" s="512"/>
      <c r="AH637" s="512"/>
      <c r="AI637" s="512"/>
      <c r="AJ637" s="512"/>
      <c r="AK637" s="512"/>
      <c r="AL637" s="512"/>
      <c r="AM637" s="512"/>
      <c r="AN637" s="512"/>
    </row>
    <row r="638" spans="1:40" ht="15.75" customHeight="1">
      <c r="A638" s="512"/>
      <c r="B638" s="512"/>
      <c r="C638" s="512"/>
      <c r="D638" s="512"/>
      <c r="E638" s="512"/>
      <c r="F638" s="512"/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/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</row>
    <row r="639" spans="1:40" ht="15.75" customHeight="1">
      <c r="A639" s="512"/>
      <c r="B639" s="512"/>
      <c r="C639" s="512"/>
      <c r="D639" s="512"/>
      <c r="E639" s="512"/>
      <c r="F639" s="512"/>
      <c r="G639" s="512"/>
      <c r="H639" s="512"/>
      <c r="I639" s="512"/>
      <c r="J639" s="512"/>
      <c r="K639" s="512"/>
      <c r="L639" s="512"/>
      <c r="M639" s="512"/>
      <c r="N639" s="512"/>
      <c r="O639" s="512"/>
      <c r="P639" s="512"/>
      <c r="Q639" s="512"/>
      <c r="R639" s="512"/>
      <c r="S639" s="512"/>
      <c r="T639" s="512"/>
      <c r="U639" s="512"/>
      <c r="V639" s="512"/>
      <c r="W639" s="512"/>
      <c r="X639" s="512"/>
      <c r="Y639" s="512"/>
      <c r="Z639" s="512"/>
      <c r="AA639" s="512"/>
      <c r="AB639" s="512"/>
      <c r="AC639" s="512"/>
      <c r="AD639" s="512"/>
      <c r="AE639" s="512"/>
      <c r="AF639" s="512"/>
      <c r="AG639" s="512"/>
      <c r="AH639" s="512"/>
      <c r="AI639" s="512"/>
      <c r="AJ639" s="512"/>
      <c r="AK639" s="512"/>
      <c r="AL639" s="512"/>
      <c r="AM639" s="512"/>
      <c r="AN639" s="512"/>
    </row>
    <row r="640" spans="1:40" ht="15.75" customHeight="1">
      <c r="A640" s="512"/>
      <c r="B640" s="512"/>
      <c r="C640" s="512"/>
      <c r="D640" s="512"/>
      <c r="E640" s="512"/>
      <c r="F640" s="512"/>
      <c r="G640" s="512"/>
      <c r="H640" s="512"/>
      <c r="I640" s="512"/>
      <c r="J640" s="512"/>
      <c r="K640" s="512"/>
      <c r="L640" s="512"/>
      <c r="M640" s="512"/>
      <c r="N640" s="512"/>
      <c r="O640" s="512"/>
      <c r="P640" s="512"/>
      <c r="Q640" s="512"/>
      <c r="R640" s="512"/>
      <c r="S640" s="512"/>
      <c r="T640" s="512"/>
      <c r="U640" s="512"/>
      <c r="V640" s="512"/>
      <c r="W640" s="512"/>
      <c r="X640" s="512"/>
      <c r="Y640" s="512"/>
      <c r="Z640" s="512"/>
      <c r="AA640" s="512"/>
      <c r="AB640" s="512"/>
      <c r="AC640" s="512"/>
      <c r="AD640" s="512"/>
      <c r="AE640" s="512"/>
      <c r="AF640" s="512"/>
      <c r="AG640" s="512"/>
      <c r="AH640" s="512"/>
      <c r="AI640" s="512"/>
      <c r="AJ640" s="512"/>
      <c r="AK640" s="512"/>
      <c r="AL640" s="512"/>
      <c r="AM640" s="512"/>
      <c r="AN640" s="512"/>
    </row>
    <row r="641" spans="1:40" ht="15.75" customHeight="1">
      <c r="A641" s="512"/>
      <c r="B641" s="512"/>
      <c r="C641" s="512"/>
      <c r="D641" s="512"/>
      <c r="E641" s="512"/>
      <c r="F641" s="512"/>
      <c r="G641" s="512"/>
      <c r="H641" s="512"/>
      <c r="I641" s="512"/>
      <c r="J641" s="512"/>
      <c r="K641" s="512"/>
      <c r="L641" s="512"/>
      <c r="M641" s="512"/>
      <c r="N641" s="512"/>
      <c r="O641" s="512"/>
      <c r="P641" s="512"/>
      <c r="Q641" s="512"/>
      <c r="R641" s="512"/>
      <c r="S641" s="512"/>
      <c r="T641" s="512"/>
      <c r="U641" s="512"/>
      <c r="V641" s="512"/>
      <c r="W641" s="512"/>
      <c r="X641" s="512"/>
      <c r="Y641" s="512"/>
      <c r="Z641" s="512"/>
      <c r="AA641" s="512"/>
      <c r="AB641" s="512"/>
      <c r="AC641" s="512"/>
      <c r="AD641" s="512"/>
      <c r="AE641" s="512"/>
      <c r="AF641" s="512"/>
      <c r="AG641" s="512"/>
      <c r="AH641" s="512"/>
      <c r="AI641" s="512"/>
      <c r="AJ641" s="512"/>
      <c r="AK641" s="512"/>
      <c r="AL641" s="512"/>
      <c r="AM641" s="512"/>
      <c r="AN641" s="512"/>
    </row>
    <row r="642" spans="1:40" ht="15.75" customHeight="1">
      <c r="A642" s="512"/>
      <c r="B642" s="512"/>
      <c r="C642" s="512"/>
      <c r="D642" s="512"/>
      <c r="E642" s="512"/>
      <c r="F642" s="512"/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/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</row>
    <row r="643" spans="1:40" ht="15.75" customHeight="1">
      <c r="A643" s="512"/>
      <c r="B643" s="512"/>
      <c r="C643" s="512"/>
      <c r="D643" s="512"/>
      <c r="E643" s="512"/>
      <c r="F643" s="512"/>
      <c r="G643" s="512"/>
      <c r="H643" s="512"/>
      <c r="I643" s="512"/>
      <c r="J643" s="512"/>
      <c r="K643" s="512"/>
      <c r="L643" s="512"/>
      <c r="M643" s="512"/>
      <c r="N643" s="512"/>
      <c r="O643" s="512"/>
      <c r="P643" s="512"/>
      <c r="Q643" s="512"/>
      <c r="R643" s="512"/>
      <c r="S643" s="512"/>
      <c r="T643" s="512"/>
      <c r="U643" s="512"/>
      <c r="V643" s="512"/>
      <c r="W643" s="512"/>
      <c r="X643" s="512"/>
      <c r="Y643" s="512"/>
      <c r="Z643" s="512"/>
      <c r="AA643" s="512"/>
      <c r="AB643" s="512"/>
      <c r="AC643" s="512"/>
      <c r="AD643" s="512"/>
      <c r="AE643" s="512"/>
      <c r="AF643" s="512"/>
      <c r="AG643" s="512"/>
      <c r="AH643" s="512"/>
      <c r="AI643" s="512"/>
      <c r="AJ643" s="512"/>
      <c r="AK643" s="512"/>
      <c r="AL643" s="512"/>
      <c r="AM643" s="512"/>
      <c r="AN643" s="512"/>
    </row>
    <row r="644" spans="1:40" ht="15.75" customHeight="1">
      <c r="A644" s="512"/>
      <c r="B644" s="512"/>
      <c r="C644" s="512"/>
      <c r="D644" s="512"/>
      <c r="E644" s="512"/>
      <c r="F644" s="512"/>
      <c r="G644" s="512"/>
      <c r="H644" s="512"/>
      <c r="I644" s="512"/>
      <c r="J644" s="512"/>
      <c r="K644" s="512"/>
      <c r="L644" s="512"/>
      <c r="M644" s="512"/>
      <c r="N644" s="512"/>
      <c r="O644" s="512"/>
      <c r="P644" s="512"/>
      <c r="Q644" s="512"/>
      <c r="R644" s="512"/>
      <c r="S644" s="512"/>
      <c r="T644" s="512"/>
      <c r="U644" s="512"/>
      <c r="V644" s="512"/>
      <c r="W644" s="512"/>
      <c r="X644" s="512"/>
      <c r="Y644" s="512"/>
      <c r="Z644" s="512"/>
      <c r="AA644" s="512"/>
      <c r="AB644" s="512"/>
      <c r="AC644" s="512"/>
      <c r="AD644" s="512"/>
      <c r="AE644" s="512"/>
      <c r="AF644" s="512"/>
      <c r="AG644" s="512"/>
      <c r="AH644" s="512"/>
      <c r="AI644" s="512"/>
      <c r="AJ644" s="512"/>
      <c r="AK644" s="512"/>
      <c r="AL644" s="512"/>
      <c r="AM644" s="512"/>
      <c r="AN644" s="512"/>
    </row>
    <row r="645" spans="1:40" ht="15.75" customHeight="1">
      <c r="A645" s="512"/>
      <c r="B645" s="512"/>
      <c r="C645" s="512"/>
      <c r="D645" s="512"/>
      <c r="E645" s="512"/>
      <c r="F645" s="512"/>
      <c r="G645" s="512"/>
      <c r="H645" s="512"/>
      <c r="I645" s="512"/>
      <c r="J645" s="512"/>
      <c r="K645" s="512"/>
      <c r="L645" s="512"/>
      <c r="M645" s="512"/>
      <c r="N645" s="512"/>
      <c r="O645" s="512"/>
      <c r="P645" s="512"/>
      <c r="Q645" s="512"/>
      <c r="R645" s="512"/>
      <c r="S645" s="512"/>
      <c r="T645" s="512"/>
      <c r="U645" s="512"/>
      <c r="V645" s="512"/>
      <c r="W645" s="512"/>
      <c r="X645" s="512"/>
      <c r="Y645" s="512"/>
      <c r="Z645" s="512"/>
      <c r="AA645" s="512"/>
      <c r="AB645" s="512"/>
      <c r="AC645" s="512"/>
      <c r="AD645" s="512"/>
      <c r="AE645" s="512"/>
      <c r="AF645" s="512"/>
      <c r="AG645" s="512"/>
      <c r="AH645" s="512"/>
      <c r="AI645" s="512"/>
      <c r="AJ645" s="512"/>
      <c r="AK645" s="512"/>
      <c r="AL645" s="512"/>
      <c r="AM645" s="512"/>
      <c r="AN645" s="512"/>
    </row>
    <row r="646" spans="1:40" ht="15.75" customHeight="1">
      <c r="A646" s="512"/>
      <c r="B646" s="512"/>
      <c r="C646" s="512"/>
      <c r="D646" s="512"/>
      <c r="E646" s="512"/>
      <c r="F646" s="512"/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/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</row>
    <row r="647" spans="1:40" ht="15.75" customHeight="1">
      <c r="A647" s="512"/>
      <c r="B647" s="512"/>
      <c r="C647" s="512"/>
      <c r="D647" s="512"/>
      <c r="E647" s="512"/>
      <c r="F647" s="512"/>
      <c r="G647" s="512"/>
      <c r="H647" s="512"/>
      <c r="I647" s="512"/>
      <c r="J647" s="512"/>
      <c r="K647" s="512"/>
      <c r="L647" s="512"/>
      <c r="M647" s="512"/>
      <c r="N647" s="512"/>
      <c r="O647" s="512"/>
      <c r="P647" s="512"/>
      <c r="Q647" s="512"/>
      <c r="R647" s="512"/>
      <c r="S647" s="512"/>
      <c r="T647" s="512"/>
      <c r="U647" s="512"/>
      <c r="V647" s="512"/>
      <c r="W647" s="512"/>
      <c r="X647" s="512"/>
      <c r="Y647" s="512"/>
      <c r="Z647" s="512"/>
      <c r="AA647" s="512"/>
      <c r="AB647" s="512"/>
      <c r="AC647" s="512"/>
      <c r="AD647" s="512"/>
      <c r="AE647" s="512"/>
      <c r="AF647" s="512"/>
      <c r="AG647" s="512"/>
      <c r="AH647" s="512"/>
      <c r="AI647" s="512"/>
      <c r="AJ647" s="512"/>
      <c r="AK647" s="512"/>
      <c r="AL647" s="512"/>
      <c r="AM647" s="512"/>
      <c r="AN647" s="512"/>
    </row>
    <row r="648" spans="1:40" ht="15.75" customHeight="1">
      <c r="A648" s="512"/>
      <c r="B648" s="512"/>
      <c r="C648" s="512"/>
      <c r="D648" s="512"/>
      <c r="E648" s="512"/>
      <c r="F648" s="512"/>
      <c r="G648" s="512"/>
      <c r="H648" s="512"/>
      <c r="I648" s="512"/>
      <c r="J648" s="512"/>
      <c r="K648" s="512"/>
      <c r="L648" s="512"/>
      <c r="M648" s="512"/>
      <c r="N648" s="512"/>
      <c r="O648" s="512"/>
      <c r="P648" s="512"/>
      <c r="Q648" s="512"/>
      <c r="R648" s="512"/>
      <c r="S648" s="512"/>
      <c r="T648" s="512"/>
      <c r="U648" s="512"/>
      <c r="V648" s="512"/>
      <c r="W648" s="512"/>
      <c r="X648" s="512"/>
      <c r="Y648" s="512"/>
      <c r="Z648" s="512"/>
      <c r="AA648" s="512"/>
      <c r="AB648" s="512"/>
      <c r="AC648" s="512"/>
      <c r="AD648" s="512"/>
      <c r="AE648" s="512"/>
      <c r="AF648" s="512"/>
      <c r="AG648" s="512"/>
      <c r="AH648" s="512"/>
      <c r="AI648" s="512"/>
      <c r="AJ648" s="512"/>
      <c r="AK648" s="512"/>
      <c r="AL648" s="512"/>
      <c r="AM648" s="512"/>
      <c r="AN648" s="512"/>
    </row>
    <row r="649" spans="1:40" ht="15.75" customHeight="1">
      <c r="A649" s="512"/>
      <c r="B649" s="512"/>
      <c r="C649" s="512"/>
      <c r="D649" s="512"/>
      <c r="E649" s="512"/>
      <c r="F649" s="512"/>
      <c r="G649" s="512"/>
      <c r="H649" s="512"/>
      <c r="I649" s="512"/>
      <c r="J649" s="512"/>
      <c r="K649" s="512"/>
      <c r="L649" s="512"/>
      <c r="M649" s="512"/>
      <c r="N649" s="512"/>
      <c r="O649" s="512"/>
      <c r="P649" s="512"/>
      <c r="Q649" s="512"/>
      <c r="R649" s="512"/>
      <c r="S649" s="512"/>
      <c r="T649" s="512"/>
      <c r="U649" s="512"/>
      <c r="V649" s="512"/>
      <c r="W649" s="512"/>
      <c r="X649" s="512"/>
      <c r="Y649" s="512"/>
      <c r="Z649" s="512"/>
      <c r="AA649" s="512"/>
      <c r="AB649" s="512"/>
      <c r="AC649" s="512"/>
      <c r="AD649" s="512"/>
      <c r="AE649" s="512"/>
      <c r="AF649" s="512"/>
      <c r="AG649" s="512"/>
      <c r="AH649" s="512"/>
      <c r="AI649" s="512"/>
      <c r="AJ649" s="512"/>
      <c r="AK649" s="512"/>
      <c r="AL649" s="512"/>
      <c r="AM649" s="512"/>
      <c r="AN649" s="512"/>
    </row>
    <row r="650" spans="1:40" ht="15.75" customHeight="1">
      <c r="A650" s="512"/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/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</row>
    <row r="651" spans="1:40" ht="15.75" customHeight="1">
      <c r="A651" s="512"/>
      <c r="B651" s="512"/>
      <c r="C651" s="512"/>
      <c r="D651" s="512"/>
      <c r="E651" s="512"/>
      <c r="F651" s="512"/>
      <c r="G651" s="512"/>
      <c r="H651" s="512"/>
      <c r="I651" s="512"/>
      <c r="J651" s="512"/>
      <c r="K651" s="512"/>
      <c r="L651" s="512"/>
      <c r="M651" s="512"/>
      <c r="N651" s="512"/>
      <c r="O651" s="512"/>
      <c r="P651" s="512"/>
      <c r="Q651" s="512"/>
      <c r="R651" s="512"/>
      <c r="S651" s="512"/>
      <c r="T651" s="512"/>
      <c r="U651" s="512"/>
      <c r="V651" s="512"/>
      <c r="W651" s="512"/>
      <c r="X651" s="512"/>
      <c r="Y651" s="512"/>
      <c r="Z651" s="512"/>
      <c r="AA651" s="512"/>
      <c r="AB651" s="512"/>
      <c r="AC651" s="512"/>
      <c r="AD651" s="512"/>
      <c r="AE651" s="512"/>
      <c r="AF651" s="512"/>
      <c r="AG651" s="512"/>
      <c r="AH651" s="512"/>
      <c r="AI651" s="512"/>
      <c r="AJ651" s="512"/>
      <c r="AK651" s="512"/>
      <c r="AL651" s="512"/>
      <c r="AM651" s="512"/>
      <c r="AN651" s="512"/>
    </row>
    <row r="652" spans="1:40" ht="15.75" customHeight="1">
      <c r="A652" s="512"/>
      <c r="B652" s="512"/>
      <c r="C652" s="512"/>
      <c r="D652" s="512"/>
      <c r="E652" s="512"/>
      <c r="F652" s="512"/>
      <c r="G652" s="512"/>
      <c r="H652" s="512"/>
      <c r="I652" s="512"/>
      <c r="J652" s="512"/>
      <c r="K652" s="512"/>
      <c r="L652" s="512"/>
      <c r="M652" s="512"/>
      <c r="N652" s="512"/>
      <c r="O652" s="512"/>
      <c r="P652" s="512"/>
      <c r="Q652" s="512"/>
      <c r="R652" s="512"/>
      <c r="S652" s="512"/>
      <c r="T652" s="512"/>
      <c r="U652" s="512"/>
      <c r="V652" s="512"/>
      <c r="W652" s="512"/>
      <c r="X652" s="512"/>
      <c r="Y652" s="512"/>
      <c r="Z652" s="512"/>
      <c r="AA652" s="512"/>
      <c r="AB652" s="512"/>
      <c r="AC652" s="512"/>
      <c r="AD652" s="512"/>
      <c r="AE652" s="512"/>
      <c r="AF652" s="512"/>
      <c r="AG652" s="512"/>
      <c r="AH652" s="512"/>
      <c r="AI652" s="512"/>
      <c r="AJ652" s="512"/>
      <c r="AK652" s="512"/>
      <c r="AL652" s="512"/>
      <c r="AM652" s="512"/>
      <c r="AN652" s="512"/>
    </row>
    <row r="653" spans="1:40" ht="15.75" customHeight="1">
      <c r="A653" s="512"/>
      <c r="B653" s="512"/>
      <c r="C653" s="512"/>
      <c r="D653" s="512"/>
      <c r="E653" s="512"/>
      <c r="F653" s="512"/>
      <c r="G653" s="512"/>
      <c r="H653" s="512"/>
      <c r="I653" s="512"/>
      <c r="J653" s="512"/>
      <c r="K653" s="512"/>
      <c r="L653" s="512"/>
      <c r="M653" s="512"/>
      <c r="N653" s="512"/>
      <c r="O653" s="512"/>
      <c r="P653" s="512"/>
      <c r="Q653" s="512"/>
      <c r="R653" s="512"/>
      <c r="S653" s="512"/>
      <c r="T653" s="512"/>
      <c r="U653" s="512"/>
      <c r="V653" s="512"/>
      <c r="W653" s="512"/>
      <c r="X653" s="512"/>
      <c r="Y653" s="512"/>
      <c r="Z653" s="512"/>
      <c r="AA653" s="512"/>
      <c r="AB653" s="512"/>
      <c r="AC653" s="512"/>
      <c r="AD653" s="512"/>
      <c r="AE653" s="512"/>
      <c r="AF653" s="512"/>
      <c r="AG653" s="512"/>
      <c r="AH653" s="512"/>
      <c r="AI653" s="512"/>
      <c r="AJ653" s="512"/>
      <c r="AK653" s="512"/>
      <c r="AL653" s="512"/>
      <c r="AM653" s="512"/>
      <c r="AN653" s="512"/>
    </row>
    <row r="654" spans="1:40" ht="15.75" customHeight="1">
      <c r="A654" s="512"/>
      <c r="B654" s="512"/>
      <c r="C654" s="512"/>
      <c r="D654" s="512"/>
      <c r="E654" s="512"/>
      <c r="F654" s="512"/>
      <c r="G654" s="512"/>
      <c r="H654" s="512"/>
      <c r="I654" s="512"/>
      <c r="J654" s="512"/>
      <c r="K654" s="512"/>
      <c r="L654" s="512"/>
      <c r="M654" s="512"/>
      <c r="N654" s="512"/>
      <c r="O654" s="512"/>
      <c r="P654" s="512"/>
      <c r="Q654" s="512"/>
      <c r="R654" s="512"/>
      <c r="S654" s="512"/>
      <c r="T654" s="512"/>
      <c r="U654" s="512"/>
      <c r="V654" s="512"/>
      <c r="W654" s="512"/>
      <c r="X654" s="512"/>
      <c r="Y654" s="512"/>
      <c r="Z654" s="512"/>
      <c r="AA654" s="512"/>
      <c r="AB654" s="512"/>
      <c r="AC654" s="512"/>
      <c r="AD654" s="512"/>
      <c r="AE654" s="512"/>
      <c r="AF654" s="512"/>
      <c r="AG654" s="512"/>
      <c r="AH654" s="512"/>
      <c r="AI654" s="512"/>
      <c r="AJ654" s="512"/>
      <c r="AK654" s="512"/>
      <c r="AL654" s="512"/>
      <c r="AM654" s="512"/>
      <c r="AN654" s="512"/>
    </row>
    <row r="655" spans="1:40" ht="15.75" customHeight="1">
      <c r="A655" s="512"/>
      <c r="B655" s="512"/>
      <c r="C655" s="512"/>
      <c r="D655" s="512"/>
      <c r="E655" s="512"/>
      <c r="F655" s="512"/>
      <c r="G655" s="512"/>
      <c r="H655" s="512"/>
      <c r="I655" s="512"/>
      <c r="J655" s="512"/>
      <c r="K655" s="512"/>
      <c r="L655" s="512"/>
      <c r="M655" s="512"/>
      <c r="N655" s="512"/>
      <c r="O655" s="512"/>
      <c r="P655" s="512"/>
      <c r="Q655" s="512"/>
      <c r="R655" s="512"/>
      <c r="S655" s="512"/>
      <c r="T655" s="512"/>
      <c r="U655" s="512"/>
      <c r="V655" s="512"/>
      <c r="W655" s="512"/>
      <c r="X655" s="512"/>
      <c r="Y655" s="512"/>
      <c r="Z655" s="512"/>
      <c r="AA655" s="512"/>
      <c r="AB655" s="512"/>
      <c r="AC655" s="512"/>
      <c r="AD655" s="512"/>
      <c r="AE655" s="512"/>
      <c r="AF655" s="512"/>
      <c r="AG655" s="512"/>
      <c r="AH655" s="512"/>
      <c r="AI655" s="512"/>
      <c r="AJ655" s="512"/>
      <c r="AK655" s="512"/>
      <c r="AL655" s="512"/>
      <c r="AM655" s="512"/>
      <c r="AN655" s="512"/>
    </row>
    <row r="656" spans="1:40" ht="15.75" customHeight="1">
      <c r="A656" s="512"/>
      <c r="B656" s="512"/>
      <c r="C656" s="512"/>
      <c r="D656" s="512"/>
      <c r="E656" s="512"/>
      <c r="F656" s="512"/>
      <c r="G656" s="512"/>
      <c r="H656" s="512"/>
      <c r="I656" s="512"/>
      <c r="J656" s="512"/>
      <c r="K656" s="512"/>
      <c r="L656" s="512"/>
      <c r="M656" s="512"/>
      <c r="N656" s="512"/>
      <c r="O656" s="512"/>
      <c r="P656" s="512"/>
      <c r="Q656" s="512"/>
      <c r="R656" s="512"/>
      <c r="S656" s="512"/>
      <c r="T656" s="512"/>
      <c r="U656" s="512"/>
      <c r="V656" s="512"/>
      <c r="W656" s="512"/>
      <c r="X656" s="512"/>
      <c r="Y656" s="512"/>
      <c r="Z656" s="512"/>
      <c r="AA656" s="512"/>
      <c r="AB656" s="512"/>
      <c r="AC656" s="512"/>
      <c r="AD656" s="512"/>
      <c r="AE656" s="512"/>
      <c r="AF656" s="512"/>
      <c r="AG656" s="512"/>
      <c r="AH656" s="512"/>
      <c r="AI656" s="512"/>
      <c r="AJ656" s="512"/>
      <c r="AK656" s="512"/>
      <c r="AL656" s="512"/>
      <c r="AM656" s="512"/>
      <c r="AN656" s="512"/>
    </row>
    <row r="657" spans="1:40" ht="15.75" customHeight="1">
      <c r="A657" s="512"/>
      <c r="B657" s="512"/>
      <c r="C657" s="512"/>
      <c r="D657" s="512"/>
      <c r="E657" s="512"/>
      <c r="F657" s="512"/>
      <c r="G657" s="512"/>
      <c r="H657" s="512"/>
      <c r="I657" s="512"/>
      <c r="J657" s="512"/>
      <c r="K657" s="512"/>
      <c r="L657" s="512"/>
      <c r="M657" s="512"/>
      <c r="N657" s="512"/>
      <c r="O657" s="512"/>
      <c r="P657" s="512"/>
      <c r="Q657" s="512"/>
      <c r="R657" s="512"/>
      <c r="S657" s="512"/>
      <c r="T657" s="512"/>
      <c r="U657" s="512"/>
      <c r="V657" s="512"/>
      <c r="W657" s="512"/>
      <c r="X657" s="512"/>
      <c r="Y657" s="512"/>
      <c r="Z657" s="512"/>
      <c r="AA657" s="512"/>
      <c r="AB657" s="512"/>
      <c r="AC657" s="512"/>
      <c r="AD657" s="512"/>
      <c r="AE657" s="512"/>
      <c r="AF657" s="512"/>
      <c r="AG657" s="512"/>
      <c r="AH657" s="512"/>
      <c r="AI657" s="512"/>
      <c r="AJ657" s="512"/>
      <c r="AK657" s="512"/>
      <c r="AL657" s="512"/>
      <c r="AM657" s="512"/>
      <c r="AN657" s="512"/>
    </row>
    <row r="658" spans="1:40" ht="15.75" customHeight="1">
      <c r="A658" s="512"/>
      <c r="B658" s="512"/>
      <c r="C658" s="512"/>
      <c r="D658" s="512"/>
      <c r="E658" s="512"/>
      <c r="F658" s="512"/>
      <c r="G658" s="512"/>
      <c r="H658" s="512"/>
      <c r="I658" s="512"/>
      <c r="J658" s="512"/>
      <c r="K658" s="512"/>
      <c r="L658" s="512"/>
      <c r="M658" s="512"/>
      <c r="N658" s="512"/>
      <c r="O658" s="512"/>
      <c r="P658" s="512"/>
      <c r="Q658" s="512"/>
      <c r="R658" s="512"/>
      <c r="S658" s="512"/>
      <c r="T658" s="512"/>
      <c r="U658" s="512"/>
      <c r="V658" s="512"/>
      <c r="W658" s="512"/>
      <c r="X658" s="512"/>
      <c r="Y658" s="512"/>
      <c r="Z658" s="512"/>
      <c r="AA658" s="512"/>
      <c r="AB658" s="512"/>
      <c r="AC658" s="512"/>
      <c r="AD658" s="512"/>
      <c r="AE658" s="512"/>
      <c r="AF658" s="512"/>
      <c r="AG658" s="512"/>
      <c r="AH658" s="512"/>
      <c r="AI658" s="512"/>
      <c r="AJ658" s="512"/>
      <c r="AK658" s="512"/>
      <c r="AL658" s="512"/>
      <c r="AM658" s="512"/>
      <c r="AN658" s="512"/>
    </row>
    <row r="659" spans="1:40" ht="15.75" customHeight="1">
      <c r="A659" s="512"/>
      <c r="B659" s="512"/>
      <c r="C659" s="512"/>
      <c r="D659" s="512"/>
      <c r="E659" s="512"/>
      <c r="F659" s="512"/>
      <c r="G659" s="512"/>
      <c r="H659" s="512"/>
      <c r="I659" s="512"/>
      <c r="J659" s="512"/>
      <c r="K659" s="512"/>
      <c r="L659" s="512"/>
      <c r="M659" s="512"/>
      <c r="N659" s="512"/>
      <c r="O659" s="512"/>
      <c r="P659" s="512"/>
      <c r="Q659" s="512"/>
      <c r="R659" s="512"/>
      <c r="S659" s="512"/>
      <c r="T659" s="512"/>
      <c r="U659" s="512"/>
      <c r="V659" s="512"/>
      <c r="W659" s="512"/>
      <c r="X659" s="512"/>
      <c r="Y659" s="512"/>
      <c r="Z659" s="512"/>
      <c r="AA659" s="512"/>
      <c r="AB659" s="512"/>
      <c r="AC659" s="512"/>
      <c r="AD659" s="512"/>
      <c r="AE659" s="512"/>
      <c r="AF659" s="512"/>
      <c r="AG659" s="512"/>
      <c r="AH659" s="512"/>
      <c r="AI659" s="512"/>
      <c r="AJ659" s="512"/>
      <c r="AK659" s="512"/>
      <c r="AL659" s="512"/>
      <c r="AM659" s="512"/>
      <c r="AN659" s="512"/>
    </row>
    <row r="660" spans="1:40" ht="15.75" customHeight="1">
      <c r="A660" s="512"/>
      <c r="B660" s="512"/>
      <c r="C660" s="512"/>
      <c r="D660" s="512"/>
      <c r="E660" s="512"/>
      <c r="F660" s="512"/>
      <c r="G660" s="512"/>
      <c r="H660" s="512"/>
      <c r="I660" s="512"/>
      <c r="J660" s="512"/>
      <c r="K660" s="512"/>
      <c r="L660" s="512"/>
      <c r="M660" s="512"/>
      <c r="N660" s="512"/>
      <c r="O660" s="512"/>
      <c r="P660" s="512"/>
      <c r="Q660" s="512"/>
      <c r="R660" s="512"/>
      <c r="S660" s="512"/>
      <c r="T660" s="512"/>
      <c r="U660" s="512"/>
      <c r="V660" s="512"/>
      <c r="W660" s="512"/>
      <c r="X660" s="512"/>
      <c r="Y660" s="512"/>
      <c r="Z660" s="512"/>
      <c r="AA660" s="512"/>
      <c r="AB660" s="512"/>
      <c r="AC660" s="512"/>
      <c r="AD660" s="512"/>
      <c r="AE660" s="512"/>
      <c r="AF660" s="512"/>
      <c r="AG660" s="512"/>
      <c r="AH660" s="512"/>
      <c r="AI660" s="512"/>
      <c r="AJ660" s="512"/>
      <c r="AK660" s="512"/>
      <c r="AL660" s="512"/>
      <c r="AM660" s="512"/>
      <c r="AN660" s="512"/>
    </row>
    <row r="661" spans="1:40" ht="15.75" customHeight="1">
      <c r="A661" s="512"/>
      <c r="B661" s="512"/>
      <c r="C661" s="512"/>
      <c r="D661" s="512"/>
      <c r="E661" s="512"/>
      <c r="F661" s="512"/>
      <c r="G661" s="512"/>
      <c r="H661" s="512"/>
      <c r="I661" s="512"/>
      <c r="J661" s="512"/>
      <c r="K661" s="512"/>
      <c r="L661" s="512"/>
      <c r="M661" s="512"/>
      <c r="N661" s="512"/>
      <c r="O661" s="512"/>
      <c r="P661" s="512"/>
      <c r="Q661" s="512"/>
      <c r="R661" s="512"/>
      <c r="S661" s="512"/>
      <c r="T661" s="512"/>
      <c r="U661" s="512"/>
      <c r="V661" s="512"/>
      <c r="W661" s="512"/>
      <c r="X661" s="512"/>
      <c r="Y661" s="512"/>
      <c r="Z661" s="512"/>
      <c r="AA661" s="512"/>
      <c r="AB661" s="512"/>
      <c r="AC661" s="512"/>
      <c r="AD661" s="512"/>
      <c r="AE661" s="512"/>
      <c r="AF661" s="512"/>
      <c r="AG661" s="512"/>
      <c r="AH661" s="512"/>
      <c r="AI661" s="512"/>
      <c r="AJ661" s="512"/>
      <c r="AK661" s="512"/>
      <c r="AL661" s="512"/>
      <c r="AM661" s="512"/>
      <c r="AN661" s="512"/>
    </row>
    <row r="662" spans="1:40" ht="15.75" customHeight="1">
      <c r="A662" s="512"/>
      <c r="B662" s="512"/>
      <c r="C662" s="512"/>
      <c r="D662" s="512"/>
      <c r="E662" s="512"/>
      <c r="F662" s="512"/>
      <c r="G662" s="512"/>
      <c r="H662" s="512"/>
      <c r="I662" s="512"/>
      <c r="J662" s="512"/>
      <c r="K662" s="512"/>
      <c r="L662" s="512"/>
      <c r="M662" s="512"/>
      <c r="N662" s="512"/>
      <c r="O662" s="512"/>
      <c r="P662" s="512"/>
      <c r="Q662" s="512"/>
      <c r="R662" s="512"/>
      <c r="S662" s="512"/>
      <c r="T662" s="512"/>
      <c r="U662" s="512"/>
      <c r="V662" s="512"/>
      <c r="W662" s="512"/>
      <c r="X662" s="512"/>
      <c r="Y662" s="512"/>
      <c r="Z662" s="512"/>
      <c r="AA662" s="512"/>
      <c r="AB662" s="512"/>
      <c r="AC662" s="512"/>
      <c r="AD662" s="512"/>
      <c r="AE662" s="512"/>
      <c r="AF662" s="512"/>
      <c r="AG662" s="512"/>
      <c r="AH662" s="512"/>
      <c r="AI662" s="512"/>
      <c r="AJ662" s="512"/>
      <c r="AK662" s="512"/>
      <c r="AL662" s="512"/>
      <c r="AM662" s="512"/>
      <c r="AN662" s="512"/>
    </row>
    <row r="663" spans="1:40" ht="15.75" customHeight="1">
      <c r="A663" s="512"/>
      <c r="B663" s="512"/>
      <c r="C663" s="512"/>
      <c r="D663" s="512"/>
      <c r="E663" s="512"/>
      <c r="F663" s="512"/>
      <c r="G663" s="512"/>
      <c r="H663" s="512"/>
      <c r="I663" s="512"/>
      <c r="J663" s="512"/>
      <c r="K663" s="512"/>
      <c r="L663" s="512"/>
      <c r="M663" s="512"/>
      <c r="N663" s="512"/>
      <c r="O663" s="512"/>
      <c r="P663" s="512"/>
      <c r="Q663" s="512"/>
      <c r="R663" s="512"/>
      <c r="S663" s="512"/>
      <c r="T663" s="512"/>
      <c r="U663" s="512"/>
      <c r="V663" s="512"/>
      <c r="W663" s="512"/>
      <c r="X663" s="512"/>
      <c r="Y663" s="512"/>
      <c r="Z663" s="512"/>
      <c r="AA663" s="512"/>
      <c r="AB663" s="512"/>
      <c r="AC663" s="512"/>
      <c r="AD663" s="512"/>
      <c r="AE663" s="512"/>
      <c r="AF663" s="512"/>
      <c r="AG663" s="512"/>
      <c r="AH663" s="512"/>
      <c r="AI663" s="512"/>
      <c r="AJ663" s="512"/>
      <c r="AK663" s="512"/>
      <c r="AL663" s="512"/>
      <c r="AM663" s="512"/>
      <c r="AN663" s="512"/>
    </row>
    <row r="664" spans="1:40" ht="15.75" customHeight="1">
      <c r="A664" s="512"/>
      <c r="B664" s="512"/>
      <c r="C664" s="512"/>
      <c r="D664" s="512"/>
      <c r="E664" s="512"/>
      <c r="F664" s="512"/>
      <c r="G664" s="512"/>
      <c r="H664" s="512"/>
      <c r="I664" s="512"/>
      <c r="J664" s="512"/>
      <c r="K664" s="512"/>
      <c r="L664" s="512"/>
      <c r="M664" s="512"/>
      <c r="N664" s="512"/>
      <c r="O664" s="512"/>
      <c r="P664" s="512"/>
      <c r="Q664" s="512"/>
      <c r="R664" s="512"/>
      <c r="S664" s="512"/>
      <c r="T664" s="512"/>
      <c r="U664" s="512"/>
      <c r="V664" s="512"/>
      <c r="W664" s="512"/>
      <c r="X664" s="512"/>
      <c r="Y664" s="512"/>
      <c r="Z664" s="512"/>
      <c r="AA664" s="512"/>
      <c r="AB664" s="512"/>
      <c r="AC664" s="512"/>
      <c r="AD664" s="512"/>
      <c r="AE664" s="512"/>
      <c r="AF664" s="512"/>
      <c r="AG664" s="512"/>
      <c r="AH664" s="512"/>
      <c r="AI664" s="512"/>
      <c r="AJ664" s="512"/>
      <c r="AK664" s="512"/>
      <c r="AL664" s="512"/>
      <c r="AM664" s="512"/>
      <c r="AN664" s="512"/>
    </row>
    <row r="665" spans="1:40" ht="15.75" customHeight="1">
      <c r="A665" s="512"/>
      <c r="B665" s="512"/>
      <c r="C665" s="512"/>
      <c r="D665" s="512"/>
      <c r="E665" s="512"/>
      <c r="F665" s="512"/>
      <c r="G665" s="512"/>
      <c r="H665" s="512"/>
      <c r="I665" s="512"/>
      <c r="J665" s="512"/>
      <c r="K665" s="512"/>
      <c r="L665" s="512"/>
      <c r="M665" s="512"/>
      <c r="N665" s="512"/>
      <c r="O665" s="512"/>
      <c r="P665" s="512"/>
      <c r="Q665" s="512"/>
      <c r="R665" s="512"/>
      <c r="S665" s="512"/>
      <c r="T665" s="512"/>
      <c r="U665" s="512"/>
      <c r="V665" s="512"/>
      <c r="W665" s="512"/>
      <c r="X665" s="512"/>
      <c r="Y665" s="512"/>
      <c r="Z665" s="512"/>
      <c r="AA665" s="512"/>
      <c r="AB665" s="512"/>
      <c r="AC665" s="512"/>
      <c r="AD665" s="512"/>
      <c r="AE665" s="512"/>
      <c r="AF665" s="512"/>
      <c r="AG665" s="512"/>
      <c r="AH665" s="512"/>
      <c r="AI665" s="512"/>
      <c r="AJ665" s="512"/>
      <c r="AK665" s="512"/>
      <c r="AL665" s="512"/>
      <c r="AM665" s="512"/>
      <c r="AN665" s="512"/>
    </row>
    <row r="666" spans="1:40" ht="15.75" customHeight="1">
      <c r="A666" s="512"/>
      <c r="B666" s="512"/>
      <c r="C666" s="512"/>
      <c r="D666" s="512"/>
      <c r="E666" s="512"/>
      <c r="F666" s="512"/>
      <c r="G666" s="512"/>
      <c r="H666" s="512"/>
      <c r="I666" s="512"/>
      <c r="J666" s="512"/>
      <c r="K666" s="512"/>
      <c r="L666" s="512"/>
      <c r="M666" s="512"/>
      <c r="N666" s="512"/>
      <c r="O666" s="512"/>
      <c r="P666" s="512"/>
      <c r="Q666" s="512"/>
      <c r="R666" s="512"/>
      <c r="S666" s="512"/>
      <c r="T666" s="512"/>
      <c r="U666" s="512"/>
      <c r="V666" s="512"/>
      <c r="W666" s="512"/>
      <c r="X666" s="512"/>
      <c r="Y666" s="512"/>
      <c r="Z666" s="512"/>
      <c r="AA666" s="512"/>
      <c r="AB666" s="512"/>
      <c r="AC666" s="512"/>
      <c r="AD666" s="512"/>
      <c r="AE666" s="512"/>
      <c r="AF666" s="512"/>
      <c r="AG666" s="512"/>
      <c r="AH666" s="512"/>
      <c r="AI666" s="512"/>
      <c r="AJ666" s="512"/>
      <c r="AK666" s="512"/>
      <c r="AL666" s="512"/>
      <c r="AM666" s="512"/>
      <c r="AN666" s="512"/>
    </row>
    <row r="667" spans="1:40" ht="15.75" customHeight="1">
      <c r="A667" s="512"/>
      <c r="B667" s="512"/>
      <c r="C667" s="512"/>
      <c r="D667" s="512"/>
      <c r="E667" s="512"/>
      <c r="F667" s="512"/>
      <c r="G667" s="512"/>
      <c r="H667" s="512"/>
      <c r="I667" s="512"/>
      <c r="J667" s="512"/>
      <c r="K667" s="512"/>
      <c r="L667" s="512"/>
      <c r="M667" s="512"/>
      <c r="N667" s="512"/>
      <c r="O667" s="512"/>
      <c r="P667" s="512"/>
      <c r="Q667" s="512"/>
      <c r="R667" s="512"/>
      <c r="S667" s="512"/>
      <c r="T667" s="512"/>
      <c r="U667" s="512"/>
      <c r="V667" s="512"/>
      <c r="W667" s="512"/>
      <c r="X667" s="512"/>
      <c r="Y667" s="512"/>
      <c r="Z667" s="512"/>
      <c r="AA667" s="512"/>
      <c r="AB667" s="512"/>
      <c r="AC667" s="512"/>
      <c r="AD667" s="512"/>
      <c r="AE667" s="512"/>
      <c r="AF667" s="512"/>
      <c r="AG667" s="512"/>
      <c r="AH667" s="512"/>
      <c r="AI667" s="512"/>
      <c r="AJ667" s="512"/>
      <c r="AK667" s="512"/>
      <c r="AL667" s="512"/>
      <c r="AM667" s="512"/>
      <c r="AN667" s="512"/>
    </row>
    <row r="668" spans="1:40" ht="15.75" customHeight="1">
      <c r="A668" s="512"/>
      <c r="B668" s="512"/>
      <c r="C668" s="512"/>
      <c r="D668" s="512"/>
      <c r="E668" s="512"/>
      <c r="F668" s="512"/>
      <c r="G668" s="512"/>
      <c r="H668" s="512"/>
      <c r="I668" s="512"/>
      <c r="J668" s="512"/>
      <c r="K668" s="512"/>
      <c r="L668" s="512"/>
      <c r="M668" s="512"/>
      <c r="N668" s="512"/>
      <c r="O668" s="512"/>
      <c r="P668" s="512"/>
      <c r="Q668" s="512"/>
      <c r="R668" s="512"/>
      <c r="S668" s="512"/>
      <c r="T668" s="512"/>
      <c r="U668" s="512"/>
      <c r="V668" s="512"/>
      <c r="W668" s="512"/>
      <c r="X668" s="512"/>
      <c r="Y668" s="512"/>
      <c r="Z668" s="512"/>
      <c r="AA668" s="512"/>
      <c r="AB668" s="512"/>
      <c r="AC668" s="512"/>
      <c r="AD668" s="512"/>
      <c r="AE668" s="512"/>
      <c r="AF668" s="512"/>
      <c r="AG668" s="512"/>
      <c r="AH668" s="512"/>
      <c r="AI668" s="512"/>
      <c r="AJ668" s="512"/>
      <c r="AK668" s="512"/>
      <c r="AL668" s="512"/>
      <c r="AM668" s="512"/>
      <c r="AN668" s="512"/>
    </row>
    <row r="669" spans="1:40" ht="15.75" customHeight="1">
      <c r="A669" s="512"/>
      <c r="B669" s="512"/>
      <c r="C669" s="512"/>
      <c r="D669" s="512"/>
      <c r="E669" s="512"/>
      <c r="F669" s="512"/>
      <c r="G669" s="512"/>
      <c r="H669" s="512"/>
      <c r="I669" s="512"/>
      <c r="J669" s="512"/>
      <c r="K669" s="512"/>
      <c r="L669" s="512"/>
      <c r="M669" s="512"/>
      <c r="N669" s="512"/>
      <c r="O669" s="512"/>
      <c r="P669" s="512"/>
      <c r="Q669" s="512"/>
      <c r="R669" s="512"/>
      <c r="S669" s="512"/>
      <c r="T669" s="512"/>
      <c r="U669" s="512"/>
      <c r="V669" s="512"/>
      <c r="W669" s="512"/>
      <c r="X669" s="512"/>
      <c r="Y669" s="512"/>
      <c r="Z669" s="512"/>
      <c r="AA669" s="512"/>
      <c r="AB669" s="512"/>
      <c r="AC669" s="512"/>
      <c r="AD669" s="512"/>
      <c r="AE669" s="512"/>
      <c r="AF669" s="512"/>
      <c r="AG669" s="512"/>
      <c r="AH669" s="512"/>
      <c r="AI669" s="512"/>
      <c r="AJ669" s="512"/>
      <c r="AK669" s="512"/>
      <c r="AL669" s="512"/>
      <c r="AM669" s="512"/>
      <c r="AN669" s="512"/>
    </row>
    <row r="670" spans="1:40" ht="15.75" customHeight="1">
      <c r="A670" s="512"/>
      <c r="B670" s="512"/>
      <c r="C670" s="512"/>
      <c r="D670" s="512"/>
      <c r="E670" s="512"/>
      <c r="F670" s="512"/>
      <c r="G670" s="512"/>
      <c r="H670" s="512"/>
      <c r="I670" s="512"/>
      <c r="J670" s="512"/>
      <c r="K670" s="512"/>
      <c r="L670" s="512"/>
      <c r="M670" s="512"/>
      <c r="N670" s="512"/>
      <c r="O670" s="512"/>
      <c r="P670" s="512"/>
      <c r="Q670" s="512"/>
      <c r="R670" s="512"/>
      <c r="S670" s="512"/>
      <c r="T670" s="512"/>
      <c r="U670" s="512"/>
      <c r="V670" s="512"/>
      <c r="W670" s="512"/>
      <c r="X670" s="512"/>
      <c r="Y670" s="512"/>
      <c r="Z670" s="512"/>
      <c r="AA670" s="512"/>
      <c r="AB670" s="512"/>
      <c r="AC670" s="512"/>
      <c r="AD670" s="512"/>
      <c r="AE670" s="512"/>
      <c r="AF670" s="512"/>
      <c r="AG670" s="512"/>
      <c r="AH670" s="512"/>
      <c r="AI670" s="512"/>
      <c r="AJ670" s="512"/>
      <c r="AK670" s="512"/>
      <c r="AL670" s="512"/>
      <c r="AM670" s="512"/>
      <c r="AN670" s="512"/>
    </row>
    <row r="671" spans="1:40" ht="15.75" customHeight="1">
      <c r="A671" s="512"/>
      <c r="B671" s="512"/>
      <c r="C671" s="512"/>
      <c r="D671" s="512"/>
      <c r="E671" s="512"/>
      <c r="F671" s="512"/>
      <c r="G671" s="512"/>
      <c r="H671" s="512"/>
      <c r="I671" s="512"/>
      <c r="J671" s="512"/>
      <c r="K671" s="512"/>
      <c r="L671" s="512"/>
      <c r="M671" s="512"/>
      <c r="N671" s="512"/>
      <c r="O671" s="512"/>
      <c r="P671" s="512"/>
      <c r="Q671" s="512"/>
      <c r="R671" s="512"/>
      <c r="S671" s="512"/>
      <c r="T671" s="512"/>
      <c r="U671" s="512"/>
      <c r="V671" s="512"/>
      <c r="W671" s="512"/>
      <c r="X671" s="512"/>
      <c r="Y671" s="512"/>
      <c r="Z671" s="512"/>
      <c r="AA671" s="512"/>
      <c r="AB671" s="512"/>
      <c r="AC671" s="512"/>
      <c r="AD671" s="512"/>
      <c r="AE671" s="512"/>
      <c r="AF671" s="512"/>
      <c r="AG671" s="512"/>
      <c r="AH671" s="512"/>
      <c r="AI671" s="512"/>
      <c r="AJ671" s="512"/>
      <c r="AK671" s="512"/>
      <c r="AL671" s="512"/>
      <c r="AM671" s="512"/>
      <c r="AN671" s="512"/>
    </row>
    <row r="672" spans="1:40" ht="15.75" customHeight="1">
      <c r="A672" s="512"/>
      <c r="B672" s="512"/>
      <c r="C672" s="512"/>
      <c r="D672" s="512"/>
      <c r="E672" s="512"/>
      <c r="F672" s="512"/>
      <c r="G672" s="512"/>
      <c r="H672" s="512"/>
      <c r="I672" s="512"/>
      <c r="J672" s="512"/>
      <c r="K672" s="512"/>
      <c r="L672" s="512"/>
      <c r="M672" s="512"/>
      <c r="N672" s="512"/>
      <c r="O672" s="512"/>
      <c r="P672" s="512"/>
      <c r="Q672" s="512"/>
      <c r="R672" s="512"/>
      <c r="S672" s="512"/>
      <c r="T672" s="512"/>
      <c r="U672" s="512"/>
      <c r="V672" s="512"/>
      <c r="W672" s="512"/>
      <c r="X672" s="512"/>
      <c r="Y672" s="512"/>
      <c r="Z672" s="512"/>
      <c r="AA672" s="512"/>
      <c r="AB672" s="512"/>
      <c r="AC672" s="512"/>
      <c r="AD672" s="512"/>
      <c r="AE672" s="512"/>
      <c r="AF672" s="512"/>
      <c r="AG672" s="512"/>
      <c r="AH672" s="512"/>
      <c r="AI672" s="512"/>
      <c r="AJ672" s="512"/>
      <c r="AK672" s="512"/>
      <c r="AL672" s="512"/>
      <c r="AM672" s="512"/>
      <c r="AN672" s="512"/>
    </row>
    <row r="673" spans="1:40" ht="15.75" customHeight="1">
      <c r="A673" s="512"/>
      <c r="B673" s="512"/>
      <c r="C673" s="512"/>
      <c r="D673" s="512"/>
      <c r="E673" s="512"/>
      <c r="F673" s="512"/>
      <c r="G673" s="512"/>
      <c r="H673" s="512"/>
      <c r="I673" s="512"/>
      <c r="J673" s="512"/>
      <c r="K673" s="512"/>
      <c r="L673" s="512"/>
      <c r="M673" s="512"/>
      <c r="N673" s="512"/>
      <c r="O673" s="512"/>
      <c r="P673" s="512"/>
      <c r="Q673" s="512"/>
      <c r="R673" s="512"/>
      <c r="S673" s="512"/>
      <c r="T673" s="512"/>
      <c r="U673" s="512"/>
      <c r="V673" s="512"/>
      <c r="W673" s="512"/>
      <c r="X673" s="512"/>
      <c r="Y673" s="512"/>
      <c r="Z673" s="512"/>
      <c r="AA673" s="512"/>
      <c r="AB673" s="512"/>
      <c r="AC673" s="512"/>
      <c r="AD673" s="512"/>
      <c r="AE673" s="512"/>
      <c r="AF673" s="512"/>
      <c r="AG673" s="512"/>
      <c r="AH673" s="512"/>
      <c r="AI673" s="512"/>
      <c r="AJ673" s="512"/>
      <c r="AK673" s="512"/>
      <c r="AL673" s="512"/>
      <c r="AM673" s="512"/>
      <c r="AN673" s="512"/>
    </row>
    <row r="674" spans="1:40" ht="15.75" customHeight="1">
      <c r="A674" s="512"/>
      <c r="B674" s="512"/>
      <c r="C674" s="512"/>
      <c r="D674" s="512"/>
      <c r="E674" s="512"/>
      <c r="F674" s="512"/>
      <c r="G674" s="512"/>
      <c r="H674" s="512"/>
      <c r="I674" s="512"/>
      <c r="J674" s="512"/>
      <c r="K674" s="512"/>
      <c r="L674" s="512"/>
      <c r="M674" s="512"/>
      <c r="N674" s="512"/>
      <c r="O674" s="512"/>
      <c r="P674" s="512"/>
      <c r="Q674" s="512"/>
      <c r="R674" s="512"/>
      <c r="S674" s="512"/>
      <c r="T674" s="512"/>
      <c r="U674" s="512"/>
      <c r="V674" s="512"/>
      <c r="W674" s="512"/>
      <c r="X674" s="512"/>
      <c r="Y674" s="512"/>
      <c r="Z674" s="512"/>
      <c r="AA674" s="512"/>
      <c r="AB674" s="512"/>
      <c r="AC674" s="512"/>
      <c r="AD674" s="512"/>
      <c r="AE674" s="512"/>
      <c r="AF674" s="512"/>
      <c r="AG674" s="512"/>
      <c r="AH674" s="512"/>
      <c r="AI674" s="512"/>
      <c r="AJ674" s="512"/>
      <c r="AK674" s="512"/>
      <c r="AL674" s="512"/>
      <c r="AM674" s="512"/>
      <c r="AN674" s="512"/>
    </row>
    <row r="675" spans="1:40" ht="15.75" customHeight="1">
      <c r="A675" s="512"/>
      <c r="B675" s="512"/>
      <c r="C675" s="512"/>
      <c r="D675" s="512"/>
      <c r="E675" s="512"/>
      <c r="F675" s="512"/>
      <c r="G675" s="512"/>
      <c r="H675" s="512"/>
      <c r="I675" s="512"/>
      <c r="J675" s="512"/>
      <c r="K675" s="512"/>
      <c r="L675" s="512"/>
      <c r="M675" s="512"/>
      <c r="N675" s="512"/>
      <c r="O675" s="512"/>
      <c r="P675" s="512"/>
      <c r="Q675" s="512"/>
      <c r="R675" s="512"/>
      <c r="S675" s="512"/>
      <c r="T675" s="512"/>
      <c r="U675" s="512"/>
      <c r="V675" s="512"/>
      <c r="W675" s="512"/>
      <c r="X675" s="512"/>
      <c r="Y675" s="512"/>
      <c r="Z675" s="512"/>
      <c r="AA675" s="512"/>
      <c r="AB675" s="512"/>
      <c r="AC675" s="512"/>
      <c r="AD675" s="512"/>
      <c r="AE675" s="512"/>
      <c r="AF675" s="512"/>
      <c r="AG675" s="512"/>
      <c r="AH675" s="512"/>
      <c r="AI675" s="512"/>
      <c r="AJ675" s="512"/>
      <c r="AK675" s="512"/>
      <c r="AL675" s="512"/>
      <c r="AM675" s="512"/>
      <c r="AN675" s="512"/>
    </row>
    <row r="676" spans="1:40" ht="15.75" customHeight="1">
      <c r="A676" s="512"/>
      <c r="B676" s="512"/>
      <c r="C676" s="512"/>
      <c r="D676" s="512"/>
      <c r="E676" s="512"/>
      <c r="F676" s="512"/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/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</row>
    <row r="677" spans="1:40" ht="15.75" customHeight="1">
      <c r="A677" s="512"/>
      <c r="B677" s="512"/>
      <c r="C677" s="512"/>
      <c r="D677" s="512"/>
      <c r="E677" s="512"/>
      <c r="F677" s="512"/>
      <c r="G677" s="512"/>
      <c r="H677" s="512"/>
      <c r="I677" s="512"/>
      <c r="J677" s="512"/>
      <c r="K677" s="512"/>
      <c r="L677" s="512"/>
      <c r="M677" s="512"/>
      <c r="N677" s="512"/>
      <c r="O677" s="512"/>
      <c r="P677" s="512"/>
      <c r="Q677" s="512"/>
      <c r="R677" s="512"/>
      <c r="S677" s="512"/>
      <c r="T677" s="512"/>
      <c r="U677" s="512"/>
      <c r="V677" s="512"/>
      <c r="W677" s="512"/>
      <c r="X677" s="512"/>
      <c r="Y677" s="512"/>
      <c r="Z677" s="512"/>
      <c r="AA677" s="512"/>
      <c r="AB677" s="512"/>
      <c r="AC677" s="512"/>
      <c r="AD677" s="512"/>
      <c r="AE677" s="512"/>
      <c r="AF677" s="512"/>
      <c r="AG677" s="512"/>
      <c r="AH677" s="512"/>
      <c r="AI677" s="512"/>
      <c r="AJ677" s="512"/>
      <c r="AK677" s="512"/>
      <c r="AL677" s="512"/>
      <c r="AM677" s="512"/>
      <c r="AN677" s="512"/>
    </row>
    <row r="678" spans="1:40" ht="15.75" customHeight="1">
      <c r="A678" s="512"/>
      <c r="B678" s="512"/>
      <c r="C678" s="512"/>
      <c r="D678" s="512"/>
      <c r="E678" s="512"/>
      <c r="F678" s="512"/>
      <c r="G678" s="512"/>
      <c r="H678" s="512"/>
      <c r="I678" s="512"/>
      <c r="J678" s="512"/>
      <c r="K678" s="512"/>
      <c r="L678" s="512"/>
      <c r="M678" s="512"/>
      <c r="N678" s="512"/>
      <c r="O678" s="512"/>
      <c r="P678" s="512"/>
      <c r="Q678" s="512"/>
      <c r="R678" s="512"/>
      <c r="S678" s="512"/>
      <c r="T678" s="512"/>
      <c r="U678" s="512"/>
      <c r="V678" s="512"/>
      <c r="W678" s="512"/>
      <c r="X678" s="512"/>
      <c r="Y678" s="512"/>
      <c r="Z678" s="512"/>
      <c r="AA678" s="512"/>
      <c r="AB678" s="512"/>
      <c r="AC678" s="512"/>
      <c r="AD678" s="512"/>
      <c r="AE678" s="512"/>
      <c r="AF678" s="512"/>
      <c r="AG678" s="512"/>
      <c r="AH678" s="512"/>
      <c r="AI678" s="512"/>
      <c r="AJ678" s="512"/>
      <c r="AK678" s="512"/>
      <c r="AL678" s="512"/>
      <c r="AM678" s="512"/>
      <c r="AN678" s="512"/>
    </row>
    <row r="679" spans="1:40" ht="15.75" customHeight="1">
      <c r="A679" s="512"/>
      <c r="B679" s="512"/>
      <c r="C679" s="512"/>
      <c r="D679" s="512"/>
      <c r="E679" s="512"/>
      <c r="F679" s="512"/>
      <c r="G679" s="512"/>
      <c r="H679" s="512"/>
      <c r="I679" s="512"/>
      <c r="J679" s="512"/>
      <c r="K679" s="512"/>
      <c r="L679" s="512"/>
      <c r="M679" s="512"/>
      <c r="N679" s="512"/>
      <c r="O679" s="512"/>
      <c r="P679" s="512"/>
      <c r="Q679" s="512"/>
      <c r="R679" s="512"/>
      <c r="S679" s="512"/>
      <c r="T679" s="512"/>
      <c r="U679" s="512"/>
      <c r="V679" s="512"/>
      <c r="W679" s="512"/>
      <c r="X679" s="512"/>
      <c r="Y679" s="512"/>
      <c r="Z679" s="512"/>
      <c r="AA679" s="512"/>
      <c r="AB679" s="512"/>
      <c r="AC679" s="512"/>
      <c r="AD679" s="512"/>
      <c r="AE679" s="512"/>
      <c r="AF679" s="512"/>
      <c r="AG679" s="512"/>
      <c r="AH679" s="512"/>
      <c r="AI679" s="512"/>
      <c r="AJ679" s="512"/>
      <c r="AK679" s="512"/>
      <c r="AL679" s="512"/>
      <c r="AM679" s="512"/>
      <c r="AN679" s="512"/>
    </row>
    <row r="680" spans="1:40" ht="15.75" customHeight="1">
      <c r="A680" s="512"/>
      <c r="B680" s="512"/>
      <c r="C680" s="512"/>
      <c r="D680" s="512"/>
      <c r="E680" s="512"/>
      <c r="F680" s="512"/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/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</row>
    <row r="681" spans="1:40" ht="15.75" customHeight="1">
      <c r="A681" s="512"/>
      <c r="B681" s="512"/>
      <c r="C681" s="512"/>
      <c r="D681" s="512"/>
      <c r="E681" s="512"/>
      <c r="F681" s="512"/>
      <c r="G681" s="512"/>
      <c r="H681" s="512"/>
      <c r="I681" s="512"/>
      <c r="J681" s="512"/>
      <c r="K681" s="512"/>
      <c r="L681" s="512"/>
      <c r="M681" s="512"/>
      <c r="N681" s="512"/>
      <c r="O681" s="512"/>
      <c r="P681" s="512"/>
      <c r="Q681" s="512"/>
      <c r="R681" s="512"/>
      <c r="S681" s="512"/>
      <c r="T681" s="512"/>
      <c r="U681" s="512"/>
      <c r="V681" s="512"/>
      <c r="W681" s="512"/>
      <c r="X681" s="512"/>
      <c r="Y681" s="512"/>
      <c r="Z681" s="512"/>
      <c r="AA681" s="512"/>
      <c r="AB681" s="512"/>
      <c r="AC681" s="512"/>
      <c r="AD681" s="512"/>
      <c r="AE681" s="512"/>
      <c r="AF681" s="512"/>
      <c r="AG681" s="512"/>
      <c r="AH681" s="512"/>
      <c r="AI681" s="512"/>
      <c r="AJ681" s="512"/>
      <c r="AK681" s="512"/>
      <c r="AL681" s="512"/>
      <c r="AM681" s="512"/>
      <c r="AN681" s="512"/>
    </row>
    <row r="682" spans="1:40" ht="15.75" customHeight="1">
      <c r="A682" s="512"/>
      <c r="B682" s="512"/>
      <c r="C682" s="512"/>
      <c r="D682" s="512"/>
      <c r="E682" s="512"/>
      <c r="F682" s="512"/>
      <c r="G682" s="512"/>
      <c r="H682" s="512"/>
      <c r="I682" s="512"/>
      <c r="J682" s="512"/>
      <c r="K682" s="512"/>
      <c r="L682" s="512"/>
      <c r="M682" s="512"/>
      <c r="N682" s="512"/>
      <c r="O682" s="512"/>
      <c r="P682" s="512"/>
      <c r="Q682" s="512"/>
      <c r="R682" s="512"/>
      <c r="S682" s="512"/>
      <c r="T682" s="512"/>
      <c r="U682" s="512"/>
      <c r="V682" s="512"/>
      <c r="W682" s="512"/>
      <c r="X682" s="512"/>
      <c r="Y682" s="512"/>
      <c r="Z682" s="512"/>
      <c r="AA682" s="512"/>
      <c r="AB682" s="512"/>
      <c r="AC682" s="512"/>
      <c r="AD682" s="512"/>
      <c r="AE682" s="512"/>
      <c r="AF682" s="512"/>
      <c r="AG682" s="512"/>
      <c r="AH682" s="512"/>
      <c r="AI682" s="512"/>
      <c r="AJ682" s="512"/>
      <c r="AK682" s="512"/>
      <c r="AL682" s="512"/>
      <c r="AM682" s="512"/>
      <c r="AN682" s="512"/>
    </row>
    <row r="683" spans="1:40" ht="15.75" customHeight="1">
      <c r="A683" s="512"/>
      <c r="B683" s="512"/>
      <c r="C683" s="512"/>
      <c r="D683" s="512"/>
      <c r="E683" s="512"/>
      <c r="F683" s="512"/>
      <c r="G683" s="512"/>
      <c r="H683" s="512"/>
      <c r="I683" s="512"/>
      <c r="J683" s="512"/>
      <c r="K683" s="512"/>
      <c r="L683" s="512"/>
      <c r="M683" s="512"/>
      <c r="N683" s="512"/>
      <c r="O683" s="512"/>
      <c r="P683" s="512"/>
      <c r="Q683" s="512"/>
      <c r="R683" s="512"/>
      <c r="S683" s="512"/>
      <c r="T683" s="512"/>
      <c r="U683" s="512"/>
      <c r="V683" s="512"/>
      <c r="W683" s="512"/>
      <c r="X683" s="512"/>
      <c r="Y683" s="512"/>
      <c r="Z683" s="512"/>
      <c r="AA683" s="512"/>
      <c r="AB683" s="512"/>
      <c r="AC683" s="512"/>
      <c r="AD683" s="512"/>
      <c r="AE683" s="512"/>
      <c r="AF683" s="512"/>
      <c r="AG683" s="512"/>
      <c r="AH683" s="512"/>
      <c r="AI683" s="512"/>
      <c r="AJ683" s="512"/>
      <c r="AK683" s="512"/>
      <c r="AL683" s="512"/>
      <c r="AM683" s="512"/>
      <c r="AN683" s="512"/>
    </row>
    <row r="684" spans="1:40" ht="15.75" customHeight="1">
      <c r="A684" s="512"/>
      <c r="B684" s="512"/>
      <c r="C684" s="512"/>
      <c r="D684" s="512"/>
      <c r="E684" s="512"/>
      <c r="F684" s="512"/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/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</row>
    <row r="685" spans="1:40" ht="15.75" customHeight="1">
      <c r="A685" s="512"/>
      <c r="B685" s="512"/>
      <c r="C685" s="512"/>
      <c r="D685" s="512"/>
      <c r="E685" s="512"/>
      <c r="F685" s="512"/>
      <c r="G685" s="512"/>
      <c r="H685" s="512"/>
      <c r="I685" s="512"/>
      <c r="J685" s="512"/>
      <c r="K685" s="512"/>
      <c r="L685" s="512"/>
      <c r="M685" s="512"/>
      <c r="N685" s="512"/>
      <c r="O685" s="512"/>
      <c r="P685" s="512"/>
      <c r="Q685" s="512"/>
      <c r="R685" s="512"/>
      <c r="S685" s="512"/>
      <c r="T685" s="512"/>
      <c r="U685" s="512"/>
      <c r="V685" s="512"/>
      <c r="W685" s="512"/>
      <c r="X685" s="512"/>
      <c r="Y685" s="512"/>
      <c r="Z685" s="512"/>
      <c r="AA685" s="512"/>
      <c r="AB685" s="512"/>
      <c r="AC685" s="512"/>
      <c r="AD685" s="512"/>
      <c r="AE685" s="512"/>
      <c r="AF685" s="512"/>
      <c r="AG685" s="512"/>
      <c r="AH685" s="512"/>
      <c r="AI685" s="512"/>
      <c r="AJ685" s="512"/>
      <c r="AK685" s="512"/>
      <c r="AL685" s="512"/>
      <c r="AM685" s="512"/>
      <c r="AN685" s="512"/>
    </row>
    <row r="686" spans="1:40" ht="15.75" customHeight="1">
      <c r="A686" s="512"/>
      <c r="B686" s="512"/>
      <c r="C686" s="512"/>
      <c r="D686" s="512"/>
      <c r="E686" s="512"/>
      <c r="F686" s="512"/>
      <c r="G686" s="512"/>
      <c r="H686" s="512"/>
      <c r="I686" s="512"/>
      <c r="J686" s="512"/>
      <c r="K686" s="512"/>
      <c r="L686" s="512"/>
      <c r="M686" s="512"/>
      <c r="N686" s="512"/>
      <c r="O686" s="512"/>
      <c r="P686" s="512"/>
      <c r="Q686" s="512"/>
      <c r="R686" s="512"/>
      <c r="S686" s="512"/>
      <c r="T686" s="512"/>
      <c r="U686" s="512"/>
      <c r="V686" s="512"/>
      <c r="W686" s="512"/>
      <c r="X686" s="512"/>
      <c r="Y686" s="512"/>
      <c r="Z686" s="512"/>
      <c r="AA686" s="512"/>
      <c r="AB686" s="512"/>
      <c r="AC686" s="512"/>
      <c r="AD686" s="512"/>
      <c r="AE686" s="512"/>
      <c r="AF686" s="512"/>
      <c r="AG686" s="512"/>
      <c r="AH686" s="512"/>
      <c r="AI686" s="512"/>
      <c r="AJ686" s="512"/>
      <c r="AK686" s="512"/>
      <c r="AL686" s="512"/>
      <c r="AM686" s="512"/>
      <c r="AN686" s="512"/>
    </row>
    <row r="687" spans="1:40" ht="15.75" customHeight="1">
      <c r="A687" s="512"/>
      <c r="B687" s="512"/>
      <c r="C687" s="512"/>
      <c r="D687" s="512"/>
      <c r="E687" s="512"/>
      <c r="F687" s="512"/>
      <c r="G687" s="512"/>
      <c r="H687" s="512"/>
      <c r="I687" s="512"/>
      <c r="J687" s="512"/>
      <c r="K687" s="512"/>
      <c r="L687" s="512"/>
      <c r="M687" s="512"/>
      <c r="N687" s="512"/>
      <c r="O687" s="512"/>
      <c r="P687" s="512"/>
      <c r="Q687" s="512"/>
      <c r="R687" s="512"/>
      <c r="S687" s="512"/>
      <c r="T687" s="512"/>
      <c r="U687" s="512"/>
      <c r="V687" s="512"/>
      <c r="W687" s="512"/>
      <c r="X687" s="512"/>
      <c r="Y687" s="512"/>
      <c r="Z687" s="512"/>
      <c r="AA687" s="512"/>
      <c r="AB687" s="512"/>
      <c r="AC687" s="512"/>
      <c r="AD687" s="512"/>
      <c r="AE687" s="512"/>
      <c r="AF687" s="512"/>
      <c r="AG687" s="512"/>
      <c r="AH687" s="512"/>
      <c r="AI687" s="512"/>
      <c r="AJ687" s="512"/>
      <c r="AK687" s="512"/>
      <c r="AL687" s="512"/>
      <c r="AM687" s="512"/>
      <c r="AN687" s="512"/>
    </row>
    <row r="688" spans="1:40" ht="15.75" customHeight="1">
      <c r="A688" s="512"/>
      <c r="B688" s="512"/>
      <c r="C688" s="512"/>
      <c r="D688" s="512"/>
      <c r="E688" s="512"/>
      <c r="F688" s="512"/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/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</row>
    <row r="689" spans="1:40" ht="15.75" customHeight="1">
      <c r="A689" s="512"/>
      <c r="B689" s="512"/>
      <c r="C689" s="512"/>
      <c r="D689" s="512"/>
      <c r="E689" s="512"/>
      <c r="F689" s="512"/>
      <c r="G689" s="512"/>
      <c r="H689" s="512"/>
      <c r="I689" s="512"/>
      <c r="J689" s="512"/>
      <c r="K689" s="512"/>
      <c r="L689" s="512"/>
      <c r="M689" s="512"/>
      <c r="N689" s="512"/>
      <c r="O689" s="512"/>
      <c r="P689" s="512"/>
      <c r="Q689" s="512"/>
      <c r="R689" s="512"/>
      <c r="S689" s="512"/>
      <c r="T689" s="512"/>
      <c r="U689" s="512"/>
      <c r="V689" s="512"/>
      <c r="W689" s="512"/>
      <c r="X689" s="512"/>
      <c r="Y689" s="512"/>
      <c r="Z689" s="512"/>
      <c r="AA689" s="512"/>
      <c r="AB689" s="512"/>
      <c r="AC689" s="512"/>
      <c r="AD689" s="512"/>
      <c r="AE689" s="512"/>
      <c r="AF689" s="512"/>
      <c r="AG689" s="512"/>
      <c r="AH689" s="512"/>
      <c r="AI689" s="512"/>
      <c r="AJ689" s="512"/>
      <c r="AK689" s="512"/>
      <c r="AL689" s="512"/>
      <c r="AM689" s="512"/>
      <c r="AN689" s="512"/>
    </row>
    <row r="690" spans="1:40" ht="15.75" customHeight="1">
      <c r="A690" s="512"/>
      <c r="B690" s="512"/>
      <c r="C690" s="512"/>
      <c r="D690" s="512"/>
      <c r="E690" s="512"/>
      <c r="F690" s="512"/>
      <c r="G690" s="512"/>
      <c r="H690" s="512"/>
      <c r="I690" s="512"/>
      <c r="J690" s="512"/>
      <c r="K690" s="512"/>
      <c r="L690" s="512"/>
      <c r="M690" s="512"/>
      <c r="N690" s="512"/>
      <c r="O690" s="512"/>
      <c r="P690" s="512"/>
      <c r="Q690" s="512"/>
      <c r="R690" s="512"/>
      <c r="S690" s="512"/>
      <c r="T690" s="512"/>
      <c r="U690" s="512"/>
      <c r="V690" s="512"/>
      <c r="W690" s="512"/>
      <c r="X690" s="512"/>
      <c r="Y690" s="512"/>
      <c r="Z690" s="512"/>
      <c r="AA690" s="512"/>
      <c r="AB690" s="512"/>
      <c r="AC690" s="512"/>
      <c r="AD690" s="512"/>
      <c r="AE690" s="512"/>
      <c r="AF690" s="512"/>
      <c r="AG690" s="512"/>
      <c r="AH690" s="512"/>
      <c r="AI690" s="512"/>
      <c r="AJ690" s="512"/>
      <c r="AK690" s="512"/>
      <c r="AL690" s="512"/>
      <c r="AM690" s="512"/>
      <c r="AN690" s="512"/>
    </row>
    <row r="691" spans="1:40" ht="15.75" customHeight="1">
      <c r="A691" s="512"/>
      <c r="B691" s="512"/>
      <c r="C691" s="512"/>
      <c r="D691" s="512"/>
      <c r="E691" s="512"/>
      <c r="F691" s="512"/>
      <c r="G691" s="512"/>
      <c r="H691" s="512"/>
      <c r="I691" s="512"/>
      <c r="J691" s="512"/>
      <c r="K691" s="512"/>
      <c r="L691" s="512"/>
      <c r="M691" s="512"/>
      <c r="N691" s="512"/>
      <c r="O691" s="512"/>
      <c r="P691" s="512"/>
      <c r="Q691" s="512"/>
      <c r="R691" s="512"/>
      <c r="S691" s="512"/>
      <c r="T691" s="512"/>
      <c r="U691" s="512"/>
      <c r="V691" s="512"/>
      <c r="W691" s="512"/>
      <c r="X691" s="512"/>
      <c r="Y691" s="512"/>
      <c r="Z691" s="512"/>
      <c r="AA691" s="512"/>
      <c r="AB691" s="512"/>
      <c r="AC691" s="512"/>
      <c r="AD691" s="512"/>
      <c r="AE691" s="512"/>
      <c r="AF691" s="512"/>
      <c r="AG691" s="512"/>
      <c r="AH691" s="512"/>
      <c r="AI691" s="512"/>
      <c r="AJ691" s="512"/>
      <c r="AK691" s="512"/>
      <c r="AL691" s="512"/>
      <c r="AM691" s="512"/>
      <c r="AN691" s="512"/>
    </row>
    <row r="692" spans="1:40" ht="15.75" customHeight="1">
      <c r="A692" s="512"/>
      <c r="B692" s="512"/>
      <c r="C692" s="512"/>
      <c r="D692" s="512"/>
      <c r="E692" s="512"/>
      <c r="F692" s="512"/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/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</row>
    <row r="693" spans="1:40" ht="15.75" customHeight="1">
      <c r="A693" s="512"/>
      <c r="B693" s="512"/>
      <c r="C693" s="512"/>
      <c r="D693" s="512"/>
      <c r="E693" s="512"/>
      <c r="F693" s="512"/>
      <c r="G693" s="512"/>
      <c r="H693" s="512"/>
      <c r="I693" s="512"/>
      <c r="J693" s="512"/>
      <c r="K693" s="512"/>
      <c r="L693" s="512"/>
      <c r="M693" s="512"/>
      <c r="N693" s="512"/>
      <c r="O693" s="512"/>
      <c r="P693" s="512"/>
      <c r="Q693" s="512"/>
      <c r="R693" s="512"/>
      <c r="S693" s="512"/>
      <c r="T693" s="512"/>
      <c r="U693" s="512"/>
      <c r="V693" s="512"/>
      <c r="W693" s="512"/>
      <c r="X693" s="512"/>
      <c r="Y693" s="512"/>
      <c r="Z693" s="512"/>
      <c r="AA693" s="512"/>
      <c r="AB693" s="512"/>
      <c r="AC693" s="512"/>
      <c r="AD693" s="512"/>
      <c r="AE693" s="512"/>
      <c r="AF693" s="512"/>
      <c r="AG693" s="512"/>
      <c r="AH693" s="512"/>
      <c r="AI693" s="512"/>
      <c r="AJ693" s="512"/>
      <c r="AK693" s="512"/>
      <c r="AL693" s="512"/>
      <c r="AM693" s="512"/>
      <c r="AN693" s="512"/>
    </row>
    <row r="694" spans="1:40" ht="15.75" customHeight="1">
      <c r="A694" s="512"/>
      <c r="B694" s="512"/>
      <c r="C694" s="512"/>
      <c r="D694" s="512"/>
      <c r="E694" s="512"/>
      <c r="F694" s="512"/>
      <c r="G694" s="512"/>
      <c r="H694" s="512"/>
      <c r="I694" s="512"/>
      <c r="J694" s="512"/>
      <c r="K694" s="512"/>
      <c r="L694" s="512"/>
      <c r="M694" s="512"/>
      <c r="N694" s="512"/>
      <c r="O694" s="512"/>
      <c r="P694" s="512"/>
      <c r="Q694" s="512"/>
      <c r="R694" s="512"/>
      <c r="S694" s="512"/>
      <c r="T694" s="512"/>
      <c r="U694" s="512"/>
      <c r="V694" s="512"/>
      <c r="W694" s="512"/>
      <c r="X694" s="512"/>
      <c r="Y694" s="512"/>
      <c r="Z694" s="512"/>
      <c r="AA694" s="512"/>
      <c r="AB694" s="512"/>
      <c r="AC694" s="512"/>
      <c r="AD694" s="512"/>
      <c r="AE694" s="512"/>
      <c r="AF694" s="512"/>
      <c r="AG694" s="512"/>
      <c r="AH694" s="512"/>
      <c r="AI694" s="512"/>
      <c r="AJ694" s="512"/>
      <c r="AK694" s="512"/>
      <c r="AL694" s="512"/>
      <c r="AM694" s="512"/>
      <c r="AN694" s="512"/>
    </row>
    <row r="695" spans="1:40" ht="15.75" customHeight="1">
      <c r="A695" s="512"/>
      <c r="B695" s="512"/>
      <c r="C695" s="512"/>
      <c r="D695" s="512"/>
      <c r="E695" s="512"/>
      <c r="F695" s="512"/>
      <c r="G695" s="512"/>
      <c r="H695" s="512"/>
      <c r="I695" s="512"/>
      <c r="J695" s="512"/>
      <c r="K695" s="512"/>
      <c r="L695" s="512"/>
      <c r="M695" s="512"/>
      <c r="N695" s="512"/>
      <c r="O695" s="512"/>
      <c r="P695" s="512"/>
      <c r="Q695" s="512"/>
      <c r="R695" s="512"/>
      <c r="S695" s="512"/>
      <c r="T695" s="512"/>
      <c r="U695" s="512"/>
      <c r="V695" s="512"/>
      <c r="W695" s="512"/>
      <c r="X695" s="512"/>
      <c r="Y695" s="512"/>
      <c r="Z695" s="512"/>
      <c r="AA695" s="512"/>
      <c r="AB695" s="512"/>
      <c r="AC695" s="512"/>
      <c r="AD695" s="512"/>
      <c r="AE695" s="512"/>
      <c r="AF695" s="512"/>
      <c r="AG695" s="512"/>
      <c r="AH695" s="512"/>
      <c r="AI695" s="512"/>
      <c r="AJ695" s="512"/>
      <c r="AK695" s="512"/>
      <c r="AL695" s="512"/>
      <c r="AM695" s="512"/>
      <c r="AN695" s="512"/>
    </row>
    <row r="696" spans="1:40" ht="15.75" customHeight="1">
      <c r="A696" s="512"/>
      <c r="B696" s="512"/>
      <c r="C696" s="512"/>
      <c r="D696" s="512"/>
      <c r="E696" s="512"/>
      <c r="F696" s="512"/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/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</row>
    <row r="697" spans="1:40" ht="15.75" customHeight="1">
      <c r="A697" s="512"/>
      <c r="B697" s="512"/>
      <c r="C697" s="512"/>
      <c r="D697" s="512"/>
      <c r="E697" s="512"/>
      <c r="F697" s="512"/>
      <c r="G697" s="512"/>
      <c r="H697" s="512"/>
      <c r="I697" s="512"/>
      <c r="J697" s="512"/>
      <c r="K697" s="512"/>
      <c r="L697" s="512"/>
      <c r="M697" s="512"/>
      <c r="N697" s="512"/>
      <c r="O697" s="512"/>
      <c r="P697" s="512"/>
      <c r="Q697" s="512"/>
      <c r="R697" s="512"/>
      <c r="S697" s="512"/>
      <c r="T697" s="512"/>
      <c r="U697" s="512"/>
      <c r="V697" s="512"/>
      <c r="W697" s="512"/>
      <c r="X697" s="512"/>
      <c r="Y697" s="512"/>
      <c r="Z697" s="512"/>
      <c r="AA697" s="512"/>
      <c r="AB697" s="512"/>
      <c r="AC697" s="512"/>
      <c r="AD697" s="512"/>
      <c r="AE697" s="512"/>
      <c r="AF697" s="512"/>
      <c r="AG697" s="512"/>
      <c r="AH697" s="512"/>
      <c r="AI697" s="512"/>
      <c r="AJ697" s="512"/>
      <c r="AK697" s="512"/>
      <c r="AL697" s="512"/>
      <c r="AM697" s="512"/>
      <c r="AN697" s="512"/>
    </row>
    <row r="698" spans="1:40" ht="15.75" customHeight="1">
      <c r="A698" s="512"/>
      <c r="B698" s="512"/>
      <c r="C698" s="512"/>
      <c r="D698" s="512"/>
      <c r="E698" s="512"/>
      <c r="F698" s="512"/>
      <c r="G698" s="512"/>
      <c r="H698" s="512"/>
      <c r="I698" s="512"/>
      <c r="J698" s="512"/>
      <c r="K698" s="512"/>
      <c r="L698" s="512"/>
      <c r="M698" s="512"/>
      <c r="N698" s="512"/>
      <c r="O698" s="512"/>
      <c r="P698" s="512"/>
      <c r="Q698" s="512"/>
      <c r="R698" s="512"/>
      <c r="S698" s="512"/>
      <c r="T698" s="512"/>
      <c r="U698" s="512"/>
      <c r="V698" s="512"/>
      <c r="W698" s="512"/>
      <c r="X698" s="512"/>
      <c r="Y698" s="512"/>
      <c r="Z698" s="512"/>
      <c r="AA698" s="512"/>
      <c r="AB698" s="512"/>
      <c r="AC698" s="512"/>
      <c r="AD698" s="512"/>
      <c r="AE698" s="512"/>
      <c r="AF698" s="512"/>
      <c r="AG698" s="512"/>
      <c r="AH698" s="512"/>
      <c r="AI698" s="512"/>
      <c r="AJ698" s="512"/>
      <c r="AK698" s="512"/>
      <c r="AL698" s="512"/>
      <c r="AM698" s="512"/>
      <c r="AN698" s="512"/>
    </row>
    <row r="699" spans="1:40" ht="15.75" customHeight="1">
      <c r="A699" s="512"/>
      <c r="B699" s="512"/>
      <c r="C699" s="512"/>
      <c r="D699" s="512"/>
      <c r="E699" s="512"/>
      <c r="F699" s="512"/>
      <c r="G699" s="512"/>
      <c r="H699" s="512"/>
      <c r="I699" s="512"/>
      <c r="J699" s="512"/>
      <c r="K699" s="512"/>
      <c r="L699" s="512"/>
      <c r="M699" s="512"/>
      <c r="N699" s="512"/>
      <c r="O699" s="512"/>
      <c r="P699" s="512"/>
      <c r="Q699" s="512"/>
      <c r="R699" s="512"/>
      <c r="S699" s="512"/>
      <c r="T699" s="512"/>
      <c r="U699" s="512"/>
      <c r="V699" s="512"/>
      <c r="W699" s="512"/>
      <c r="X699" s="512"/>
      <c r="Y699" s="512"/>
      <c r="Z699" s="512"/>
      <c r="AA699" s="512"/>
      <c r="AB699" s="512"/>
      <c r="AC699" s="512"/>
      <c r="AD699" s="512"/>
      <c r="AE699" s="512"/>
      <c r="AF699" s="512"/>
      <c r="AG699" s="512"/>
      <c r="AH699" s="512"/>
      <c r="AI699" s="512"/>
      <c r="AJ699" s="512"/>
      <c r="AK699" s="512"/>
      <c r="AL699" s="512"/>
      <c r="AM699" s="512"/>
      <c r="AN699" s="512"/>
    </row>
    <row r="700" spans="1:40" ht="15.75" customHeight="1">
      <c r="A700" s="512"/>
      <c r="B700" s="512"/>
      <c r="C700" s="512"/>
      <c r="D700" s="512"/>
      <c r="E700" s="512"/>
      <c r="F700" s="512"/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/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</row>
    <row r="701" spans="1:40" ht="15.75" customHeight="1">
      <c r="A701" s="512"/>
      <c r="B701" s="512"/>
      <c r="C701" s="512"/>
      <c r="D701" s="512"/>
      <c r="E701" s="512"/>
      <c r="F701" s="512"/>
      <c r="G701" s="512"/>
      <c r="H701" s="512"/>
      <c r="I701" s="512"/>
      <c r="J701" s="512"/>
      <c r="K701" s="512"/>
      <c r="L701" s="512"/>
      <c r="M701" s="512"/>
      <c r="N701" s="512"/>
      <c r="O701" s="512"/>
      <c r="P701" s="512"/>
      <c r="Q701" s="512"/>
      <c r="R701" s="512"/>
      <c r="S701" s="512"/>
      <c r="T701" s="512"/>
      <c r="U701" s="512"/>
      <c r="V701" s="512"/>
      <c r="W701" s="512"/>
      <c r="X701" s="512"/>
      <c r="Y701" s="512"/>
      <c r="Z701" s="512"/>
      <c r="AA701" s="512"/>
      <c r="AB701" s="512"/>
      <c r="AC701" s="512"/>
      <c r="AD701" s="512"/>
      <c r="AE701" s="512"/>
      <c r="AF701" s="512"/>
      <c r="AG701" s="512"/>
      <c r="AH701" s="512"/>
      <c r="AI701" s="512"/>
      <c r="AJ701" s="512"/>
      <c r="AK701" s="512"/>
      <c r="AL701" s="512"/>
      <c r="AM701" s="512"/>
      <c r="AN701" s="512"/>
    </row>
    <row r="702" spans="1:40" ht="15.75" customHeight="1">
      <c r="A702" s="512"/>
      <c r="B702" s="512"/>
      <c r="C702" s="512"/>
      <c r="D702" s="512"/>
      <c r="E702" s="512"/>
      <c r="F702" s="512"/>
      <c r="G702" s="512"/>
      <c r="H702" s="512"/>
      <c r="I702" s="512"/>
      <c r="J702" s="512"/>
      <c r="K702" s="512"/>
      <c r="L702" s="512"/>
      <c r="M702" s="512"/>
      <c r="N702" s="512"/>
      <c r="O702" s="512"/>
      <c r="P702" s="512"/>
      <c r="Q702" s="512"/>
      <c r="R702" s="512"/>
      <c r="S702" s="512"/>
      <c r="T702" s="512"/>
      <c r="U702" s="512"/>
      <c r="V702" s="512"/>
      <c r="W702" s="512"/>
      <c r="X702" s="512"/>
      <c r="Y702" s="512"/>
      <c r="Z702" s="512"/>
      <c r="AA702" s="512"/>
      <c r="AB702" s="512"/>
      <c r="AC702" s="512"/>
      <c r="AD702" s="512"/>
      <c r="AE702" s="512"/>
      <c r="AF702" s="512"/>
      <c r="AG702" s="512"/>
      <c r="AH702" s="512"/>
      <c r="AI702" s="512"/>
      <c r="AJ702" s="512"/>
      <c r="AK702" s="512"/>
      <c r="AL702" s="512"/>
      <c r="AM702" s="512"/>
      <c r="AN702" s="512"/>
    </row>
    <row r="703" spans="1:40" ht="15.75" customHeight="1">
      <c r="A703" s="512"/>
      <c r="B703" s="512"/>
      <c r="C703" s="512"/>
      <c r="D703" s="512"/>
      <c r="E703" s="512"/>
      <c r="F703" s="512"/>
      <c r="G703" s="512"/>
      <c r="H703" s="512"/>
      <c r="I703" s="512"/>
      <c r="J703" s="512"/>
      <c r="K703" s="512"/>
      <c r="L703" s="512"/>
      <c r="M703" s="512"/>
      <c r="N703" s="512"/>
      <c r="O703" s="512"/>
      <c r="P703" s="512"/>
      <c r="Q703" s="512"/>
      <c r="R703" s="512"/>
      <c r="S703" s="512"/>
      <c r="T703" s="512"/>
      <c r="U703" s="512"/>
      <c r="V703" s="512"/>
      <c r="W703" s="512"/>
      <c r="X703" s="512"/>
      <c r="Y703" s="512"/>
      <c r="Z703" s="512"/>
      <c r="AA703" s="512"/>
      <c r="AB703" s="512"/>
      <c r="AC703" s="512"/>
      <c r="AD703" s="512"/>
      <c r="AE703" s="512"/>
      <c r="AF703" s="512"/>
      <c r="AG703" s="512"/>
      <c r="AH703" s="512"/>
      <c r="AI703" s="512"/>
      <c r="AJ703" s="512"/>
      <c r="AK703" s="512"/>
      <c r="AL703" s="512"/>
      <c r="AM703" s="512"/>
      <c r="AN703" s="512"/>
    </row>
    <row r="704" spans="1:40" ht="15.75" customHeight="1">
      <c r="A704" s="512"/>
      <c r="B704" s="512"/>
      <c r="C704" s="512"/>
      <c r="D704" s="512"/>
      <c r="E704" s="512"/>
      <c r="F704" s="512"/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/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</row>
    <row r="705" spans="1:40" ht="15.75" customHeight="1">
      <c r="A705" s="512"/>
      <c r="B705" s="512"/>
      <c r="C705" s="512"/>
      <c r="D705" s="512"/>
      <c r="E705" s="512"/>
      <c r="F705" s="512"/>
      <c r="G705" s="512"/>
      <c r="H705" s="512"/>
      <c r="I705" s="512"/>
      <c r="J705" s="512"/>
      <c r="K705" s="512"/>
      <c r="L705" s="512"/>
      <c r="M705" s="512"/>
      <c r="N705" s="512"/>
      <c r="O705" s="512"/>
      <c r="P705" s="512"/>
      <c r="Q705" s="512"/>
      <c r="R705" s="512"/>
      <c r="S705" s="512"/>
      <c r="T705" s="512"/>
      <c r="U705" s="512"/>
      <c r="V705" s="512"/>
      <c r="W705" s="512"/>
      <c r="X705" s="512"/>
      <c r="Y705" s="512"/>
      <c r="Z705" s="512"/>
      <c r="AA705" s="512"/>
      <c r="AB705" s="512"/>
      <c r="AC705" s="512"/>
      <c r="AD705" s="512"/>
      <c r="AE705" s="512"/>
      <c r="AF705" s="512"/>
      <c r="AG705" s="512"/>
      <c r="AH705" s="512"/>
      <c r="AI705" s="512"/>
      <c r="AJ705" s="512"/>
      <c r="AK705" s="512"/>
      <c r="AL705" s="512"/>
      <c r="AM705" s="512"/>
      <c r="AN705" s="512"/>
    </row>
    <row r="706" spans="1:40" ht="15.75" customHeight="1">
      <c r="A706" s="512"/>
      <c r="B706" s="512"/>
      <c r="C706" s="512"/>
      <c r="D706" s="512"/>
      <c r="E706" s="512"/>
      <c r="F706" s="512"/>
      <c r="G706" s="512"/>
      <c r="H706" s="512"/>
      <c r="I706" s="512"/>
      <c r="J706" s="512"/>
      <c r="K706" s="512"/>
      <c r="L706" s="512"/>
      <c r="M706" s="512"/>
      <c r="N706" s="512"/>
      <c r="O706" s="512"/>
      <c r="P706" s="512"/>
      <c r="Q706" s="512"/>
      <c r="R706" s="512"/>
      <c r="S706" s="512"/>
      <c r="T706" s="512"/>
      <c r="U706" s="512"/>
      <c r="V706" s="512"/>
      <c r="W706" s="512"/>
      <c r="X706" s="512"/>
      <c r="Y706" s="512"/>
      <c r="Z706" s="512"/>
      <c r="AA706" s="512"/>
      <c r="AB706" s="512"/>
      <c r="AC706" s="512"/>
      <c r="AD706" s="512"/>
      <c r="AE706" s="512"/>
      <c r="AF706" s="512"/>
      <c r="AG706" s="512"/>
      <c r="AH706" s="512"/>
      <c r="AI706" s="512"/>
      <c r="AJ706" s="512"/>
      <c r="AK706" s="512"/>
      <c r="AL706" s="512"/>
      <c r="AM706" s="512"/>
      <c r="AN706" s="512"/>
    </row>
    <row r="707" spans="1:40" ht="15.75" customHeight="1">
      <c r="A707" s="512"/>
      <c r="B707" s="512"/>
      <c r="C707" s="512"/>
      <c r="D707" s="512"/>
      <c r="E707" s="512"/>
      <c r="F707" s="512"/>
      <c r="G707" s="512"/>
      <c r="H707" s="512"/>
      <c r="I707" s="512"/>
      <c r="J707" s="512"/>
      <c r="K707" s="512"/>
      <c r="L707" s="512"/>
      <c r="M707" s="512"/>
      <c r="N707" s="512"/>
      <c r="O707" s="512"/>
      <c r="P707" s="512"/>
      <c r="Q707" s="512"/>
      <c r="R707" s="512"/>
      <c r="S707" s="512"/>
      <c r="T707" s="512"/>
      <c r="U707" s="512"/>
      <c r="V707" s="512"/>
      <c r="W707" s="512"/>
      <c r="X707" s="512"/>
      <c r="Y707" s="512"/>
      <c r="Z707" s="512"/>
      <c r="AA707" s="512"/>
      <c r="AB707" s="512"/>
      <c r="AC707" s="512"/>
      <c r="AD707" s="512"/>
      <c r="AE707" s="512"/>
      <c r="AF707" s="512"/>
      <c r="AG707" s="512"/>
      <c r="AH707" s="512"/>
      <c r="AI707" s="512"/>
      <c r="AJ707" s="512"/>
      <c r="AK707" s="512"/>
      <c r="AL707" s="512"/>
      <c r="AM707" s="512"/>
      <c r="AN707" s="512"/>
    </row>
    <row r="708" spans="1:40" ht="15.75" customHeight="1">
      <c r="A708" s="512"/>
      <c r="B708" s="512"/>
      <c r="C708" s="512"/>
      <c r="D708" s="512"/>
      <c r="E708" s="512"/>
      <c r="F708" s="512"/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/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</row>
    <row r="709" spans="1:40" ht="15.75" customHeight="1">
      <c r="A709" s="512"/>
      <c r="B709" s="512"/>
      <c r="C709" s="512"/>
      <c r="D709" s="512"/>
      <c r="E709" s="512"/>
      <c r="F709" s="512"/>
      <c r="G709" s="512"/>
      <c r="H709" s="512"/>
      <c r="I709" s="512"/>
      <c r="J709" s="512"/>
      <c r="K709" s="512"/>
      <c r="L709" s="512"/>
      <c r="M709" s="512"/>
      <c r="N709" s="512"/>
      <c r="O709" s="512"/>
      <c r="P709" s="512"/>
      <c r="Q709" s="512"/>
      <c r="R709" s="512"/>
      <c r="S709" s="512"/>
      <c r="T709" s="512"/>
      <c r="U709" s="512"/>
      <c r="V709" s="512"/>
      <c r="W709" s="512"/>
      <c r="X709" s="512"/>
      <c r="Y709" s="512"/>
      <c r="Z709" s="512"/>
      <c r="AA709" s="512"/>
      <c r="AB709" s="512"/>
      <c r="AC709" s="512"/>
      <c r="AD709" s="512"/>
      <c r="AE709" s="512"/>
      <c r="AF709" s="512"/>
      <c r="AG709" s="512"/>
      <c r="AH709" s="512"/>
      <c r="AI709" s="512"/>
      <c r="AJ709" s="512"/>
      <c r="AK709" s="512"/>
      <c r="AL709" s="512"/>
      <c r="AM709" s="512"/>
      <c r="AN709" s="512"/>
    </row>
    <row r="710" spans="1:40" ht="15.75" customHeight="1">
      <c r="A710" s="512"/>
      <c r="B710" s="512"/>
      <c r="C710" s="512"/>
      <c r="D710" s="512"/>
      <c r="E710" s="512"/>
      <c r="F710" s="512"/>
      <c r="G710" s="512"/>
      <c r="H710" s="512"/>
      <c r="I710" s="512"/>
      <c r="J710" s="512"/>
      <c r="K710" s="512"/>
      <c r="L710" s="512"/>
      <c r="M710" s="512"/>
      <c r="N710" s="512"/>
      <c r="O710" s="512"/>
      <c r="P710" s="512"/>
      <c r="Q710" s="512"/>
      <c r="R710" s="512"/>
      <c r="S710" s="512"/>
      <c r="T710" s="512"/>
      <c r="U710" s="512"/>
      <c r="V710" s="512"/>
      <c r="W710" s="512"/>
      <c r="X710" s="512"/>
      <c r="Y710" s="512"/>
      <c r="Z710" s="512"/>
      <c r="AA710" s="512"/>
      <c r="AB710" s="512"/>
      <c r="AC710" s="512"/>
      <c r="AD710" s="512"/>
      <c r="AE710" s="512"/>
      <c r="AF710" s="512"/>
      <c r="AG710" s="512"/>
      <c r="AH710" s="512"/>
      <c r="AI710" s="512"/>
      <c r="AJ710" s="512"/>
      <c r="AK710" s="512"/>
      <c r="AL710" s="512"/>
      <c r="AM710" s="512"/>
      <c r="AN710" s="512"/>
    </row>
    <row r="711" spans="1:40" ht="15.75" customHeight="1">
      <c r="A711" s="512"/>
      <c r="B711" s="512"/>
      <c r="C711" s="512"/>
      <c r="D711" s="512"/>
      <c r="E711" s="512"/>
      <c r="F711" s="512"/>
      <c r="G711" s="512"/>
      <c r="H711" s="512"/>
      <c r="I711" s="512"/>
      <c r="J711" s="512"/>
      <c r="K711" s="512"/>
      <c r="L711" s="512"/>
      <c r="M711" s="512"/>
      <c r="N711" s="512"/>
      <c r="O711" s="512"/>
      <c r="P711" s="512"/>
      <c r="Q711" s="512"/>
      <c r="R711" s="512"/>
      <c r="S711" s="512"/>
      <c r="T711" s="512"/>
      <c r="U711" s="512"/>
      <c r="V711" s="512"/>
      <c r="W711" s="512"/>
      <c r="X711" s="512"/>
      <c r="Y711" s="512"/>
      <c r="Z711" s="512"/>
      <c r="AA711" s="512"/>
      <c r="AB711" s="512"/>
      <c r="AC711" s="512"/>
      <c r="AD711" s="512"/>
      <c r="AE711" s="512"/>
      <c r="AF711" s="512"/>
      <c r="AG711" s="512"/>
      <c r="AH711" s="512"/>
      <c r="AI711" s="512"/>
      <c r="AJ711" s="512"/>
      <c r="AK711" s="512"/>
      <c r="AL711" s="512"/>
      <c r="AM711" s="512"/>
      <c r="AN711" s="512"/>
    </row>
    <row r="712" spans="1:40" ht="15.75" customHeight="1">
      <c r="A712" s="512"/>
      <c r="B712" s="512"/>
      <c r="C712" s="512"/>
      <c r="D712" s="512"/>
      <c r="E712" s="512"/>
      <c r="F712" s="512"/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/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</row>
    <row r="713" spans="1:40" ht="15.75" customHeight="1">
      <c r="A713" s="512"/>
      <c r="B713" s="512"/>
      <c r="C713" s="512"/>
      <c r="D713" s="512"/>
      <c r="E713" s="512"/>
      <c r="F713" s="512"/>
      <c r="G713" s="512"/>
      <c r="H713" s="512"/>
      <c r="I713" s="512"/>
      <c r="J713" s="512"/>
      <c r="K713" s="512"/>
      <c r="L713" s="512"/>
      <c r="M713" s="512"/>
      <c r="N713" s="512"/>
      <c r="O713" s="512"/>
      <c r="P713" s="512"/>
      <c r="Q713" s="512"/>
      <c r="R713" s="512"/>
      <c r="S713" s="512"/>
      <c r="T713" s="512"/>
      <c r="U713" s="512"/>
      <c r="V713" s="512"/>
      <c r="W713" s="512"/>
      <c r="X713" s="512"/>
      <c r="Y713" s="512"/>
      <c r="Z713" s="512"/>
      <c r="AA713" s="512"/>
      <c r="AB713" s="512"/>
      <c r="AC713" s="512"/>
      <c r="AD713" s="512"/>
      <c r="AE713" s="512"/>
      <c r="AF713" s="512"/>
      <c r="AG713" s="512"/>
      <c r="AH713" s="512"/>
      <c r="AI713" s="512"/>
      <c r="AJ713" s="512"/>
      <c r="AK713" s="512"/>
      <c r="AL713" s="512"/>
      <c r="AM713" s="512"/>
      <c r="AN713" s="512"/>
    </row>
    <row r="714" spans="1:40" ht="15.75" customHeight="1">
      <c r="A714" s="512"/>
      <c r="B714" s="512"/>
      <c r="C714" s="512"/>
      <c r="D714" s="512"/>
      <c r="E714" s="512"/>
      <c r="F714" s="512"/>
      <c r="G714" s="512"/>
      <c r="H714" s="512"/>
      <c r="I714" s="512"/>
      <c r="J714" s="512"/>
      <c r="K714" s="512"/>
      <c r="L714" s="512"/>
      <c r="M714" s="512"/>
      <c r="N714" s="512"/>
      <c r="O714" s="512"/>
      <c r="P714" s="512"/>
      <c r="Q714" s="512"/>
      <c r="R714" s="512"/>
      <c r="S714" s="512"/>
      <c r="T714" s="512"/>
      <c r="U714" s="512"/>
      <c r="V714" s="512"/>
      <c r="W714" s="512"/>
      <c r="X714" s="512"/>
      <c r="Y714" s="512"/>
      <c r="Z714" s="512"/>
      <c r="AA714" s="512"/>
      <c r="AB714" s="512"/>
      <c r="AC714" s="512"/>
      <c r="AD714" s="512"/>
      <c r="AE714" s="512"/>
      <c r="AF714" s="512"/>
      <c r="AG714" s="512"/>
      <c r="AH714" s="512"/>
      <c r="AI714" s="512"/>
      <c r="AJ714" s="512"/>
      <c r="AK714" s="512"/>
      <c r="AL714" s="512"/>
      <c r="AM714" s="512"/>
      <c r="AN714" s="512"/>
    </row>
    <row r="715" spans="1:40" ht="15.75" customHeight="1">
      <c r="A715" s="512"/>
      <c r="B715" s="512"/>
      <c r="C715" s="512"/>
      <c r="D715" s="512"/>
      <c r="E715" s="512"/>
      <c r="F715" s="512"/>
      <c r="G715" s="512"/>
      <c r="H715" s="512"/>
      <c r="I715" s="512"/>
      <c r="J715" s="512"/>
      <c r="K715" s="512"/>
      <c r="L715" s="512"/>
      <c r="M715" s="512"/>
      <c r="N715" s="512"/>
      <c r="O715" s="512"/>
      <c r="P715" s="512"/>
      <c r="Q715" s="512"/>
      <c r="R715" s="512"/>
      <c r="S715" s="512"/>
      <c r="T715" s="512"/>
      <c r="U715" s="512"/>
      <c r="V715" s="512"/>
      <c r="W715" s="512"/>
      <c r="X715" s="512"/>
      <c r="Y715" s="512"/>
      <c r="Z715" s="512"/>
      <c r="AA715" s="512"/>
      <c r="AB715" s="512"/>
      <c r="AC715" s="512"/>
      <c r="AD715" s="512"/>
      <c r="AE715" s="512"/>
      <c r="AF715" s="512"/>
      <c r="AG715" s="512"/>
      <c r="AH715" s="512"/>
      <c r="AI715" s="512"/>
      <c r="AJ715" s="512"/>
      <c r="AK715" s="512"/>
      <c r="AL715" s="512"/>
      <c r="AM715" s="512"/>
      <c r="AN715" s="512"/>
    </row>
    <row r="716" spans="1:40" ht="15.75" customHeight="1">
      <c r="A716" s="512"/>
      <c r="B716" s="512"/>
      <c r="C716" s="512"/>
      <c r="D716" s="512"/>
      <c r="E716" s="512"/>
      <c r="F716" s="512"/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/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</row>
    <row r="717" spans="1:40" ht="15.75" customHeight="1">
      <c r="A717" s="512"/>
      <c r="B717" s="512"/>
      <c r="C717" s="512"/>
      <c r="D717" s="512"/>
      <c r="E717" s="512"/>
      <c r="F717" s="512"/>
      <c r="G717" s="512"/>
      <c r="H717" s="512"/>
      <c r="I717" s="512"/>
      <c r="J717" s="512"/>
      <c r="K717" s="512"/>
      <c r="L717" s="512"/>
      <c r="M717" s="512"/>
      <c r="N717" s="512"/>
      <c r="O717" s="512"/>
      <c r="P717" s="512"/>
      <c r="Q717" s="512"/>
      <c r="R717" s="512"/>
      <c r="S717" s="512"/>
      <c r="T717" s="512"/>
      <c r="U717" s="512"/>
      <c r="V717" s="512"/>
      <c r="W717" s="512"/>
      <c r="X717" s="512"/>
      <c r="Y717" s="512"/>
      <c r="Z717" s="512"/>
      <c r="AA717" s="512"/>
      <c r="AB717" s="512"/>
      <c r="AC717" s="512"/>
      <c r="AD717" s="512"/>
      <c r="AE717" s="512"/>
      <c r="AF717" s="512"/>
      <c r="AG717" s="512"/>
      <c r="AH717" s="512"/>
      <c r="AI717" s="512"/>
      <c r="AJ717" s="512"/>
      <c r="AK717" s="512"/>
      <c r="AL717" s="512"/>
      <c r="AM717" s="512"/>
      <c r="AN717" s="512"/>
    </row>
    <row r="718" spans="1:40" ht="15.75" customHeight="1">
      <c r="A718" s="512"/>
      <c r="B718" s="512"/>
      <c r="C718" s="512"/>
      <c r="D718" s="512"/>
      <c r="E718" s="512"/>
      <c r="F718" s="512"/>
      <c r="G718" s="512"/>
      <c r="H718" s="512"/>
      <c r="I718" s="512"/>
      <c r="J718" s="512"/>
      <c r="K718" s="512"/>
      <c r="L718" s="512"/>
      <c r="M718" s="512"/>
      <c r="N718" s="512"/>
      <c r="O718" s="512"/>
      <c r="P718" s="512"/>
      <c r="Q718" s="512"/>
      <c r="R718" s="512"/>
      <c r="S718" s="512"/>
      <c r="T718" s="512"/>
      <c r="U718" s="512"/>
      <c r="V718" s="512"/>
      <c r="W718" s="512"/>
      <c r="X718" s="512"/>
      <c r="Y718" s="512"/>
      <c r="Z718" s="512"/>
      <c r="AA718" s="512"/>
      <c r="AB718" s="512"/>
      <c r="AC718" s="512"/>
      <c r="AD718" s="512"/>
      <c r="AE718" s="512"/>
      <c r="AF718" s="512"/>
      <c r="AG718" s="512"/>
      <c r="AH718" s="512"/>
      <c r="AI718" s="512"/>
      <c r="AJ718" s="512"/>
      <c r="AK718" s="512"/>
      <c r="AL718" s="512"/>
      <c r="AM718" s="512"/>
      <c r="AN718" s="512"/>
    </row>
    <row r="719" spans="1:40" ht="15.75" customHeight="1">
      <c r="A719" s="512"/>
      <c r="B719" s="512"/>
      <c r="C719" s="512"/>
      <c r="D719" s="512"/>
      <c r="E719" s="512"/>
      <c r="F719" s="512"/>
      <c r="G719" s="512"/>
      <c r="H719" s="512"/>
      <c r="I719" s="512"/>
      <c r="J719" s="512"/>
      <c r="K719" s="512"/>
      <c r="L719" s="512"/>
      <c r="M719" s="512"/>
      <c r="N719" s="512"/>
      <c r="O719" s="512"/>
      <c r="P719" s="512"/>
      <c r="Q719" s="512"/>
      <c r="R719" s="512"/>
      <c r="S719" s="512"/>
      <c r="T719" s="512"/>
      <c r="U719" s="512"/>
      <c r="V719" s="512"/>
      <c r="W719" s="512"/>
      <c r="X719" s="512"/>
      <c r="Y719" s="512"/>
      <c r="Z719" s="512"/>
      <c r="AA719" s="512"/>
      <c r="AB719" s="512"/>
      <c r="AC719" s="512"/>
      <c r="AD719" s="512"/>
      <c r="AE719" s="512"/>
      <c r="AF719" s="512"/>
      <c r="AG719" s="512"/>
      <c r="AH719" s="512"/>
      <c r="AI719" s="512"/>
      <c r="AJ719" s="512"/>
      <c r="AK719" s="512"/>
      <c r="AL719" s="512"/>
      <c r="AM719" s="512"/>
      <c r="AN719" s="512"/>
    </row>
    <row r="720" spans="1:40" ht="15.75" customHeight="1">
      <c r="A720" s="512"/>
      <c r="B720" s="512"/>
      <c r="C720" s="512"/>
      <c r="D720" s="512"/>
      <c r="E720" s="512"/>
      <c r="F720" s="512"/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/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</row>
    <row r="721" spans="1:40" ht="15.75" customHeight="1">
      <c r="A721" s="512"/>
      <c r="B721" s="512"/>
      <c r="C721" s="512"/>
      <c r="D721" s="512"/>
      <c r="E721" s="512"/>
      <c r="F721" s="512"/>
      <c r="G721" s="512"/>
      <c r="H721" s="512"/>
      <c r="I721" s="512"/>
      <c r="J721" s="512"/>
      <c r="K721" s="512"/>
      <c r="L721" s="512"/>
      <c r="M721" s="512"/>
      <c r="N721" s="512"/>
      <c r="O721" s="512"/>
      <c r="P721" s="512"/>
      <c r="Q721" s="512"/>
      <c r="R721" s="512"/>
      <c r="S721" s="512"/>
      <c r="T721" s="512"/>
      <c r="U721" s="512"/>
      <c r="V721" s="512"/>
      <c r="W721" s="512"/>
      <c r="X721" s="512"/>
      <c r="Y721" s="512"/>
      <c r="Z721" s="512"/>
      <c r="AA721" s="512"/>
      <c r="AB721" s="512"/>
      <c r="AC721" s="512"/>
      <c r="AD721" s="512"/>
      <c r="AE721" s="512"/>
      <c r="AF721" s="512"/>
      <c r="AG721" s="512"/>
      <c r="AH721" s="512"/>
      <c r="AI721" s="512"/>
      <c r="AJ721" s="512"/>
      <c r="AK721" s="512"/>
      <c r="AL721" s="512"/>
      <c r="AM721" s="512"/>
      <c r="AN721" s="512"/>
    </row>
    <row r="722" spans="1:40" ht="15.75" customHeight="1">
      <c r="A722" s="512"/>
      <c r="B722" s="512"/>
      <c r="C722" s="512"/>
      <c r="D722" s="512"/>
      <c r="E722" s="512"/>
      <c r="F722" s="512"/>
      <c r="G722" s="512"/>
      <c r="H722" s="512"/>
      <c r="I722" s="512"/>
      <c r="J722" s="512"/>
      <c r="K722" s="512"/>
      <c r="L722" s="512"/>
      <c r="M722" s="512"/>
      <c r="N722" s="512"/>
      <c r="O722" s="512"/>
      <c r="P722" s="512"/>
      <c r="Q722" s="512"/>
      <c r="R722" s="512"/>
      <c r="S722" s="512"/>
      <c r="T722" s="512"/>
      <c r="U722" s="512"/>
      <c r="V722" s="512"/>
      <c r="W722" s="512"/>
      <c r="X722" s="512"/>
      <c r="Y722" s="512"/>
      <c r="Z722" s="512"/>
      <c r="AA722" s="512"/>
      <c r="AB722" s="512"/>
      <c r="AC722" s="512"/>
      <c r="AD722" s="512"/>
      <c r="AE722" s="512"/>
      <c r="AF722" s="512"/>
      <c r="AG722" s="512"/>
      <c r="AH722" s="512"/>
      <c r="AI722" s="512"/>
      <c r="AJ722" s="512"/>
      <c r="AK722" s="512"/>
      <c r="AL722" s="512"/>
      <c r="AM722" s="512"/>
      <c r="AN722" s="512"/>
    </row>
    <row r="723" spans="1:40" ht="15.75" customHeight="1">
      <c r="A723" s="512"/>
      <c r="B723" s="512"/>
      <c r="C723" s="512"/>
      <c r="D723" s="512"/>
      <c r="E723" s="512"/>
      <c r="F723" s="512"/>
      <c r="G723" s="512"/>
      <c r="H723" s="512"/>
      <c r="I723" s="512"/>
      <c r="J723" s="512"/>
      <c r="K723" s="512"/>
      <c r="L723" s="512"/>
      <c r="M723" s="512"/>
      <c r="N723" s="512"/>
      <c r="O723" s="512"/>
      <c r="P723" s="512"/>
      <c r="Q723" s="512"/>
      <c r="R723" s="512"/>
      <c r="S723" s="512"/>
      <c r="T723" s="512"/>
      <c r="U723" s="512"/>
      <c r="V723" s="512"/>
      <c r="W723" s="512"/>
      <c r="X723" s="512"/>
      <c r="Y723" s="512"/>
      <c r="Z723" s="512"/>
      <c r="AA723" s="512"/>
      <c r="AB723" s="512"/>
      <c r="AC723" s="512"/>
      <c r="AD723" s="512"/>
      <c r="AE723" s="512"/>
      <c r="AF723" s="512"/>
      <c r="AG723" s="512"/>
      <c r="AH723" s="512"/>
      <c r="AI723" s="512"/>
      <c r="AJ723" s="512"/>
      <c r="AK723" s="512"/>
      <c r="AL723" s="512"/>
      <c r="AM723" s="512"/>
      <c r="AN723" s="512"/>
    </row>
    <row r="724" spans="1:40" ht="15.75" customHeight="1">
      <c r="A724" s="512"/>
      <c r="B724" s="512"/>
      <c r="C724" s="512"/>
      <c r="D724" s="512"/>
      <c r="E724" s="512"/>
      <c r="F724" s="512"/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/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</row>
    <row r="725" spans="1:40" ht="15.75" customHeight="1">
      <c r="A725" s="512"/>
      <c r="B725" s="512"/>
      <c r="C725" s="512"/>
      <c r="D725" s="512"/>
      <c r="E725" s="512"/>
      <c r="F725" s="512"/>
      <c r="G725" s="512"/>
      <c r="H725" s="512"/>
      <c r="I725" s="512"/>
      <c r="J725" s="512"/>
      <c r="K725" s="512"/>
      <c r="L725" s="512"/>
      <c r="M725" s="512"/>
      <c r="N725" s="512"/>
      <c r="O725" s="512"/>
      <c r="P725" s="512"/>
      <c r="Q725" s="512"/>
      <c r="R725" s="512"/>
      <c r="S725" s="512"/>
      <c r="T725" s="512"/>
      <c r="U725" s="512"/>
      <c r="V725" s="512"/>
      <c r="W725" s="512"/>
      <c r="X725" s="512"/>
      <c r="Y725" s="512"/>
      <c r="Z725" s="512"/>
      <c r="AA725" s="512"/>
      <c r="AB725" s="512"/>
      <c r="AC725" s="512"/>
      <c r="AD725" s="512"/>
      <c r="AE725" s="512"/>
      <c r="AF725" s="512"/>
      <c r="AG725" s="512"/>
      <c r="AH725" s="512"/>
      <c r="AI725" s="512"/>
      <c r="AJ725" s="512"/>
      <c r="AK725" s="512"/>
      <c r="AL725" s="512"/>
      <c r="AM725" s="512"/>
      <c r="AN725" s="512"/>
    </row>
    <row r="726" spans="1:40" ht="15.75" customHeight="1">
      <c r="A726" s="512"/>
      <c r="B726" s="512"/>
      <c r="C726" s="512"/>
      <c r="D726" s="512"/>
      <c r="E726" s="512"/>
      <c r="F726" s="512"/>
      <c r="G726" s="512"/>
      <c r="H726" s="512"/>
      <c r="I726" s="512"/>
      <c r="J726" s="512"/>
      <c r="K726" s="512"/>
      <c r="L726" s="512"/>
      <c r="M726" s="512"/>
      <c r="N726" s="512"/>
      <c r="O726" s="512"/>
      <c r="P726" s="512"/>
      <c r="Q726" s="512"/>
      <c r="R726" s="512"/>
      <c r="S726" s="512"/>
      <c r="T726" s="512"/>
      <c r="U726" s="512"/>
      <c r="V726" s="512"/>
      <c r="W726" s="512"/>
      <c r="X726" s="512"/>
      <c r="Y726" s="512"/>
      <c r="Z726" s="512"/>
      <c r="AA726" s="512"/>
      <c r="AB726" s="512"/>
      <c r="AC726" s="512"/>
      <c r="AD726" s="512"/>
      <c r="AE726" s="512"/>
      <c r="AF726" s="512"/>
      <c r="AG726" s="512"/>
      <c r="AH726" s="512"/>
      <c r="AI726" s="512"/>
      <c r="AJ726" s="512"/>
      <c r="AK726" s="512"/>
      <c r="AL726" s="512"/>
      <c r="AM726" s="512"/>
      <c r="AN726" s="512"/>
    </row>
    <row r="727" spans="1:40" ht="15.75" customHeight="1">
      <c r="A727" s="512"/>
      <c r="B727" s="512"/>
      <c r="C727" s="512"/>
      <c r="D727" s="512"/>
      <c r="E727" s="512"/>
      <c r="F727" s="512"/>
      <c r="G727" s="512"/>
      <c r="H727" s="512"/>
      <c r="I727" s="512"/>
      <c r="J727" s="512"/>
      <c r="K727" s="512"/>
      <c r="L727" s="512"/>
      <c r="M727" s="512"/>
      <c r="N727" s="512"/>
      <c r="O727" s="512"/>
      <c r="P727" s="512"/>
      <c r="Q727" s="512"/>
      <c r="R727" s="512"/>
      <c r="S727" s="512"/>
      <c r="T727" s="512"/>
      <c r="U727" s="512"/>
      <c r="V727" s="512"/>
      <c r="W727" s="512"/>
      <c r="X727" s="512"/>
      <c r="Y727" s="512"/>
      <c r="Z727" s="512"/>
      <c r="AA727" s="512"/>
      <c r="AB727" s="512"/>
      <c r="AC727" s="512"/>
      <c r="AD727" s="512"/>
      <c r="AE727" s="512"/>
      <c r="AF727" s="512"/>
      <c r="AG727" s="512"/>
      <c r="AH727" s="512"/>
      <c r="AI727" s="512"/>
      <c r="AJ727" s="512"/>
      <c r="AK727" s="512"/>
      <c r="AL727" s="512"/>
      <c r="AM727" s="512"/>
      <c r="AN727" s="512"/>
    </row>
    <row r="728" spans="1:40" ht="15.75" customHeight="1">
      <c r="A728" s="512"/>
      <c r="B728" s="512"/>
      <c r="C728" s="512"/>
      <c r="D728" s="512"/>
      <c r="E728" s="512"/>
      <c r="F728" s="512"/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/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</row>
    <row r="729" spans="1:40" ht="15.75" customHeight="1">
      <c r="A729" s="512"/>
      <c r="B729" s="512"/>
      <c r="C729" s="512"/>
      <c r="D729" s="512"/>
      <c r="E729" s="512"/>
      <c r="F729" s="512"/>
      <c r="G729" s="512"/>
      <c r="H729" s="512"/>
      <c r="I729" s="512"/>
      <c r="J729" s="512"/>
      <c r="K729" s="512"/>
      <c r="L729" s="512"/>
      <c r="M729" s="512"/>
      <c r="N729" s="512"/>
      <c r="O729" s="512"/>
      <c r="P729" s="512"/>
      <c r="Q729" s="512"/>
      <c r="R729" s="512"/>
      <c r="S729" s="512"/>
      <c r="T729" s="512"/>
      <c r="U729" s="512"/>
      <c r="V729" s="512"/>
      <c r="W729" s="512"/>
      <c r="X729" s="512"/>
      <c r="Y729" s="512"/>
      <c r="Z729" s="512"/>
      <c r="AA729" s="512"/>
      <c r="AB729" s="512"/>
      <c r="AC729" s="512"/>
      <c r="AD729" s="512"/>
      <c r="AE729" s="512"/>
      <c r="AF729" s="512"/>
      <c r="AG729" s="512"/>
      <c r="AH729" s="512"/>
      <c r="AI729" s="512"/>
      <c r="AJ729" s="512"/>
      <c r="AK729" s="512"/>
      <c r="AL729" s="512"/>
      <c r="AM729" s="512"/>
      <c r="AN729" s="512"/>
    </row>
    <row r="730" spans="1:40" ht="15.75" customHeight="1">
      <c r="A730" s="512"/>
      <c r="B730" s="512"/>
      <c r="C730" s="512"/>
      <c r="D730" s="512"/>
      <c r="E730" s="512"/>
      <c r="F730" s="512"/>
      <c r="G730" s="512"/>
      <c r="H730" s="512"/>
      <c r="I730" s="512"/>
      <c r="J730" s="512"/>
      <c r="K730" s="512"/>
      <c r="L730" s="512"/>
      <c r="M730" s="512"/>
      <c r="N730" s="512"/>
      <c r="O730" s="512"/>
      <c r="P730" s="512"/>
      <c r="Q730" s="512"/>
      <c r="R730" s="512"/>
      <c r="S730" s="512"/>
      <c r="T730" s="512"/>
      <c r="U730" s="512"/>
      <c r="V730" s="512"/>
      <c r="W730" s="512"/>
      <c r="X730" s="512"/>
      <c r="Y730" s="512"/>
      <c r="Z730" s="512"/>
      <c r="AA730" s="512"/>
      <c r="AB730" s="512"/>
      <c r="AC730" s="512"/>
      <c r="AD730" s="512"/>
      <c r="AE730" s="512"/>
      <c r="AF730" s="512"/>
      <c r="AG730" s="512"/>
      <c r="AH730" s="512"/>
      <c r="AI730" s="512"/>
      <c r="AJ730" s="512"/>
      <c r="AK730" s="512"/>
      <c r="AL730" s="512"/>
      <c r="AM730" s="512"/>
      <c r="AN730" s="512"/>
    </row>
    <row r="731" spans="1:40" ht="15.75" customHeight="1">
      <c r="A731" s="512"/>
      <c r="B731" s="512"/>
      <c r="C731" s="512"/>
      <c r="D731" s="512"/>
      <c r="E731" s="512"/>
      <c r="F731" s="512"/>
      <c r="G731" s="512"/>
      <c r="H731" s="512"/>
      <c r="I731" s="512"/>
      <c r="J731" s="512"/>
      <c r="K731" s="512"/>
      <c r="L731" s="512"/>
      <c r="M731" s="512"/>
      <c r="N731" s="512"/>
      <c r="O731" s="512"/>
      <c r="P731" s="512"/>
      <c r="Q731" s="512"/>
      <c r="R731" s="512"/>
      <c r="S731" s="512"/>
      <c r="T731" s="512"/>
      <c r="U731" s="512"/>
      <c r="V731" s="512"/>
      <c r="W731" s="512"/>
      <c r="X731" s="512"/>
      <c r="Y731" s="512"/>
      <c r="Z731" s="512"/>
      <c r="AA731" s="512"/>
      <c r="AB731" s="512"/>
      <c r="AC731" s="512"/>
      <c r="AD731" s="512"/>
      <c r="AE731" s="512"/>
      <c r="AF731" s="512"/>
      <c r="AG731" s="512"/>
      <c r="AH731" s="512"/>
      <c r="AI731" s="512"/>
      <c r="AJ731" s="512"/>
      <c r="AK731" s="512"/>
      <c r="AL731" s="512"/>
      <c r="AM731" s="512"/>
      <c r="AN731" s="512"/>
    </row>
    <row r="732" spans="1:40" ht="15.75" customHeight="1">
      <c r="A732" s="512"/>
      <c r="B732" s="512"/>
      <c r="C732" s="512"/>
      <c r="D732" s="512"/>
      <c r="E732" s="512"/>
      <c r="F732" s="512"/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/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</row>
    <row r="733" spans="1:40" ht="15.75" customHeight="1">
      <c r="A733" s="512"/>
      <c r="B733" s="512"/>
      <c r="C733" s="512"/>
      <c r="D733" s="512"/>
      <c r="E733" s="512"/>
      <c r="F733" s="512"/>
      <c r="G733" s="512"/>
      <c r="H733" s="512"/>
      <c r="I733" s="512"/>
      <c r="J733" s="512"/>
      <c r="K733" s="512"/>
      <c r="L733" s="512"/>
      <c r="M733" s="512"/>
      <c r="N733" s="512"/>
      <c r="O733" s="512"/>
      <c r="P733" s="512"/>
      <c r="Q733" s="512"/>
      <c r="R733" s="512"/>
      <c r="S733" s="512"/>
      <c r="T733" s="512"/>
      <c r="U733" s="512"/>
      <c r="V733" s="512"/>
      <c r="W733" s="512"/>
      <c r="X733" s="512"/>
      <c r="Y733" s="512"/>
      <c r="Z733" s="512"/>
      <c r="AA733" s="512"/>
      <c r="AB733" s="512"/>
      <c r="AC733" s="512"/>
      <c r="AD733" s="512"/>
      <c r="AE733" s="512"/>
      <c r="AF733" s="512"/>
      <c r="AG733" s="512"/>
      <c r="AH733" s="512"/>
      <c r="AI733" s="512"/>
      <c r="AJ733" s="512"/>
      <c r="AK733" s="512"/>
      <c r="AL733" s="512"/>
      <c r="AM733" s="512"/>
      <c r="AN733" s="512"/>
    </row>
    <row r="734" spans="1:40" ht="15.75" customHeight="1">
      <c r="A734" s="512"/>
      <c r="B734" s="512"/>
      <c r="C734" s="512"/>
      <c r="D734" s="512"/>
      <c r="E734" s="512"/>
      <c r="F734" s="512"/>
      <c r="G734" s="512"/>
      <c r="H734" s="512"/>
      <c r="I734" s="512"/>
      <c r="J734" s="512"/>
      <c r="K734" s="512"/>
      <c r="L734" s="512"/>
      <c r="M734" s="512"/>
      <c r="N734" s="512"/>
      <c r="O734" s="512"/>
      <c r="P734" s="512"/>
      <c r="Q734" s="512"/>
      <c r="R734" s="512"/>
      <c r="S734" s="512"/>
      <c r="T734" s="512"/>
      <c r="U734" s="512"/>
      <c r="V734" s="512"/>
      <c r="W734" s="512"/>
      <c r="X734" s="512"/>
      <c r="Y734" s="512"/>
      <c r="Z734" s="512"/>
      <c r="AA734" s="512"/>
      <c r="AB734" s="512"/>
      <c r="AC734" s="512"/>
      <c r="AD734" s="512"/>
      <c r="AE734" s="512"/>
      <c r="AF734" s="512"/>
      <c r="AG734" s="512"/>
      <c r="AH734" s="512"/>
      <c r="AI734" s="512"/>
      <c r="AJ734" s="512"/>
      <c r="AK734" s="512"/>
      <c r="AL734" s="512"/>
      <c r="AM734" s="512"/>
      <c r="AN734" s="512"/>
    </row>
    <row r="735" spans="1:40" ht="15.75" customHeight="1">
      <c r="A735" s="512"/>
      <c r="B735" s="512"/>
      <c r="C735" s="512"/>
      <c r="D735" s="512"/>
      <c r="E735" s="512"/>
      <c r="F735" s="512"/>
      <c r="G735" s="512"/>
      <c r="H735" s="512"/>
      <c r="I735" s="512"/>
      <c r="J735" s="512"/>
      <c r="K735" s="512"/>
      <c r="L735" s="512"/>
      <c r="M735" s="512"/>
      <c r="N735" s="512"/>
      <c r="O735" s="512"/>
      <c r="P735" s="512"/>
      <c r="Q735" s="512"/>
      <c r="R735" s="512"/>
      <c r="S735" s="512"/>
      <c r="T735" s="512"/>
      <c r="U735" s="512"/>
      <c r="V735" s="512"/>
      <c r="W735" s="512"/>
      <c r="X735" s="512"/>
      <c r="Y735" s="512"/>
      <c r="Z735" s="512"/>
      <c r="AA735" s="512"/>
      <c r="AB735" s="512"/>
      <c r="AC735" s="512"/>
      <c r="AD735" s="512"/>
      <c r="AE735" s="512"/>
      <c r="AF735" s="512"/>
      <c r="AG735" s="512"/>
      <c r="AH735" s="512"/>
      <c r="AI735" s="512"/>
      <c r="AJ735" s="512"/>
      <c r="AK735" s="512"/>
      <c r="AL735" s="512"/>
      <c r="AM735" s="512"/>
      <c r="AN735" s="512"/>
    </row>
    <row r="736" spans="1:40" ht="15.75" customHeight="1">
      <c r="A736" s="512"/>
      <c r="B736" s="512"/>
      <c r="C736" s="512"/>
      <c r="D736" s="512"/>
      <c r="E736" s="512"/>
      <c r="F736" s="512"/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/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</row>
    <row r="737" spans="1:40" ht="15.75" customHeight="1">
      <c r="A737" s="512"/>
      <c r="B737" s="512"/>
      <c r="C737" s="512"/>
      <c r="D737" s="512"/>
      <c r="E737" s="512"/>
      <c r="F737" s="512"/>
      <c r="G737" s="512"/>
      <c r="H737" s="512"/>
      <c r="I737" s="512"/>
      <c r="J737" s="512"/>
      <c r="K737" s="512"/>
      <c r="L737" s="512"/>
      <c r="M737" s="512"/>
      <c r="N737" s="512"/>
      <c r="O737" s="512"/>
      <c r="P737" s="512"/>
      <c r="Q737" s="512"/>
      <c r="R737" s="512"/>
      <c r="S737" s="512"/>
      <c r="T737" s="512"/>
      <c r="U737" s="512"/>
      <c r="V737" s="512"/>
      <c r="W737" s="512"/>
      <c r="X737" s="512"/>
      <c r="Y737" s="512"/>
      <c r="Z737" s="512"/>
      <c r="AA737" s="512"/>
      <c r="AB737" s="512"/>
      <c r="AC737" s="512"/>
      <c r="AD737" s="512"/>
      <c r="AE737" s="512"/>
      <c r="AF737" s="512"/>
      <c r="AG737" s="512"/>
      <c r="AH737" s="512"/>
      <c r="AI737" s="512"/>
      <c r="AJ737" s="512"/>
      <c r="AK737" s="512"/>
      <c r="AL737" s="512"/>
      <c r="AM737" s="512"/>
      <c r="AN737" s="512"/>
    </row>
    <row r="738" spans="1:40" ht="15.75" customHeight="1">
      <c r="A738" s="512"/>
      <c r="B738" s="512"/>
      <c r="C738" s="512"/>
      <c r="D738" s="512"/>
      <c r="E738" s="512"/>
      <c r="F738" s="512"/>
      <c r="G738" s="512"/>
      <c r="H738" s="512"/>
      <c r="I738" s="512"/>
      <c r="J738" s="512"/>
      <c r="K738" s="512"/>
      <c r="L738" s="512"/>
      <c r="M738" s="512"/>
      <c r="N738" s="512"/>
      <c r="O738" s="512"/>
      <c r="P738" s="512"/>
      <c r="Q738" s="512"/>
      <c r="R738" s="512"/>
      <c r="S738" s="512"/>
      <c r="T738" s="512"/>
      <c r="U738" s="512"/>
      <c r="V738" s="512"/>
      <c r="W738" s="512"/>
      <c r="X738" s="512"/>
      <c r="Y738" s="512"/>
      <c r="Z738" s="512"/>
      <c r="AA738" s="512"/>
      <c r="AB738" s="512"/>
      <c r="AC738" s="512"/>
      <c r="AD738" s="512"/>
      <c r="AE738" s="512"/>
      <c r="AF738" s="512"/>
      <c r="AG738" s="512"/>
      <c r="AH738" s="512"/>
      <c r="AI738" s="512"/>
      <c r="AJ738" s="512"/>
      <c r="AK738" s="512"/>
      <c r="AL738" s="512"/>
      <c r="AM738" s="512"/>
      <c r="AN738" s="512"/>
    </row>
    <row r="739" spans="1:40" ht="15.75" customHeight="1">
      <c r="A739" s="512"/>
      <c r="B739" s="512"/>
      <c r="C739" s="512"/>
      <c r="D739" s="512"/>
      <c r="E739" s="512"/>
      <c r="F739" s="512"/>
      <c r="G739" s="512"/>
      <c r="H739" s="512"/>
      <c r="I739" s="512"/>
      <c r="J739" s="512"/>
      <c r="K739" s="512"/>
      <c r="L739" s="512"/>
      <c r="M739" s="512"/>
      <c r="N739" s="512"/>
      <c r="O739" s="512"/>
      <c r="P739" s="512"/>
      <c r="Q739" s="512"/>
      <c r="R739" s="512"/>
      <c r="S739" s="512"/>
      <c r="T739" s="512"/>
      <c r="U739" s="512"/>
      <c r="V739" s="512"/>
      <c r="W739" s="512"/>
      <c r="X739" s="512"/>
      <c r="Y739" s="512"/>
      <c r="Z739" s="512"/>
      <c r="AA739" s="512"/>
      <c r="AB739" s="512"/>
      <c r="AC739" s="512"/>
      <c r="AD739" s="512"/>
      <c r="AE739" s="512"/>
      <c r="AF739" s="512"/>
      <c r="AG739" s="512"/>
      <c r="AH739" s="512"/>
      <c r="AI739" s="512"/>
      <c r="AJ739" s="512"/>
      <c r="AK739" s="512"/>
      <c r="AL739" s="512"/>
      <c r="AM739" s="512"/>
      <c r="AN739" s="512"/>
    </row>
    <row r="740" spans="1:40" ht="15.75" customHeight="1">
      <c r="A740" s="512"/>
      <c r="B740" s="512"/>
      <c r="C740" s="512"/>
      <c r="D740" s="512"/>
      <c r="E740" s="512"/>
      <c r="F740" s="512"/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/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</row>
    <row r="741" spans="1:40" ht="15.75" customHeight="1">
      <c r="A741" s="512"/>
      <c r="B741" s="512"/>
      <c r="C741" s="512"/>
      <c r="D741" s="512"/>
      <c r="E741" s="512"/>
      <c r="F741" s="512"/>
      <c r="G741" s="512"/>
      <c r="H741" s="512"/>
      <c r="I741" s="512"/>
      <c r="J741" s="512"/>
      <c r="K741" s="512"/>
      <c r="L741" s="512"/>
      <c r="M741" s="512"/>
      <c r="N741" s="512"/>
      <c r="O741" s="512"/>
      <c r="P741" s="512"/>
      <c r="Q741" s="512"/>
      <c r="R741" s="512"/>
      <c r="S741" s="512"/>
      <c r="T741" s="512"/>
      <c r="U741" s="512"/>
      <c r="V741" s="512"/>
      <c r="W741" s="512"/>
      <c r="X741" s="512"/>
      <c r="Y741" s="512"/>
      <c r="Z741" s="512"/>
      <c r="AA741" s="512"/>
      <c r="AB741" s="512"/>
      <c r="AC741" s="512"/>
      <c r="AD741" s="512"/>
      <c r="AE741" s="512"/>
      <c r="AF741" s="512"/>
      <c r="AG741" s="512"/>
      <c r="AH741" s="512"/>
      <c r="AI741" s="512"/>
      <c r="AJ741" s="512"/>
      <c r="AK741" s="512"/>
      <c r="AL741" s="512"/>
      <c r="AM741" s="512"/>
      <c r="AN741" s="512"/>
    </row>
    <row r="742" spans="1:40" ht="15.75" customHeight="1">
      <c r="A742" s="512"/>
      <c r="B742" s="512"/>
      <c r="C742" s="512"/>
      <c r="D742" s="512"/>
      <c r="E742" s="512"/>
      <c r="F742" s="512"/>
      <c r="G742" s="512"/>
      <c r="H742" s="512"/>
      <c r="I742" s="512"/>
      <c r="J742" s="512"/>
      <c r="K742" s="512"/>
      <c r="L742" s="512"/>
      <c r="M742" s="512"/>
      <c r="N742" s="512"/>
      <c r="O742" s="512"/>
      <c r="P742" s="512"/>
      <c r="Q742" s="512"/>
      <c r="R742" s="512"/>
      <c r="S742" s="512"/>
      <c r="T742" s="512"/>
      <c r="U742" s="512"/>
      <c r="V742" s="512"/>
      <c r="W742" s="512"/>
      <c r="X742" s="512"/>
      <c r="Y742" s="512"/>
      <c r="Z742" s="512"/>
      <c r="AA742" s="512"/>
      <c r="AB742" s="512"/>
      <c r="AC742" s="512"/>
      <c r="AD742" s="512"/>
      <c r="AE742" s="512"/>
      <c r="AF742" s="512"/>
      <c r="AG742" s="512"/>
      <c r="AH742" s="512"/>
      <c r="AI742" s="512"/>
      <c r="AJ742" s="512"/>
      <c r="AK742" s="512"/>
      <c r="AL742" s="512"/>
      <c r="AM742" s="512"/>
      <c r="AN742" s="512"/>
    </row>
    <row r="743" spans="1:40" ht="15.75" customHeight="1">
      <c r="A743" s="512"/>
      <c r="B743" s="512"/>
      <c r="C743" s="512"/>
      <c r="D743" s="512"/>
      <c r="E743" s="512"/>
      <c r="F743" s="512"/>
      <c r="G743" s="512"/>
      <c r="H743" s="512"/>
      <c r="I743" s="512"/>
      <c r="J743" s="512"/>
      <c r="K743" s="512"/>
      <c r="L743" s="512"/>
      <c r="M743" s="512"/>
      <c r="N743" s="512"/>
      <c r="O743" s="512"/>
      <c r="P743" s="512"/>
      <c r="Q743" s="512"/>
      <c r="R743" s="512"/>
      <c r="S743" s="512"/>
      <c r="T743" s="512"/>
      <c r="U743" s="512"/>
      <c r="V743" s="512"/>
      <c r="W743" s="512"/>
      <c r="X743" s="512"/>
      <c r="Y743" s="512"/>
      <c r="Z743" s="512"/>
      <c r="AA743" s="512"/>
      <c r="AB743" s="512"/>
      <c r="AC743" s="512"/>
      <c r="AD743" s="512"/>
      <c r="AE743" s="512"/>
      <c r="AF743" s="512"/>
      <c r="AG743" s="512"/>
      <c r="AH743" s="512"/>
      <c r="AI743" s="512"/>
      <c r="AJ743" s="512"/>
      <c r="AK743" s="512"/>
      <c r="AL743" s="512"/>
      <c r="AM743" s="512"/>
      <c r="AN743" s="512"/>
    </row>
    <row r="744" spans="1:40" ht="15.75" customHeight="1">
      <c r="A744" s="512"/>
      <c r="B744" s="512"/>
      <c r="C744" s="512"/>
      <c r="D744" s="512"/>
      <c r="E744" s="512"/>
      <c r="F744" s="512"/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/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</row>
    <row r="745" spans="1:40" ht="15.75" customHeight="1">
      <c r="A745" s="512"/>
      <c r="B745" s="512"/>
      <c r="C745" s="512"/>
      <c r="D745" s="512"/>
      <c r="E745" s="512"/>
      <c r="F745" s="512"/>
      <c r="G745" s="512"/>
      <c r="H745" s="512"/>
      <c r="I745" s="512"/>
      <c r="J745" s="512"/>
      <c r="K745" s="512"/>
      <c r="L745" s="512"/>
      <c r="M745" s="512"/>
      <c r="N745" s="512"/>
      <c r="O745" s="512"/>
      <c r="P745" s="512"/>
      <c r="Q745" s="512"/>
      <c r="R745" s="512"/>
      <c r="S745" s="512"/>
      <c r="T745" s="512"/>
      <c r="U745" s="512"/>
      <c r="V745" s="512"/>
      <c r="W745" s="512"/>
      <c r="X745" s="512"/>
      <c r="Y745" s="512"/>
      <c r="Z745" s="512"/>
      <c r="AA745" s="512"/>
      <c r="AB745" s="512"/>
      <c r="AC745" s="512"/>
      <c r="AD745" s="512"/>
      <c r="AE745" s="512"/>
      <c r="AF745" s="512"/>
      <c r="AG745" s="512"/>
      <c r="AH745" s="512"/>
      <c r="AI745" s="512"/>
      <c r="AJ745" s="512"/>
      <c r="AK745" s="512"/>
      <c r="AL745" s="512"/>
      <c r="AM745" s="512"/>
      <c r="AN745" s="512"/>
    </row>
    <row r="746" spans="1:40" ht="15.75" customHeight="1">
      <c r="A746" s="512"/>
      <c r="B746" s="512"/>
      <c r="C746" s="512"/>
      <c r="D746" s="512"/>
      <c r="E746" s="512"/>
      <c r="F746" s="512"/>
      <c r="G746" s="512"/>
      <c r="H746" s="512"/>
      <c r="I746" s="512"/>
      <c r="J746" s="512"/>
      <c r="K746" s="512"/>
      <c r="L746" s="512"/>
      <c r="M746" s="512"/>
      <c r="N746" s="512"/>
      <c r="O746" s="512"/>
      <c r="P746" s="512"/>
      <c r="Q746" s="512"/>
      <c r="R746" s="512"/>
      <c r="S746" s="512"/>
      <c r="T746" s="512"/>
      <c r="U746" s="512"/>
      <c r="V746" s="512"/>
      <c r="W746" s="512"/>
      <c r="X746" s="512"/>
      <c r="Y746" s="512"/>
      <c r="Z746" s="512"/>
      <c r="AA746" s="512"/>
      <c r="AB746" s="512"/>
      <c r="AC746" s="512"/>
      <c r="AD746" s="512"/>
      <c r="AE746" s="512"/>
      <c r="AF746" s="512"/>
      <c r="AG746" s="512"/>
      <c r="AH746" s="512"/>
      <c r="AI746" s="512"/>
      <c r="AJ746" s="512"/>
      <c r="AK746" s="512"/>
      <c r="AL746" s="512"/>
      <c r="AM746" s="512"/>
      <c r="AN746" s="512"/>
    </row>
    <row r="747" spans="1:40" ht="15.75" customHeight="1">
      <c r="A747" s="512"/>
      <c r="B747" s="512"/>
      <c r="C747" s="512"/>
      <c r="D747" s="512"/>
      <c r="E747" s="512"/>
      <c r="F747" s="512"/>
      <c r="G747" s="512"/>
      <c r="H747" s="512"/>
      <c r="I747" s="512"/>
      <c r="J747" s="512"/>
      <c r="K747" s="512"/>
      <c r="L747" s="512"/>
      <c r="M747" s="512"/>
      <c r="N747" s="512"/>
      <c r="O747" s="512"/>
      <c r="P747" s="512"/>
      <c r="Q747" s="512"/>
      <c r="R747" s="512"/>
      <c r="S747" s="512"/>
      <c r="T747" s="512"/>
      <c r="U747" s="512"/>
      <c r="V747" s="512"/>
      <c r="W747" s="512"/>
      <c r="X747" s="512"/>
      <c r="Y747" s="512"/>
      <c r="Z747" s="512"/>
      <c r="AA747" s="512"/>
      <c r="AB747" s="512"/>
      <c r="AC747" s="512"/>
      <c r="AD747" s="512"/>
      <c r="AE747" s="512"/>
      <c r="AF747" s="512"/>
      <c r="AG747" s="512"/>
      <c r="AH747" s="512"/>
      <c r="AI747" s="512"/>
      <c r="AJ747" s="512"/>
      <c r="AK747" s="512"/>
      <c r="AL747" s="512"/>
      <c r="AM747" s="512"/>
      <c r="AN747" s="512"/>
    </row>
    <row r="748" spans="1:40" ht="15.75" customHeight="1">
      <c r="A748" s="512"/>
      <c r="B748" s="512"/>
      <c r="C748" s="512"/>
      <c r="D748" s="512"/>
      <c r="E748" s="512"/>
      <c r="F748" s="512"/>
      <c r="G748" s="512"/>
      <c r="H748" s="512"/>
      <c r="I748" s="512"/>
      <c r="J748" s="512"/>
      <c r="K748" s="512"/>
      <c r="L748" s="512"/>
      <c r="M748" s="512"/>
      <c r="N748" s="512"/>
      <c r="O748" s="512"/>
      <c r="P748" s="512"/>
      <c r="Q748" s="512"/>
      <c r="R748" s="512"/>
      <c r="S748" s="512"/>
      <c r="T748" s="512"/>
      <c r="U748" s="512"/>
      <c r="V748" s="512"/>
      <c r="W748" s="512"/>
      <c r="X748" s="512"/>
      <c r="Y748" s="512"/>
      <c r="Z748" s="512"/>
      <c r="AA748" s="512"/>
      <c r="AB748" s="512"/>
      <c r="AC748" s="512"/>
      <c r="AD748" s="512"/>
      <c r="AE748" s="512"/>
      <c r="AF748" s="512"/>
      <c r="AG748" s="512"/>
      <c r="AH748" s="512"/>
      <c r="AI748" s="512"/>
      <c r="AJ748" s="512"/>
      <c r="AK748" s="512"/>
      <c r="AL748" s="512"/>
      <c r="AM748" s="512"/>
      <c r="AN748" s="512"/>
    </row>
    <row r="749" spans="1:40" ht="15.75" customHeight="1">
      <c r="A749" s="512"/>
      <c r="B749" s="512"/>
      <c r="C749" s="512"/>
      <c r="D749" s="512"/>
      <c r="E749" s="512"/>
      <c r="F749" s="512"/>
      <c r="G749" s="512"/>
      <c r="H749" s="512"/>
      <c r="I749" s="512"/>
      <c r="J749" s="512"/>
      <c r="K749" s="512"/>
      <c r="L749" s="512"/>
      <c r="M749" s="512"/>
      <c r="N749" s="512"/>
      <c r="O749" s="512"/>
      <c r="P749" s="512"/>
      <c r="Q749" s="512"/>
      <c r="R749" s="512"/>
      <c r="S749" s="512"/>
      <c r="T749" s="512"/>
      <c r="U749" s="512"/>
      <c r="V749" s="512"/>
      <c r="W749" s="512"/>
      <c r="X749" s="512"/>
      <c r="Y749" s="512"/>
      <c r="Z749" s="512"/>
      <c r="AA749" s="512"/>
      <c r="AB749" s="512"/>
      <c r="AC749" s="512"/>
      <c r="AD749" s="512"/>
      <c r="AE749" s="512"/>
      <c r="AF749" s="512"/>
      <c r="AG749" s="512"/>
      <c r="AH749" s="512"/>
      <c r="AI749" s="512"/>
      <c r="AJ749" s="512"/>
      <c r="AK749" s="512"/>
      <c r="AL749" s="512"/>
      <c r="AM749" s="512"/>
      <c r="AN749" s="512"/>
    </row>
    <row r="750" spans="1:40" ht="15.75" customHeight="1">
      <c r="A750" s="512"/>
      <c r="B750" s="512"/>
      <c r="C750" s="512"/>
      <c r="D750" s="512"/>
      <c r="E750" s="512"/>
      <c r="F750" s="512"/>
      <c r="G750" s="512"/>
      <c r="H750" s="512"/>
      <c r="I750" s="512"/>
      <c r="J750" s="512"/>
      <c r="K750" s="512"/>
      <c r="L750" s="512"/>
      <c r="M750" s="512"/>
      <c r="N750" s="512"/>
      <c r="O750" s="512"/>
      <c r="P750" s="512"/>
      <c r="Q750" s="512"/>
      <c r="R750" s="512"/>
      <c r="S750" s="512"/>
      <c r="T750" s="512"/>
      <c r="U750" s="512"/>
      <c r="V750" s="512"/>
      <c r="W750" s="512"/>
      <c r="X750" s="512"/>
      <c r="Y750" s="512"/>
      <c r="Z750" s="512"/>
      <c r="AA750" s="512"/>
      <c r="AB750" s="512"/>
      <c r="AC750" s="512"/>
      <c r="AD750" s="512"/>
      <c r="AE750" s="512"/>
      <c r="AF750" s="512"/>
      <c r="AG750" s="512"/>
      <c r="AH750" s="512"/>
      <c r="AI750" s="512"/>
      <c r="AJ750" s="512"/>
      <c r="AK750" s="512"/>
      <c r="AL750" s="512"/>
      <c r="AM750" s="512"/>
      <c r="AN750" s="512"/>
    </row>
    <row r="751" spans="1:40" ht="15.75" customHeight="1">
      <c r="A751" s="512"/>
      <c r="B751" s="512"/>
      <c r="C751" s="512"/>
      <c r="D751" s="512"/>
      <c r="E751" s="512"/>
      <c r="F751" s="512"/>
      <c r="G751" s="512"/>
      <c r="H751" s="512"/>
      <c r="I751" s="512"/>
      <c r="J751" s="512"/>
      <c r="K751" s="512"/>
      <c r="L751" s="512"/>
      <c r="M751" s="512"/>
      <c r="N751" s="512"/>
      <c r="O751" s="512"/>
      <c r="P751" s="512"/>
      <c r="Q751" s="512"/>
      <c r="R751" s="512"/>
      <c r="S751" s="512"/>
      <c r="T751" s="512"/>
      <c r="U751" s="512"/>
      <c r="V751" s="512"/>
      <c r="W751" s="512"/>
      <c r="X751" s="512"/>
      <c r="Y751" s="512"/>
      <c r="Z751" s="512"/>
      <c r="AA751" s="512"/>
      <c r="AB751" s="512"/>
      <c r="AC751" s="512"/>
      <c r="AD751" s="512"/>
      <c r="AE751" s="512"/>
      <c r="AF751" s="512"/>
      <c r="AG751" s="512"/>
      <c r="AH751" s="512"/>
      <c r="AI751" s="512"/>
      <c r="AJ751" s="512"/>
      <c r="AK751" s="512"/>
      <c r="AL751" s="512"/>
      <c r="AM751" s="512"/>
      <c r="AN751" s="512"/>
    </row>
    <row r="752" spans="1:40" ht="15.75" customHeight="1">
      <c r="A752" s="512"/>
      <c r="B752" s="512"/>
      <c r="C752" s="512"/>
      <c r="D752" s="512"/>
      <c r="E752" s="512"/>
      <c r="F752" s="512"/>
      <c r="G752" s="512"/>
      <c r="H752" s="512"/>
      <c r="I752" s="512"/>
      <c r="J752" s="512"/>
      <c r="K752" s="512"/>
      <c r="L752" s="512"/>
      <c r="M752" s="512"/>
      <c r="N752" s="512"/>
      <c r="O752" s="512"/>
      <c r="P752" s="512"/>
      <c r="Q752" s="512"/>
      <c r="R752" s="512"/>
      <c r="S752" s="512"/>
      <c r="T752" s="512"/>
      <c r="U752" s="512"/>
      <c r="V752" s="512"/>
      <c r="W752" s="512"/>
      <c r="X752" s="512"/>
      <c r="Y752" s="512"/>
      <c r="Z752" s="512"/>
      <c r="AA752" s="512"/>
      <c r="AB752" s="512"/>
      <c r="AC752" s="512"/>
      <c r="AD752" s="512"/>
      <c r="AE752" s="512"/>
      <c r="AF752" s="512"/>
      <c r="AG752" s="512"/>
      <c r="AH752" s="512"/>
      <c r="AI752" s="512"/>
      <c r="AJ752" s="512"/>
      <c r="AK752" s="512"/>
      <c r="AL752" s="512"/>
      <c r="AM752" s="512"/>
      <c r="AN752" s="512"/>
    </row>
    <row r="753" spans="1:40" ht="15.75" customHeight="1">
      <c r="A753" s="512"/>
      <c r="B753" s="512"/>
      <c r="C753" s="512"/>
      <c r="D753" s="512"/>
      <c r="E753" s="512"/>
      <c r="F753" s="512"/>
      <c r="G753" s="512"/>
      <c r="H753" s="512"/>
      <c r="I753" s="512"/>
      <c r="J753" s="512"/>
      <c r="K753" s="512"/>
      <c r="L753" s="512"/>
      <c r="M753" s="512"/>
      <c r="N753" s="512"/>
      <c r="O753" s="512"/>
      <c r="P753" s="512"/>
      <c r="Q753" s="512"/>
      <c r="R753" s="512"/>
      <c r="S753" s="512"/>
      <c r="T753" s="512"/>
      <c r="U753" s="512"/>
      <c r="V753" s="512"/>
      <c r="W753" s="512"/>
      <c r="X753" s="512"/>
      <c r="Y753" s="512"/>
      <c r="Z753" s="512"/>
      <c r="AA753" s="512"/>
      <c r="AB753" s="512"/>
      <c r="AC753" s="512"/>
      <c r="AD753" s="512"/>
      <c r="AE753" s="512"/>
      <c r="AF753" s="512"/>
      <c r="AG753" s="512"/>
      <c r="AH753" s="512"/>
      <c r="AI753" s="512"/>
      <c r="AJ753" s="512"/>
      <c r="AK753" s="512"/>
      <c r="AL753" s="512"/>
      <c r="AM753" s="512"/>
      <c r="AN753" s="512"/>
    </row>
    <row r="754" spans="1:40" ht="15.75" customHeight="1">
      <c r="A754" s="512"/>
      <c r="B754" s="512"/>
      <c r="C754" s="512"/>
      <c r="D754" s="512"/>
      <c r="E754" s="512"/>
      <c r="F754" s="512"/>
      <c r="G754" s="512"/>
      <c r="H754" s="512"/>
      <c r="I754" s="512"/>
      <c r="J754" s="512"/>
      <c r="K754" s="512"/>
      <c r="L754" s="512"/>
      <c r="M754" s="512"/>
      <c r="N754" s="512"/>
      <c r="O754" s="512"/>
      <c r="P754" s="512"/>
      <c r="Q754" s="512"/>
      <c r="R754" s="512"/>
      <c r="S754" s="512"/>
      <c r="T754" s="512"/>
      <c r="U754" s="512"/>
      <c r="V754" s="512"/>
      <c r="W754" s="512"/>
      <c r="X754" s="512"/>
      <c r="Y754" s="512"/>
      <c r="Z754" s="512"/>
      <c r="AA754" s="512"/>
      <c r="AB754" s="512"/>
      <c r="AC754" s="512"/>
      <c r="AD754" s="512"/>
      <c r="AE754" s="512"/>
      <c r="AF754" s="512"/>
      <c r="AG754" s="512"/>
      <c r="AH754" s="512"/>
      <c r="AI754" s="512"/>
      <c r="AJ754" s="512"/>
      <c r="AK754" s="512"/>
      <c r="AL754" s="512"/>
      <c r="AM754" s="512"/>
      <c r="AN754" s="512"/>
    </row>
    <row r="755" spans="1:40" ht="15.75" customHeight="1">
      <c r="A755" s="512"/>
      <c r="B755" s="512"/>
      <c r="C755" s="512"/>
      <c r="D755" s="512"/>
      <c r="E755" s="512"/>
      <c r="F755" s="512"/>
      <c r="G755" s="512"/>
      <c r="H755" s="512"/>
      <c r="I755" s="512"/>
      <c r="J755" s="512"/>
      <c r="K755" s="512"/>
      <c r="L755" s="512"/>
      <c r="M755" s="512"/>
      <c r="N755" s="512"/>
      <c r="O755" s="512"/>
      <c r="P755" s="512"/>
      <c r="Q755" s="512"/>
      <c r="R755" s="512"/>
      <c r="S755" s="512"/>
      <c r="T755" s="512"/>
      <c r="U755" s="512"/>
      <c r="V755" s="512"/>
      <c r="W755" s="512"/>
      <c r="X755" s="512"/>
      <c r="Y755" s="512"/>
      <c r="Z755" s="512"/>
      <c r="AA755" s="512"/>
      <c r="AB755" s="512"/>
      <c r="AC755" s="512"/>
      <c r="AD755" s="512"/>
      <c r="AE755" s="512"/>
      <c r="AF755" s="512"/>
      <c r="AG755" s="512"/>
      <c r="AH755" s="512"/>
      <c r="AI755" s="512"/>
      <c r="AJ755" s="512"/>
      <c r="AK755" s="512"/>
      <c r="AL755" s="512"/>
      <c r="AM755" s="512"/>
      <c r="AN755" s="512"/>
    </row>
    <row r="756" spans="1:40" ht="15.75" customHeight="1">
      <c r="A756" s="512"/>
      <c r="B756" s="512"/>
      <c r="C756" s="512"/>
      <c r="D756" s="512"/>
      <c r="E756" s="512"/>
      <c r="F756" s="512"/>
      <c r="G756" s="512"/>
      <c r="H756" s="512"/>
      <c r="I756" s="512"/>
      <c r="J756" s="512"/>
      <c r="K756" s="512"/>
      <c r="L756" s="512"/>
      <c r="M756" s="512"/>
      <c r="N756" s="512"/>
      <c r="O756" s="512"/>
      <c r="P756" s="512"/>
      <c r="Q756" s="512"/>
      <c r="R756" s="512"/>
      <c r="S756" s="512"/>
      <c r="T756" s="512"/>
      <c r="U756" s="512"/>
      <c r="V756" s="512"/>
      <c r="W756" s="512"/>
      <c r="X756" s="512"/>
      <c r="Y756" s="512"/>
      <c r="Z756" s="512"/>
      <c r="AA756" s="512"/>
      <c r="AB756" s="512"/>
      <c r="AC756" s="512"/>
      <c r="AD756" s="512"/>
      <c r="AE756" s="512"/>
      <c r="AF756" s="512"/>
      <c r="AG756" s="512"/>
      <c r="AH756" s="512"/>
      <c r="AI756" s="512"/>
      <c r="AJ756" s="512"/>
      <c r="AK756" s="512"/>
      <c r="AL756" s="512"/>
      <c r="AM756" s="512"/>
      <c r="AN756" s="512"/>
    </row>
    <row r="757" spans="1:40" ht="15.75" customHeight="1">
      <c r="A757" s="512"/>
      <c r="B757" s="512"/>
      <c r="C757" s="512"/>
      <c r="D757" s="512"/>
      <c r="E757" s="512"/>
      <c r="F757" s="512"/>
      <c r="G757" s="512"/>
      <c r="H757" s="512"/>
      <c r="I757" s="512"/>
      <c r="J757" s="512"/>
      <c r="K757" s="512"/>
      <c r="L757" s="512"/>
      <c r="M757" s="512"/>
      <c r="N757" s="512"/>
      <c r="O757" s="512"/>
      <c r="P757" s="512"/>
      <c r="Q757" s="512"/>
      <c r="R757" s="512"/>
      <c r="S757" s="512"/>
      <c r="T757" s="512"/>
      <c r="U757" s="512"/>
      <c r="V757" s="512"/>
      <c r="W757" s="512"/>
      <c r="X757" s="512"/>
      <c r="Y757" s="512"/>
      <c r="Z757" s="512"/>
      <c r="AA757" s="512"/>
      <c r="AB757" s="512"/>
      <c r="AC757" s="512"/>
      <c r="AD757" s="512"/>
      <c r="AE757" s="512"/>
      <c r="AF757" s="512"/>
      <c r="AG757" s="512"/>
      <c r="AH757" s="512"/>
      <c r="AI757" s="512"/>
      <c r="AJ757" s="512"/>
      <c r="AK757" s="512"/>
      <c r="AL757" s="512"/>
      <c r="AM757" s="512"/>
      <c r="AN757" s="512"/>
    </row>
    <row r="758" spans="1:40" ht="15.75" customHeight="1">
      <c r="A758" s="512"/>
      <c r="B758" s="512"/>
      <c r="C758" s="512"/>
      <c r="D758" s="512"/>
      <c r="E758" s="512"/>
      <c r="F758" s="512"/>
      <c r="G758" s="512"/>
      <c r="H758" s="512"/>
      <c r="I758" s="512"/>
      <c r="J758" s="512"/>
      <c r="K758" s="512"/>
      <c r="L758" s="512"/>
      <c r="M758" s="512"/>
      <c r="N758" s="512"/>
      <c r="O758" s="512"/>
      <c r="P758" s="512"/>
      <c r="Q758" s="512"/>
      <c r="R758" s="512"/>
      <c r="S758" s="512"/>
      <c r="T758" s="512"/>
      <c r="U758" s="512"/>
      <c r="V758" s="512"/>
      <c r="W758" s="512"/>
      <c r="X758" s="512"/>
      <c r="Y758" s="512"/>
      <c r="Z758" s="512"/>
      <c r="AA758" s="512"/>
      <c r="AB758" s="512"/>
      <c r="AC758" s="512"/>
      <c r="AD758" s="512"/>
      <c r="AE758" s="512"/>
      <c r="AF758" s="512"/>
      <c r="AG758" s="512"/>
      <c r="AH758" s="512"/>
      <c r="AI758" s="512"/>
      <c r="AJ758" s="512"/>
      <c r="AK758" s="512"/>
      <c r="AL758" s="512"/>
      <c r="AM758" s="512"/>
      <c r="AN758" s="512"/>
    </row>
    <row r="759" spans="1:40" ht="15.75" customHeight="1">
      <c r="A759" s="512"/>
      <c r="B759" s="512"/>
      <c r="C759" s="512"/>
      <c r="D759" s="512"/>
      <c r="E759" s="512"/>
      <c r="F759" s="512"/>
      <c r="G759" s="512"/>
      <c r="H759" s="512"/>
      <c r="I759" s="512"/>
      <c r="J759" s="512"/>
      <c r="K759" s="512"/>
      <c r="L759" s="512"/>
      <c r="M759" s="512"/>
      <c r="N759" s="512"/>
      <c r="O759" s="512"/>
      <c r="P759" s="512"/>
      <c r="Q759" s="512"/>
      <c r="R759" s="512"/>
      <c r="S759" s="512"/>
      <c r="T759" s="512"/>
      <c r="U759" s="512"/>
      <c r="V759" s="512"/>
      <c r="W759" s="512"/>
      <c r="X759" s="512"/>
      <c r="Y759" s="512"/>
      <c r="Z759" s="512"/>
      <c r="AA759" s="512"/>
      <c r="AB759" s="512"/>
      <c r="AC759" s="512"/>
      <c r="AD759" s="512"/>
      <c r="AE759" s="512"/>
      <c r="AF759" s="512"/>
      <c r="AG759" s="512"/>
      <c r="AH759" s="512"/>
      <c r="AI759" s="512"/>
      <c r="AJ759" s="512"/>
      <c r="AK759" s="512"/>
      <c r="AL759" s="512"/>
      <c r="AM759" s="512"/>
      <c r="AN759" s="512"/>
    </row>
    <row r="760" spans="1:40" ht="15.75" customHeight="1">
      <c r="A760" s="512"/>
      <c r="B760" s="512"/>
      <c r="C760" s="512"/>
      <c r="D760" s="512"/>
      <c r="E760" s="512"/>
      <c r="F760" s="512"/>
      <c r="G760" s="512"/>
      <c r="H760" s="512"/>
      <c r="I760" s="512"/>
      <c r="J760" s="512"/>
      <c r="K760" s="512"/>
      <c r="L760" s="512"/>
      <c r="M760" s="512"/>
      <c r="N760" s="512"/>
      <c r="O760" s="512"/>
      <c r="P760" s="512"/>
      <c r="Q760" s="512"/>
      <c r="R760" s="512"/>
      <c r="S760" s="512"/>
      <c r="T760" s="512"/>
      <c r="U760" s="512"/>
      <c r="V760" s="512"/>
      <c r="W760" s="512"/>
      <c r="X760" s="512"/>
      <c r="Y760" s="512"/>
      <c r="Z760" s="512"/>
      <c r="AA760" s="512"/>
      <c r="AB760" s="512"/>
      <c r="AC760" s="512"/>
      <c r="AD760" s="512"/>
      <c r="AE760" s="512"/>
      <c r="AF760" s="512"/>
      <c r="AG760" s="512"/>
      <c r="AH760" s="512"/>
      <c r="AI760" s="512"/>
      <c r="AJ760" s="512"/>
      <c r="AK760" s="512"/>
      <c r="AL760" s="512"/>
      <c r="AM760" s="512"/>
      <c r="AN760" s="512"/>
    </row>
    <row r="761" spans="1:40" ht="15.75" customHeight="1">
      <c r="A761" s="512"/>
      <c r="B761" s="512"/>
      <c r="C761" s="512"/>
      <c r="D761" s="512"/>
      <c r="E761" s="512"/>
      <c r="F761" s="512"/>
      <c r="G761" s="512"/>
      <c r="H761" s="512"/>
      <c r="I761" s="512"/>
      <c r="J761" s="512"/>
      <c r="K761" s="512"/>
      <c r="L761" s="512"/>
      <c r="M761" s="512"/>
      <c r="N761" s="512"/>
      <c r="O761" s="512"/>
      <c r="P761" s="512"/>
      <c r="Q761" s="512"/>
      <c r="R761" s="512"/>
      <c r="S761" s="512"/>
      <c r="T761" s="512"/>
      <c r="U761" s="512"/>
      <c r="V761" s="512"/>
      <c r="W761" s="512"/>
      <c r="X761" s="512"/>
      <c r="Y761" s="512"/>
      <c r="Z761" s="512"/>
      <c r="AA761" s="512"/>
      <c r="AB761" s="512"/>
      <c r="AC761" s="512"/>
      <c r="AD761" s="512"/>
      <c r="AE761" s="512"/>
      <c r="AF761" s="512"/>
      <c r="AG761" s="512"/>
      <c r="AH761" s="512"/>
      <c r="AI761" s="512"/>
      <c r="AJ761" s="512"/>
      <c r="AK761" s="512"/>
      <c r="AL761" s="512"/>
      <c r="AM761" s="512"/>
      <c r="AN761" s="512"/>
    </row>
    <row r="762" spans="1:40" ht="15.75" customHeight="1">
      <c r="A762" s="512"/>
      <c r="B762" s="512"/>
      <c r="C762" s="512"/>
      <c r="D762" s="512"/>
      <c r="E762" s="512"/>
      <c r="F762" s="512"/>
      <c r="G762" s="512"/>
      <c r="H762" s="512"/>
      <c r="I762" s="512"/>
      <c r="J762" s="512"/>
      <c r="K762" s="512"/>
      <c r="L762" s="512"/>
      <c r="M762" s="512"/>
      <c r="N762" s="512"/>
      <c r="O762" s="512"/>
      <c r="P762" s="512"/>
      <c r="Q762" s="512"/>
      <c r="R762" s="512"/>
      <c r="S762" s="512"/>
      <c r="T762" s="512"/>
      <c r="U762" s="512"/>
      <c r="V762" s="512"/>
      <c r="W762" s="512"/>
      <c r="X762" s="512"/>
      <c r="Y762" s="512"/>
      <c r="Z762" s="512"/>
      <c r="AA762" s="512"/>
      <c r="AB762" s="512"/>
      <c r="AC762" s="512"/>
      <c r="AD762" s="512"/>
      <c r="AE762" s="512"/>
      <c r="AF762" s="512"/>
      <c r="AG762" s="512"/>
      <c r="AH762" s="512"/>
      <c r="AI762" s="512"/>
      <c r="AJ762" s="512"/>
      <c r="AK762" s="512"/>
      <c r="AL762" s="512"/>
      <c r="AM762" s="512"/>
      <c r="AN762" s="512"/>
    </row>
    <row r="763" spans="1:40" ht="15.75" customHeight="1">
      <c r="A763" s="512"/>
      <c r="B763" s="512"/>
      <c r="C763" s="512"/>
      <c r="D763" s="512"/>
      <c r="E763" s="512"/>
      <c r="F763" s="512"/>
      <c r="G763" s="512"/>
      <c r="H763" s="512"/>
      <c r="I763" s="512"/>
      <c r="J763" s="512"/>
      <c r="K763" s="512"/>
      <c r="L763" s="512"/>
      <c r="M763" s="512"/>
      <c r="N763" s="512"/>
      <c r="O763" s="512"/>
      <c r="P763" s="512"/>
      <c r="Q763" s="512"/>
      <c r="R763" s="512"/>
      <c r="S763" s="512"/>
      <c r="T763" s="512"/>
      <c r="U763" s="512"/>
      <c r="V763" s="512"/>
      <c r="W763" s="512"/>
      <c r="X763" s="512"/>
      <c r="Y763" s="512"/>
      <c r="Z763" s="512"/>
      <c r="AA763" s="512"/>
      <c r="AB763" s="512"/>
      <c r="AC763" s="512"/>
      <c r="AD763" s="512"/>
      <c r="AE763" s="512"/>
      <c r="AF763" s="512"/>
      <c r="AG763" s="512"/>
      <c r="AH763" s="512"/>
      <c r="AI763" s="512"/>
      <c r="AJ763" s="512"/>
      <c r="AK763" s="512"/>
      <c r="AL763" s="512"/>
      <c r="AM763" s="512"/>
      <c r="AN763" s="512"/>
    </row>
    <row r="764" spans="1:40" ht="15.75" customHeight="1">
      <c r="A764" s="512"/>
      <c r="B764" s="512"/>
      <c r="C764" s="512"/>
      <c r="D764" s="512"/>
      <c r="E764" s="512"/>
      <c r="F764" s="512"/>
      <c r="G764" s="512"/>
      <c r="H764" s="512"/>
      <c r="I764" s="512"/>
      <c r="J764" s="512"/>
      <c r="K764" s="512"/>
      <c r="L764" s="512"/>
      <c r="M764" s="512"/>
      <c r="N764" s="512"/>
      <c r="O764" s="512"/>
      <c r="P764" s="512"/>
      <c r="Q764" s="512"/>
      <c r="R764" s="512"/>
      <c r="S764" s="512"/>
      <c r="T764" s="512"/>
      <c r="U764" s="512"/>
      <c r="V764" s="512"/>
      <c r="W764" s="512"/>
      <c r="X764" s="512"/>
      <c r="Y764" s="512"/>
      <c r="Z764" s="512"/>
      <c r="AA764" s="512"/>
      <c r="AB764" s="512"/>
      <c r="AC764" s="512"/>
      <c r="AD764" s="512"/>
      <c r="AE764" s="512"/>
      <c r="AF764" s="512"/>
      <c r="AG764" s="512"/>
      <c r="AH764" s="512"/>
      <c r="AI764" s="512"/>
      <c r="AJ764" s="512"/>
      <c r="AK764" s="512"/>
      <c r="AL764" s="512"/>
      <c r="AM764" s="512"/>
      <c r="AN764" s="512"/>
    </row>
    <row r="765" spans="1:40" ht="15.75" customHeight="1">
      <c r="A765" s="512"/>
      <c r="B765" s="512"/>
      <c r="C765" s="512"/>
      <c r="D765" s="512"/>
      <c r="E765" s="512"/>
      <c r="F765" s="512"/>
      <c r="G765" s="512"/>
      <c r="H765" s="512"/>
      <c r="I765" s="512"/>
      <c r="J765" s="512"/>
      <c r="K765" s="512"/>
      <c r="L765" s="512"/>
      <c r="M765" s="512"/>
      <c r="N765" s="512"/>
      <c r="O765" s="512"/>
      <c r="P765" s="512"/>
      <c r="Q765" s="512"/>
      <c r="R765" s="512"/>
      <c r="S765" s="512"/>
      <c r="T765" s="512"/>
      <c r="U765" s="512"/>
      <c r="V765" s="512"/>
      <c r="W765" s="512"/>
      <c r="X765" s="512"/>
      <c r="Y765" s="512"/>
      <c r="Z765" s="512"/>
      <c r="AA765" s="512"/>
      <c r="AB765" s="512"/>
      <c r="AC765" s="512"/>
      <c r="AD765" s="512"/>
      <c r="AE765" s="512"/>
      <c r="AF765" s="512"/>
      <c r="AG765" s="512"/>
      <c r="AH765" s="512"/>
      <c r="AI765" s="512"/>
      <c r="AJ765" s="512"/>
      <c r="AK765" s="512"/>
      <c r="AL765" s="512"/>
      <c r="AM765" s="512"/>
      <c r="AN765" s="512"/>
    </row>
    <row r="766" spans="1:40" ht="15.75" customHeight="1">
      <c r="A766" s="512"/>
      <c r="B766" s="512"/>
      <c r="C766" s="512"/>
      <c r="D766" s="512"/>
      <c r="E766" s="512"/>
      <c r="F766" s="512"/>
      <c r="G766" s="512"/>
      <c r="H766" s="512"/>
      <c r="I766" s="512"/>
      <c r="J766" s="512"/>
      <c r="K766" s="512"/>
      <c r="L766" s="512"/>
      <c r="M766" s="512"/>
      <c r="N766" s="512"/>
      <c r="O766" s="512"/>
      <c r="P766" s="512"/>
      <c r="Q766" s="512"/>
      <c r="R766" s="512"/>
      <c r="S766" s="512"/>
      <c r="T766" s="512"/>
      <c r="U766" s="512"/>
      <c r="V766" s="512"/>
      <c r="W766" s="512"/>
      <c r="X766" s="512"/>
      <c r="Y766" s="512"/>
      <c r="Z766" s="512"/>
      <c r="AA766" s="512"/>
      <c r="AB766" s="512"/>
      <c r="AC766" s="512"/>
      <c r="AD766" s="512"/>
      <c r="AE766" s="512"/>
      <c r="AF766" s="512"/>
      <c r="AG766" s="512"/>
      <c r="AH766" s="512"/>
      <c r="AI766" s="512"/>
      <c r="AJ766" s="512"/>
      <c r="AK766" s="512"/>
      <c r="AL766" s="512"/>
      <c r="AM766" s="512"/>
      <c r="AN766" s="512"/>
    </row>
    <row r="767" spans="1:40" ht="15.75" customHeight="1">
      <c r="A767" s="512"/>
      <c r="B767" s="512"/>
      <c r="C767" s="512"/>
      <c r="D767" s="512"/>
      <c r="E767" s="512"/>
      <c r="F767" s="512"/>
      <c r="G767" s="512"/>
      <c r="H767" s="512"/>
      <c r="I767" s="512"/>
      <c r="J767" s="512"/>
      <c r="K767" s="512"/>
      <c r="L767" s="512"/>
      <c r="M767" s="512"/>
      <c r="N767" s="512"/>
      <c r="O767" s="512"/>
      <c r="P767" s="512"/>
      <c r="Q767" s="512"/>
      <c r="R767" s="512"/>
      <c r="S767" s="512"/>
      <c r="T767" s="512"/>
      <c r="U767" s="512"/>
      <c r="V767" s="512"/>
      <c r="W767" s="512"/>
      <c r="X767" s="512"/>
      <c r="Y767" s="512"/>
      <c r="Z767" s="512"/>
      <c r="AA767" s="512"/>
      <c r="AB767" s="512"/>
      <c r="AC767" s="512"/>
      <c r="AD767" s="512"/>
      <c r="AE767" s="512"/>
      <c r="AF767" s="512"/>
      <c r="AG767" s="512"/>
      <c r="AH767" s="512"/>
      <c r="AI767" s="512"/>
      <c r="AJ767" s="512"/>
      <c r="AK767" s="512"/>
      <c r="AL767" s="512"/>
      <c r="AM767" s="512"/>
      <c r="AN767" s="512"/>
    </row>
    <row r="768" spans="1:40" ht="15.75" customHeight="1">
      <c r="A768" s="512"/>
      <c r="B768" s="512"/>
      <c r="C768" s="512"/>
      <c r="D768" s="512"/>
      <c r="E768" s="512"/>
      <c r="F768" s="512"/>
      <c r="G768" s="512"/>
      <c r="H768" s="512"/>
      <c r="I768" s="512"/>
      <c r="J768" s="512"/>
      <c r="K768" s="512"/>
      <c r="L768" s="512"/>
      <c r="M768" s="512"/>
      <c r="N768" s="512"/>
      <c r="O768" s="512"/>
      <c r="P768" s="512"/>
      <c r="Q768" s="512"/>
      <c r="R768" s="512"/>
      <c r="S768" s="512"/>
      <c r="T768" s="512"/>
      <c r="U768" s="512"/>
      <c r="V768" s="512"/>
      <c r="W768" s="512"/>
      <c r="X768" s="512"/>
      <c r="Y768" s="512"/>
      <c r="Z768" s="512"/>
      <c r="AA768" s="512"/>
      <c r="AB768" s="512"/>
      <c r="AC768" s="512"/>
      <c r="AD768" s="512"/>
      <c r="AE768" s="512"/>
      <c r="AF768" s="512"/>
      <c r="AG768" s="512"/>
      <c r="AH768" s="512"/>
      <c r="AI768" s="512"/>
      <c r="AJ768" s="512"/>
      <c r="AK768" s="512"/>
      <c r="AL768" s="512"/>
      <c r="AM768" s="512"/>
      <c r="AN768" s="512"/>
    </row>
    <row r="769" spans="1:40" ht="15.75" customHeight="1">
      <c r="A769" s="512"/>
      <c r="B769" s="512"/>
      <c r="C769" s="512"/>
      <c r="D769" s="512"/>
      <c r="E769" s="512"/>
      <c r="F769" s="512"/>
      <c r="G769" s="512"/>
      <c r="H769" s="512"/>
      <c r="I769" s="512"/>
      <c r="J769" s="512"/>
      <c r="K769" s="512"/>
      <c r="L769" s="512"/>
      <c r="M769" s="512"/>
      <c r="N769" s="512"/>
      <c r="O769" s="512"/>
      <c r="P769" s="512"/>
      <c r="Q769" s="512"/>
      <c r="R769" s="512"/>
      <c r="S769" s="512"/>
      <c r="T769" s="512"/>
      <c r="U769" s="512"/>
      <c r="V769" s="512"/>
      <c r="W769" s="512"/>
      <c r="X769" s="512"/>
      <c r="Y769" s="512"/>
      <c r="Z769" s="512"/>
      <c r="AA769" s="512"/>
      <c r="AB769" s="512"/>
      <c r="AC769" s="512"/>
      <c r="AD769" s="512"/>
      <c r="AE769" s="512"/>
      <c r="AF769" s="512"/>
      <c r="AG769" s="512"/>
      <c r="AH769" s="512"/>
      <c r="AI769" s="512"/>
      <c r="AJ769" s="512"/>
      <c r="AK769" s="512"/>
      <c r="AL769" s="512"/>
      <c r="AM769" s="512"/>
      <c r="AN769" s="512"/>
    </row>
    <row r="770" spans="1:40" ht="15.75" customHeight="1">
      <c r="A770" s="512"/>
      <c r="B770" s="512"/>
      <c r="C770" s="512"/>
      <c r="D770" s="512"/>
      <c r="E770" s="512"/>
      <c r="F770" s="512"/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/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</row>
    <row r="771" spans="1:40" ht="15.75" customHeight="1">
      <c r="A771" s="512"/>
      <c r="B771" s="512"/>
      <c r="C771" s="512"/>
      <c r="D771" s="512"/>
      <c r="E771" s="512"/>
      <c r="F771" s="512"/>
      <c r="G771" s="512"/>
      <c r="H771" s="512"/>
      <c r="I771" s="512"/>
      <c r="J771" s="512"/>
      <c r="K771" s="512"/>
      <c r="L771" s="512"/>
      <c r="M771" s="512"/>
      <c r="N771" s="512"/>
      <c r="O771" s="512"/>
      <c r="P771" s="512"/>
      <c r="Q771" s="512"/>
      <c r="R771" s="512"/>
      <c r="S771" s="512"/>
      <c r="T771" s="512"/>
      <c r="U771" s="512"/>
      <c r="V771" s="512"/>
      <c r="W771" s="512"/>
      <c r="X771" s="512"/>
      <c r="Y771" s="512"/>
      <c r="Z771" s="512"/>
      <c r="AA771" s="512"/>
      <c r="AB771" s="512"/>
      <c r="AC771" s="512"/>
      <c r="AD771" s="512"/>
      <c r="AE771" s="512"/>
      <c r="AF771" s="512"/>
      <c r="AG771" s="512"/>
      <c r="AH771" s="512"/>
      <c r="AI771" s="512"/>
      <c r="AJ771" s="512"/>
      <c r="AK771" s="512"/>
      <c r="AL771" s="512"/>
      <c r="AM771" s="512"/>
      <c r="AN771" s="512"/>
    </row>
    <row r="772" spans="1:40" ht="15.75" customHeight="1">
      <c r="A772" s="512"/>
      <c r="B772" s="512"/>
      <c r="C772" s="512"/>
      <c r="D772" s="512"/>
      <c r="E772" s="512"/>
      <c r="F772" s="512"/>
      <c r="G772" s="512"/>
      <c r="H772" s="512"/>
      <c r="I772" s="512"/>
      <c r="J772" s="512"/>
      <c r="K772" s="512"/>
      <c r="L772" s="512"/>
      <c r="M772" s="512"/>
      <c r="N772" s="512"/>
      <c r="O772" s="512"/>
      <c r="P772" s="512"/>
      <c r="Q772" s="512"/>
      <c r="R772" s="512"/>
      <c r="S772" s="512"/>
      <c r="T772" s="512"/>
      <c r="U772" s="512"/>
      <c r="V772" s="512"/>
      <c r="W772" s="512"/>
      <c r="X772" s="512"/>
      <c r="Y772" s="512"/>
      <c r="Z772" s="512"/>
      <c r="AA772" s="512"/>
      <c r="AB772" s="512"/>
      <c r="AC772" s="512"/>
      <c r="AD772" s="512"/>
      <c r="AE772" s="512"/>
      <c r="AF772" s="512"/>
      <c r="AG772" s="512"/>
      <c r="AH772" s="512"/>
      <c r="AI772" s="512"/>
      <c r="AJ772" s="512"/>
      <c r="AK772" s="512"/>
      <c r="AL772" s="512"/>
      <c r="AM772" s="512"/>
      <c r="AN772" s="512"/>
    </row>
    <row r="773" spans="1:40" ht="15.75" customHeight="1">
      <c r="A773" s="512"/>
      <c r="B773" s="512"/>
      <c r="C773" s="512"/>
      <c r="D773" s="512"/>
      <c r="E773" s="512"/>
      <c r="F773" s="512"/>
      <c r="G773" s="512"/>
      <c r="H773" s="512"/>
      <c r="I773" s="512"/>
      <c r="J773" s="512"/>
      <c r="K773" s="512"/>
      <c r="L773" s="512"/>
      <c r="M773" s="512"/>
      <c r="N773" s="512"/>
      <c r="O773" s="512"/>
      <c r="P773" s="512"/>
      <c r="Q773" s="512"/>
      <c r="R773" s="512"/>
      <c r="S773" s="512"/>
      <c r="T773" s="512"/>
      <c r="U773" s="512"/>
      <c r="V773" s="512"/>
      <c r="W773" s="512"/>
      <c r="X773" s="512"/>
      <c r="Y773" s="512"/>
      <c r="Z773" s="512"/>
      <c r="AA773" s="512"/>
      <c r="AB773" s="512"/>
      <c r="AC773" s="512"/>
      <c r="AD773" s="512"/>
      <c r="AE773" s="512"/>
      <c r="AF773" s="512"/>
      <c r="AG773" s="512"/>
      <c r="AH773" s="512"/>
      <c r="AI773" s="512"/>
      <c r="AJ773" s="512"/>
      <c r="AK773" s="512"/>
      <c r="AL773" s="512"/>
      <c r="AM773" s="512"/>
      <c r="AN773" s="512"/>
    </row>
    <row r="774" spans="1:40" ht="15.75" customHeight="1">
      <c r="A774" s="512"/>
      <c r="B774" s="512"/>
      <c r="C774" s="512"/>
      <c r="D774" s="512"/>
      <c r="E774" s="512"/>
      <c r="F774" s="512"/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/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</row>
    <row r="775" spans="1:40" ht="15.75" customHeight="1">
      <c r="A775" s="512"/>
      <c r="B775" s="512"/>
      <c r="C775" s="512"/>
      <c r="D775" s="512"/>
      <c r="E775" s="512"/>
      <c r="F775" s="512"/>
      <c r="G775" s="512"/>
      <c r="H775" s="512"/>
      <c r="I775" s="512"/>
      <c r="J775" s="512"/>
      <c r="K775" s="512"/>
      <c r="L775" s="512"/>
      <c r="M775" s="512"/>
      <c r="N775" s="512"/>
      <c r="O775" s="512"/>
      <c r="P775" s="512"/>
      <c r="Q775" s="512"/>
      <c r="R775" s="512"/>
      <c r="S775" s="512"/>
      <c r="T775" s="512"/>
      <c r="U775" s="512"/>
      <c r="V775" s="512"/>
      <c r="W775" s="512"/>
      <c r="X775" s="512"/>
      <c r="Y775" s="512"/>
      <c r="Z775" s="512"/>
      <c r="AA775" s="512"/>
      <c r="AB775" s="512"/>
      <c r="AC775" s="512"/>
      <c r="AD775" s="512"/>
      <c r="AE775" s="512"/>
      <c r="AF775" s="512"/>
      <c r="AG775" s="512"/>
      <c r="AH775" s="512"/>
      <c r="AI775" s="512"/>
      <c r="AJ775" s="512"/>
      <c r="AK775" s="512"/>
      <c r="AL775" s="512"/>
      <c r="AM775" s="512"/>
      <c r="AN775" s="512"/>
    </row>
    <row r="776" spans="1:40" ht="15.75" customHeight="1">
      <c r="A776" s="512"/>
      <c r="B776" s="512"/>
      <c r="C776" s="512"/>
      <c r="D776" s="512"/>
      <c r="E776" s="512"/>
      <c r="F776" s="512"/>
      <c r="G776" s="512"/>
      <c r="H776" s="512"/>
      <c r="I776" s="512"/>
      <c r="J776" s="512"/>
      <c r="K776" s="512"/>
      <c r="L776" s="512"/>
      <c r="M776" s="512"/>
      <c r="N776" s="512"/>
      <c r="O776" s="512"/>
      <c r="P776" s="512"/>
      <c r="Q776" s="512"/>
      <c r="R776" s="512"/>
      <c r="S776" s="512"/>
      <c r="T776" s="512"/>
      <c r="U776" s="512"/>
      <c r="V776" s="512"/>
      <c r="W776" s="512"/>
      <c r="X776" s="512"/>
      <c r="Y776" s="512"/>
      <c r="Z776" s="512"/>
      <c r="AA776" s="512"/>
      <c r="AB776" s="512"/>
      <c r="AC776" s="512"/>
      <c r="AD776" s="512"/>
      <c r="AE776" s="512"/>
      <c r="AF776" s="512"/>
      <c r="AG776" s="512"/>
      <c r="AH776" s="512"/>
      <c r="AI776" s="512"/>
      <c r="AJ776" s="512"/>
      <c r="AK776" s="512"/>
      <c r="AL776" s="512"/>
      <c r="AM776" s="512"/>
      <c r="AN776" s="512"/>
    </row>
    <row r="777" spans="1:40" ht="15.75" customHeight="1">
      <c r="A777" s="512"/>
      <c r="B777" s="512"/>
      <c r="C777" s="512"/>
      <c r="D777" s="512"/>
      <c r="E777" s="512"/>
      <c r="F777" s="512"/>
      <c r="G777" s="512"/>
      <c r="H777" s="512"/>
      <c r="I777" s="512"/>
      <c r="J777" s="512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  <c r="V777" s="512"/>
      <c r="W777" s="512"/>
      <c r="X777" s="512"/>
      <c r="Y777" s="512"/>
      <c r="Z777" s="512"/>
      <c r="AA777" s="512"/>
      <c r="AB777" s="512"/>
      <c r="AC777" s="512"/>
      <c r="AD777" s="512"/>
      <c r="AE777" s="512"/>
      <c r="AF777" s="512"/>
      <c r="AG777" s="512"/>
      <c r="AH777" s="512"/>
      <c r="AI777" s="512"/>
      <c r="AJ777" s="512"/>
      <c r="AK777" s="512"/>
      <c r="AL777" s="512"/>
      <c r="AM777" s="512"/>
      <c r="AN777" s="512"/>
    </row>
    <row r="778" spans="1:40" ht="15.75" customHeight="1">
      <c r="A778" s="512"/>
      <c r="B778" s="512"/>
      <c r="C778" s="512"/>
      <c r="D778" s="512"/>
      <c r="E778" s="512"/>
      <c r="F778" s="512"/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/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</row>
    <row r="779" spans="1:40" ht="15.75" customHeight="1">
      <c r="A779" s="512"/>
      <c r="B779" s="512"/>
      <c r="C779" s="512"/>
      <c r="D779" s="512"/>
      <c r="E779" s="512"/>
      <c r="F779" s="512"/>
      <c r="G779" s="512"/>
      <c r="H779" s="512"/>
      <c r="I779" s="512"/>
      <c r="J779" s="512"/>
      <c r="K779" s="512"/>
      <c r="L779" s="512"/>
      <c r="M779" s="512"/>
      <c r="N779" s="512"/>
      <c r="O779" s="512"/>
      <c r="P779" s="512"/>
      <c r="Q779" s="512"/>
      <c r="R779" s="512"/>
      <c r="S779" s="512"/>
      <c r="T779" s="512"/>
      <c r="U779" s="512"/>
      <c r="V779" s="512"/>
      <c r="W779" s="512"/>
      <c r="X779" s="512"/>
      <c r="Y779" s="512"/>
      <c r="Z779" s="512"/>
      <c r="AA779" s="512"/>
      <c r="AB779" s="512"/>
      <c r="AC779" s="512"/>
      <c r="AD779" s="512"/>
      <c r="AE779" s="512"/>
      <c r="AF779" s="512"/>
      <c r="AG779" s="512"/>
      <c r="AH779" s="512"/>
      <c r="AI779" s="512"/>
      <c r="AJ779" s="512"/>
      <c r="AK779" s="512"/>
      <c r="AL779" s="512"/>
      <c r="AM779" s="512"/>
      <c r="AN779" s="512"/>
    </row>
    <row r="780" spans="1:40" ht="15.75" customHeight="1">
      <c r="A780" s="512"/>
      <c r="B780" s="512"/>
      <c r="C780" s="512"/>
      <c r="D780" s="512"/>
      <c r="E780" s="512"/>
      <c r="F780" s="512"/>
      <c r="G780" s="512"/>
      <c r="H780" s="512"/>
      <c r="I780" s="512"/>
      <c r="J780" s="512"/>
      <c r="K780" s="512"/>
      <c r="L780" s="512"/>
      <c r="M780" s="512"/>
      <c r="N780" s="512"/>
      <c r="O780" s="512"/>
      <c r="P780" s="512"/>
      <c r="Q780" s="512"/>
      <c r="R780" s="512"/>
      <c r="S780" s="512"/>
      <c r="T780" s="512"/>
      <c r="U780" s="512"/>
      <c r="V780" s="512"/>
      <c r="W780" s="512"/>
      <c r="X780" s="512"/>
      <c r="Y780" s="512"/>
      <c r="Z780" s="512"/>
      <c r="AA780" s="512"/>
      <c r="AB780" s="512"/>
      <c r="AC780" s="512"/>
      <c r="AD780" s="512"/>
      <c r="AE780" s="512"/>
      <c r="AF780" s="512"/>
      <c r="AG780" s="512"/>
      <c r="AH780" s="512"/>
      <c r="AI780" s="512"/>
      <c r="AJ780" s="512"/>
      <c r="AK780" s="512"/>
      <c r="AL780" s="512"/>
      <c r="AM780" s="512"/>
      <c r="AN780" s="512"/>
    </row>
    <row r="781" spans="1:40" ht="15.75" customHeight="1">
      <c r="A781" s="512"/>
      <c r="B781" s="512"/>
      <c r="C781" s="512"/>
      <c r="D781" s="512"/>
      <c r="E781" s="512"/>
      <c r="F781" s="512"/>
      <c r="G781" s="512"/>
      <c r="H781" s="512"/>
      <c r="I781" s="512"/>
      <c r="J781" s="512"/>
      <c r="K781" s="512"/>
      <c r="L781" s="512"/>
      <c r="M781" s="512"/>
      <c r="N781" s="512"/>
      <c r="O781" s="512"/>
      <c r="P781" s="512"/>
      <c r="Q781" s="512"/>
      <c r="R781" s="512"/>
      <c r="S781" s="512"/>
      <c r="T781" s="512"/>
      <c r="U781" s="512"/>
      <c r="V781" s="512"/>
      <c r="W781" s="512"/>
      <c r="X781" s="512"/>
      <c r="Y781" s="512"/>
      <c r="Z781" s="512"/>
      <c r="AA781" s="512"/>
      <c r="AB781" s="512"/>
      <c r="AC781" s="512"/>
      <c r="AD781" s="512"/>
      <c r="AE781" s="512"/>
      <c r="AF781" s="512"/>
      <c r="AG781" s="512"/>
      <c r="AH781" s="512"/>
      <c r="AI781" s="512"/>
      <c r="AJ781" s="512"/>
      <c r="AK781" s="512"/>
      <c r="AL781" s="512"/>
      <c r="AM781" s="512"/>
      <c r="AN781" s="512"/>
    </row>
    <row r="782" spans="1:40" ht="15.75" customHeight="1">
      <c r="A782" s="512"/>
      <c r="B782" s="512"/>
      <c r="C782" s="512"/>
      <c r="D782" s="512"/>
      <c r="E782" s="512"/>
      <c r="F782" s="512"/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/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</row>
    <row r="783" spans="1:40" ht="15.75" customHeight="1">
      <c r="A783" s="512"/>
      <c r="B783" s="512"/>
      <c r="C783" s="512"/>
      <c r="D783" s="512"/>
      <c r="E783" s="512"/>
      <c r="F783" s="512"/>
      <c r="G783" s="512"/>
      <c r="H783" s="512"/>
      <c r="I783" s="512"/>
      <c r="J783" s="512"/>
      <c r="K783" s="512"/>
      <c r="L783" s="512"/>
      <c r="M783" s="512"/>
      <c r="N783" s="512"/>
      <c r="O783" s="512"/>
      <c r="P783" s="512"/>
      <c r="Q783" s="512"/>
      <c r="R783" s="512"/>
      <c r="S783" s="512"/>
      <c r="T783" s="512"/>
      <c r="U783" s="512"/>
      <c r="V783" s="512"/>
      <c r="W783" s="512"/>
      <c r="X783" s="512"/>
      <c r="Y783" s="512"/>
      <c r="Z783" s="512"/>
      <c r="AA783" s="512"/>
      <c r="AB783" s="512"/>
      <c r="AC783" s="512"/>
      <c r="AD783" s="512"/>
      <c r="AE783" s="512"/>
      <c r="AF783" s="512"/>
      <c r="AG783" s="512"/>
      <c r="AH783" s="512"/>
      <c r="AI783" s="512"/>
      <c r="AJ783" s="512"/>
      <c r="AK783" s="512"/>
      <c r="AL783" s="512"/>
      <c r="AM783" s="512"/>
      <c r="AN783" s="512"/>
    </row>
    <row r="784" spans="1:40" ht="15.75" customHeight="1">
      <c r="A784" s="512"/>
      <c r="B784" s="512"/>
      <c r="C784" s="512"/>
      <c r="D784" s="512"/>
      <c r="E784" s="512"/>
      <c r="F784" s="512"/>
      <c r="G784" s="512"/>
      <c r="H784" s="512"/>
      <c r="I784" s="512"/>
      <c r="J784" s="512"/>
      <c r="K784" s="512"/>
      <c r="L784" s="512"/>
      <c r="M784" s="512"/>
      <c r="N784" s="512"/>
      <c r="O784" s="512"/>
      <c r="P784" s="512"/>
      <c r="Q784" s="512"/>
      <c r="R784" s="512"/>
      <c r="S784" s="512"/>
      <c r="T784" s="512"/>
      <c r="U784" s="512"/>
      <c r="V784" s="512"/>
      <c r="W784" s="512"/>
      <c r="X784" s="512"/>
      <c r="Y784" s="512"/>
      <c r="Z784" s="512"/>
      <c r="AA784" s="512"/>
      <c r="AB784" s="512"/>
      <c r="AC784" s="512"/>
      <c r="AD784" s="512"/>
      <c r="AE784" s="512"/>
      <c r="AF784" s="512"/>
      <c r="AG784" s="512"/>
      <c r="AH784" s="512"/>
      <c r="AI784" s="512"/>
      <c r="AJ784" s="512"/>
      <c r="AK784" s="512"/>
      <c r="AL784" s="512"/>
      <c r="AM784" s="512"/>
      <c r="AN784" s="512"/>
    </row>
    <row r="785" spans="1:40" ht="15.75" customHeight="1">
      <c r="A785" s="512"/>
      <c r="B785" s="512"/>
      <c r="C785" s="512"/>
      <c r="D785" s="512"/>
      <c r="E785" s="512"/>
      <c r="F785" s="512"/>
      <c r="G785" s="512"/>
      <c r="H785" s="512"/>
      <c r="I785" s="512"/>
      <c r="J785" s="512"/>
      <c r="K785" s="512"/>
      <c r="L785" s="512"/>
      <c r="M785" s="512"/>
      <c r="N785" s="512"/>
      <c r="O785" s="512"/>
      <c r="P785" s="512"/>
      <c r="Q785" s="512"/>
      <c r="R785" s="512"/>
      <c r="S785" s="512"/>
      <c r="T785" s="512"/>
      <c r="U785" s="512"/>
      <c r="V785" s="512"/>
      <c r="W785" s="512"/>
      <c r="X785" s="512"/>
      <c r="Y785" s="512"/>
      <c r="Z785" s="512"/>
      <c r="AA785" s="512"/>
      <c r="AB785" s="512"/>
      <c r="AC785" s="512"/>
      <c r="AD785" s="512"/>
      <c r="AE785" s="512"/>
      <c r="AF785" s="512"/>
      <c r="AG785" s="512"/>
      <c r="AH785" s="512"/>
      <c r="AI785" s="512"/>
      <c r="AJ785" s="512"/>
      <c r="AK785" s="512"/>
      <c r="AL785" s="512"/>
      <c r="AM785" s="512"/>
      <c r="AN785" s="512"/>
    </row>
    <row r="786" spans="1:40" ht="15.75" customHeight="1">
      <c r="A786" s="512"/>
      <c r="B786" s="512"/>
      <c r="C786" s="512"/>
      <c r="D786" s="512"/>
      <c r="E786" s="512"/>
      <c r="F786" s="512"/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/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</row>
    <row r="787" spans="1:40" ht="15.75" customHeight="1">
      <c r="A787" s="512"/>
      <c r="B787" s="512"/>
      <c r="C787" s="512"/>
      <c r="D787" s="512"/>
      <c r="E787" s="512"/>
      <c r="F787" s="512"/>
      <c r="G787" s="512"/>
      <c r="H787" s="512"/>
      <c r="I787" s="512"/>
      <c r="J787" s="512"/>
      <c r="K787" s="512"/>
      <c r="L787" s="512"/>
      <c r="M787" s="512"/>
      <c r="N787" s="512"/>
      <c r="O787" s="512"/>
      <c r="P787" s="512"/>
      <c r="Q787" s="512"/>
      <c r="R787" s="512"/>
      <c r="S787" s="512"/>
      <c r="T787" s="512"/>
      <c r="U787" s="512"/>
      <c r="V787" s="512"/>
      <c r="W787" s="512"/>
      <c r="X787" s="512"/>
      <c r="Y787" s="512"/>
      <c r="Z787" s="512"/>
      <c r="AA787" s="512"/>
      <c r="AB787" s="512"/>
      <c r="AC787" s="512"/>
      <c r="AD787" s="512"/>
      <c r="AE787" s="512"/>
      <c r="AF787" s="512"/>
      <c r="AG787" s="512"/>
      <c r="AH787" s="512"/>
      <c r="AI787" s="512"/>
      <c r="AJ787" s="512"/>
      <c r="AK787" s="512"/>
      <c r="AL787" s="512"/>
      <c r="AM787" s="512"/>
      <c r="AN787" s="512"/>
    </row>
    <row r="788" spans="1:40" ht="15.75" customHeight="1">
      <c r="A788" s="512"/>
      <c r="B788" s="512"/>
      <c r="C788" s="512"/>
      <c r="D788" s="512"/>
      <c r="E788" s="512"/>
      <c r="F788" s="512"/>
      <c r="G788" s="512"/>
      <c r="H788" s="512"/>
      <c r="I788" s="512"/>
      <c r="J788" s="512"/>
      <c r="K788" s="512"/>
      <c r="L788" s="512"/>
      <c r="M788" s="512"/>
      <c r="N788" s="512"/>
      <c r="O788" s="512"/>
      <c r="P788" s="512"/>
      <c r="Q788" s="512"/>
      <c r="R788" s="512"/>
      <c r="S788" s="512"/>
      <c r="T788" s="512"/>
      <c r="U788" s="512"/>
      <c r="V788" s="512"/>
      <c r="W788" s="512"/>
      <c r="X788" s="512"/>
      <c r="Y788" s="512"/>
      <c r="Z788" s="512"/>
      <c r="AA788" s="512"/>
      <c r="AB788" s="512"/>
      <c r="AC788" s="512"/>
      <c r="AD788" s="512"/>
      <c r="AE788" s="512"/>
      <c r="AF788" s="512"/>
      <c r="AG788" s="512"/>
      <c r="AH788" s="512"/>
      <c r="AI788" s="512"/>
      <c r="AJ788" s="512"/>
      <c r="AK788" s="512"/>
      <c r="AL788" s="512"/>
      <c r="AM788" s="512"/>
      <c r="AN788" s="512"/>
    </row>
    <row r="789" spans="1:40" ht="15.75" customHeight="1">
      <c r="A789" s="512"/>
      <c r="B789" s="512"/>
      <c r="C789" s="512"/>
      <c r="D789" s="512"/>
      <c r="E789" s="512"/>
      <c r="F789" s="512"/>
      <c r="G789" s="512"/>
      <c r="H789" s="512"/>
      <c r="I789" s="512"/>
      <c r="J789" s="512"/>
      <c r="K789" s="512"/>
      <c r="L789" s="512"/>
      <c r="M789" s="512"/>
      <c r="N789" s="512"/>
      <c r="O789" s="512"/>
      <c r="P789" s="512"/>
      <c r="Q789" s="512"/>
      <c r="R789" s="512"/>
      <c r="S789" s="512"/>
      <c r="T789" s="512"/>
      <c r="U789" s="512"/>
      <c r="V789" s="512"/>
      <c r="W789" s="512"/>
      <c r="X789" s="512"/>
      <c r="Y789" s="512"/>
      <c r="Z789" s="512"/>
      <c r="AA789" s="512"/>
      <c r="AB789" s="512"/>
      <c r="AC789" s="512"/>
      <c r="AD789" s="512"/>
      <c r="AE789" s="512"/>
      <c r="AF789" s="512"/>
      <c r="AG789" s="512"/>
      <c r="AH789" s="512"/>
      <c r="AI789" s="512"/>
      <c r="AJ789" s="512"/>
      <c r="AK789" s="512"/>
      <c r="AL789" s="512"/>
      <c r="AM789" s="512"/>
      <c r="AN789" s="512"/>
    </row>
    <row r="790" spans="1:40" ht="15.75" customHeight="1">
      <c r="A790" s="512"/>
      <c r="B790" s="512"/>
      <c r="C790" s="512"/>
      <c r="D790" s="512"/>
      <c r="E790" s="512"/>
      <c r="F790" s="512"/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/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</row>
    <row r="791" spans="1:40" ht="15.75" customHeight="1">
      <c r="A791" s="512"/>
      <c r="B791" s="512"/>
      <c r="C791" s="512"/>
      <c r="D791" s="512"/>
      <c r="E791" s="512"/>
      <c r="F791" s="512"/>
      <c r="G791" s="512"/>
      <c r="H791" s="512"/>
      <c r="I791" s="512"/>
      <c r="J791" s="512"/>
      <c r="K791" s="512"/>
      <c r="L791" s="512"/>
      <c r="M791" s="512"/>
      <c r="N791" s="512"/>
      <c r="O791" s="512"/>
      <c r="P791" s="512"/>
      <c r="Q791" s="512"/>
      <c r="R791" s="512"/>
      <c r="S791" s="512"/>
      <c r="T791" s="512"/>
      <c r="U791" s="512"/>
      <c r="V791" s="512"/>
      <c r="W791" s="512"/>
      <c r="X791" s="512"/>
      <c r="Y791" s="512"/>
      <c r="Z791" s="512"/>
      <c r="AA791" s="512"/>
      <c r="AB791" s="512"/>
      <c r="AC791" s="512"/>
      <c r="AD791" s="512"/>
      <c r="AE791" s="512"/>
      <c r="AF791" s="512"/>
      <c r="AG791" s="512"/>
      <c r="AH791" s="512"/>
      <c r="AI791" s="512"/>
      <c r="AJ791" s="512"/>
      <c r="AK791" s="512"/>
      <c r="AL791" s="512"/>
      <c r="AM791" s="512"/>
      <c r="AN791" s="512"/>
    </row>
    <row r="792" spans="1:40" ht="15.75" customHeight="1">
      <c r="A792" s="512"/>
      <c r="B792" s="512"/>
      <c r="C792" s="512"/>
      <c r="D792" s="512"/>
      <c r="E792" s="512"/>
      <c r="F792" s="512"/>
      <c r="G792" s="512"/>
      <c r="H792" s="512"/>
      <c r="I792" s="512"/>
      <c r="J792" s="512"/>
      <c r="K792" s="512"/>
      <c r="L792" s="512"/>
      <c r="M792" s="512"/>
      <c r="N792" s="512"/>
      <c r="O792" s="512"/>
      <c r="P792" s="512"/>
      <c r="Q792" s="512"/>
      <c r="R792" s="512"/>
      <c r="S792" s="512"/>
      <c r="T792" s="512"/>
      <c r="U792" s="512"/>
      <c r="V792" s="512"/>
      <c r="W792" s="512"/>
      <c r="X792" s="512"/>
      <c r="Y792" s="512"/>
      <c r="Z792" s="512"/>
      <c r="AA792" s="512"/>
      <c r="AB792" s="512"/>
      <c r="AC792" s="512"/>
      <c r="AD792" s="512"/>
      <c r="AE792" s="512"/>
      <c r="AF792" s="512"/>
      <c r="AG792" s="512"/>
      <c r="AH792" s="512"/>
      <c r="AI792" s="512"/>
      <c r="AJ792" s="512"/>
      <c r="AK792" s="512"/>
      <c r="AL792" s="512"/>
      <c r="AM792" s="512"/>
      <c r="AN792" s="512"/>
    </row>
    <row r="793" spans="1:40" ht="15.75" customHeight="1">
      <c r="A793" s="512"/>
      <c r="B793" s="512"/>
      <c r="C793" s="512"/>
      <c r="D793" s="512"/>
      <c r="E793" s="512"/>
      <c r="F793" s="512"/>
      <c r="G793" s="512"/>
      <c r="H793" s="512"/>
      <c r="I793" s="512"/>
      <c r="J793" s="512"/>
      <c r="K793" s="512"/>
      <c r="L793" s="512"/>
      <c r="M793" s="512"/>
      <c r="N793" s="512"/>
      <c r="O793" s="512"/>
      <c r="P793" s="512"/>
      <c r="Q793" s="512"/>
      <c r="R793" s="512"/>
      <c r="S793" s="512"/>
      <c r="T793" s="512"/>
      <c r="U793" s="512"/>
      <c r="V793" s="512"/>
      <c r="W793" s="512"/>
      <c r="X793" s="512"/>
      <c r="Y793" s="512"/>
      <c r="Z793" s="512"/>
      <c r="AA793" s="512"/>
      <c r="AB793" s="512"/>
      <c r="AC793" s="512"/>
      <c r="AD793" s="512"/>
      <c r="AE793" s="512"/>
      <c r="AF793" s="512"/>
      <c r="AG793" s="512"/>
      <c r="AH793" s="512"/>
      <c r="AI793" s="512"/>
      <c r="AJ793" s="512"/>
      <c r="AK793" s="512"/>
      <c r="AL793" s="512"/>
      <c r="AM793" s="512"/>
      <c r="AN793" s="512"/>
    </row>
    <row r="794" spans="1:40" ht="15.75" customHeight="1">
      <c r="A794" s="512"/>
      <c r="B794" s="512"/>
      <c r="C794" s="512"/>
      <c r="D794" s="512"/>
      <c r="E794" s="512"/>
      <c r="F794" s="512"/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/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</row>
    <row r="795" spans="1:40" ht="15.75" customHeight="1">
      <c r="A795" s="512"/>
      <c r="B795" s="512"/>
      <c r="C795" s="512"/>
      <c r="D795" s="512"/>
      <c r="E795" s="512"/>
      <c r="F795" s="512"/>
      <c r="G795" s="512"/>
      <c r="H795" s="512"/>
      <c r="I795" s="512"/>
      <c r="J795" s="512"/>
      <c r="K795" s="512"/>
      <c r="L795" s="512"/>
      <c r="M795" s="512"/>
      <c r="N795" s="512"/>
      <c r="O795" s="512"/>
      <c r="P795" s="512"/>
      <c r="Q795" s="512"/>
      <c r="R795" s="512"/>
      <c r="S795" s="512"/>
      <c r="T795" s="512"/>
      <c r="U795" s="512"/>
      <c r="V795" s="512"/>
      <c r="W795" s="512"/>
      <c r="X795" s="512"/>
      <c r="Y795" s="512"/>
      <c r="Z795" s="512"/>
      <c r="AA795" s="512"/>
      <c r="AB795" s="512"/>
      <c r="AC795" s="512"/>
      <c r="AD795" s="512"/>
      <c r="AE795" s="512"/>
      <c r="AF795" s="512"/>
      <c r="AG795" s="512"/>
      <c r="AH795" s="512"/>
      <c r="AI795" s="512"/>
      <c r="AJ795" s="512"/>
      <c r="AK795" s="512"/>
      <c r="AL795" s="512"/>
      <c r="AM795" s="512"/>
      <c r="AN795" s="512"/>
    </row>
    <row r="796" spans="1:40" ht="15.75" customHeight="1">
      <c r="A796" s="512"/>
      <c r="B796" s="512"/>
      <c r="C796" s="512"/>
      <c r="D796" s="512"/>
      <c r="E796" s="512"/>
      <c r="F796" s="512"/>
      <c r="G796" s="512"/>
      <c r="H796" s="512"/>
      <c r="I796" s="512"/>
      <c r="J796" s="512"/>
      <c r="K796" s="512"/>
      <c r="L796" s="512"/>
      <c r="M796" s="512"/>
      <c r="N796" s="512"/>
      <c r="O796" s="512"/>
      <c r="P796" s="512"/>
      <c r="Q796" s="512"/>
      <c r="R796" s="512"/>
      <c r="S796" s="512"/>
      <c r="T796" s="512"/>
      <c r="U796" s="512"/>
      <c r="V796" s="512"/>
      <c r="W796" s="512"/>
      <c r="X796" s="512"/>
      <c r="Y796" s="512"/>
      <c r="Z796" s="512"/>
      <c r="AA796" s="512"/>
      <c r="AB796" s="512"/>
      <c r="AC796" s="512"/>
      <c r="AD796" s="512"/>
      <c r="AE796" s="512"/>
      <c r="AF796" s="512"/>
      <c r="AG796" s="512"/>
      <c r="AH796" s="512"/>
      <c r="AI796" s="512"/>
      <c r="AJ796" s="512"/>
      <c r="AK796" s="512"/>
      <c r="AL796" s="512"/>
      <c r="AM796" s="512"/>
      <c r="AN796" s="512"/>
    </row>
    <row r="797" spans="1:40" ht="15.75" customHeight="1">
      <c r="A797" s="512"/>
      <c r="B797" s="512"/>
      <c r="C797" s="512"/>
      <c r="D797" s="512"/>
      <c r="E797" s="512"/>
      <c r="F797" s="512"/>
      <c r="G797" s="512"/>
      <c r="H797" s="512"/>
      <c r="I797" s="512"/>
      <c r="J797" s="512"/>
      <c r="K797" s="512"/>
      <c r="L797" s="512"/>
      <c r="M797" s="512"/>
      <c r="N797" s="512"/>
      <c r="O797" s="512"/>
      <c r="P797" s="512"/>
      <c r="Q797" s="512"/>
      <c r="R797" s="512"/>
      <c r="S797" s="512"/>
      <c r="T797" s="512"/>
      <c r="U797" s="512"/>
      <c r="V797" s="512"/>
      <c r="W797" s="512"/>
      <c r="X797" s="512"/>
      <c r="Y797" s="512"/>
      <c r="Z797" s="512"/>
      <c r="AA797" s="512"/>
      <c r="AB797" s="512"/>
      <c r="AC797" s="512"/>
      <c r="AD797" s="512"/>
      <c r="AE797" s="512"/>
      <c r="AF797" s="512"/>
      <c r="AG797" s="512"/>
      <c r="AH797" s="512"/>
      <c r="AI797" s="512"/>
      <c r="AJ797" s="512"/>
      <c r="AK797" s="512"/>
      <c r="AL797" s="512"/>
      <c r="AM797" s="512"/>
      <c r="AN797" s="512"/>
    </row>
    <row r="798" spans="1:40" ht="15.75" customHeight="1">
      <c r="A798" s="512"/>
      <c r="B798" s="512"/>
      <c r="C798" s="512"/>
      <c r="D798" s="512"/>
      <c r="E798" s="512"/>
      <c r="F798" s="512"/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/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</row>
    <row r="799" spans="1:40" ht="15.75" customHeight="1">
      <c r="A799" s="512"/>
      <c r="B799" s="512"/>
      <c r="C799" s="512"/>
      <c r="D799" s="512"/>
      <c r="E799" s="512"/>
      <c r="F799" s="512"/>
      <c r="G799" s="512"/>
      <c r="H799" s="512"/>
      <c r="I799" s="512"/>
      <c r="J799" s="512"/>
      <c r="K799" s="512"/>
      <c r="L799" s="512"/>
      <c r="M799" s="512"/>
      <c r="N799" s="512"/>
      <c r="O799" s="512"/>
      <c r="P799" s="512"/>
      <c r="Q799" s="512"/>
      <c r="R799" s="512"/>
      <c r="S799" s="512"/>
      <c r="T799" s="512"/>
      <c r="U799" s="512"/>
      <c r="V799" s="512"/>
      <c r="W799" s="512"/>
      <c r="X799" s="512"/>
      <c r="Y799" s="512"/>
      <c r="Z799" s="512"/>
      <c r="AA799" s="512"/>
      <c r="AB799" s="512"/>
      <c r="AC799" s="512"/>
      <c r="AD799" s="512"/>
      <c r="AE799" s="512"/>
      <c r="AF799" s="512"/>
      <c r="AG799" s="512"/>
      <c r="AH799" s="512"/>
      <c r="AI799" s="512"/>
      <c r="AJ799" s="512"/>
      <c r="AK799" s="512"/>
      <c r="AL799" s="512"/>
      <c r="AM799" s="512"/>
      <c r="AN799" s="512"/>
    </row>
    <row r="800" spans="1:40" ht="15.75" customHeight="1">
      <c r="A800" s="512"/>
      <c r="B800" s="512"/>
      <c r="C800" s="512"/>
      <c r="D800" s="512"/>
      <c r="E800" s="512"/>
      <c r="F800" s="512"/>
      <c r="G800" s="512"/>
      <c r="H800" s="512"/>
      <c r="I800" s="512"/>
      <c r="J800" s="512"/>
      <c r="K800" s="512"/>
      <c r="L800" s="512"/>
      <c r="M800" s="512"/>
      <c r="N800" s="512"/>
      <c r="O800" s="512"/>
      <c r="P800" s="512"/>
      <c r="Q800" s="512"/>
      <c r="R800" s="512"/>
      <c r="S800" s="512"/>
      <c r="T800" s="512"/>
      <c r="U800" s="512"/>
      <c r="V800" s="512"/>
      <c r="W800" s="512"/>
      <c r="X800" s="512"/>
      <c r="Y800" s="512"/>
      <c r="Z800" s="512"/>
      <c r="AA800" s="512"/>
      <c r="AB800" s="512"/>
      <c r="AC800" s="512"/>
      <c r="AD800" s="512"/>
      <c r="AE800" s="512"/>
      <c r="AF800" s="512"/>
      <c r="AG800" s="512"/>
      <c r="AH800" s="512"/>
      <c r="AI800" s="512"/>
      <c r="AJ800" s="512"/>
      <c r="AK800" s="512"/>
      <c r="AL800" s="512"/>
      <c r="AM800" s="512"/>
      <c r="AN800" s="512"/>
    </row>
    <row r="801" spans="1:40" ht="15.75" customHeight="1">
      <c r="A801" s="512"/>
      <c r="B801" s="512"/>
      <c r="C801" s="512"/>
      <c r="D801" s="512"/>
      <c r="E801" s="512"/>
      <c r="F801" s="512"/>
      <c r="G801" s="512"/>
      <c r="H801" s="512"/>
      <c r="I801" s="512"/>
      <c r="J801" s="512"/>
      <c r="K801" s="512"/>
      <c r="L801" s="512"/>
      <c r="M801" s="512"/>
      <c r="N801" s="512"/>
      <c r="O801" s="512"/>
      <c r="P801" s="512"/>
      <c r="Q801" s="512"/>
      <c r="R801" s="512"/>
      <c r="S801" s="512"/>
      <c r="T801" s="512"/>
      <c r="U801" s="512"/>
      <c r="V801" s="512"/>
      <c r="W801" s="512"/>
      <c r="X801" s="512"/>
      <c r="Y801" s="512"/>
      <c r="Z801" s="512"/>
      <c r="AA801" s="512"/>
      <c r="AB801" s="512"/>
      <c r="AC801" s="512"/>
      <c r="AD801" s="512"/>
      <c r="AE801" s="512"/>
      <c r="AF801" s="512"/>
      <c r="AG801" s="512"/>
      <c r="AH801" s="512"/>
      <c r="AI801" s="512"/>
      <c r="AJ801" s="512"/>
      <c r="AK801" s="512"/>
      <c r="AL801" s="512"/>
      <c r="AM801" s="512"/>
      <c r="AN801" s="512"/>
    </row>
    <row r="802" spans="1:40" ht="15.75" customHeight="1">
      <c r="A802" s="512"/>
      <c r="B802" s="512"/>
      <c r="C802" s="512"/>
      <c r="D802" s="512"/>
      <c r="E802" s="512"/>
      <c r="F802" s="512"/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/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</row>
    <row r="803" spans="1:40" ht="15.75" customHeight="1">
      <c r="A803" s="512"/>
      <c r="B803" s="512"/>
      <c r="C803" s="512"/>
      <c r="D803" s="512"/>
      <c r="E803" s="512"/>
      <c r="F803" s="512"/>
      <c r="G803" s="512"/>
      <c r="H803" s="512"/>
      <c r="I803" s="512"/>
      <c r="J803" s="512"/>
      <c r="K803" s="512"/>
      <c r="L803" s="512"/>
      <c r="M803" s="512"/>
      <c r="N803" s="512"/>
      <c r="O803" s="512"/>
      <c r="P803" s="512"/>
      <c r="Q803" s="512"/>
      <c r="R803" s="512"/>
      <c r="S803" s="512"/>
      <c r="T803" s="512"/>
      <c r="U803" s="512"/>
      <c r="V803" s="512"/>
      <c r="W803" s="512"/>
      <c r="X803" s="512"/>
      <c r="Y803" s="512"/>
      <c r="Z803" s="512"/>
      <c r="AA803" s="512"/>
      <c r="AB803" s="512"/>
      <c r="AC803" s="512"/>
      <c r="AD803" s="512"/>
      <c r="AE803" s="512"/>
      <c r="AF803" s="512"/>
      <c r="AG803" s="512"/>
      <c r="AH803" s="512"/>
      <c r="AI803" s="512"/>
      <c r="AJ803" s="512"/>
      <c r="AK803" s="512"/>
      <c r="AL803" s="512"/>
      <c r="AM803" s="512"/>
      <c r="AN803" s="512"/>
    </row>
    <row r="804" spans="1:40" ht="15.75" customHeight="1">
      <c r="A804" s="512"/>
      <c r="B804" s="512"/>
      <c r="C804" s="512"/>
      <c r="D804" s="512"/>
      <c r="E804" s="512"/>
      <c r="F804" s="512"/>
      <c r="G804" s="512"/>
      <c r="H804" s="512"/>
      <c r="I804" s="512"/>
      <c r="J804" s="512"/>
      <c r="K804" s="512"/>
      <c r="L804" s="512"/>
      <c r="M804" s="512"/>
      <c r="N804" s="512"/>
      <c r="O804" s="512"/>
      <c r="P804" s="512"/>
      <c r="Q804" s="512"/>
      <c r="R804" s="512"/>
      <c r="S804" s="512"/>
      <c r="T804" s="512"/>
      <c r="U804" s="512"/>
      <c r="V804" s="512"/>
      <c r="W804" s="512"/>
      <c r="X804" s="512"/>
      <c r="Y804" s="512"/>
      <c r="Z804" s="512"/>
      <c r="AA804" s="512"/>
      <c r="AB804" s="512"/>
      <c r="AC804" s="512"/>
      <c r="AD804" s="512"/>
      <c r="AE804" s="512"/>
      <c r="AF804" s="512"/>
      <c r="AG804" s="512"/>
      <c r="AH804" s="512"/>
      <c r="AI804" s="512"/>
      <c r="AJ804" s="512"/>
      <c r="AK804" s="512"/>
      <c r="AL804" s="512"/>
      <c r="AM804" s="512"/>
      <c r="AN804" s="512"/>
    </row>
    <row r="805" spans="1:40" ht="15.75" customHeight="1">
      <c r="A805" s="512"/>
      <c r="B805" s="512"/>
      <c r="C805" s="512"/>
      <c r="D805" s="512"/>
      <c r="E805" s="512"/>
      <c r="F805" s="512"/>
      <c r="G805" s="512"/>
      <c r="H805" s="512"/>
      <c r="I805" s="512"/>
      <c r="J805" s="512"/>
      <c r="K805" s="512"/>
      <c r="L805" s="512"/>
      <c r="M805" s="512"/>
      <c r="N805" s="512"/>
      <c r="O805" s="512"/>
      <c r="P805" s="512"/>
      <c r="Q805" s="512"/>
      <c r="R805" s="512"/>
      <c r="S805" s="512"/>
      <c r="T805" s="512"/>
      <c r="U805" s="512"/>
      <c r="V805" s="512"/>
      <c r="W805" s="512"/>
      <c r="X805" s="512"/>
      <c r="Y805" s="512"/>
      <c r="Z805" s="512"/>
      <c r="AA805" s="512"/>
      <c r="AB805" s="512"/>
      <c r="AC805" s="512"/>
      <c r="AD805" s="512"/>
      <c r="AE805" s="512"/>
      <c r="AF805" s="512"/>
      <c r="AG805" s="512"/>
      <c r="AH805" s="512"/>
      <c r="AI805" s="512"/>
      <c r="AJ805" s="512"/>
      <c r="AK805" s="512"/>
      <c r="AL805" s="512"/>
      <c r="AM805" s="512"/>
      <c r="AN805" s="512"/>
    </row>
    <row r="806" spans="1:40" ht="15.75" customHeight="1">
      <c r="A806" s="512"/>
      <c r="B806" s="512"/>
      <c r="C806" s="512"/>
      <c r="D806" s="512"/>
      <c r="E806" s="512"/>
      <c r="F806" s="512"/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/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</row>
    <row r="807" spans="1:40" ht="15.75" customHeight="1">
      <c r="A807" s="512"/>
      <c r="B807" s="512"/>
      <c r="C807" s="512"/>
      <c r="D807" s="512"/>
      <c r="E807" s="512"/>
      <c r="F807" s="512"/>
      <c r="G807" s="512"/>
      <c r="H807" s="512"/>
      <c r="I807" s="512"/>
      <c r="J807" s="512"/>
      <c r="K807" s="512"/>
      <c r="L807" s="512"/>
      <c r="M807" s="512"/>
      <c r="N807" s="512"/>
      <c r="O807" s="512"/>
      <c r="P807" s="512"/>
      <c r="Q807" s="512"/>
      <c r="R807" s="512"/>
      <c r="S807" s="512"/>
      <c r="T807" s="512"/>
      <c r="U807" s="512"/>
      <c r="V807" s="512"/>
      <c r="W807" s="512"/>
      <c r="X807" s="512"/>
      <c r="Y807" s="512"/>
      <c r="Z807" s="512"/>
      <c r="AA807" s="512"/>
      <c r="AB807" s="512"/>
      <c r="AC807" s="512"/>
      <c r="AD807" s="512"/>
      <c r="AE807" s="512"/>
      <c r="AF807" s="512"/>
      <c r="AG807" s="512"/>
      <c r="AH807" s="512"/>
      <c r="AI807" s="512"/>
      <c r="AJ807" s="512"/>
      <c r="AK807" s="512"/>
      <c r="AL807" s="512"/>
      <c r="AM807" s="512"/>
      <c r="AN807" s="512"/>
    </row>
    <row r="808" spans="1:40" ht="15.75" customHeight="1">
      <c r="A808" s="512"/>
      <c r="B808" s="512"/>
      <c r="C808" s="512"/>
      <c r="D808" s="512"/>
      <c r="E808" s="512"/>
      <c r="F808" s="512"/>
      <c r="G808" s="512"/>
      <c r="H808" s="512"/>
      <c r="I808" s="512"/>
      <c r="J808" s="512"/>
      <c r="K808" s="512"/>
      <c r="L808" s="512"/>
      <c r="M808" s="512"/>
      <c r="N808" s="512"/>
      <c r="O808" s="512"/>
      <c r="P808" s="512"/>
      <c r="Q808" s="512"/>
      <c r="R808" s="512"/>
      <c r="S808" s="512"/>
      <c r="T808" s="512"/>
      <c r="U808" s="512"/>
      <c r="V808" s="512"/>
      <c r="W808" s="512"/>
      <c r="X808" s="512"/>
      <c r="Y808" s="512"/>
      <c r="Z808" s="512"/>
      <c r="AA808" s="512"/>
      <c r="AB808" s="512"/>
      <c r="AC808" s="512"/>
      <c r="AD808" s="512"/>
      <c r="AE808" s="512"/>
      <c r="AF808" s="512"/>
      <c r="AG808" s="512"/>
      <c r="AH808" s="512"/>
      <c r="AI808" s="512"/>
      <c r="AJ808" s="512"/>
      <c r="AK808" s="512"/>
      <c r="AL808" s="512"/>
      <c r="AM808" s="512"/>
      <c r="AN808" s="512"/>
    </row>
    <row r="809" spans="1:40" ht="15.75" customHeight="1">
      <c r="A809" s="512"/>
      <c r="B809" s="512"/>
      <c r="C809" s="512"/>
      <c r="D809" s="512"/>
      <c r="E809" s="512"/>
      <c r="F809" s="512"/>
      <c r="G809" s="512"/>
      <c r="H809" s="512"/>
      <c r="I809" s="512"/>
      <c r="J809" s="512"/>
      <c r="K809" s="512"/>
      <c r="L809" s="512"/>
      <c r="M809" s="512"/>
      <c r="N809" s="512"/>
      <c r="O809" s="512"/>
      <c r="P809" s="512"/>
      <c r="Q809" s="512"/>
      <c r="R809" s="512"/>
      <c r="S809" s="512"/>
      <c r="T809" s="512"/>
      <c r="U809" s="512"/>
      <c r="V809" s="512"/>
      <c r="W809" s="512"/>
      <c r="X809" s="512"/>
      <c r="Y809" s="512"/>
      <c r="Z809" s="512"/>
      <c r="AA809" s="512"/>
      <c r="AB809" s="512"/>
      <c r="AC809" s="512"/>
      <c r="AD809" s="512"/>
      <c r="AE809" s="512"/>
      <c r="AF809" s="512"/>
      <c r="AG809" s="512"/>
      <c r="AH809" s="512"/>
      <c r="AI809" s="512"/>
      <c r="AJ809" s="512"/>
      <c r="AK809" s="512"/>
      <c r="AL809" s="512"/>
      <c r="AM809" s="512"/>
      <c r="AN809" s="512"/>
    </row>
    <row r="810" spans="1:40" ht="15.75" customHeight="1">
      <c r="A810" s="512"/>
      <c r="B810" s="512"/>
      <c r="C810" s="512"/>
      <c r="D810" s="512"/>
      <c r="E810" s="512"/>
      <c r="F810" s="512"/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/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</row>
    <row r="811" spans="1:40" ht="15.75" customHeight="1">
      <c r="A811" s="512"/>
      <c r="B811" s="512"/>
      <c r="C811" s="512"/>
      <c r="D811" s="512"/>
      <c r="E811" s="512"/>
      <c r="F811" s="512"/>
      <c r="G811" s="512"/>
      <c r="H811" s="512"/>
      <c r="I811" s="512"/>
      <c r="J811" s="512"/>
      <c r="K811" s="512"/>
      <c r="L811" s="512"/>
      <c r="M811" s="512"/>
      <c r="N811" s="512"/>
      <c r="O811" s="512"/>
      <c r="P811" s="512"/>
      <c r="Q811" s="512"/>
      <c r="R811" s="512"/>
      <c r="S811" s="512"/>
      <c r="T811" s="512"/>
      <c r="U811" s="512"/>
      <c r="V811" s="512"/>
      <c r="W811" s="512"/>
      <c r="X811" s="512"/>
      <c r="Y811" s="512"/>
      <c r="Z811" s="512"/>
      <c r="AA811" s="512"/>
      <c r="AB811" s="512"/>
      <c r="AC811" s="512"/>
      <c r="AD811" s="512"/>
      <c r="AE811" s="512"/>
      <c r="AF811" s="512"/>
      <c r="AG811" s="512"/>
      <c r="AH811" s="512"/>
      <c r="AI811" s="512"/>
      <c r="AJ811" s="512"/>
      <c r="AK811" s="512"/>
      <c r="AL811" s="512"/>
      <c r="AM811" s="512"/>
      <c r="AN811" s="512"/>
    </row>
    <row r="812" spans="1:40" ht="15.75" customHeight="1">
      <c r="A812" s="512"/>
      <c r="B812" s="512"/>
      <c r="C812" s="512"/>
      <c r="D812" s="512"/>
      <c r="E812" s="512"/>
      <c r="F812" s="512"/>
      <c r="G812" s="512"/>
      <c r="H812" s="512"/>
      <c r="I812" s="512"/>
      <c r="J812" s="512"/>
      <c r="K812" s="512"/>
      <c r="L812" s="512"/>
      <c r="M812" s="512"/>
      <c r="N812" s="512"/>
      <c r="O812" s="512"/>
      <c r="P812" s="512"/>
      <c r="Q812" s="512"/>
      <c r="R812" s="512"/>
      <c r="S812" s="512"/>
      <c r="T812" s="512"/>
      <c r="U812" s="512"/>
      <c r="V812" s="512"/>
      <c r="W812" s="512"/>
      <c r="X812" s="512"/>
      <c r="Y812" s="512"/>
      <c r="Z812" s="512"/>
      <c r="AA812" s="512"/>
      <c r="AB812" s="512"/>
      <c r="AC812" s="512"/>
      <c r="AD812" s="512"/>
      <c r="AE812" s="512"/>
      <c r="AF812" s="512"/>
      <c r="AG812" s="512"/>
      <c r="AH812" s="512"/>
      <c r="AI812" s="512"/>
      <c r="AJ812" s="512"/>
      <c r="AK812" s="512"/>
      <c r="AL812" s="512"/>
      <c r="AM812" s="512"/>
      <c r="AN812" s="512"/>
    </row>
    <row r="813" spans="1:40" ht="15.75" customHeight="1">
      <c r="A813" s="512"/>
      <c r="B813" s="512"/>
      <c r="C813" s="512"/>
      <c r="D813" s="512"/>
      <c r="E813" s="512"/>
      <c r="F813" s="512"/>
      <c r="G813" s="512"/>
      <c r="H813" s="512"/>
      <c r="I813" s="512"/>
      <c r="J813" s="512"/>
      <c r="K813" s="512"/>
      <c r="L813" s="512"/>
      <c r="M813" s="512"/>
      <c r="N813" s="512"/>
      <c r="O813" s="512"/>
      <c r="P813" s="512"/>
      <c r="Q813" s="512"/>
      <c r="R813" s="512"/>
      <c r="S813" s="512"/>
      <c r="T813" s="512"/>
      <c r="U813" s="512"/>
      <c r="V813" s="512"/>
      <c r="W813" s="512"/>
      <c r="X813" s="512"/>
      <c r="Y813" s="512"/>
      <c r="Z813" s="512"/>
      <c r="AA813" s="512"/>
      <c r="AB813" s="512"/>
      <c r="AC813" s="512"/>
      <c r="AD813" s="512"/>
      <c r="AE813" s="512"/>
      <c r="AF813" s="512"/>
      <c r="AG813" s="512"/>
      <c r="AH813" s="512"/>
      <c r="AI813" s="512"/>
      <c r="AJ813" s="512"/>
      <c r="AK813" s="512"/>
      <c r="AL813" s="512"/>
      <c r="AM813" s="512"/>
      <c r="AN813" s="512"/>
    </row>
    <row r="814" spans="1:40" ht="15.75" customHeight="1">
      <c r="A814" s="512"/>
      <c r="B814" s="512"/>
      <c r="C814" s="512"/>
      <c r="D814" s="512"/>
      <c r="E814" s="512"/>
      <c r="F814" s="512"/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/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</row>
    <row r="815" spans="1:40" ht="15.75" customHeight="1">
      <c r="A815" s="512"/>
      <c r="B815" s="512"/>
      <c r="C815" s="512"/>
      <c r="D815" s="512"/>
      <c r="E815" s="512"/>
      <c r="F815" s="512"/>
      <c r="G815" s="512"/>
      <c r="H815" s="512"/>
      <c r="I815" s="512"/>
      <c r="J815" s="512"/>
      <c r="K815" s="512"/>
      <c r="L815" s="512"/>
      <c r="M815" s="512"/>
      <c r="N815" s="512"/>
      <c r="O815" s="512"/>
      <c r="P815" s="512"/>
      <c r="Q815" s="512"/>
      <c r="R815" s="512"/>
      <c r="S815" s="512"/>
      <c r="T815" s="512"/>
      <c r="U815" s="512"/>
      <c r="V815" s="512"/>
      <c r="W815" s="512"/>
      <c r="X815" s="512"/>
      <c r="Y815" s="512"/>
      <c r="Z815" s="512"/>
      <c r="AA815" s="512"/>
      <c r="AB815" s="512"/>
      <c r="AC815" s="512"/>
      <c r="AD815" s="512"/>
      <c r="AE815" s="512"/>
      <c r="AF815" s="512"/>
      <c r="AG815" s="512"/>
      <c r="AH815" s="512"/>
      <c r="AI815" s="512"/>
      <c r="AJ815" s="512"/>
      <c r="AK815" s="512"/>
      <c r="AL815" s="512"/>
      <c r="AM815" s="512"/>
      <c r="AN815" s="512"/>
    </row>
    <row r="816" spans="1:40" ht="15.75" customHeight="1">
      <c r="A816" s="512"/>
      <c r="B816" s="512"/>
      <c r="C816" s="512"/>
      <c r="D816" s="512"/>
      <c r="E816" s="512"/>
      <c r="F816" s="512"/>
      <c r="G816" s="512"/>
      <c r="H816" s="512"/>
      <c r="I816" s="512"/>
      <c r="J816" s="512"/>
      <c r="K816" s="512"/>
      <c r="L816" s="512"/>
      <c r="M816" s="512"/>
      <c r="N816" s="512"/>
      <c r="O816" s="512"/>
      <c r="P816" s="512"/>
      <c r="Q816" s="512"/>
      <c r="R816" s="512"/>
      <c r="S816" s="512"/>
      <c r="T816" s="512"/>
      <c r="U816" s="512"/>
      <c r="V816" s="512"/>
      <c r="W816" s="512"/>
      <c r="X816" s="512"/>
      <c r="Y816" s="512"/>
      <c r="Z816" s="512"/>
      <c r="AA816" s="512"/>
      <c r="AB816" s="512"/>
      <c r="AC816" s="512"/>
      <c r="AD816" s="512"/>
      <c r="AE816" s="512"/>
      <c r="AF816" s="512"/>
      <c r="AG816" s="512"/>
      <c r="AH816" s="512"/>
      <c r="AI816" s="512"/>
      <c r="AJ816" s="512"/>
      <c r="AK816" s="512"/>
      <c r="AL816" s="512"/>
      <c r="AM816" s="512"/>
      <c r="AN816" s="512"/>
    </row>
    <row r="817" spans="1:40" ht="15.75" customHeight="1">
      <c r="A817" s="512"/>
      <c r="B817" s="512"/>
      <c r="C817" s="512"/>
      <c r="D817" s="512"/>
      <c r="E817" s="512"/>
      <c r="F817" s="512"/>
      <c r="G817" s="512"/>
      <c r="H817" s="512"/>
      <c r="I817" s="512"/>
      <c r="J817" s="512"/>
      <c r="K817" s="512"/>
      <c r="L817" s="512"/>
      <c r="M817" s="512"/>
      <c r="N817" s="512"/>
      <c r="O817" s="512"/>
      <c r="P817" s="512"/>
      <c r="Q817" s="512"/>
      <c r="R817" s="512"/>
      <c r="S817" s="512"/>
      <c r="T817" s="512"/>
      <c r="U817" s="512"/>
      <c r="V817" s="512"/>
      <c r="W817" s="512"/>
      <c r="X817" s="512"/>
      <c r="Y817" s="512"/>
      <c r="Z817" s="512"/>
      <c r="AA817" s="512"/>
      <c r="AB817" s="512"/>
      <c r="AC817" s="512"/>
      <c r="AD817" s="512"/>
      <c r="AE817" s="512"/>
      <c r="AF817" s="512"/>
      <c r="AG817" s="512"/>
      <c r="AH817" s="512"/>
      <c r="AI817" s="512"/>
      <c r="AJ817" s="512"/>
      <c r="AK817" s="512"/>
      <c r="AL817" s="512"/>
      <c r="AM817" s="512"/>
      <c r="AN817" s="512"/>
    </row>
    <row r="818" spans="1:40" ht="15.75" customHeight="1">
      <c r="A818" s="512"/>
      <c r="B818" s="512"/>
      <c r="C818" s="512"/>
      <c r="D818" s="512"/>
      <c r="E818" s="512"/>
      <c r="F818" s="512"/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/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</row>
    <row r="819" spans="1:40" ht="15.75" customHeight="1">
      <c r="A819" s="512"/>
      <c r="B819" s="512"/>
      <c r="C819" s="512"/>
      <c r="D819" s="512"/>
      <c r="E819" s="512"/>
      <c r="F819" s="512"/>
      <c r="G819" s="512"/>
      <c r="H819" s="512"/>
      <c r="I819" s="512"/>
      <c r="J819" s="512"/>
      <c r="K819" s="512"/>
      <c r="L819" s="512"/>
      <c r="M819" s="512"/>
      <c r="N819" s="512"/>
      <c r="O819" s="512"/>
      <c r="P819" s="512"/>
      <c r="Q819" s="512"/>
      <c r="R819" s="512"/>
      <c r="S819" s="512"/>
      <c r="T819" s="512"/>
      <c r="U819" s="512"/>
      <c r="V819" s="512"/>
      <c r="W819" s="512"/>
      <c r="X819" s="512"/>
      <c r="Y819" s="512"/>
      <c r="Z819" s="512"/>
      <c r="AA819" s="512"/>
      <c r="AB819" s="512"/>
      <c r="AC819" s="512"/>
      <c r="AD819" s="512"/>
      <c r="AE819" s="512"/>
      <c r="AF819" s="512"/>
      <c r="AG819" s="512"/>
      <c r="AH819" s="512"/>
      <c r="AI819" s="512"/>
      <c r="AJ819" s="512"/>
      <c r="AK819" s="512"/>
      <c r="AL819" s="512"/>
      <c r="AM819" s="512"/>
      <c r="AN819" s="512"/>
    </row>
    <row r="820" spans="1:40" ht="15.75" customHeight="1">
      <c r="A820" s="512"/>
      <c r="B820" s="512"/>
      <c r="C820" s="512"/>
      <c r="D820" s="512"/>
      <c r="E820" s="512"/>
      <c r="F820" s="512"/>
      <c r="G820" s="512"/>
      <c r="H820" s="512"/>
      <c r="I820" s="512"/>
      <c r="J820" s="512"/>
      <c r="K820" s="512"/>
      <c r="L820" s="512"/>
      <c r="M820" s="512"/>
      <c r="N820" s="512"/>
      <c r="O820" s="512"/>
      <c r="P820" s="512"/>
      <c r="Q820" s="512"/>
      <c r="R820" s="512"/>
      <c r="S820" s="512"/>
      <c r="T820" s="512"/>
      <c r="U820" s="512"/>
      <c r="V820" s="512"/>
      <c r="W820" s="512"/>
      <c r="X820" s="512"/>
      <c r="Y820" s="512"/>
      <c r="Z820" s="512"/>
      <c r="AA820" s="512"/>
      <c r="AB820" s="512"/>
      <c r="AC820" s="512"/>
      <c r="AD820" s="512"/>
      <c r="AE820" s="512"/>
      <c r="AF820" s="512"/>
      <c r="AG820" s="512"/>
      <c r="AH820" s="512"/>
      <c r="AI820" s="512"/>
      <c r="AJ820" s="512"/>
      <c r="AK820" s="512"/>
      <c r="AL820" s="512"/>
      <c r="AM820" s="512"/>
      <c r="AN820" s="512"/>
    </row>
    <row r="821" spans="1:40" ht="15.75" customHeight="1">
      <c r="A821" s="512"/>
      <c r="B821" s="512"/>
      <c r="C821" s="512"/>
      <c r="D821" s="512"/>
      <c r="E821" s="512"/>
      <c r="F821" s="512"/>
      <c r="G821" s="512"/>
      <c r="H821" s="512"/>
      <c r="I821" s="512"/>
      <c r="J821" s="512"/>
      <c r="K821" s="512"/>
      <c r="L821" s="512"/>
      <c r="M821" s="512"/>
      <c r="N821" s="512"/>
      <c r="O821" s="512"/>
      <c r="P821" s="512"/>
      <c r="Q821" s="512"/>
      <c r="R821" s="512"/>
      <c r="S821" s="512"/>
      <c r="T821" s="512"/>
      <c r="U821" s="512"/>
      <c r="V821" s="512"/>
      <c r="W821" s="512"/>
      <c r="X821" s="512"/>
      <c r="Y821" s="512"/>
      <c r="Z821" s="512"/>
      <c r="AA821" s="512"/>
      <c r="AB821" s="512"/>
      <c r="AC821" s="512"/>
      <c r="AD821" s="512"/>
      <c r="AE821" s="512"/>
      <c r="AF821" s="512"/>
      <c r="AG821" s="512"/>
      <c r="AH821" s="512"/>
      <c r="AI821" s="512"/>
      <c r="AJ821" s="512"/>
      <c r="AK821" s="512"/>
      <c r="AL821" s="512"/>
      <c r="AM821" s="512"/>
      <c r="AN821" s="512"/>
    </row>
    <row r="822" spans="1:40" ht="15.75" customHeight="1">
      <c r="A822" s="512"/>
      <c r="B822" s="512"/>
      <c r="C822" s="512"/>
      <c r="D822" s="512"/>
      <c r="E822" s="512"/>
      <c r="F822" s="512"/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/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</row>
    <row r="823" spans="1:40" ht="15.75" customHeight="1">
      <c r="A823" s="512"/>
      <c r="B823" s="512"/>
      <c r="C823" s="512"/>
      <c r="D823" s="512"/>
      <c r="E823" s="512"/>
      <c r="F823" s="512"/>
      <c r="G823" s="512"/>
      <c r="H823" s="512"/>
      <c r="I823" s="512"/>
      <c r="J823" s="512"/>
      <c r="K823" s="512"/>
      <c r="L823" s="512"/>
      <c r="M823" s="512"/>
      <c r="N823" s="512"/>
      <c r="O823" s="512"/>
      <c r="P823" s="512"/>
      <c r="Q823" s="512"/>
      <c r="R823" s="512"/>
      <c r="S823" s="512"/>
      <c r="T823" s="512"/>
      <c r="U823" s="512"/>
      <c r="V823" s="512"/>
      <c r="W823" s="512"/>
      <c r="X823" s="512"/>
      <c r="Y823" s="512"/>
      <c r="Z823" s="512"/>
      <c r="AA823" s="512"/>
      <c r="AB823" s="512"/>
      <c r="AC823" s="512"/>
      <c r="AD823" s="512"/>
      <c r="AE823" s="512"/>
      <c r="AF823" s="512"/>
      <c r="AG823" s="512"/>
      <c r="AH823" s="512"/>
      <c r="AI823" s="512"/>
      <c r="AJ823" s="512"/>
      <c r="AK823" s="512"/>
      <c r="AL823" s="512"/>
      <c r="AM823" s="512"/>
      <c r="AN823" s="512"/>
    </row>
    <row r="824" spans="1:40" ht="15.75" customHeight="1">
      <c r="A824" s="512"/>
      <c r="B824" s="512"/>
      <c r="C824" s="512"/>
      <c r="D824" s="512"/>
      <c r="E824" s="512"/>
      <c r="F824" s="512"/>
      <c r="G824" s="512"/>
      <c r="H824" s="512"/>
      <c r="I824" s="512"/>
      <c r="J824" s="512"/>
      <c r="K824" s="512"/>
      <c r="L824" s="512"/>
      <c r="M824" s="512"/>
      <c r="N824" s="512"/>
      <c r="O824" s="512"/>
      <c r="P824" s="512"/>
      <c r="Q824" s="512"/>
      <c r="R824" s="512"/>
      <c r="S824" s="512"/>
      <c r="T824" s="512"/>
      <c r="U824" s="512"/>
      <c r="V824" s="512"/>
      <c r="W824" s="512"/>
      <c r="X824" s="512"/>
      <c r="Y824" s="512"/>
      <c r="Z824" s="512"/>
      <c r="AA824" s="512"/>
      <c r="AB824" s="512"/>
      <c r="AC824" s="512"/>
      <c r="AD824" s="512"/>
      <c r="AE824" s="512"/>
      <c r="AF824" s="512"/>
      <c r="AG824" s="512"/>
      <c r="AH824" s="512"/>
      <c r="AI824" s="512"/>
      <c r="AJ824" s="512"/>
      <c r="AK824" s="512"/>
      <c r="AL824" s="512"/>
      <c r="AM824" s="512"/>
      <c r="AN824" s="512"/>
    </row>
    <row r="825" spans="1:40" ht="15.75" customHeight="1">
      <c r="A825" s="512"/>
      <c r="B825" s="512"/>
      <c r="C825" s="512"/>
      <c r="D825" s="512"/>
      <c r="E825" s="512"/>
      <c r="F825" s="512"/>
      <c r="G825" s="512"/>
      <c r="H825" s="512"/>
      <c r="I825" s="512"/>
      <c r="J825" s="512"/>
      <c r="K825" s="512"/>
      <c r="L825" s="512"/>
      <c r="M825" s="512"/>
      <c r="N825" s="512"/>
      <c r="O825" s="512"/>
      <c r="P825" s="512"/>
      <c r="Q825" s="512"/>
      <c r="R825" s="512"/>
      <c r="S825" s="512"/>
      <c r="T825" s="512"/>
      <c r="U825" s="512"/>
      <c r="V825" s="512"/>
      <c r="W825" s="512"/>
      <c r="X825" s="512"/>
      <c r="Y825" s="512"/>
      <c r="Z825" s="512"/>
      <c r="AA825" s="512"/>
      <c r="AB825" s="512"/>
      <c r="AC825" s="512"/>
      <c r="AD825" s="512"/>
      <c r="AE825" s="512"/>
      <c r="AF825" s="512"/>
      <c r="AG825" s="512"/>
      <c r="AH825" s="512"/>
      <c r="AI825" s="512"/>
      <c r="AJ825" s="512"/>
      <c r="AK825" s="512"/>
      <c r="AL825" s="512"/>
      <c r="AM825" s="512"/>
      <c r="AN825" s="512"/>
    </row>
    <row r="826" spans="1:40" ht="15.75" customHeight="1">
      <c r="A826" s="512"/>
      <c r="B826" s="512"/>
      <c r="C826" s="512"/>
      <c r="D826" s="512"/>
      <c r="E826" s="512"/>
      <c r="F826" s="512"/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/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</row>
    <row r="827" spans="1:40" ht="15.75" customHeight="1">
      <c r="A827" s="512"/>
      <c r="B827" s="512"/>
      <c r="C827" s="512"/>
      <c r="D827" s="512"/>
      <c r="E827" s="512"/>
      <c r="F827" s="512"/>
      <c r="G827" s="512"/>
      <c r="H827" s="512"/>
      <c r="I827" s="512"/>
      <c r="J827" s="512"/>
      <c r="K827" s="512"/>
      <c r="L827" s="512"/>
      <c r="M827" s="512"/>
      <c r="N827" s="512"/>
      <c r="O827" s="512"/>
      <c r="P827" s="512"/>
      <c r="Q827" s="512"/>
      <c r="R827" s="512"/>
      <c r="S827" s="512"/>
      <c r="T827" s="512"/>
      <c r="U827" s="512"/>
      <c r="V827" s="512"/>
      <c r="W827" s="512"/>
      <c r="X827" s="512"/>
      <c r="Y827" s="512"/>
      <c r="Z827" s="512"/>
      <c r="AA827" s="512"/>
      <c r="AB827" s="512"/>
      <c r="AC827" s="512"/>
      <c r="AD827" s="512"/>
      <c r="AE827" s="512"/>
      <c r="AF827" s="512"/>
      <c r="AG827" s="512"/>
      <c r="AH827" s="512"/>
      <c r="AI827" s="512"/>
      <c r="AJ827" s="512"/>
      <c r="AK827" s="512"/>
      <c r="AL827" s="512"/>
      <c r="AM827" s="512"/>
      <c r="AN827" s="512"/>
    </row>
    <row r="828" spans="1:40" ht="15.75" customHeight="1">
      <c r="A828" s="512"/>
      <c r="B828" s="512"/>
      <c r="C828" s="512"/>
      <c r="D828" s="512"/>
      <c r="E828" s="512"/>
      <c r="F828" s="512"/>
      <c r="G828" s="512"/>
      <c r="H828" s="512"/>
      <c r="I828" s="512"/>
      <c r="J828" s="512"/>
      <c r="K828" s="512"/>
      <c r="L828" s="512"/>
      <c r="M828" s="512"/>
      <c r="N828" s="512"/>
      <c r="O828" s="512"/>
      <c r="P828" s="512"/>
      <c r="Q828" s="512"/>
      <c r="R828" s="512"/>
      <c r="S828" s="512"/>
      <c r="T828" s="512"/>
      <c r="U828" s="512"/>
      <c r="V828" s="512"/>
      <c r="W828" s="512"/>
      <c r="X828" s="512"/>
      <c r="Y828" s="512"/>
      <c r="Z828" s="512"/>
      <c r="AA828" s="512"/>
      <c r="AB828" s="512"/>
      <c r="AC828" s="512"/>
      <c r="AD828" s="512"/>
      <c r="AE828" s="512"/>
      <c r="AF828" s="512"/>
      <c r="AG828" s="512"/>
      <c r="AH828" s="512"/>
      <c r="AI828" s="512"/>
      <c r="AJ828" s="512"/>
      <c r="AK828" s="512"/>
      <c r="AL828" s="512"/>
      <c r="AM828" s="512"/>
      <c r="AN828" s="512"/>
    </row>
    <row r="829" spans="1:40" ht="15.75" customHeight="1">
      <c r="A829" s="512"/>
      <c r="B829" s="512"/>
      <c r="C829" s="512"/>
      <c r="D829" s="512"/>
      <c r="E829" s="512"/>
      <c r="F829" s="512"/>
      <c r="G829" s="512"/>
      <c r="H829" s="512"/>
      <c r="I829" s="512"/>
      <c r="J829" s="512"/>
      <c r="K829" s="512"/>
      <c r="L829" s="512"/>
      <c r="M829" s="512"/>
      <c r="N829" s="512"/>
      <c r="O829" s="512"/>
      <c r="P829" s="512"/>
      <c r="Q829" s="512"/>
      <c r="R829" s="512"/>
      <c r="S829" s="512"/>
      <c r="T829" s="512"/>
      <c r="U829" s="512"/>
      <c r="V829" s="512"/>
      <c r="W829" s="512"/>
      <c r="X829" s="512"/>
      <c r="Y829" s="512"/>
      <c r="Z829" s="512"/>
      <c r="AA829" s="512"/>
      <c r="AB829" s="512"/>
      <c r="AC829" s="512"/>
      <c r="AD829" s="512"/>
      <c r="AE829" s="512"/>
      <c r="AF829" s="512"/>
      <c r="AG829" s="512"/>
      <c r="AH829" s="512"/>
      <c r="AI829" s="512"/>
      <c r="AJ829" s="512"/>
      <c r="AK829" s="512"/>
      <c r="AL829" s="512"/>
      <c r="AM829" s="512"/>
      <c r="AN829" s="512"/>
    </row>
    <row r="830" spans="1:40" ht="15.75" customHeight="1">
      <c r="A830" s="512"/>
      <c r="B830" s="512"/>
      <c r="C830" s="512"/>
      <c r="D830" s="512"/>
      <c r="E830" s="512"/>
      <c r="F830" s="512"/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/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</row>
    <row r="831" spans="1:40" ht="15.75" customHeight="1">
      <c r="A831" s="512"/>
      <c r="B831" s="512"/>
      <c r="C831" s="512"/>
      <c r="D831" s="512"/>
      <c r="E831" s="512"/>
      <c r="F831" s="512"/>
      <c r="G831" s="512"/>
      <c r="H831" s="512"/>
      <c r="I831" s="512"/>
      <c r="J831" s="512"/>
      <c r="K831" s="512"/>
      <c r="L831" s="512"/>
      <c r="M831" s="512"/>
      <c r="N831" s="512"/>
      <c r="O831" s="512"/>
      <c r="P831" s="512"/>
      <c r="Q831" s="512"/>
      <c r="R831" s="512"/>
      <c r="S831" s="512"/>
      <c r="T831" s="512"/>
      <c r="U831" s="512"/>
      <c r="V831" s="512"/>
      <c r="W831" s="512"/>
      <c r="X831" s="512"/>
      <c r="Y831" s="512"/>
      <c r="Z831" s="512"/>
      <c r="AA831" s="512"/>
      <c r="AB831" s="512"/>
      <c r="AC831" s="512"/>
      <c r="AD831" s="512"/>
      <c r="AE831" s="512"/>
      <c r="AF831" s="512"/>
      <c r="AG831" s="512"/>
      <c r="AH831" s="512"/>
      <c r="AI831" s="512"/>
      <c r="AJ831" s="512"/>
      <c r="AK831" s="512"/>
      <c r="AL831" s="512"/>
      <c r="AM831" s="512"/>
      <c r="AN831" s="512"/>
    </row>
    <row r="832" spans="1:40" ht="15.75" customHeight="1">
      <c r="A832" s="512"/>
      <c r="B832" s="512"/>
      <c r="C832" s="512"/>
      <c r="D832" s="512"/>
      <c r="E832" s="512"/>
      <c r="F832" s="512"/>
      <c r="G832" s="512"/>
      <c r="H832" s="512"/>
      <c r="I832" s="512"/>
      <c r="J832" s="512"/>
      <c r="K832" s="512"/>
      <c r="L832" s="512"/>
      <c r="M832" s="512"/>
      <c r="N832" s="512"/>
      <c r="O832" s="512"/>
      <c r="P832" s="512"/>
      <c r="Q832" s="512"/>
      <c r="R832" s="512"/>
      <c r="S832" s="512"/>
      <c r="T832" s="512"/>
      <c r="U832" s="512"/>
      <c r="V832" s="512"/>
      <c r="W832" s="512"/>
      <c r="X832" s="512"/>
      <c r="Y832" s="512"/>
      <c r="Z832" s="512"/>
      <c r="AA832" s="512"/>
      <c r="AB832" s="512"/>
      <c r="AC832" s="512"/>
      <c r="AD832" s="512"/>
      <c r="AE832" s="512"/>
      <c r="AF832" s="512"/>
      <c r="AG832" s="512"/>
      <c r="AH832" s="512"/>
      <c r="AI832" s="512"/>
      <c r="AJ832" s="512"/>
      <c r="AK832" s="512"/>
      <c r="AL832" s="512"/>
      <c r="AM832" s="512"/>
      <c r="AN832" s="512"/>
    </row>
    <row r="833" spans="1:40" ht="15.75" customHeight="1">
      <c r="A833" s="512"/>
      <c r="B833" s="512"/>
      <c r="C833" s="512"/>
      <c r="D833" s="512"/>
      <c r="E833" s="512"/>
      <c r="F833" s="512"/>
      <c r="G833" s="512"/>
      <c r="H833" s="512"/>
      <c r="I833" s="512"/>
      <c r="J833" s="512"/>
      <c r="K833" s="512"/>
      <c r="L833" s="512"/>
      <c r="M833" s="512"/>
      <c r="N833" s="512"/>
      <c r="O833" s="512"/>
      <c r="P833" s="512"/>
      <c r="Q833" s="512"/>
      <c r="R833" s="512"/>
      <c r="S833" s="512"/>
      <c r="T833" s="512"/>
      <c r="U833" s="512"/>
      <c r="V833" s="512"/>
      <c r="W833" s="512"/>
      <c r="X833" s="512"/>
      <c r="Y833" s="512"/>
      <c r="Z833" s="512"/>
      <c r="AA833" s="512"/>
      <c r="AB833" s="512"/>
      <c r="AC833" s="512"/>
      <c r="AD833" s="512"/>
      <c r="AE833" s="512"/>
      <c r="AF833" s="512"/>
      <c r="AG833" s="512"/>
      <c r="AH833" s="512"/>
      <c r="AI833" s="512"/>
      <c r="AJ833" s="512"/>
      <c r="AK833" s="512"/>
      <c r="AL833" s="512"/>
      <c r="AM833" s="512"/>
      <c r="AN833" s="512"/>
    </row>
    <row r="834" spans="1:40" ht="15.75" customHeight="1">
      <c r="A834" s="512"/>
      <c r="B834" s="512"/>
      <c r="C834" s="512"/>
      <c r="D834" s="512"/>
      <c r="E834" s="512"/>
      <c r="F834" s="512"/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/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</row>
    <row r="835" spans="1:40" ht="15.75" customHeight="1">
      <c r="A835" s="512"/>
      <c r="B835" s="512"/>
      <c r="C835" s="512"/>
      <c r="D835" s="512"/>
      <c r="E835" s="512"/>
      <c r="F835" s="512"/>
      <c r="G835" s="512"/>
      <c r="H835" s="512"/>
      <c r="I835" s="512"/>
      <c r="J835" s="512"/>
      <c r="K835" s="512"/>
      <c r="L835" s="512"/>
      <c r="M835" s="512"/>
      <c r="N835" s="512"/>
      <c r="O835" s="512"/>
      <c r="P835" s="512"/>
      <c r="Q835" s="512"/>
      <c r="R835" s="512"/>
      <c r="S835" s="512"/>
      <c r="T835" s="512"/>
      <c r="U835" s="512"/>
      <c r="V835" s="512"/>
      <c r="W835" s="512"/>
      <c r="X835" s="512"/>
      <c r="Y835" s="512"/>
      <c r="Z835" s="512"/>
      <c r="AA835" s="512"/>
      <c r="AB835" s="512"/>
      <c r="AC835" s="512"/>
      <c r="AD835" s="512"/>
      <c r="AE835" s="512"/>
      <c r="AF835" s="512"/>
      <c r="AG835" s="512"/>
      <c r="AH835" s="512"/>
      <c r="AI835" s="512"/>
      <c r="AJ835" s="512"/>
      <c r="AK835" s="512"/>
      <c r="AL835" s="512"/>
      <c r="AM835" s="512"/>
      <c r="AN835" s="512"/>
    </row>
    <row r="836" spans="1:40" ht="15.75" customHeight="1">
      <c r="A836" s="512"/>
      <c r="B836" s="512"/>
      <c r="C836" s="512"/>
      <c r="D836" s="512"/>
      <c r="E836" s="512"/>
      <c r="F836" s="512"/>
      <c r="G836" s="512"/>
      <c r="H836" s="512"/>
      <c r="I836" s="512"/>
      <c r="J836" s="512"/>
      <c r="K836" s="512"/>
      <c r="L836" s="512"/>
      <c r="M836" s="512"/>
      <c r="N836" s="512"/>
      <c r="O836" s="512"/>
      <c r="P836" s="512"/>
      <c r="Q836" s="512"/>
      <c r="R836" s="512"/>
      <c r="S836" s="512"/>
      <c r="T836" s="512"/>
      <c r="U836" s="512"/>
      <c r="V836" s="512"/>
      <c r="W836" s="512"/>
      <c r="X836" s="512"/>
      <c r="Y836" s="512"/>
      <c r="Z836" s="512"/>
      <c r="AA836" s="512"/>
      <c r="AB836" s="512"/>
      <c r="AC836" s="512"/>
      <c r="AD836" s="512"/>
      <c r="AE836" s="512"/>
      <c r="AF836" s="512"/>
      <c r="AG836" s="512"/>
      <c r="AH836" s="512"/>
      <c r="AI836" s="512"/>
      <c r="AJ836" s="512"/>
      <c r="AK836" s="512"/>
      <c r="AL836" s="512"/>
      <c r="AM836" s="512"/>
      <c r="AN836" s="512"/>
    </row>
    <row r="837" spans="1:40" ht="15.75" customHeight="1">
      <c r="A837" s="512"/>
      <c r="B837" s="512"/>
      <c r="C837" s="512"/>
      <c r="D837" s="512"/>
      <c r="E837" s="512"/>
      <c r="F837" s="512"/>
      <c r="G837" s="512"/>
      <c r="H837" s="512"/>
      <c r="I837" s="512"/>
      <c r="J837" s="512"/>
      <c r="K837" s="512"/>
      <c r="L837" s="512"/>
      <c r="M837" s="512"/>
      <c r="N837" s="512"/>
      <c r="O837" s="512"/>
      <c r="P837" s="512"/>
      <c r="Q837" s="512"/>
      <c r="R837" s="512"/>
      <c r="S837" s="512"/>
      <c r="T837" s="512"/>
      <c r="U837" s="512"/>
      <c r="V837" s="512"/>
      <c r="W837" s="512"/>
      <c r="X837" s="512"/>
      <c r="Y837" s="512"/>
      <c r="Z837" s="512"/>
      <c r="AA837" s="512"/>
      <c r="AB837" s="512"/>
      <c r="AC837" s="512"/>
      <c r="AD837" s="512"/>
      <c r="AE837" s="512"/>
      <c r="AF837" s="512"/>
      <c r="AG837" s="512"/>
      <c r="AH837" s="512"/>
      <c r="AI837" s="512"/>
      <c r="AJ837" s="512"/>
      <c r="AK837" s="512"/>
      <c r="AL837" s="512"/>
      <c r="AM837" s="512"/>
      <c r="AN837" s="512"/>
    </row>
    <row r="838" spans="1:40" ht="15.75" customHeight="1">
      <c r="A838" s="512"/>
      <c r="B838" s="512"/>
      <c r="C838" s="512"/>
      <c r="D838" s="512"/>
      <c r="E838" s="512"/>
      <c r="F838" s="512"/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/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</row>
    <row r="839" spans="1:40" ht="15.75" customHeight="1">
      <c r="A839" s="512"/>
      <c r="B839" s="512"/>
      <c r="C839" s="512"/>
      <c r="D839" s="512"/>
      <c r="E839" s="512"/>
      <c r="F839" s="512"/>
      <c r="G839" s="512"/>
      <c r="H839" s="512"/>
      <c r="I839" s="512"/>
      <c r="J839" s="512"/>
      <c r="K839" s="512"/>
      <c r="L839" s="512"/>
      <c r="M839" s="512"/>
      <c r="N839" s="512"/>
      <c r="O839" s="512"/>
      <c r="P839" s="512"/>
      <c r="Q839" s="512"/>
      <c r="R839" s="512"/>
      <c r="S839" s="512"/>
      <c r="T839" s="512"/>
      <c r="U839" s="512"/>
      <c r="V839" s="512"/>
      <c r="W839" s="512"/>
      <c r="X839" s="512"/>
      <c r="Y839" s="512"/>
      <c r="Z839" s="512"/>
      <c r="AA839" s="512"/>
      <c r="AB839" s="512"/>
      <c r="AC839" s="512"/>
      <c r="AD839" s="512"/>
      <c r="AE839" s="512"/>
      <c r="AF839" s="512"/>
      <c r="AG839" s="512"/>
      <c r="AH839" s="512"/>
      <c r="AI839" s="512"/>
      <c r="AJ839" s="512"/>
      <c r="AK839" s="512"/>
      <c r="AL839" s="512"/>
      <c r="AM839" s="512"/>
      <c r="AN839" s="512"/>
    </row>
    <row r="840" spans="1:40" ht="15.75" customHeight="1">
      <c r="A840" s="512"/>
      <c r="B840" s="512"/>
      <c r="C840" s="512"/>
      <c r="D840" s="512"/>
      <c r="E840" s="512"/>
      <c r="F840" s="512"/>
      <c r="G840" s="512"/>
      <c r="H840" s="512"/>
      <c r="I840" s="512"/>
      <c r="J840" s="512"/>
      <c r="K840" s="512"/>
      <c r="L840" s="512"/>
      <c r="M840" s="512"/>
      <c r="N840" s="512"/>
      <c r="O840" s="512"/>
      <c r="P840" s="512"/>
      <c r="Q840" s="512"/>
      <c r="R840" s="512"/>
      <c r="S840" s="512"/>
      <c r="T840" s="512"/>
      <c r="U840" s="512"/>
      <c r="V840" s="512"/>
      <c r="W840" s="512"/>
      <c r="X840" s="512"/>
      <c r="Y840" s="512"/>
      <c r="Z840" s="512"/>
      <c r="AA840" s="512"/>
      <c r="AB840" s="512"/>
      <c r="AC840" s="512"/>
      <c r="AD840" s="512"/>
      <c r="AE840" s="512"/>
      <c r="AF840" s="512"/>
      <c r="AG840" s="512"/>
      <c r="AH840" s="512"/>
      <c r="AI840" s="512"/>
      <c r="AJ840" s="512"/>
      <c r="AK840" s="512"/>
      <c r="AL840" s="512"/>
      <c r="AM840" s="512"/>
      <c r="AN840" s="512"/>
    </row>
    <row r="841" spans="1:40" ht="15.75" customHeight="1">
      <c r="A841" s="512"/>
      <c r="B841" s="512"/>
      <c r="C841" s="512"/>
      <c r="D841" s="512"/>
      <c r="E841" s="512"/>
      <c r="F841" s="512"/>
      <c r="G841" s="512"/>
      <c r="H841" s="512"/>
      <c r="I841" s="512"/>
      <c r="J841" s="512"/>
      <c r="K841" s="512"/>
      <c r="L841" s="512"/>
      <c r="M841" s="512"/>
      <c r="N841" s="512"/>
      <c r="O841" s="512"/>
      <c r="P841" s="512"/>
      <c r="Q841" s="512"/>
      <c r="R841" s="512"/>
      <c r="S841" s="512"/>
      <c r="T841" s="512"/>
      <c r="U841" s="512"/>
      <c r="V841" s="512"/>
      <c r="W841" s="512"/>
      <c r="X841" s="512"/>
      <c r="Y841" s="512"/>
      <c r="Z841" s="512"/>
      <c r="AA841" s="512"/>
      <c r="AB841" s="512"/>
      <c r="AC841" s="512"/>
      <c r="AD841" s="512"/>
      <c r="AE841" s="512"/>
      <c r="AF841" s="512"/>
      <c r="AG841" s="512"/>
      <c r="AH841" s="512"/>
      <c r="AI841" s="512"/>
      <c r="AJ841" s="512"/>
      <c r="AK841" s="512"/>
      <c r="AL841" s="512"/>
      <c r="AM841" s="512"/>
      <c r="AN841" s="512"/>
    </row>
    <row r="842" spans="1:40" ht="15.75" customHeight="1">
      <c r="A842" s="512"/>
      <c r="B842" s="512"/>
      <c r="C842" s="512"/>
      <c r="D842" s="512"/>
      <c r="E842" s="512"/>
      <c r="F842" s="512"/>
      <c r="G842" s="512"/>
      <c r="H842" s="512"/>
      <c r="I842" s="512"/>
      <c r="J842" s="512"/>
      <c r="K842" s="512"/>
      <c r="L842" s="512"/>
      <c r="M842" s="512"/>
      <c r="N842" s="512"/>
      <c r="O842" s="512"/>
      <c r="P842" s="512"/>
      <c r="Q842" s="512"/>
      <c r="R842" s="512"/>
      <c r="S842" s="512"/>
      <c r="T842" s="512"/>
      <c r="U842" s="512"/>
      <c r="V842" s="512"/>
      <c r="W842" s="512"/>
      <c r="X842" s="512"/>
      <c r="Y842" s="512"/>
      <c r="Z842" s="512"/>
      <c r="AA842" s="512"/>
      <c r="AB842" s="512"/>
      <c r="AC842" s="512"/>
      <c r="AD842" s="512"/>
      <c r="AE842" s="512"/>
      <c r="AF842" s="512"/>
      <c r="AG842" s="512"/>
      <c r="AH842" s="512"/>
      <c r="AI842" s="512"/>
      <c r="AJ842" s="512"/>
      <c r="AK842" s="512"/>
      <c r="AL842" s="512"/>
      <c r="AM842" s="512"/>
      <c r="AN842" s="512"/>
    </row>
    <row r="843" spans="1:40" ht="15.75" customHeight="1">
      <c r="A843" s="512"/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2"/>
      <c r="Z843" s="512"/>
      <c r="AA843" s="512"/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</row>
    <row r="844" spans="1:40" ht="15.75" customHeight="1">
      <c r="A844" s="512"/>
      <c r="B844" s="512"/>
      <c r="C844" s="512"/>
      <c r="D844" s="512"/>
      <c r="E844" s="512"/>
      <c r="F844" s="512"/>
      <c r="G844" s="512"/>
      <c r="H844" s="512"/>
      <c r="I844" s="512"/>
      <c r="J844" s="512"/>
      <c r="K844" s="512"/>
      <c r="L844" s="512"/>
      <c r="M844" s="512"/>
      <c r="N844" s="512"/>
      <c r="O844" s="512"/>
      <c r="P844" s="512"/>
      <c r="Q844" s="512"/>
      <c r="R844" s="512"/>
      <c r="S844" s="512"/>
      <c r="T844" s="512"/>
      <c r="U844" s="512"/>
      <c r="V844" s="512"/>
      <c r="W844" s="512"/>
      <c r="X844" s="512"/>
      <c r="Y844" s="512"/>
      <c r="Z844" s="512"/>
      <c r="AA844" s="512"/>
      <c r="AB844" s="512"/>
      <c r="AC844" s="512"/>
      <c r="AD844" s="512"/>
      <c r="AE844" s="512"/>
      <c r="AF844" s="512"/>
      <c r="AG844" s="512"/>
      <c r="AH844" s="512"/>
      <c r="AI844" s="512"/>
      <c r="AJ844" s="512"/>
      <c r="AK844" s="512"/>
      <c r="AL844" s="512"/>
      <c r="AM844" s="512"/>
      <c r="AN844" s="512"/>
    </row>
    <row r="845" spans="1:40" ht="15.75" customHeight="1">
      <c r="A845" s="512"/>
      <c r="B845" s="512"/>
      <c r="C845" s="512"/>
      <c r="D845" s="512"/>
      <c r="E845" s="512"/>
      <c r="F845" s="512"/>
      <c r="G845" s="512"/>
      <c r="H845" s="512"/>
      <c r="I845" s="512"/>
      <c r="J845" s="512"/>
      <c r="K845" s="512"/>
      <c r="L845" s="512"/>
      <c r="M845" s="512"/>
      <c r="N845" s="512"/>
      <c r="O845" s="512"/>
      <c r="P845" s="512"/>
      <c r="Q845" s="512"/>
      <c r="R845" s="512"/>
      <c r="S845" s="512"/>
      <c r="T845" s="512"/>
      <c r="U845" s="512"/>
      <c r="V845" s="512"/>
      <c r="W845" s="512"/>
      <c r="X845" s="512"/>
      <c r="Y845" s="512"/>
      <c r="Z845" s="512"/>
      <c r="AA845" s="512"/>
      <c r="AB845" s="512"/>
      <c r="AC845" s="512"/>
      <c r="AD845" s="512"/>
      <c r="AE845" s="512"/>
      <c r="AF845" s="512"/>
      <c r="AG845" s="512"/>
      <c r="AH845" s="512"/>
      <c r="AI845" s="512"/>
      <c r="AJ845" s="512"/>
      <c r="AK845" s="512"/>
      <c r="AL845" s="512"/>
      <c r="AM845" s="512"/>
      <c r="AN845" s="512"/>
    </row>
    <row r="846" spans="1:40" ht="15.75" customHeight="1">
      <c r="A846" s="512"/>
      <c r="B846" s="512"/>
      <c r="C846" s="512"/>
      <c r="D846" s="512"/>
      <c r="E846" s="512"/>
      <c r="F846" s="512"/>
      <c r="G846" s="512"/>
      <c r="H846" s="512"/>
      <c r="I846" s="512"/>
      <c r="J846" s="512"/>
      <c r="K846" s="512"/>
      <c r="L846" s="512"/>
      <c r="M846" s="512"/>
      <c r="N846" s="512"/>
      <c r="O846" s="512"/>
      <c r="P846" s="512"/>
      <c r="Q846" s="512"/>
      <c r="R846" s="512"/>
      <c r="S846" s="512"/>
      <c r="T846" s="512"/>
      <c r="U846" s="512"/>
      <c r="V846" s="512"/>
      <c r="W846" s="512"/>
      <c r="X846" s="512"/>
      <c r="Y846" s="512"/>
      <c r="Z846" s="512"/>
      <c r="AA846" s="512"/>
      <c r="AB846" s="512"/>
      <c r="AC846" s="512"/>
      <c r="AD846" s="512"/>
      <c r="AE846" s="512"/>
      <c r="AF846" s="512"/>
      <c r="AG846" s="512"/>
      <c r="AH846" s="512"/>
      <c r="AI846" s="512"/>
      <c r="AJ846" s="512"/>
      <c r="AK846" s="512"/>
      <c r="AL846" s="512"/>
      <c r="AM846" s="512"/>
      <c r="AN846" s="512"/>
    </row>
    <row r="847" spans="1:40" ht="15.75" customHeight="1">
      <c r="A847" s="512"/>
      <c r="B847" s="512"/>
      <c r="C847" s="512"/>
      <c r="D847" s="512"/>
      <c r="E847" s="512"/>
      <c r="F847" s="512"/>
      <c r="G847" s="512"/>
      <c r="H847" s="512"/>
      <c r="I847" s="512"/>
      <c r="J847" s="512"/>
      <c r="K847" s="512"/>
      <c r="L847" s="512"/>
      <c r="M847" s="512"/>
      <c r="N847" s="512"/>
      <c r="O847" s="512"/>
      <c r="P847" s="512"/>
      <c r="Q847" s="512"/>
      <c r="R847" s="512"/>
      <c r="S847" s="512"/>
      <c r="T847" s="512"/>
      <c r="U847" s="512"/>
      <c r="V847" s="512"/>
      <c r="W847" s="512"/>
      <c r="X847" s="512"/>
      <c r="Y847" s="512"/>
      <c r="Z847" s="512"/>
      <c r="AA847" s="512"/>
      <c r="AB847" s="512"/>
      <c r="AC847" s="512"/>
      <c r="AD847" s="512"/>
      <c r="AE847" s="512"/>
      <c r="AF847" s="512"/>
      <c r="AG847" s="512"/>
      <c r="AH847" s="512"/>
      <c r="AI847" s="512"/>
      <c r="AJ847" s="512"/>
      <c r="AK847" s="512"/>
      <c r="AL847" s="512"/>
      <c r="AM847" s="512"/>
      <c r="AN847" s="512"/>
    </row>
    <row r="848" spans="1:40" ht="15.75" customHeight="1">
      <c r="A848" s="512"/>
      <c r="B848" s="512"/>
      <c r="C848" s="512"/>
      <c r="D848" s="512"/>
      <c r="E848" s="512"/>
      <c r="F848" s="512"/>
      <c r="G848" s="512"/>
      <c r="H848" s="512"/>
      <c r="I848" s="512"/>
      <c r="J848" s="512"/>
      <c r="K848" s="512"/>
      <c r="L848" s="512"/>
      <c r="M848" s="512"/>
      <c r="N848" s="512"/>
      <c r="O848" s="512"/>
      <c r="P848" s="512"/>
      <c r="Q848" s="512"/>
      <c r="R848" s="512"/>
      <c r="S848" s="512"/>
      <c r="T848" s="512"/>
      <c r="U848" s="512"/>
      <c r="V848" s="512"/>
      <c r="W848" s="512"/>
      <c r="X848" s="512"/>
      <c r="Y848" s="512"/>
      <c r="Z848" s="512"/>
      <c r="AA848" s="512"/>
      <c r="AB848" s="512"/>
      <c r="AC848" s="512"/>
      <c r="AD848" s="512"/>
      <c r="AE848" s="512"/>
      <c r="AF848" s="512"/>
      <c r="AG848" s="512"/>
      <c r="AH848" s="512"/>
      <c r="AI848" s="512"/>
      <c r="AJ848" s="512"/>
      <c r="AK848" s="512"/>
      <c r="AL848" s="512"/>
      <c r="AM848" s="512"/>
      <c r="AN848" s="512"/>
    </row>
    <row r="849" spans="1:40" ht="15.75" customHeight="1">
      <c r="A849" s="512"/>
      <c r="B849" s="512"/>
      <c r="C849" s="512"/>
      <c r="D849" s="512"/>
      <c r="E849" s="512"/>
      <c r="F849" s="512"/>
      <c r="G849" s="512"/>
      <c r="H849" s="512"/>
      <c r="I849" s="512"/>
      <c r="J849" s="512"/>
      <c r="K849" s="512"/>
      <c r="L849" s="512"/>
      <c r="M849" s="512"/>
      <c r="N849" s="512"/>
      <c r="O849" s="512"/>
      <c r="P849" s="512"/>
      <c r="Q849" s="512"/>
      <c r="R849" s="512"/>
      <c r="S849" s="512"/>
      <c r="T849" s="512"/>
      <c r="U849" s="512"/>
      <c r="V849" s="512"/>
      <c r="W849" s="512"/>
      <c r="X849" s="512"/>
      <c r="Y849" s="512"/>
      <c r="Z849" s="512"/>
      <c r="AA849" s="512"/>
      <c r="AB849" s="512"/>
      <c r="AC849" s="512"/>
      <c r="AD849" s="512"/>
      <c r="AE849" s="512"/>
      <c r="AF849" s="512"/>
      <c r="AG849" s="512"/>
      <c r="AH849" s="512"/>
      <c r="AI849" s="512"/>
      <c r="AJ849" s="512"/>
      <c r="AK849" s="512"/>
      <c r="AL849" s="512"/>
      <c r="AM849" s="512"/>
      <c r="AN849" s="512"/>
    </row>
    <row r="850" spans="1:40" ht="15.75" customHeight="1">
      <c r="A850" s="512"/>
      <c r="B850" s="512"/>
      <c r="C850" s="512"/>
      <c r="D850" s="512"/>
      <c r="E850" s="512"/>
      <c r="F850" s="512"/>
      <c r="G850" s="512"/>
      <c r="H850" s="512"/>
      <c r="I850" s="512"/>
      <c r="J850" s="512"/>
      <c r="K850" s="512"/>
      <c r="L850" s="512"/>
      <c r="M850" s="512"/>
      <c r="N850" s="512"/>
      <c r="O850" s="512"/>
      <c r="P850" s="512"/>
      <c r="Q850" s="512"/>
      <c r="R850" s="512"/>
      <c r="S850" s="512"/>
      <c r="T850" s="512"/>
      <c r="U850" s="512"/>
      <c r="V850" s="512"/>
      <c r="W850" s="512"/>
      <c r="X850" s="512"/>
      <c r="Y850" s="512"/>
      <c r="Z850" s="512"/>
      <c r="AA850" s="512"/>
      <c r="AB850" s="512"/>
      <c r="AC850" s="512"/>
      <c r="AD850" s="512"/>
      <c r="AE850" s="512"/>
      <c r="AF850" s="512"/>
      <c r="AG850" s="512"/>
      <c r="AH850" s="512"/>
      <c r="AI850" s="512"/>
      <c r="AJ850" s="512"/>
      <c r="AK850" s="512"/>
      <c r="AL850" s="512"/>
      <c r="AM850" s="512"/>
      <c r="AN850" s="512"/>
    </row>
    <row r="851" spans="1:40" ht="15.75" customHeight="1">
      <c r="A851" s="512"/>
      <c r="B851" s="512"/>
      <c r="C851" s="512"/>
      <c r="D851" s="512"/>
      <c r="E851" s="512"/>
      <c r="F851" s="512"/>
      <c r="G851" s="512"/>
      <c r="H851" s="512"/>
      <c r="I851" s="512"/>
      <c r="J851" s="512"/>
      <c r="K851" s="512"/>
      <c r="L851" s="512"/>
      <c r="M851" s="512"/>
      <c r="N851" s="512"/>
      <c r="O851" s="512"/>
      <c r="P851" s="512"/>
      <c r="Q851" s="512"/>
      <c r="R851" s="512"/>
      <c r="S851" s="512"/>
      <c r="T851" s="512"/>
      <c r="U851" s="512"/>
      <c r="V851" s="512"/>
      <c r="W851" s="512"/>
      <c r="X851" s="512"/>
      <c r="Y851" s="512"/>
      <c r="Z851" s="512"/>
      <c r="AA851" s="512"/>
      <c r="AB851" s="512"/>
      <c r="AC851" s="512"/>
      <c r="AD851" s="512"/>
      <c r="AE851" s="512"/>
      <c r="AF851" s="512"/>
      <c r="AG851" s="512"/>
      <c r="AH851" s="512"/>
      <c r="AI851" s="512"/>
      <c r="AJ851" s="512"/>
      <c r="AK851" s="512"/>
      <c r="AL851" s="512"/>
      <c r="AM851" s="512"/>
      <c r="AN851" s="512"/>
    </row>
    <row r="852" spans="1:40" ht="15.75" customHeight="1">
      <c r="A852" s="512"/>
      <c r="B852" s="512"/>
      <c r="C852" s="512"/>
      <c r="D852" s="512"/>
      <c r="E852" s="512"/>
      <c r="F852" s="512"/>
      <c r="G852" s="512"/>
      <c r="H852" s="512"/>
      <c r="I852" s="512"/>
      <c r="J852" s="512"/>
      <c r="K852" s="512"/>
      <c r="L852" s="512"/>
      <c r="M852" s="512"/>
      <c r="N852" s="512"/>
      <c r="O852" s="512"/>
      <c r="P852" s="512"/>
      <c r="Q852" s="512"/>
      <c r="R852" s="512"/>
      <c r="S852" s="512"/>
      <c r="T852" s="512"/>
      <c r="U852" s="512"/>
      <c r="V852" s="512"/>
      <c r="W852" s="512"/>
      <c r="X852" s="512"/>
      <c r="Y852" s="512"/>
      <c r="Z852" s="512"/>
      <c r="AA852" s="512"/>
      <c r="AB852" s="512"/>
      <c r="AC852" s="512"/>
      <c r="AD852" s="512"/>
      <c r="AE852" s="512"/>
      <c r="AF852" s="512"/>
      <c r="AG852" s="512"/>
      <c r="AH852" s="512"/>
      <c r="AI852" s="512"/>
      <c r="AJ852" s="512"/>
      <c r="AK852" s="512"/>
      <c r="AL852" s="512"/>
      <c r="AM852" s="512"/>
      <c r="AN852" s="512"/>
    </row>
    <row r="853" spans="1:40" ht="15.75" customHeight="1">
      <c r="A853" s="512"/>
      <c r="B853" s="512"/>
      <c r="C853" s="512"/>
      <c r="D853" s="512"/>
      <c r="E853" s="512"/>
      <c r="F853" s="512"/>
      <c r="G853" s="512"/>
      <c r="H853" s="512"/>
      <c r="I853" s="512"/>
      <c r="J853" s="512"/>
      <c r="K853" s="512"/>
      <c r="L853" s="512"/>
      <c r="M853" s="512"/>
      <c r="N853" s="512"/>
      <c r="O853" s="512"/>
      <c r="P853" s="512"/>
      <c r="Q853" s="512"/>
      <c r="R853" s="512"/>
      <c r="S853" s="512"/>
      <c r="T853" s="512"/>
      <c r="U853" s="512"/>
      <c r="V853" s="512"/>
      <c r="W853" s="512"/>
      <c r="X853" s="512"/>
      <c r="Y853" s="512"/>
      <c r="Z853" s="512"/>
      <c r="AA853" s="512"/>
      <c r="AB853" s="512"/>
      <c r="AC853" s="512"/>
      <c r="AD853" s="512"/>
      <c r="AE853" s="512"/>
      <c r="AF853" s="512"/>
      <c r="AG853" s="512"/>
      <c r="AH853" s="512"/>
      <c r="AI853" s="512"/>
      <c r="AJ853" s="512"/>
      <c r="AK853" s="512"/>
      <c r="AL853" s="512"/>
      <c r="AM853" s="512"/>
      <c r="AN853" s="512"/>
    </row>
    <row r="854" spans="1:40" ht="15.75" customHeight="1">
      <c r="A854" s="512"/>
      <c r="B854" s="512"/>
      <c r="C854" s="512"/>
      <c r="D854" s="512"/>
      <c r="E854" s="512"/>
      <c r="F854" s="512"/>
      <c r="G854" s="512"/>
      <c r="H854" s="512"/>
      <c r="I854" s="512"/>
      <c r="J854" s="512"/>
      <c r="K854" s="512"/>
      <c r="L854" s="512"/>
      <c r="M854" s="512"/>
      <c r="N854" s="512"/>
      <c r="O854" s="512"/>
      <c r="P854" s="512"/>
      <c r="Q854" s="512"/>
      <c r="R854" s="512"/>
      <c r="S854" s="512"/>
      <c r="T854" s="512"/>
      <c r="U854" s="512"/>
      <c r="V854" s="512"/>
      <c r="W854" s="512"/>
      <c r="X854" s="512"/>
      <c r="Y854" s="512"/>
      <c r="Z854" s="512"/>
      <c r="AA854" s="512"/>
      <c r="AB854" s="512"/>
      <c r="AC854" s="512"/>
      <c r="AD854" s="512"/>
      <c r="AE854" s="512"/>
      <c r="AF854" s="512"/>
      <c r="AG854" s="512"/>
      <c r="AH854" s="512"/>
      <c r="AI854" s="512"/>
      <c r="AJ854" s="512"/>
      <c r="AK854" s="512"/>
      <c r="AL854" s="512"/>
      <c r="AM854" s="512"/>
      <c r="AN854" s="512"/>
    </row>
    <row r="855" spans="1:40" ht="15.75" customHeight="1">
      <c r="A855" s="512"/>
      <c r="B855" s="512"/>
      <c r="C855" s="512"/>
      <c r="D855" s="512"/>
      <c r="E855" s="512"/>
      <c r="F855" s="512"/>
      <c r="G855" s="512"/>
      <c r="H855" s="512"/>
      <c r="I855" s="512"/>
      <c r="J855" s="512"/>
      <c r="K855" s="512"/>
      <c r="L855" s="512"/>
      <c r="M855" s="512"/>
      <c r="N855" s="512"/>
      <c r="O855" s="512"/>
      <c r="P855" s="512"/>
      <c r="Q855" s="512"/>
      <c r="R855" s="512"/>
      <c r="S855" s="512"/>
      <c r="T855" s="512"/>
      <c r="U855" s="512"/>
      <c r="V855" s="512"/>
      <c r="W855" s="512"/>
      <c r="X855" s="512"/>
      <c r="Y855" s="512"/>
      <c r="Z855" s="512"/>
      <c r="AA855" s="512"/>
      <c r="AB855" s="512"/>
      <c r="AC855" s="512"/>
      <c r="AD855" s="512"/>
      <c r="AE855" s="512"/>
      <c r="AF855" s="512"/>
      <c r="AG855" s="512"/>
      <c r="AH855" s="512"/>
      <c r="AI855" s="512"/>
      <c r="AJ855" s="512"/>
      <c r="AK855" s="512"/>
      <c r="AL855" s="512"/>
      <c r="AM855" s="512"/>
      <c r="AN855" s="512"/>
    </row>
    <row r="856" spans="1:40" ht="15.75" customHeight="1">
      <c r="A856" s="512"/>
      <c r="B856" s="512"/>
      <c r="C856" s="512"/>
      <c r="D856" s="512"/>
      <c r="E856" s="512"/>
      <c r="F856" s="512"/>
      <c r="G856" s="512"/>
      <c r="H856" s="512"/>
      <c r="I856" s="512"/>
      <c r="J856" s="512"/>
      <c r="K856" s="512"/>
      <c r="L856" s="512"/>
      <c r="M856" s="512"/>
      <c r="N856" s="512"/>
      <c r="O856" s="512"/>
      <c r="P856" s="512"/>
      <c r="Q856" s="512"/>
      <c r="R856" s="512"/>
      <c r="S856" s="512"/>
      <c r="T856" s="512"/>
      <c r="U856" s="512"/>
      <c r="V856" s="512"/>
      <c r="W856" s="512"/>
      <c r="X856" s="512"/>
      <c r="Y856" s="512"/>
      <c r="Z856" s="512"/>
      <c r="AA856" s="512"/>
      <c r="AB856" s="512"/>
      <c r="AC856" s="512"/>
      <c r="AD856" s="512"/>
      <c r="AE856" s="512"/>
      <c r="AF856" s="512"/>
      <c r="AG856" s="512"/>
      <c r="AH856" s="512"/>
      <c r="AI856" s="512"/>
      <c r="AJ856" s="512"/>
      <c r="AK856" s="512"/>
      <c r="AL856" s="512"/>
      <c r="AM856" s="512"/>
      <c r="AN856" s="512"/>
    </row>
    <row r="857" spans="1:40" ht="15.75" customHeight="1">
      <c r="A857" s="512"/>
      <c r="B857" s="512"/>
      <c r="C857" s="512"/>
      <c r="D857" s="512"/>
      <c r="E857" s="512"/>
      <c r="F857" s="512"/>
      <c r="G857" s="512"/>
      <c r="H857" s="512"/>
      <c r="I857" s="512"/>
      <c r="J857" s="512"/>
      <c r="K857" s="512"/>
      <c r="L857" s="512"/>
      <c r="M857" s="512"/>
      <c r="N857" s="512"/>
      <c r="O857" s="512"/>
      <c r="P857" s="512"/>
      <c r="Q857" s="512"/>
      <c r="R857" s="512"/>
      <c r="S857" s="512"/>
      <c r="T857" s="512"/>
      <c r="U857" s="512"/>
      <c r="V857" s="512"/>
      <c r="W857" s="512"/>
      <c r="X857" s="512"/>
      <c r="Y857" s="512"/>
      <c r="Z857" s="512"/>
      <c r="AA857" s="512"/>
      <c r="AB857" s="512"/>
      <c r="AC857" s="512"/>
      <c r="AD857" s="512"/>
      <c r="AE857" s="512"/>
      <c r="AF857" s="512"/>
      <c r="AG857" s="512"/>
      <c r="AH857" s="512"/>
      <c r="AI857" s="512"/>
      <c r="AJ857" s="512"/>
      <c r="AK857" s="512"/>
      <c r="AL857" s="512"/>
      <c r="AM857" s="512"/>
      <c r="AN857" s="512"/>
    </row>
    <row r="858" spans="1:40" ht="15.75" customHeight="1">
      <c r="A858" s="512"/>
      <c r="B858" s="512"/>
      <c r="C858" s="512"/>
      <c r="D858" s="512"/>
      <c r="E858" s="512"/>
      <c r="F858" s="512"/>
      <c r="G858" s="512"/>
      <c r="H858" s="512"/>
      <c r="I858" s="512"/>
      <c r="J858" s="512"/>
      <c r="K858" s="512"/>
      <c r="L858" s="512"/>
      <c r="M858" s="512"/>
      <c r="N858" s="512"/>
      <c r="O858" s="512"/>
      <c r="P858" s="512"/>
      <c r="Q858" s="512"/>
      <c r="R858" s="512"/>
      <c r="S858" s="512"/>
      <c r="T858" s="512"/>
      <c r="U858" s="512"/>
      <c r="V858" s="512"/>
      <c r="W858" s="512"/>
      <c r="X858" s="512"/>
      <c r="Y858" s="512"/>
      <c r="Z858" s="512"/>
      <c r="AA858" s="512"/>
      <c r="AB858" s="512"/>
      <c r="AC858" s="512"/>
      <c r="AD858" s="512"/>
      <c r="AE858" s="512"/>
      <c r="AF858" s="512"/>
      <c r="AG858" s="512"/>
      <c r="AH858" s="512"/>
      <c r="AI858" s="512"/>
      <c r="AJ858" s="512"/>
      <c r="AK858" s="512"/>
      <c r="AL858" s="512"/>
      <c r="AM858" s="512"/>
      <c r="AN858" s="512"/>
    </row>
    <row r="859" spans="1:40" ht="15.75" customHeight="1">
      <c r="A859" s="512"/>
      <c r="B859" s="512"/>
      <c r="C859" s="512"/>
      <c r="D859" s="512"/>
      <c r="E859" s="512"/>
      <c r="F859" s="512"/>
      <c r="G859" s="512"/>
      <c r="H859" s="512"/>
      <c r="I859" s="512"/>
      <c r="J859" s="512"/>
      <c r="K859" s="512"/>
      <c r="L859" s="512"/>
      <c r="M859" s="512"/>
      <c r="N859" s="512"/>
      <c r="O859" s="512"/>
      <c r="P859" s="512"/>
      <c r="Q859" s="512"/>
      <c r="R859" s="512"/>
      <c r="S859" s="512"/>
      <c r="T859" s="512"/>
      <c r="U859" s="512"/>
      <c r="V859" s="512"/>
      <c r="W859" s="512"/>
      <c r="X859" s="512"/>
      <c r="Y859" s="512"/>
      <c r="Z859" s="512"/>
      <c r="AA859" s="512"/>
      <c r="AB859" s="512"/>
      <c r="AC859" s="512"/>
      <c r="AD859" s="512"/>
      <c r="AE859" s="512"/>
      <c r="AF859" s="512"/>
      <c r="AG859" s="512"/>
      <c r="AH859" s="512"/>
      <c r="AI859" s="512"/>
      <c r="AJ859" s="512"/>
      <c r="AK859" s="512"/>
      <c r="AL859" s="512"/>
      <c r="AM859" s="512"/>
      <c r="AN859" s="512"/>
    </row>
    <row r="860" spans="1:40" ht="15.75" customHeight="1">
      <c r="A860" s="512"/>
      <c r="B860" s="512"/>
      <c r="C860" s="512"/>
      <c r="D860" s="512"/>
      <c r="E860" s="512"/>
      <c r="F860" s="512"/>
      <c r="G860" s="512"/>
      <c r="H860" s="512"/>
      <c r="I860" s="512"/>
      <c r="J860" s="512"/>
      <c r="K860" s="512"/>
      <c r="L860" s="512"/>
      <c r="M860" s="512"/>
      <c r="N860" s="512"/>
      <c r="O860" s="512"/>
      <c r="P860" s="512"/>
      <c r="Q860" s="512"/>
      <c r="R860" s="512"/>
      <c r="S860" s="512"/>
      <c r="T860" s="512"/>
      <c r="U860" s="512"/>
      <c r="V860" s="512"/>
      <c r="W860" s="512"/>
      <c r="X860" s="512"/>
      <c r="Y860" s="512"/>
      <c r="Z860" s="512"/>
      <c r="AA860" s="512"/>
      <c r="AB860" s="512"/>
      <c r="AC860" s="512"/>
      <c r="AD860" s="512"/>
      <c r="AE860" s="512"/>
      <c r="AF860" s="512"/>
      <c r="AG860" s="512"/>
      <c r="AH860" s="512"/>
      <c r="AI860" s="512"/>
      <c r="AJ860" s="512"/>
      <c r="AK860" s="512"/>
      <c r="AL860" s="512"/>
      <c r="AM860" s="512"/>
      <c r="AN860" s="512"/>
    </row>
    <row r="861" spans="1:40" ht="15.75" customHeight="1">
      <c r="A861" s="512"/>
      <c r="B861" s="512"/>
      <c r="C861" s="512"/>
      <c r="D861" s="512"/>
      <c r="E861" s="512"/>
      <c r="F861" s="512"/>
      <c r="G861" s="512"/>
      <c r="H861" s="512"/>
      <c r="I861" s="512"/>
      <c r="J861" s="512"/>
      <c r="K861" s="512"/>
      <c r="L861" s="512"/>
      <c r="M861" s="512"/>
      <c r="N861" s="512"/>
      <c r="O861" s="512"/>
      <c r="P861" s="512"/>
      <c r="Q861" s="512"/>
      <c r="R861" s="512"/>
      <c r="S861" s="512"/>
      <c r="T861" s="512"/>
      <c r="U861" s="512"/>
      <c r="V861" s="512"/>
      <c r="W861" s="512"/>
      <c r="X861" s="512"/>
      <c r="Y861" s="512"/>
      <c r="Z861" s="512"/>
      <c r="AA861" s="512"/>
      <c r="AB861" s="512"/>
      <c r="AC861" s="512"/>
      <c r="AD861" s="512"/>
      <c r="AE861" s="512"/>
      <c r="AF861" s="512"/>
      <c r="AG861" s="512"/>
      <c r="AH861" s="512"/>
      <c r="AI861" s="512"/>
      <c r="AJ861" s="512"/>
      <c r="AK861" s="512"/>
      <c r="AL861" s="512"/>
      <c r="AM861" s="512"/>
      <c r="AN861" s="512"/>
    </row>
    <row r="862" spans="1:40" ht="15.75" customHeight="1">
      <c r="A862" s="512"/>
      <c r="B862" s="512"/>
      <c r="C862" s="512"/>
      <c r="D862" s="512"/>
      <c r="E862" s="512"/>
      <c r="F862" s="512"/>
      <c r="G862" s="512"/>
      <c r="H862" s="512"/>
      <c r="I862" s="512"/>
      <c r="J862" s="512"/>
      <c r="K862" s="512"/>
      <c r="L862" s="512"/>
      <c r="M862" s="512"/>
      <c r="N862" s="512"/>
      <c r="O862" s="512"/>
      <c r="P862" s="512"/>
      <c r="Q862" s="512"/>
      <c r="R862" s="512"/>
      <c r="S862" s="512"/>
      <c r="T862" s="512"/>
      <c r="U862" s="512"/>
      <c r="V862" s="512"/>
      <c r="W862" s="512"/>
      <c r="X862" s="512"/>
      <c r="Y862" s="512"/>
      <c r="Z862" s="512"/>
      <c r="AA862" s="512"/>
      <c r="AB862" s="512"/>
      <c r="AC862" s="512"/>
      <c r="AD862" s="512"/>
      <c r="AE862" s="512"/>
      <c r="AF862" s="512"/>
      <c r="AG862" s="512"/>
      <c r="AH862" s="512"/>
      <c r="AI862" s="512"/>
      <c r="AJ862" s="512"/>
      <c r="AK862" s="512"/>
      <c r="AL862" s="512"/>
      <c r="AM862" s="512"/>
      <c r="AN862" s="512"/>
    </row>
    <row r="863" spans="1:40" ht="15.75" customHeight="1">
      <c r="A863" s="512"/>
      <c r="B863" s="512"/>
      <c r="C863" s="512"/>
      <c r="D863" s="512"/>
      <c r="E863" s="512"/>
      <c r="F863" s="512"/>
      <c r="G863" s="512"/>
      <c r="H863" s="512"/>
      <c r="I863" s="512"/>
      <c r="J863" s="512"/>
      <c r="K863" s="512"/>
      <c r="L863" s="512"/>
      <c r="M863" s="512"/>
      <c r="N863" s="512"/>
      <c r="O863" s="512"/>
      <c r="P863" s="512"/>
      <c r="Q863" s="512"/>
      <c r="R863" s="512"/>
      <c r="S863" s="512"/>
      <c r="T863" s="512"/>
      <c r="U863" s="512"/>
      <c r="V863" s="512"/>
      <c r="W863" s="512"/>
      <c r="X863" s="512"/>
      <c r="Y863" s="512"/>
      <c r="Z863" s="512"/>
      <c r="AA863" s="512"/>
      <c r="AB863" s="512"/>
      <c r="AC863" s="512"/>
      <c r="AD863" s="512"/>
      <c r="AE863" s="512"/>
      <c r="AF863" s="512"/>
      <c r="AG863" s="512"/>
      <c r="AH863" s="512"/>
      <c r="AI863" s="512"/>
      <c r="AJ863" s="512"/>
      <c r="AK863" s="512"/>
      <c r="AL863" s="512"/>
      <c r="AM863" s="512"/>
      <c r="AN863" s="512"/>
    </row>
    <row r="864" spans="1:40" ht="15.75" customHeight="1">
      <c r="A864" s="512"/>
      <c r="B864" s="512"/>
      <c r="C864" s="512"/>
      <c r="D864" s="512"/>
      <c r="E864" s="512"/>
      <c r="F864" s="512"/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/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</row>
    <row r="865" spans="1:40" ht="15.75" customHeight="1">
      <c r="A865" s="512"/>
      <c r="B865" s="512"/>
      <c r="C865" s="512"/>
      <c r="D865" s="512"/>
      <c r="E865" s="512"/>
      <c r="F865" s="512"/>
      <c r="G865" s="512"/>
      <c r="H865" s="512"/>
      <c r="I865" s="512"/>
      <c r="J865" s="512"/>
      <c r="K865" s="512"/>
      <c r="L865" s="512"/>
      <c r="M865" s="512"/>
      <c r="N865" s="512"/>
      <c r="O865" s="512"/>
      <c r="P865" s="512"/>
      <c r="Q865" s="512"/>
      <c r="R865" s="512"/>
      <c r="S865" s="512"/>
      <c r="T865" s="512"/>
      <c r="U865" s="512"/>
      <c r="V865" s="512"/>
      <c r="W865" s="512"/>
      <c r="X865" s="512"/>
      <c r="Y865" s="512"/>
      <c r="Z865" s="512"/>
      <c r="AA865" s="512"/>
      <c r="AB865" s="512"/>
      <c r="AC865" s="512"/>
      <c r="AD865" s="512"/>
      <c r="AE865" s="512"/>
      <c r="AF865" s="512"/>
      <c r="AG865" s="512"/>
      <c r="AH865" s="512"/>
      <c r="AI865" s="512"/>
      <c r="AJ865" s="512"/>
      <c r="AK865" s="512"/>
      <c r="AL865" s="512"/>
      <c r="AM865" s="512"/>
      <c r="AN865" s="512"/>
    </row>
    <row r="866" spans="1:40" ht="15.75" customHeight="1">
      <c r="A866" s="512"/>
      <c r="B866" s="512"/>
      <c r="C866" s="512"/>
      <c r="D866" s="512"/>
      <c r="E866" s="512"/>
      <c r="F866" s="512"/>
      <c r="G866" s="512"/>
      <c r="H866" s="512"/>
      <c r="I866" s="512"/>
      <c r="J866" s="512"/>
      <c r="K866" s="512"/>
      <c r="L866" s="512"/>
      <c r="M866" s="512"/>
      <c r="N866" s="512"/>
      <c r="O866" s="512"/>
      <c r="P866" s="512"/>
      <c r="Q866" s="512"/>
      <c r="R866" s="512"/>
      <c r="S866" s="512"/>
      <c r="T866" s="512"/>
      <c r="U866" s="512"/>
      <c r="V866" s="512"/>
      <c r="W866" s="512"/>
      <c r="X866" s="512"/>
      <c r="Y866" s="512"/>
      <c r="Z866" s="512"/>
      <c r="AA866" s="512"/>
      <c r="AB866" s="512"/>
      <c r="AC866" s="512"/>
      <c r="AD866" s="512"/>
      <c r="AE866" s="512"/>
      <c r="AF866" s="512"/>
      <c r="AG866" s="512"/>
      <c r="AH866" s="512"/>
      <c r="AI866" s="512"/>
      <c r="AJ866" s="512"/>
      <c r="AK866" s="512"/>
      <c r="AL866" s="512"/>
      <c r="AM866" s="512"/>
      <c r="AN866" s="512"/>
    </row>
    <row r="867" spans="1:40" ht="15.75" customHeight="1">
      <c r="A867" s="512"/>
      <c r="B867" s="512"/>
      <c r="C867" s="512"/>
      <c r="D867" s="512"/>
      <c r="E867" s="512"/>
      <c r="F867" s="512"/>
      <c r="G867" s="512"/>
      <c r="H867" s="512"/>
      <c r="I867" s="512"/>
      <c r="J867" s="512"/>
      <c r="K867" s="512"/>
      <c r="L867" s="512"/>
      <c r="M867" s="512"/>
      <c r="N867" s="512"/>
      <c r="O867" s="512"/>
      <c r="P867" s="512"/>
      <c r="Q867" s="512"/>
      <c r="R867" s="512"/>
      <c r="S867" s="512"/>
      <c r="T867" s="512"/>
      <c r="U867" s="512"/>
      <c r="V867" s="512"/>
      <c r="W867" s="512"/>
      <c r="X867" s="512"/>
      <c r="Y867" s="512"/>
      <c r="Z867" s="512"/>
      <c r="AA867" s="512"/>
      <c r="AB867" s="512"/>
      <c r="AC867" s="512"/>
      <c r="AD867" s="512"/>
      <c r="AE867" s="512"/>
      <c r="AF867" s="512"/>
      <c r="AG867" s="512"/>
      <c r="AH867" s="512"/>
      <c r="AI867" s="512"/>
      <c r="AJ867" s="512"/>
      <c r="AK867" s="512"/>
      <c r="AL867" s="512"/>
      <c r="AM867" s="512"/>
      <c r="AN867" s="512"/>
    </row>
    <row r="868" spans="1:40" ht="15.75" customHeight="1">
      <c r="A868" s="512"/>
      <c r="B868" s="512"/>
      <c r="C868" s="512"/>
      <c r="D868" s="512"/>
      <c r="E868" s="512"/>
      <c r="F868" s="512"/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/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</row>
    <row r="869" spans="1:40" ht="15.75" customHeight="1">
      <c r="A869" s="512"/>
      <c r="B869" s="512"/>
      <c r="C869" s="512"/>
      <c r="D869" s="512"/>
      <c r="E869" s="512"/>
      <c r="F869" s="512"/>
      <c r="G869" s="512"/>
      <c r="H869" s="512"/>
      <c r="I869" s="512"/>
      <c r="J869" s="512"/>
      <c r="K869" s="512"/>
      <c r="L869" s="512"/>
      <c r="M869" s="512"/>
      <c r="N869" s="512"/>
      <c r="O869" s="512"/>
      <c r="P869" s="512"/>
      <c r="Q869" s="512"/>
      <c r="R869" s="512"/>
      <c r="S869" s="512"/>
      <c r="T869" s="512"/>
      <c r="U869" s="512"/>
      <c r="V869" s="512"/>
      <c r="W869" s="512"/>
      <c r="X869" s="512"/>
      <c r="Y869" s="512"/>
      <c r="Z869" s="512"/>
      <c r="AA869" s="512"/>
      <c r="AB869" s="512"/>
      <c r="AC869" s="512"/>
      <c r="AD869" s="512"/>
      <c r="AE869" s="512"/>
      <c r="AF869" s="512"/>
      <c r="AG869" s="512"/>
      <c r="AH869" s="512"/>
      <c r="AI869" s="512"/>
      <c r="AJ869" s="512"/>
      <c r="AK869" s="512"/>
      <c r="AL869" s="512"/>
      <c r="AM869" s="512"/>
      <c r="AN869" s="512"/>
    </row>
    <row r="870" spans="1:40" ht="15.75" customHeight="1">
      <c r="A870" s="512"/>
      <c r="B870" s="512"/>
      <c r="C870" s="512"/>
      <c r="D870" s="512"/>
      <c r="E870" s="512"/>
      <c r="F870" s="512"/>
      <c r="G870" s="512"/>
      <c r="H870" s="512"/>
      <c r="I870" s="512"/>
      <c r="J870" s="512"/>
      <c r="K870" s="512"/>
      <c r="L870" s="512"/>
      <c r="M870" s="512"/>
      <c r="N870" s="512"/>
      <c r="O870" s="512"/>
      <c r="P870" s="512"/>
      <c r="Q870" s="512"/>
      <c r="R870" s="512"/>
      <c r="S870" s="512"/>
      <c r="T870" s="512"/>
      <c r="U870" s="512"/>
      <c r="V870" s="512"/>
      <c r="W870" s="512"/>
      <c r="X870" s="512"/>
      <c r="Y870" s="512"/>
      <c r="Z870" s="512"/>
      <c r="AA870" s="512"/>
      <c r="AB870" s="512"/>
      <c r="AC870" s="512"/>
      <c r="AD870" s="512"/>
      <c r="AE870" s="512"/>
      <c r="AF870" s="512"/>
      <c r="AG870" s="512"/>
      <c r="AH870" s="512"/>
      <c r="AI870" s="512"/>
      <c r="AJ870" s="512"/>
      <c r="AK870" s="512"/>
      <c r="AL870" s="512"/>
      <c r="AM870" s="512"/>
      <c r="AN870" s="512"/>
    </row>
    <row r="871" spans="1:40" ht="15.75" customHeight="1">
      <c r="A871" s="512"/>
      <c r="B871" s="512"/>
      <c r="C871" s="512"/>
      <c r="D871" s="512"/>
      <c r="E871" s="512"/>
      <c r="F871" s="512"/>
      <c r="G871" s="512"/>
      <c r="H871" s="512"/>
      <c r="I871" s="512"/>
      <c r="J871" s="512"/>
      <c r="K871" s="512"/>
      <c r="L871" s="512"/>
      <c r="M871" s="512"/>
      <c r="N871" s="512"/>
      <c r="O871" s="512"/>
      <c r="P871" s="512"/>
      <c r="Q871" s="512"/>
      <c r="R871" s="512"/>
      <c r="S871" s="512"/>
      <c r="T871" s="512"/>
      <c r="U871" s="512"/>
      <c r="V871" s="512"/>
      <c r="W871" s="512"/>
      <c r="X871" s="512"/>
      <c r="Y871" s="512"/>
      <c r="Z871" s="512"/>
      <c r="AA871" s="512"/>
      <c r="AB871" s="512"/>
      <c r="AC871" s="512"/>
      <c r="AD871" s="512"/>
      <c r="AE871" s="512"/>
      <c r="AF871" s="512"/>
      <c r="AG871" s="512"/>
      <c r="AH871" s="512"/>
      <c r="AI871" s="512"/>
      <c r="AJ871" s="512"/>
      <c r="AK871" s="512"/>
      <c r="AL871" s="512"/>
      <c r="AM871" s="512"/>
      <c r="AN871" s="512"/>
    </row>
    <row r="872" spans="1:40" ht="15.75" customHeight="1">
      <c r="A872" s="512"/>
      <c r="B872" s="512"/>
      <c r="C872" s="512"/>
      <c r="D872" s="512"/>
      <c r="E872" s="512"/>
      <c r="F872" s="512"/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/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</row>
    <row r="873" spans="1:40" ht="15.75" customHeight="1">
      <c r="A873" s="512"/>
      <c r="B873" s="512"/>
      <c r="C873" s="512"/>
      <c r="D873" s="512"/>
      <c r="E873" s="512"/>
      <c r="F873" s="512"/>
      <c r="G873" s="512"/>
      <c r="H873" s="512"/>
      <c r="I873" s="512"/>
      <c r="J873" s="512"/>
      <c r="K873" s="512"/>
      <c r="L873" s="512"/>
      <c r="M873" s="512"/>
      <c r="N873" s="512"/>
      <c r="O873" s="512"/>
      <c r="P873" s="512"/>
      <c r="Q873" s="512"/>
      <c r="R873" s="512"/>
      <c r="S873" s="512"/>
      <c r="T873" s="512"/>
      <c r="U873" s="512"/>
      <c r="V873" s="512"/>
      <c r="W873" s="512"/>
      <c r="X873" s="512"/>
      <c r="Y873" s="512"/>
      <c r="Z873" s="512"/>
      <c r="AA873" s="512"/>
      <c r="AB873" s="512"/>
      <c r="AC873" s="512"/>
      <c r="AD873" s="512"/>
      <c r="AE873" s="512"/>
      <c r="AF873" s="512"/>
      <c r="AG873" s="512"/>
      <c r="AH873" s="512"/>
      <c r="AI873" s="512"/>
      <c r="AJ873" s="512"/>
      <c r="AK873" s="512"/>
      <c r="AL873" s="512"/>
      <c r="AM873" s="512"/>
      <c r="AN873" s="512"/>
    </row>
    <row r="874" spans="1:40" ht="15.75" customHeight="1">
      <c r="A874" s="512"/>
      <c r="B874" s="512"/>
      <c r="C874" s="512"/>
      <c r="D874" s="512"/>
      <c r="E874" s="512"/>
      <c r="F874" s="512"/>
      <c r="G874" s="512"/>
      <c r="H874" s="512"/>
      <c r="I874" s="512"/>
      <c r="J874" s="512"/>
      <c r="K874" s="512"/>
      <c r="L874" s="512"/>
      <c r="M874" s="512"/>
      <c r="N874" s="512"/>
      <c r="O874" s="512"/>
      <c r="P874" s="512"/>
      <c r="Q874" s="512"/>
      <c r="R874" s="512"/>
      <c r="S874" s="512"/>
      <c r="T874" s="512"/>
      <c r="U874" s="512"/>
      <c r="V874" s="512"/>
      <c r="W874" s="512"/>
      <c r="X874" s="512"/>
      <c r="Y874" s="512"/>
      <c r="Z874" s="512"/>
      <c r="AA874" s="512"/>
      <c r="AB874" s="512"/>
      <c r="AC874" s="512"/>
      <c r="AD874" s="512"/>
      <c r="AE874" s="512"/>
      <c r="AF874" s="512"/>
      <c r="AG874" s="512"/>
      <c r="AH874" s="512"/>
      <c r="AI874" s="512"/>
      <c r="AJ874" s="512"/>
      <c r="AK874" s="512"/>
      <c r="AL874" s="512"/>
      <c r="AM874" s="512"/>
      <c r="AN874" s="512"/>
    </row>
    <row r="875" spans="1:40" ht="15.75" customHeight="1">
      <c r="A875" s="512"/>
      <c r="B875" s="512"/>
      <c r="C875" s="512"/>
      <c r="D875" s="512"/>
      <c r="E875" s="512"/>
      <c r="F875" s="512"/>
      <c r="G875" s="512"/>
      <c r="H875" s="512"/>
      <c r="I875" s="512"/>
      <c r="J875" s="512"/>
      <c r="K875" s="512"/>
      <c r="L875" s="512"/>
      <c r="M875" s="512"/>
      <c r="N875" s="512"/>
      <c r="O875" s="512"/>
      <c r="P875" s="512"/>
      <c r="Q875" s="512"/>
      <c r="R875" s="512"/>
      <c r="S875" s="512"/>
      <c r="T875" s="512"/>
      <c r="U875" s="512"/>
      <c r="V875" s="512"/>
      <c r="W875" s="512"/>
      <c r="X875" s="512"/>
      <c r="Y875" s="512"/>
      <c r="Z875" s="512"/>
      <c r="AA875" s="512"/>
      <c r="AB875" s="512"/>
      <c r="AC875" s="512"/>
      <c r="AD875" s="512"/>
      <c r="AE875" s="512"/>
      <c r="AF875" s="512"/>
      <c r="AG875" s="512"/>
      <c r="AH875" s="512"/>
      <c r="AI875" s="512"/>
      <c r="AJ875" s="512"/>
      <c r="AK875" s="512"/>
      <c r="AL875" s="512"/>
      <c r="AM875" s="512"/>
      <c r="AN875" s="512"/>
    </row>
    <row r="876" spans="1:40" ht="15.75" customHeight="1">
      <c r="A876" s="512"/>
      <c r="B876" s="512"/>
      <c r="C876" s="512"/>
      <c r="D876" s="512"/>
      <c r="E876" s="512"/>
      <c r="F876" s="512"/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/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</row>
    <row r="877" spans="1:40" ht="15.75" customHeight="1">
      <c r="A877" s="512"/>
      <c r="B877" s="512"/>
      <c r="C877" s="512"/>
      <c r="D877" s="512"/>
      <c r="E877" s="512"/>
      <c r="F877" s="512"/>
      <c r="G877" s="512"/>
      <c r="H877" s="512"/>
      <c r="I877" s="512"/>
      <c r="J877" s="512"/>
      <c r="K877" s="512"/>
      <c r="L877" s="512"/>
      <c r="M877" s="512"/>
      <c r="N877" s="512"/>
      <c r="O877" s="512"/>
      <c r="P877" s="512"/>
      <c r="Q877" s="512"/>
      <c r="R877" s="512"/>
      <c r="S877" s="512"/>
      <c r="T877" s="512"/>
      <c r="U877" s="512"/>
      <c r="V877" s="512"/>
      <c r="W877" s="512"/>
      <c r="X877" s="512"/>
      <c r="Y877" s="512"/>
      <c r="Z877" s="512"/>
      <c r="AA877" s="512"/>
      <c r="AB877" s="512"/>
      <c r="AC877" s="512"/>
      <c r="AD877" s="512"/>
      <c r="AE877" s="512"/>
      <c r="AF877" s="512"/>
      <c r="AG877" s="512"/>
      <c r="AH877" s="512"/>
      <c r="AI877" s="512"/>
      <c r="AJ877" s="512"/>
      <c r="AK877" s="512"/>
      <c r="AL877" s="512"/>
      <c r="AM877" s="512"/>
      <c r="AN877" s="512"/>
    </row>
    <row r="878" spans="1:40" ht="15.75" customHeight="1">
      <c r="A878" s="512"/>
      <c r="B878" s="512"/>
      <c r="C878" s="512"/>
      <c r="D878" s="512"/>
      <c r="E878" s="512"/>
      <c r="F878" s="512"/>
      <c r="G878" s="512"/>
      <c r="H878" s="512"/>
      <c r="I878" s="512"/>
      <c r="J878" s="512"/>
      <c r="K878" s="512"/>
      <c r="L878" s="512"/>
      <c r="M878" s="512"/>
      <c r="N878" s="512"/>
      <c r="O878" s="512"/>
      <c r="P878" s="512"/>
      <c r="Q878" s="512"/>
      <c r="R878" s="512"/>
      <c r="S878" s="512"/>
      <c r="T878" s="512"/>
      <c r="U878" s="512"/>
      <c r="V878" s="512"/>
      <c r="W878" s="512"/>
      <c r="X878" s="512"/>
      <c r="Y878" s="512"/>
      <c r="Z878" s="512"/>
      <c r="AA878" s="512"/>
      <c r="AB878" s="512"/>
      <c r="AC878" s="512"/>
      <c r="AD878" s="512"/>
      <c r="AE878" s="512"/>
      <c r="AF878" s="512"/>
      <c r="AG878" s="512"/>
      <c r="AH878" s="512"/>
      <c r="AI878" s="512"/>
      <c r="AJ878" s="512"/>
      <c r="AK878" s="512"/>
      <c r="AL878" s="512"/>
      <c r="AM878" s="512"/>
      <c r="AN878" s="512"/>
    </row>
    <row r="879" spans="1:40" ht="15.75" customHeight="1">
      <c r="A879" s="512"/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2"/>
      <c r="Z879" s="512"/>
      <c r="AA879" s="512"/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</row>
    <row r="880" spans="1:40" ht="15.75" customHeight="1">
      <c r="A880" s="512"/>
      <c r="B880" s="512"/>
      <c r="C880" s="512"/>
      <c r="D880" s="512"/>
      <c r="E880" s="512"/>
      <c r="F880" s="512"/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/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</row>
    <row r="881" spans="1:40" ht="15.75" customHeight="1">
      <c r="A881" s="512"/>
      <c r="B881" s="512"/>
      <c r="C881" s="512"/>
      <c r="D881" s="512"/>
      <c r="E881" s="512"/>
      <c r="F881" s="512"/>
      <c r="G881" s="512"/>
      <c r="H881" s="512"/>
      <c r="I881" s="512"/>
      <c r="J881" s="512"/>
      <c r="K881" s="512"/>
      <c r="L881" s="512"/>
      <c r="M881" s="512"/>
      <c r="N881" s="512"/>
      <c r="O881" s="512"/>
      <c r="P881" s="512"/>
      <c r="Q881" s="512"/>
      <c r="R881" s="512"/>
      <c r="S881" s="512"/>
      <c r="T881" s="512"/>
      <c r="U881" s="512"/>
      <c r="V881" s="512"/>
      <c r="W881" s="512"/>
      <c r="X881" s="512"/>
      <c r="Y881" s="512"/>
      <c r="Z881" s="512"/>
      <c r="AA881" s="512"/>
      <c r="AB881" s="512"/>
      <c r="AC881" s="512"/>
      <c r="AD881" s="512"/>
      <c r="AE881" s="512"/>
      <c r="AF881" s="512"/>
      <c r="AG881" s="512"/>
      <c r="AH881" s="512"/>
      <c r="AI881" s="512"/>
      <c r="AJ881" s="512"/>
      <c r="AK881" s="512"/>
      <c r="AL881" s="512"/>
      <c r="AM881" s="512"/>
      <c r="AN881" s="512"/>
    </row>
    <row r="882" spans="1:40" ht="15.75" customHeight="1">
      <c r="A882" s="512"/>
      <c r="B882" s="512"/>
      <c r="C882" s="512"/>
      <c r="D882" s="512"/>
      <c r="E882" s="512"/>
      <c r="F882" s="512"/>
      <c r="G882" s="512"/>
      <c r="H882" s="512"/>
      <c r="I882" s="512"/>
      <c r="J882" s="512"/>
      <c r="K882" s="512"/>
      <c r="L882" s="512"/>
      <c r="M882" s="512"/>
      <c r="N882" s="512"/>
      <c r="O882" s="512"/>
      <c r="P882" s="512"/>
      <c r="Q882" s="512"/>
      <c r="R882" s="512"/>
      <c r="S882" s="512"/>
      <c r="T882" s="512"/>
      <c r="U882" s="512"/>
      <c r="V882" s="512"/>
      <c r="W882" s="512"/>
      <c r="X882" s="512"/>
      <c r="Y882" s="512"/>
      <c r="Z882" s="512"/>
      <c r="AA882" s="512"/>
      <c r="AB882" s="512"/>
      <c r="AC882" s="512"/>
      <c r="AD882" s="512"/>
      <c r="AE882" s="512"/>
      <c r="AF882" s="512"/>
      <c r="AG882" s="512"/>
      <c r="AH882" s="512"/>
      <c r="AI882" s="512"/>
      <c r="AJ882" s="512"/>
      <c r="AK882" s="512"/>
      <c r="AL882" s="512"/>
      <c r="AM882" s="512"/>
      <c r="AN882" s="512"/>
    </row>
    <row r="883" spans="1:40" ht="15.75" customHeight="1">
      <c r="A883" s="512"/>
      <c r="B883" s="512"/>
      <c r="C883" s="512"/>
      <c r="D883" s="512"/>
      <c r="E883" s="512"/>
      <c r="F883" s="512"/>
      <c r="G883" s="512"/>
      <c r="H883" s="512"/>
      <c r="I883" s="512"/>
      <c r="J883" s="512"/>
      <c r="K883" s="512"/>
      <c r="L883" s="512"/>
      <c r="M883" s="512"/>
      <c r="N883" s="512"/>
      <c r="O883" s="512"/>
      <c r="P883" s="512"/>
      <c r="Q883" s="512"/>
      <c r="R883" s="512"/>
      <c r="S883" s="512"/>
      <c r="T883" s="512"/>
      <c r="U883" s="512"/>
      <c r="V883" s="512"/>
      <c r="W883" s="512"/>
      <c r="X883" s="512"/>
      <c r="Y883" s="512"/>
      <c r="Z883" s="512"/>
      <c r="AA883" s="512"/>
      <c r="AB883" s="512"/>
      <c r="AC883" s="512"/>
      <c r="AD883" s="512"/>
      <c r="AE883" s="512"/>
      <c r="AF883" s="512"/>
      <c r="AG883" s="512"/>
      <c r="AH883" s="512"/>
      <c r="AI883" s="512"/>
      <c r="AJ883" s="512"/>
      <c r="AK883" s="512"/>
      <c r="AL883" s="512"/>
      <c r="AM883" s="512"/>
      <c r="AN883" s="512"/>
    </row>
    <row r="884" spans="1:40" ht="15.75" customHeight="1">
      <c r="A884" s="512"/>
      <c r="B884" s="512"/>
      <c r="C884" s="512"/>
      <c r="D884" s="512"/>
      <c r="E884" s="512"/>
      <c r="F884" s="512"/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/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</row>
    <row r="885" spans="1:40" ht="15.75" customHeight="1">
      <c r="A885" s="512"/>
      <c r="B885" s="512"/>
      <c r="C885" s="512"/>
      <c r="D885" s="512"/>
      <c r="E885" s="512"/>
      <c r="F885" s="512"/>
      <c r="G885" s="512"/>
      <c r="H885" s="512"/>
      <c r="I885" s="512"/>
      <c r="J885" s="512"/>
      <c r="K885" s="512"/>
      <c r="L885" s="512"/>
      <c r="M885" s="512"/>
      <c r="N885" s="512"/>
      <c r="O885" s="512"/>
      <c r="P885" s="512"/>
      <c r="Q885" s="512"/>
      <c r="R885" s="512"/>
      <c r="S885" s="512"/>
      <c r="T885" s="512"/>
      <c r="U885" s="512"/>
      <c r="V885" s="512"/>
      <c r="W885" s="512"/>
      <c r="X885" s="512"/>
      <c r="Y885" s="512"/>
      <c r="Z885" s="512"/>
      <c r="AA885" s="512"/>
      <c r="AB885" s="512"/>
      <c r="AC885" s="512"/>
      <c r="AD885" s="512"/>
      <c r="AE885" s="512"/>
      <c r="AF885" s="512"/>
      <c r="AG885" s="512"/>
      <c r="AH885" s="512"/>
      <c r="AI885" s="512"/>
      <c r="AJ885" s="512"/>
      <c r="AK885" s="512"/>
      <c r="AL885" s="512"/>
      <c r="AM885" s="512"/>
      <c r="AN885" s="512"/>
    </row>
    <row r="886" spans="1:40" ht="15.75" customHeight="1">
      <c r="A886" s="512"/>
      <c r="B886" s="512"/>
      <c r="C886" s="512"/>
      <c r="D886" s="512"/>
      <c r="E886" s="512"/>
      <c r="F886" s="512"/>
      <c r="G886" s="512"/>
      <c r="H886" s="512"/>
      <c r="I886" s="512"/>
      <c r="J886" s="512"/>
      <c r="K886" s="512"/>
      <c r="L886" s="512"/>
      <c r="M886" s="512"/>
      <c r="N886" s="512"/>
      <c r="O886" s="512"/>
      <c r="P886" s="512"/>
      <c r="Q886" s="512"/>
      <c r="R886" s="512"/>
      <c r="S886" s="512"/>
      <c r="T886" s="512"/>
      <c r="U886" s="512"/>
      <c r="V886" s="512"/>
      <c r="W886" s="512"/>
      <c r="X886" s="512"/>
      <c r="Y886" s="512"/>
      <c r="Z886" s="512"/>
      <c r="AA886" s="512"/>
      <c r="AB886" s="512"/>
      <c r="AC886" s="512"/>
      <c r="AD886" s="512"/>
      <c r="AE886" s="512"/>
      <c r="AF886" s="512"/>
      <c r="AG886" s="512"/>
      <c r="AH886" s="512"/>
      <c r="AI886" s="512"/>
      <c r="AJ886" s="512"/>
      <c r="AK886" s="512"/>
      <c r="AL886" s="512"/>
      <c r="AM886" s="512"/>
      <c r="AN886" s="512"/>
    </row>
    <row r="887" spans="1:40" ht="15.75" customHeight="1">
      <c r="A887" s="512"/>
      <c r="B887" s="512"/>
      <c r="C887" s="512"/>
      <c r="D887" s="512"/>
      <c r="E887" s="512"/>
      <c r="F887" s="512"/>
      <c r="G887" s="512"/>
      <c r="H887" s="512"/>
      <c r="I887" s="512"/>
      <c r="J887" s="512"/>
      <c r="K887" s="512"/>
      <c r="L887" s="512"/>
      <c r="M887" s="512"/>
      <c r="N887" s="512"/>
      <c r="O887" s="512"/>
      <c r="P887" s="512"/>
      <c r="Q887" s="512"/>
      <c r="R887" s="512"/>
      <c r="S887" s="512"/>
      <c r="T887" s="512"/>
      <c r="U887" s="512"/>
      <c r="V887" s="512"/>
      <c r="W887" s="512"/>
      <c r="X887" s="512"/>
      <c r="Y887" s="512"/>
      <c r="Z887" s="512"/>
      <c r="AA887" s="512"/>
      <c r="AB887" s="512"/>
      <c r="AC887" s="512"/>
      <c r="AD887" s="512"/>
      <c r="AE887" s="512"/>
      <c r="AF887" s="512"/>
      <c r="AG887" s="512"/>
      <c r="AH887" s="512"/>
      <c r="AI887" s="512"/>
      <c r="AJ887" s="512"/>
      <c r="AK887" s="512"/>
      <c r="AL887" s="512"/>
      <c r="AM887" s="512"/>
      <c r="AN887" s="512"/>
    </row>
    <row r="888" spans="1:40" ht="15.75" customHeight="1">
      <c r="A888" s="512"/>
      <c r="B888" s="512"/>
      <c r="C888" s="512"/>
      <c r="D888" s="512"/>
      <c r="E888" s="512"/>
      <c r="F888" s="512"/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/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</row>
    <row r="889" spans="1:40" ht="15.75" customHeight="1">
      <c r="A889" s="512"/>
      <c r="B889" s="512"/>
      <c r="C889" s="512"/>
      <c r="D889" s="512"/>
      <c r="E889" s="512"/>
      <c r="F889" s="512"/>
      <c r="G889" s="512"/>
      <c r="H889" s="512"/>
      <c r="I889" s="512"/>
      <c r="J889" s="512"/>
      <c r="K889" s="512"/>
      <c r="L889" s="512"/>
      <c r="M889" s="512"/>
      <c r="N889" s="512"/>
      <c r="O889" s="512"/>
      <c r="P889" s="512"/>
      <c r="Q889" s="512"/>
      <c r="R889" s="512"/>
      <c r="S889" s="512"/>
      <c r="T889" s="512"/>
      <c r="U889" s="512"/>
      <c r="V889" s="512"/>
      <c r="W889" s="512"/>
      <c r="X889" s="512"/>
      <c r="Y889" s="512"/>
      <c r="Z889" s="512"/>
      <c r="AA889" s="512"/>
      <c r="AB889" s="512"/>
      <c r="AC889" s="512"/>
      <c r="AD889" s="512"/>
      <c r="AE889" s="512"/>
      <c r="AF889" s="512"/>
      <c r="AG889" s="512"/>
      <c r="AH889" s="512"/>
      <c r="AI889" s="512"/>
      <c r="AJ889" s="512"/>
      <c r="AK889" s="512"/>
      <c r="AL889" s="512"/>
      <c r="AM889" s="512"/>
      <c r="AN889" s="512"/>
    </row>
    <row r="890" spans="1:40" ht="15.75" customHeight="1">
      <c r="A890" s="512"/>
      <c r="B890" s="512"/>
      <c r="C890" s="512"/>
      <c r="D890" s="512"/>
      <c r="E890" s="512"/>
      <c r="F890" s="512"/>
      <c r="G890" s="512"/>
      <c r="H890" s="512"/>
      <c r="I890" s="512"/>
      <c r="J890" s="512"/>
      <c r="K890" s="512"/>
      <c r="L890" s="512"/>
      <c r="M890" s="512"/>
      <c r="N890" s="512"/>
      <c r="O890" s="512"/>
      <c r="P890" s="512"/>
      <c r="Q890" s="512"/>
      <c r="R890" s="512"/>
      <c r="S890" s="512"/>
      <c r="T890" s="512"/>
      <c r="U890" s="512"/>
      <c r="V890" s="512"/>
      <c r="W890" s="512"/>
      <c r="X890" s="512"/>
      <c r="Y890" s="512"/>
      <c r="Z890" s="512"/>
      <c r="AA890" s="512"/>
      <c r="AB890" s="512"/>
      <c r="AC890" s="512"/>
      <c r="AD890" s="512"/>
      <c r="AE890" s="512"/>
      <c r="AF890" s="512"/>
      <c r="AG890" s="512"/>
      <c r="AH890" s="512"/>
      <c r="AI890" s="512"/>
      <c r="AJ890" s="512"/>
      <c r="AK890" s="512"/>
      <c r="AL890" s="512"/>
      <c r="AM890" s="512"/>
      <c r="AN890" s="512"/>
    </row>
    <row r="891" spans="1:40" ht="15.75" customHeight="1">
      <c r="A891" s="512"/>
      <c r="B891" s="512"/>
      <c r="C891" s="512"/>
      <c r="D891" s="512"/>
      <c r="E891" s="512"/>
      <c r="F891" s="512"/>
      <c r="G891" s="512"/>
      <c r="H891" s="512"/>
      <c r="I891" s="512"/>
      <c r="J891" s="512"/>
      <c r="K891" s="512"/>
      <c r="L891" s="512"/>
      <c r="M891" s="512"/>
      <c r="N891" s="512"/>
      <c r="O891" s="512"/>
      <c r="P891" s="512"/>
      <c r="Q891" s="512"/>
      <c r="R891" s="512"/>
      <c r="S891" s="512"/>
      <c r="T891" s="512"/>
      <c r="U891" s="512"/>
      <c r="V891" s="512"/>
      <c r="W891" s="512"/>
      <c r="X891" s="512"/>
      <c r="Y891" s="512"/>
      <c r="Z891" s="512"/>
      <c r="AA891" s="512"/>
      <c r="AB891" s="512"/>
      <c r="AC891" s="512"/>
      <c r="AD891" s="512"/>
      <c r="AE891" s="512"/>
      <c r="AF891" s="512"/>
      <c r="AG891" s="512"/>
      <c r="AH891" s="512"/>
      <c r="AI891" s="512"/>
      <c r="AJ891" s="512"/>
      <c r="AK891" s="512"/>
      <c r="AL891" s="512"/>
      <c r="AM891" s="512"/>
      <c r="AN891" s="512"/>
    </row>
    <row r="892" spans="1:40" ht="15.75" customHeight="1">
      <c r="A892" s="512"/>
      <c r="B892" s="512"/>
      <c r="C892" s="512"/>
      <c r="D892" s="512"/>
      <c r="E892" s="512"/>
      <c r="F892" s="512"/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/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</row>
    <row r="893" spans="1:40" ht="15.75" customHeight="1">
      <c r="A893" s="512"/>
      <c r="B893" s="512"/>
      <c r="C893" s="512"/>
      <c r="D893" s="512"/>
      <c r="E893" s="512"/>
      <c r="F893" s="512"/>
      <c r="G893" s="512"/>
      <c r="H893" s="512"/>
      <c r="I893" s="512"/>
      <c r="J893" s="512"/>
      <c r="K893" s="512"/>
      <c r="L893" s="512"/>
      <c r="M893" s="512"/>
      <c r="N893" s="512"/>
      <c r="O893" s="512"/>
      <c r="P893" s="512"/>
      <c r="Q893" s="512"/>
      <c r="R893" s="512"/>
      <c r="S893" s="512"/>
      <c r="T893" s="512"/>
      <c r="U893" s="512"/>
      <c r="V893" s="512"/>
      <c r="W893" s="512"/>
      <c r="X893" s="512"/>
      <c r="Y893" s="512"/>
      <c r="Z893" s="512"/>
      <c r="AA893" s="512"/>
      <c r="AB893" s="512"/>
      <c r="AC893" s="512"/>
      <c r="AD893" s="512"/>
      <c r="AE893" s="512"/>
      <c r="AF893" s="512"/>
      <c r="AG893" s="512"/>
      <c r="AH893" s="512"/>
      <c r="AI893" s="512"/>
      <c r="AJ893" s="512"/>
      <c r="AK893" s="512"/>
      <c r="AL893" s="512"/>
      <c r="AM893" s="512"/>
      <c r="AN893" s="512"/>
    </row>
    <row r="894" spans="1:40" ht="15.75" customHeight="1">
      <c r="A894" s="512"/>
      <c r="B894" s="512"/>
      <c r="C894" s="512"/>
      <c r="D894" s="512"/>
      <c r="E894" s="512"/>
      <c r="F894" s="512"/>
      <c r="G894" s="512"/>
      <c r="H894" s="512"/>
      <c r="I894" s="512"/>
      <c r="J894" s="512"/>
      <c r="K894" s="512"/>
      <c r="L894" s="512"/>
      <c r="M894" s="512"/>
      <c r="N894" s="512"/>
      <c r="O894" s="512"/>
      <c r="P894" s="512"/>
      <c r="Q894" s="512"/>
      <c r="R894" s="512"/>
      <c r="S894" s="512"/>
      <c r="T894" s="512"/>
      <c r="U894" s="512"/>
      <c r="V894" s="512"/>
      <c r="W894" s="512"/>
      <c r="X894" s="512"/>
      <c r="Y894" s="512"/>
      <c r="Z894" s="512"/>
      <c r="AA894" s="512"/>
      <c r="AB894" s="512"/>
      <c r="AC894" s="512"/>
      <c r="AD894" s="512"/>
      <c r="AE894" s="512"/>
      <c r="AF894" s="512"/>
      <c r="AG894" s="512"/>
      <c r="AH894" s="512"/>
      <c r="AI894" s="512"/>
      <c r="AJ894" s="512"/>
      <c r="AK894" s="512"/>
      <c r="AL894" s="512"/>
      <c r="AM894" s="512"/>
      <c r="AN894" s="512"/>
    </row>
    <row r="895" spans="1:40" ht="15.75" customHeight="1">
      <c r="A895" s="512"/>
      <c r="B895" s="512"/>
      <c r="C895" s="512"/>
      <c r="D895" s="512"/>
      <c r="E895" s="512"/>
      <c r="F895" s="512"/>
      <c r="G895" s="512"/>
      <c r="H895" s="512"/>
      <c r="I895" s="512"/>
      <c r="J895" s="512"/>
      <c r="K895" s="512"/>
      <c r="L895" s="512"/>
      <c r="M895" s="512"/>
      <c r="N895" s="512"/>
      <c r="O895" s="512"/>
      <c r="P895" s="512"/>
      <c r="Q895" s="512"/>
      <c r="R895" s="512"/>
      <c r="S895" s="512"/>
      <c r="T895" s="512"/>
      <c r="U895" s="512"/>
      <c r="V895" s="512"/>
      <c r="W895" s="512"/>
      <c r="X895" s="512"/>
      <c r="Y895" s="512"/>
      <c r="Z895" s="512"/>
      <c r="AA895" s="512"/>
      <c r="AB895" s="512"/>
      <c r="AC895" s="512"/>
      <c r="AD895" s="512"/>
      <c r="AE895" s="512"/>
      <c r="AF895" s="512"/>
      <c r="AG895" s="512"/>
      <c r="AH895" s="512"/>
      <c r="AI895" s="512"/>
      <c r="AJ895" s="512"/>
      <c r="AK895" s="512"/>
      <c r="AL895" s="512"/>
      <c r="AM895" s="512"/>
      <c r="AN895" s="512"/>
    </row>
    <row r="896" spans="1:40" ht="15.75" customHeight="1">
      <c r="A896" s="512"/>
      <c r="B896" s="512"/>
      <c r="C896" s="512"/>
      <c r="D896" s="512"/>
      <c r="E896" s="512"/>
      <c r="F896" s="512"/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/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</row>
    <row r="897" spans="1:40" ht="15.75" customHeight="1">
      <c r="A897" s="512"/>
      <c r="B897" s="512"/>
      <c r="C897" s="512"/>
      <c r="D897" s="512"/>
      <c r="E897" s="512"/>
      <c r="F897" s="512"/>
      <c r="G897" s="512"/>
      <c r="H897" s="512"/>
      <c r="I897" s="512"/>
      <c r="J897" s="512"/>
      <c r="K897" s="512"/>
      <c r="L897" s="512"/>
      <c r="M897" s="512"/>
      <c r="N897" s="512"/>
      <c r="O897" s="512"/>
      <c r="P897" s="512"/>
      <c r="Q897" s="512"/>
      <c r="R897" s="512"/>
      <c r="S897" s="512"/>
      <c r="T897" s="512"/>
      <c r="U897" s="512"/>
      <c r="V897" s="512"/>
      <c r="W897" s="512"/>
      <c r="X897" s="512"/>
      <c r="Y897" s="512"/>
      <c r="Z897" s="512"/>
      <c r="AA897" s="512"/>
      <c r="AB897" s="512"/>
      <c r="AC897" s="512"/>
      <c r="AD897" s="512"/>
      <c r="AE897" s="512"/>
      <c r="AF897" s="512"/>
      <c r="AG897" s="512"/>
      <c r="AH897" s="512"/>
      <c r="AI897" s="512"/>
      <c r="AJ897" s="512"/>
      <c r="AK897" s="512"/>
      <c r="AL897" s="512"/>
      <c r="AM897" s="512"/>
      <c r="AN897" s="512"/>
    </row>
    <row r="898" spans="1:40" ht="15.75" customHeight="1">
      <c r="A898" s="512"/>
      <c r="B898" s="512"/>
      <c r="C898" s="512"/>
      <c r="D898" s="512"/>
      <c r="E898" s="512"/>
      <c r="F898" s="512"/>
      <c r="G898" s="512"/>
      <c r="H898" s="512"/>
      <c r="I898" s="512"/>
      <c r="J898" s="512"/>
      <c r="K898" s="512"/>
      <c r="L898" s="512"/>
      <c r="M898" s="512"/>
      <c r="N898" s="512"/>
      <c r="O898" s="512"/>
      <c r="P898" s="512"/>
      <c r="Q898" s="512"/>
      <c r="R898" s="512"/>
      <c r="S898" s="512"/>
      <c r="T898" s="512"/>
      <c r="U898" s="512"/>
      <c r="V898" s="512"/>
      <c r="W898" s="512"/>
      <c r="X898" s="512"/>
      <c r="Y898" s="512"/>
      <c r="Z898" s="512"/>
      <c r="AA898" s="512"/>
      <c r="AB898" s="512"/>
      <c r="AC898" s="512"/>
      <c r="AD898" s="512"/>
      <c r="AE898" s="512"/>
      <c r="AF898" s="512"/>
      <c r="AG898" s="512"/>
      <c r="AH898" s="512"/>
      <c r="AI898" s="512"/>
      <c r="AJ898" s="512"/>
      <c r="AK898" s="512"/>
      <c r="AL898" s="512"/>
      <c r="AM898" s="512"/>
      <c r="AN898" s="512"/>
    </row>
    <row r="899" spans="1:40" ht="15.75" customHeight="1">
      <c r="A899" s="512"/>
      <c r="B899" s="512"/>
      <c r="C899" s="512"/>
      <c r="D899" s="512"/>
      <c r="E899" s="512"/>
      <c r="F899" s="512"/>
      <c r="G899" s="512"/>
      <c r="H899" s="512"/>
      <c r="I899" s="512"/>
      <c r="J899" s="512"/>
      <c r="K899" s="512"/>
      <c r="L899" s="512"/>
      <c r="M899" s="512"/>
      <c r="N899" s="512"/>
      <c r="O899" s="512"/>
      <c r="P899" s="512"/>
      <c r="Q899" s="512"/>
      <c r="R899" s="512"/>
      <c r="S899" s="512"/>
      <c r="T899" s="512"/>
      <c r="U899" s="512"/>
      <c r="V899" s="512"/>
      <c r="W899" s="512"/>
      <c r="X899" s="512"/>
      <c r="Y899" s="512"/>
      <c r="Z899" s="512"/>
      <c r="AA899" s="512"/>
      <c r="AB899" s="512"/>
      <c r="AC899" s="512"/>
      <c r="AD899" s="512"/>
      <c r="AE899" s="512"/>
      <c r="AF899" s="512"/>
      <c r="AG899" s="512"/>
      <c r="AH899" s="512"/>
      <c r="AI899" s="512"/>
      <c r="AJ899" s="512"/>
      <c r="AK899" s="512"/>
      <c r="AL899" s="512"/>
      <c r="AM899" s="512"/>
      <c r="AN899" s="512"/>
    </row>
    <row r="900" spans="1:40" ht="15.75" customHeight="1">
      <c r="A900" s="512"/>
      <c r="B900" s="512"/>
      <c r="C900" s="512"/>
      <c r="D900" s="512"/>
      <c r="E900" s="512"/>
      <c r="F900" s="512"/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/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</row>
    <row r="901" spans="1:40" ht="15.75" customHeight="1">
      <c r="A901" s="512"/>
      <c r="B901" s="512"/>
      <c r="C901" s="512"/>
      <c r="D901" s="512"/>
      <c r="E901" s="512"/>
      <c r="F901" s="512"/>
      <c r="G901" s="512"/>
      <c r="H901" s="512"/>
      <c r="I901" s="512"/>
      <c r="J901" s="512"/>
      <c r="K901" s="512"/>
      <c r="L901" s="512"/>
      <c r="M901" s="512"/>
      <c r="N901" s="512"/>
      <c r="O901" s="512"/>
      <c r="P901" s="512"/>
      <c r="Q901" s="512"/>
      <c r="R901" s="512"/>
      <c r="S901" s="512"/>
      <c r="T901" s="512"/>
      <c r="U901" s="512"/>
      <c r="V901" s="512"/>
      <c r="W901" s="512"/>
      <c r="X901" s="512"/>
      <c r="Y901" s="512"/>
      <c r="Z901" s="512"/>
      <c r="AA901" s="512"/>
      <c r="AB901" s="512"/>
      <c r="AC901" s="512"/>
      <c r="AD901" s="512"/>
      <c r="AE901" s="512"/>
      <c r="AF901" s="512"/>
      <c r="AG901" s="512"/>
      <c r="AH901" s="512"/>
      <c r="AI901" s="512"/>
      <c r="AJ901" s="512"/>
      <c r="AK901" s="512"/>
      <c r="AL901" s="512"/>
      <c r="AM901" s="512"/>
      <c r="AN901" s="512"/>
    </row>
    <row r="902" spans="1:40" ht="15.75" customHeight="1">
      <c r="A902" s="512"/>
      <c r="B902" s="512"/>
      <c r="C902" s="512"/>
      <c r="D902" s="512"/>
      <c r="E902" s="512"/>
      <c r="F902" s="512"/>
      <c r="G902" s="512"/>
      <c r="H902" s="512"/>
      <c r="I902" s="512"/>
      <c r="J902" s="512"/>
      <c r="K902" s="512"/>
      <c r="L902" s="512"/>
      <c r="M902" s="512"/>
      <c r="N902" s="512"/>
      <c r="O902" s="512"/>
      <c r="P902" s="512"/>
      <c r="Q902" s="512"/>
      <c r="R902" s="512"/>
      <c r="S902" s="512"/>
      <c r="T902" s="512"/>
      <c r="U902" s="512"/>
      <c r="V902" s="512"/>
      <c r="W902" s="512"/>
      <c r="X902" s="512"/>
      <c r="Y902" s="512"/>
      <c r="Z902" s="512"/>
      <c r="AA902" s="512"/>
      <c r="AB902" s="512"/>
      <c r="AC902" s="512"/>
      <c r="AD902" s="512"/>
      <c r="AE902" s="512"/>
      <c r="AF902" s="512"/>
      <c r="AG902" s="512"/>
      <c r="AH902" s="512"/>
      <c r="AI902" s="512"/>
      <c r="AJ902" s="512"/>
      <c r="AK902" s="512"/>
      <c r="AL902" s="512"/>
      <c r="AM902" s="512"/>
      <c r="AN902" s="512"/>
    </row>
    <row r="903" spans="1:40" ht="15.75" customHeight="1">
      <c r="A903" s="512"/>
      <c r="B903" s="512"/>
      <c r="C903" s="512"/>
      <c r="D903" s="512"/>
      <c r="E903" s="512"/>
      <c r="F903" s="512"/>
      <c r="G903" s="512"/>
      <c r="H903" s="512"/>
      <c r="I903" s="512"/>
      <c r="J903" s="512"/>
      <c r="K903" s="512"/>
      <c r="L903" s="512"/>
      <c r="M903" s="512"/>
      <c r="N903" s="512"/>
      <c r="O903" s="512"/>
      <c r="P903" s="512"/>
      <c r="Q903" s="512"/>
      <c r="R903" s="512"/>
      <c r="S903" s="512"/>
      <c r="T903" s="512"/>
      <c r="U903" s="512"/>
      <c r="V903" s="512"/>
      <c r="W903" s="512"/>
      <c r="X903" s="512"/>
      <c r="Y903" s="512"/>
      <c r="Z903" s="512"/>
      <c r="AA903" s="512"/>
      <c r="AB903" s="512"/>
      <c r="AC903" s="512"/>
      <c r="AD903" s="512"/>
      <c r="AE903" s="512"/>
      <c r="AF903" s="512"/>
      <c r="AG903" s="512"/>
      <c r="AH903" s="512"/>
      <c r="AI903" s="512"/>
      <c r="AJ903" s="512"/>
      <c r="AK903" s="512"/>
      <c r="AL903" s="512"/>
      <c r="AM903" s="512"/>
      <c r="AN903" s="512"/>
    </row>
    <row r="904" spans="1:40" ht="15.75" customHeight="1">
      <c r="A904" s="512"/>
      <c r="B904" s="512"/>
      <c r="C904" s="512"/>
      <c r="D904" s="512"/>
      <c r="E904" s="512"/>
      <c r="F904" s="512"/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/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</row>
    <row r="905" spans="1:40" ht="15.75" customHeight="1">
      <c r="A905" s="512"/>
      <c r="B905" s="512"/>
      <c r="C905" s="512"/>
      <c r="D905" s="512"/>
      <c r="E905" s="512"/>
      <c r="F905" s="512"/>
      <c r="G905" s="512"/>
      <c r="H905" s="512"/>
      <c r="I905" s="512"/>
      <c r="J905" s="512"/>
      <c r="K905" s="512"/>
      <c r="L905" s="512"/>
      <c r="M905" s="512"/>
      <c r="N905" s="512"/>
      <c r="O905" s="512"/>
      <c r="P905" s="512"/>
      <c r="Q905" s="512"/>
      <c r="R905" s="512"/>
      <c r="S905" s="512"/>
      <c r="T905" s="512"/>
      <c r="U905" s="512"/>
      <c r="V905" s="512"/>
      <c r="W905" s="512"/>
      <c r="X905" s="512"/>
      <c r="Y905" s="512"/>
      <c r="Z905" s="512"/>
      <c r="AA905" s="512"/>
      <c r="AB905" s="512"/>
      <c r="AC905" s="512"/>
      <c r="AD905" s="512"/>
      <c r="AE905" s="512"/>
      <c r="AF905" s="512"/>
      <c r="AG905" s="512"/>
      <c r="AH905" s="512"/>
      <c r="AI905" s="512"/>
      <c r="AJ905" s="512"/>
      <c r="AK905" s="512"/>
      <c r="AL905" s="512"/>
      <c r="AM905" s="512"/>
      <c r="AN905" s="512"/>
    </row>
    <row r="906" spans="1:40" ht="15.75" customHeight="1">
      <c r="A906" s="512"/>
      <c r="B906" s="512"/>
      <c r="C906" s="512"/>
      <c r="D906" s="512"/>
      <c r="E906" s="512"/>
      <c r="F906" s="512"/>
      <c r="G906" s="512"/>
      <c r="H906" s="512"/>
      <c r="I906" s="512"/>
      <c r="J906" s="512"/>
      <c r="K906" s="512"/>
      <c r="L906" s="512"/>
      <c r="M906" s="512"/>
      <c r="N906" s="512"/>
      <c r="O906" s="512"/>
      <c r="P906" s="512"/>
      <c r="Q906" s="512"/>
      <c r="R906" s="512"/>
      <c r="S906" s="512"/>
      <c r="T906" s="512"/>
      <c r="U906" s="512"/>
      <c r="V906" s="512"/>
      <c r="W906" s="512"/>
      <c r="X906" s="512"/>
      <c r="Y906" s="512"/>
      <c r="Z906" s="512"/>
      <c r="AA906" s="512"/>
      <c r="AB906" s="512"/>
      <c r="AC906" s="512"/>
      <c r="AD906" s="512"/>
      <c r="AE906" s="512"/>
      <c r="AF906" s="512"/>
      <c r="AG906" s="512"/>
      <c r="AH906" s="512"/>
      <c r="AI906" s="512"/>
      <c r="AJ906" s="512"/>
      <c r="AK906" s="512"/>
      <c r="AL906" s="512"/>
      <c r="AM906" s="512"/>
      <c r="AN906" s="512"/>
    </row>
    <row r="907" spans="1:40" ht="15.75" customHeight="1">
      <c r="A907" s="512"/>
      <c r="B907" s="512"/>
      <c r="C907" s="512"/>
      <c r="D907" s="512"/>
      <c r="E907" s="512"/>
      <c r="F907" s="512"/>
      <c r="G907" s="512"/>
      <c r="H907" s="512"/>
      <c r="I907" s="512"/>
      <c r="J907" s="512"/>
      <c r="K907" s="512"/>
      <c r="L907" s="512"/>
      <c r="M907" s="512"/>
      <c r="N907" s="512"/>
      <c r="O907" s="512"/>
      <c r="P907" s="512"/>
      <c r="Q907" s="512"/>
      <c r="R907" s="512"/>
      <c r="S907" s="512"/>
      <c r="T907" s="512"/>
      <c r="U907" s="512"/>
      <c r="V907" s="512"/>
      <c r="W907" s="512"/>
      <c r="X907" s="512"/>
      <c r="Y907" s="512"/>
      <c r="Z907" s="512"/>
      <c r="AA907" s="512"/>
      <c r="AB907" s="512"/>
      <c r="AC907" s="512"/>
      <c r="AD907" s="512"/>
      <c r="AE907" s="512"/>
      <c r="AF907" s="512"/>
      <c r="AG907" s="512"/>
      <c r="AH907" s="512"/>
      <c r="AI907" s="512"/>
      <c r="AJ907" s="512"/>
      <c r="AK907" s="512"/>
      <c r="AL907" s="512"/>
      <c r="AM907" s="512"/>
      <c r="AN907" s="512"/>
    </row>
    <row r="908" spans="1:40" ht="15.75" customHeight="1">
      <c r="A908" s="512"/>
      <c r="B908" s="512"/>
      <c r="C908" s="512"/>
      <c r="D908" s="512"/>
      <c r="E908" s="512"/>
      <c r="F908" s="512"/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/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</row>
    <row r="909" spans="1:40" ht="15.75" customHeight="1">
      <c r="A909" s="512"/>
      <c r="B909" s="512"/>
      <c r="C909" s="512"/>
      <c r="D909" s="512"/>
      <c r="E909" s="512"/>
      <c r="F909" s="512"/>
      <c r="G909" s="512"/>
      <c r="H909" s="512"/>
      <c r="I909" s="512"/>
      <c r="J909" s="512"/>
      <c r="K909" s="512"/>
      <c r="L909" s="512"/>
      <c r="M909" s="512"/>
      <c r="N909" s="512"/>
      <c r="O909" s="512"/>
      <c r="P909" s="512"/>
      <c r="Q909" s="512"/>
      <c r="R909" s="512"/>
      <c r="S909" s="512"/>
      <c r="T909" s="512"/>
      <c r="U909" s="512"/>
      <c r="V909" s="512"/>
      <c r="W909" s="512"/>
      <c r="X909" s="512"/>
      <c r="Y909" s="512"/>
      <c r="Z909" s="512"/>
      <c r="AA909" s="512"/>
      <c r="AB909" s="512"/>
      <c r="AC909" s="512"/>
      <c r="AD909" s="512"/>
      <c r="AE909" s="512"/>
      <c r="AF909" s="512"/>
      <c r="AG909" s="512"/>
      <c r="AH909" s="512"/>
      <c r="AI909" s="512"/>
      <c r="AJ909" s="512"/>
      <c r="AK909" s="512"/>
      <c r="AL909" s="512"/>
      <c r="AM909" s="512"/>
      <c r="AN909" s="512"/>
    </row>
    <row r="910" spans="1:40" ht="15.75" customHeight="1">
      <c r="A910" s="512"/>
      <c r="B910" s="512"/>
      <c r="C910" s="512"/>
      <c r="D910" s="512"/>
      <c r="E910" s="512"/>
      <c r="F910" s="512"/>
      <c r="G910" s="512"/>
      <c r="H910" s="512"/>
      <c r="I910" s="512"/>
      <c r="J910" s="512"/>
      <c r="K910" s="512"/>
      <c r="L910" s="512"/>
      <c r="M910" s="512"/>
      <c r="N910" s="512"/>
      <c r="O910" s="512"/>
      <c r="P910" s="512"/>
      <c r="Q910" s="512"/>
      <c r="R910" s="512"/>
      <c r="S910" s="512"/>
      <c r="T910" s="512"/>
      <c r="U910" s="512"/>
      <c r="V910" s="512"/>
      <c r="W910" s="512"/>
      <c r="X910" s="512"/>
      <c r="Y910" s="512"/>
      <c r="Z910" s="512"/>
      <c r="AA910" s="512"/>
      <c r="AB910" s="512"/>
      <c r="AC910" s="512"/>
      <c r="AD910" s="512"/>
      <c r="AE910" s="512"/>
      <c r="AF910" s="512"/>
      <c r="AG910" s="512"/>
      <c r="AH910" s="512"/>
      <c r="AI910" s="512"/>
      <c r="AJ910" s="512"/>
      <c r="AK910" s="512"/>
      <c r="AL910" s="512"/>
      <c r="AM910" s="512"/>
      <c r="AN910" s="512"/>
    </row>
    <row r="911" spans="1:40" ht="15.75" customHeight="1">
      <c r="A911" s="512"/>
      <c r="B911" s="512"/>
      <c r="C911" s="512"/>
      <c r="D911" s="512"/>
      <c r="E911" s="512"/>
      <c r="F911" s="512"/>
      <c r="G911" s="512"/>
      <c r="H911" s="512"/>
      <c r="I911" s="512"/>
      <c r="J911" s="512"/>
      <c r="K911" s="512"/>
      <c r="L911" s="512"/>
      <c r="M911" s="512"/>
      <c r="N911" s="512"/>
      <c r="O911" s="512"/>
      <c r="P911" s="512"/>
      <c r="Q911" s="512"/>
      <c r="R911" s="512"/>
      <c r="S911" s="512"/>
      <c r="T911" s="512"/>
      <c r="U911" s="512"/>
      <c r="V911" s="512"/>
      <c r="W911" s="512"/>
      <c r="X911" s="512"/>
      <c r="Y911" s="512"/>
      <c r="Z911" s="512"/>
      <c r="AA911" s="512"/>
      <c r="AB911" s="512"/>
      <c r="AC911" s="512"/>
      <c r="AD911" s="512"/>
      <c r="AE911" s="512"/>
      <c r="AF911" s="512"/>
      <c r="AG911" s="512"/>
      <c r="AH911" s="512"/>
      <c r="AI911" s="512"/>
      <c r="AJ911" s="512"/>
      <c r="AK911" s="512"/>
      <c r="AL911" s="512"/>
      <c r="AM911" s="512"/>
      <c r="AN911" s="512"/>
    </row>
    <row r="912" spans="1:40" ht="15.75" customHeight="1">
      <c r="A912" s="512"/>
      <c r="B912" s="512"/>
      <c r="C912" s="512"/>
      <c r="D912" s="512"/>
      <c r="E912" s="512"/>
      <c r="F912" s="512"/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/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</row>
    <row r="913" spans="1:40" ht="15.75" customHeight="1">
      <c r="A913" s="512"/>
      <c r="B913" s="512"/>
      <c r="C913" s="512"/>
      <c r="D913" s="512"/>
      <c r="E913" s="512"/>
      <c r="F913" s="512"/>
      <c r="G913" s="512"/>
      <c r="H913" s="512"/>
      <c r="I913" s="512"/>
      <c r="J913" s="512"/>
      <c r="K913" s="512"/>
      <c r="L913" s="512"/>
      <c r="M913" s="512"/>
      <c r="N913" s="512"/>
      <c r="O913" s="512"/>
      <c r="P913" s="512"/>
      <c r="Q913" s="512"/>
      <c r="R913" s="512"/>
      <c r="S913" s="512"/>
      <c r="T913" s="512"/>
      <c r="U913" s="512"/>
      <c r="V913" s="512"/>
      <c r="W913" s="512"/>
      <c r="X913" s="512"/>
      <c r="Y913" s="512"/>
      <c r="Z913" s="512"/>
      <c r="AA913" s="512"/>
      <c r="AB913" s="512"/>
      <c r="AC913" s="512"/>
      <c r="AD913" s="512"/>
      <c r="AE913" s="512"/>
      <c r="AF913" s="512"/>
      <c r="AG913" s="512"/>
      <c r="AH913" s="512"/>
      <c r="AI913" s="512"/>
      <c r="AJ913" s="512"/>
      <c r="AK913" s="512"/>
      <c r="AL913" s="512"/>
      <c r="AM913" s="512"/>
      <c r="AN913" s="512"/>
    </row>
    <row r="914" spans="1:40" ht="15.75" customHeight="1">
      <c r="A914" s="512"/>
      <c r="B914" s="512"/>
      <c r="C914" s="512"/>
      <c r="D914" s="512"/>
      <c r="E914" s="512"/>
      <c r="F914" s="512"/>
      <c r="G914" s="512"/>
      <c r="H914" s="512"/>
      <c r="I914" s="512"/>
      <c r="J914" s="512"/>
      <c r="K914" s="512"/>
      <c r="L914" s="512"/>
      <c r="M914" s="512"/>
      <c r="N914" s="512"/>
      <c r="O914" s="512"/>
      <c r="P914" s="512"/>
      <c r="Q914" s="512"/>
      <c r="R914" s="512"/>
      <c r="S914" s="512"/>
      <c r="T914" s="512"/>
      <c r="U914" s="512"/>
      <c r="V914" s="512"/>
      <c r="W914" s="512"/>
      <c r="X914" s="512"/>
      <c r="Y914" s="512"/>
      <c r="Z914" s="512"/>
      <c r="AA914" s="512"/>
      <c r="AB914" s="512"/>
      <c r="AC914" s="512"/>
      <c r="AD914" s="512"/>
      <c r="AE914" s="512"/>
      <c r="AF914" s="512"/>
      <c r="AG914" s="512"/>
      <c r="AH914" s="512"/>
      <c r="AI914" s="512"/>
      <c r="AJ914" s="512"/>
      <c r="AK914" s="512"/>
      <c r="AL914" s="512"/>
      <c r="AM914" s="512"/>
      <c r="AN914" s="512"/>
    </row>
    <row r="915" spans="1:40" ht="15.75" customHeight="1">
      <c r="A915" s="512"/>
      <c r="B915" s="512"/>
      <c r="C915" s="512"/>
      <c r="D915" s="512"/>
      <c r="E915" s="512"/>
      <c r="F915" s="512"/>
      <c r="G915" s="512"/>
      <c r="H915" s="512"/>
      <c r="I915" s="512"/>
      <c r="J915" s="512"/>
      <c r="K915" s="512"/>
      <c r="L915" s="512"/>
      <c r="M915" s="512"/>
      <c r="N915" s="512"/>
      <c r="O915" s="512"/>
      <c r="P915" s="512"/>
      <c r="Q915" s="512"/>
      <c r="R915" s="512"/>
      <c r="S915" s="512"/>
      <c r="T915" s="512"/>
      <c r="U915" s="512"/>
      <c r="V915" s="512"/>
      <c r="W915" s="512"/>
      <c r="X915" s="512"/>
      <c r="Y915" s="512"/>
      <c r="Z915" s="512"/>
      <c r="AA915" s="512"/>
      <c r="AB915" s="512"/>
      <c r="AC915" s="512"/>
      <c r="AD915" s="512"/>
      <c r="AE915" s="512"/>
      <c r="AF915" s="512"/>
      <c r="AG915" s="512"/>
      <c r="AH915" s="512"/>
      <c r="AI915" s="512"/>
      <c r="AJ915" s="512"/>
      <c r="AK915" s="512"/>
      <c r="AL915" s="512"/>
      <c r="AM915" s="512"/>
      <c r="AN915" s="512"/>
    </row>
    <row r="916" spans="1:40" ht="15.75" customHeight="1">
      <c r="A916" s="512"/>
      <c r="B916" s="512"/>
      <c r="C916" s="512"/>
      <c r="D916" s="512"/>
      <c r="E916" s="512"/>
      <c r="F916" s="512"/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/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</row>
    <row r="917" spans="1:40" ht="15.75" customHeight="1">
      <c r="A917" s="512"/>
      <c r="B917" s="512"/>
      <c r="C917" s="512"/>
      <c r="D917" s="512"/>
      <c r="E917" s="512"/>
      <c r="F917" s="512"/>
      <c r="G917" s="512"/>
      <c r="H917" s="512"/>
      <c r="I917" s="512"/>
      <c r="J917" s="512"/>
      <c r="K917" s="512"/>
      <c r="L917" s="512"/>
      <c r="M917" s="512"/>
      <c r="N917" s="512"/>
      <c r="O917" s="512"/>
      <c r="P917" s="512"/>
      <c r="Q917" s="512"/>
      <c r="R917" s="512"/>
      <c r="S917" s="512"/>
      <c r="T917" s="512"/>
      <c r="U917" s="512"/>
      <c r="V917" s="512"/>
      <c r="W917" s="512"/>
      <c r="X917" s="512"/>
      <c r="Y917" s="512"/>
      <c r="Z917" s="512"/>
      <c r="AA917" s="512"/>
      <c r="AB917" s="512"/>
      <c r="AC917" s="512"/>
      <c r="AD917" s="512"/>
      <c r="AE917" s="512"/>
      <c r="AF917" s="512"/>
      <c r="AG917" s="512"/>
      <c r="AH917" s="512"/>
      <c r="AI917" s="512"/>
      <c r="AJ917" s="512"/>
      <c r="AK917" s="512"/>
      <c r="AL917" s="512"/>
      <c r="AM917" s="512"/>
      <c r="AN917" s="512"/>
    </row>
    <row r="918" spans="1:40" ht="15.75" customHeight="1">
      <c r="A918" s="512"/>
      <c r="B918" s="512"/>
      <c r="C918" s="512"/>
      <c r="D918" s="512"/>
      <c r="E918" s="512"/>
      <c r="F918" s="512"/>
      <c r="G918" s="512"/>
      <c r="H918" s="512"/>
      <c r="I918" s="512"/>
      <c r="J918" s="512"/>
      <c r="K918" s="512"/>
      <c r="L918" s="512"/>
      <c r="M918" s="512"/>
      <c r="N918" s="512"/>
      <c r="O918" s="512"/>
      <c r="P918" s="512"/>
      <c r="Q918" s="512"/>
      <c r="R918" s="512"/>
      <c r="S918" s="512"/>
      <c r="T918" s="512"/>
      <c r="U918" s="512"/>
      <c r="V918" s="512"/>
      <c r="W918" s="512"/>
      <c r="X918" s="512"/>
      <c r="Y918" s="512"/>
      <c r="Z918" s="512"/>
      <c r="AA918" s="512"/>
      <c r="AB918" s="512"/>
      <c r="AC918" s="512"/>
      <c r="AD918" s="512"/>
      <c r="AE918" s="512"/>
      <c r="AF918" s="512"/>
      <c r="AG918" s="512"/>
      <c r="AH918" s="512"/>
      <c r="AI918" s="512"/>
      <c r="AJ918" s="512"/>
      <c r="AK918" s="512"/>
      <c r="AL918" s="512"/>
      <c r="AM918" s="512"/>
      <c r="AN918" s="512"/>
    </row>
    <row r="919" spans="1:40" ht="15.75" customHeight="1">
      <c r="A919" s="512"/>
      <c r="B919" s="512"/>
      <c r="C919" s="512"/>
      <c r="D919" s="512"/>
      <c r="E919" s="512"/>
      <c r="F919" s="512"/>
      <c r="G919" s="512"/>
      <c r="H919" s="512"/>
      <c r="I919" s="512"/>
      <c r="J919" s="512"/>
      <c r="K919" s="512"/>
      <c r="L919" s="512"/>
      <c r="M919" s="512"/>
      <c r="N919" s="512"/>
      <c r="O919" s="512"/>
      <c r="P919" s="512"/>
      <c r="Q919" s="512"/>
      <c r="R919" s="512"/>
      <c r="S919" s="512"/>
      <c r="T919" s="512"/>
      <c r="U919" s="512"/>
      <c r="V919" s="512"/>
      <c r="W919" s="512"/>
      <c r="X919" s="512"/>
      <c r="Y919" s="512"/>
      <c r="Z919" s="512"/>
      <c r="AA919" s="512"/>
      <c r="AB919" s="512"/>
      <c r="AC919" s="512"/>
      <c r="AD919" s="512"/>
      <c r="AE919" s="512"/>
      <c r="AF919" s="512"/>
      <c r="AG919" s="512"/>
      <c r="AH919" s="512"/>
      <c r="AI919" s="512"/>
      <c r="AJ919" s="512"/>
      <c r="AK919" s="512"/>
      <c r="AL919" s="512"/>
      <c r="AM919" s="512"/>
      <c r="AN919" s="512"/>
    </row>
    <row r="920" spans="1:40" ht="15.75" customHeight="1">
      <c r="A920" s="512"/>
      <c r="B920" s="512"/>
      <c r="C920" s="512"/>
      <c r="D920" s="512"/>
      <c r="E920" s="512"/>
      <c r="F920" s="512"/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/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</row>
    <row r="921" spans="1:40" ht="15.75" customHeight="1">
      <c r="A921" s="512"/>
      <c r="B921" s="512"/>
      <c r="C921" s="512"/>
      <c r="D921" s="512"/>
      <c r="E921" s="512"/>
      <c r="F921" s="512"/>
      <c r="G921" s="512"/>
      <c r="H921" s="512"/>
      <c r="I921" s="512"/>
      <c r="J921" s="512"/>
      <c r="K921" s="512"/>
      <c r="L921" s="512"/>
      <c r="M921" s="512"/>
      <c r="N921" s="512"/>
      <c r="O921" s="512"/>
      <c r="P921" s="512"/>
      <c r="Q921" s="512"/>
      <c r="R921" s="512"/>
      <c r="S921" s="512"/>
      <c r="T921" s="512"/>
      <c r="U921" s="512"/>
      <c r="V921" s="512"/>
      <c r="W921" s="512"/>
      <c r="X921" s="512"/>
      <c r="Y921" s="512"/>
      <c r="Z921" s="512"/>
      <c r="AA921" s="512"/>
      <c r="AB921" s="512"/>
      <c r="AC921" s="512"/>
      <c r="AD921" s="512"/>
      <c r="AE921" s="512"/>
      <c r="AF921" s="512"/>
      <c r="AG921" s="512"/>
      <c r="AH921" s="512"/>
      <c r="AI921" s="512"/>
      <c r="AJ921" s="512"/>
      <c r="AK921" s="512"/>
      <c r="AL921" s="512"/>
      <c r="AM921" s="512"/>
      <c r="AN921" s="512"/>
    </row>
    <row r="922" spans="1:40" ht="15.75" customHeight="1">
      <c r="A922" s="512"/>
      <c r="B922" s="512"/>
      <c r="C922" s="512"/>
      <c r="D922" s="512"/>
      <c r="E922" s="512"/>
      <c r="F922" s="512"/>
      <c r="G922" s="512"/>
      <c r="H922" s="512"/>
      <c r="I922" s="512"/>
      <c r="J922" s="512"/>
      <c r="K922" s="512"/>
      <c r="L922" s="512"/>
      <c r="M922" s="512"/>
      <c r="N922" s="512"/>
      <c r="O922" s="512"/>
      <c r="P922" s="512"/>
      <c r="Q922" s="512"/>
      <c r="R922" s="512"/>
      <c r="S922" s="512"/>
      <c r="T922" s="512"/>
      <c r="U922" s="512"/>
      <c r="V922" s="512"/>
      <c r="W922" s="512"/>
      <c r="X922" s="512"/>
      <c r="Y922" s="512"/>
      <c r="Z922" s="512"/>
      <c r="AA922" s="512"/>
      <c r="AB922" s="512"/>
      <c r="AC922" s="512"/>
      <c r="AD922" s="512"/>
      <c r="AE922" s="512"/>
      <c r="AF922" s="512"/>
      <c r="AG922" s="512"/>
      <c r="AH922" s="512"/>
      <c r="AI922" s="512"/>
      <c r="AJ922" s="512"/>
      <c r="AK922" s="512"/>
      <c r="AL922" s="512"/>
      <c r="AM922" s="512"/>
      <c r="AN922" s="512"/>
    </row>
    <row r="923" spans="1:40" ht="15.75" customHeight="1">
      <c r="A923" s="512"/>
      <c r="B923" s="512"/>
      <c r="C923" s="512"/>
      <c r="D923" s="512"/>
      <c r="E923" s="512"/>
      <c r="F923" s="512"/>
      <c r="G923" s="512"/>
      <c r="H923" s="512"/>
      <c r="I923" s="512"/>
      <c r="J923" s="512"/>
      <c r="K923" s="512"/>
      <c r="L923" s="512"/>
      <c r="M923" s="512"/>
      <c r="N923" s="512"/>
      <c r="O923" s="512"/>
      <c r="P923" s="512"/>
      <c r="Q923" s="512"/>
      <c r="R923" s="512"/>
      <c r="S923" s="512"/>
      <c r="T923" s="512"/>
      <c r="U923" s="512"/>
      <c r="V923" s="512"/>
      <c r="W923" s="512"/>
      <c r="X923" s="512"/>
      <c r="Y923" s="512"/>
      <c r="Z923" s="512"/>
      <c r="AA923" s="512"/>
      <c r="AB923" s="512"/>
      <c r="AC923" s="512"/>
      <c r="AD923" s="512"/>
      <c r="AE923" s="512"/>
      <c r="AF923" s="512"/>
      <c r="AG923" s="512"/>
      <c r="AH923" s="512"/>
      <c r="AI923" s="512"/>
      <c r="AJ923" s="512"/>
      <c r="AK923" s="512"/>
      <c r="AL923" s="512"/>
      <c r="AM923" s="512"/>
      <c r="AN923" s="512"/>
    </row>
    <row r="924" spans="1:40" ht="15.75" customHeight="1">
      <c r="A924" s="512"/>
      <c r="B924" s="512"/>
      <c r="C924" s="512"/>
      <c r="D924" s="512"/>
      <c r="E924" s="512"/>
      <c r="F924" s="512"/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/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</row>
    <row r="925" spans="1:40" ht="15.75" customHeight="1">
      <c r="A925" s="512"/>
      <c r="B925" s="512"/>
      <c r="C925" s="512"/>
      <c r="D925" s="512"/>
      <c r="E925" s="512"/>
      <c r="F925" s="512"/>
      <c r="G925" s="512"/>
      <c r="H925" s="512"/>
      <c r="I925" s="512"/>
      <c r="J925" s="512"/>
      <c r="K925" s="512"/>
      <c r="L925" s="512"/>
      <c r="M925" s="512"/>
      <c r="N925" s="512"/>
      <c r="O925" s="512"/>
      <c r="P925" s="512"/>
      <c r="Q925" s="512"/>
      <c r="R925" s="512"/>
      <c r="S925" s="512"/>
      <c r="T925" s="512"/>
      <c r="U925" s="512"/>
      <c r="V925" s="512"/>
      <c r="W925" s="512"/>
      <c r="X925" s="512"/>
      <c r="Y925" s="512"/>
      <c r="Z925" s="512"/>
      <c r="AA925" s="512"/>
      <c r="AB925" s="512"/>
      <c r="AC925" s="512"/>
      <c r="AD925" s="512"/>
      <c r="AE925" s="512"/>
      <c r="AF925" s="512"/>
      <c r="AG925" s="512"/>
      <c r="AH925" s="512"/>
      <c r="AI925" s="512"/>
      <c r="AJ925" s="512"/>
      <c r="AK925" s="512"/>
      <c r="AL925" s="512"/>
      <c r="AM925" s="512"/>
      <c r="AN925" s="512"/>
    </row>
    <row r="926" spans="1:40" ht="15.75" customHeight="1">
      <c r="A926" s="512"/>
      <c r="B926" s="512"/>
      <c r="C926" s="512"/>
      <c r="D926" s="512"/>
      <c r="E926" s="512"/>
      <c r="F926" s="512"/>
      <c r="G926" s="512"/>
      <c r="H926" s="512"/>
      <c r="I926" s="512"/>
      <c r="J926" s="512"/>
      <c r="K926" s="512"/>
      <c r="L926" s="512"/>
      <c r="M926" s="512"/>
      <c r="N926" s="512"/>
      <c r="O926" s="512"/>
      <c r="P926" s="512"/>
      <c r="Q926" s="512"/>
      <c r="R926" s="512"/>
      <c r="S926" s="512"/>
      <c r="T926" s="512"/>
      <c r="U926" s="512"/>
      <c r="V926" s="512"/>
      <c r="W926" s="512"/>
      <c r="X926" s="512"/>
      <c r="Y926" s="512"/>
      <c r="Z926" s="512"/>
      <c r="AA926" s="512"/>
      <c r="AB926" s="512"/>
      <c r="AC926" s="512"/>
      <c r="AD926" s="512"/>
      <c r="AE926" s="512"/>
      <c r="AF926" s="512"/>
      <c r="AG926" s="512"/>
      <c r="AH926" s="512"/>
      <c r="AI926" s="512"/>
      <c r="AJ926" s="512"/>
      <c r="AK926" s="512"/>
      <c r="AL926" s="512"/>
      <c r="AM926" s="512"/>
      <c r="AN926" s="512"/>
    </row>
    <row r="927" spans="1:40" ht="15.75" customHeight="1">
      <c r="A927" s="512"/>
      <c r="B927" s="512"/>
      <c r="C927" s="512"/>
      <c r="D927" s="512"/>
      <c r="E927" s="512"/>
      <c r="F927" s="512"/>
      <c r="G927" s="512"/>
      <c r="H927" s="512"/>
      <c r="I927" s="512"/>
      <c r="J927" s="512"/>
      <c r="K927" s="512"/>
      <c r="L927" s="512"/>
      <c r="M927" s="512"/>
      <c r="N927" s="512"/>
      <c r="O927" s="512"/>
      <c r="P927" s="512"/>
      <c r="Q927" s="512"/>
      <c r="R927" s="512"/>
      <c r="S927" s="512"/>
      <c r="T927" s="512"/>
      <c r="U927" s="512"/>
      <c r="V927" s="512"/>
      <c r="W927" s="512"/>
      <c r="X927" s="512"/>
      <c r="Y927" s="512"/>
      <c r="Z927" s="512"/>
      <c r="AA927" s="512"/>
      <c r="AB927" s="512"/>
      <c r="AC927" s="512"/>
      <c r="AD927" s="512"/>
      <c r="AE927" s="512"/>
      <c r="AF927" s="512"/>
      <c r="AG927" s="512"/>
      <c r="AH927" s="512"/>
      <c r="AI927" s="512"/>
      <c r="AJ927" s="512"/>
      <c r="AK927" s="512"/>
      <c r="AL927" s="512"/>
      <c r="AM927" s="512"/>
      <c r="AN927" s="512"/>
    </row>
    <row r="928" spans="1:40" ht="15.75" customHeight="1">
      <c r="A928" s="512"/>
      <c r="B928" s="512"/>
      <c r="C928" s="512"/>
      <c r="D928" s="512"/>
      <c r="E928" s="512"/>
      <c r="F928" s="512"/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/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</row>
    <row r="929" spans="1:40" ht="15.75" customHeight="1">
      <c r="A929" s="512"/>
      <c r="B929" s="512"/>
      <c r="C929" s="512"/>
      <c r="D929" s="512"/>
      <c r="E929" s="512"/>
      <c r="F929" s="512"/>
      <c r="G929" s="512"/>
      <c r="H929" s="512"/>
      <c r="I929" s="512"/>
      <c r="J929" s="512"/>
      <c r="K929" s="512"/>
      <c r="L929" s="512"/>
      <c r="M929" s="512"/>
      <c r="N929" s="512"/>
      <c r="O929" s="512"/>
      <c r="P929" s="512"/>
      <c r="Q929" s="512"/>
      <c r="R929" s="512"/>
      <c r="S929" s="512"/>
      <c r="T929" s="512"/>
      <c r="U929" s="512"/>
      <c r="V929" s="512"/>
      <c r="W929" s="512"/>
      <c r="X929" s="512"/>
      <c r="Y929" s="512"/>
      <c r="Z929" s="512"/>
      <c r="AA929" s="512"/>
      <c r="AB929" s="512"/>
      <c r="AC929" s="512"/>
      <c r="AD929" s="512"/>
      <c r="AE929" s="512"/>
      <c r="AF929" s="512"/>
      <c r="AG929" s="512"/>
      <c r="AH929" s="512"/>
      <c r="AI929" s="512"/>
      <c r="AJ929" s="512"/>
      <c r="AK929" s="512"/>
      <c r="AL929" s="512"/>
      <c r="AM929" s="512"/>
      <c r="AN929" s="512"/>
    </row>
    <row r="930" spans="1:40" ht="15.75" customHeight="1">
      <c r="A930" s="512"/>
      <c r="B930" s="512"/>
      <c r="C930" s="512"/>
      <c r="D930" s="512"/>
      <c r="E930" s="512"/>
      <c r="F930" s="512"/>
      <c r="G930" s="512"/>
      <c r="H930" s="512"/>
      <c r="I930" s="512"/>
      <c r="J930" s="512"/>
      <c r="K930" s="512"/>
      <c r="L930" s="512"/>
      <c r="M930" s="512"/>
      <c r="N930" s="512"/>
      <c r="O930" s="512"/>
      <c r="P930" s="512"/>
      <c r="Q930" s="512"/>
      <c r="R930" s="512"/>
      <c r="S930" s="512"/>
      <c r="T930" s="512"/>
      <c r="U930" s="512"/>
      <c r="V930" s="512"/>
      <c r="W930" s="512"/>
      <c r="X930" s="512"/>
      <c r="Y930" s="512"/>
      <c r="Z930" s="512"/>
      <c r="AA930" s="512"/>
      <c r="AB930" s="512"/>
      <c r="AC930" s="512"/>
      <c r="AD930" s="512"/>
      <c r="AE930" s="512"/>
      <c r="AF930" s="512"/>
      <c r="AG930" s="512"/>
      <c r="AH930" s="512"/>
      <c r="AI930" s="512"/>
      <c r="AJ930" s="512"/>
      <c r="AK930" s="512"/>
      <c r="AL930" s="512"/>
      <c r="AM930" s="512"/>
      <c r="AN930" s="512"/>
    </row>
    <row r="931" spans="1:40" ht="15.75" customHeight="1">
      <c r="A931" s="512"/>
      <c r="B931" s="512"/>
      <c r="C931" s="512"/>
      <c r="D931" s="512"/>
      <c r="E931" s="512"/>
      <c r="F931" s="512"/>
      <c r="G931" s="512"/>
      <c r="H931" s="512"/>
      <c r="I931" s="512"/>
      <c r="J931" s="512"/>
      <c r="K931" s="512"/>
      <c r="L931" s="512"/>
      <c r="M931" s="512"/>
      <c r="N931" s="512"/>
      <c r="O931" s="512"/>
      <c r="P931" s="512"/>
      <c r="Q931" s="512"/>
      <c r="R931" s="512"/>
      <c r="S931" s="512"/>
      <c r="T931" s="512"/>
      <c r="U931" s="512"/>
      <c r="V931" s="512"/>
      <c r="W931" s="512"/>
      <c r="X931" s="512"/>
      <c r="Y931" s="512"/>
      <c r="Z931" s="512"/>
      <c r="AA931" s="512"/>
      <c r="AB931" s="512"/>
      <c r="AC931" s="512"/>
      <c r="AD931" s="512"/>
      <c r="AE931" s="512"/>
      <c r="AF931" s="512"/>
      <c r="AG931" s="512"/>
      <c r="AH931" s="512"/>
      <c r="AI931" s="512"/>
      <c r="AJ931" s="512"/>
      <c r="AK931" s="512"/>
      <c r="AL931" s="512"/>
      <c r="AM931" s="512"/>
      <c r="AN931" s="512"/>
    </row>
    <row r="932" spans="1:40" ht="15.75" customHeight="1">
      <c r="A932" s="512"/>
      <c r="B932" s="512"/>
      <c r="C932" s="512"/>
      <c r="D932" s="512"/>
      <c r="E932" s="512"/>
      <c r="F932" s="512"/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/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</row>
    <row r="933" spans="1:40" ht="15.75" customHeight="1">
      <c r="A933" s="512"/>
      <c r="B933" s="512"/>
      <c r="C933" s="512"/>
      <c r="D933" s="512"/>
      <c r="E933" s="512"/>
      <c r="F933" s="512"/>
      <c r="G933" s="512"/>
      <c r="H933" s="512"/>
      <c r="I933" s="512"/>
      <c r="J933" s="512"/>
      <c r="K933" s="512"/>
      <c r="L933" s="512"/>
      <c r="M933" s="512"/>
      <c r="N933" s="512"/>
      <c r="O933" s="512"/>
      <c r="P933" s="512"/>
      <c r="Q933" s="512"/>
      <c r="R933" s="512"/>
      <c r="S933" s="512"/>
      <c r="T933" s="512"/>
      <c r="U933" s="512"/>
      <c r="V933" s="512"/>
      <c r="W933" s="512"/>
      <c r="X933" s="512"/>
      <c r="Y933" s="512"/>
      <c r="Z933" s="512"/>
      <c r="AA933" s="512"/>
      <c r="AB933" s="512"/>
      <c r="AC933" s="512"/>
      <c r="AD933" s="512"/>
      <c r="AE933" s="512"/>
      <c r="AF933" s="512"/>
      <c r="AG933" s="512"/>
      <c r="AH933" s="512"/>
      <c r="AI933" s="512"/>
      <c r="AJ933" s="512"/>
      <c r="AK933" s="512"/>
      <c r="AL933" s="512"/>
      <c r="AM933" s="512"/>
      <c r="AN933" s="512"/>
    </row>
    <row r="934" spans="1:40" ht="15.75" customHeight="1">
      <c r="A934" s="512"/>
      <c r="B934" s="512"/>
      <c r="C934" s="512"/>
      <c r="D934" s="512"/>
      <c r="E934" s="512"/>
      <c r="F934" s="512"/>
      <c r="G934" s="512"/>
      <c r="H934" s="512"/>
      <c r="I934" s="512"/>
      <c r="J934" s="512"/>
      <c r="K934" s="512"/>
      <c r="L934" s="512"/>
      <c r="M934" s="512"/>
      <c r="N934" s="512"/>
      <c r="O934" s="512"/>
      <c r="P934" s="512"/>
      <c r="Q934" s="512"/>
      <c r="R934" s="512"/>
      <c r="S934" s="512"/>
      <c r="T934" s="512"/>
      <c r="U934" s="512"/>
      <c r="V934" s="512"/>
      <c r="W934" s="512"/>
      <c r="X934" s="512"/>
      <c r="Y934" s="512"/>
      <c r="Z934" s="512"/>
      <c r="AA934" s="512"/>
      <c r="AB934" s="512"/>
      <c r="AC934" s="512"/>
      <c r="AD934" s="512"/>
      <c r="AE934" s="512"/>
      <c r="AF934" s="512"/>
      <c r="AG934" s="512"/>
      <c r="AH934" s="512"/>
      <c r="AI934" s="512"/>
      <c r="AJ934" s="512"/>
      <c r="AK934" s="512"/>
      <c r="AL934" s="512"/>
      <c r="AM934" s="512"/>
      <c r="AN934" s="512"/>
    </row>
    <row r="935" spans="1:40" ht="15.75" customHeight="1">
      <c r="A935" s="512"/>
      <c r="B935" s="512"/>
      <c r="C935" s="512"/>
      <c r="D935" s="512"/>
      <c r="E935" s="512"/>
      <c r="F935" s="512"/>
      <c r="G935" s="512"/>
      <c r="H935" s="512"/>
      <c r="I935" s="512"/>
      <c r="J935" s="512"/>
      <c r="K935" s="512"/>
      <c r="L935" s="512"/>
      <c r="M935" s="512"/>
      <c r="N935" s="512"/>
      <c r="O935" s="512"/>
      <c r="P935" s="512"/>
      <c r="Q935" s="512"/>
      <c r="R935" s="512"/>
      <c r="S935" s="512"/>
      <c r="T935" s="512"/>
      <c r="U935" s="512"/>
      <c r="V935" s="512"/>
      <c r="W935" s="512"/>
      <c r="X935" s="512"/>
      <c r="Y935" s="512"/>
      <c r="Z935" s="512"/>
      <c r="AA935" s="512"/>
      <c r="AB935" s="512"/>
      <c r="AC935" s="512"/>
      <c r="AD935" s="512"/>
      <c r="AE935" s="512"/>
      <c r="AF935" s="512"/>
      <c r="AG935" s="512"/>
      <c r="AH935" s="512"/>
      <c r="AI935" s="512"/>
      <c r="AJ935" s="512"/>
      <c r="AK935" s="512"/>
      <c r="AL935" s="512"/>
      <c r="AM935" s="512"/>
      <c r="AN935" s="512"/>
    </row>
    <row r="936" spans="1:40" ht="15.75" customHeight="1">
      <c r="A936" s="512"/>
      <c r="B936" s="512"/>
      <c r="C936" s="512"/>
      <c r="D936" s="512"/>
      <c r="E936" s="512"/>
      <c r="F936" s="512"/>
      <c r="G936" s="512"/>
      <c r="H936" s="512"/>
      <c r="I936" s="512"/>
      <c r="J936" s="512"/>
      <c r="K936" s="512"/>
      <c r="L936" s="512"/>
      <c r="M936" s="512"/>
      <c r="N936" s="512"/>
      <c r="O936" s="512"/>
      <c r="P936" s="512"/>
      <c r="Q936" s="512"/>
      <c r="R936" s="512"/>
      <c r="S936" s="512"/>
      <c r="T936" s="512"/>
      <c r="U936" s="512"/>
      <c r="V936" s="512"/>
      <c r="W936" s="512"/>
      <c r="X936" s="512"/>
      <c r="Y936" s="512"/>
      <c r="Z936" s="512"/>
      <c r="AA936" s="512"/>
      <c r="AB936" s="512"/>
      <c r="AC936" s="512"/>
      <c r="AD936" s="512"/>
      <c r="AE936" s="512"/>
      <c r="AF936" s="512"/>
      <c r="AG936" s="512"/>
      <c r="AH936" s="512"/>
      <c r="AI936" s="512"/>
      <c r="AJ936" s="512"/>
      <c r="AK936" s="512"/>
      <c r="AL936" s="512"/>
      <c r="AM936" s="512"/>
      <c r="AN936" s="512"/>
    </row>
    <row r="937" spans="1:40" ht="15.75" customHeight="1">
      <c r="A937" s="512"/>
      <c r="B937" s="512"/>
      <c r="C937" s="512"/>
      <c r="D937" s="512"/>
      <c r="E937" s="512"/>
      <c r="F937" s="512"/>
      <c r="G937" s="512"/>
      <c r="H937" s="512"/>
      <c r="I937" s="512"/>
      <c r="J937" s="512"/>
      <c r="K937" s="512"/>
      <c r="L937" s="512"/>
      <c r="M937" s="512"/>
      <c r="N937" s="512"/>
      <c r="O937" s="512"/>
      <c r="P937" s="512"/>
      <c r="Q937" s="512"/>
      <c r="R937" s="512"/>
      <c r="S937" s="512"/>
      <c r="T937" s="512"/>
      <c r="U937" s="512"/>
      <c r="V937" s="512"/>
      <c r="W937" s="512"/>
      <c r="X937" s="512"/>
      <c r="Y937" s="512"/>
      <c r="Z937" s="512"/>
      <c r="AA937" s="512"/>
      <c r="AB937" s="512"/>
      <c r="AC937" s="512"/>
      <c r="AD937" s="512"/>
      <c r="AE937" s="512"/>
      <c r="AF937" s="512"/>
      <c r="AG937" s="512"/>
      <c r="AH937" s="512"/>
      <c r="AI937" s="512"/>
      <c r="AJ937" s="512"/>
      <c r="AK937" s="512"/>
      <c r="AL937" s="512"/>
      <c r="AM937" s="512"/>
      <c r="AN937" s="512"/>
    </row>
    <row r="938" spans="1:40" ht="15.75" customHeight="1">
      <c r="A938" s="512"/>
      <c r="B938" s="512"/>
      <c r="C938" s="512"/>
      <c r="D938" s="512"/>
      <c r="E938" s="512"/>
      <c r="F938" s="512"/>
      <c r="G938" s="512"/>
      <c r="H938" s="512"/>
      <c r="I938" s="512"/>
      <c r="J938" s="512"/>
      <c r="K938" s="512"/>
      <c r="L938" s="512"/>
      <c r="M938" s="512"/>
      <c r="N938" s="512"/>
      <c r="O938" s="512"/>
      <c r="P938" s="512"/>
      <c r="Q938" s="512"/>
      <c r="R938" s="512"/>
      <c r="S938" s="512"/>
      <c r="T938" s="512"/>
      <c r="U938" s="512"/>
      <c r="V938" s="512"/>
      <c r="W938" s="512"/>
      <c r="X938" s="512"/>
      <c r="Y938" s="512"/>
      <c r="Z938" s="512"/>
      <c r="AA938" s="512"/>
      <c r="AB938" s="512"/>
      <c r="AC938" s="512"/>
      <c r="AD938" s="512"/>
      <c r="AE938" s="512"/>
      <c r="AF938" s="512"/>
      <c r="AG938" s="512"/>
      <c r="AH938" s="512"/>
      <c r="AI938" s="512"/>
      <c r="AJ938" s="512"/>
      <c r="AK938" s="512"/>
      <c r="AL938" s="512"/>
      <c r="AM938" s="512"/>
      <c r="AN938" s="512"/>
    </row>
    <row r="939" spans="1:40" ht="15.75" customHeight="1">
      <c r="A939" s="512"/>
      <c r="B939" s="512"/>
      <c r="C939" s="512"/>
      <c r="D939" s="512"/>
      <c r="E939" s="512"/>
      <c r="F939" s="512"/>
      <c r="G939" s="512"/>
      <c r="H939" s="512"/>
      <c r="I939" s="512"/>
      <c r="J939" s="512"/>
      <c r="K939" s="512"/>
      <c r="L939" s="512"/>
      <c r="M939" s="512"/>
      <c r="N939" s="512"/>
      <c r="O939" s="512"/>
      <c r="P939" s="512"/>
      <c r="Q939" s="512"/>
      <c r="R939" s="512"/>
      <c r="S939" s="512"/>
      <c r="T939" s="512"/>
      <c r="U939" s="512"/>
      <c r="V939" s="512"/>
      <c r="W939" s="512"/>
      <c r="X939" s="512"/>
      <c r="Y939" s="512"/>
      <c r="Z939" s="512"/>
      <c r="AA939" s="512"/>
      <c r="AB939" s="512"/>
      <c r="AC939" s="512"/>
      <c r="AD939" s="512"/>
      <c r="AE939" s="512"/>
      <c r="AF939" s="512"/>
      <c r="AG939" s="512"/>
      <c r="AH939" s="512"/>
      <c r="AI939" s="512"/>
      <c r="AJ939" s="512"/>
      <c r="AK939" s="512"/>
      <c r="AL939" s="512"/>
      <c r="AM939" s="512"/>
      <c r="AN939" s="512"/>
    </row>
    <row r="940" spans="1:40" ht="15.75" customHeight="1">
      <c r="A940" s="512"/>
      <c r="B940" s="512"/>
      <c r="C940" s="512"/>
      <c r="D940" s="512"/>
      <c r="E940" s="512"/>
      <c r="F940" s="512"/>
      <c r="G940" s="512"/>
      <c r="H940" s="512"/>
      <c r="I940" s="512"/>
      <c r="J940" s="512"/>
      <c r="K940" s="512"/>
      <c r="L940" s="512"/>
      <c r="M940" s="512"/>
      <c r="N940" s="512"/>
      <c r="O940" s="512"/>
      <c r="P940" s="512"/>
      <c r="Q940" s="512"/>
      <c r="R940" s="512"/>
      <c r="S940" s="512"/>
      <c r="T940" s="512"/>
      <c r="U940" s="512"/>
      <c r="V940" s="512"/>
      <c r="W940" s="512"/>
      <c r="X940" s="512"/>
      <c r="Y940" s="512"/>
      <c r="Z940" s="512"/>
      <c r="AA940" s="512"/>
      <c r="AB940" s="512"/>
      <c r="AC940" s="512"/>
      <c r="AD940" s="512"/>
      <c r="AE940" s="512"/>
      <c r="AF940" s="512"/>
      <c r="AG940" s="512"/>
      <c r="AH940" s="512"/>
      <c r="AI940" s="512"/>
      <c r="AJ940" s="512"/>
      <c r="AK940" s="512"/>
      <c r="AL940" s="512"/>
      <c r="AM940" s="512"/>
      <c r="AN940" s="512"/>
    </row>
    <row r="941" spans="1:40" ht="15.75" customHeight="1">
      <c r="A941" s="512"/>
      <c r="B941" s="512"/>
      <c r="C941" s="512"/>
      <c r="D941" s="512"/>
      <c r="E941" s="512"/>
      <c r="F941" s="512"/>
      <c r="G941" s="512"/>
      <c r="H941" s="512"/>
      <c r="I941" s="512"/>
      <c r="J941" s="512"/>
      <c r="K941" s="512"/>
      <c r="L941" s="512"/>
      <c r="M941" s="512"/>
      <c r="N941" s="512"/>
      <c r="O941" s="512"/>
      <c r="P941" s="512"/>
      <c r="Q941" s="512"/>
      <c r="R941" s="512"/>
      <c r="S941" s="512"/>
      <c r="T941" s="512"/>
      <c r="U941" s="512"/>
      <c r="V941" s="512"/>
      <c r="W941" s="512"/>
      <c r="X941" s="512"/>
      <c r="Y941" s="512"/>
      <c r="Z941" s="512"/>
      <c r="AA941" s="512"/>
      <c r="AB941" s="512"/>
      <c r="AC941" s="512"/>
      <c r="AD941" s="512"/>
      <c r="AE941" s="512"/>
      <c r="AF941" s="512"/>
      <c r="AG941" s="512"/>
      <c r="AH941" s="512"/>
      <c r="AI941" s="512"/>
      <c r="AJ941" s="512"/>
      <c r="AK941" s="512"/>
      <c r="AL941" s="512"/>
      <c r="AM941" s="512"/>
      <c r="AN941" s="512"/>
    </row>
    <row r="942" spans="1:40" ht="15.75" customHeight="1">
      <c r="A942" s="512"/>
      <c r="B942" s="512"/>
      <c r="C942" s="512"/>
      <c r="D942" s="512"/>
      <c r="E942" s="512"/>
      <c r="F942" s="512"/>
      <c r="G942" s="512"/>
      <c r="H942" s="512"/>
      <c r="I942" s="512"/>
      <c r="J942" s="512"/>
      <c r="K942" s="512"/>
      <c r="L942" s="512"/>
      <c r="M942" s="512"/>
      <c r="N942" s="512"/>
      <c r="O942" s="512"/>
      <c r="P942" s="512"/>
      <c r="Q942" s="512"/>
      <c r="R942" s="512"/>
      <c r="S942" s="512"/>
      <c r="T942" s="512"/>
      <c r="U942" s="512"/>
      <c r="V942" s="512"/>
      <c r="W942" s="512"/>
      <c r="X942" s="512"/>
      <c r="Y942" s="512"/>
      <c r="Z942" s="512"/>
      <c r="AA942" s="512"/>
      <c r="AB942" s="512"/>
      <c r="AC942" s="512"/>
      <c r="AD942" s="512"/>
      <c r="AE942" s="512"/>
      <c r="AF942" s="512"/>
      <c r="AG942" s="512"/>
      <c r="AH942" s="512"/>
      <c r="AI942" s="512"/>
      <c r="AJ942" s="512"/>
      <c r="AK942" s="512"/>
      <c r="AL942" s="512"/>
      <c r="AM942" s="512"/>
      <c r="AN942" s="512"/>
    </row>
    <row r="943" spans="1:40" ht="15.75" customHeight="1">
      <c r="A943" s="512"/>
      <c r="B943" s="512"/>
      <c r="C943" s="512"/>
      <c r="D943" s="512"/>
      <c r="E943" s="512"/>
      <c r="F943" s="512"/>
      <c r="G943" s="512"/>
      <c r="H943" s="512"/>
      <c r="I943" s="512"/>
      <c r="J943" s="512"/>
      <c r="K943" s="512"/>
      <c r="L943" s="512"/>
      <c r="M943" s="512"/>
      <c r="N943" s="512"/>
      <c r="O943" s="512"/>
      <c r="P943" s="512"/>
      <c r="Q943" s="512"/>
      <c r="R943" s="512"/>
      <c r="S943" s="512"/>
      <c r="T943" s="512"/>
      <c r="U943" s="512"/>
      <c r="V943" s="512"/>
      <c r="W943" s="512"/>
      <c r="X943" s="512"/>
      <c r="Y943" s="512"/>
      <c r="Z943" s="512"/>
      <c r="AA943" s="512"/>
      <c r="AB943" s="512"/>
      <c r="AC943" s="512"/>
      <c r="AD943" s="512"/>
      <c r="AE943" s="512"/>
      <c r="AF943" s="512"/>
      <c r="AG943" s="512"/>
      <c r="AH943" s="512"/>
      <c r="AI943" s="512"/>
      <c r="AJ943" s="512"/>
      <c r="AK943" s="512"/>
      <c r="AL943" s="512"/>
      <c r="AM943" s="512"/>
      <c r="AN943" s="512"/>
    </row>
    <row r="944" spans="1:40" ht="15.75" customHeight="1">
      <c r="A944" s="512"/>
      <c r="B944" s="512"/>
      <c r="C944" s="512"/>
      <c r="D944" s="512"/>
      <c r="E944" s="512"/>
      <c r="F944" s="512"/>
      <c r="G944" s="512"/>
      <c r="H944" s="512"/>
      <c r="I944" s="512"/>
      <c r="J944" s="512"/>
      <c r="K944" s="512"/>
      <c r="L944" s="512"/>
      <c r="M944" s="512"/>
      <c r="N944" s="512"/>
      <c r="O944" s="512"/>
      <c r="P944" s="512"/>
      <c r="Q944" s="512"/>
      <c r="R944" s="512"/>
      <c r="S944" s="512"/>
      <c r="T944" s="512"/>
      <c r="U944" s="512"/>
      <c r="V944" s="512"/>
      <c r="W944" s="512"/>
      <c r="X944" s="512"/>
      <c r="Y944" s="512"/>
      <c r="Z944" s="512"/>
      <c r="AA944" s="512"/>
      <c r="AB944" s="512"/>
      <c r="AC944" s="512"/>
      <c r="AD944" s="512"/>
      <c r="AE944" s="512"/>
      <c r="AF944" s="512"/>
      <c r="AG944" s="512"/>
      <c r="AH944" s="512"/>
      <c r="AI944" s="512"/>
      <c r="AJ944" s="512"/>
      <c r="AK944" s="512"/>
      <c r="AL944" s="512"/>
      <c r="AM944" s="512"/>
      <c r="AN944" s="512"/>
    </row>
    <row r="945" spans="1:40" ht="15.75" customHeight="1">
      <c r="A945" s="512"/>
      <c r="B945" s="512"/>
      <c r="C945" s="512"/>
      <c r="D945" s="512"/>
      <c r="E945" s="512"/>
      <c r="F945" s="512"/>
      <c r="G945" s="512"/>
      <c r="H945" s="512"/>
      <c r="I945" s="512"/>
      <c r="J945" s="512"/>
      <c r="K945" s="512"/>
      <c r="L945" s="512"/>
      <c r="M945" s="512"/>
      <c r="N945" s="512"/>
      <c r="O945" s="512"/>
      <c r="P945" s="512"/>
      <c r="Q945" s="512"/>
      <c r="R945" s="512"/>
      <c r="S945" s="512"/>
      <c r="T945" s="512"/>
      <c r="U945" s="512"/>
      <c r="V945" s="512"/>
      <c r="W945" s="512"/>
      <c r="X945" s="512"/>
      <c r="Y945" s="512"/>
      <c r="Z945" s="512"/>
      <c r="AA945" s="512"/>
      <c r="AB945" s="512"/>
      <c r="AC945" s="512"/>
      <c r="AD945" s="512"/>
      <c r="AE945" s="512"/>
      <c r="AF945" s="512"/>
      <c r="AG945" s="512"/>
      <c r="AH945" s="512"/>
      <c r="AI945" s="512"/>
      <c r="AJ945" s="512"/>
      <c r="AK945" s="512"/>
      <c r="AL945" s="512"/>
      <c r="AM945" s="512"/>
      <c r="AN945" s="512"/>
    </row>
    <row r="946" spans="1:40" ht="15.75" customHeight="1">
      <c r="A946" s="512"/>
      <c r="B946" s="512"/>
      <c r="C946" s="512"/>
      <c r="D946" s="512"/>
      <c r="E946" s="512"/>
      <c r="F946" s="512"/>
      <c r="G946" s="512"/>
      <c r="H946" s="512"/>
      <c r="I946" s="512"/>
      <c r="J946" s="512"/>
      <c r="K946" s="512"/>
      <c r="L946" s="512"/>
      <c r="M946" s="512"/>
      <c r="N946" s="512"/>
      <c r="O946" s="512"/>
      <c r="P946" s="512"/>
      <c r="Q946" s="512"/>
      <c r="R946" s="512"/>
      <c r="S946" s="512"/>
      <c r="T946" s="512"/>
      <c r="U946" s="512"/>
      <c r="V946" s="512"/>
      <c r="W946" s="512"/>
      <c r="X946" s="512"/>
      <c r="Y946" s="512"/>
      <c r="Z946" s="512"/>
      <c r="AA946" s="512"/>
      <c r="AB946" s="512"/>
      <c r="AC946" s="512"/>
      <c r="AD946" s="512"/>
      <c r="AE946" s="512"/>
      <c r="AF946" s="512"/>
      <c r="AG946" s="512"/>
      <c r="AH946" s="512"/>
      <c r="AI946" s="512"/>
      <c r="AJ946" s="512"/>
      <c r="AK946" s="512"/>
      <c r="AL946" s="512"/>
      <c r="AM946" s="512"/>
      <c r="AN946" s="512"/>
    </row>
    <row r="947" spans="1:40" ht="15.75" customHeight="1">
      <c r="A947" s="512"/>
      <c r="B947" s="512"/>
      <c r="C947" s="512"/>
      <c r="D947" s="512"/>
      <c r="E947" s="512"/>
      <c r="F947" s="512"/>
      <c r="G947" s="512"/>
      <c r="H947" s="512"/>
      <c r="I947" s="512"/>
      <c r="J947" s="512"/>
      <c r="K947" s="512"/>
      <c r="L947" s="512"/>
      <c r="M947" s="512"/>
      <c r="N947" s="512"/>
      <c r="O947" s="512"/>
      <c r="P947" s="512"/>
      <c r="Q947" s="512"/>
      <c r="R947" s="512"/>
      <c r="S947" s="512"/>
      <c r="T947" s="512"/>
      <c r="U947" s="512"/>
      <c r="V947" s="512"/>
      <c r="W947" s="512"/>
      <c r="X947" s="512"/>
      <c r="Y947" s="512"/>
      <c r="Z947" s="512"/>
      <c r="AA947" s="512"/>
      <c r="AB947" s="512"/>
      <c r="AC947" s="512"/>
      <c r="AD947" s="512"/>
      <c r="AE947" s="512"/>
      <c r="AF947" s="512"/>
      <c r="AG947" s="512"/>
      <c r="AH947" s="512"/>
      <c r="AI947" s="512"/>
      <c r="AJ947" s="512"/>
      <c r="AK947" s="512"/>
      <c r="AL947" s="512"/>
      <c r="AM947" s="512"/>
      <c r="AN947" s="512"/>
    </row>
    <row r="948" spans="1:40" ht="15.75" customHeight="1">
      <c r="A948" s="512"/>
      <c r="B948" s="512"/>
      <c r="C948" s="512"/>
      <c r="D948" s="512"/>
      <c r="E948" s="512"/>
      <c r="F948" s="512"/>
      <c r="G948" s="512"/>
      <c r="H948" s="512"/>
      <c r="I948" s="512"/>
      <c r="J948" s="512"/>
      <c r="K948" s="512"/>
      <c r="L948" s="512"/>
      <c r="M948" s="512"/>
      <c r="N948" s="512"/>
      <c r="O948" s="512"/>
      <c r="P948" s="512"/>
      <c r="Q948" s="512"/>
      <c r="R948" s="512"/>
      <c r="S948" s="512"/>
      <c r="T948" s="512"/>
      <c r="U948" s="512"/>
      <c r="V948" s="512"/>
      <c r="W948" s="512"/>
      <c r="X948" s="512"/>
      <c r="Y948" s="512"/>
      <c r="Z948" s="512"/>
      <c r="AA948" s="512"/>
      <c r="AB948" s="512"/>
      <c r="AC948" s="512"/>
      <c r="AD948" s="512"/>
      <c r="AE948" s="512"/>
      <c r="AF948" s="512"/>
      <c r="AG948" s="512"/>
      <c r="AH948" s="512"/>
      <c r="AI948" s="512"/>
      <c r="AJ948" s="512"/>
      <c r="AK948" s="512"/>
      <c r="AL948" s="512"/>
      <c r="AM948" s="512"/>
      <c r="AN948" s="512"/>
    </row>
    <row r="949" spans="1:40" ht="15.75" customHeight="1">
      <c r="A949" s="512"/>
      <c r="B949" s="512"/>
      <c r="C949" s="512"/>
      <c r="D949" s="512"/>
      <c r="E949" s="512"/>
      <c r="F949" s="512"/>
      <c r="G949" s="512"/>
      <c r="H949" s="512"/>
      <c r="I949" s="512"/>
      <c r="J949" s="512"/>
      <c r="K949" s="512"/>
      <c r="L949" s="512"/>
      <c r="M949" s="512"/>
      <c r="N949" s="512"/>
      <c r="O949" s="512"/>
      <c r="P949" s="512"/>
      <c r="Q949" s="512"/>
      <c r="R949" s="512"/>
      <c r="S949" s="512"/>
      <c r="T949" s="512"/>
      <c r="U949" s="512"/>
      <c r="V949" s="512"/>
      <c r="W949" s="512"/>
      <c r="X949" s="512"/>
      <c r="Y949" s="512"/>
      <c r="Z949" s="512"/>
      <c r="AA949" s="512"/>
      <c r="AB949" s="512"/>
      <c r="AC949" s="512"/>
      <c r="AD949" s="512"/>
      <c r="AE949" s="512"/>
      <c r="AF949" s="512"/>
      <c r="AG949" s="512"/>
      <c r="AH949" s="512"/>
      <c r="AI949" s="512"/>
      <c r="AJ949" s="512"/>
      <c r="AK949" s="512"/>
      <c r="AL949" s="512"/>
      <c r="AM949" s="512"/>
      <c r="AN949" s="512"/>
    </row>
    <row r="950" spans="1:40" ht="15.75" customHeight="1">
      <c r="A950" s="512"/>
      <c r="B950" s="512"/>
      <c r="C950" s="512"/>
      <c r="D950" s="512"/>
      <c r="E950" s="512"/>
      <c r="F950" s="512"/>
      <c r="G950" s="512"/>
      <c r="H950" s="512"/>
      <c r="I950" s="512"/>
      <c r="J950" s="512"/>
      <c r="K950" s="512"/>
      <c r="L950" s="512"/>
      <c r="M950" s="512"/>
      <c r="N950" s="512"/>
      <c r="O950" s="512"/>
      <c r="P950" s="512"/>
      <c r="Q950" s="512"/>
      <c r="R950" s="512"/>
      <c r="S950" s="512"/>
      <c r="T950" s="512"/>
      <c r="U950" s="512"/>
      <c r="V950" s="512"/>
      <c r="W950" s="512"/>
      <c r="X950" s="512"/>
      <c r="Y950" s="512"/>
      <c r="Z950" s="512"/>
      <c r="AA950" s="512"/>
      <c r="AB950" s="512"/>
      <c r="AC950" s="512"/>
      <c r="AD950" s="512"/>
      <c r="AE950" s="512"/>
      <c r="AF950" s="512"/>
      <c r="AG950" s="512"/>
      <c r="AH950" s="512"/>
      <c r="AI950" s="512"/>
      <c r="AJ950" s="512"/>
      <c r="AK950" s="512"/>
      <c r="AL950" s="512"/>
      <c r="AM950" s="512"/>
      <c r="AN950" s="512"/>
    </row>
    <row r="951" spans="1:40" ht="15.75" customHeight="1">
      <c r="A951" s="512"/>
      <c r="B951" s="512"/>
      <c r="C951" s="512"/>
      <c r="D951" s="512"/>
      <c r="E951" s="512"/>
      <c r="F951" s="512"/>
      <c r="G951" s="512"/>
      <c r="H951" s="512"/>
      <c r="I951" s="512"/>
      <c r="J951" s="512"/>
      <c r="K951" s="512"/>
      <c r="L951" s="512"/>
      <c r="M951" s="512"/>
      <c r="N951" s="512"/>
      <c r="O951" s="512"/>
      <c r="P951" s="512"/>
      <c r="Q951" s="512"/>
      <c r="R951" s="512"/>
      <c r="S951" s="512"/>
      <c r="T951" s="512"/>
      <c r="U951" s="512"/>
      <c r="V951" s="512"/>
      <c r="W951" s="512"/>
      <c r="X951" s="512"/>
      <c r="Y951" s="512"/>
      <c r="Z951" s="512"/>
      <c r="AA951" s="512"/>
      <c r="AB951" s="512"/>
      <c r="AC951" s="512"/>
      <c r="AD951" s="512"/>
      <c r="AE951" s="512"/>
      <c r="AF951" s="512"/>
      <c r="AG951" s="512"/>
      <c r="AH951" s="512"/>
      <c r="AI951" s="512"/>
      <c r="AJ951" s="512"/>
      <c r="AK951" s="512"/>
      <c r="AL951" s="512"/>
      <c r="AM951" s="512"/>
      <c r="AN951" s="512"/>
    </row>
    <row r="952" spans="1:40" ht="15.75" customHeight="1">
      <c r="A952" s="512"/>
      <c r="B952" s="512"/>
      <c r="C952" s="512"/>
      <c r="D952" s="512"/>
      <c r="E952" s="512"/>
      <c r="F952" s="512"/>
      <c r="G952" s="512"/>
      <c r="H952" s="512"/>
      <c r="I952" s="512"/>
      <c r="J952" s="512"/>
      <c r="K952" s="512"/>
      <c r="L952" s="512"/>
      <c r="M952" s="512"/>
      <c r="N952" s="512"/>
      <c r="O952" s="512"/>
      <c r="P952" s="512"/>
      <c r="Q952" s="512"/>
      <c r="R952" s="512"/>
      <c r="S952" s="512"/>
      <c r="T952" s="512"/>
      <c r="U952" s="512"/>
      <c r="V952" s="512"/>
      <c r="W952" s="512"/>
      <c r="X952" s="512"/>
      <c r="Y952" s="512"/>
      <c r="Z952" s="512"/>
      <c r="AA952" s="512"/>
      <c r="AB952" s="512"/>
      <c r="AC952" s="512"/>
      <c r="AD952" s="512"/>
      <c r="AE952" s="512"/>
      <c r="AF952" s="512"/>
      <c r="AG952" s="512"/>
      <c r="AH952" s="512"/>
      <c r="AI952" s="512"/>
      <c r="AJ952" s="512"/>
      <c r="AK952" s="512"/>
      <c r="AL952" s="512"/>
      <c r="AM952" s="512"/>
      <c r="AN952" s="512"/>
    </row>
    <row r="953" spans="1:40" ht="15.75" customHeight="1">
      <c r="A953" s="512"/>
      <c r="B953" s="512"/>
      <c r="C953" s="512"/>
      <c r="D953" s="512"/>
      <c r="E953" s="512"/>
      <c r="F953" s="512"/>
      <c r="G953" s="512"/>
      <c r="H953" s="512"/>
      <c r="I953" s="512"/>
      <c r="J953" s="512"/>
      <c r="K953" s="512"/>
      <c r="L953" s="512"/>
      <c r="M953" s="512"/>
      <c r="N953" s="512"/>
      <c r="O953" s="512"/>
      <c r="P953" s="512"/>
      <c r="Q953" s="512"/>
      <c r="R953" s="512"/>
      <c r="S953" s="512"/>
      <c r="T953" s="512"/>
      <c r="U953" s="512"/>
      <c r="V953" s="512"/>
      <c r="W953" s="512"/>
      <c r="X953" s="512"/>
      <c r="Y953" s="512"/>
      <c r="Z953" s="512"/>
      <c r="AA953" s="512"/>
      <c r="AB953" s="512"/>
      <c r="AC953" s="512"/>
      <c r="AD953" s="512"/>
      <c r="AE953" s="512"/>
      <c r="AF953" s="512"/>
      <c r="AG953" s="512"/>
      <c r="AH953" s="512"/>
      <c r="AI953" s="512"/>
      <c r="AJ953" s="512"/>
      <c r="AK953" s="512"/>
      <c r="AL953" s="512"/>
      <c r="AM953" s="512"/>
      <c r="AN953" s="512"/>
    </row>
    <row r="954" spans="1:40" ht="15.75" customHeight="1">
      <c r="A954" s="512"/>
      <c r="B954" s="512"/>
      <c r="C954" s="512"/>
      <c r="D954" s="512"/>
      <c r="E954" s="512"/>
      <c r="F954" s="512"/>
      <c r="G954" s="512"/>
      <c r="H954" s="512"/>
      <c r="I954" s="512"/>
      <c r="J954" s="512"/>
      <c r="K954" s="512"/>
      <c r="L954" s="512"/>
      <c r="M954" s="512"/>
      <c r="N954" s="512"/>
      <c r="O954" s="512"/>
      <c r="P954" s="512"/>
      <c r="Q954" s="512"/>
      <c r="R954" s="512"/>
      <c r="S954" s="512"/>
      <c r="T954" s="512"/>
      <c r="U954" s="512"/>
      <c r="V954" s="512"/>
      <c r="W954" s="512"/>
      <c r="X954" s="512"/>
      <c r="Y954" s="512"/>
      <c r="Z954" s="512"/>
      <c r="AA954" s="512"/>
      <c r="AB954" s="512"/>
      <c r="AC954" s="512"/>
      <c r="AD954" s="512"/>
      <c r="AE954" s="512"/>
      <c r="AF954" s="512"/>
      <c r="AG954" s="512"/>
      <c r="AH954" s="512"/>
      <c r="AI954" s="512"/>
      <c r="AJ954" s="512"/>
      <c r="AK954" s="512"/>
      <c r="AL954" s="512"/>
      <c r="AM954" s="512"/>
      <c r="AN954" s="512"/>
    </row>
    <row r="955" spans="1:40" ht="15.75" customHeight="1">
      <c r="A955" s="512"/>
      <c r="B955" s="512"/>
      <c r="C955" s="512"/>
      <c r="D955" s="512"/>
      <c r="E955" s="512"/>
      <c r="F955" s="512"/>
      <c r="G955" s="512"/>
      <c r="H955" s="512"/>
      <c r="I955" s="512"/>
      <c r="J955" s="512"/>
      <c r="K955" s="512"/>
      <c r="L955" s="512"/>
      <c r="M955" s="512"/>
      <c r="N955" s="512"/>
      <c r="O955" s="512"/>
      <c r="P955" s="512"/>
      <c r="Q955" s="512"/>
      <c r="R955" s="512"/>
      <c r="S955" s="512"/>
      <c r="T955" s="512"/>
      <c r="U955" s="512"/>
      <c r="V955" s="512"/>
      <c r="W955" s="512"/>
      <c r="X955" s="512"/>
      <c r="Y955" s="512"/>
      <c r="Z955" s="512"/>
      <c r="AA955" s="512"/>
      <c r="AB955" s="512"/>
      <c r="AC955" s="512"/>
      <c r="AD955" s="512"/>
      <c r="AE955" s="512"/>
      <c r="AF955" s="512"/>
      <c r="AG955" s="512"/>
      <c r="AH955" s="512"/>
      <c r="AI955" s="512"/>
      <c r="AJ955" s="512"/>
      <c r="AK955" s="512"/>
      <c r="AL955" s="512"/>
      <c r="AM955" s="512"/>
      <c r="AN955" s="512"/>
    </row>
    <row r="956" spans="1:40" ht="15.75" customHeight="1">
      <c r="A956" s="512"/>
      <c r="B956" s="512"/>
      <c r="C956" s="512"/>
      <c r="D956" s="512"/>
      <c r="E956" s="512"/>
      <c r="F956" s="512"/>
      <c r="G956" s="512"/>
      <c r="H956" s="512"/>
      <c r="I956" s="512"/>
      <c r="J956" s="512"/>
      <c r="K956" s="512"/>
      <c r="L956" s="512"/>
      <c r="M956" s="512"/>
      <c r="N956" s="512"/>
      <c r="O956" s="512"/>
      <c r="P956" s="512"/>
      <c r="Q956" s="512"/>
      <c r="R956" s="512"/>
      <c r="S956" s="512"/>
      <c r="T956" s="512"/>
      <c r="U956" s="512"/>
      <c r="V956" s="512"/>
      <c r="W956" s="512"/>
      <c r="X956" s="512"/>
      <c r="Y956" s="512"/>
      <c r="Z956" s="512"/>
      <c r="AA956" s="512"/>
      <c r="AB956" s="512"/>
      <c r="AC956" s="512"/>
      <c r="AD956" s="512"/>
      <c r="AE956" s="512"/>
      <c r="AF956" s="512"/>
      <c r="AG956" s="512"/>
      <c r="AH956" s="512"/>
      <c r="AI956" s="512"/>
      <c r="AJ956" s="512"/>
      <c r="AK956" s="512"/>
      <c r="AL956" s="512"/>
      <c r="AM956" s="512"/>
      <c r="AN956" s="512"/>
    </row>
    <row r="957" spans="1:40" ht="15.75" customHeight="1">
      <c r="A957" s="512"/>
      <c r="B957" s="512"/>
      <c r="C957" s="512"/>
      <c r="D957" s="512"/>
      <c r="E957" s="512"/>
      <c r="F957" s="512"/>
      <c r="G957" s="512"/>
      <c r="H957" s="512"/>
      <c r="I957" s="512"/>
      <c r="J957" s="512"/>
      <c r="K957" s="512"/>
      <c r="L957" s="512"/>
      <c r="M957" s="512"/>
      <c r="N957" s="512"/>
      <c r="O957" s="512"/>
      <c r="P957" s="512"/>
      <c r="Q957" s="512"/>
      <c r="R957" s="512"/>
      <c r="S957" s="512"/>
      <c r="T957" s="512"/>
      <c r="U957" s="512"/>
      <c r="V957" s="512"/>
      <c r="W957" s="512"/>
      <c r="X957" s="512"/>
      <c r="Y957" s="512"/>
      <c r="Z957" s="512"/>
      <c r="AA957" s="512"/>
      <c r="AB957" s="512"/>
      <c r="AC957" s="512"/>
      <c r="AD957" s="512"/>
      <c r="AE957" s="512"/>
      <c r="AF957" s="512"/>
      <c r="AG957" s="512"/>
      <c r="AH957" s="512"/>
      <c r="AI957" s="512"/>
      <c r="AJ957" s="512"/>
      <c r="AK957" s="512"/>
      <c r="AL957" s="512"/>
      <c r="AM957" s="512"/>
      <c r="AN957" s="512"/>
    </row>
    <row r="958" spans="1:40" ht="15.75" customHeight="1">
      <c r="A958" s="512"/>
      <c r="B958" s="512"/>
      <c r="C958" s="512"/>
      <c r="D958" s="512"/>
      <c r="E958" s="512"/>
      <c r="F958" s="512"/>
      <c r="G958" s="512"/>
      <c r="H958" s="512"/>
      <c r="I958" s="512"/>
      <c r="J958" s="512"/>
      <c r="K958" s="512"/>
      <c r="L958" s="512"/>
      <c r="M958" s="512"/>
      <c r="N958" s="512"/>
      <c r="O958" s="512"/>
      <c r="P958" s="512"/>
      <c r="Q958" s="512"/>
      <c r="R958" s="512"/>
      <c r="S958" s="512"/>
      <c r="T958" s="512"/>
      <c r="U958" s="512"/>
      <c r="V958" s="512"/>
      <c r="W958" s="512"/>
      <c r="X958" s="512"/>
      <c r="Y958" s="512"/>
      <c r="Z958" s="512"/>
      <c r="AA958" s="512"/>
      <c r="AB958" s="512"/>
      <c r="AC958" s="512"/>
      <c r="AD958" s="512"/>
      <c r="AE958" s="512"/>
      <c r="AF958" s="512"/>
      <c r="AG958" s="512"/>
      <c r="AH958" s="512"/>
      <c r="AI958" s="512"/>
      <c r="AJ958" s="512"/>
      <c r="AK958" s="512"/>
      <c r="AL958" s="512"/>
      <c r="AM958" s="512"/>
      <c r="AN958" s="512"/>
    </row>
    <row r="959" spans="1:40" ht="15.75" customHeight="1">
      <c r="A959" s="512"/>
      <c r="B959" s="512"/>
      <c r="C959" s="512"/>
      <c r="D959" s="512"/>
      <c r="E959" s="512"/>
      <c r="F959" s="512"/>
      <c r="G959" s="512"/>
      <c r="H959" s="512"/>
      <c r="I959" s="512"/>
      <c r="J959" s="512"/>
      <c r="K959" s="512"/>
      <c r="L959" s="512"/>
      <c r="M959" s="512"/>
      <c r="N959" s="512"/>
      <c r="O959" s="512"/>
      <c r="P959" s="512"/>
      <c r="Q959" s="512"/>
      <c r="R959" s="512"/>
      <c r="S959" s="512"/>
      <c r="T959" s="512"/>
      <c r="U959" s="512"/>
      <c r="V959" s="512"/>
      <c r="W959" s="512"/>
      <c r="X959" s="512"/>
      <c r="Y959" s="512"/>
      <c r="Z959" s="512"/>
      <c r="AA959" s="512"/>
      <c r="AB959" s="512"/>
      <c r="AC959" s="512"/>
      <c r="AD959" s="512"/>
      <c r="AE959" s="512"/>
      <c r="AF959" s="512"/>
      <c r="AG959" s="512"/>
      <c r="AH959" s="512"/>
      <c r="AI959" s="512"/>
      <c r="AJ959" s="512"/>
      <c r="AK959" s="512"/>
      <c r="AL959" s="512"/>
      <c r="AM959" s="512"/>
      <c r="AN959" s="512"/>
    </row>
    <row r="960" spans="1:40" ht="15.75" customHeight="1">
      <c r="A960" s="512"/>
      <c r="B960" s="512"/>
      <c r="C960" s="512"/>
      <c r="D960" s="512"/>
      <c r="E960" s="512"/>
      <c r="F960" s="512"/>
      <c r="G960" s="512"/>
      <c r="H960" s="512"/>
      <c r="I960" s="512"/>
      <c r="J960" s="512"/>
      <c r="K960" s="512"/>
      <c r="L960" s="512"/>
      <c r="M960" s="512"/>
      <c r="N960" s="512"/>
      <c r="O960" s="512"/>
      <c r="P960" s="512"/>
      <c r="Q960" s="512"/>
      <c r="R960" s="512"/>
      <c r="S960" s="512"/>
      <c r="T960" s="512"/>
      <c r="U960" s="512"/>
      <c r="V960" s="512"/>
      <c r="W960" s="512"/>
      <c r="X960" s="512"/>
      <c r="Y960" s="512"/>
      <c r="Z960" s="512"/>
      <c r="AA960" s="512"/>
      <c r="AB960" s="512"/>
      <c r="AC960" s="512"/>
      <c r="AD960" s="512"/>
      <c r="AE960" s="512"/>
      <c r="AF960" s="512"/>
      <c r="AG960" s="512"/>
      <c r="AH960" s="512"/>
      <c r="AI960" s="512"/>
      <c r="AJ960" s="512"/>
      <c r="AK960" s="512"/>
      <c r="AL960" s="512"/>
      <c r="AM960" s="512"/>
      <c r="AN960" s="512"/>
    </row>
    <row r="961" spans="1:40" ht="15.75" customHeight="1">
      <c r="A961" s="512"/>
      <c r="B961" s="512"/>
      <c r="C961" s="512"/>
      <c r="D961" s="512"/>
      <c r="E961" s="512"/>
      <c r="F961" s="512"/>
      <c r="G961" s="512"/>
      <c r="H961" s="512"/>
      <c r="I961" s="512"/>
      <c r="J961" s="512"/>
      <c r="K961" s="512"/>
      <c r="L961" s="512"/>
      <c r="M961" s="512"/>
      <c r="N961" s="512"/>
      <c r="O961" s="512"/>
      <c r="P961" s="512"/>
      <c r="Q961" s="512"/>
      <c r="R961" s="512"/>
      <c r="S961" s="512"/>
      <c r="T961" s="512"/>
      <c r="U961" s="512"/>
      <c r="V961" s="512"/>
      <c r="W961" s="512"/>
      <c r="X961" s="512"/>
      <c r="Y961" s="512"/>
      <c r="Z961" s="512"/>
      <c r="AA961" s="512"/>
      <c r="AB961" s="512"/>
      <c r="AC961" s="512"/>
      <c r="AD961" s="512"/>
      <c r="AE961" s="512"/>
      <c r="AF961" s="512"/>
      <c r="AG961" s="512"/>
      <c r="AH961" s="512"/>
      <c r="AI961" s="512"/>
      <c r="AJ961" s="512"/>
      <c r="AK961" s="512"/>
      <c r="AL961" s="512"/>
      <c r="AM961" s="512"/>
      <c r="AN961" s="512"/>
    </row>
    <row r="962" spans="1:40" ht="15.75" customHeight="1">
      <c r="A962" s="512"/>
      <c r="B962" s="512"/>
      <c r="C962" s="512"/>
      <c r="D962" s="512"/>
      <c r="E962" s="512"/>
      <c r="F962" s="512"/>
      <c r="G962" s="512"/>
      <c r="H962" s="512"/>
      <c r="I962" s="512"/>
      <c r="J962" s="512"/>
      <c r="K962" s="512"/>
      <c r="L962" s="512"/>
      <c r="M962" s="512"/>
      <c r="N962" s="512"/>
      <c r="O962" s="512"/>
      <c r="P962" s="512"/>
      <c r="Q962" s="512"/>
      <c r="R962" s="512"/>
      <c r="S962" s="512"/>
      <c r="T962" s="512"/>
      <c r="U962" s="512"/>
      <c r="V962" s="512"/>
      <c r="W962" s="512"/>
      <c r="X962" s="512"/>
      <c r="Y962" s="512"/>
      <c r="Z962" s="512"/>
      <c r="AA962" s="512"/>
      <c r="AB962" s="512"/>
      <c r="AC962" s="512"/>
      <c r="AD962" s="512"/>
      <c r="AE962" s="512"/>
      <c r="AF962" s="512"/>
      <c r="AG962" s="512"/>
      <c r="AH962" s="512"/>
      <c r="AI962" s="512"/>
      <c r="AJ962" s="512"/>
      <c r="AK962" s="512"/>
      <c r="AL962" s="512"/>
      <c r="AM962" s="512"/>
      <c r="AN962" s="512"/>
    </row>
    <row r="963" spans="1:40" ht="15.75" customHeight="1">
      <c r="A963" s="512"/>
      <c r="B963" s="512"/>
      <c r="C963" s="512"/>
      <c r="D963" s="512"/>
      <c r="E963" s="512"/>
      <c r="F963" s="512"/>
      <c r="G963" s="512"/>
      <c r="H963" s="512"/>
      <c r="I963" s="512"/>
      <c r="J963" s="512"/>
      <c r="K963" s="512"/>
      <c r="L963" s="512"/>
      <c r="M963" s="512"/>
      <c r="N963" s="512"/>
      <c r="O963" s="512"/>
      <c r="P963" s="512"/>
      <c r="Q963" s="512"/>
      <c r="R963" s="512"/>
      <c r="S963" s="512"/>
      <c r="T963" s="512"/>
      <c r="U963" s="512"/>
      <c r="V963" s="512"/>
      <c r="W963" s="512"/>
      <c r="X963" s="512"/>
      <c r="Y963" s="512"/>
      <c r="Z963" s="512"/>
      <c r="AA963" s="512"/>
      <c r="AB963" s="512"/>
      <c r="AC963" s="512"/>
      <c r="AD963" s="512"/>
      <c r="AE963" s="512"/>
      <c r="AF963" s="512"/>
      <c r="AG963" s="512"/>
      <c r="AH963" s="512"/>
      <c r="AI963" s="512"/>
      <c r="AJ963" s="512"/>
      <c r="AK963" s="512"/>
      <c r="AL963" s="512"/>
      <c r="AM963" s="512"/>
      <c r="AN963" s="512"/>
    </row>
    <row r="964" spans="1:40" ht="15.75" customHeight="1">
      <c r="A964" s="512"/>
      <c r="B964" s="512"/>
      <c r="C964" s="512"/>
      <c r="D964" s="512"/>
      <c r="E964" s="512"/>
      <c r="F964" s="512"/>
      <c r="G964" s="512"/>
      <c r="H964" s="512"/>
      <c r="I964" s="512"/>
      <c r="J964" s="512"/>
      <c r="K964" s="512"/>
      <c r="L964" s="512"/>
      <c r="M964" s="512"/>
      <c r="N964" s="512"/>
      <c r="O964" s="512"/>
      <c r="P964" s="512"/>
      <c r="Q964" s="512"/>
      <c r="R964" s="512"/>
      <c r="S964" s="512"/>
      <c r="T964" s="512"/>
      <c r="U964" s="512"/>
      <c r="V964" s="512"/>
      <c r="W964" s="512"/>
      <c r="X964" s="512"/>
      <c r="Y964" s="512"/>
      <c r="Z964" s="512"/>
      <c r="AA964" s="512"/>
      <c r="AB964" s="512"/>
      <c r="AC964" s="512"/>
      <c r="AD964" s="512"/>
      <c r="AE964" s="512"/>
      <c r="AF964" s="512"/>
      <c r="AG964" s="512"/>
      <c r="AH964" s="512"/>
      <c r="AI964" s="512"/>
      <c r="AJ964" s="512"/>
      <c r="AK964" s="512"/>
      <c r="AL964" s="512"/>
      <c r="AM964" s="512"/>
      <c r="AN964" s="512"/>
    </row>
    <row r="965" spans="1:40" ht="15.75" customHeight="1">
      <c r="A965" s="512"/>
      <c r="B965" s="512"/>
      <c r="C965" s="512"/>
      <c r="D965" s="512"/>
      <c r="E965" s="512"/>
      <c r="F965" s="512"/>
      <c r="G965" s="512"/>
      <c r="H965" s="512"/>
      <c r="I965" s="512"/>
      <c r="J965" s="512"/>
      <c r="K965" s="512"/>
      <c r="L965" s="512"/>
      <c r="M965" s="512"/>
      <c r="N965" s="512"/>
      <c r="O965" s="512"/>
      <c r="P965" s="512"/>
      <c r="Q965" s="512"/>
      <c r="R965" s="512"/>
      <c r="S965" s="512"/>
      <c r="T965" s="512"/>
      <c r="U965" s="512"/>
      <c r="V965" s="512"/>
      <c r="W965" s="512"/>
      <c r="X965" s="512"/>
      <c r="Y965" s="512"/>
      <c r="Z965" s="512"/>
      <c r="AA965" s="512"/>
      <c r="AB965" s="512"/>
      <c r="AC965" s="512"/>
      <c r="AD965" s="512"/>
      <c r="AE965" s="512"/>
      <c r="AF965" s="512"/>
      <c r="AG965" s="512"/>
      <c r="AH965" s="512"/>
      <c r="AI965" s="512"/>
      <c r="AJ965" s="512"/>
      <c r="AK965" s="512"/>
      <c r="AL965" s="512"/>
      <c r="AM965" s="512"/>
      <c r="AN965" s="512"/>
    </row>
    <row r="966" spans="1:40" ht="15.75" customHeight="1">
      <c r="A966" s="512"/>
      <c r="B966" s="512"/>
      <c r="C966" s="512"/>
      <c r="D966" s="512"/>
      <c r="E966" s="512"/>
      <c r="F966" s="512"/>
      <c r="G966" s="512"/>
      <c r="H966" s="512"/>
      <c r="I966" s="512"/>
      <c r="J966" s="512"/>
      <c r="K966" s="512"/>
      <c r="L966" s="512"/>
      <c r="M966" s="512"/>
      <c r="N966" s="512"/>
      <c r="O966" s="512"/>
      <c r="P966" s="512"/>
      <c r="Q966" s="512"/>
      <c r="R966" s="512"/>
      <c r="S966" s="512"/>
      <c r="T966" s="512"/>
      <c r="U966" s="512"/>
      <c r="V966" s="512"/>
      <c r="W966" s="512"/>
      <c r="X966" s="512"/>
      <c r="Y966" s="512"/>
      <c r="Z966" s="512"/>
      <c r="AA966" s="512"/>
      <c r="AB966" s="512"/>
      <c r="AC966" s="512"/>
      <c r="AD966" s="512"/>
      <c r="AE966" s="512"/>
      <c r="AF966" s="512"/>
      <c r="AG966" s="512"/>
      <c r="AH966" s="512"/>
      <c r="AI966" s="512"/>
      <c r="AJ966" s="512"/>
      <c r="AK966" s="512"/>
      <c r="AL966" s="512"/>
      <c r="AM966" s="512"/>
      <c r="AN966" s="512"/>
    </row>
    <row r="967" spans="1:40" ht="15.75" customHeight="1">
      <c r="A967" s="512"/>
      <c r="B967" s="512"/>
      <c r="C967" s="512"/>
      <c r="D967" s="512"/>
      <c r="E967" s="512"/>
      <c r="F967" s="512"/>
      <c r="G967" s="512"/>
      <c r="H967" s="512"/>
      <c r="I967" s="512"/>
      <c r="J967" s="512"/>
      <c r="K967" s="512"/>
      <c r="L967" s="512"/>
      <c r="M967" s="512"/>
      <c r="N967" s="512"/>
      <c r="O967" s="512"/>
      <c r="P967" s="512"/>
      <c r="Q967" s="512"/>
      <c r="R967" s="512"/>
      <c r="S967" s="512"/>
      <c r="T967" s="512"/>
      <c r="U967" s="512"/>
      <c r="V967" s="512"/>
      <c r="W967" s="512"/>
      <c r="X967" s="512"/>
      <c r="Y967" s="512"/>
      <c r="Z967" s="512"/>
      <c r="AA967" s="512"/>
      <c r="AB967" s="512"/>
      <c r="AC967" s="512"/>
      <c r="AD967" s="512"/>
      <c r="AE967" s="512"/>
      <c r="AF967" s="512"/>
      <c r="AG967" s="512"/>
      <c r="AH967" s="512"/>
      <c r="AI967" s="512"/>
      <c r="AJ967" s="512"/>
      <c r="AK967" s="512"/>
      <c r="AL967" s="512"/>
      <c r="AM967" s="512"/>
      <c r="AN967" s="512"/>
    </row>
    <row r="968" spans="1:40" ht="15.75" customHeight="1">
      <c r="A968" s="512"/>
      <c r="B968" s="512"/>
      <c r="C968" s="512"/>
      <c r="D968" s="512"/>
      <c r="E968" s="512"/>
      <c r="F968" s="512"/>
      <c r="G968" s="512"/>
      <c r="H968" s="512"/>
      <c r="I968" s="512"/>
      <c r="J968" s="512"/>
      <c r="K968" s="512"/>
      <c r="L968" s="512"/>
      <c r="M968" s="512"/>
      <c r="N968" s="512"/>
      <c r="O968" s="512"/>
      <c r="P968" s="512"/>
      <c r="Q968" s="512"/>
      <c r="R968" s="512"/>
      <c r="S968" s="512"/>
      <c r="T968" s="512"/>
      <c r="U968" s="512"/>
      <c r="V968" s="512"/>
      <c r="W968" s="512"/>
      <c r="X968" s="512"/>
      <c r="Y968" s="512"/>
      <c r="Z968" s="512"/>
      <c r="AA968" s="512"/>
      <c r="AB968" s="512"/>
      <c r="AC968" s="512"/>
      <c r="AD968" s="512"/>
      <c r="AE968" s="512"/>
      <c r="AF968" s="512"/>
      <c r="AG968" s="512"/>
      <c r="AH968" s="512"/>
      <c r="AI968" s="512"/>
      <c r="AJ968" s="512"/>
      <c r="AK968" s="512"/>
      <c r="AL968" s="512"/>
      <c r="AM968" s="512"/>
      <c r="AN968" s="512"/>
    </row>
    <row r="969" spans="1:40" ht="15.75" customHeight="1">
      <c r="A969" s="512"/>
      <c r="B969" s="512"/>
      <c r="C969" s="512"/>
      <c r="D969" s="512"/>
      <c r="E969" s="512"/>
      <c r="F969" s="512"/>
      <c r="G969" s="512"/>
      <c r="H969" s="512"/>
      <c r="I969" s="512"/>
      <c r="J969" s="512"/>
      <c r="K969" s="512"/>
      <c r="L969" s="512"/>
      <c r="M969" s="512"/>
      <c r="N969" s="512"/>
      <c r="O969" s="512"/>
      <c r="P969" s="512"/>
      <c r="Q969" s="512"/>
      <c r="R969" s="512"/>
      <c r="S969" s="512"/>
      <c r="T969" s="512"/>
      <c r="U969" s="512"/>
      <c r="V969" s="512"/>
      <c r="W969" s="512"/>
      <c r="X969" s="512"/>
      <c r="Y969" s="512"/>
      <c r="Z969" s="512"/>
      <c r="AA969" s="512"/>
      <c r="AB969" s="512"/>
      <c r="AC969" s="512"/>
      <c r="AD969" s="512"/>
      <c r="AE969" s="512"/>
      <c r="AF969" s="512"/>
      <c r="AG969" s="512"/>
      <c r="AH969" s="512"/>
      <c r="AI969" s="512"/>
      <c r="AJ969" s="512"/>
      <c r="AK969" s="512"/>
      <c r="AL969" s="512"/>
      <c r="AM969" s="512"/>
      <c r="AN969" s="512"/>
    </row>
    <row r="970" spans="1:40" ht="15.75" customHeight="1">
      <c r="A970" s="512"/>
      <c r="B970" s="512"/>
      <c r="C970" s="512"/>
      <c r="D970" s="512"/>
      <c r="E970" s="512"/>
      <c r="F970" s="512"/>
      <c r="G970" s="512"/>
      <c r="H970" s="512"/>
      <c r="I970" s="512"/>
      <c r="J970" s="512"/>
      <c r="K970" s="512"/>
      <c r="L970" s="512"/>
      <c r="M970" s="512"/>
      <c r="N970" s="512"/>
      <c r="O970" s="512"/>
      <c r="P970" s="512"/>
      <c r="Q970" s="512"/>
      <c r="R970" s="512"/>
      <c r="S970" s="512"/>
      <c r="T970" s="512"/>
      <c r="U970" s="512"/>
      <c r="V970" s="512"/>
      <c r="W970" s="512"/>
      <c r="X970" s="512"/>
      <c r="Y970" s="512"/>
      <c r="Z970" s="512"/>
      <c r="AA970" s="512"/>
      <c r="AB970" s="512"/>
      <c r="AC970" s="512"/>
      <c r="AD970" s="512"/>
      <c r="AE970" s="512"/>
      <c r="AF970" s="512"/>
      <c r="AG970" s="512"/>
      <c r="AH970" s="512"/>
      <c r="AI970" s="512"/>
      <c r="AJ970" s="512"/>
      <c r="AK970" s="512"/>
      <c r="AL970" s="512"/>
      <c r="AM970" s="512"/>
      <c r="AN970" s="512"/>
    </row>
    <row r="971" spans="1:40" ht="15.75" customHeight="1">
      <c r="A971" s="512"/>
      <c r="B971" s="512"/>
      <c r="C971" s="512"/>
      <c r="D971" s="512"/>
      <c r="E971" s="512"/>
      <c r="F971" s="512"/>
      <c r="G971" s="512"/>
      <c r="H971" s="512"/>
      <c r="I971" s="512"/>
      <c r="J971" s="512"/>
      <c r="K971" s="512"/>
      <c r="L971" s="512"/>
      <c r="M971" s="512"/>
      <c r="N971" s="512"/>
      <c r="O971" s="512"/>
      <c r="P971" s="512"/>
      <c r="Q971" s="512"/>
      <c r="R971" s="512"/>
      <c r="S971" s="512"/>
      <c r="T971" s="512"/>
      <c r="U971" s="512"/>
      <c r="V971" s="512"/>
      <c r="W971" s="512"/>
      <c r="X971" s="512"/>
      <c r="Y971" s="512"/>
      <c r="Z971" s="512"/>
      <c r="AA971" s="512"/>
      <c r="AB971" s="512"/>
      <c r="AC971" s="512"/>
      <c r="AD971" s="512"/>
      <c r="AE971" s="512"/>
      <c r="AF971" s="512"/>
      <c r="AG971" s="512"/>
      <c r="AH971" s="512"/>
      <c r="AI971" s="512"/>
      <c r="AJ971" s="512"/>
      <c r="AK971" s="512"/>
      <c r="AL971" s="512"/>
      <c r="AM971" s="512"/>
      <c r="AN971" s="512"/>
    </row>
    <row r="972" spans="1:40" ht="15.75" customHeight="1">
      <c r="A972" s="512"/>
      <c r="B972" s="512"/>
      <c r="C972" s="512"/>
      <c r="D972" s="512"/>
      <c r="E972" s="512"/>
      <c r="F972" s="512"/>
      <c r="G972" s="512"/>
      <c r="H972" s="512"/>
      <c r="I972" s="512"/>
      <c r="J972" s="512"/>
      <c r="K972" s="512"/>
      <c r="L972" s="512"/>
      <c r="M972" s="512"/>
      <c r="N972" s="512"/>
      <c r="O972" s="512"/>
      <c r="P972" s="512"/>
      <c r="Q972" s="512"/>
      <c r="R972" s="512"/>
      <c r="S972" s="512"/>
      <c r="T972" s="512"/>
      <c r="U972" s="512"/>
      <c r="V972" s="512"/>
      <c r="W972" s="512"/>
      <c r="X972" s="512"/>
      <c r="Y972" s="512"/>
      <c r="Z972" s="512"/>
      <c r="AA972" s="512"/>
      <c r="AB972" s="512"/>
      <c r="AC972" s="512"/>
      <c r="AD972" s="512"/>
      <c r="AE972" s="512"/>
      <c r="AF972" s="512"/>
      <c r="AG972" s="512"/>
      <c r="AH972" s="512"/>
      <c r="AI972" s="512"/>
      <c r="AJ972" s="512"/>
      <c r="AK972" s="512"/>
      <c r="AL972" s="512"/>
      <c r="AM972" s="512"/>
      <c r="AN972" s="512"/>
    </row>
    <row r="973" spans="1:40" ht="15.75" customHeight="1">
      <c r="A973" s="512"/>
      <c r="B973" s="512"/>
      <c r="C973" s="512"/>
      <c r="D973" s="512"/>
      <c r="E973" s="512"/>
      <c r="F973" s="512"/>
      <c r="G973" s="512"/>
      <c r="H973" s="512"/>
      <c r="I973" s="512"/>
      <c r="J973" s="512"/>
      <c r="K973" s="512"/>
      <c r="L973" s="512"/>
      <c r="M973" s="512"/>
      <c r="N973" s="512"/>
      <c r="O973" s="512"/>
      <c r="P973" s="512"/>
      <c r="Q973" s="512"/>
      <c r="R973" s="512"/>
      <c r="S973" s="512"/>
      <c r="T973" s="512"/>
      <c r="U973" s="512"/>
      <c r="V973" s="512"/>
      <c r="W973" s="512"/>
      <c r="X973" s="512"/>
      <c r="Y973" s="512"/>
      <c r="Z973" s="512"/>
      <c r="AA973" s="512"/>
      <c r="AB973" s="512"/>
      <c r="AC973" s="512"/>
      <c r="AD973" s="512"/>
      <c r="AE973" s="512"/>
      <c r="AF973" s="512"/>
      <c r="AG973" s="512"/>
      <c r="AH973" s="512"/>
      <c r="AI973" s="512"/>
      <c r="AJ973" s="512"/>
      <c r="AK973" s="512"/>
      <c r="AL973" s="512"/>
      <c r="AM973" s="512"/>
      <c r="AN973" s="512"/>
    </row>
    <row r="974" spans="1:40" ht="15.75" customHeight="1">
      <c r="A974" s="512"/>
      <c r="B974" s="512"/>
      <c r="C974" s="512"/>
      <c r="D974" s="512"/>
      <c r="E974" s="512"/>
      <c r="F974" s="512"/>
      <c r="G974" s="512"/>
      <c r="H974" s="512"/>
      <c r="I974" s="512"/>
      <c r="J974" s="512"/>
      <c r="K974" s="512"/>
      <c r="L974" s="512"/>
      <c r="M974" s="512"/>
      <c r="N974" s="512"/>
      <c r="O974" s="512"/>
      <c r="P974" s="512"/>
      <c r="Q974" s="512"/>
      <c r="R974" s="512"/>
      <c r="S974" s="512"/>
      <c r="T974" s="512"/>
      <c r="U974" s="512"/>
      <c r="V974" s="512"/>
      <c r="W974" s="512"/>
      <c r="X974" s="512"/>
      <c r="Y974" s="512"/>
      <c r="Z974" s="512"/>
      <c r="AA974" s="512"/>
      <c r="AB974" s="512"/>
      <c r="AC974" s="512"/>
      <c r="AD974" s="512"/>
      <c r="AE974" s="512"/>
      <c r="AF974" s="512"/>
      <c r="AG974" s="512"/>
      <c r="AH974" s="512"/>
      <c r="AI974" s="512"/>
      <c r="AJ974" s="512"/>
      <c r="AK974" s="512"/>
      <c r="AL974" s="512"/>
      <c r="AM974" s="512"/>
      <c r="AN974" s="512"/>
    </row>
    <row r="975" spans="1:40" ht="15.75" customHeight="1">
      <c r="A975" s="512"/>
      <c r="B975" s="512"/>
      <c r="C975" s="512"/>
      <c r="D975" s="512"/>
      <c r="E975" s="512"/>
      <c r="F975" s="512"/>
      <c r="G975" s="512"/>
      <c r="H975" s="512"/>
      <c r="I975" s="512"/>
      <c r="J975" s="512"/>
      <c r="K975" s="512"/>
      <c r="L975" s="512"/>
      <c r="M975" s="512"/>
      <c r="N975" s="512"/>
      <c r="O975" s="512"/>
      <c r="P975" s="512"/>
      <c r="Q975" s="512"/>
      <c r="R975" s="512"/>
      <c r="S975" s="512"/>
      <c r="T975" s="512"/>
      <c r="U975" s="512"/>
      <c r="V975" s="512"/>
      <c r="W975" s="512"/>
      <c r="X975" s="512"/>
      <c r="Y975" s="512"/>
      <c r="Z975" s="512"/>
      <c r="AA975" s="512"/>
      <c r="AB975" s="512"/>
      <c r="AC975" s="512"/>
      <c r="AD975" s="512"/>
      <c r="AE975" s="512"/>
      <c r="AF975" s="512"/>
      <c r="AG975" s="512"/>
      <c r="AH975" s="512"/>
      <c r="AI975" s="512"/>
      <c r="AJ975" s="512"/>
      <c r="AK975" s="512"/>
      <c r="AL975" s="512"/>
      <c r="AM975" s="512"/>
      <c r="AN975" s="512"/>
    </row>
    <row r="976" spans="1:40" ht="15.75" customHeight="1">
      <c r="A976" s="512"/>
      <c r="B976" s="512"/>
      <c r="C976" s="512"/>
      <c r="D976" s="512"/>
      <c r="E976" s="512"/>
      <c r="F976" s="512"/>
      <c r="G976" s="512"/>
      <c r="H976" s="512"/>
      <c r="I976" s="512"/>
      <c r="J976" s="512"/>
      <c r="K976" s="512"/>
      <c r="L976" s="512"/>
      <c r="M976" s="512"/>
      <c r="N976" s="512"/>
      <c r="O976" s="512"/>
      <c r="P976" s="512"/>
      <c r="Q976" s="512"/>
      <c r="R976" s="512"/>
      <c r="S976" s="512"/>
      <c r="T976" s="512"/>
      <c r="U976" s="512"/>
      <c r="V976" s="512"/>
      <c r="W976" s="512"/>
      <c r="X976" s="512"/>
      <c r="Y976" s="512"/>
      <c r="Z976" s="512"/>
      <c r="AA976" s="512"/>
      <c r="AB976" s="512"/>
      <c r="AC976" s="512"/>
      <c r="AD976" s="512"/>
      <c r="AE976" s="512"/>
      <c r="AF976" s="512"/>
      <c r="AG976" s="512"/>
      <c r="AH976" s="512"/>
      <c r="AI976" s="512"/>
      <c r="AJ976" s="512"/>
      <c r="AK976" s="512"/>
      <c r="AL976" s="512"/>
      <c r="AM976" s="512"/>
      <c r="AN976" s="512"/>
    </row>
    <row r="977" spans="1:40" ht="15.75" customHeight="1">
      <c r="A977" s="512"/>
      <c r="B977" s="512"/>
      <c r="C977" s="512"/>
      <c r="D977" s="512"/>
      <c r="E977" s="512"/>
      <c r="F977" s="512"/>
      <c r="G977" s="512"/>
      <c r="H977" s="512"/>
      <c r="I977" s="512"/>
      <c r="J977" s="512"/>
      <c r="K977" s="512"/>
      <c r="L977" s="512"/>
      <c r="M977" s="512"/>
      <c r="N977" s="512"/>
      <c r="O977" s="512"/>
      <c r="P977" s="512"/>
      <c r="Q977" s="512"/>
      <c r="R977" s="512"/>
      <c r="S977" s="512"/>
      <c r="T977" s="512"/>
      <c r="U977" s="512"/>
      <c r="V977" s="512"/>
      <c r="W977" s="512"/>
      <c r="X977" s="512"/>
      <c r="Y977" s="512"/>
      <c r="Z977" s="512"/>
      <c r="AA977" s="512"/>
      <c r="AB977" s="512"/>
      <c r="AC977" s="512"/>
      <c r="AD977" s="512"/>
      <c r="AE977" s="512"/>
      <c r="AF977" s="512"/>
      <c r="AG977" s="512"/>
      <c r="AH977" s="512"/>
      <c r="AI977" s="512"/>
      <c r="AJ977" s="512"/>
      <c r="AK977" s="512"/>
      <c r="AL977" s="512"/>
      <c r="AM977" s="512"/>
      <c r="AN977" s="512"/>
    </row>
    <row r="978" spans="1:40" ht="15.75" customHeight="1">
      <c r="A978" s="512"/>
      <c r="B978" s="512"/>
      <c r="C978" s="512"/>
      <c r="D978" s="512"/>
      <c r="E978" s="512"/>
      <c r="F978" s="512"/>
      <c r="G978" s="512"/>
      <c r="H978" s="512"/>
      <c r="I978" s="512"/>
      <c r="J978" s="512"/>
      <c r="K978" s="512"/>
      <c r="L978" s="512"/>
      <c r="M978" s="512"/>
      <c r="N978" s="512"/>
      <c r="O978" s="512"/>
      <c r="P978" s="512"/>
      <c r="Q978" s="512"/>
      <c r="R978" s="512"/>
      <c r="S978" s="512"/>
      <c r="T978" s="512"/>
      <c r="U978" s="512"/>
      <c r="V978" s="512"/>
      <c r="W978" s="512"/>
      <c r="X978" s="512"/>
      <c r="Y978" s="512"/>
      <c r="Z978" s="512"/>
      <c r="AA978" s="512"/>
      <c r="AB978" s="512"/>
      <c r="AC978" s="512"/>
      <c r="AD978" s="512"/>
      <c r="AE978" s="512"/>
      <c r="AF978" s="512"/>
      <c r="AG978" s="512"/>
      <c r="AH978" s="512"/>
      <c r="AI978" s="512"/>
      <c r="AJ978" s="512"/>
      <c r="AK978" s="512"/>
      <c r="AL978" s="512"/>
      <c r="AM978" s="512"/>
      <c r="AN978" s="512"/>
    </row>
    <row r="979" spans="1:40" ht="15.75" customHeight="1">
      <c r="A979" s="512"/>
      <c r="B979" s="512"/>
      <c r="C979" s="512"/>
      <c r="D979" s="512"/>
      <c r="E979" s="512"/>
      <c r="F979" s="512"/>
      <c r="G979" s="512"/>
      <c r="H979" s="512"/>
      <c r="I979" s="512"/>
      <c r="J979" s="512"/>
      <c r="K979" s="512"/>
      <c r="L979" s="512"/>
      <c r="M979" s="512"/>
      <c r="N979" s="512"/>
      <c r="O979" s="512"/>
      <c r="P979" s="512"/>
      <c r="Q979" s="512"/>
      <c r="R979" s="512"/>
      <c r="S979" s="512"/>
      <c r="T979" s="512"/>
      <c r="U979" s="512"/>
      <c r="V979" s="512"/>
      <c r="W979" s="512"/>
      <c r="X979" s="512"/>
      <c r="Y979" s="512"/>
      <c r="Z979" s="512"/>
      <c r="AA979" s="512"/>
      <c r="AB979" s="512"/>
      <c r="AC979" s="512"/>
      <c r="AD979" s="512"/>
      <c r="AE979" s="512"/>
      <c r="AF979" s="512"/>
      <c r="AG979" s="512"/>
      <c r="AH979" s="512"/>
      <c r="AI979" s="512"/>
      <c r="AJ979" s="512"/>
      <c r="AK979" s="512"/>
      <c r="AL979" s="512"/>
      <c r="AM979" s="512"/>
      <c r="AN979" s="512"/>
    </row>
    <row r="980" spans="1:40" ht="15.75" customHeight="1">
      <c r="A980" s="512"/>
      <c r="B980" s="512"/>
      <c r="C980" s="512"/>
      <c r="D980" s="512"/>
      <c r="E980" s="512"/>
      <c r="F980" s="512"/>
      <c r="G980" s="512"/>
      <c r="H980" s="512"/>
      <c r="I980" s="512"/>
      <c r="J980" s="512"/>
      <c r="K980" s="512"/>
      <c r="L980" s="512"/>
      <c r="M980" s="512"/>
      <c r="N980" s="512"/>
      <c r="O980" s="512"/>
      <c r="P980" s="512"/>
      <c r="Q980" s="512"/>
      <c r="R980" s="512"/>
      <c r="S980" s="512"/>
      <c r="T980" s="512"/>
      <c r="U980" s="512"/>
      <c r="V980" s="512"/>
      <c r="W980" s="512"/>
      <c r="X980" s="512"/>
      <c r="Y980" s="512"/>
      <c r="Z980" s="512"/>
      <c r="AA980" s="512"/>
      <c r="AB980" s="512"/>
      <c r="AC980" s="512"/>
      <c r="AD980" s="512"/>
      <c r="AE980" s="512"/>
      <c r="AF980" s="512"/>
      <c r="AG980" s="512"/>
      <c r="AH980" s="512"/>
      <c r="AI980" s="512"/>
      <c r="AJ980" s="512"/>
      <c r="AK980" s="512"/>
      <c r="AL980" s="512"/>
      <c r="AM980" s="512"/>
      <c r="AN980" s="512"/>
    </row>
    <row r="981" spans="1:40" ht="15.75" customHeight="1">
      <c r="A981" s="512"/>
      <c r="B981" s="512"/>
      <c r="C981" s="512"/>
      <c r="D981" s="512"/>
      <c r="E981" s="512"/>
      <c r="F981" s="512"/>
      <c r="G981" s="512"/>
      <c r="H981" s="512"/>
      <c r="I981" s="512"/>
      <c r="J981" s="512"/>
      <c r="K981" s="512"/>
      <c r="L981" s="512"/>
      <c r="M981" s="512"/>
      <c r="N981" s="512"/>
      <c r="O981" s="512"/>
      <c r="P981" s="512"/>
      <c r="Q981" s="512"/>
      <c r="R981" s="512"/>
      <c r="S981" s="512"/>
      <c r="T981" s="512"/>
      <c r="U981" s="512"/>
      <c r="V981" s="512"/>
      <c r="W981" s="512"/>
      <c r="X981" s="512"/>
      <c r="Y981" s="512"/>
      <c r="Z981" s="512"/>
      <c r="AA981" s="512"/>
      <c r="AB981" s="512"/>
      <c r="AC981" s="512"/>
      <c r="AD981" s="512"/>
      <c r="AE981" s="512"/>
      <c r="AF981" s="512"/>
      <c r="AG981" s="512"/>
      <c r="AH981" s="512"/>
      <c r="AI981" s="512"/>
      <c r="AJ981" s="512"/>
      <c r="AK981" s="512"/>
      <c r="AL981" s="512"/>
      <c r="AM981" s="512"/>
      <c r="AN981" s="512"/>
    </row>
    <row r="982" spans="1:40" ht="15.75" customHeight="1">
      <c r="A982" s="512"/>
      <c r="B982" s="512"/>
      <c r="C982" s="512"/>
      <c r="D982" s="512"/>
      <c r="E982" s="512"/>
      <c r="F982" s="512"/>
      <c r="G982" s="512"/>
      <c r="H982" s="512"/>
      <c r="I982" s="512"/>
      <c r="J982" s="512"/>
      <c r="K982" s="512"/>
      <c r="L982" s="512"/>
      <c r="M982" s="512"/>
      <c r="N982" s="512"/>
      <c r="O982" s="512"/>
      <c r="P982" s="512"/>
      <c r="Q982" s="512"/>
      <c r="R982" s="512"/>
      <c r="S982" s="512"/>
      <c r="T982" s="512"/>
      <c r="U982" s="512"/>
      <c r="V982" s="512"/>
      <c r="W982" s="512"/>
      <c r="X982" s="512"/>
      <c r="Y982" s="512"/>
      <c r="Z982" s="512"/>
      <c r="AA982" s="512"/>
      <c r="AB982" s="512"/>
      <c r="AC982" s="512"/>
      <c r="AD982" s="512"/>
      <c r="AE982" s="512"/>
      <c r="AF982" s="512"/>
      <c r="AG982" s="512"/>
      <c r="AH982" s="512"/>
      <c r="AI982" s="512"/>
      <c r="AJ982" s="512"/>
      <c r="AK982" s="512"/>
      <c r="AL982" s="512"/>
      <c r="AM982" s="512"/>
      <c r="AN982" s="512"/>
    </row>
    <row r="983" spans="1:40" ht="15.75" customHeight="1">
      <c r="A983" s="512"/>
      <c r="B983" s="512"/>
      <c r="C983" s="512"/>
      <c r="D983" s="512"/>
      <c r="E983" s="512"/>
      <c r="F983" s="512"/>
      <c r="G983" s="512"/>
      <c r="H983" s="512"/>
      <c r="I983" s="512"/>
      <c r="J983" s="512"/>
      <c r="K983" s="512"/>
      <c r="L983" s="512"/>
      <c r="M983" s="512"/>
      <c r="N983" s="512"/>
      <c r="O983" s="512"/>
      <c r="P983" s="512"/>
      <c r="Q983" s="512"/>
      <c r="R983" s="512"/>
      <c r="S983" s="512"/>
      <c r="T983" s="512"/>
      <c r="U983" s="512"/>
      <c r="V983" s="512"/>
      <c r="W983" s="512"/>
      <c r="X983" s="512"/>
      <c r="Y983" s="512"/>
      <c r="Z983" s="512"/>
      <c r="AA983" s="512"/>
      <c r="AB983" s="512"/>
      <c r="AC983" s="512"/>
      <c r="AD983" s="512"/>
      <c r="AE983" s="512"/>
      <c r="AF983" s="512"/>
      <c r="AG983" s="512"/>
      <c r="AH983" s="512"/>
      <c r="AI983" s="512"/>
      <c r="AJ983" s="512"/>
      <c r="AK983" s="512"/>
      <c r="AL983" s="512"/>
      <c r="AM983" s="512"/>
      <c r="AN983" s="512"/>
    </row>
    <row r="984" spans="1:40" ht="15.75" customHeight="1">
      <c r="A984" s="512"/>
      <c r="B984" s="512"/>
      <c r="C984" s="512"/>
      <c r="D984" s="512"/>
      <c r="E984" s="512"/>
      <c r="F984" s="512"/>
      <c r="G984" s="512"/>
      <c r="H984" s="512"/>
      <c r="I984" s="512"/>
      <c r="J984" s="512"/>
      <c r="K984" s="512"/>
      <c r="L984" s="512"/>
      <c r="M984" s="512"/>
      <c r="N984" s="512"/>
      <c r="O984" s="512"/>
      <c r="P984" s="512"/>
      <c r="Q984" s="512"/>
      <c r="R984" s="512"/>
      <c r="S984" s="512"/>
      <c r="T984" s="512"/>
      <c r="U984" s="512"/>
      <c r="V984" s="512"/>
      <c r="W984" s="512"/>
      <c r="X984" s="512"/>
      <c r="Y984" s="512"/>
      <c r="Z984" s="512"/>
      <c r="AA984" s="512"/>
      <c r="AB984" s="512"/>
      <c r="AC984" s="512"/>
      <c r="AD984" s="512"/>
      <c r="AE984" s="512"/>
      <c r="AF984" s="512"/>
      <c r="AG984" s="512"/>
      <c r="AH984" s="512"/>
      <c r="AI984" s="512"/>
      <c r="AJ984" s="512"/>
      <c r="AK984" s="512"/>
      <c r="AL984" s="512"/>
      <c r="AM984" s="512"/>
      <c r="AN984" s="512"/>
    </row>
    <row r="985" spans="1:40" ht="15.75" customHeight="1">
      <c r="A985" s="512"/>
      <c r="B985" s="512"/>
      <c r="C985" s="512"/>
      <c r="D985" s="512"/>
      <c r="E985" s="512"/>
      <c r="F985" s="512"/>
      <c r="G985" s="512"/>
      <c r="H985" s="512"/>
      <c r="I985" s="512"/>
      <c r="J985" s="512"/>
      <c r="K985" s="512"/>
      <c r="L985" s="512"/>
      <c r="M985" s="512"/>
      <c r="N985" s="512"/>
      <c r="O985" s="512"/>
      <c r="P985" s="512"/>
      <c r="Q985" s="512"/>
      <c r="R985" s="512"/>
      <c r="S985" s="512"/>
      <c r="T985" s="512"/>
      <c r="U985" s="512"/>
      <c r="V985" s="512"/>
      <c r="W985" s="512"/>
      <c r="X985" s="512"/>
      <c r="Y985" s="512"/>
      <c r="Z985" s="512"/>
      <c r="AA985" s="512"/>
      <c r="AB985" s="512"/>
      <c r="AC985" s="512"/>
      <c r="AD985" s="512"/>
      <c r="AE985" s="512"/>
      <c r="AF985" s="512"/>
      <c r="AG985" s="512"/>
      <c r="AH985" s="512"/>
      <c r="AI985" s="512"/>
      <c r="AJ985" s="512"/>
      <c r="AK985" s="512"/>
      <c r="AL985" s="512"/>
      <c r="AM985" s="512"/>
      <c r="AN985" s="512"/>
    </row>
    <row r="986" spans="1:40" ht="15.75" customHeight="1">
      <c r="A986" s="512"/>
      <c r="B986" s="512"/>
      <c r="C986" s="512"/>
      <c r="D986" s="512"/>
      <c r="E986" s="512"/>
      <c r="F986" s="512"/>
      <c r="G986" s="512"/>
      <c r="H986" s="512"/>
      <c r="I986" s="512"/>
      <c r="J986" s="512"/>
      <c r="K986" s="512"/>
      <c r="L986" s="512"/>
      <c r="M986" s="512"/>
      <c r="N986" s="512"/>
      <c r="O986" s="512"/>
      <c r="P986" s="512"/>
      <c r="Q986" s="512"/>
      <c r="R986" s="512"/>
      <c r="S986" s="512"/>
      <c r="T986" s="512"/>
      <c r="U986" s="512"/>
      <c r="V986" s="512"/>
      <c r="W986" s="512"/>
      <c r="X986" s="512"/>
      <c r="Y986" s="512"/>
      <c r="Z986" s="512"/>
      <c r="AA986" s="512"/>
      <c r="AB986" s="512"/>
      <c r="AC986" s="512"/>
      <c r="AD986" s="512"/>
      <c r="AE986" s="512"/>
      <c r="AF986" s="512"/>
      <c r="AG986" s="512"/>
      <c r="AH986" s="512"/>
      <c r="AI986" s="512"/>
      <c r="AJ986" s="512"/>
      <c r="AK986" s="512"/>
      <c r="AL986" s="512"/>
      <c r="AM986" s="512"/>
      <c r="AN986" s="512"/>
    </row>
    <row r="987" spans="1:40" ht="15.75" customHeight="1">
      <c r="A987" s="512"/>
      <c r="B987" s="512"/>
      <c r="C987" s="512"/>
      <c r="D987" s="512"/>
      <c r="E987" s="512"/>
      <c r="F987" s="512"/>
      <c r="G987" s="512"/>
      <c r="H987" s="512"/>
      <c r="I987" s="512"/>
      <c r="J987" s="512"/>
      <c r="K987" s="512"/>
      <c r="L987" s="512"/>
      <c r="M987" s="512"/>
      <c r="N987" s="512"/>
      <c r="O987" s="512"/>
      <c r="P987" s="512"/>
      <c r="Q987" s="512"/>
      <c r="R987" s="512"/>
      <c r="S987" s="512"/>
      <c r="T987" s="512"/>
      <c r="U987" s="512"/>
      <c r="V987" s="512"/>
      <c r="W987" s="512"/>
      <c r="X987" s="512"/>
      <c r="Y987" s="512"/>
      <c r="Z987" s="512"/>
      <c r="AA987" s="512"/>
      <c r="AB987" s="512"/>
      <c r="AC987" s="512"/>
      <c r="AD987" s="512"/>
      <c r="AE987" s="512"/>
      <c r="AF987" s="512"/>
      <c r="AG987" s="512"/>
      <c r="AH987" s="512"/>
      <c r="AI987" s="512"/>
      <c r="AJ987" s="512"/>
      <c r="AK987" s="512"/>
      <c r="AL987" s="512"/>
      <c r="AM987" s="512"/>
      <c r="AN987" s="512"/>
    </row>
    <row r="988" spans="1:40" ht="15.75" customHeight="1">
      <c r="A988" s="512"/>
      <c r="B988" s="512"/>
      <c r="C988" s="512"/>
      <c r="D988" s="512"/>
      <c r="E988" s="512"/>
      <c r="F988" s="512"/>
      <c r="G988" s="512"/>
      <c r="H988" s="512"/>
      <c r="I988" s="512"/>
      <c r="J988" s="512"/>
      <c r="K988" s="512"/>
      <c r="L988" s="512"/>
      <c r="M988" s="512"/>
      <c r="N988" s="512"/>
      <c r="O988" s="512"/>
      <c r="P988" s="512"/>
      <c r="Q988" s="512"/>
      <c r="R988" s="512"/>
      <c r="S988" s="512"/>
      <c r="T988" s="512"/>
      <c r="U988" s="512"/>
      <c r="V988" s="512"/>
      <c r="W988" s="512"/>
      <c r="X988" s="512"/>
      <c r="Y988" s="512"/>
      <c r="Z988" s="512"/>
      <c r="AA988" s="512"/>
      <c r="AB988" s="512"/>
      <c r="AC988" s="512"/>
      <c r="AD988" s="512"/>
      <c r="AE988" s="512"/>
      <c r="AF988" s="512"/>
      <c r="AG988" s="512"/>
      <c r="AH988" s="512"/>
      <c r="AI988" s="512"/>
      <c r="AJ988" s="512"/>
      <c r="AK988" s="512"/>
      <c r="AL988" s="512"/>
      <c r="AM988" s="512"/>
      <c r="AN988" s="512"/>
    </row>
    <row r="989" spans="1:40" ht="15.75" customHeight="1">
      <c r="A989" s="512"/>
      <c r="B989" s="512"/>
      <c r="C989" s="512"/>
      <c r="D989" s="512"/>
      <c r="E989" s="512"/>
      <c r="F989" s="512"/>
      <c r="G989" s="512"/>
      <c r="H989" s="512"/>
      <c r="I989" s="512"/>
      <c r="J989" s="512"/>
      <c r="K989" s="512"/>
      <c r="L989" s="512"/>
      <c r="M989" s="512"/>
      <c r="N989" s="512"/>
      <c r="O989" s="512"/>
      <c r="P989" s="512"/>
      <c r="Q989" s="512"/>
      <c r="R989" s="512"/>
      <c r="S989" s="512"/>
      <c r="T989" s="512"/>
      <c r="U989" s="512"/>
      <c r="V989" s="512"/>
      <c r="W989" s="512"/>
      <c r="X989" s="512"/>
      <c r="Y989" s="512"/>
      <c r="Z989" s="512"/>
      <c r="AA989" s="512"/>
      <c r="AB989" s="512"/>
      <c r="AC989" s="512"/>
      <c r="AD989" s="512"/>
      <c r="AE989" s="512"/>
      <c r="AF989" s="512"/>
      <c r="AG989" s="512"/>
      <c r="AH989" s="512"/>
      <c r="AI989" s="512"/>
      <c r="AJ989" s="512"/>
      <c r="AK989" s="512"/>
      <c r="AL989" s="512"/>
      <c r="AM989" s="512"/>
      <c r="AN989" s="512"/>
    </row>
    <row r="990" spans="1:40" ht="15.75" customHeight="1">
      <c r="A990" s="512"/>
      <c r="B990" s="512"/>
      <c r="C990" s="512"/>
      <c r="D990" s="512"/>
      <c r="E990" s="512"/>
      <c r="F990" s="512"/>
      <c r="G990" s="512"/>
      <c r="H990" s="512"/>
      <c r="I990" s="512"/>
      <c r="J990" s="512"/>
      <c r="K990" s="512"/>
      <c r="L990" s="512"/>
      <c r="M990" s="512"/>
      <c r="N990" s="512"/>
      <c r="O990" s="512"/>
      <c r="P990" s="512"/>
      <c r="Q990" s="512"/>
      <c r="R990" s="512"/>
      <c r="S990" s="512"/>
      <c r="T990" s="512"/>
      <c r="U990" s="512"/>
      <c r="V990" s="512"/>
      <c r="W990" s="512"/>
      <c r="X990" s="512"/>
      <c r="Y990" s="512"/>
      <c r="Z990" s="512"/>
      <c r="AA990" s="512"/>
      <c r="AB990" s="512"/>
      <c r="AC990" s="512"/>
      <c r="AD990" s="512"/>
      <c r="AE990" s="512"/>
      <c r="AF990" s="512"/>
      <c r="AG990" s="512"/>
      <c r="AH990" s="512"/>
      <c r="AI990" s="512"/>
      <c r="AJ990" s="512"/>
      <c r="AK990" s="512"/>
      <c r="AL990" s="512"/>
      <c r="AM990" s="512"/>
      <c r="AN990" s="512"/>
    </row>
  </sheetData>
  <mergeCells count="451">
    <mergeCell ref="AH42:AH43"/>
    <mergeCell ref="AI42:AI43"/>
    <mergeCell ref="AJ42:AJ43"/>
    <mergeCell ref="AK42:AK43"/>
    <mergeCell ref="AL42:AL43"/>
    <mergeCell ref="AM42:AM43"/>
    <mergeCell ref="AN42:AN43"/>
    <mergeCell ref="Z42:Z43"/>
    <mergeCell ref="AA42:AA43"/>
    <mergeCell ref="AC42:AC43"/>
    <mergeCell ref="AD42:AD43"/>
    <mergeCell ref="AE42:AE43"/>
    <mergeCell ref="AF42:AF43"/>
    <mergeCell ref="AG42:AG43"/>
    <mergeCell ref="AH30:AH31"/>
    <mergeCell ref="AI30:AI31"/>
    <mergeCell ref="AJ30:AJ31"/>
    <mergeCell ref="AK30:AK31"/>
    <mergeCell ref="AL30:AL31"/>
    <mergeCell ref="AM30:AM31"/>
    <mergeCell ref="AN30:AN31"/>
    <mergeCell ref="Z32:Z33"/>
    <mergeCell ref="AA32:AA33"/>
    <mergeCell ref="AC32:AN33"/>
    <mergeCell ref="Z30:Z31"/>
    <mergeCell ref="AA30:AA31"/>
    <mergeCell ref="AC30:AC31"/>
    <mergeCell ref="AD30:AD31"/>
    <mergeCell ref="AE30:AE31"/>
    <mergeCell ref="AF30:AF31"/>
    <mergeCell ref="AG30:AG31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C28:AC29"/>
    <mergeCell ref="AD28:AD29"/>
    <mergeCell ref="AE28:AE29"/>
    <mergeCell ref="AF28:AF29"/>
    <mergeCell ref="AG28:AG29"/>
    <mergeCell ref="AH25:AH26"/>
    <mergeCell ref="AI25:AI26"/>
    <mergeCell ref="AJ25:AJ26"/>
    <mergeCell ref="AK25:AK26"/>
    <mergeCell ref="AL25:AL26"/>
    <mergeCell ref="AM25:AM26"/>
    <mergeCell ref="AN25:AN26"/>
    <mergeCell ref="AC27:AN27"/>
    <mergeCell ref="Z25:Z26"/>
    <mergeCell ref="AA25:AA26"/>
    <mergeCell ref="AC25:AC26"/>
    <mergeCell ref="AD25:AD26"/>
    <mergeCell ref="AE25:AE26"/>
    <mergeCell ref="AF25:AF26"/>
    <mergeCell ref="AG25:AG26"/>
    <mergeCell ref="AH20:AH21"/>
    <mergeCell ref="AI20:AI21"/>
    <mergeCell ref="AJ20:AJ21"/>
    <mergeCell ref="AK20:AK21"/>
    <mergeCell ref="AL20:AL21"/>
    <mergeCell ref="AM20:AM21"/>
    <mergeCell ref="AN20:AN21"/>
    <mergeCell ref="Z22:Z23"/>
    <mergeCell ref="AA22:AA23"/>
    <mergeCell ref="AC22:AN23"/>
    <mergeCell ref="Z20:Z21"/>
    <mergeCell ref="AA20:AA21"/>
    <mergeCell ref="AC20:AC21"/>
    <mergeCell ref="AD20:AD21"/>
    <mergeCell ref="AE20:AE21"/>
    <mergeCell ref="AF20:AF21"/>
    <mergeCell ref="AG20:AG21"/>
    <mergeCell ref="AH18:AH19"/>
    <mergeCell ref="AI18:AI19"/>
    <mergeCell ref="AJ18:AJ19"/>
    <mergeCell ref="AK18:AK19"/>
    <mergeCell ref="AL18:AL19"/>
    <mergeCell ref="AM18:AM19"/>
    <mergeCell ref="AN18:AN19"/>
    <mergeCell ref="Z18:Z19"/>
    <mergeCell ref="AA18:AA19"/>
    <mergeCell ref="AC18:AC19"/>
    <mergeCell ref="AD18:AD19"/>
    <mergeCell ref="AE18:AE19"/>
    <mergeCell ref="AF18:AF19"/>
    <mergeCell ref="AG18:AG19"/>
    <mergeCell ref="Z16:Z17"/>
    <mergeCell ref="AA16:AA17"/>
    <mergeCell ref="AC16:AC17"/>
    <mergeCell ref="AD16:AD17"/>
    <mergeCell ref="AE16:AE17"/>
    <mergeCell ref="AF16:AF17"/>
    <mergeCell ref="AG16:AG17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D9:D10"/>
    <mergeCell ref="E9:E10"/>
    <mergeCell ref="B28:B29"/>
    <mergeCell ref="B30:B31"/>
    <mergeCell ref="A35:A45"/>
    <mergeCell ref="B35:B36"/>
    <mergeCell ref="B38:B39"/>
    <mergeCell ref="B40:B41"/>
    <mergeCell ref="B42:B43"/>
    <mergeCell ref="B44:B45"/>
    <mergeCell ref="B32:B33"/>
    <mergeCell ref="C35:C36"/>
    <mergeCell ref="D35:D36"/>
    <mergeCell ref="E35:E36"/>
    <mergeCell ref="B20:B21"/>
    <mergeCell ref="B22:B23"/>
    <mergeCell ref="A25:A33"/>
    <mergeCell ref="B25:B26"/>
    <mergeCell ref="C25:C26"/>
    <mergeCell ref="D25:D26"/>
    <mergeCell ref="E25:E26"/>
    <mergeCell ref="B12:B13"/>
    <mergeCell ref="B14:B15"/>
    <mergeCell ref="B16:B17"/>
    <mergeCell ref="B18:B19"/>
    <mergeCell ref="A1:A7"/>
    <mergeCell ref="B4:B6"/>
    <mergeCell ref="A9:A23"/>
    <mergeCell ref="B9:B10"/>
    <mergeCell ref="C9:C10"/>
    <mergeCell ref="B3:X3"/>
    <mergeCell ref="B1:X2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I61:AI62"/>
    <mergeCell ref="AJ61:AJ62"/>
    <mergeCell ref="AK61:AK62"/>
    <mergeCell ref="AL61:AL62"/>
    <mergeCell ref="AM61:AM62"/>
    <mergeCell ref="AN61:AN62"/>
    <mergeCell ref="AC63:AN63"/>
    <mergeCell ref="Z61:Z62"/>
    <mergeCell ref="AA61:AA62"/>
    <mergeCell ref="AC61:AC62"/>
    <mergeCell ref="AD61:AD62"/>
    <mergeCell ref="AE61:AE62"/>
    <mergeCell ref="AF61:AF62"/>
    <mergeCell ref="AG61:AG62"/>
    <mergeCell ref="AI56:AI57"/>
    <mergeCell ref="AJ56:AJ57"/>
    <mergeCell ref="AK56:AK57"/>
    <mergeCell ref="AL56:AL57"/>
    <mergeCell ref="AM56:AM57"/>
    <mergeCell ref="AN56:AN57"/>
    <mergeCell ref="Z58:Z59"/>
    <mergeCell ref="AA58:AA59"/>
    <mergeCell ref="AC58:AN59"/>
    <mergeCell ref="Z56:Z57"/>
    <mergeCell ref="AA56:AA57"/>
    <mergeCell ref="AC56:AC57"/>
    <mergeCell ref="AD56:AD57"/>
    <mergeCell ref="AE56:AE57"/>
    <mergeCell ref="AF56:AF57"/>
    <mergeCell ref="AG56:AG57"/>
    <mergeCell ref="AI54:AI55"/>
    <mergeCell ref="AJ54:AJ55"/>
    <mergeCell ref="AK54:AK55"/>
    <mergeCell ref="AL54:AL55"/>
    <mergeCell ref="AM54:AM55"/>
    <mergeCell ref="AN54:AN55"/>
    <mergeCell ref="Z54:Z55"/>
    <mergeCell ref="AA54:AA55"/>
    <mergeCell ref="AC54:AC55"/>
    <mergeCell ref="AD54:AD55"/>
    <mergeCell ref="AE54:AE55"/>
    <mergeCell ref="AF54:AF55"/>
    <mergeCell ref="AG54:AG55"/>
    <mergeCell ref="Y70:AA70"/>
    <mergeCell ref="Z66:Z67"/>
    <mergeCell ref="AA66:AA67"/>
    <mergeCell ref="AC66:AC67"/>
    <mergeCell ref="AD66:AD67"/>
    <mergeCell ref="AE66:AE67"/>
    <mergeCell ref="AF66:AF67"/>
    <mergeCell ref="AG66:AG67"/>
    <mergeCell ref="AH54:AH55"/>
    <mergeCell ref="AH56:AH57"/>
    <mergeCell ref="AH61:AH62"/>
    <mergeCell ref="AH66:AH67"/>
    <mergeCell ref="AI66:AI67"/>
    <mergeCell ref="AJ66:AJ67"/>
    <mergeCell ref="AK66:AK67"/>
    <mergeCell ref="AL66:AL67"/>
    <mergeCell ref="AM66:AM67"/>
    <mergeCell ref="AN66:AN67"/>
    <mergeCell ref="Z68:Z69"/>
    <mergeCell ref="AA68:AA69"/>
    <mergeCell ref="AC68:AN69"/>
    <mergeCell ref="AH64:AH65"/>
    <mergeCell ref="AI64:AI65"/>
    <mergeCell ref="AJ64:AJ65"/>
    <mergeCell ref="AK64:AK65"/>
    <mergeCell ref="AL64:AL65"/>
    <mergeCell ref="AM64:AM65"/>
    <mergeCell ref="AN64:AN65"/>
    <mergeCell ref="Z64:Z65"/>
    <mergeCell ref="AA64:AA65"/>
    <mergeCell ref="AC64:AC65"/>
    <mergeCell ref="AD64:AD65"/>
    <mergeCell ref="AE64:AE65"/>
    <mergeCell ref="AF64:AF65"/>
    <mergeCell ref="AG64:AG65"/>
    <mergeCell ref="AH40:AH41"/>
    <mergeCell ref="AI40:AI41"/>
    <mergeCell ref="AJ40:AJ41"/>
    <mergeCell ref="AK40:AK41"/>
    <mergeCell ref="AL40:AL41"/>
    <mergeCell ref="AM40:AM41"/>
    <mergeCell ref="AN40:AN41"/>
    <mergeCell ref="Z40:Z41"/>
    <mergeCell ref="AA40:AA41"/>
    <mergeCell ref="AC40:AC41"/>
    <mergeCell ref="AD40:AD41"/>
    <mergeCell ref="AE40:AE41"/>
    <mergeCell ref="AF40:AF41"/>
    <mergeCell ref="AG40:AG41"/>
    <mergeCell ref="AH38:AH39"/>
    <mergeCell ref="AI38:AI39"/>
    <mergeCell ref="AJ38:AJ39"/>
    <mergeCell ref="AK38:AK39"/>
    <mergeCell ref="AL38:AL39"/>
    <mergeCell ref="AM38:AM39"/>
    <mergeCell ref="AN38:AN39"/>
    <mergeCell ref="Z38:Z39"/>
    <mergeCell ref="AA38:AA39"/>
    <mergeCell ref="AC38:AC39"/>
    <mergeCell ref="AD38:AD39"/>
    <mergeCell ref="AE38:AE39"/>
    <mergeCell ref="AF38:AF39"/>
    <mergeCell ref="AG38:AG39"/>
    <mergeCell ref="AH35:AH36"/>
    <mergeCell ref="AI35:AI36"/>
    <mergeCell ref="AJ35:AJ36"/>
    <mergeCell ref="AK35:AK36"/>
    <mergeCell ref="AL35:AL36"/>
    <mergeCell ref="AM35:AM36"/>
    <mergeCell ref="AN35:AN36"/>
    <mergeCell ref="Z35:Z36"/>
    <mergeCell ref="AA35:AA36"/>
    <mergeCell ref="AC35:AC36"/>
    <mergeCell ref="AD35:AD36"/>
    <mergeCell ref="AE35:AE36"/>
    <mergeCell ref="AF35:AF36"/>
    <mergeCell ref="AG35:AG36"/>
    <mergeCell ref="Z50:Z51"/>
    <mergeCell ref="AA50:AA51"/>
    <mergeCell ref="AC50:AC51"/>
    <mergeCell ref="AD50:AD51"/>
    <mergeCell ref="AM52:AM53"/>
    <mergeCell ref="AN52:AN53"/>
    <mergeCell ref="AF52:AF53"/>
    <mergeCell ref="AG52:AG53"/>
    <mergeCell ref="AH52:AH53"/>
    <mergeCell ref="AI52:AI53"/>
    <mergeCell ref="AJ52:AJ53"/>
    <mergeCell ref="AK52:AK53"/>
    <mergeCell ref="AL52:AL53"/>
    <mergeCell ref="AE50:AE51"/>
    <mergeCell ref="AF50:AF51"/>
    <mergeCell ref="Z52:Z53"/>
    <mergeCell ref="AA52:AA53"/>
    <mergeCell ref="AC52:AC53"/>
    <mergeCell ref="AD52:AD53"/>
    <mergeCell ref="AE52:AE53"/>
    <mergeCell ref="AG50:AG51"/>
    <mergeCell ref="AH50:AH51"/>
    <mergeCell ref="AI50:AI51"/>
    <mergeCell ref="AJ50:AJ51"/>
    <mergeCell ref="AK50:AK51"/>
    <mergeCell ref="AL50:AL51"/>
    <mergeCell ref="AM50:AM51"/>
    <mergeCell ref="AN50:AN51"/>
    <mergeCell ref="AE47:AE48"/>
    <mergeCell ref="AF47:AF48"/>
    <mergeCell ref="AC49:AN49"/>
    <mergeCell ref="AG47:AG48"/>
    <mergeCell ref="AH47:AH48"/>
    <mergeCell ref="AI47:AI48"/>
    <mergeCell ref="AJ47:AJ48"/>
    <mergeCell ref="AK47:AK48"/>
    <mergeCell ref="AL47:AL48"/>
    <mergeCell ref="AM47:AM48"/>
    <mergeCell ref="AN47:AN48"/>
    <mergeCell ref="Z44:Z45"/>
    <mergeCell ref="AA44:AA45"/>
    <mergeCell ref="AC44:AN45"/>
    <mergeCell ref="Z47:Z48"/>
    <mergeCell ref="AA47:AA48"/>
    <mergeCell ref="AC47:AC48"/>
    <mergeCell ref="AD47:AD48"/>
    <mergeCell ref="B64:B65"/>
    <mergeCell ref="B66:B67"/>
    <mergeCell ref="C66:J67"/>
    <mergeCell ref="K66:K67"/>
    <mergeCell ref="C68:J69"/>
    <mergeCell ref="B54:B55"/>
    <mergeCell ref="B56:B57"/>
    <mergeCell ref="A61:A69"/>
    <mergeCell ref="B61:B62"/>
    <mergeCell ref="C61:C62"/>
    <mergeCell ref="D61:D62"/>
    <mergeCell ref="E61:E62"/>
    <mergeCell ref="B68:B69"/>
    <mergeCell ref="C49:J49"/>
    <mergeCell ref="C50:J51"/>
    <mergeCell ref="K50:K51"/>
    <mergeCell ref="A47:A59"/>
    <mergeCell ref="B47:B48"/>
    <mergeCell ref="C47:C48"/>
    <mergeCell ref="D47:D48"/>
    <mergeCell ref="E47:E48"/>
    <mergeCell ref="F47:F48"/>
    <mergeCell ref="G47:G48"/>
    <mergeCell ref="B58:B59"/>
    <mergeCell ref="B50:B51"/>
    <mergeCell ref="B52:B53"/>
    <mergeCell ref="C52:J53"/>
    <mergeCell ref="K52:K53"/>
    <mergeCell ref="C54:J55"/>
    <mergeCell ref="K54:K55"/>
    <mergeCell ref="C56:J57"/>
    <mergeCell ref="K56:K57"/>
    <mergeCell ref="C58:J59"/>
    <mergeCell ref="C27:J27"/>
    <mergeCell ref="C28:J29"/>
    <mergeCell ref="K28:K29"/>
    <mergeCell ref="C30:J31"/>
    <mergeCell ref="K30:K31"/>
    <mergeCell ref="C32:J33"/>
    <mergeCell ref="K35:K36"/>
    <mergeCell ref="F35:F36"/>
    <mergeCell ref="C37:J37"/>
    <mergeCell ref="G35:G36"/>
    <mergeCell ref="H35:H36"/>
    <mergeCell ref="I35:I36"/>
    <mergeCell ref="J35:J36"/>
    <mergeCell ref="C42:J43"/>
    <mergeCell ref="C44:J45"/>
    <mergeCell ref="C64:J65"/>
    <mergeCell ref="K64:K65"/>
    <mergeCell ref="F61:F62"/>
    <mergeCell ref="G61:G62"/>
    <mergeCell ref="H61:H62"/>
    <mergeCell ref="I61:I62"/>
    <mergeCell ref="J61:J62"/>
    <mergeCell ref="K61:K62"/>
    <mergeCell ref="C63:J63"/>
    <mergeCell ref="C38:J39"/>
    <mergeCell ref="K38:K39"/>
    <mergeCell ref="C40:J41"/>
    <mergeCell ref="K40:K41"/>
    <mergeCell ref="K42:K43"/>
    <mergeCell ref="H47:H48"/>
    <mergeCell ref="I47:I48"/>
    <mergeCell ref="J47:J48"/>
    <mergeCell ref="K47:K48"/>
    <mergeCell ref="C11:J11"/>
    <mergeCell ref="C12:J13"/>
    <mergeCell ref="K12:K13"/>
    <mergeCell ref="C14:J15"/>
    <mergeCell ref="K14:K15"/>
    <mergeCell ref="C16:J17"/>
    <mergeCell ref="K16:K17"/>
    <mergeCell ref="H25:H26"/>
    <mergeCell ref="I25:I26"/>
    <mergeCell ref="J25:J26"/>
    <mergeCell ref="K25:K26"/>
    <mergeCell ref="C18:J19"/>
    <mergeCell ref="K18:K19"/>
    <mergeCell ref="C20:J21"/>
    <mergeCell ref="K20:K21"/>
    <mergeCell ref="C22:J23"/>
    <mergeCell ref="F25:F26"/>
    <mergeCell ref="G25:G26"/>
  </mergeCells>
  <conditionalFormatting sqref="Z22:Z23 Z32">
    <cfRule type="cellIs" dxfId="83" priority="1" operator="lessThan">
      <formula>1</formula>
    </cfRule>
  </conditionalFormatting>
  <conditionalFormatting sqref="Z22:Z23 Z32">
    <cfRule type="cellIs" dxfId="82" priority="2" operator="equal">
      <formula>1</formula>
    </cfRule>
  </conditionalFormatting>
  <conditionalFormatting sqref="Z22:Z23 Z32">
    <cfRule type="cellIs" dxfId="81" priority="3" operator="greaterThan">
      <formula>1</formula>
    </cfRule>
  </conditionalFormatting>
  <conditionalFormatting sqref="Z32:Z33">
    <cfRule type="cellIs" dxfId="80" priority="4" operator="lessThan">
      <formula>1</formula>
    </cfRule>
  </conditionalFormatting>
  <conditionalFormatting sqref="Z32:Z33">
    <cfRule type="cellIs" dxfId="79" priority="5" operator="equal">
      <formula>1</formula>
    </cfRule>
  </conditionalFormatting>
  <conditionalFormatting sqref="Z32:Z33">
    <cfRule type="cellIs" dxfId="78" priority="6" operator="greaterThan">
      <formula>1</formula>
    </cfRule>
  </conditionalFormatting>
  <conditionalFormatting sqref="Z44:Z45">
    <cfRule type="cellIs" dxfId="77" priority="7" operator="lessThan">
      <formula>1</formula>
    </cfRule>
  </conditionalFormatting>
  <conditionalFormatting sqref="Z44:Z45">
    <cfRule type="cellIs" dxfId="76" priority="8" operator="equal">
      <formula>1</formula>
    </cfRule>
  </conditionalFormatting>
  <conditionalFormatting sqref="Z44:Z45">
    <cfRule type="cellIs" dxfId="75" priority="9" operator="greaterThan">
      <formula>1</formula>
    </cfRule>
  </conditionalFormatting>
  <conditionalFormatting sqref="Z63">
    <cfRule type="cellIs" dxfId="74" priority="10" operator="lessThan">
      <formula>1</formula>
    </cfRule>
  </conditionalFormatting>
  <conditionalFormatting sqref="Z63">
    <cfRule type="cellIs" dxfId="73" priority="11" operator="equal">
      <formula>1</formula>
    </cfRule>
  </conditionalFormatting>
  <conditionalFormatting sqref="Z63">
    <cfRule type="cellIs" dxfId="72" priority="12" operator="greaterThan">
      <formula>1</formula>
    </cfRule>
  </conditionalFormatting>
  <dataValidations count="3">
    <dataValidation type="list" allowBlank="1" showErrorMessage="1" sqref="F9 F25 F35 F47">
      <formula1>INDIRECT($E$9)</formula1>
    </dataValidation>
    <dataValidation type="list" allowBlank="1" showErrorMessage="1" sqref="C9 C25 C35 C47">
      <formula1>#REF!</formula1>
    </dataValidation>
    <dataValidation type="list" allowBlank="1" showErrorMessage="1" sqref="D9 D25 D35 D47">
      <formula1>INDIRECT($C$9)</formula1>
    </dataValidation>
  </dataValidation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7" customWidth="1"/>
    <col min="2" max="2" width="29.42578125" customWidth="1"/>
    <col min="3" max="3" width="20.85546875" customWidth="1"/>
    <col min="4" max="4" width="19.5703125" customWidth="1"/>
    <col min="5" max="5" width="23.42578125" customWidth="1"/>
    <col min="6" max="6" width="23.85546875" customWidth="1"/>
    <col min="7" max="7" width="16" customWidth="1"/>
    <col min="8" max="8" width="12.85546875" customWidth="1"/>
    <col min="9" max="9" width="23.42578125" customWidth="1"/>
    <col min="10" max="10" width="12.7109375" customWidth="1"/>
    <col min="11" max="11" width="25.42578125" customWidth="1"/>
    <col min="12" max="12" width="9" customWidth="1"/>
    <col min="13" max="13" width="12.5703125" customWidth="1"/>
    <col min="14" max="24" width="9.5703125" customWidth="1"/>
    <col min="25" max="25" width="13.28515625" customWidth="1"/>
    <col min="26" max="26" width="14.140625" customWidth="1"/>
    <col min="27" max="27" width="11.5703125" customWidth="1"/>
    <col min="28" max="28" width="1.140625" customWidth="1"/>
    <col min="29" max="40" width="20.28515625" customWidth="1"/>
  </cols>
  <sheetData>
    <row r="1" spans="1:40" ht="18" customHeight="1">
      <c r="A1" s="970"/>
      <c r="B1" s="824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962" t="s">
        <v>353</v>
      </c>
      <c r="Z1" s="748"/>
      <c r="AA1" s="749"/>
      <c r="AB1" s="513"/>
      <c r="AC1" s="963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964" t="s">
        <v>353</v>
      </c>
      <c r="AN1" s="749"/>
    </row>
    <row r="2" spans="1:40" ht="18" customHeight="1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965">
        <v>43885</v>
      </c>
      <c r="Z2" s="748"/>
      <c r="AA2" s="749"/>
      <c r="AB2" s="513"/>
      <c r="AC2" s="706"/>
      <c r="AD2" s="690"/>
      <c r="AE2" s="690"/>
      <c r="AF2" s="690"/>
      <c r="AG2" s="690"/>
      <c r="AH2" s="690"/>
      <c r="AI2" s="690"/>
      <c r="AJ2" s="690"/>
      <c r="AK2" s="690"/>
      <c r="AL2" s="679"/>
      <c r="AM2" s="966" t="s">
        <v>355</v>
      </c>
      <c r="AN2" s="749"/>
    </row>
    <row r="3" spans="1:40" ht="23.25" customHeight="1">
      <c r="A3" s="687"/>
      <c r="B3" s="878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860" t="s">
        <v>359</v>
      </c>
      <c r="Z3" s="749"/>
      <c r="AA3" s="514">
        <v>4.0300000000000002E-2</v>
      </c>
      <c r="AB3" s="515"/>
      <c r="AC3" s="706"/>
      <c r="AD3" s="690"/>
      <c r="AE3" s="690"/>
      <c r="AF3" s="690"/>
      <c r="AG3" s="690"/>
      <c r="AH3" s="690"/>
      <c r="AI3" s="690"/>
      <c r="AJ3" s="690"/>
      <c r="AK3" s="690"/>
      <c r="AL3" s="679"/>
      <c r="AM3" s="967"/>
      <c r="AN3" s="679"/>
    </row>
    <row r="4" spans="1:40" ht="23.25" customHeight="1">
      <c r="A4" s="687"/>
      <c r="B4" s="770" t="s">
        <v>357</v>
      </c>
      <c r="C4" s="961" t="s">
        <v>136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861" t="s">
        <v>360</v>
      </c>
      <c r="Z4" s="749"/>
      <c r="AA4" s="517">
        <f>+AA8+AA26+AA46+AA58</f>
        <v>0</v>
      </c>
      <c r="AB4" s="515"/>
      <c r="AC4" s="706"/>
      <c r="AD4" s="690"/>
      <c r="AE4" s="690"/>
      <c r="AF4" s="690"/>
      <c r="AG4" s="690"/>
      <c r="AH4" s="690"/>
      <c r="AI4" s="690"/>
      <c r="AJ4" s="690"/>
      <c r="AK4" s="690"/>
      <c r="AL4" s="679"/>
      <c r="AM4" s="706"/>
      <c r="AN4" s="679"/>
    </row>
    <row r="5" spans="1:40" ht="23.25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862" t="s">
        <v>361</v>
      </c>
      <c r="Z5" s="749"/>
      <c r="AA5" s="518">
        <f>+AA4*AA3</f>
        <v>0</v>
      </c>
      <c r="AB5" s="515"/>
      <c r="AC5" s="707"/>
      <c r="AD5" s="691"/>
      <c r="AE5" s="691"/>
      <c r="AF5" s="691"/>
      <c r="AG5" s="691"/>
      <c r="AH5" s="691"/>
      <c r="AI5" s="691"/>
      <c r="AJ5" s="691"/>
      <c r="AK5" s="691"/>
      <c r="AL5" s="680"/>
      <c r="AM5" s="707"/>
      <c r="AN5" s="680"/>
    </row>
    <row r="6" spans="1:40" ht="24" customHeight="1">
      <c r="A6" s="688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9" t="s">
        <v>364</v>
      </c>
      <c r="Z6" s="691"/>
      <c r="AA6" s="680"/>
      <c r="AB6" s="515"/>
      <c r="AC6" s="519"/>
      <c r="AD6" s="520"/>
      <c r="AE6" s="520"/>
      <c r="AF6" s="520"/>
      <c r="AG6" s="520"/>
      <c r="AH6" s="520"/>
      <c r="AI6" s="520"/>
      <c r="AJ6" s="520"/>
      <c r="AK6" s="520"/>
      <c r="AL6" s="520"/>
      <c r="AM6" s="516"/>
      <c r="AN6" s="521"/>
    </row>
    <row r="7" spans="1:40" ht="60" customHeight="1">
      <c r="A7" s="522" t="s">
        <v>10</v>
      </c>
      <c r="B7" s="315" t="s">
        <v>11</v>
      </c>
      <c r="C7" s="315" t="s">
        <v>12</v>
      </c>
      <c r="D7" s="315" t="s">
        <v>13</v>
      </c>
      <c r="E7" s="315" t="s">
        <v>14</v>
      </c>
      <c r="F7" s="315" t="s">
        <v>15</v>
      </c>
      <c r="G7" s="315" t="s">
        <v>16</v>
      </c>
      <c r="H7" s="522" t="s">
        <v>17</v>
      </c>
      <c r="I7" s="522" t="s">
        <v>18</v>
      </c>
      <c r="J7" s="315" t="s">
        <v>19</v>
      </c>
      <c r="K7" s="315" t="s">
        <v>20</v>
      </c>
      <c r="L7" s="522" t="s">
        <v>48</v>
      </c>
      <c r="M7" s="522" t="s">
        <v>49</v>
      </c>
      <c r="N7" s="522" t="s">
        <v>50</v>
      </c>
      <c r="O7" s="522" t="s">
        <v>51</v>
      </c>
      <c r="P7" s="522" t="s">
        <v>52</v>
      </c>
      <c r="Q7" s="522" t="s">
        <v>53</v>
      </c>
      <c r="R7" s="522" t="s">
        <v>54</v>
      </c>
      <c r="S7" s="522" t="s">
        <v>55</v>
      </c>
      <c r="T7" s="522" t="s">
        <v>56</v>
      </c>
      <c r="U7" s="522" t="s">
        <v>57</v>
      </c>
      <c r="V7" s="522" t="s">
        <v>58</v>
      </c>
      <c r="W7" s="522" t="s">
        <v>59</v>
      </c>
      <c r="X7" s="522" t="s">
        <v>60</v>
      </c>
      <c r="Y7" s="522" t="s">
        <v>61</v>
      </c>
      <c r="Z7" s="523" t="s">
        <v>365</v>
      </c>
      <c r="AA7" s="315" t="s">
        <v>366</v>
      </c>
      <c r="AB7" s="515"/>
      <c r="AC7" s="524" t="s">
        <v>65</v>
      </c>
      <c r="AD7" s="524" t="s">
        <v>66</v>
      </c>
      <c r="AE7" s="524" t="s">
        <v>67</v>
      </c>
      <c r="AF7" s="524" t="s">
        <v>68</v>
      </c>
      <c r="AG7" s="524" t="s">
        <v>69</v>
      </c>
      <c r="AH7" s="524" t="s">
        <v>70</v>
      </c>
      <c r="AI7" s="524" t="s">
        <v>71</v>
      </c>
      <c r="AJ7" s="524" t="s">
        <v>72</v>
      </c>
      <c r="AK7" s="524" t="s">
        <v>73</v>
      </c>
      <c r="AL7" s="524" t="s">
        <v>74</v>
      </c>
      <c r="AM7" s="524" t="s">
        <v>75</v>
      </c>
      <c r="AN7" s="524" t="s">
        <v>367</v>
      </c>
    </row>
    <row r="8" spans="1:40" ht="69.75" customHeight="1">
      <c r="A8" s="856" t="s">
        <v>762</v>
      </c>
      <c r="B8" s="954" t="s">
        <v>369</v>
      </c>
      <c r="C8" s="957" t="s">
        <v>622</v>
      </c>
      <c r="D8" s="957" t="s">
        <v>623</v>
      </c>
      <c r="E8" s="957" t="s">
        <v>403</v>
      </c>
      <c r="F8" s="957" t="s">
        <v>412</v>
      </c>
      <c r="G8" s="953" t="s">
        <v>198</v>
      </c>
      <c r="H8" s="954">
        <v>1</v>
      </c>
      <c r="I8" s="947" t="s">
        <v>763</v>
      </c>
      <c r="J8" s="947" t="s">
        <v>375</v>
      </c>
      <c r="K8" s="947" t="s">
        <v>764</v>
      </c>
      <c r="L8" s="525" t="s">
        <v>44</v>
      </c>
      <c r="M8" s="526">
        <f t="shared" ref="M8:X8" si="0">+M23</f>
        <v>0.17497000000000001</v>
      </c>
      <c r="N8" s="526">
        <f t="shared" si="0"/>
        <v>7.4970000000000009E-2</v>
      </c>
      <c r="O8" s="526">
        <f t="shared" si="0"/>
        <v>7.4970000000000009E-2</v>
      </c>
      <c r="P8" s="526">
        <f t="shared" si="0"/>
        <v>7.4970000000000009E-2</v>
      </c>
      <c r="Q8" s="526">
        <f t="shared" si="0"/>
        <v>7.4970000000000009E-2</v>
      </c>
      <c r="R8" s="526">
        <f t="shared" si="0"/>
        <v>7.4970000000000009E-2</v>
      </c>
      <c r="S8" s="526">
        <f t="shared" si="0"/>
        <v>7.4970000000000009E-2</v>
      </c>
      <c r="T8" s="526">
        <f t="shared" si="0"/>
        <v>7.4970000000000009E-2</v>
      </c>
      <c r="U8" s="526">
        <f t="shared" si="0"/>
        <v>7.4970000000000009E-2</v>
      </c>
      <c r="V8" s="526">
        <f t="shared" si="0"/>
        <v>7.4970000000000009E-2</v>
      </c>
      <c r="W8" s="526">
        <f t="shared" si="0"/>
        <v>7.4970000000000009E-2</v>
      </c>
      <c r="X8" s="526">
        <f t="shared" si="0"/>
        <v>7.5329999999999994E-2</v>
      </c>
      <c r="Y8" s="517">
        <f t="shared" ref="Y8:Y9" si="1">SUM(M8:X8)</f>
        <v>0.99999999999999989</v>
      </c>
      <c r="Z8" s="945">
        <v>0.25</v>
      </c>
      <c r="AA8" s="949">
        <f>IF(OR(Y9=0,Z8=0),0,(Y9/Y8*Z8))</f>
        <v>0</v>
      </c>
      <c r="AB8" s="515"/>
      <c r="AC8" s="947"/>
      <c r="AD8" s="947"/>
      <c r="AE8" s="947"/>
      <c r="AF8" s="947"/>
      <c r="AG8" s="947"/>
      <c r="AH8" s="947"/>
      <c r="AI8" s="947"/>
      <c r="AJ8" s="947"/>
      <c r="AK8" s="947"/>
      <c r="AL8" s="947"/>
      <c r="AM8" s="947"/>
      <c r="AN8" s="947"/>
    </row>
    <row r="9" spans="1:40" ht="69.75" customHeight="1">
      <c r="A9" s="687"/>
      <c r="B9" s="688"/>
      <c r="C9" s="688"/>
      <c r="D9" s="688"/>
      <c r="E9" s="688"/>
      <c r="F9" s="688"/>
      <c r="G9" s="680"/>
      <c r="H9" s="688"/>
      <c r="I9" s="688"/>
      <c r="J9" s="688"/>
      <c r="K9" s="688"/>
      <c r="L9" s="527" t="s">
        <v>377</v>
      </c>
      <c r="M9" s="528">
        <f t="shared" ref="M9:X9" si="2">+M24</f>
        <v>0</v>
      </c>
      <c r="N9" s="528">
        <f t="shared" si="2"/>
        <v>0</v>
      </c>
      <c r="O9" s="528">
        <f t="shared" si="2"/>
        <v>0</v>
      </c>
      <c r="P9" s="528">
        <f t="shared" si="2"/>
        <v>0</v>
      </c>
      <c r="Q9" s="528">
        <f t="shared" si="2"/>
        <v>0</v>
      </c>
      <c r="R9" s="528">
        <f t="shared" si="2"/>
        <v>0</v>
      </c>
      <c r="S9" s="528">
        <f t="shared" si="2"/>
        <v>0</v>
      </c>
      <c r="T9" s="528">
        <f t="shared" si="2"/>
        <v>0</v>
      </c>
      <c r="U9" s="528">
        <f t="shared" si="2"/>
        <v>0</v>
      </c>
      <c r="V9" s="528">
        <f t="shared" si="2"/>
        <v>0</v>
      </c>
      <c r="W9" s="528">
        <f t="shared" si="2"/>
        <v>0</v>
      </c>
      <c r="X9" s="528">
        <f t="shared" si="2"/>
        <v>0</v>
      </c>
      <c r="Y9" s="529">
        <f t="shared" si="1"/>
        <v>0</v>
      </c>
      <c r="Z9" s="688"/>
      <c r="AA9" s="688"/>
      <c r="AB9" s="515"/>
      <c r="AC9" s="688"/>
      <c r="AD9" s="688"/>
      <c r="AE9" s="688"/>
      <c r="AF9" s="688"/>
      <c r="AG9" s="688"/>
      <c r="AH9" s="688"/>
      <c r="AI9" s="688"/>
      <c r="AJ9" s="688"/>
      <c r="AK9" s="688"/>
      <c r="AL9" s="688"/>
      <c r="AM9" s="688"/>
      <c r="AN9" s="688"/>
    </row>
    <row r="10" spans="1:40" ht="19.5" customHeight="1">
      <c r="A10" s="687"/>
      <c r="B10" s="530"/>
      <c r="C10" s="884" t="s">
        <v>378</v>
      </c>
      <c r="D10" s="748"/>
      <c r="E10" s="748"/>
      <c r="F10" s="748"/>
      <c r="G10" s="748"/>
      <c r="H10" s="748"/>
      <c r="I10" s="748"/>
      <c r="J10" s="749"/>
      <c r="K10" s="531"/>
      <c r="L10" s="532"/>
      <c r="M10" s="532"/>
      <c r="N10" s="532"/>
      <c r="O10" s="532"/>
      <c r="P10" s="532"/>
      <c r="Q10" s="532"/>
      <c r="R10" s="532"/>
      <c r="S10" s="532"/>
      <c r="T10" s="532"/>
      <c r="U10" s="532"/>
      <c r="V10" s="532"/>
      <c r="W10" s="532"/>
      <c r="X10" s="532"/>
      <c r="Y10" s="532"/>
      <c r="Z10" s="533" t="s">
        <v>379</v>
      </c>
      <c r="AA10" s="534"/>
      <c r="AB10" s="515"/>
      <c r="AC10" s="9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9"/>
    </row>
    <row r="11" spans="1:40" ht="19.5" customHeight="1">
      <c r="A11" s="687"/>
      <c r="B11" s="954" t="s">
        <v>369</v>
      </c>
      <c r="C11" s="955" t="s">
        <v>765</v>
      </c>
      <c r="D11" s="783"/>
      <c r="E11" s="783"/>
      <c r="F11" s="783"/>
      <c r="G11" s="783"/>
      <c r="H11" s="783"/>
      <c r="I11" s="783"/>
      <c r="J11" s="784"/>
      <c r="K11" s="686" t="s">
        <v>764</v>
      </c>
      <c r="L11" s="525" t="s">
        <v>44</v>
      </c>
      <c r="M11" s="526">
        <v>1</v>
      </c>
      <c r="N11" s="526"/>
      <c r="O11" s="526"/>
      <c r="P11" s="526"/>
      <c r="Q11" s="526"/>
      <c r="R11" s="526"/>
      <c r="S11" s="526"/>
      <c r="T11" s="526"/>
      <c r="U11" s="526"/>
      <c r="V11" s="526"/>
      <c r="W11" s="526"/>
      <c r="X11" s="526"/>
      <c r="Y11" s="517">
        <f t="shared" ref="Y11:Y24" si="3">SUM(M11:X11)</f>
        <v>1</v>
      </c>
      <c r="Z11" s="945">
        <v>0.1</v>
      </c>
      <c r="AA11" s="946">
        <f>IF(OR(Y12=0,Z11=0),0,(Y12/Y11*Z11))</f>
        <v>0</v>
      </c>
      <c r="AB11" s="515"/>
      <c r="AC11" s="535"/>
      <c r="AD11" s="535"/>
      <c r="AE11" s="535"/>
      <c r="AF11" s="535"/>
      <c r="AG11" s="535"/>
      <c r="AH11" s="535"/>
      <c r="AI11" s="535"/>
      <c r="AJ11" s="535"/>
      <c r="AK11" s="535"/>
      <c r="AL11" s="535"/>
      <c r="AM11" s="535"/>
      <c r="AN11" s="535"/>
    </row>
    <row r="12" spans="1:40" ht="19.5" customHeight="1">
      <c r="A12" s="687"/>
      <c r="B12" s="688"/>
      <c r="C12" s="707"/>
      <c r="D12" s="691"/>
      <c r="E12" s="691"/>
      <c r="F12" s="691"/>
      <c r="G12" s="691"/>
      <c r="H12" s="691"/>
      <c r="I12" s="691"/>
      <c r="J12" s="680"/>
      <c r="K12" s="688"/>
      <c r="L12" s="536" t="s">
        <v>377</v>
      </c>
      <c r="M12" s="537"/>
      <c r="N12" s="537"/>
      <c r="O12" s="537"/>
      <c r="P12" s="537"/>
      <c r="Q12" s="537"/>
      <c r="R12" s="537"/>
      <c r="S12" s="537"/>
      <c r="T12" s="537"/>
      <c r="U12" s="537"/>
      <c r="V12" s="537"/>
      <c r="W12" s="537"/>
      <c r="X12" s="537"/>
      <c r="Y12" s="529">
        <f t="shared" si="3"/>
        <v>0</v>
      </c>
      <c r="Z12" s="688"/>
      <c r="AA12" s="688"/>
      <c r="AB12" s="515"/>
      <c r="AC12" s="535"/>
      <c r="AD12" s="535"/>
      <c r="AE12" s="535"/>
      <c r="AF12" s="535"/>
      <c r="AG12" s="535"/>
      <c r="AH12" s="535"/>
      <c r="AI12" s="535"/>
      <c r="AJ12" s="535"/>
      <c r="AK12" s="535"/>
      <c r="AL12" s="535"/>
      <c r="AM12" s="535"/>
      <c r="AN12" s="535"/>
    </row>
    <row r="13" spans="1:40" ht="19.5" customHeight="1">
      <c r="A13" s="687"/>
      <c r="B13" s="954" t="s">
        <v>369</v>
      </c>
      <c r="C13" s="969" t="s">
        <v>766</v>
      </c>
      <c r="D13" s="783"/>
      <c r="E13" s="783"/>
      <c r="F13" s="783"/>
      <c r="G13" s="783"/>
      <c r="H13" s="783"/>
      <c r="I13" s="783"/>
      <c r="J13" s="784"/>
      <c r="K13" s="686" t="s">
        <v>764</v>
      </c>
      <c r="L13" s="525" t="s">
        <v>44</v>
      </c>
      <c r="M13" s="526">
        <v>8.3299999999999999E-2</v>
      </c>
      <c r="N13" s="526">
        <v>8.3299999999999999E-2</v>
      </c>
      <c r="O13" s="526">
        <v>8.3299999999999999E-2</v>
      </c>
      <c r="P13" s="526">
        <v>8.3299999999999999E-2</v>
      </c>
      <c r="Q13" s="526">
        <v>8.3299999999999999E-2</v>
      </c>
      <c r="R13" s="526">
        <v>8.3299999999999999E-2</v>
      </c>
      <c r="S13" s="526">
        <v>8.3299999999999999E-2</v>
      </c>
      <c r="T13" s="526">
        <v>8.3299999999999999E-2</v>
      </c>
      <c r="U13" s="526">
        <v>8.3299999999999999E-2</v>
      </c>
      <c r="V13" s="526">
        <v>8.3299999999999999E-2</v>
      </c>
      <c r="W13" s="526">
        <v>8.3299999999999999E-2</v>
      </c>
      <c r="X13" s="526">
        <v>8.3699999999999997E-2</v>
      </c>
      <c r="Y13" s="517">
        <f t="shared" si="3"/>
        <v>1</v>
      </c>
      <c r="Z13" s="945">
        <v>0.25</v>
      </c>
      <c r="AA13" s="946">
        <f>IF(OR(Y14=0,Z13=0),0,(Y14/Y13*Z13))</f>
        <v>0</v>
      </c>
      <c r="AB13" s="515"/>
      <c r="AC13" s="535"/>
      <c r="AD13" s="535"/>
      <c r="AE13" s="535"/>
      <c r="AF13" s="535"/>
      <c r="AG13" s="535"/>
      <c r="AH13" s="535"/>
      <c r="AI13" s="535"/>
      <c r="AJ13" s="535"/>
      <c r="AK13" s="535"/>
      <c r="AL13" s="535"/>
      <c r="AM13" s="535"/>
      <c r="AN13" s="535"/>
    </row>
    <row r="14" spans="1:40" ht="19.5" customHeight="1">
      <c r="A14" s="687"/>
      <c r="B14" s="688"/>
      <c r="C14" s="707"/>
      <c r="D14" s="691"/>
      <c r="E14" s="691"/>
      <c r="F14" s="691"/>
      <c r="G14" s="691"/>
      <c r="H14" s="691"/>
      <c r="I14" s="691"/>
      <c r="J14" s="680"/>
      <c r="K14" s="688"/>
      <c r="L14" s="536" t="s">
        <v>377</v>
      </c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29">
        <f t="shared" si="3"/>
        <v>0</v>
      </c>
      <c r="Z14" s="688"/>
      <c r="AA14" s="688"/>
      <c r="AB14" s="515"/>
      <c r="AC14" s="535"/>
      <c r="AD14" s="535"/>
      <c r="AE14" s="535"/>
      <c r="AF14" s="535"/>
      <c r="AG14" s="535"/>
      <c r="AH14" s="535"/>
      <c r="AI14" s="535"/>
      <c r="AJ14" s="535"/>
      <c r="AK14" s="535"/>
      <c r="AL14" s="535"/>
      <c r="AM14" s="535"/>
      <c r="AN14" s="535"/>
    </row>
    <row r="15" spans="1:40" ht="19.5" customHeight="1">
      <c r="A15" s="687"/>
      <c r="B15" s="954" t="s">
        <v>369</v>
      </c>
      <c r="C15" s="969" t="s">
        <v>767</v>
      </c>
      <c r="D15" s="783"/>
      <c r="E15" s="783"/>
      <c r="F15" s="783"/>
      <c r="G15" s="783"/>
      <c r="H15" s="783"/>
      <c r="I15" s="783"/>
      <c r="J15" s="784"/>
      <c r="K15" s="686" t="s">
        <v>768</v>
      </c>
      <c r="L15" s="525" t="s">
        <v>44</v>
      </c>
      <c r="M15" s="526">
        <v>8.3299999999999999E-2</v>
      </c>
      <c r="N15" s="526">
        <v>8.3299999999999999E-2</v>
      </c>
      <c r="O15" s="526">
        <v>8.3299999999999999E-2</v>
      </c>
      <c r="P15" s="526">
        <v>8.3299999999999999E-2</v>
      </c>
      <c r="Q15" s="526">
        <v>8.3299999999999999E-2</v>
      </c>
      <c r="R15" s="526">
        <v>8.3299999999999999E-2</v>
      </c>
      <c r="S15" s="526">
        <v>8.3299999999999999E-2</v>
      </c>
      <c r="T15" s="526">
        <v>8.3299999999999999E-2</v>
      </c>
      <c r="U15" s="526">
        <v>8.3299999999999999E-2</v>
      </c>
      <c r="V15" s="526">
        <v>8.3299999999999999E-2</v>
      </c>
      <c r="W15" s="526">
        <v>8.3299999999999999E-2</v>
      </c>
      <c r="X15" s="526">
        <v>8.3699999999999997E-2</v>
      </c>
      <c r="Y15" s="517">
        <f t="shared" si="3"/>
        <v>1</v>
      </c>
      <c r="Z15" s="945">
        <v>0.25</v>
      </c>
      <c r="AA15" s="946">
        <f>IF(OR(Y16=0,Z15=0),0,(Y16/Y15*Z15))</f>
        <v>0</v>
      </c>
      <c r="AB15" s="51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</row>
    <row r="16" spans="1:40" ht="19.5" customHeight="1">
      <c r="A16" s="687"/>
      <c r="B16" s="688"/>
      <c r="C16" s="707"/>
      <c r="D16" s="691"/>
      <c r="E16" s="691"/>
      <c r="F16" s="691"/>
      <c r="G16" s="691"/>
      <c r="H16" s="691"/>
      <c r="I16" s="691"/>
      <c r="J16" s="680"/>
      <c r="K16" s="688"/>
      <c r="L16" s="536" t="s">
        <v>377</v>
      </c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29">
        <f t="shared" si="3"/>
        <v>0</v>
      </c>
      <c r="Z16" s="688"/>
      <c r="AA16" s="688"/>
      <c r="AB16" s="51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</row>
    <row r="17" spans="1:40" ht="19.5" customHeight="1">
      <c r="A17" s="687"/>
      <c r="B17" s="954" t="s">
        <v>369</v>
      </c>
      <c r="C17" s="968" t="s">
        <v>769</v>
      </c>
      <c r="D17" s="783"/>
      <c r="E17" s="783"/>
      <c r="F17" s="783"/>
      <c r="G17" s="783"/>
      <c r="H17" s="783"/>
      <c r="I17" s="783"/>
      <c r="J17" s="784"/>
      <c r="K17" s="686" t="s">
        <v>770</v>
      </c>
      <c r="L17" s="525" t="s">
        <v>44</v>
      </c>
      <c r="M17" s="526">
        <v>8.3299999999999999E-2</v>
      </c>
      <c r="N17" s="526">
        <v>8.3299999999999999E-2</v>
      </c>
      <c r="O17" s="526">
        <v>8.3299999999999999E-2</v>
      </c>
      <c r="P17" s="526">
        <v>8.3299999999999999E-2</v>
      </c>
      <c r="Q17" s="526">
        <v>8.3299999999999999E-2</v>
      </c>
      <c r="R17" s="526">
        <v>8.3299999999999999E-2</v>
      </c>
      <c r="S17" s="526">
        <v>8.3299999999999999E-2</v>
      </c>
      <c r="T17" s="526">
        <v>8.3299999999999999E-2</v>
      </c>
      <c r="U17" s="526">
        <v>8.3299999999999999E-2</v>
      </c>
      <c r="V17" s="526">
        <v>8.3299999999999999E-2</v>
      </c>
      <c r="W17" s="526">
        <v>8.3299999999999999E-2</v>
      </c>
      <c r="X17" s="526">
        <v>8.3699999999999997E-2</v>
      </c>
      <c r="Y17" s="517">
        <f t="shared" si="3"/>
        <v>1</v>
      </c>
      <c r="Z17" s="945">
        <v>0.25</v>
      </c>
      <c r="AA17" s="946">
        <f>IF(OR(Y18=0,Z17=0),0,(Y18/Y17*Z17))</f>
        <v>0</v>
      </c>
      <c r="AB17" s="51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</row>
    <row r="18" spans="1:40" ht="19.5" customHeight="1">
      <c r="A18" s="687"/>
      <c r="B18" s="688"/>
      <c r="C18" s="707"/>
      <c r="D18" s="691"/>
      <c r="E18" s="691"/>
      <c r="F18" s="691"/>
      <c r="G18" s="691"/>
      <c r="H18" s="691"/>
      <c r="I18" s="691"/>
      <c r="J18" s="680"/>
      <c r="K18" s="688"/>
      <c r="L18" s="536" t="s">
        <v>377</v>
      </c>
      <c r="M18" s="537"/>
      <c r="N18" s="537"/>
      <c r="O18" s="537"/>
      <c r="P18" s="537"/>
      <c r="Q18" s="537"/>
      <c r="R18" s="537"/>
      <c r="S18" s="537"/>
      <c r="T18" s="537"/>
      <c r="U18" s="537"/>
      <c r="V18" s="537"/>
      <c r="W18" s="537"/>
      <c r="X18" s="537"/>
      <c r="Y18" s="529">
        <f t="shared" si="3"/>
        <v>0</v>
      </c>
      <c r="Z18" s="688"/>
      <c r="AA18" s="688"/>
      <c r="AB18" s="515"/>
      <c r="AC18" s="535"/>
      <c r="AD18" s="535"/>
      <c r="AE18" s="535"/>
      <c r="AF18" s="535"/>
      <c r="AG18" s="535"/>
      <c r="AH18" s="535"/>
      <c r="AI18" s="535"/>
      <c r="AJ18" s="535"/>
      <c r="AK18" s="535"/>
      <c r="AL18" s="535"/>
      <c r="AM18" s="535"/>
      <c r="AN18" s="535"/>
    </row>
    <row r="19" spans="1:40" ht="19.5" customHeight="1">
      <c r="A19" s="687"/>
      <c r="B19" s="954" t="s">
        <v>369</v>
      </c>
      <c r="C19" s="955" t="s">
        <v>771</v>
      </c>
      <c r="D19" s="783"/>
      <c r="E19" s="783"/>
      <c r="F19" s="783"/>
      <c r="G19" s="783"/>
      <c r="H19" s="783"/>
      <c r="I19" s="783"/>
      <c r="J19" s="784"/>
      <c r="K19" s="686" t="s">
        <v>764</v>
      </c>
      <c r="L19" s="525" t="s">
        <v>44</v>
      </c>
      <c r="M19" s="526">
        <v>8.3299999999999999E-2</v>
      </c>
      <c r="N19" s="526">
        <v>8.3299999999999999E-2</v>
      </c>
      <c r="O19" s="526">
        <v>8.3299999999999999E-2</v>
      </c>
      <c r="P19" s="526">
        <v>8.3299999999999999E-2</v>
      </c>
      <c r="Q19" s="526">
        <v>8.3299999999999999E-2</v>
      </c>
      <c r="R19" s="526">
        <v>8.3299999999999999E-2</v>
      </c>
      <c r="S19" s="526">
        <v>8.3299999999999999E-2</v>
      </c>
      <c r="T19" s="526">
        <v>8.3299999999999999E-2</v>
      </c>
      <c r="U19" s="526">
        <v>8.3299999999999999E-2</v>
      </c>
      <c r="V19" s="526">
        <v>8.3299999999999999E-2</v>
      </c>
      <c r="W19" s="526">
        <v>8.3299999999999999E-2</v>
      </c>
      <c r="X19" s="526">
        <v>8.3699999999999997E-2</v>
      </c>
      <c r="Y19" s="517">
        <f t="shared" si="3"/>
        <v>1</v>
      </c>
      <c r="Z19" s="945">
        <v>0.1</v>
      </c>
      <c r="AA19" s="946">
        <f>IF(OR(Y20=0,Z19=0),0,(Y20/Y19*Z19))</f>
        <v>0</v>
      </c>
      <c r="AB19" s="515"/>
      <c r="AC19" s="947"/>
      <c r="AD19" s="947"/>
      <c r="AE19" s="947"/>
      <c r="AF19" s="947"/>
      <c r="AG19" s="947"/>
      <c r="AH19" s="947"/>
      <c r="AI19" s="947"/>
      <c r="AJ19" s="947"/>
      <c r="AK19" s="947"/>
      <c r="AL19" s="947"/>
      <c r="AM19" s="947"/>
      <c r="AN19" s="947"/>
    </row>
    <row r="20" spans="1:40" ht="19.5" customHeight="1">
      <c r="A20" s="687"/>
      <c r="B20" s="688"/>
      <c r="C20" s="707"/>
      <c r="D20" s="691"/>
      <c r="E20" s="691"/>
      <c r="F20" s="691"/>
      <c r="G20" s="691"/>
      <c r="H20" s="691"/>
      <c r="I20" s="691"/>
      <c r="J20" s="680"/>
      <c r="K20" s="688"/>
      <c r="L20" s="536" t="s">
        <v>377</v>
      </c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29">
        <f t="shared" si="3"/>
        <v>0</v>
      </c>
      <c r="Z20" s="688"/>
      <c r="AA20" s="688"/>
      <c r="AB20" s="515"/>
      <c r="AC20" s="688"/>
      <c r="AD20" s="688"/>
      <c r="AE20" s="688"/>
      <c r="AF20" s="688"/>
      <c r="AG20" s="688"/>
      <c r="AH20" s="688"/>
      <c r="AI20" s="688"/>
      <c r="AJ20" s="688"/>
      <c r="AK20" s="688"/>
      <c r="AL20" s="688"/>
      <c r="AM20" s="688"/>
      <c r="AN20" s="688"/>
    </row>
    <row r="21" spans="1:40" ht="19.5" customHeight="1">
      <c r="A21" s="687"/>
      <c r="B21" s="954" t="s">
        <v>369</v>
      </c>
      <c r="C21" s="955" t="s">
        <v>772</v>
      </c>
      <c r="D21" s="783"/>
      <c r="E21" s="783"/>
      <c r="F21" s="783"/>
      <c r="G21" s="783"/>
      <c r="H21" s="783"/>
      <c r="I21" s="783"/>
      <c r="J21" s="784"/>
      <c r="K21" s="686" t="s">
        <v>764</v>
      </c>
      <c r="L21" s="525" t="s">
        <v>44</v>
      </c>
      <c r="M21" s="526">
        <v>8.3299999999999999E-2</v>
      </c>
      <c r="N21" s="526">
        <v>8.3299999999999999E-2</v>
      </c>
      <c r="O21" s="526">
        <v>8.3299999999999999E-2</v>
      </c>
      <c r="P21" s="526">
        <v>8.3299999999999999E-2</v>
      </c>
      <c r="Q21" s="526">
        <v>8.3299999999999999E-2</v>
      </c>
      <c r="R21" s="526">
        <v>8.3299999999999999E-2</v>
      </c>
      <c r="S21" s="526">
        <v>8.3299999999999999E-2</v>
      </c>
      <c r="T21" s="526">
        <v>8.3299999999999999E-2</v>
      </c>
      <c r="U21" s="526">
        <v>8.3299999999999999E-2</v>
      </c>
      <c r="V21" s="526">
        <v>8.3299999999999999E-2</v>
      </c>
      <c r="W21" s="526">
        <v>8.3299999999999999E-2</v>
      </c>
      <c r="X21" s="526">
        <v>8.3699999999999997E-2</v>
      </c>
      <c r="Y21" s="517">
        <f t="shared" si="3"/>
        <v>1</v>
      </c>
      <c r="Z21" s="945">
        <v>0.05</v>
      </c>
      <c r="AA21" s="946">
        <f>IF(OR(Y22=0,Z21=0),0,(Y22/Y21*Z21))</f>
        <v>0</v>
      </c>
      <c r="AB21" s="515"/>
      <c r="AC21" s="947"/>
      <c r="AD21" s="947"/>
      <c r="AE21" s="947"/>
      <c r="AF21" s="947"/>
      <c r="AG21" s="947"/>
      <c r="AH21" s="947"/>
      <c r="AI21" s="947"/>
      <c r="AJ21" s="947"/>
      <c r="AK21" s="947"/>
      <c r="AL21" s="947"/>
      <c r="AM21" s="947"/>
      <c r="AN21" s="947"/>
    </row>
    <row r="22" spans="1:40" ht="19.5" customHeight="1">
      <c r="A22" s="687"/>
      <c r="B22" s="688"/>
      <c r="C22" s="707"/>
      <c r="D22" s="691"/>
      <c r="E22" s="691"/>
      <c r="F22" s="691"/>
      <c r="G22" s="691"/>
      <c r="H22" s="691"/>
      <c r="I22" s="691"/>
      <c r="J22" s="680"/>
      <c r="K22" s="688"/>
      <c r="L22" s="536" t="s">
        <v>377</v>
      </c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537"/>
      <c r="Y22" s="529">
        <f t="shared" si="3"/>
        <v>0</v>
      </c>
      <c r="Z22" s="688"/>
      <c r="AA22" s="688"/>
      <c r="AB22" s="515"/>
      <c r="AC22" s="688"/>
      <c r="AD22" s="688"/>
      <c r="AE22" s="688"/>
      <c r="AF22" s="688"/>
      <c r="AG22" s="688"/>
      <c r="AH22" s="688"/>
      <c r="AI22" s="688"/>
      <c r="AJ22" s="688"/>
      <c r="AK22" s="688"/>
      <c r="AL22" s="688"/>
      <c r="AM22" s="688"/>
      <c r="AN22" s="688"/>
    </row>
    <row r="23" spans="1:40" ht="19.5" customHeight="1">
      <c r="A23" s="687"/>
      <c r="B23" s="538"/>
      <c r="C23" s="960" t="s">
        <v>383</v>
      </c>
      <c r="D23" s="783"/>
      <c r="E23" s="783"/>
      <c r="F23" s="783"/>
      <c r="G23" s="783"/>
      <c r="H23" s="783"/>
      <c r="I23" s="783"/>
      <c r="J23" s="784"/>
      <c r="K23" s="538"/>
      <c r="L23" s="539" t="s">
        <v>44</v>
      </c>
      <c r="M23" s="540">
        <f t="shared" ref="M23:X23" si="4">+M11*$Z$11+M13*$Z$13+M15*$Z$15+M17*$Z$17+M19*$Z$19+M21*$Z$21</f>
        <v>0.17497000000000001</v>
      </c>
      <c r="N23" s="540">
        <f t="shared" si="4"/>
        <v>7.4970000000000009E-2</v>
      </c>
      <c r="O23" s="540">
        <f t="shared" si="4"/>
        <v>7.4970000000000009E-2</v>
      </c>
      <c r="P23" s="540">
        <f t="shared" si="4"/>
        <v>7.4970000000000009E-2</v>
      </c>
      <c r="Q23" s="540">
        <f t="shared" si="4"/>
        <v>7.4970000000000009E-2</v>
      </c>
      <c r="R23" s="540">
        <f t="shared" si="4"/>
        <v>7.4970000000000009E-2</v>
      </c>
      <c r="S23" s="540">
        <f t="shared" si="4"/>
        <v>7.4970000000000009E-2</v>
      </c>
      <c r="T23" s="540">
        <f t="shared" si="4"/>
        <v>7.4970000000000009E-2</v>
      </c>
      <c r="U23" s="540">
        <f t="shared" si="4"/>
        <v>7.4970000000000009E-2</v>
      </c>
      <c r="V23" s="540">
        <f t="shared" si="4"/>
        <v>7.4970000000000009E-2</v>
      </c>
      <c r="W23" s="540">
        <f t="shared" si="4"/>
        <v>7.4970000000000009E-2</v>
      </c>
      <c r="X23" s="540">
        <f t="shared" si="4"/>
        <v>7.5329999999999994E-2</v>
      </c>
      <c r="Y23" s="541">
        <f t="shared" si="3"/>
        <v>0.99999999999999989</v>
      </c>
      <c r="Z23" s="950">
        <f>SUM(Z11:Z22)</f>
        <v>1</v>
      </c>
      <c r="AA23" s="951">
        <f>IF(OR(Y24=0,Z23=0),0,(Y24/Y23*Z23))</f>
        <v>0</v>
      </c>
      <c r="AB23" s="515"/>
      <c r="AC23" s="952" t="s">
        <v>384</v>
      </c>
      <c r="AD23" s="783"/>
      <c r="AE23" s="783"/>
      <c r="AF23" s="783"/>
      <c r="AG23" s="783"/>
      <c r="AH23" s="783"/>
      <c r="AI23" s="783"/>
      <c r="AJ23" s="783"/>
      <c r="AK23" s="783"/>
      <c r="AL23" s="783"/>
      <c r="AM23" s="783"/>
      <c r="AN23" s="784"/>
    </row>
    <row r="24" spans="1:40" ht="19.5" customHeight="1">
      <c r="A24" s="767"/>
      <c r="B24" s="542"/>
      <c r="C24" s="906"/>
      <c r="D24" s="786"/>
      <c r="E24" s="786"/>
      <c r="F24" s="786"/>
      <c r="G24" s="786"/>
      <c r="H24" s="786"/>
      <c r="I24" s="786"/>
      <c r="J24" s="772"/>
      <c r="K24" s="542"/>
      <c r="L24" s="543" t="s">
        <v>377</v>
      </c>
      <c r="M24" s="544">
        <f t="shared" ref="M24:X24" si="5">+M20*$Z$19+M22*$Z$21</f>
        <v>0</v>
      </c>
      <c r="N24" s="544">
        <f t="shared" si="5"/>
        <v>0</v>
      </c>
      <c r="O24" s="544">
        <f t="shared" si="5"/>
        <v>0</v>
      </c>
      <c r="P24" s="544">
        <f t="shared" si="5"/>
        <v>0</v>
      </c>
      <c r="Q24" s="544">
        <f t="shared" si="5"/>
        <v>0</v>
      </c>
      <c r="R24" s="544">
        <f t="shared" si="5"/>
        <v>0</v>
      </c>
      <c r="S24" s="544">
        <f t="shared" si="5"/>
        <v>0</v>
      </c>
      <c r="T24" s="544">
        <f t="shared" si="5"/>
        <v>0</v>
      </c>
      <c r="U24" s="544">
        <f t="shared" si="5"/>
        <v>0</v>
      </c>
      <c r="V24" s="544">
        <f t="shared" si="5"/>
        <v>0</v>
      </c>
      <c r="W24" s="544">
        <f t="shared" si="5"/>
        <v>0</v>
      </c>
      <c r="X24" s="544">
        <f t="shared" si="5"/>
        <v>0</v>
      </c>
      <c r="Y24" s="545">
        <f t="shared" si="3"/>
        <v>0</v>
      </c>
      <c r="Z24" s="767"/>
      <c r="AA24" s="767"/>
      <c r="AB24" s="515"/>
      <c r="AC24" s="842"/>
      <c r="AD24" s="786"/>
      <c r="AE24" s="786"/>
      <c r="AF24" s="786"/>
      <c r="AG24" s="786"/>
      <c r="AH24" s="786"/>
      <c r="AI24" s="786"/>
      <c r="AJ24" s="786"/>
      <c r="AK24" s="786"/>
      <c r="AL24" s="786"/>
      <c r="AM24" s="786"/>
      <c r="AN24" s="772"/>
    </row>
    <row r="25" spans="1:40" ht="60" customHeight="1">
      <c r="A25" s="522" t="s">
        <v>10</v>
      </c>
      <c r="B25" s="315" t="s">
        <v>11</v>
      </c>
      <c r="C25" s="315" t="s">
        <v>12</v>
      </c>
      <c r="D25" s="315" t="s">
        <v>13</v>
      </c>
      <c r="E25" s="315" t="s">
        <v>14</v>
      </c>
      <c r="F25" s="315" t="s">
        <v>15</v>
      </c>
      <c r="G25" s="315" t="s">
        <v>16</v>
      </c>
      <c r="H25" s="522" t="s">
        <v>17</v>
      </c>
      <c r="I25" s="522" t="s">
        <v>18</v>
      </c>
      <c r="J25" s="315" t="s">
        <v>19</v>
      </c>
      <c r="K25" s="315" t="s">
        <v>20</v>
      </c>
      <c r="L25" s="522" t="s">
        <v>48</v>
      </c>
      <c r="M25" s="522" t="s">
        <v>49</v>
      </c>
      <c r="N25" s="522" t="s">
        <v>50</v>
      </c>
      <c r="O25" s="522" t="s">
        <v>51</v>
      </c>
      <c r="P25" s="522" t="s">
        <v>52</v>
      </c>
      <c r="Q25" s="522" t="s">
        <v>53</v>
      </c>
      <c r="R25" s="522" t="s">
        <v>54</v>
      </c>
      <c r="S25" s="522" t="s">
        <v>55</v>
      </c>
      <c r="T25" s="522" t="s">
        <v>56</v>
      </c>
      <c r="U25" s="522" t="s">
        <v>57</v>
      </c>
      <c r="V25" s="522" t="s">
        <v>58</v>
      </c>
      <c r="W25" s="522" t="s">
        <v>59</v>
      </c>
      <c r="X25" s="522" t="s">
        <v>60</v>
      </c>
      <c r="Y25" s="522" t="s">
        <v>61</v>
      </c>
      <c r="Z25" s="523" t="s">
        <v>365</v>
      </c>
      <c r="AA25" s="315" t="s">
        <v>366</v>
      </c>
      <c r="AB25" s="515"/>
      <c r="AC25" s="524" t="s">
        <v>65</v>
      </c>
      <c r="AD25" s="524" t="s">
        <v>66</v>
      </c>
      <c r="AE25" s="524" t="s">
        <v>67</v>
      </c>
      <c r="AF25" s="524" t="s">
        <v>68</v>
      </c>
      <c r="AG25" s="524" t="s">
        <v>69</v>
      </c>
      <c r="AH25" s="524" t="s">
        <v>70</v>
      </c>
      <c r="AI25" s="524" t="s">
        <v>71</v>
      </c>
      <c r="AJ25" s="524" t="s">
        <v>72</v>
      </c>
      <c r="AK25" s="524" t="s">
        <v>73</v>
      </c>
      <c r="AL25" s="524" t="s">
        <v>74</v>
      </c>
      <c r="AM25" s="524" t="s">
        <v>75</v>
      </c>
      <c r="AN25" s="524" t="s">
        <v>367</v>
      </c>
    </row>
    <row r="26" spans="1:40" ht="75" customHeight="1">
      <c r="A26" s="856" t="s">
        <v>773</v>
      </c>
      <c r="B26" s="954" t="s">
        <v>369</v>
      </c>
      <c r="C26" s="957" t="s">
        <v>774</v>
      </c>
      <c r="D26" s="957" t="s">
        <v>623</v>
      </c>
      <c r="E26" s="957" t="s">
        <v>403</v>
      </c>
      <c r="F26" s="957" t="s">
        <v>412</v>
      </c>
      <c r="G26" s="953" t="s">
        <v>198</v>
      </c>
      <c r="H26" s="954">
        <v>1</v>
      </c>
      <c r="I26" s="947" t="s">
        <v>775</v>
      </c>
      <c r="J26" s="947" t="s">
        <v>375</v>
      </c>
      <c r="K26" s="947" t="s">
        <v>776</v>
      </c>
      <c r="L26" s="525" t="s">
        <v>44</v>
      </c>
      <c r="M26" s="526">
        <f t="shared" ref="M26:X26" si="6">+M43</f>
        <v>8.3300000000000013E-2</v>
      </c>
      <c r="N26" s="526">
        <f t="shared" si="6"/>
        <v>8.3300000000000013E-2</v>
      </c>
      <c r="O26" s="526">
        <f t="shared" si="6"/>
        <v>8.3300000000000013E-2</v>
      </c>
      <c r="P26" s="526">
        <f t="shared" si="6"/>
        <v>8.3300000000000013E-2</v>
      </c>
      <c r="Q26" s="526">
        <f t="shared" si="6"/>
        <v>8.3300000000000013E-2</v>
      </c>
      <c r="R26" s="526">
        <f t="shared" si="6"/>
        <v>8.3300000000000013E-2</v>
      </c>
      <c r="S26" s="526">
        <f t="shared" si="6"/>
        <v>8.3300000000000013E-2</v>
      </c>
      <c r="T26" s="526">
        <f t="shared" si="6"/>
        <v>8.3300000000000013E-2</v>
      </c>
      <c r="U26" s="526">
        <f t="shared" si="6"/>
        <v>8.3300000000000013E-2</v>
      </c>
      <c r="V26" s="526">
        <f t="shared" si="6"/>
        <v>8.3300000000000013E-2</v>
      </c>
      <c r="W26" s="526">
        <f t="shared" si="6"/>
        <v>8.3300000000000013E-2</v>
      </c>
      <c r="X26" s="526">
        <f t="shared" si="6"/>
        <v>8.3699999999999997E-2</v>
      </c>
      <c r="Y26" s="517">
        <f t="shared" ref="Y26:Y27" si="7">SUM(M26:X26)</f>
        <v>1.0000000000000004</v>
      </c>
      <c r="Z26" s="945">
        <v>0.25</v>
      </c>
      <c r="AA26" s="949">
        <f>IF(OR(Y27=0,Z26=0),0,(Y27/Y26*Z26))</f>
        <v>0</v>
      </c>
      <c r="AB26" s="515"/>
      <c r="AC26" s="947"/>
      <c r="AD26" s="947"/>
      <c r="AE26" s="947"/>
      <c r="AF26" s="947"/>
      <c r="AG26" s="947"/>
      <c r="AH26" s="947"/>
      <c r="AI26" s="947"/>
      <c r="AJ26" s="947"/>
      <c r="AK26" s="947"/>
      <c r="AL26" s="947"/>
      <c r="AM26" s="947"/>
      <c r="AN26" s="947"/>
    </row>
    <row r="27" spans="1:40" ht="75" customHeight="1">
      <c r="A27" s="687"/>
      <c r="B27" s="688"/>
      <c r="C27" s="688"/>
      <c r="D27" s="688"/>
      <c r="E27" s="688"/>
      <c r="F27" s="688"/>
      <c r="G27" s="680"/>
      <c r="H27" s="688"/>
      <c r="I27" s="688"/>
      <c r="J27" s="688"/>
      <c r="K27" s="688"/>
      <c r="L27" s="527" t="s">
        <v>377</v>
      </c>
      <c r="M27" s="528">
        <f t="shared" ref="M27:X27" si="8">+M44</f>
        <v>0</v>
      </c>
      <c r="N27" s="528">
        <f t="shared" si="8"/>
        <v>0</v>
      </c>
      <c r="O27" s="528">
        <f t="shared" si="8"/>
        <v>0</v>
      </c>
      <c r="P27" s="528">
        <f t="shared" si="8"/>
        <v>0</v>
      </c>
      <c r="Q27" s="528">
        <f t="shared" si="8"/>
        <v>0</v>
      </c>
      <c r="R27" s="528">
        <f t="shared" si="8"/>
        <v>0</v>
      </c>
      <c r="S27" s="528">
        <f t="shared" si="8"/>
        <v>0</v>
      </c>
      <c r="T27" s="528">
        <f t="shared" si="8"/>
        <v>0</v>
      </c>
      <c r="U27" s="528">
        <f t="shared" si="8"/>
        <v>0</v>
      </c>
      <c r="V27" s="528">
        <f t="shared" si="8"/>
        <v>0</v>
      </c>
      <c r="W27" s="528">
        <f t="shared" si="8"/>
        <v>0</v>
      </c>
      <c r="X27" s="528">
        <f t="shared" si="8"/>
        <v>0</v>
      </c>
      <c r="Y27" s="529">
        <f t="shared" si="7"/>
        <v>0</v>
      </c>
      <c r="Z27" s="688"/>
      <c r="AA27" s="688"/>
      <c r="AB27" s="515"/>
      <c r="AC27" s="688"/>
      <c r="AD27" s="688"/>
      <c r="AE27" s="688"/>
      <c r="AF27" s="688"/>
      <c r="AG27" s="688"/>
      <c r="AH27" s="688"/>
      <c r="AI27" s="688"/>
      <c r="AJ27" s="688"/>
      <c r="AK27" s="688"/>
      <c r="AL27" s="688"/>
      <c r="AM27" s="688"/>
      <c r="AN27" s="688"/>
    </row>
    <row r="28" spans="1:40" ht="19.5" customHeight="1">
      <c r="A28" s="687"/>
      <c r="B28" s="530"/>
      <c r="C28" s="884" t="s">
        <v>378</v>
      </c>
      <c r="D28" s="748"/>
      <c r="E28" s="748"/>
      <c r="F28" s="748"/>
      <c r="G28" s="748"/>
      <c r="H28" s="748"/>
      <c r="I28" s="748"/>
      <c r="J28" s="958"/>
      <c r="K28" s="531"/>
      <c r="L28" s="532"/>
      <c r="M28" s="532"/>
      <c r="N28" s="532"/>
      <c r="O28" s="532"/>
      <c r="P28" s="532"/>
      <c r="Q28" s="532"/>
      <c r="R28" s="532"/>
      <c r="S28" s="532"/>
      <c r="T28" s="532"/>
      <c r="U28" s="532"/>
      <c r="V28" s="532"/>
      <c r="W28" s="532"/>
      <c r="X28" s="532"/>
      <c r="Y28" s="532"/>
      <c r="Z28" s="533" t="s">
        <v>379</v>
      </c>
      <c r="AA28" s="534"/>
      <c r="AB28" s="515"/>
      <c r="AC28" s="948"/>
      <c r="AD28" s="748"/>
      <c r="AE28" s="748"/>
      <c r="AF28" s="748"/>
      <c r="AG28" s="748"/>
      <c r="AH28" s="748"/>
      <c r="AI28" s="748"/>
      <c r="AJ28" s="748"/>
      <c r="AK28" s="748"/>
      <c r="AL28" s="748"/>
      <c r="AM28" s="748"/>
      <c r="AN28" s="749"/>
    </row>
    <row r="29" spans="1:40" ht="19.5" customHeight="1">
      <c r="A29" s="687"/>
      <c r="B29" s="954" t="s">
        <v>369</v>
      </c>
      <c r="C29" s="955" t="s">
        <v>777</v>
      </c>
      <c r="D29" s="783"/>
      <c r="E29" s="783"/>
      <c r="F29" s="783"/>
      <c r="G29" s="783"/>
      <c r="H29" s="783"/>
      <c r="I29" s="783"/>
      <c r="J29" s="784"/>
      <c r="K29" s="686" t="s">
        <v>770</v>
      </c>
      <c r="L29" s="525" t="s">
        <v>44</v>
      </c>
      <c r="M29" s="526">
        <v>8.3299999999999999E-2</v>
      </c>
      <c r="N29" s="526">
        <v>8.3299999999999999E-2</v>
      </c>
      <c r="O29" s="526">
        <v>8.3299999999999999E-2</v>
      </c>
      <c r="P29" s="526">
        <v>8.3299999999999999E-2</v>
      </c>
      <c r="Q29" s="526">
        <v>8.3299999999999999E-2</v>
      </c>
      <c r="R29" s="526">
        <v>8.3299999999999999E-2</v>
      </c>
      <c r="S29" s="526">
        <v>8.3299999999999999E-2</v>
      </c>
      <c r="T29" s="526">
        <v>8.3299999999999999E-2</v>
      </c>
      <c r="U29" s="526">
        <v>8.3299999999999999E-2</v>
      </c>
      <c r="V29" s="526">
        <v>8.3299999999999999E-2</v>
      </c>
      <c r="W29" s="526">
        <v>8.3299999999999999E-2</v>
      </c>
      <c r="X29" s="526">
        <v>8.3699999999999997E-2</v>
      </c>
      <c r="Y29" s="517">
        <f t="shared" ref="Y29:Y44" si="9">SUM(M29:X29)</f>
        <v>1</v>
      </c>
      <c r="Z29" s="945">
        <v>0.1</v>
      </c>
      <c r="AA29" s="946">
        <f>IF(OR(Y30=0,Z29=0),0,(Y30/Y29*Z29))</f>
        <v>0</v>
      </c>
      <c r="AB29" s="515"/>
      <c r="AC29" s="947"/>
      <c r="AD29" s="947"/>
      <c r="AE29" s="947"/>
      <c r="AF29" s="947"/>
      <c r="AG29" s="947"/>
      <c r="AH29" s="947"/>
      <c r="AI29" s="947"/>
      <c r="AJ29" s="947"/>
      <c r="AK29" s="947"/>
      <c r="AL29" s="947"/>
      <c r="AM29" s="947"/>
      <c r="AN29" s="947"/>
    </row>
    <row r="30" spans="1:40" ht="19.5" customHeight="1">
      <c r="A30" s="687"/>
      <c r="B30" s="688"/>
      <c r="C30" s="707"/>
      <c r="D30" s="691"/>
      <c r="E30" s="691"/>
      <c r="F30" s="691"/>
      <c r="G30" s="691"/>
      <c r="H30" s="691"/>
      <c r="I30" s="691"/>
      <c r="J30" s="680"/>
      <c r="K30" s="688"/>
      <c r="L30" s="536" t="s">
        <v>377</v>
      </c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29">
        <f t="shared" si="9"/>
        <v>0</v>
      </c>
      <c r="Z30" s="688"/>
      <c r="AA30" s="688"/>
      <c r="AB30" s="515"/>
      <c r="AC30" s="688"/>
      <c r="AD30" s="688"/>
      <c r="AE30" s="688"/>
      <c r="AF30" s="688"/>
      <c r="AG30" s="688"/>
      <c r="AH30" s="688"/>
      <c r="AI30" s="688"/>
      <c r="AJ30" s="688"/>
      <c r="AK30" s="688"/>
      <c r="AL30" s="688"/>
      <c r="AM30" s="688"/>
      <c r="AN30" s="688"/>
    </row>
    <row r="31" spans="1:40" ht="19.5" customHeight="1">
      <c r="A31" s="687"/>
      <c r="B31" s="954" t="s">
        <v>369</v>
      </c>
      <c r="C31" s="955" t="s">
        <v>778</v>
      </c>
      <c r="D31" s="783"/>
      <c r="E31" s="783"/>
      <c r="F31" s="783"/>
      <c r="G31" s="783"/>
      <c r="H31" s="783"/>
      <c r="I31" s="783"/>
      <c r="J31" s="784"/>
      <c r="K31" s="686" t="s">
        <v>770</v>
      </c>
      <c r="L31" s="525" t="s">
        <v>44</v>
      </c>
      <c r="M31" s="526">
        <v>8.3299999999999999E-2</v>
      </c>
      <c r="N31" s="526">
        <v>8.3299999999999999E-2</v>
      </c>
      <c r="O31" s="526">
        <v>8.3299999999999999E-2</v>
      </c>
      <c r="P31" s="526">
        <v>8.3299999999999999E-2</v>
      </c>
      <c r="Q31" s="526">
        <v>8.3299999999999999E-2</v>
      </c>
      <c r="R31" s="526">
        <v>8.3299999999999999E-2</v>
      </c>
      <c r="S31" s="526">
        <v>8.3299999999999999E-2</v>
      </c>
      <c r="T31" s="526">
        <v>8.3299999999999999E-2</v>
      </c>
      <c r="U31" s="526">
        <v>8.3299999999999999E-2</v>
      </c>
      <c r="V31" s="526">
        <v>8.3299999999999999E-2</v>
      </c>
      <c r="W31" s="526">
        <v>8.3299999999999999E-2</v>
      </c>
      <c r="X31" s="526">
        <v>8.3699999999999997E-2</v>
      </c>
      <c r="Y31" s="517">
        <f t="shared" si="9"/>
        <v>1</v>
      </c>
      <c r="Z31" s="945">
        <v>0.2</v>
      </c>
      <c r="AA31" s="946">
        <f>IF(OR(Y32=0,Z31=0),0,(Y32/Y31*Z31))</f>
        <v>0</v>
      </c>
      <c r="AB31" s="515"/>
      <c r="AC31" s="535"/>
      <c r="AD31" s="535"/>
      <c r="AE31" s="535"/>
      <c r="AF31" s="535"/>
      <c r="AG31" s="535"/>
      <c r="AH31" s="535"/>
      <c r="AI31" s="535"/>
      <c r="AJ31" s="535"/>
      <c r="AK31" s="535"/>
      <c r="AL31" s="535"/>
      <c r="AM31" s="535"/>
      <c r="AN31" s="535"/>
    </row>
    <row r="32" spans="1:40" ht="19.5" customHeight="1">
      <c r="A32" s="687"/>
      <c r="B32" s="688"/>
      <c r="C32" s="707"/>
      <c r="D32" s="691"/>
      <c r="E32" s="691"/>
      <c r="F32" s="691"/>
      <c r="G32" s="691"/>
      <c r="H32" s="691"/>
      <c r="I32" s="691"/>
      <c r="J32" s="680"/>
      <c r="K32" s="688"/>
      <c r="L32" s="536" t="s">
        <v>377</v>
      </c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29">
        <f t="shared" si="9"/>
        <v>0</v>
      </c>
      <c r="Z32" s="688"/>
      <c r="AA32" s="688"/>
      <c r="AB32" s="515"/>
      <c r="AC32" s="535"/>
      <c r="AD32" s="535"/>
      <c r="AE32" s="535"/>
      <c r="AF32" s="535"/>
      <c r="AG32" s="535"/>
      <c r="AH32" s="535"/>
      <c r="AI32" s="535"/>
      <c r="AJ32" s="535"/>
      <c r="AK32" s="535"/>
      <c r="AL32" s="535"/>
      <c r="AM32" s="535"/>
      <c r="AN32" s="535"/>
    </row>
    <row r="33" spans="1:40" ht="19.5" customHeight="1">
      <c r="A33" s="687"/>
      <c r="B33" s="954" t="s">
        <v>369</v>
      </c>
      <c r="C33" s="955" t="s">
        <v>779</v>
      </c>
      <c r="D33" s="783"/>
      <c r="E33" s="783"/>
      <c r="F33" s="783"/>
      <c r="G33" s="783"/>
      <c r="H33" s="783"/>
      <c r="I33" s="783"/>
      <c r="J33" s="784"/>
      <c r="K33" s="686" t="s">
        <v>768</v>
      </c>
      <c r="L33" s="525" t="s">
        <v>44</v>
      </c>
      <c r="M33" s="526">
        <v>8.3299999999999999E-2</v>
      </c>
      <c r="N33" s="526">
        <v>8.3299999999999999E-2</v>
      </c>
      <c r="O33" s="526">
        <v>8.3299999999999999E-2</v>
      </c>
      <c r="P33" s="526">
        <v>8.3299999999999999E-2</v>
      </c>
      <c r="Q33" s="526">
        <v>8.3299999999999999E-2</v>
      </c>
      <c r="R33" s="526">
        <v>8.3299999999999999E-2</v>
      </c>
      <c r="S33" s="526">
        <v>8.3299999999999999E-2</v>
      </c>
      <c r="T33" s="526">
        <v>8.3299999999999999E-2</v>
      </c>
      <c r="U33" s="526">
        <v>8.3299999999999999E-2</v>
      </c>
      <c r="V33" s="526">
        <v>8.3299999999999999E-2</v>
      </c>
      <c r="W33" s="526">
        <v>8.3299999999999999E-2</v>
      </c>
      <c r="X33" s="526">
        <v>8.3699999999999997E-2</v>
      </c>
      <c r="Y33" s="517">
        <f t="shared" si="9"/>
        <v>1</v>
      </c>
      <c r="Z33" s="945">
        <v>0.2</v>
      </c>
      <c r="AA33" s="946">
        <f>IF(OR(Y34=0,Z33=0),0,(Y34/Y33*Z33))</f>
        <v>0</v>
      </c>
      <c r="AB33" s="515"/>
      <c r="AC33" s="535"/>
      <c r="AD33" s="535"/>
      <c r="AE33" s="535"/>
      <c r="AF33" s="535"/>
      <c r="AG33" s="535"/>
      <c r="AH33" s="535"/>
      <c r="AI33" s="535"/>
      <c r="AJ33" s="535"/>
      <c r="AK33" s="535"/>
      <c r="AL33" s="535"/>
      <c r="AM33" s="535"/>
      <c r="AN33" s="535"/>
    </row>
    <row r="34" spans="1:40" ht="19.5" customHeight="1">
      <c r="A34" s="687"/>
      <c r="B34" s="688"/>
      <c r="C34" s="707"/>
      <c r="D34" s="691"/>
      <c r="E34" s="691"/>
      <c r="F34" s="691"/>
      <c r="G34" s="691"/>
      <c r="H34" s="691"/>
      <c r="I34" s="691"/>
      <c r="J34" s="680"/>
      <c r="K34" s="688"/>
      <c r="L34" s="536" t="s">
        <v>377</v>
      </c>
      <c r="M34" s="537"/>
      <c r="N34" s="537"/>
      <c r="O34" s="537"/>
      <c r="P34" s="537"/>
      <c r="Q34" s="537"/>
      <c r="R34" s="537"/>
      <c r="S34" s="537"/>
      <c r="T34" s="537"/>
      <c r="U34" s="537"/>
      <c r="V34" s="537"/>
      <c r="W34" s="537"/>
      <c r="X34" s="537"/>
      <c r="Y34" s="529">
        <f t="shared" si="9"/>
        <v>0</v>
      </c>
      <c r="Z34" s="688"/>
      <c r="AA34" s="688"/>
      <c r="AB34" s="515"/>
      <c r="AC34" s="535"/>
      <c r="AD34" s="535"/>
      <c r="AE34" s="535"/>
      <c r="AF34" s="535"/>
      <c r="AG34" s="535"/>
      <c r="AH34" s="535"/>
      <c r="AI34" s="535"/>
      <c r="AJ34" s="535"/>
      <c r="AK34" s="535"/>
      <c r="AL34" s="535"/>
      <c r="AM34" s="535"/>
      <c r="AN34" s="535"/>
    </row>
    <row r="35" spans="1:40" ht="19.5" customHeight="1">
      <c r="A35" s="687"/>
      <c r="B35" s="954" t="s">
        <v>369</v>
      </c>
      <c r="C35" s="955" t="s">
        <v>780</v>
      </c>
      <c r="D35" s="783"/>
      <c r="E35" s="783"/>
      <c r="F35" s="783"/>
      <c r="G35" s="783"/>
      <c r="H35" s="783"/>
      <c r="I35" s="783"/>
      <c r="J35" s="784"/>
      <c r="K35" s="686" t="s">
        <v>776</v>
      </c>
      <c r="L35" s="525" t="s">
        <v>44</v>
      </c>
      <c r="M35" s="526">
        <v>8.3299999999999999E-2</v>
      </c>
      <c r="N35" s="526">
        <v>8.3299999999999999E-2</v>
      </c>
      <c r="O35" s="526">
        <v>8.3299999999999999E-2</v>
      </c>
      <c r="P35" s="526">
        <v>8.3299999999999999E-2</v>
      </c>
      <c r="Q35" s="526">
        <v>8.3299999999999999E-2</v>
      </c>
      <c r="R35" s="526">
        <v>8.3299999999999999E-2</v>
      </c>
      <c r="S35" s="526">
        <v>8.3299999999999999E-2</v>
      </c>
      <c r="T35" s="526">
        <v>8.3299999999999999E-2</v>
      </c>
      <c r="U35" s="526">
        <v>8.3299999999999999E-2</v>
      </c>
      <c r="V35" s="526">
        <v>8.3299999999999999E-2</v>
      </c>
      <c r="W35" s="526">
        <v>8.3299999999999999E-2</v>
      </c>
      <c r="X35" s="526">
        <v>8.3699999999999997E-2</v>
      </c>
      <c r="Y35" s="517">
        <f t="shared" si="9"/>
        <v>1</v>
      </c>
      <c r="Z35" s="945">
        <v>0.15</v>
      </c>
      <c r="AA35" s="946">
        <f>IF(OR(Y36=0,Z35=0),0,(Y36/Y35*Z35))</f>
        <v>0</v>
      </c>
      <c r="AB35" s="515"/>
      <c r="AC35" s="947"/>
      <c r="AD35" s="947"/>
      <c r="AE35" s="947"/>
      <c r="AF35" s="947"/>
      <c r="AG35" s="947"/>
      <c r="AH35" s="947"/>
      <c r="AI35" s="947"/>
      <c r="AJ35" s="947"/>
      <c r="AK35" s="947"/>
      <c r="AL35" s="947"/>
      <c r="AM35" s="947"/>
      <c r="AN35" s="947"/>
    </row>
    <row r="36" spans="1:40" ht="19.5" customHeight="1">
      <c r="A36" s="687"/>
      <c r="B36" s="688"/>
      <c r="C36" s="707"/>
      <c r="D36" s="691"/>
      <c r="E36" s="691"/>
      <c r="F36" s="691"/>
      <c r="G36" s="691"/>
      <c r="H36" s="691"/>
      <c r="I36" s="691"/>
      <c r="J36" s="680"/>
      <c r="K36" s="688"/>
      <c r="L36" s="536" t="s">
        <v>377</v>
      </c>
      <c r="M36" s="537"/>
      <c r="N36" s="537"/>
      <c r="O36" s="537"/>
      <c r="P36" s="537"/>
      <c r="Q36" s="537"/>
      <c r="R36" s="537"/>
      <c r="S36" s="537"/>
      <c r="T36" s="537"/>
      <c r="U36" s="537"/>
      <c r="V36" s="537"/>
      <c r="W36" s="537"/>
      <c r="X36" s="537"/>
      <c r="Y36" s="529">
        <f t="shared" si="9"/>
        <v>0</v>
      </c>
      <c r="Z36" s="688"/>
      <c r="AA36" s="688"/>
      <c r="AB36" s="515"/>
      <c r="AC36" s="688"/>
      <c r="AD36" s="688"/>
      <c r="AE36" s="688"/>
      <c r="AF36" s="688"/>
      <c r="AG36" s="688"/>
      <c r="AH36" s="688"/>
      <c r="AI36" s="688"/>
      <c r="AJ36" s="688"/>
      <c r="AK36" s="688"/>
      <c r="AL36" s="688"/>
      <c r="AM36" s="688"/>
      <c r="AN36" s="688"/>
    </row>
    <row r="37" spans="1:40" ht="19.5" customHeight="1">
      <c r="A37" s="687"/>
      <c r="B37" s="954" t="s">
        <v>369</v>
      </c>
      <c r="C37" s="955" t="s">
        <v>781</v>
      </c>
      <c r="D37" s="783"/>
      <c r="E37" s="783"/>
      <c r="F37" s="783"/>
      <c r="G37" s="783"/>
      <c r="H37" s="783"/>
      <c r="I37" s="783"/>
      <c r="J37" s="784"/>
      <c r="K37" s="686" t="s">
        <v>776</v>
      </c>
      <c r="L37" s="525" t="s">
        <v>44</v>
      </c>
      <c r="M37" s="526">
        <v>8.3299999999999999E-2</v>
      </c>
      <c r="N37" s="526">
        <v>8.3299999999999999E-2</v>
      </c>
      <c r="O37" s="526">
        <v>8.3299999999999999E-2</v>
      </c>
      <c r="P37" s="526">
        <v>8.3299999999999999E-2</v>
      </c>
      <c r="Q37" s="526">
        <v>8.3299999999999999E-2</v>
      </c>
      <c r="R37" s="526">
        <v>8.3299999999999999E-2</v>
      </c>
      <c r="S37" s="526">
        <v>8.3299999999999999E-2</v>
      </c>
      <c r="T37" s="526">
        <v>8.3299999999999999E-2</v>
      </c>
      <c r="U37" s="526">
        <v>8.3299999999999999E-2</v>
      </c>
      <c r="V37" s="526">
        <v>8.3299999999999999E-2</v>
      </c>
      <c r="W37" s="526">
        <v>8.3299999999999999E-2</v>
      </c>
      <c r="X37" s="526">
        <v>8.3699999999999997E-2</v>
      </c>
      <c r="Y37" s="517">
        <f t="shared" si="9"/>
        <v>1</v>
      </c>
      <c r="Z37" s="945">
        <v>0.15</v>
      </c>
      <c r="AA37" s="946">
        <f>IF(OR(Y38=0,Z37=0),0,(Y38/Y37*Z37))</f>
        <v>0</v>
      </c>
      <c r="AB37" s="515"/>
      <c r="AC37" s="535"/>
      <c r="AD37" s="535"/>
      <c r="AE37" s="535"/>
      <c r="AF37" s="535"/>
      <c r="AG37" s="535"/>
      <c r="AH37" s="535"/>
      <c r="AI37" s="535"/>
      <c r="AJ37" s="535"/>
      <c r="AK37" s="535"/>
      <c r="AL37" s="535"/>
      <c r="AM37" s="535"/>
      <c r="AN37" s="535"/>
    </row>
    <row r="38" spans="1:40" ht="19.5" customHeight="1">
      <c r="A38" s="687"/>
      <c r="B38" s="688"/>
      <c r="C38" s="707"/>
      <c r="D38" s="691"/>
      <c r="E38" s="691"/>
      <c r="F38" s="691"/>
      <c r="G38" s="691"/>
      <c r="H38" s="691"/>
      <c r="I38" s="691"/>
      <c r="J38" s="680"/>
      <c r="K38" s="688"/>
      <c r="L38" s="536" t="s">
        <v>377</v>
      </c>
      <c r="M38" s="537"/>
      <c r="N38" s="537"/>
      <c r="O38" s="537"/>
      <c r="P38" s="537"/>
      <c r="Q38" s="537"/>
      <c r="R38" s="537"/>
      <c r="S38" s="537"/>
      <c r="T38" s="537"/>
      <c r="U38" s="537"/>
      <c r="V38" s="537"/>
      <c r="W38" s="537"/>
      <c r="X38" s="537"/>
      <c r="Y38" s="529">
        <f t="shared" si="9"/>
        <v>0</v>
      </c>
      <c r="Z38" s="688"/>
      <c r="AA38" s="688"/>
      <c r="AB38" s="515"/>
      <c r="AC38" s="535"/>
      <c r="AD38" s="535"/>
      <c r="AE38" s="535"/>
      <c r="AF38" s="535"/>
      <c r="AG38" s="535"/>
      <c r="AH38" s="535"/>
      <c r="AI38" s="535"/>
      <c r="AJ38" s="535"/>
      <c r="AK38" s="535"/>
      <c r="AL38" s="535"/>
      <c r="AM38" s="535"/>
      <c r="AN38" s="535"/>
    </row>
    <row r="39" spans="1:40" ht="19.5" customHeight="1">
      <c r="A39" s="687"/>
      <c r="B39" s="954" t="s">
        <v>369</v>
      </c>
      <c r="C39" s="955" t="s">
        <v>782</v>
      </c>
      <c r="D39" s="783"/>
      <c r="E39" s="783"/>
      <c r="F39" s="783"/>
      <c r="G39" s="783"/>
      <c r="H39" s="783"/>
      <c r="I39" s="783"/>
      <c r="J39" s="784"/>
      <c r="K39" s="686" t="s">
        <v>776</v>
      </c>
      <c r="L39" s="525" t="s">
        <v>44</v>
      </c>
      <c r="M39" s="526">
        <v>8.3299999999999999E-2</v>
      </c>
      <c r="N39" s="526">
        <v>8.3299999999999999E-2</v>
      </c>
      <c r="O39" s="526">
        <v>8.3299999999999999E-2</v>
      </c>
      <c r="P39" s="526">
        <v>8.3299999999999999E-2</v>
      </c>
      <c r="Q39" s="526">
        <v>8.3299999999999999E-2</v>
      </c>
      <c r="R39" s="526">
        <v>8.3299999999999999E-2</v>
      </c>
      <c r="S39" s="526">
        <v>8.3299999999999999E-2</v>
      </c>
      <c r="T39" s="526">
        <v>8.3299999999999999E-2</v>
      </c>
      <c r="U39" s="526">
        <v>8.3299999999999999E-2</v>
      </c>
      <c r="V39" s="526">
        <v>8.3299999999999999E-2</v>
      </c>
      <c r="W39" s="526">
        <v>8.3299999999999999E-2</v>
      </c>
      <c r="X39" s="526">
        <v>8.3699999999999997E-2</v>
      </c>
      <c r="Y39" s="517">
        <f t="shared" si="9"/>
        <v>1</v>
      </c>
      <c r="Z39" s="945">
        <v>0.1</v>
      </c>
      <c r="AA39" s="946">
        <f>IF(OR(Y40=0,Z39=0),0,(Y40/Y39*Z39))</f>
        <v>0</v>
      </c>
      <c r="AB39" s="515"/>
      <c r="AC39" s="535"/>
      <c r="AD39" s="535"/>
      <c r="AE39" s="535"/>
      <c r="AF39" s="535"/>
      <c r="AG39" s="535"/>
      <c r="AH39" s="535"/>
      <c r="AI39" s="535"/>
      <c r="AJ39" s="535"/>
      <c r="AK39" s="535"/>
      <c r="AL39" s="535"/>
      <c r="AM39" s="535"/>
      <c r="AN39" s="535"/>
    </row>
    <row r="40" spans="1:40" ht="19.5" customHeight="1">
      <c r="A40" s="687"/>
      <c r="B40" s="688"/>
      <c r="C40" s="707"/>
      <c r="D40" s="691"/>
      <c r="E40" s="691"/>
      <c r="F40" s="691"/>
      <c r="G40" s="691"/>
      <c r="H40" s="691"/>
      <c r="I40" s="691"/>
      <c r="J40" s="680"/>
      <c r="K40" s="688"/>
      <c r="L40" s="536" t="s">
        <v>377</v>
      </c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29">
        <f t="shared" si="9"/>
        <v>0</v>
      </c>
      <c r="Z40" s="688"/>
      <c r="AA40" s="688"/>
      <c r="AB40" s="515"/>
      <c r="AC40" s="535"/>
      <c r="AD40" s="535"/>
      <c r="AE40" s="535"/>
      <c r="AF40" s="535"/>
      <c r="AG40" s="535"/>
      <c r="AH40" s="535"/>
      <c r="AI40" s="535"/>
      <c r="AJ40" s="535"/>
      <c r="AK40" s="535"/>
      <c r="AL40" s="535"/>
      <c r="AM40" s="535"/>
      <c r="AN40" s="535"/>
    </row>
    <row r="41" spans="1:40" ht="19.5" customHeight="1">
      <c r="A41" s="687"/>
      <c r="B41" s="954" t="s">
        <v>369</v>
      </c>
      <c r="C41" s="955" t="s">
        <v>783</v>
      </c>
      <c r="D41" s="783"/>
      <c r="E41" s="783"/>
      <c r="F41" s="783"/>
      <c r="G41" s="783"/>
      <c r="H41" s="783"/>
      <c r="I41" s="783"/>
      <c r="J41" s="784"/>
      <c r="K41" s="686" t="s">
        <v>776</v>
      </c>
      <c r="L41" s="525" t="s">
        <v>44</v>
      </c>
      <c r="M41" s="526">
        <v>8.3299999999999999E-2</v>
      </c>
      <c r="N41" s="526">
        <v>8.3299999999999999E-2</v>
      </c>
      <c r="O41" s="526">
        <v>8.3299999999999999E-2</v>
      </c>
      <c r="P41" s="526">
        <v>8.3299999999999999E-2</v>
      </c>
      <c r="Q41" s="526">
        <v>8.3299999999999999E-2</v>
      </c>
      <c r="R41" s="526">
        <v>8.3299999999999999E-2</v>
      </c>
      <c r="S41" s="526">
        <v>8.3299999999999999E-2</v>
      </c>
      <c r="T41" s="526">
        <v>8.3299999999999999E-2</v>
      </c>
      <c r="U41" s="526">
        <v>8.3299999999999999E-2</v>
      </c>
      <c r="V41" s="526">
        <v>8.3299999999999999E-2</v>
      </c>
      <c r="W41" s="526">
        <v>8.3299999999999999E-2</v>
      </c>
      <c r="X41" s="526">
        <v>8.3699999999999997E-2</v>
      </c>
      <c r="Y41" s="517">
        <f t="shared" si="9"/>
        <v>1</v>
      </c>
      <c r="Z41" s="945">
        <v>0.1</v>
      </c>
      <c r="AA41" s="946">
        <f>IF(OR(Y42=0,Z41=0),0,(Y42/Y41*Z41))</f>
        <v>0</v>
      </c>
      <c r="AB41" s="515"/>
      <c r="AC41" s="947"/>
      <c r="AD41" s="947"/>
      <c r="AE41" s="947"/>
      <c r="AF41" s="947"/>
      <c r="AG41" s="947"/>
      <c r="AH41" s="947"/>
      <c r="AI41" s="947"/>
      <c r="AJ41" s="947"/>
      <c r="AK41" s="947"/>
      <c r="AL41" s="947"/>
      <c r="AM41" s="947"/>
      <c r="AN41" s="947"/>
    </row>
    <row r="42" spans="1:40" ht="19.5" customHeight="1">
      <c r="A42" s="687"/>
      <c r="B42" s="688"/>
      <c r="C42" s="707"/>
      <c r="D42" s="691"/>
      <c r="E42" s="691"/>
      <c r="F42" s="691"/>
      <c r="G42" s="691"/>
      <c r="H42" s="691"/>
      <c r="I42" s="691"/>
      <c r="J42" s="680"/>
      <c r="K42" s="688"/>
      <c r="L42" s="536" t="s">
        <v>377</v>
      </c>
      <c r="M42" s="537"/>
      <c r="N42" s="537"/>
      <c r="O42" s="537"/>
      <c r="P42" s="537"/>
      <c r="Q42" s="537"/>
      <c r="R42" s="537"/>
      <c r="S42" s="537"/>
      <c r="T42" s="537"/>
      <c r="U42" s="537"/>
      <c r="V42" s="537"/>
      <c r="W42" s="537"/>
      <c r="X42" s="537"/>
      <c r="Y42" s="529">
        <f t="shared" si="9"/>
        <v>0</v>
      </c>
      <c r="Z42" s="688"/>
      <c r="AA42" s="688"/>
      <c r="AB42" s="515"/>
      <c r="AC42" s="688"/>
      <c r="AD42" s="688"/>
      <c r="AE42" s="688"/>
      <c r="AF42" s="688"/>
      <c r="AG42" s="688"/>
      <c r="AH42" s="688"/>
      <c r="AI42" s="688"/>
      <c r="AJ42" s="688"/>
      <c r="AK42" s="688"/>
      <c r="AL42" s="688"/>
      <c r="AM42" s="688"/>
      <c r="AN42" s="688"/>
    </row>
    <row r="43" spans="1:40" ht="19.5" customHeight="1">
      <c r="A43" s="687"/>
      <c r="B43" s="538"/>
      <c r="C43" s="960" t="s">
        <v>383</v>
      </c>
      <c r="D43" s="783"/>
      <c r="E43" s="783"/>
      <c r="F43" s="783"/>
      <c r="G43" s="783"/>
      <c r="H43" s="783"/>
      <c r="I43" s="783"/>
      <c r="J43" s="784"/>
      <c r="K43" s="546"/>
      <c r="L43" s="539" t="s">
        <v>44</v>
      </c>
      <c r="M43" s="540">
        <f t="shared" ref="M43:X43" si="10">+M29*$Z$29+M31*$Z$31+M33*$Z$33+M35*$Z$35+M37*$Z$37+M39*$Z$39+M41*$Z$41</f>
        <v>8.3300000000000013E-2</v>
      </c>
      <c r="N43" s="540">
        <f t="shared" si="10"/>
        <v>8.3300000000000013E-2</v>
      </c>
      <c r="O43" s="540">
        <f t="shared" si="10"/>
        <v>8.3300000000000013E-2</v>
      </c>
      <c r="P43" s="540">
        <f t="shared" si="10"/>
        <v>8.3300000000000013E-2</v>
      </c>
      <c r="Q43" s="540">
        <f t="shared" si="10"/>
        <v>8.3300000000000013E-2</v>
      </c>
      <c r="R43" s="540">
        <f t="shared" si="10"/>
        <v>8.3300000000000013E-2</v>
      </c>
      <c r="S43" s="540">
        <f t="shared" si="10"/>
        <v>8.3300000000000013E-2</v>
      </c>
      <c r="T43" s="540">
        <f t="shared" si="10"/>
        <v>8.3300000000000013E-2</v>
      </c>
      <c r="U43" s="540">
        <f t="shared" si="10"/>
        <v>8.3300000000000013E-2</v>
      </c>
      <c r="V43" s="540">
        <f t="shared" si="10"/>
        <v>8.3300000000000013E-2</v>
      </c>
      <c r="W43" s="540">
        <f t="shared" si="10"/>
        <v>8.3300000000000013E-2</v>
      </c>
      <c r="X43" s="540">
        <f t="shared" si="10"/>
        <v>8.3699999999999997E-2</v>
      </c>
      <c r="Y43" s="541">
        <f t="shared" si="9"/>
        <v>1.0000000000000004</v>
      </c>
      <c r="Z43" s="950">
        <f>SUM(Z29:Z42)</f>
        <v>1</v>
      </c>
      <c r="AA43" s="951">
        <f>IF(OR(Y44=0,Z43=0),0,(Y44/Y43*Z43))</f>
        <v>0</v>
      </c>
      <c r="AB43" s="515"/>
      <c r="AC43" s="952" t="s">
        <v>384</v>
      </c>
      <c r="AD43" s="783"/>
      <c r="AE43" s="783"/>
      <c r="AF43" s="783"/>
      <c r="AG43" s="783"/>
      <c r="AH43" s="783"/>
      <c r="AI43" s="783"/>
      <c r="AJ43" s="783"/>
      <c r="AK43" s="783"/>
      <c r="AL43" s="783"/>
      <c r="AM43" s="783"/>
      <c r="AN43" s="784"/>
    </row>
    <row r="44" spans="1:40" ht="19.5" customHeight="1">
      <c r="A44" s="767"/>
      <c r="B44" s="542"/>
      <c r="C44" s="906"/>
      <c r="D44" s="786"/>
      <c r="E44" s="786"/>
      <c r="F44" s="786"/>
      <c r="G44" s="786"/>
      <c r="H44" s="786"/>
      <c r="I44" s="786"/>
      <c r="J44" s="772"/>
      <c r="K44" s="547"/>
      <c r="L44" s="543" t="s">
        <v>377</v>
      </c>
      <c r="M44" s="544">
        <f t="shared" ref="M44:X44" si="11">+M30*$Z$29+M32*$Z$31+M34*$Z$33+M36*$Z$35+M38*$Z$37+M40*$Z$39+M42*$Z$41</f>
        <v>0</v>
      </c>
      <c r="N44" s="544">
        <f t="shared" si="11"/>
        <v>0</v>
      </c>
      <c r="O44" s="544">
        <f t="shared" si="11"/>
        <v>0</v>
      </c>
      <c r="P44" s="544">
        <f t="shared" si="11"/>
        <v>0</v>
      </c>
      <c r="Q44" s="544">
        <f t="shared" si="11"/>
        <v>0</v>
      </c>
      <c r="R44" s="544">
        <f t="shared" si="11"/>
        <v>0</v>
      </c>
      <c r="S44" s="544">
        <f t="shared" si="11"/>
        <v>0</v>
      </c>
      <c r="T44" s="544">
        <f t="shared" si="11"/>
        <v>0</v>
      </c>
      <c r="U44" s="544">
        <f t="shared" si="11"/>
        <v>0</v>
      </c>
      <c r="V44" s="544">
        <f t="shared" si="11"/>
        <v>0</v>
      </c>
      <c r="W44" s="544">
        <f t="shared" si="11"/>
        <v>0</v>
      </c>
      <c r="X44" s="544">
        <f t="shared" si="11"/>
        <v>0</v>
      </c>
      <c r="Y44" s="545">
        <f t="shared" si="9"/>
        <v>0</v>
      </c>
      <c r="Z44" s="767"/>
      <c r="AA44" s="767"/>
      <c r="AB44" s="515"/>
      <c r="AC44" s="842"/>
      <c r="AD44" s="786"/>
      <c r="AE44" s="786"/>
      <c r="AF44" s="786"/>
      <c r="AG44" s="786"/>
      <c r="AH44" s="786"/>
      <c r="AI44" s="786"/>
      <c r="AJ44" s="786"/>
      <c r="AK44" s="786"/>
      <c r="AL44" s="786"/>
      <c r="AM44" s="786"/>
      <c r="AN44" s="772"/>
    </row>
    <row r="45" spans="1:40" ht="64.5" customHeight="1">
      <c r="A45" s="522" t="s">
        <v>10</v>
      </c>
      <c r="B45" s="315" t="s">
        <v>11</v>
      </c>
      <c r="C45" s="315" t="s">
        <v>12</v>
      </c>
      <c r="D45" s="315" t="s">
        <v>13</v>
      </c>
      <c r="E45" s="315" t="s">
        <v>14</v>
      </c>
      <c r="F45" s="315" t="s">
        <v>15</v>
      </c>
      <c r="G45" s="315" t="s">
        <v>16</v>
      </c>
      <c r="H45" s="522" t="s">
        <v>17</v>
      </c>
      <c r="I45" s="522" t="s">
        <v>18</v>
      </c>
      <c r="J45" s="315" t="s">
        <v>19</v>
      </c>
      <c r="K45" s="315" t="s">
        <v>20</v>
      </c>
      <c r="L45" s="522" t="s">
        <v>48</v>
      </c>
      <c r="M45" s="522" t="s">
        <v>49</v>
      </c>
      <c r="N45" s="522" t="s">
        <v>50</v>
      </c>
      <c r="O45" s="522" t="s">
        <v>51</v>
      </c>
      <c r="P45" s="522" t="s">
        <v>52</v>
      </c>
      <c r="Q45" s="522" t="s">
        <v>53</v>
      </c>
      <c r="R45" s="522" t="s">
        <v>54</v>
      </c>
      <c r="S45" s="522" t="s">
        <v>55</v>
      </c>
      <c r="T45" s="522" t="s">
        <v>56</v>
      </c>
      <c r="U45" s="522" t="s">
        <v>57</v>
      </c>
      <c r="V45" s="522" t="s">
        <v>58</v>
      </c>
      <c r="W45" s="522" t="s">
        <v>59</v>
      </c>
      <c r="X45" s="522" t="s">
        <v>60</v>
      </c>
      <c r="Y45" s="522" t="s">
        <v>61</v>
      </c>
      <c r="Z45" s="523" t="s">
        <v>365</v>
      </c>
      <c r="AA45" s="315" t="s">
        <v>366</v>
      </c>
      <c r="AB45" s="515"/>
      <c r="AC45" s="524" t="s">
        <v>65</v>
      </c>
      <c r="AD45" s="524" t="s">
        <v>66</v>
      </c>
      <c r="AE45" s="524" t="s">
        <v>67</v>
      </c>
      <c r="AF45" s="524" t="s">
        <v>68</v>
      </c>
      <c r="AG45" s="524" t="s">
        <v>69</v>
      </c>
      <c r="AH45" s="524" t="s">
        <v>70</v>
      </c>
      <c r="AI45" s="524" t="s">
        <v>71</v>
      </c>
      <c r="AJ45" s="524" t="s">
        <v>72</v>
      </c>
      <c r="AK45" s="524" t="s">
        <v>73</v>
      </c>
      <c r="AL45" s="524" t="s">
        <v>74</v>
      </c>
      <c r="AM45" s="524" t="s">
        <v>75</v>
      </c>
      <c r="AN45" s="524" t="s">
        <v>367</v>
      </c>
    </row>
    <row r="46" spans="1:40" ht="19.5" customHeight="1">
      <c r="A46" s="856" t="s">
        <v>784</v>
      </c>
      <c r="B46" s="954" t="s">
        <v>369</v>
      </c>
      <c r="C46" s="957" t="s">
        <v>774</v>
      </c>
      <c r="D46" s="957" t="s">
        <v>623</v>
      </c>
      <c r="E46" s="957" t="s">
        <v>403</v>
      </c>
      <c r="F46" s="957" t="s">
        <v>412</v>
      </c>
      <c r="G46" s="953" t="s">
        <v>198</v>
      </c>
      <c r="H46" s="954">
        <v>1</v>
      </c>
      <c r="I46" s="947" t="s">
        <v>785</v>
      </c>
      <c r="J46" s="947" t="s">
        <v>375</v>
      </c>
      <c r="K46" s="686" t="s">
        <v>786</v>
      </c>
      <c r="L46" s="525" t="s">
        <v>44</v>
      </c>
      <c r="M46" s="526">
        <f t="shared" ref="M46:X46" si="12">+M55</f>
        <v>8.3300000000000013E-2</v>
      </c>
      <c r="N46" s="526">
        <f t="shared" si="12"/>
        <v>8.3300000000000013E-2</v>
      </c>
      <c r="O46" s="526">
        <f t="shared" si="12"/>
        <v>8.3300000000000013E-2</v>
      </c>
      <c r="P46" s="526">
        <f t="shared" si="12"/>
        <v>8.3300000000000013E-2</v>
      </c>
      <c r="Q46" s="526">
        <f t="shared" si="12"/>
        <v>8.3300000000000013E-2</v>
      </c>
      <c r="R46" s="526">
        <f t="shared" si="12"/>
        <v>8.3300000000000013E-2</v>
      </c>
      <c r="S46" s="526">
        <f t="shared" si="12"/>
        <v>8.3300000000000013E-2</v>
      </c>
      <c r="T46" s="526">
        <f t="shared" si="12"/>
        <v>8.3300000000000013E-2</v>
      </c>
      <c r="U46" s="526">
        <f t="shared" si="12"/>
        <v>8.3300000000000013E-2</v>
      </c>
      <c r="V46" s="526">
        <f t="shared" si="12"/>
        <v>8.3300000000000013E-2</v>
      </c>
      <c r="W46" s="526">
        <f t="shared" si="12"/>
        <v>8.3300000000000013E-2</v>
      </c>
      <c r="X46" s="526">
        <f t="shared" si="12"/>
        <v>8.3700000000000011E-2</v>
      </c>
      <c r="Y46" s="517">
        <f t="shared" ref="Y46:Y47" si="13">SUM(M46:X46)</f>
        <v>1.0000000000000004</v>
      </c>
      <c r="Z46" s="945">
        <v>0.25</v>
      </c>
      <c r="AA46" s="949">
        <f>IF(OR(Y47=0,Z46=0),0,(Y47/Y46*Z46))</f>
        <v>0</v>
      </c>
      <c r="AB46" s="515"/>
      <c r="AC46" s="947"/>
      <c r="AD46" s="947"/>
      <c r="AE46" s="947"/>
      <c r="AF46" s="947"/>
      <c r="AG46" s="947"/>
      <c r="AH46" s="947"/>
      <c r="AI46" s="947"/>
      <c r="AJ46" s="947"/>
      <c r="AK46" s="947"/>
      <c r="AL46" s="947"/>
      <c r="AM46" s="947"/>
      <c r="AN46" s="947"/>
    </row>
    <row r="47" spans="1:40" ht="45.75" customHeight="1">
      <c r="A47" s="687"/>
      <c r="B47" s="688"/>
      <c r="C47" s="688"/>
      <c r="D47" s="688"/>
      <c r="E47" s="688"/>
      <c r="F47" s="688"/>
      <c r="G47" s="680"/>
      <c r="H47" s="688"/>
      <c r="I47" s="688"/>
      <c r="J47" s="688"/>
      <c r="K47" s="688"/>
      <c r="L47" s="527" t="s">
        <v>377</v>
      </c>
      <c r="M47" s="528">
        <f t="shared" ref="M47:X47" si="14">+M56</f>
        <v>0</v>
      </c>
      <c r="N47" s="528">
        <f t="shared" si="14"/>
        <v>0</v>
      </c>
      <c r="O47" s="528">
        <f t="shared" si="14"/>
        <v>0</v>
      </c>
      <c r="P47" s="528">
        <f t="shared" si="14"/>
        <v>0</v>
      </c>
      <c r="Q47" s="528">
        <f t="shared" si="14"/>
        <v>0</v>
      </c>
      <c r="R47" s="528">
        <f t="shared" si="14"/>
        <v>0</v>
      </c>
      <c r="S47" s="528">
        <f t="shared" si="14"/>
        <v>0</v>
      </c>
      <c r="T47" s="528">
        <f t="shared" si="14"/>
        <v>0</v>
      </c>
      <c r="U47" s="528">
        <f t="shared" si="14"/>
        <v>0</v>
      </c>
      <c r="V47" s="528">
        <f t="shared" si="14"/>
        <v>0</v>
      </c>
      <c r="W47" s="528">
        <f t="shared" si="14"/>
        <v>0</v>
      </c>
      <c r="X47" s="528">
        <f t="shared" si="14"/>
        <v>0</v>
      </c>
      <c r="Y47" s="529">
        <f t="shared" si="13"/>
        <v>0</v>
      </c>
      <c r="Z47" s="688"/>
      <c r="AA47" s="688"/>
      <c r="AB47" s="515"/>
      <c r="AC47" s="688"/>
      <c r="AD47" s="688"/>
      <c r="AE47" s="688"/>
      <c r="AF47" s="688"/>
      <c r="AG47" s="688"/>
      <c r="AH47" s="688"/>
      <c r="AI47" s="688"/>
      <c r="AJ47" s="688"/>
      <c r="AK47" s="688"/>
      <c r="AL47" s="688"/>
      <c r="AM47" s="688"/>
      <c r="AN47" s="688"/>
    </row>
    <row r="48" spans="1:40" ht="19.5" customHeight="1">
      <c r="A48" s="687"/>
      <c r="B48" s="530"/>
      <c r="C48" s="884" t="s">
        <v>378</v>
      </c>
      <c r="D48" s="748"/>
      <c r="E48" s="748"/>
      <c r="F48" s="748"/>
      <c r="G48" s="748"/>
      <c r="H48" s="748"/>
      <c r="I48" s="748"/>
      <c r="J48" s="958"/>
      <c r="K48" s="548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3" t="s">
        <v>379</v>
      </c>
      <c r="AA48" s="534"/>
      <c r="AB48" s="515"/>
      <c r="AC48" s="948"/>
      <c r="AD48" s="748"/>
      <c r="AE48" s="748"/>
      <c r="AF48" s="748"/>
      <c r="AG48" s="748"/>
      <c r="AH48" s="748"/>
      <c r="AI48" s="748"/>
      <c r="AJ48" s="748"/>
      <c r="AK48" s="748"/>
      <c r="AL48" s="748"/>
      <c r="AM48" s="748"/>
      <c r="AN48" s="749"/>
    </row>
    <row r="49" spans="1:40" ht="19.5" customHeight="1">
      <c r="A49" s="687"/>
      <c r="B49" s="954" t="s">
        <v>369</v>
      </c>
      <c r="C49" s="955" t="s">
        <v>787</v>
      </c>
      <c r="D49" s="783"/>
      <c r="E49" s="783"/>
      <c r="F49" s="783"/>
      <c r="G49" s="783"/>
      <c r="H49" s="783"/>
      <c r="I49" s="783"/>
      <c r="J49" s="784"/>
      <c r="K49" s="686" t="s">
        <v>786</v>
      </c>
      <c r="L49" s="525" t="s">
        <v>44</v>
      </c>
      <c r="M49" s="526">
        <v>8.3299999999999999E-2</v>
      </c>
      <c r="N49" s="526">
        <v>8.3299999999999999E-2</v>
      </c>
      <c r="O49" s="526">
        <v>8.3299999999999999E-2</v>
      </c>
      <c r="P49" s="526">
        <v>8.3299999999999999E-2</v>
      </c>
      <c r="Q49" s="526">
        <v>8.3299999999999999E-2</v>
      </c>
      <c r="R49" s="526">
        <v>8.3299999999999999E-2</v>
      </c>
      <c r="S49" s="526">
        <v>8.3299999999999999E-2</v>
      </c>
      <c r="T49" s="526">
        <v>8.3299999999999999E-2</v>
      </c>
      <c r="U49" s="526">
        <v>8.3299999999999999E-2</v>
      </c>
      <c r="V49" s="526">
        <v>8.3299999999999999E-2</v>
      </c>
      <c r="W49" s="526">
        <v>8.3299999999999999E-2</v>
      </c>
      <c r="X49" s="526">
        <v>8.3699999999999997E-2</v>
      </c>
      <c r="Y49" s="517">
        <f t="shared" ref="Y49:Y56" si="15">SUM(M49:X49)</f>
        <v>1</v>
      </c>
      <c r="Z49" s="945">
        <v>0.4</v>
      </c>
      <c r="AA49" s="946">
        <f>IF(OR(Y50=0,Z49=0),0,(Y50/Y49*Z49))</f>
        <v>0</v>
      </c>
      <c r="AB49" s="515"/>
      <c r="AC49" s="535"/>
      <c r="AD49" s="535"/>
      <c r="AE49" s="535"/>
      <c r="AF49" s="535"/>
      <c r="AG49" s="535"/>
      <c r="AH49" s="535"/>
      <c r="AI49" s="535"/>
      <c r="AJ49" s="535"/>
      <c r="AK49" s="535"/>
      <c r="AL49" s="535"/>
      <c r="AM49" s="535"/>
      <c r="AN49" s="535"/>
    </row>
    <row r="50" spans="1:40" ht="19.5" customHeight="1">
      <c r="A50" s="687"/>
      <c r="B50" s="688"/>
      <c r="C50" s="707"/>
      <c r="D50" s="691"/>
      <c r="E50" s="691"/>
      <c r="F50" s="691"/>
      <c r="G50" s="691"/>
      <c r="H50" s="691"/>
      <c r="I50" s="691"/>
      <c r="J50" s="680"/>
      <c r="K50" s="688"/>
      <c r="L50" s="536" t="s">
        <v>377</v>
      </c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29">
        <f t="shared" si="15"/>
        <v>0</v>
      </c>
      <c r="Z50" s="688"/>
      <c r="AA50" s="688"/>
      <c r="AB50" s="51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</row>
    <row r="51" spans="1:40" ht="19.5" customHeight="1">
      <c r="A51" s="687"/>
      <c r="B51" s="954" t="s">
        <v>369</v>
      </c>
      <c r="C51" s="955" t="s">
        <v>788</v>
      </c>
      <c r="D51" s="783"/>
      <c r="E51" s="783"/>
      <c r="F51" s="783"/>
      <c r="G51" s="783"/>
      <c r="H51" s="783"/>
      <c r="I51" s="783"/>
      <c r="J51" s="784"/>
      <c r="K51" s="686" t="s">
        <v>786</v>
      </c>
      <c r="L51" s="525" t="s">
        <v>44</v>
      </c>
      <c r="M51" s="526">
        <v>8.3299999999999999E-2</v>
      </c>
      <c r="N51" s="526">
        <v>8.3299999999999999E-2</v>
      </c>
      <c r="O51" s="526">
        <v>8.3299999999999999E-2</v>
      </c>
      <c r="P51" s="526">
        <v>8.3299999999999999E-2</v>
      </c>
      <c r="Q51" s="526">
        <v>8.3299999999999999E-2</v>
      </c>
      <c r="R51" s="526">
        <v>8.3299999999999999E-2</v>
      </c>
      <c r="S51" s="526">
        <v>8.3299999999999999E-2</v>
      </c>
      <c r="T51" s="526">
        <v>8.3299999999999999E-2</v>
      </c>
      <c r="U51" s="526">
        <v>8.3299999999999999E-2</v>
      </c>
      <c r="V51" s="526">
        <v>8.3299999999999999E-2</v>
      </c>
      <c r="W51" s="526">
        <v>8.3299999999999999E-2</v>
      </c>
      <c r="X51" s="526">
        <v>8.3699999999999997E-2</v>
      </c>
      <c r="Y51" s="517">
        <f t="shared" si="15"/>
        <v>1</v>
      </c>
      <c r="Z51" s="945">
        <v>0.4</v>
      </c>
      <c r="AA51" s="946">
        <f>IF(OR(Y52=0,Z51=0),0,(Y52/Y51*Z51))</f>
        <v>0</v>
      </c>
      <c r="AB51" s="515"/>
      <c r="AC51" s="947"/>
      <c r="AD51" s="947"/>
      <c r="AE51" s="947"/>
      <c r="AF51" s="947"/>
      <c r="AG51" s="947"/>
      <c r="AH51" s="947"/>
      <c r="AI51" s="947"/>
      <c r="AJ51" s="947"/>
      <c r="AK51" s="947"/>
      <c r="AL51" s="947"/>
      <c r="AM51" s="947"/>
      <c r="AN51" s="947"/>
    </row>
    <row r="52" spans="1:40" ht="19.5" customHeight="1">
      <c r="A52" s="687"/>
      <c r="B52" s="688"/>
      <c r="C52" s="707"/>
      <c r="D52" s="691"/>
      <c r="E52" s="691"/>
      <c r="F52" s="691"/>
      <c r="G52" s="691"/>
      <c r="H52" s="691"/>
      <c r="I52" s="691"/>
      <c r="J52" s="680"/>
      <c r="K52" s="688"/>
      <c r="L52" s="536" t="s">
        <v>377</v>
      </c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29">
        <f t="shared" si="15"/>
        <v>0</v>
      </c>
      <c r="Z52" s="688"/>
      <c r="AA52" s="688"/>
      <c r="AB52" s="515"/>
      <c r="AC52" s="688"/>
      <c r="AD52" s="688"/>
      <c r="AE52" s="688"/>
      <c r="AF52" s="688"/>
      <c r="AG52" s="688"/>
      <c r="AH52" s="688"/>
      <c r="AI52" s="688"/>
      <c r="AJ52" s="688"/>
      <c r="AK52" s="688"/>
      <c r="AL52" s="688"/>
      <c r="AM52" s="688"/>
      <c r="AN52" s="688"/>
    </row>
    <row r="53" spans="1:40" ht="19.5" customHeight="1">
      <c r="A53" s="687"/>
      <c r="B53" s="954" t="s">
        <v>369</v>
      </c>
      <c r="C53" s="955" t="s">
        <v>789</v>
      </c>
      <c r="D53" s="783"/>
      <c r="E53" s="783"/>
      <c r="F53" s="783"/>
      <c r="G53" s="783"/>
      <c r="H53" s="783"/>
      <c r="I53" s="783"/>
      <c r="J53" s="784"/>
      <c r="K53" s="686" t="s">
        <v>786</v>
      </c>
      <c r="L53" s="525" t="s">
        <v>44</v>
      </c>
      <c r="M53" s="526">
        <v>8.3299999999999999E-2</v>
      </c>
      <c r="N53" s="526">
        <v>8.3299999999999999E-2</v>
      </c>
      <c r="O53" s="526">
        <v>8.3299999999999999E-2</v>
      </c>
      <c r="P53" s="526">
        <v>8.3299999999999999E-2</v>
      </c>
      <c r="Q53" s="526">
        <v>8.3299999999999999E-2</v>
      </c>
      <c r="R53" s="526">
        <v>8.3299999999999999E-2</v>
      </c>
      <c r="S53" s="526">
        <v>8.3299999999999999E-2</v>
      </c>
      <c r="T53" s="526">
        <v>8.3299999999999999E-2</v>
      </c>
      <c r="U53" s="526">
        <v>8.3299999999999999E-2</v>
      </c>
      <c r="V53" s="526">
        <v>8.3299999999999999E-2</v>
      </c>
      <c r="W53" s="526">
        <v>8.3299999999999999E-2</v>
      </c>
      <c r="X53" s="526">
        <v>8.3699999999999997E-2</v>
      </c>
      <c r="Y53" s="517">
        <f t="shared" si="15"/>
        <v>1</v>
      </c>
      <c r="Z53" s="945">
        <v>0.2</v>
      </c>
      <c r="AA53" s="946">
        <f>IF(OR(Y54=0,Z53=0),0,(Y54/Y53*Z53))</f>
        <v>0</v>
      </c>
      <c r="AB53" s="515"/>
      <c r="AC53" s="947"/>
      <c r="AD53" s="947"/>
      <c r="AE53" s="947"/>
      <c r="AF53" s="947"/>
      <c r="AG53" s="947"/>
      <c r="AH53" s="947"/>
      <c r="AI53" s="947"/>
      <c r="AJ53" s="947"/>
      <c r="AK53" s="947"/>
      <c r="AL53" s="947"/>
      <c r="AM53" s="947"/>
      <c r="AN53" s="947"/>
    </row>
    <row r="54" spans="1:40" ht="19.5" customHeight="1">
      <c r="A54" s="687"/>
      <c r="B54" s="688"/>
      <c r="C54" s="707"/>
      <c r="D54" s="691"/>
      <c r="E54" s="691"/>
      <c r="F54" s="691"/>
      <c r="G54" s="691"/>
      <c r="H54" s="691"/>
      <c r="I54" s="691"/>
      <c r="J54" s="680"/>
      <c r="K54" s="688"/>
      <c r="L54" s="536" t="s">
        <v>377</v>
      </c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29">
        <f t="shared" si="15"/>
        <v>0</v>
      </c>
      <c r="Z54" s="688"/>
      <c r="AA54" s="688"/>
      <c r="AB54" s="515"/>
      <c r="AC54" s="688"/>
      <c r="AD54" s="688"/>
      <c r="AE54" s="688"/>
      <c r="AF54" s="688"/>
      <c r="AG54" s="688"/>
      <c r="AH54" s="688"/>
      <c r="AI54" s="688"/>
      <c r="AJ54" s="688"/>
      <c r="AK54" s="688"/>
      <c r="AL54" s="688"/>
      <c r="AM54" s="688"/>
      <c r="AN54" s="688"/>
    </row>
    <row r="55" spans="1:40" ht="19.5" customHeight="1">
      <c r="A55" s="687"/>
      <c r="B55" s="538"/>
      <c r="C55" s="956" t="s">
        <v>383</v>
      </c>
      <c r="D55" s="783"/>
      <c r="E55" s="783"/>
      <c r="F55" s="783"/>
      <c r="G55" s="783"/>
      <c r="H55" s="783"/>
      <c r="I55" s="783"/>
      <c r="J55" s="784"/>
      <c r="K55" s="538"/>
      <c r="L55" s="539" t="s">
        <v>44</v>
      </c>
      <c r="M55" s="540">
        <f t="shared" ref="M55:X55" si="16">+M49*$Z$49+M51*$Z$51+M53*$Z$53</f>
        <v>8.3300000000000013E-2</v>
      </c>
      <c r="N55" s="540">
        <f t="shared" si="16"/>
        <v>8.3300000000000013E-2</v>
      </c>
      <c r="O55" s="540">
        <f t="shared" si="16"/>
        <v>8.3300000000000013E-2</v>
      </c>
      <c r="P55" s="540">
        <f t="shared" si="16"/>
        <v>8.3300000000000013E-2</v>
      </c>
      <c r="Q55" s="540">
        <f t="shared" si="16"/>
        <v>8.3300000000000013E-2</v>
      </c>
      <c r="R55" s="540">
        <f t="shared" si="16"/>
        <v>8.3300000000000013E-2</v>
      </c>
      <c r="S55" s="540">
        <f t="shared" si="16"/>
        <v>8.3300000000000013E-2</v>
      </c>
      <c r="T55" s="540">
        <f t="shared" si="16"/>
        <v>8.3300000000000013E-2</v>
      </c>
      <c r="U55" s="540">
        <f t="shared" si="16"/>
        <v>8.3300000000000013E-2</v>
      </c>
      <c r="V55" s="540">
        <f t="shared" si="16"/>
        <v>8.3300000000000013E-2</v>
      </c>
      <c r="W55" s="540">
        <f t="shared" si="16"/>
        <v>8.3300000000000013E-2</v>
      </c>
      <c r="X55" s="540">
        <f t="shared" si="16"/>
        <v>8.3700000000000011E-2</v>
      </c>
      <c r="Y55" s="541">
        <f t="shared" si="15"/>
        <v>1.0000000000000004</v>
      </c>
      <c r="Z55" s="959">
        <f>SUM(Z49:Z54)</f>
        <v>1</v>
      </c>
      <c r="AA55" s="946">
        <f>IF(OR(Y56=0,Z55=0),0,(Y56/Y55*Z55))</f>
        <v>0</v>
      </c>
      <c r="AB55" s="515"/>
      <c r="AC55" s="952" t="s">
        <v>384</v>
      </c>
      <c r="AD55" s="783"/>
      <c r="AE55" s="783"/>
      <c r="AF55" s="783"/>
      <c r="AG55" s="783"/>
      <c r="AH55" s="783"/>
      <c r="AI55" s="783"/>
      <c r="AJ55" s="783"/>
      <c r="AK55" s="783"/>
      <c r="AL55" s="783"/>
      <c r="AM55" s="783"/>
      <c r="AN55" s="784"/>
    </row>
    <row r="56" spans="1:40" ht="19.5" customHeight="1">
      <c r="A56" s="767"/>
      <c r="B56" s="542"/>
      <c r="C56" s="842"/>
      <c r="D56" s="786"/>
      <c r="E56" s="786"/>
      <c r="F56" s="786"/>
      <c r="G56" s="786"/>
      <c r="H56" s="786"/>
      <c r="I56" s="786"/>
      <c r="J56" s="772"/>
      <c r="K56" s="542"/>
      <c r="L56" s="543" t="s">
        <v>377</v>
      </c>
      <c r="M56" s="544">
        <f t="shared" ref="M56:X56" si="17">+M50*$Z$50+M52*$Z$52+M54*$Z$54</f>
        <v>0</v>
      </c>
      <c r="N56" s="544">
        <f t="shared" si="17"/>
        <v>0</v>
      </c>
      <c r="O56" s="544">
        <f t="shared" si="17"/>
        <v>0</v>
      </c>
      <c r="P56" s="544">
        <f t="shared" si="17"/>
        <v>0</v>
      </c>
      <c r="Q56" s="544">
        <f t="shared" si="17"/>
        <v>0</v>
      </c>
      <c r="R56" s="544">
        <f t="shared" si="17"/>
        <v>0</v>
      </c>
      <c r="S56" s="544">
        <f t="shared" si="17"/>
        <v>0</v>
      </c>
      <c r="T56" s="544">
        <f t="shared" si="17"/>
        <v>0</v>
      </c>
      <c r="U56" s="544">
        <f t="shared" si="17"/>
        <v>0</v>
      </c>
      <c r="V56" s="544">
        <f t="shared" si="17"/>
        <v>0</v>
      </c>
      <c r="W56" s="544">
        <f t="shared" si="17"/>
        <v>0</v>
      </c>
      <c r="X56" s="544">
        <f t="shared" si="17"/>
        <v>0</v>
      </c>
      <c r="Y56" s="545">
        <f t="shared" si="15"/>
        <v>0</v>
      </c>
      <c r="Z56" s="767"/>
      <c r="AA56" s="767"/>
      <c r="AB56" s="515"/>
      <c r="AC56" s="842"/>
      <c r="AD56" s="786"/>
      <c r="AE56" s="786"/>
      <c r="AF56" s="786"/>
      <c r="AG56" s="786"/>
      <c r="AH56" s="786"/>
      <c r="AI56" s="786"/>
      <c r="AJ56" s="786"/>
      <c r="AK56" s="786"/>
      <c r="AL56" s="786"/>
      <c r="AM56" s="786"/>
      <c r="AN56" s="772"/>
    </row>
    <row r="57" spans="1:40" ht="66" customHeight="1">
      <c r="A57" s="522" t="s">
        <v>10</v>
      </c>
      <c r="B57" s="315" t="s">
        <v>11</v>
      </c>
      <c r="C57" s="315" t="s">
        <v>12</v>
      </c>
      <c r="D57" s="315" t="s">
        <v>13</v>
      </c>
      <c r="E57" s="315" t="s">
        <v>14</v>
      </c>
      <c r="F57" s="315" t="s">
        <v>15</v>
      </c>
      <c r="G57" s="315" t="s">
        <v>16</v>
      </c>
      <c r="H57" s="522" t="s">
        <v>17</v>
      </c>
      <c r="I57" s="522" t="s">
        <v>18</v>
      </c>
      <c r="J57" s="315" t="s">
        <v>19</v>
      </c>
      <c r="K57" s="315" t="s">
        <v>20</v>
      </c>
      <c r="L57" s="522" t="s">
        <v>48</v>
      </c>
      <c r="M57" s="522" t="s">
        <v>49</v>
      </c>
      <c r="N57" s="522" t="s">
        <v>50</v>
      </c>
      <c r="O57" s="522" t="s">
        <v>51</v>
      </c>
      <c r="P57" s="522" t="s">
        <v>52</v>
      </c>
      <c r="Q57" s="522" t="s">
        <v>53</v>
      </c>
      <c r="R57" s="522" t="s">
        <v>54</v>
      </c>
      <c r="S57" s="522" t="s">
        <v>55</v>
      </c>
      <c r="T57" s="522" t="s">
        <v>56</v>
      </c>
      <c r="U57" s="522" t="s">
        <v>57</v>
      </c>
      <c r="V57" s="522" t="s">
        <v>58</v>
      </c>
      <c r="W57" s="522" t="s">
        <v>59</v>
      </c>
      <c r="X57" s="522" t="s">
        <v>60</v>
      </c>
      <c r="Y57" s="522" t="s">
        <v>61</v>
      </c>
      <c r="Z57" s="523" t="s">
        <v>365</v>
      </c>
      <c r="AA57" s="315" t="s">
        <v>366</v>
      </c>
      <c r="AB57" s="515"/>
      <c r="AC57" s="524" t="s">
        <v>65</v>
      </c>
      <c r="AD57" s="524" t="s">
        <v>66</v>
      </c>
      <c r="AE57" s="524" t="s">
        <v>67</v>
      </c>
      <c r="AF57" s="524" t="s">
        <v>68</v>
      </c>
      <c r="AG57" s="524" t="s">
        <v>69</v>
      </c>
      <c r="AH57" s="524" t="s">
        <v>70</v>
      </c>
      <c r="AI57" s="524" t="s">
        <v>71</v>
      </c>
      <c r="AJ57" s="524" t="s">
        <v>72</v>
      </c>
      <c r="AK57" s="524" t="s">
        <v>73</v>
      </c>
      <c r="AL57" s="524" t="s">
        <v>74</v>
      </c>
      <c r="AM57" s="524" t="s">
        <v>75</v>
      </c>
      <c r="AN57" s="524" t="s">
        <v>367</v>
      </c>
    </row>
    <row r="58" spans="1:40" ht="19.5" customHeight="1">
      <c r="A58" s="856" t="s">
        <v>790</v>
      </c>
      <c r="B58" s="954" t="s">
        <v>369</v>
      </c>
      <c r="C58" s="957" t="s">
        <v>774</v>
      </c>
      <c r="D58" s="957" t="s">
        <v>623</v>
      </c>
      <c r="E58" s="957" t="s">
        <v>403</v>
      </c>
      <c r="F58" s="957" t="s">
        <v>412</v>
      </c>
      <c r="G58" s="953" t="s">
        <v>374</v>
      </c>
      <c r="H58" s="947">
        <v>12</v>
      </c>
      <c r="I58" s="947" t="s">
        <v>791</v>
      </c>
      <c r="J58" s="947" t="s">
        <v>375</v>
      </c>
      <c r="K58" s="947" t="s">
        <v>792</v>
      </c>
      <c r="L58" s="525" t="s">
        <v>44</v>
      </c>
      <c r="M58" s="526">
        <f t="shared" ref="M58:Y58" si="18">M71</f>
        <v>0.13330999999999998</v>
      </c>
      <c r="N58" s="526">
        <f t="shared" si="18"/>
        <v>0.13330999999999998</v>
      </c>
      <c r="O58" s="526">
        <f t="shared" si="18"/>
        <v>0.13330999999999998</v>
      </c>
      <c r="P58" s="526">
        <f t="shared" si="18"/>
        <v>0.13330999999999998</v>
      </c>
      <c r="Q58" s="526">
        <f t="shared" si="18"/>
        <v>5.8310000000000001E-2</v>
      </c>
      <c r="R58" s="526">
        <f t="shared" si="18"/>
        <v>5.8310000000000001E-2</v>
      </c>
      <c r="S58" s="526">
        <f t="shared" si="18"/>
        <v>5.8310000000000001E-2</v>
      </c>
      <c r="T58" s="526">
        <f t="shared" si="18"/>
        <v>5.8310000000000001E-2</v>
      </c>
      <c r="U58" s="526">
        <f t="shared" si="18"/>
        <v>5.8310000000000001E-2</v>
      </c>
      <c r="V58" s="526">
        <f t="shared" si="18"/>
        <v>5.8310000000000001E-2</v>
      </c>
      <c r="W58" s="526">
        <f t="shared" si="18"/>
        <v>5.8310000000000001E-2</v>
      </c>
      <c r="X58" s="526">
        <f t="shared" si="18"/>
        <v>5.8590000000000003E-2</v>
      </c>
      <c r="Y58" s="526">
        <f t="shared" si="18"/>
        <v>0.99999999999999978</v>
      </c>
      <c r="Z58" s="945">
        <v>0.25</v>
      </c>
      <c r="AA58" s="949">
        <f>IF(OR(Y59=0,Z58=0),0,(Y59/Y58*Z58))</f>
        <v>0</v>
      </c>
      <c r="AB58" s="515"/>
      <c r="AC58" s="947"/>
      <c r="AD58" s="947"/>
      <c r="AE58" s="947"/>
      <c r="AF58" s="947"/>
      <c r="AG58" s="947"/>
      <c r="AH58" s="947"/>
      <c r="AI58" s="947"/>
      <c r="AJ58" s="947"/>
      <c r="AK58" s="947"/>
      <c r="AL58" s="947"/>
      <c r="AM58" s="947"/>
      <c r="AN58" s="947"/>
    </row>
    <row r="59" spans="1:40" ht="44.25" customHeight="1">
      <c r="A59" s="687"/>
      <c r="B59" s="688"/>
      <c r="C59" s="688"/>
      <c r="D59" s="688"/>
      <c r="E59" s="688"/>
      <c r="F59" s="688"/>
      <c r="G59" s="680"/>
      <c r="H59" s="688"/>
      <c r="I59" s="688"/>
      <c r="J59" s="688"/>
      <c r="K59" s="688"/>
      <c r="L59" s="527" t="s">
        <v>377</v>
      </c>
      <c r="M59" s="528">
        <f t="shared" ref="M59:Y59" si="19">M72</f>
        <v>0</v>
      </c>
      <c r="N59" s="528">
        <f t="shared" si="19"/>
        <v>0</v>
      </c>
      <c r="O59" s="528">
        <f t="shared" si="19"/>
        <v>0</v>
      </c>
      <c r="P59" s="528">
        <f t="shared" si="19"/>
        <v>0</v>
      </c>
      <c r="Q59" s="528">
        <f t="shared" si="19"/>
        <v>0</v>
      </c>
      <c r="R59" s="528">
        <f t="shared" si="19"/>
        <v>0</v>
      </c>
      <c r="S59" s="528">
        <f t="shared" si="19"/>
        <v>0</v>
      </c>
      <c r="T59" s="528">
        <f t="shared" si="19"/>
        <v>0</v>
      </c>
      <c r="U59" s="528">
        <f t="shared" si="19"/>
        <v>0</v>
      </c>
      <c r="V59" s="528">
        <f t="shared" si="19"/>
        <v>0</v>
      </c>
      <c r="W59" s="528">
        <f t="shared" si="19"/>
        <v>0</v>
      </c>
      <c r="X59" s="528">
        <f t="shared" si="19"/>
        <v>0</v>
      </c>
      <c r="Y59" s="529">
        <f t="shared" si="19"/>
        <v>0</v>
      </c>
      <c r="Z59" s="688"/>
      <c r="AA59" s="688"/>
      <c r="AB59" s="515"/>
      <c r="AC59" s="688"/>
      <c r="AD59" s="688"/>
      <c r="AE59" s="688"/>
      <c r="AF59" s="688"/>
      <c r="AG59" s="688"/>
      <c r="AH59" s="688"/>
      <c r="AI59" s="688"/>
      <c r="AJ59" s="688"/>
      <c r="AK59" s="688"/>
      <c r="AL59" s="688"/>
      <c r="AM59" s="688"/>
      <c r="AN59" s="688"/>
    </row>
    <row r="60" spans="1:40" ht="19.5" customHeight="1">
      <c r="A60" s="687"/>
      <c r="B60" s="530"/>
      <c r="C60" s="884" t="s">
        <v>378</v>
      </c>
      <c r="D60" s="748"/>
      <c r="E60" s="748"/>
      <c r="F60" s="748"/>
      <c r="G60" s="748"/>
      <c r="H60" s="748"/>
      <c r="I60" s="748"/>
      <c r="J60" s="749"/>
      <c r="K60" s="531"/>
      <c r="L60" s="532"/>
      <c r="M60" s="532"/>
      <c r="N60" s="532"/>
      <c r="O60" s="532"/>
      <c r="P60" s="532"/>
      <c r="Q60" s="532"/>
      <c r="R60" s="532"/>
      <c r="S60" s="532"/>
      <c r="T60" s="532"/>
      <c r="U60" s="532"/>
      <c r="V60" s="532"/>
      <c r="W60" s="532"/>
      <c r="X60" s="532"/>
      <c r="Y60" s="532"/>
      <c r="Z60" s="533" t="s">
        <v>379</v>
      </c>
      <c r="AA60" s="534"/>
      <c r="AB60" s="515"/>
      <c r="AC60" s="948"/>
      <c r="AD60" s="748"/>
      <c r="AE60" s="748"/>
      <c r="AF60" s="748"/>
      <c r="AG60" s="748"/>
      <c r="AH60" s="748"/>
      <c r="AI60" s="748"/>
      <c r="AJ60" s="748"/>
      <c r="AK60" s="748"/>
      <c r="AL60" s="748"/>
      <c r="AM60" s="748"/>
      <c r="AN60" s="749"/>
    </row>
    <row r="61" spans="1:40" ht="19.5" customHeight="1">
      <c r="A61" s="687"/>
      <c r="B61" s="954" t="s">
        <v>369</v>
      </c>
      <c r="C61" s="955" t="s">
        <v>793</v>
      </c>
      <c r="D61" s="783"/>
      <c r="E61" s="783"/>
      <c r="F61" s="783"/>
      <c r="G61" s="783"/>
      <c r="H61" s="783"/>
      <c r="I61" s="783"/>
      <c r="J61" s="784"/>
      <c r="K61" s="686" t="s">
        <v>794</v>
      </c>
      <c r="L61" s="525" t="s">
        <v>44</v>
      </c>
      <c r="M61" s="526">
        <v>8.3299999999999999E-2</v>
      </c>
      <c r="N61" s="526">
        <v>8.3299999999999999E-2</v>
      </c>
      <c r="O61" s="526">
        <v>8.3299999999999999E-2</v>
      </c>
      <c r="P61" s="526">
        <v>8.3299999999999999E-2</v>
      </c>
      <c r="Q61" s="526">
        <v>8.3299999999999999E-2</v>
      </c>
      <c r="R61" s="526">
        <v>8.3299999999999999E-2</v>
      </c>
      <c r="S61" s="526">
        <v>8.3299999999999999E-2</v>
      </c>
      <c r="T61" s="526">
        <v>8.3299999999999999E-2</v>
      </c>
      <c r="U61" s="526">
        <v>8.3299999999999999E-2</v>
      </c>
      <c r="V61" s="526">
        <v>8.3299999999999999E-2</v>
      </c>
      <c r="W61" s="526">
        <v>8.3299999999999999E-2</v>
      </c>
      <c r="X61" s="526">
        <v>8.3699999999999997E-2</v>
      </c>
      <c r="Y61" s="517">
        <f t="shared" ref="Y61:Y72" si="20">SUM(M61:X61)</f>
        <v>1</v>
      </c>
      <c r="Z61" s="945">
        <v>0.15</v>
      </c>
      <c r="AA61" s="946">
        <f>IF(OR(Y62=0,Z61=0),0,(Y62/Y61*Z61))</f>
        <v>0</v>
      </c>
      <c r="AB61" s="515"/>
      <c r="AC61" s="947"/>
      <c r="AD61" s="947"/>
      <c r="AE61" s="947"/>
      <c r="AF61" s="947"/>
      <c r="AG61" s="947"/>
      <c r="AH61" s="947"/>
      <c r="AI61" s="947"/>
      <c r="AJ61" s="947"/>
      <c r="AK61" s="947"/>
      <c r="AL61" s="947"/>
      <c r="AM61" s="947"/>
      <c r="AN61" s="947"/>
    </row>
    <row r="62" spans="1:40" ht="19.5" customHeight="1">
      <c r="A62" s="687"/>
      <c r="B62" s="688"/>
      <c r="C62" s="707"/>
      <c r="D62" s="691"/>
      <c r="E62" s="691"/>
      <c r="F62" s="691"/>
      <c r="G62" s="691"/>
      <c r="H62" s="691"/>
      <c r="I62" s="691"/>
      <c r="J62" s="680"/>
      <c r="K62" s="688"/>
      <c r="L62" s="536" t="s">
        <v>377</v>
      </c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29">
        <f t="shared" si="20"/>
        <v>0</v>
      </c>
      <c r="Z62" s="688"/>
      <c r="AA62" s="688"/>
      <c r="AB62" s="515"/>
      <c r="AC62" s="688"/>
      <c r="AD62" s="688"/>
      <c r="AE62" s="688"/>
      <c r="AF62" s="688"/>
      <c r="AG62" s="688"/>
      <c r="AH62" s="688"/>
      <c r="AI62" s="688"/>
      <c r="AJ62" s="688"/>
      <c r="AK62" s="688"/>
      <c r="AL62" s="688"/>
      <c r="AM62" s="688"/>
      <c r="AN62" s="688"/>
    </row>
    <row r="63" spans="1:40" ht="19.5" customHeight="1">
      <c r="A63" s="687"/>
      <c r="B63" s="954" t="s">
        <v>369</v>
      </c>
      <c r="C63" s="955" t="s">
        <v>795</v>
      </c>
      <c r="D63" s="783"/>
      <c r="E63" s="783"/>
      <c r="F63" s="783"/>
      <c r="G63" s="783"/>
      <c r="H63" s="783"/>
      <c r="I63" s="783"/>
      <c r="J63" s="784"/>
      <c r="K63" s="686" t="s">
        <v>792</v>
      </c>
      <c r="L63" s="525" t="s">
        <v>44</v>
      </c>
      <c r="M63" s="526">
        <v>8.3299999999999999E-2</v>
      </c>
      <c r="N63" s="526">
        <v>8.3299999999999999E-2</v>
      </c>
      <c r="O63" s="526">
        <v>8.3299999999999999E-2</v>
      </c>
      <c r="P63" s="526">
        <v>8.3299999999999999E-2</v>
      </c>
      <c r="Q63" s="526">
        <v>8.3299999999999999E-2</v>
      </c>
      <c r="R63" s="526">
        <v>8.3299999999999999E-2</v>
      </c>
      <c r="S63" s="526">
        <v>8.3299999999999999E-2</v>
      </c>
      <c r="T63" s="526">
        <v>8.3299999999999999E-2</v>
      </c>
      <c r="U63" s="526">
        <v>8.3299999999999999E-2</v>
      </c>
      <c r="V63" s="526">
        <v>8.3299999999999999E-2</v>
      </c>
      <c r="W63" s="526">
        <v>8.3299999999999999E-2</v>
      </c>
      <c r="X63" s="526">
        <v>8.3699999999999997E-2</v>
      </c>
      <c r="Y63" s="517">
        <f t="shared" si="20"/>
        <v>1</v>
      </c>
      <c r="Z63" s="945">
        <v>0.15</v>
      </c>
      <c r="AA63" s="946">
        <f>IF(OR(Y64=0,Z63=0),0,(Y64/Y63*Z63))</f>
        <v>0</v>
      </c>
      <c r="AB63" s="515"/>
      <c r="AC63" s="947"/>
      <c r="AD63" s="947"/>
      <c r="AE63" s="947"/>
      <c r="AF63" s="947"/>
      <c r="AG63" s="947"/>
      <c r="AH63" s="947"/>
      <c r="AI63" s="947"/>
      <c r="AJ63" s="947"/>
      <c r="AK63" s="947"/>
      <c r="AL63" s="947"/>
      <c r="AM63" s="947"/>
      <c r="AN63" s="947"/>
    </row>
    <row r="64" spans="1:40" ht="19.5" customHeight="1">
      <c r="A64" s="687"/>
      <c r="B64" s="688"/>
      <c r="C64" s="707"/>
      <c r="D64" s="691"/>
      <c r="E64" s="691"/>
      <c r="F64" s="691"/>
      <c r="G64" s="691"/>
      <c r="H64" s="691"/>
      <c r="I64" s="691"/>
      <c r="J64" s="680"/>
      <c r="K64" s="688"/>
      <c r="L64" s="536" t="s">
        <v>377</v>
      </c>
      <c r="M64" s="537"/>
      <c r="N64" s="537"/>
      <c r="O64" s="537"/>
      <c r="P64" s="537"/>
      <c r="Q64" s="537"/>
      <c r="R64" s="537"/>
      <c r="S64" s="537"/>
      <c r="T64" s="537"/>
      <c r="U64" s="537"/>
      <c r="V64" s="537"/>
      <c r="W64" s="537"/>
      <c r="X64" s="537"/>
      <c r="Y64" s="529">
        <f t="shared" si="20"/>
        <v>0</v>
      </c>
      <c r="Z64" s="688"/>
      <c r="AA64" s="688"/>
      <c r="AB64" s="515"/>
      <c r="AC64" s="688"/>
      <c r="AD64" s="688"/>
      <c r="AE64" s="688"/>
      <c r="AF64" s="688"/>
      <c r="AG64" s="688"/>
      <c r="AH64" s="688"/>
      <c r="AI64" s="688"/>
      <c r="AJ64" s="688"/>
      <c r="AK64" s="688"/>
      <c r="AL64" s="688"/>
      <c r="AM64" s="688"/>
      <c r="AN64" s="688"/>
    </row>
    <row r="65" spans="1:40" ht="19.5" customHeight="1">
      <c r="A65" s="687"/>
      <c r="B65" s="954" t="s">
        <v>369</v>
      </c>
      <c r="C65" s="955" t="s">
        <v>796</v>
      </c>
      <c r="D65" s="783"/>
      <c r="E65" s="783"/>
      <c r="F65" s="783"/>
      <c r="G65" s="783"/>
      <c r="H65" s="783"/>
      <c r="I65" s="783"/>
      <c r="J65" s="784"/>
      <c r="K65" s="686" t="s">
        <v>792</v>
      </c>
      <c r="L65" s="525" t="s">
        <v>44</v>
      </c>
      <c r="M65" s="526">
        <v>8.3299999999999999E-2</v>
      </c>
      <c r="N65" s="526">
        <v>8.3299999999999999E-2</v>
      </c>
      <c r="O65" s="526">
        <v>8.3299999999999999E-2</v>
      </c>
      <c r="P65" s="526">
        <v>8.3299999999999999E-2</v>
      </c>
      <c r="Q65" s="526">
        <v>8.3299999999999999E-2</v>
      </c>
      <c r="R65" s="526">
        <v>8.3299999999999999E-2</v>
      </c>
      <c r="S65" s="526">
        <v>8.3299999999999999E-2</v>
      </c>
      <c r="T65" s="526">
        <v>8.3299999999999999E-2</v>
      </c>
      <c r="U65" s="526">
        <v>8.3299999999999999E-2</v>
      </c>
      <c r="V65" s="526">
        <v>8.3299999999999999E-2</v>
      </c>
      <c r="W65" s="526">
        <v>8.3299999999999999E-2</v>
      </c>
      <c r="X65" s="526">
        <v>8.3699999999999997E-2</v>
      </c>
      <c r="Y65" s="517">
        <f t="shared" si="20"/>
        <v>1</v>
      </c>
      <c r="Z65" s="945">
        <v>0.2</v>
      </c>
      <c r="AA65" s="946">
        <f>IF(OR(Y66=0,Z65=0),0,(Y66/Y65*Z65))</f>
        <v>0</v>
      </c>
      <c r="AB65" s="515"/>
      <c r="AC65" s="947"/>
      <c r="AD65" s="947"/>
      <c r="AE65" s="947"/>
      <c r="AF65" s="947"/>
      <c r="AG65" s="947"/>
      <c r="AH65" s="947"/>
      <c r="AI65" s="947"/>
      <c r="AJ65" s="947"/>
      <c r="AK65" s="947"/>
      <c r="AL65" s="947"/>
      <c r="AM65" s="947"/>
      <c r="AN65" s="947"/>
    </row>
    <row r="66" spans="1:40" ht="19.5" customHeight="1">
      <c r="A66" s="687"/>
      <c r="B66" s="688"/>
      <c r="C66" s="707"/>
      <c r="D66" s="691"/>
      <c r="E66" s="691"/>
      <c r="F66" s="691"/>
      <c r="G66" s="691"/>
      <c r="H66" s="691"/>
      <c r="I66" s="691"/>
      <c r="J66" s="680"/>
      <c r="K66" s="688"/>
      <c r="L66" s="536" t="s">
        <v>377</v>
      </c>
      <c r="M66" s="537"/>
      <c r="N66" s="537"/>
      <c r="O66" s="537"/>
      <c r="P66" s="537"/>
      <c r="Q66" s="537"/>
      <c r="R66" s="537"/>
      <c r="S66" s="537"/>
      <c r="T66" s="537"/>
      <c r="U66" s="537"/>
      <c r="V66" s="537"/>
      <c r="W66" s="537"/>
      <c r="X66" s="537"/>
      <c r="Y66" s="529">
        <f t="shared" si="20"/>
        <v>0</v>
      </c>
      <c r="Z66" s="688"/>
      <c r="AA66" s="688"/>
      <c r="AB66" s="515"/>
      <c r="AC66" s="688"/>
      <c r="AD66" s="688"/>
      <c r="AE66" s="688"/>
      <c r="AF66" s="688"/>
      <c r="AG66" s="688"/>
      <c r="AH66" s="688"/>
      <c r="AI66" s="688"/>
      <c r="AJ66" s="688"/>
      <c r="AK66" s="688"/>
      <c r="AL66" s="688"/>
      <c r="AM66" s="688"/>
      <c r="AN66" s="688"/>
    </row>
    <row r="67" spans="1:40" ht="19.5" customHeight="1">
      <c r="A67" s="687"/>
      <c r="B67" s="954" t="s">
        <v>369</v>
      </c>
      <c r="C67" s="955" t="s">
        <v>797</v>
      </c>
      <c r="D67" s="783"/>
      <c r="E67" s="783"/>
      <c r="F67" s="783"/>
      <c r="G67" s="783"/>
      <c r="H67" s="783"/>
      <c r="I67" s="783"/>
      <c r="J67" s="784"/>
      <c r="K67" s="686" t="s">
        <v>792</v>
      </c>
      <c r="L67" s="525" t="s">
        <v>44</v>
      </c>
      <c r="M67" s="526">
        <v>8.3299999999999999E-2</v>
      </c>
      <c r="N67" s="526">
        <v>8.3299999999999999E-2</v>
      </c>
      <c r="O67" s="526">
        <v>8.3299999999999999E-2</v>
      </c>
      <c r="P67" s="526">
        <v>8.3299999999999999E-2</v>
      </c>
      <c r="Q67" s="526">
        <v>8.3299999999999999E-2</v>
      </c>
      <c r="R67" s="526">
        <v>8.3299999999999999E-2</v>
      </c>
      <c r="S67" s="526">
        <v>8.3299999999999999E-2</v>
      </c>
      <c r="T67" s="526">
        <v>8.3299999999999999E-2</v>
      </c>
      <c r="U67" s="526">
        <v>8.3299999999999999E-2</v>
      </c>
      <c r="V67" s="526">
        <v>8.3299999999999999E-2</v>
      </c>
      <c r="W67" s="526">
        <v>8.3299999999999999E-2</v>
      </c>
      <c r="X67" s="526">
        <v>8.3699999999999997E-2</v>
      </c>
      <c r="Y67" s="517">
        <f t="shared" si="20"/>
        <v>1</v>
      </c>
      <c r="Z67" s="945">
        <v>0.2</v>
      </c>
      <c r="AA67" s="946">
        <f>IF(OR(Y68=0,Z67=0),0,(Y68/Y67*Z67))</f>
        <v>0</v>
      </c>
      <c r="AB67" s="515"/>
      <c r="AC67" s="947"/>
      <c r="AD67" s="947"/>
      <c r="AE67" s="947"/>
      <c r="AF67" s="947"/>
      <c r="AG67" s="947"/>
      <c r="AH67" s="947"/>
      <c r="AI67" s="947"/>
      <c r="AJ67" s="947"/>
      <c r="AK67" s="947"/>
      <c r="AL67" s="947"/>
      <c r="AM67" s="947"/>
      <c r="AN67" s="947"/>
    </row>
    <row r="68" spans="1:40" ht="19.5" customHeight="1">
      <c r="A68" s="687"/>
      <c r="B68" s="688"/>
      <c r="C68" s="707"/>
      <c r="D68" s="691"/>
      <c r="E68" s="691"/>
      <c r="F68" s="691"/>
      <c r="G68" s="691"/>
      <c r="H68" s="691"/>
      <c r="I68" s="691"/>
      <c r="J68" s="680"/>
      <c r="K68" s="688"/>
      <c r="L68" s="536" t="s">
        <v>377</v>
      </c>
      <c r="M68" s="537"/>
      <c r="N68" s="537"/>
      <c r="O68" s="537"/>
      <c r="P68" s="537"/>
      <c r="Q68" s="537"/>
      <c r="R68" s="537"/>
      <c r="S68" s="537"/>
      <c r="T68" s="537"/>
      <c r="U68" s="537"/>
      <c r="V68" s="537"/>
      <c r="W68" s="537"/>
      <c r="X68" s="537"/>
      <c r="Y68" s="529">
        <f t="shared" si="20"/>
        <v>0</v>
      </c>
      <c r="Z68" s="688"/>
      <c r="AA68" s="688"/>
      <c r="AB68" s="515"/>
      <c r="AC68" s="688"/>
      <c r="AD68" s="688"/>
      <c r="AE68" s="688"/>
      <c r="AF68" s="688"/>
      <c r="AG68" s="688"/>
      <c r="AH68" s="688"/>
      <c r="AI68" s="688"/>
      <c r="AJ68" s="688"/>
      <c r="AK68" s="688"/>
      <c r="AL68" s="688"/>
      <c r="AM68" s="688"/>
      <c r="AN68" s="688"/>
    </row>
    <row r="69" spans="1:40" ht="19.5" customHeight="1">
      <c r="A69" s="687"/>
      <c r="B69" s="954" t="s">
        <v>369</v>
      </c>
      <c r="C69" s="971" t="s">
        <v>798</v>
      </c>
      <c r="D69" s="690"/>
      <c r="E69" s="690"/>
      <c r="F69" s="690"/>
      <c r="G69" s="690"/>
      <c r="H69" s="690"/>
      <c r="I69" s="690"/>
      <c r="J69" s="679"/>
      <c r="K69" s="686" t="s">
        <v>792</v>
      </c>
      <c r="L69" s="525" t="s">
        <v>44</v>
      </c>
      <c r="M69" s="526">
        <v>0.25</v>
      </c>
      <c r="N69" s="526">
        <v>0.25</v>
      </c>
      <c r="O69" s="526">
        <v>0.25</v>
      </c>
      <c r="P69" s="526">
        <v>0.25</v>
      </c>
      <c r="Q69" s="526">
        <v>0</v>
      </c>
      <c r="R69" s="526">
        <v>0</v>
      </c>
      <c r="S69" s="526">
        <v>0</v>
      </c>
      <c r="T69" s="526">
        <v>0</v>
      </c>
      <c r="U69" s="526">
        <v>0</v>
      </c>
      <c r="V69" s="526">
        <v>0</v>
      </c>
      <c r="W69" s="526">
        <v>0</v>
      </c>
      <c r="X69" s="526">
        <v>0</v>
      </c>
      <c r="Y69" s="517">
        <f t="shared" si="20"/>
        <v>1</v>
      </c>
      <c r="Z69" s="945">
        <v>0.3</v>
      </c>
      <c r="AA69" s="946">
        <f>IF(OR(Y70=0,Z69=0),0,(Y70/Y69*Z69))</f>
        <v>0</v>
      </c>
      <c r="AB69" s="515"/>
      <c r="AC69" s="947"/>
      <c r="AD69" s="947"/>
      <c r="AE69" s="947"/>
      <c r="AF69" s="947"/>
      <c r="AG69" s="947"/>
      <c r="AH69" s="947"/>
      <c r="AI69" s="947"/>
      <c r="AJ69" s="947"/>
      <c r="AK69" s="947"/>
      <c r="AL69" s="947"/>
      <c r="AM69" s="947"/>
      <c r="AN69" s="947"/>
    </row>
    <row r="70" spans="1:40" ht="19.5" customHeight="1">
      <c r="A70" s="687"/>
      <c r="B70" s="688"/>
      <c r="C70" s="707"/>
      <c r="D70" s="691"/>
      <c r="E70" s="691"/>
      <c r="F70" s="691"/>
      <c r="G70" s="691"/>
      <c r="H70" s="691"/>
      <c r="I70" s="691"/>
      <c r="J70" s="680"/>
      <c r="K70" s="688"/>
      <c r="L70" s="536" t="s">
        <v>377</v>
      </c>
      <c r="M70" s="537"/>
      <c r="N70" s="537"/>
      <c r="O70" s="537"/>
      <c r="P70" s="537"/>
      <c r="Q70" s="537"/>
      <c r="R70" s="537"/>
      <c r="S70" s="537"/>
      <c r="T70" s="537"/>
      <c r="U70" s="537"/>
      <c r="V70" s="537"/>
      <c r="W70" s="537"/>
      <c r="X70" s="537"/>
      <c r="Y70" s="529">
        <f t="shared" si="20"/>
        <v>0</v>
      </c>
      <c r="Z70" s="688"/>
      <c r="AA70" s="688"/>
      <c r="AB70" s="515"/>
      <c r="AC70" s="688"/>
      <c r="AD70" s="688"/>
      <c r="AE70" s="688"/>
      <c r="AF70" s="688"/>
      <c r="AG70" s="688"/>
      <c r="AH70" s="688"/>
      <c r="AI70" s="688"/>
      <c r="AJ70" s="688"/>
      <c r="AK70" s="688"/>
      <c r="AL70" s="688"/>
      <c r="AM70" s="688"/>
      <c r="AN70" s="688"/>
    </row>
    <row r="71" spans="1:40" ht="19.5" customHeight="1">
      <c r="A71" s="687"/>
      <c r="B71" s="538"/>
      <c r="C71" s="960" t="s">
        <v>383</v>
      </c>
      <c r="D71" s="783"/>
      <c r="E71" s="783"/>
      <c r="F71" s="783"/>
      <c r="G71" s="783"/>
      <c r="H71" s="783"/>
      <c r="I71" s="783"/>
      <c r="J71" s="784"/>
      <c r="K71" s="538"/>
      <c r="L71" s="539" t="s">
        <v>44</v>
      </c>
      <c r="M71" s="540">
        <f t="shared" ref="M71:X71" si="21">+M61*$Z$61+M63*$Z$63+M65*$Z$65+M67*$Z$67+M69*$Z$69</f>
        <v>0.13330999999999998</v>
      </c>
      <c r="N71" s="540">
        <f t="shared" si="21"/>
        <v>0.13330999999999998</v>
      </c>
      <c r="O71" s="540">
        <f t="shared" si="21"/>
        <v>0.13330999999999998</v>
      </c>
      <c r="P71" s="540">
        <f t="shared" si="21"/>
        <v>0.13330999999999998</v>
      </c>
      <c r="Q71" s="540">
        <f t="shared" si="21"/>
        <v>5.8310000000000001E-2</v>
      </c>
      <c r="R71" s="540">
        <f t="shared" si="21"/>
        <v>5.8310000000000001E-2</v>
      </c>
      <c r="S71" s="540">
        <f t="shared" si="21"/>
        <v>5.8310000000000001E-2</v>
      </c>
      <c r="T71" s="540">
        <f t="shared" si="21"/>
        <v>5.8310000000000001E-2</v>
      </c>
      <c r="U71" s="540">
        <f t="shared" si="21"/>
        <v>5.8310000000000001E-2</v>
      </c>
      <c r="V71" s="540">
        <f t="shared" si="21"/>
        <v>5.8310000000000001E-2</v>
      </c>
      <c r="W71" s="540">
        <f t="shared" si="21"/>
        <v>5.8310000000000001E-2</v>
      </c>
      <c r="X71" s="540">
        <f t="shared" si="21"/>
        <v>5.8590000000000003E-2</v>
      </c>
      <c r="Y71" s="541">
        <f t="shared" si="20"/>
        <v>0.99999999999999978</v>
      </c>
      <c r="Z71" s="959">
        <f>SUM(Z61:Z69)</f>
        <v>1</v>
      </c>
      <c r="AA71" s="951">
        <f>IF(OR(Y72=0,Z71=0),0,(Y72/Y71*Z71))</f>
        <v>0</v>
      </c>
      <c r="AB71" s="515"/>
      <c r="AC71" s="952" t="s">
        <v>384</v>
      </c>
      <c r="AD71" s="783"/>
      <c r="AE71" s="783"/>
      <c r="AF71" s="783"/>
      <c r="AG71" s="783"/>
      <c r="AH71" s="783"/>
      <c r="AI71" s="783"/>
      <c r="AJ71" s="783"/>
      <c r="AK71" s="783"/>
      <c r="AL71" s="783"/>
      <c r="AM71" s="783"/>
      <c r="AN71" s="784"/>
    </row>
    <row r="72" spans="1:40" ht="19.5" customHeight="1">
      <c r="A72" s="767"/>
      <c r="B72" s="542"/>
      <c r="C72" s="906"/>
      <c r="D72" s="786"/>
      <c r="E72" s="786"/>
      <c r="F72" s="786"/>
      <c r="G72" s="786"/>
      <c r="H72" s="786"/>
      <c r="I72" s="786"/>
      <c r="J72" s="772"/>
      <c r="K72" s="542"/>
      <c r="L72" s="543" t="s">
        <v>377</v>
      </c>
      <c r="M72" s="544">
        <f t="shared" ref="M72:X72" si="22">+M62*$Z$62+M64*$Z$64+M66*$Z$66+M68*$Z$68+M70*$Z$70</f>
        <v>0</v>
      </c>
      <c r="N72" s="544">
        <f t="shared" si="22"/>
        <v>0</v>
      </c>
      <c r="O72" s="544">
        <f t="shared" si="22"/>
        <v>0</v>
      </c>
      <c r="P72" s="544">
        <f t="shared" si="22"/>
        <v>0</v>
      </c>
      <c r="Q72" s="544">
        <f t="shared" si="22"/>
        <v>0</v>
      </c>
      <c r="R72" s="544">
        <f t="shared" si="22"/>
        <v>0</v>
      </c>
      <c r="S72" s="544">
        <f t="shared" si="22"/>
        <v>0</v>
      </c>
      <c r="T72" s="544">
        <f t="shared" si="22"/>
        <v>0</v>
      </c>
      <c r="U72" s="544">
        <f t="shared" si="22"/>
        <v>0</v>
      </c>
      <c r="V72" s="544">
        <f t="shared" si="22"/>
        <v>0</v>
      </c>
      <c r="W72" s="544">
        <f t="shared" si="22"/>
        <v>0</v>
      </c>
      <c r="X72" s="544">
        <f t="shared" si="22"/>
        <v>0</v>
      </c>
      <c r="Y72" s="545">
        <f t="shared" si="20"/>
        <v>0</v>
      </c>
      <c r="Z72" s="767"/>
      <c r="AA72" s="767"/>
      <c r="AB72" s="515"/>
      <c r="AC72" s="842"/>
      <c r="AD72" s="786"/>
      <c r="AE72" s="786"/>
      <c r="AF72" s="786"/>
      <c r="AG72" s="786"/>
      <c r="AH72" s="786"/>
      <c r="AI72" s="786"/>
      <c r="AJ72" s="786"/>
      <c r="AK72" s="786"/>
      <c r="AL72" s="786"/>
      <c r="AM72" s="786"/>
      <c r="AN72" s="772"/>
    </row>
    <row r="73" spans="1:40" ht="18.75" customHeight="1">
      <c r="A73" s="513"/>
      <c r="B73" s="549"/>
      <c r="C73" s="513"/>
      <c r="D73" s="513"/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513"/>
      <c r="P73" s="513"/>
      <c r="Q73" s="513"/>
      <c r="R73" s="513"/>
      <c r="S73" s="513"/>
      <c r="T73" s="513"/>
      <c r="U73" s="513"/>
      <c r="V73" s="513"/>
      <c r="W73" s="513"/>
      <c r="X73" s="513"/>
      <c r="Y73" s="513"/>
      <c r="Z73" s="513"/>
      <c r="AA73" s="513"/>
      <c r="AB73" s="513"/>
      <c r="AC73" s="513"/>
      <c r="AD73" s="513"/>
      <c r="AE73" s="513"/>
      <c r="AF73" s="513"/>
      <c r="AG73" s="513"/>
      <c r="AH73" s="513"/>
      <c r="AI73" s="513"/>
      <c r="AJ73" s="513"/>
      <c r="AK73" s="513"/>
      <c r="AL73" s="513"/>
      <c r="AM73" s="513"/>
      <c r="AN73" s="513"/>
    </row>
    <row r="74" spans="1:40" ht="18.75" customHeight="1">
      <c r="A74" s="513"/>
      <c r="B74" s="549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513"/>
      <c r="O74" s="513"/>
      <c r="P74" s="513"/>
      <c r="Q74" s="513"/>
      <c r="R74" s="513"/>
      <c r="S74" s="513"/>
      <c r="T74" s="513"/>
      <c r="U74" s="513"/>
      <c r="V74" s="513"/>
      <c r="W74" s="513"/>
      <c r="X74" s="513"/>
      <c r="Y74" s="513"/>
      <c r="Z74" s="513"/>
      <c r="AA74" s="513"/>
      <c r="AB74" s="513"/>
      <c r="AC74" s="513"/>
      <c r="AD74" s="513"/>
      <c r="AE74" s="513"/>
      <c r="AF74" s="513"/>
      <c r="AG74" s="513"/>
      <c r="AH74" s="513"/>
      <c r="AI74" s="513"/>
      <c r="AJ74" s="513"/>
      <c r="AK74" s="513"/>
      <c r="AL74" s="513"/>
      <c r="AM74" s="513"/>
      <c r="AN74" s="513"/>
    </row>
    <row r="75" spans="1:40" ht="18.75" customHeight="1">
      <c r="A75" s="513"/>
      <c r="B75" s="549"/>
      <c r="C75" s="513"/>
      <c r="D75" s="513"/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513"/>
      <c r="P75" s="513"/>
      <c r="Q75" s="513"/>
      <c r="R75" s="513"/>
      <c r="S75" s="513"/>
      <c r="T75" s="513"/>
      <c r="U75" s="513"/>
      <c r="V75" s="513"/>
      <c r="W75" s="513"/>
      <c r="X75" s="513"/>
      <c r="Y75" s="513"/>
      <c r="Z75" s="513"/>
      <c r="AA75" s="513"/>
      <c r="AB75" s="513"/>
      <c r="AC75" s="513"/>
      <c r="AD75" s="513"/>
      <c r="AE75" s="513"/>
      <c r="AF75" s="513"/>
      <c r="AG75" s="513"/>
      <c r="AH75" s="513"/>
      <c r="AI75" s="513"/>
      <c r="AJ75" s="513"/>
      <c r="AK75" s="513"/>
      <c r="AL75" s="513"/>
      <c r="AM75" s="513"/>
      <c r="AN75" s="513"/>
    </row>
    <row r="76" spans="1:40" ht="18.75" customHeight="1">
      <c r="A76" s="513"/>
      <c r="B76" s="549"/>
      <c r="C76" s="513"/>
      <c r="D76" s="513"/>
      <c r="E76" s="513"/>
      <c r="F76" s="513"/>
      <c r="G76" s="513"/>
      <c r="H76" s="513"/>
      <c r="I76" s="513"/>
      <c r="J76" s="513"/>
      <c r="K76" s="513"/>
      <c r="L76" s="513"/>
      <c r="M76" s="513"/>
      <c r="N76" s="513"/>
      <c r="O76" s="513"/>
      <c r="P76" s="513"/>
      <c r="Q76" s="513"/>
      <c r="R76" s="513"/>
      <c r="S76" s="513"/>
      <c r="T76" s="513"/>
      <c r="U76" s="513"/>
      <c r="V76" s="513"/>
      <c r="W76" s="513"/>
      <c r="X76" s="513"/>
      <c r="Y76" s="513"/>
      <c r="Z76" s="513"/>
      <c r="AA76" s="513"/>
      <c r="AB76" s="513"/>
      <c r="AC76" s="513"/>
      <c r="AD76" s="513"/>
      <c r="AE76" s="513"/>
      <c r="AF76" s="513"/>
      <c r="AG76" s="513"/>
      <c r="AH76" s="513"/>
      <c r="AI76" s="513"/>
      <c r="AJ76" s="513"/>
      <c r="AK76" s="513"/>
      <c r="AL76" s="513"/>
      <c r="AM76" s="513"/>
      <c r="AN76" s="513"/>
    </row>
    <row r="77" spans="1:40" ht="18.75" customHeight="1">
      <c r="A77" s="513"/>
      <c r="B77" s="549"/>
      <c r="C77" s="513"/>
      <c r="D77" s="513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  <c r="R77" s="513"/>
      <c r="S77" s="513"/>
      <c r="T77" s="513"/>
      <c r="U77" s="513"/>
      <c r="V77" s="513"/>
      <c r="W77" s="513"/>
      <c r="X77" s="513"/>
      <c r="Y77" s="513"/>
      <c r="Z77" s="513"/>
      <c r="AA77" s="513"/>
      <c r="AB77" s="513"/>
      <c r="AC77" s="513"/>
      <c r="AD77" s="513"/>
      <c r="AE77" s="513"/>
      <c r="AF77" s="513"/>
      <c r="AG77" s="513"/>
      <c r="AH77" s="513"/>
      <c r="AI77" s="513"/>
      <c r="AJ77" s="513"/>
      <c r="AK77" s="513"/>
      <c r="AL77" s="513"/>
      <c r="AM77" s="513"/>
      <c r="AN77" s="513"/>
    </row>
    <row r="78" spans="1:40" ht="18.75" customHeight="1">
      <c r="A78" s="513"/>
      <c r="B78" s="549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513"/>
      <c r="P78" s="513"/>
      <c r="Q78" s="513"/>
      <c r="R78" s="513"/>
      <c r="S78" s="513"/>
      <c r="T78" s="513"/>
      <c r="U78" s="513"/>
      <c r="V78" s="513"/>
      <c r="W78" s="513"/>
      <c r="X78" s="513"/>
      <c r="Y78" s="513"/>
      <c r="Z78" s="513"/>
      <c r="AA78" s="513"/>
      <c r="AB78" s="513"/>
      <c r="AC78" s="513"/>
      <c r="AD78" s="513"/>
      <c r="AE78" s="513"/>
      <c r="AF78" s="513"/>
      <c r="AG78" s="513"/>
      <c r="AH78" s="513"/>
      <c r="AI78" s="513"/>
      <c r="AJ78" s="513"/>
      <c r="AK78" s="513"/>
      <c r="AL78" s="513"/>
      <c r="AM78" s="513"/>
      <c r="AN78" s="513"/>
    </row>
    <row r="79" spans="1:40" ht="18.75" customHeight="1">
      <c r="A79" s="513"/>
      <c r="B79" s="549"/>
      <c r="C79" s="513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  <c r="R79" s="513"/>
      <c r="S79" s="513"/>
      <c r="T79" s="513"/>
      <c r="U79" s="513"/>
      <c r="V79" s="513"/>
      <c r="W79" s="513"/>
      <c r="X79" s="513"/>
      <c r="Y79" s="513"/>
      <c r="Z79" s="513"/>
      <c r="AA79" s="513"/>
      <c r="AB79" s="513"/>
      <c r="AC79" s="513"/>
      <c r="AD79" s="513"/>
      <c r="AE79" s="513"/>
      <c r="AF79" s="513"/>
      <c r="AG79" s="513"/>
      <c r="AH79" s="513"/>
      <c r="AI79" s="513"/>
      <c r="AJ79" s="513"/>
      <c r="AK79" s="513"/>
      <c r="AL79" s="513"/>
      <c r="AM79" s="513"/>
      <c r="AN79" s="513"/>
    </row>
    <row r="80" spans="1:40" ht="18.75" customHeight="1">
      <c r="A80" s="513"/>
      <c r="B80" s="549"/>
      <c r="C80" s="513"/>
      <c r="D80" s="513"/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513"/>
      <c r="P80" s="513"/>
      <c r="Q80" s="513"/>
      <c r="R80" s="513"/>
      <c r="S80" s="513"/>
      <c r="T80" s="513"/>
      <c r="U80" s="513"/>
      <c r="V80" s="513"/>
      <c r="W80" s="513"/>
      <c r="X80" s="513"/>
      <c r="Y80" s="513"/>
      <c r="Z80" s="513"/>
      <c r="AA80" s="513"/>
      <c r="AB80" s="513"/>
      <c r="AC80" s="513"/>
      <c r="AD80" s="513"/>
      <c r="AE80" s="513"/>
      <c r="AF80" s="513"/>
      <c r="AG80" s="513"/>
      <c r="AH80" s="513"/>
      <c r="AI80" s="513"/>
      <c r="AJ80" s="513"/>
      <c r="AK80" s="513"/>
      <c r="AL80" s="513"/>
      <c r="AM80" s="513"/>
      <c r="AN80" s="513"/>
    </row>
    <row r="81" spans="1:40" ht="18.75" customHeight="1">
      <c r="A81" s="513"/>
      <c r="B81" s="549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S81" s="513"/>
      <c r="T81" s="513"/>
      <c r="U81" s="513"/>
      <c r="V81" s="513"/>
      <c r="W81" s="513"/>
      <c r="X81" s="513"/>
      <c r="Y81" s="513"/>
      <c r="Z81" s="513"/>
      <c r="AA81" s="513"/>
      <c r="AB81" s="513"/>
      <c r="AC81" s="513"/>
      <c r="AD81" s="513"/>
      <c r="AE81" s="513"/>
      <c r="AF81" s="513"/>
      <c r="AG81" s="513"/>
      <c r="AH81" s="513"/>
      <c r="AI81" s="513"/>
      <c r="AJ81" s="513"/>
      <c r="AK81" s="513"/>
      <c r="AL81" s="513"/>
      <c r="AM81" s="513"/>
      <c r="AN81" s="513"/>
    </row>
    <row r="82" spans="1:40" ht="18.75" customHeight="1">
      <c r="A82" s="513"/>
      <c r="B82" s="549"/>
      <c r="C82" s="513"/>
      <c r="D82" s="513"/>
      <c r="E82" s="513"/>
      <c r="F82" s="513"/>
      <c r="G82" s="513"/>
      <c r="H82" s="513"/>
      <c r="I82" s="513"/>
      <c r="J82" s="513"/>
      <c r="K82" s="513"/>
      <c r="L82" s="513"/>
      <c r="M82" s="513"/>
      <c r="N82" s="513"/>
      <c r="O82" s="513"/>
      <c r="P82" s="513"/>
      <c r="Q82" s="513"/>
      <c r="R82" s="513"/>
      <c r="S82" s="513"/>
      <c r="T82" s="513"/>
      <c r="U82" s="513"/>
      <c r="V82" s="513"/>
      <c r="W82" s="513"/>
      <c r="X82" s="513"/>
      <c r="Y82" s="513"/>
      <c r="Z82" s="513"/>
      <c r="AA82" s="513"/>
      <c r="AB82" s="513"/>
      <c r="AC82" s="513"/>
      <c r="AD82" s="513"/>
      <c r="AE82" s="513"/>
      <c r="AF82" s="513"/>
      <c r="AG82" s="513"/>
      <c r="AH82" s="513"/>
      <c r="AI82" s="513"/>
      <c r="AJ82" s="513"/>
      <c r="AK82" s="513"/>
      <c r="AL82" s="513"/>
      <c r="AM82" s="513"/>
      <c r="AN82" s="513"/>
    </row>
    <row r="83" spans="1:40" ht="18.75" customHeight="1">
      <c r="A83" s="513"/>
      <c r="B83" s="549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S83" s="513"/>
      <c r="T83" s="513"/>
      <c r="U83" s="513"/>
      <c r="V83" s="513"/>
      <c r="W83" s="513"/>
      <c r="X83" s="513"/>
      <c r="Y83" s="513"/>
      <c r="Z83" s="513"/>
      <c r="AA83" s="513"/>
      <c r="AB83" s="513"/>
      <c r="AC83" s="513"/>
      <c r="AD83" s="513"/>
      <c r="AE83" s="513"/>
      <c r="AF83" s="513"/>
      <c r="AG83" s="513"/>
      <c r="AH83" s="513"/>
      <c r="AI83" s="513"/>
      <c r="AJ83" s="513"/>
      <c r="AK83" s="513"/>
      <c r="AL83" s="513"/>
      <c r="AM83" s="513"/>
      <c r="AN83" s="513"/>
    </row>
    <row r="84" spans="1:40" ht="18.75" customHeight="1">
      <c r="A84" s="513"/>
      <c r="B84" s="549"/>
      <c r="C84" s="513"/>
      <c r="D84" s="513"/>
      <c r="E84" s="513"/>
      <c r="F84" s="513"/>
      <c r="G84" s="513"/>
      <c r="H84" s="513"/>
      <c r="I84" s="513"/>
      <c r="J84" s="513"/>
      <c r="K84" s="513"/>
      <c r="L84" s="513"/>
      <c r="M84" s="513"/>
      <c r="N84" s="513"/>
      <c r="O84" s="513"/>
      <c r="P84" s="513"/>
      <c r="Q84" s="513"/>
      <c r="R84" s="513"/>
      <c r="S84" s="513"/>
      <c r="T84" s="513"/>
      <c r="U84" s="513"/>
      <c r="V84" s="513"/>
      <c r="W84" s="513"/>
      <c r="X84" s="513"/>
      <c r="Y84" s="513"/>
      <c r="Z84" s="513"/>
      <c r="AA84" s="513"/>
      <c r="AB84" s="513"/>
      <c r="AC84" s="513"/>
      <c r="AD84" s="513"/>
      <c r="AE84" s="513"/>
      <c r="AF84" s="513"/>
      <c r="AG84" s="513"/>
      <c r="AH84" s="513"/>
      <c r="AI84" s="513"/>
      <c r="AJ84" s="513"/>
      <c r="AK84" s="513"/>
      <c r="AL84" s="513"/>
      <c r="AM84" s="513"/>
      <c r="AN84" s="513"/>
    </row>
    <row r="85" spans="1:40" ht="18.75" customHeight="1">
      <c r="A85" s="513"/>
      <c r="B85" s="549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S85" s="513"/>
      <c r="T85" s="513"/>
      <c r="U85" s="513"/>
      <c r="V85" s="513"/>
      <c r="W85" s="513"/>
      <c r="X85" s="513"/>
      <c r="Y85" s="513"/>
      <c r="Z85" s="513"/>
      <c r="AA85" s="513"/>
      <c r="AB85" s="513"/>
      <c r="AC85" s="513"/>
      <c r="AD85" s="513"/>
      <c r="AE85" s="513"/>
      <c r="AF85" s="513"/>
      <c r="AG85" s="513"/>
      <c r="AH85" s="513"/>
      <c r="AI85" s="513"/>
      <c r="AJ85" s="513"/>
      <c r="AK85" s="513"/>
      <c r="AL85" s="513"/>
      <c r="AM85" s="513"/>
      <c r="AN85" s="513"/>
    </row>
    <row r="86" spans="1:40" ht="18.75" customHeight="1">
      <c r="A86" s="513"/>
      <c r="B86" s="549"/>
      <c r="C86" s="513"/>
      <c r="D86" s="513"/>
      <c r="E86" s="513"/>
      <c r="F86" s="513"/>
      <c r="G86" s="513"/>
      <c r="H86" s="513"/>
      <c r="I86" s="513"/>
      <c r="J86" s="513"/>
      <c r="K86" s="513"/>
      <c r="L86" s="513"/>
      <c r="M86" s="513"/>
      <c r="N86" s="513"/>
      <c r="O86" s="513"/>
      <c r="P86" s="513"/>
      <c r="Q86" s="513"/>
      <c r="R86" s="513"/>
      <c r="S86" s="513"/>
      <c r="T86" s="513"/>
      <c r="U86" s="513"/>
      <c r="V86" s="513"/>
      <c r="W86" s="513"/>
      <c r="X86" s="513"/>
      <c r="Y86" s="513"/>
      <c r="Z86" s="513"/>
      <c r="AA86" s="513"/>
      <c r="AB86" s="513"/>
      <c r="AC86" s="513"/>
      <c r="AD86" s="513"/>
      <c r="AE86" s="513"/>
      <c r="AF86" s="513"/>
      <c r="AG86" s="513"/>
      <c r="AH86" s="513"/>
      <c r="AI86" s="513"/>
      <c r="AJ86" s="513"/>
      <c r="AK86" s="513"/>
      <c r="AL86" s="513"/>
      <c r="AM86" s="513"/>
      <c r="AN86" s="513"/>
    </row>
    <row r="87" spans="1:40" ht="18.75" customHeight="1">
      <c r="A87" s="513"/>
      <c r="B87" s="549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S87" s="513"/>
      <c r="T87" s="513"/>
      <c r="U87" s="513"/>
      <c r="V87" s="513"/>
      <c r="W87" s="513"/>
      <c r="X87" s="513"/>
      <c r="Y87" s="513"/>
      <c r="Z87" s="513"/>
      <c r="AA87" s="513"/>
      <c r="AB87" s="513"/>
      <c r="AC87" s="513"/>
      <c r="AD87" s="513"/>
      <c r="AE87" s="513"/>
      <c r="AF87" s="513"/>
      <c r="AG87" s="513"/>
      <c r="AH87" s="513"/>
      <c r="AI87" s="513"/>
      <c r="AJ87" s="513"/>
      <c r="AK87" s="513"/>
      <c r="AL87" s="513"/>
      <c r="AM87" s="513"/>
      <c r="AN87" s="513"/>
    </row>
    <row r="88" spans="1:40" ht="18.75" customHeight="1">
      <c r="A88" s="513"/>
      <c r="B88" s="549"/>
      <c r="C88" s="513"/>
      <c r="D88" s="513"/>
      <c r="E88" s="513"/>
      <c r="F88" s="513"/>
      <c r="G88" s="513"/>
      <c r="H88" s="513"/>
      <c r="I88" s="513"/>
      <c r="J88" s="513"/>
      <c r="K88" s="513"/>
      <c r="L88" s="513"/>
      <c r="M88" s="513"/>
      <c r="N88" s="513"/>
      <c r="O88" s="513"/>
      <c r="P88" s="513"/>
      <c r="Q88" s="513"/>
      <c r="R88" s="513"/>
      <c r="S88" s="513"/>
      <c r="T88" s="513"/>
      <c r="U88" s="513"/>
      <c r="V88" s="513"/>
      <c r="W88" s="513"/>
      <c r="X88" s="513"/>
      <c r="Y88" s="513"/>
      <c r="Z88" s="513"/>
      <c r="AA88" s="513"/>
      <c r="AB88" s="513"/>
      <c r="AC88" s="513"/>
      <c r="AD88" s="513"/>
      <c r="AE88" s="513"/>
      <c r="AF88" s="513"/>
      <c r="AG88" s="513"/>
      <c r="AH88" s="513"/>
      <c r="AI88" s="513"/>
      <c r="AJ88" s="513"/>
      <c r="AK88" s="513"/>
      <c r="AL88" s="513"/>
      <c r="AM88" s="513"/>
      <c r="AN88" s="513"/>
    </row>
    <row r="89" spans="1:40" ht="18.75" customHeight="1">
      <c r="A89" s="513"/>
      <c r="B89" s="549"/>
      <c r="C89" s="513"/>
      <c r="D89" s="513"/>
      <c r="E89" s="513"/>
      <c r="F89" s="513"/>
      <c r="G89" s="513"/>
      <c r="H89" s="513"/>
      <c r="I89" s="513"/>
      <c r="J89" s="513"/>
      <c r="K89" s="513"/>
      <c r="L89" s="513"/>
      <c r="M89" s="513"/>
      <c r="N89" s="513"/>
      <c r="O89" s="513"/>
      <c r="P89" s="513"/>
      <c r="Q89" s="513"/>
      <c r="R89" s="513"/>
      <c r="S89" s="513"/>
      <c r="T89" s="513"/>
      <c r="U89" s="513"/>
      <c r="V89" s="513"/>
      <c r="W89" s="513"/>
      <c r="X89" s="513"/>
      <c r="Y89" s="513"/>
      <c r="Z89" s="513"/>
      <c r="AA89" s="513"/>
      <c r="AB89" s="513"/>
      <c r="AC89" s="513"/>
      <c r="AD89" s="513"/>
      <c r="AE89" s="513"/>
      <c r="AF89" s="513"/>
      <c r="AG89" s="513"/>
      <c r="AH89" s="513"/>
      <c r="AI89" s="513"/>
      <c r="AJ89" s="513"/>
      <c r="AK89" s="513"/>
      <c r="AL89" s="513"/>
      <c r="AM89" s="513"/>
      <c r="AN89" s="513"/>
    </row>
    <row r="90" spans="1:40" ht="18.75" customHeight="1">
      <c r="A90" s="513"/>
      <c r="B90" s="549"/>
      <c r="C90" s="513"/>
      <c r="D90" s="513"/>
      <c r="E90" s="513"/>
      <c r="F90" s="513"/>
      <c r="G90" s="513"/>
      <c r="H90" s="513"/>
      <c r="I90" s="513"/>
      <c r="J90" s="513"/>
      <c r="K90" s="513"/>
      <c r="L90" s="513"/>
      <c r="M90" s="513"/>
      <c r="N90" s="513"/>
      <c r="O90" s="513"/>
      <c r="P90" s="513"/>
      <c r="Q90" s="513"/>
      <c r="R90" s="513"/>
      <c r="S90" s="513"/>
      <c r="T90" s="513"/>
      <c r="U90" s="513"/>
      <c r="V90" s="513"/>
      <c r="W90" s="513"/>
      <c r="X90" s="513"/>
      <c r="Y90" s="513"/>
      <c r="Z90" s="513"/>
      <c r="AA90" s="513"/>
      <c r="AB90" s="513"/>
      <c r="AC90" s="513"/>
      <c r="AD90" s="513"/>
      <c r="AE90" s="513"/>
      <c r="AF90" s="513"/>
      <c r="AG90" s="513"/>
      <c r="AH90" s="513"/>
      <c r="AI90" s="513"/>
      <c r="AJ90" s="513"/>
      <c r="AK90" s="513"/>
      <c r="AL90" s="513"/>
      <c r="AM90" s="513"/>
      <c r="AN90" s="513"/>
    </row>
    <row r="91" spans="1:40" ht="18.75" customHeight="1">
      <c r="A91" s="513"/>
      <c r="B91" s="549"/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  <c r="R91" s="513"/>
      <c r="S91" s="513"/>
      <c r="T91" s="513"/>
      <c r="U91" s="513"/>
      <c r="V91" s="513"/>
      <c r="W91" s="513"/>
      <c r="X91" s="513"/>
      <c r="Y91" s="513"/>
      <c r="Z91" s="513"/>
      <c r="AA91" s="513"/>
      <c r="AB91" s="513"/>
      <c r="AC91" s="513"/>
      <c r="AD91" s="513"/>
      <c r="AE91" s="513"/>
      <c r="AF91" s="513"/>
      <c r="AG91" s="513"/>
      <c r="AH91" s="513"/>
      <c r="AI91" s="513"/>
      <c r="AJ91" s="513"/>
      <c r="AK91" s="513"/>
      <c r="AL91" s="513"/>
      <c r="AM91" s="513"/>
      <c r="AN91" s="513"/>
    </row>
    <row r="92" spans="1:40" ht="18.75" customHeight="1">
      <c r="A92" s="513"/>
      <c r="B92" s="549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513"/>
      <c r="P92" s="513"/>
      <c r="Q92" s="513"/>
      <c r="R92" s="513"/>
      <c r="S92" s="513"/>
      <c r="T92" s="513"/>
      <c r="U92" s="513"/>
      <c r="V92" s="513"/>
      <c r="W92" s="513"/>
      <c r="X92" s="513"/>
      <c r="Y92" s="513"/>
      <c r="Z92" s="513"/>
      <c r="AA92" s="513"/>
      <c r="AB92" s="513"/>
      <c r="AC92" s="513"/>
      <c r="AD92" s="513"/>
      <c r="AE92" s="513"/>
      <c r="AF92" s="513"/>
      <c r="AG92" s="513"/>
      <c r="AH92" s="513"/>
      <c r="AI92" s="513"/>
      <c r="AJ92" s="513"/>
      <c r="AK92" s="513"/>
      <c r="AL92" s="513"/>
      <c r="AM92" s="513"/>
      <c r="AN92" s="513"/>
    </row>
    <row r="93" spans="1:40" ht="18.75" customHeight="1">
      <c r="A93" s="513"/>
      <c r="B93" s="549"/>
      <c r="C93" s="513"/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  <c r="P93" s="513"/>
      <c r="Q93" s="513"/>
      <c r="R93" s="513"/>
      <c r="S93" s="513"/>
      <c r="T93" s="513"/>
      <c r="U93" s="513"/>
      <c r="V93" s="513"/>
      <c r="W93" s="513"/>
      <c r="X93" s="513"/>
      <c r="Y93" s="513"/>
      <c r="Z93" s="513"/>
      <c r="AA93" s="513"/>
      <c r="AB93" s="513"/>
      <c r="AC93" s="513"/>
      <c r="AD93" s="513"/>
      <c r="AE93" s="513"/>
      <c r="AF93" s="513"/>
      <c r="AG93" s="513"/>
      <c r="AH93" s="513"/>
      <c r="AI93" s="513"/>
      <c r="AJ93" s="513"/>
      <c r="AK93" s="513"/>
      <c r="AL93" s="513"/>
      <c r="AM93" s="513"/>
      <c r="AN93" s="513"/>
    </row>
    <row r="94" spans="1:40" ht="18.75" customHeight="1">
      <c r="A94" s="513"/>
      <c r="B94" s="549"/>
      <c r="C94" s="513"/>
      <c r="D94" s="513"/>
      <c r="E94" s="513"/>
      <c r="F94" s="513"/>
      <c r="G94" s="513"/>
      <c r="H94" s="513"/>
      <c r="I94" s="513"/>
      <c r="J94" s="513"/>
      <c r="K94" s="513"/>
      <c r="L94" s="513"/>
      <c r="M94" s="513"/>
      <c r="N94" s="513"/>
      <c r="O94" s="513"/>
      <c r="P94" s="513"/>
      <c r="Q94" s="513"/>
      <c r="R94" s="513"/>
      <c r="S94" s="513"/>
      <c r="T94" s="513"/>
      <c r="U94" s="513"/>
      <c r="V94" s="513"/>
      <c r="W94" s="513"/>
      <c r="X94" s="513"/>
      <c r="Y94" s="513"/>
      <c r="Z94" s="513"/>
      <c r="AA94" s="513"/>
      <c r="AB94" s="513"/>
      <c r="AC94" s="513"/>
      <c r="AD94" s="513"/>
      <c r="AE94" s="513"/>
      <c r="AF94" s="513"/>
      <c r="AG94" s="513"/>
      <c r="AH94" s="513"/>
      <c r="AI94" s="513"/>
      <c r="AJ94" s="513"/>
      <c r="AK94" s="513"/>
      <c r="AL94" s="513"/>
      <c r="AM94" s="513"/>
      <c r="AN94" s="513"/>
    </row>
    <row r="95" spans="1:40" ht="18.75" customHeight="1">
      <c r="A95" s="513"/>
      <c r="B95" s="549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  <c r="P95" s="513"/>
      <c r="Q95" s="513"/>
      <c r="R95" s="513"/>
      <c r="S95" s="513"/>
      <c r="T95" s="513"/>
      <c r="U95" s="513"/>
      <c r="V95" s="513"/>
      <c r="W95" s="513"/>
      <c r="X95" s="513"/>
      <c r="Y95" s="513"/>
      <c r="Z95" s="513"/>
      <c r="AA95" s="513"/>
      <c r="AB95" s="513"/>
      <c r="AC95" s="513"/>
      <c r="AD95" s="513"/>
      <c r="AE95" s="513"/>
      <c r="AF95" s="513"/>
      <c r="AG95" s="513"/>
      <c r="AH95" s="513"/>
      <c r="AI95" s="513"/>
      <c r="AJ95" s="513"/>
      <c r="AK95" s="513"/>
      <c r="AL95" s="513"/>
      <c r="AM95" s="513"/>
      <c r="AN95" s="513"/>
    </row>
    <row r="96" spans="1:40" ht="18.75" customHeight="1">
      <c r="A96" s="513"/>
      <c r="B96" s="549"/>
      <c r="C96" s="513"/>
      <c r="D96" s="513"/>
      <c r="E96" s="513"/>
      <c r="F96" s="513"/>
      <c r="G96" s="513"/>
      <c r="H96" s="513"/>
      <c r="I96" s="513"/>
      <c r="J96" s="513"/>
      <c r="K96" s="513"/>
      <c r="L96" s="513"/>
      <c r="M96" s="513"/>
      <c r="N96" s="513"/>
      <c r="O96" s="513"/>
      <c r="P96" s="513"/>
      <c r="Q96" s="513"/>
      <c r="R96" s="513"/>
      <c r="S96" s="513"/>
      <c r="T96" s="513"/>
      <c r="U96" s="513"/>
      <c r="V96" s="513"/>
      <c r="W96" s="513"/>
      <c r="X96" s="513"/>
      <c r="Y96" s="513"/>
      <c r="Z96" s="513"/>
      <c r="AA96" s="513"/>
      <c r="AB96" s="513"/>
      <c r="AC96" s="513"/>
      <c r="AD96" s="513"/>
      <c r="AE96" s="513"/>
      <c r="AF96" s="513"/>
      <c r="AG96" s="513"/>
      <c r="AH96" s="513"/>
      <c r="AI96" s="513"/>
      <c r="AJ96" s="513"/>
      <c r="AK96" s="513"/>
      <c r="AL96" s="513"/>
      <c r="AM96" s="513"/>
      <c r="AN96" s="513"/>
    </row>
    <row r="97" spans="1:40" ht="18.75" customHeight="1">
      <c r="A97" s="513"/>
      <c r="B97" s="549"/>
      <c r="C97" s="513"/>
      <c r="D97" s="513"/>
      <c r="E97" s="513"/>
      <c r="F97" s="513"/>
      <c r="G97" s="513"/>
      <c r="H97" s="513"/>
      <c r="I97" s="513"/>
      <c r="J97" s="513"/>
      <c r="K97" s="513"/>
      <c r="L97" s="513"/>
      <c r="M97" s="513"/>
      <c r="N97" s="513"/>
      <c r="O97" s="513"/>
      <c r="P97" s="513"/>
      <c r="Q97" s="513"/>
      <c r="R97" s="513"/>
      <c r="S97" s="513"/>
      <c r="T97" s="513"/>
      <c r="U97" s="513"/>
      <c r="V97" s="513"/>
      <c r="W97" s="513"/>
      <c r="X97" s="513"/>
      <c r="Y97" s="513"/>
      <c r="Z97" s="513"/>
      <c r="AA97" s="513"/>
      <c r="AB97" s="513"/>
      <c r="AC97" s="513"/>
      <c r="AD97" s="513"/>
      <c r="AE97" s="513"/>
      <c r="AF97" s="513"/>
      <c r="AG97" s="513"/>
      <c r="AH97" s="513"/>
      <c r="AI97" s="513"/>
      <c r="AJ97" s="513"/>
      <c r="AK97" s="513"/>
      <c r="AL97" s="513"/>
      <c r="AM97" s="513"/>
      <c r="AN97" s="513"/>
    </row>
    <row r="98" spans="1:40" ht="18.75" customHeight="1">
      <c r="A98" s="513"/>
      <c r="B98" s="549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3"/>
      <c r="N98" s="513"/>
      <c r="O98" s="513"/>
      <c r="P98" s="513"/>
      <c r="Q98" s="513"/>
      <c r="R98" s="513"/>
      <c r="S98" s="513"/>
      <c r="T98" s="513"/>
      <c r="U98" s="513"/>
      <c r="V98" s="513"/>
      <c r="W98" s="513"/>
      <c r="X98" s="513"/>
      <c r="Y98" s="513"/>
      <c r="Z98" s="513"/>
      <c r="AA98" s="513"/>
      <c r="AB98" s="513"/>
      <c r="AC98" s="513"/>
      <c r="AD98" s="513"/>
      <c r="AE98" s="513"/>
      <c r="AF98" s="513"/>
      <c r="AG98" s="513"/>
      <c r="AH98" s="513"/>
      <c r="AI98" s="513"/>
      <c r="AJ98" s="513"/>
      <c r="AK98" s="513"/>
      <c r="AL98" s="513"/>
      <c r="AM98" s="513"/>
      <c r="AN98" s="513"/>
    </row>
    <row r="99" spans="1:40" ht="18.75" customHeight="1">
      <c r="A99" s="513"/>
      <c r="B99" s="549"/>
      <c r="C99" s="513"/>
      <c r="D99" s="513"/>
      <c r="E99" s="513"/>
      <c r="F99" s="513"/>
      <c r="G99" s="513"/>
      <c r="H99" s="513"/>
      <c r="I99" s="513"/>
      <c r="J99" s="513"/>
      <c r="K99" s="513"/>
      <c r="L99" s="513"/>
      <c r="M99" s="513"/>
      <c r="N99" s="513"/>
      <c r="O99" s="513"/>
      <c r="P99" s="513"/>
      <c r="Q99" s="513"/>
      <c r="R99" s="513"/>
      <c r="S99" s="513"/>
      <c r="T99" s="513"/>
      <c r="U99" s="513"/>
      <c r="V99" s="513"/>
      <c r="W99" s="513"/>
      <c r="X99" s="513"/>
      <c r="Y99" s="513"/>
      <c r="Z99" s="513"/>
      <c r="AA99" s="513"/>
      <c r="AB99" s="513"/>
      <c r="AC99" s="513"/>
      <c r="AD99" s="513"/>
      <c r="AE99" s="513"/>
      <c r="AF99" s="513"/>
      <c r="AG99" s="513"/>
      <c r="AH99" s="513"/>
      <c r="AI99" s="513"/>
      <c r="AJ99" s="513"/>
      <c r="AK99" s="513"/>
      <c r="AL99" s="513"/>
      <c r="AM99" s="513"/>
      <c r="AN99" s="513"/>
    </row>
    <row r="100" spans="1:40" ht="18.75" customHeight="1">
      <c r="A100" s="513"/>
      <c r="B100" s="549"/>
      <c r="C100" s="513"/>
      <c r="D100" s="513"/>
      <c r="E100" s="513"/>
      <c r="F100" s="513"/>
      <c r="G100" s="513"/>
      <c r="H100" s="513"/>
      <c r="I100" s="513"/>
      <c r="J100" s="513"/>
      <c r="K100" s="513"/>
      <c r="L100" s="513"/>
      <c r="M100" s="513"/>
      <c r="N100" s="513"/>
      <c r="O100" s="513"/>
      <c r="P100" s="513"/>
      <c r="Q100" s="513"/>
      <c r="R100" s="513"/>
      <c r="S100" s="513"/>
      <c r="T100" s="513"/>
      <c r="U100" s="513"/>
      <c r="V100" s="513"/>
      <c r="W100" s="513"/>
      <c r="X100" s="513"/>
      <c r="Y100" s="513"/>
      <c r="Z100" s="513"/>
      <c r="AA100" s="513"/>
      <c r="AB100" s="513"/>
      <c r="AC100" s="513"/>
      <c r="AD100" s="513"/>
      <c r="AE100" s="513"/>
      <c r="AF100" s="513"/>
      <c r="AG100" s="513"/>
      <c r="AH100" s="513"/>
      <c r="AI100" s="513"/>
      <c r="AJ100" s="513"/>
      <c r="AK100" s="513"/>
      <c r="AL100" s="513"/>
      <c r="AM100" s="513"/>
      <c r="AN100" s="513"/>
    </row>
    <row r="101" spans="1:40" ht="18.75" customHeight="1">
      <c r="A101" s="513"/>
      <c r="B101" s="549"/>
      <c r="C101" s="513"/>
      <c r="D101" s="513"/>
      <c r="E101" s="513"/>
      <c r="F101" s="513"/>
      <c r="G101" s="513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  <c r="R101" s="513"/>
      <c r="S101" s="513"/>
      <c r="T101" s="513"/>
      <c r="U101" s="513"/>
      <c r="V101" s="513"/>
      <c r="W101" s="513"/>
      <c r="X101" s="513"/>
      <c r="Y101" s="513"/>
      <c r="Z101" s="513"/>
      <c r="AA101" s="513"/>
      <c r="AB101" s="513"/>
      <c r="AC101" s="513"/>
      <c r="AD101" s="513"/>
      <c r="AE101" s="513"/>
      <c r="AF101" s="513"/>
      <c r="AG101" s="513"/>
      <c r="AH101" s="513"/>
      <c r="AI101" s="513"/>
      <c r="AJ101" s="513"/>
      <c r="AK101" s="513"/>
      <c r="AL101" s="513"/>
      <c r="AM101" s="513"/>
      <c r="AN101" s="513"/>
    </row>
    <row r="102" spans="1:40" ht="18.75" customHeight="1">
      <c r="A102" s="513"/>
      <c r="B102" s="549"/>
      <c r="C102" s="513"/>
      <c r="D102" s="513"/>
      <c r="E102" s="513"/>
      <c r="F102" s="513"/>
      <c r="G102" s="513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  <c r="R102" s="513"/>
      <c r="S102" s="513"/>
      <c r="T102" s="513"/>
      <c r="U102" s="513"/>
      <c r="V102" s="513"/>
      <c r="W102" s="513"/>
      <c r="X102" s="513"/>
      <c r="Y102" s="513"/>
      <c r="Z102" s="513"/>
      <c r="AA102" s="513"/>
      <c r="AB102" s="513"/>
      <c r="AC102" s="513"/>
      <c r="AD102" s="513"/>
      <c r="AE102" s="513"/>
      <c r="AF102" s="513"/>
      <c r="AG102" s="513"/>
      <c r="AH102" s="513"/>
      <c r="AI102" s="513"/>
      <c r="AJ102" s="513"/>
      <c r="AK102" s="513"/>
      <c r="AL102" s="513"/>
      <c r="AM102" s="513"/>
      <c r="AN102" s="513"/>
    </row>
    <row r="103" spans="1:40" ht="18.75" customHeight="1">
      <c r="A103" s="513"/>
      <c r="B103" s="549"/>
      <c r="C103" s="513"/>
      <c r="D103" s="513"/>
      <c r="E103" s="513"/>
      <c r="F103" s="513"/>
      <c r="G103" s="513"/>
      <c r="H103" s="513"/>
      <c r="I103" s="513"/>
      <c r="J103" s="513"/>
      <c r="K103" s="513"/>
      <c r="L103" s="513"/>
      <c r="M103" s="513"/>
      <c r="N103" s="513"/>
      <c r="O103" s="513"/>
      <c r="P103" s="513"/>
      <c r="Q103" s="513"/>
      <c r="R103" s="513"/>
      <c r="S103" s="513"/>
      <c r="T103" s="513"/>
      <c r="U103" s="513"/>
      <c r="V103" s="513"/>
      <c r="W103" s="513"/>
      <c r="X103" s="513"/>
      <c r="Y103" s="513"/>
      <c r="Z103" s="513"/>
      <c r="AA103" s="513"/>
      <c r="AB103" s="513"/>
      <c r="AC103" s="513"/>
      <c r="AD103" s="513"/>
      <c r="AE103" s="513"/>
      <c r="AF103" s="513"/>
      <c r="AG103" s="513"/>
      <c r="AH103" s="513"/>
      <c r="AI103" s="513"/>
      <c r="AJ103" s="513"/>
      <c r="AK103" s="513"/>
      <c r="AL103" s="513"/>
      <c r="AM103" s="513"/>
      <c r="AN103" s="513"/>
    </row>
    <row r="104" spans="1:40" ht="18.75" customHeight="1">
      <c r="A104" s="513"/>
      <c r="B104" s="549"/>
      <c r="C104" s="513"/>
      <c r="D104" s="513"/>
      <c r="E104" s="513"/>
      <c r="F104" s="513"/>
      <c r="G104" s="513"/>
      <c r="H104" s="513"/>
      <c r="I104" s="513"/>
      <c r="J104" s="513"/>
      <c r="K104" s="513"/>
      <c r="L104" s="513"/>
      <c r="M104" s="513"/>
      <c r="N104" s="513"/>
      <c r="O104" s="513"/>
      <c r="P104" s="513"/>
      <c r="Q104" s="513"/>
      <c r="R104" s="513"/>
      <c r="S104" s="513"/>
      <c r="T104" s="513"/>
      <c r="U104" s="513"/>
      <c r="V104" s="513"/>
      <c r="W104" s="513"/>
      <c r="X104" s="513"/>
      <c r="Y104" s="513"/>
      <c r="Z104" s="513"/>
      <c r="AA104" s="513"/>
      <c r="AB104" s="513"/>
      <c r="AC104" s="513"/>
      <c r="AD104" s="513"/>
      <c r="AE104" s="513"/>
      <c r="AF104" s="513"/>
      <c r="AG104" s="513"/>
      <c r="AH104" s="513"/>
      <c r="AI104" s="513"/>
      <c r="AJ104" s="513"/>
      <c r="AK104" s="513"/>
      <c r="AL104" s="513"/>
      <c r="AM104" s="513"/>
      <c r="AN104" s="513"/>
    </row>
    <row r="105" spans="1:40" ht="18.75" customHeight="1">
      <c r="A105" s="513"/>
      <c r="B105" s="549"/>
      <c r="C105" s="513"/>
      <c r="D105" s="513"/>
      <c r="E105" s="513"/>
      <c r="F105" s="513"/>
      <c r="G105" s="513"/>
      <c r="H105" s="513"/>
      <c r="I105" s="513"/>
      <c r="J105" s="513"/>
      <c r="K105" s="513"/>
      <c r="L105" s="513"/>
      <c r="M105" s="513"/>
      <c r="N105" s="513"/>
      <c r="O105" s="513"/>
      <c r="P105" s="513"/>
      <c r="Q105" s="513"/>
      <c r="R105" s="513"/>
      <c r="S105" s="513"/>
      <c r="T105" s="513"/>
      <c r="U105" s="513"/>
      <c r="V105" s="513"/>
      <c r="W105" s="513"/>
      <c r="X105" s="513"/>
      <c r="Y105" s="513"/>
      <c r="Z105" s="513"/>
      <c r="AA105" s="513"/>
      <c r="AB105" s="513"/>
      <c r="AC105" s="513"/>
      <c r="AD105" s="513"/>
      <c r="AE105" s="513"/>
      <c r="AF105" s="513"/>
      <c r="AG105" s="513"/>
      <c r="AH105" s="513"/>
      <c r="AI105" s="513"/>
      <c r="AJ105" s="513"/>
      <c r="AK105" s="513"/>
      <c r="AL105" s="513"/>
      <c r="AM105" s="513"/>
      <c r="AN105" s="513"/>
    </row>
    <row r="106" spans="1:40" ht="18.75" customHeight="1">
      <c r="A106" s="513"/>
      <c r="B106" s="549"/>
      <c r="C106" s="513"/>
      <c r="D106" s="513"/>
      <c r="E106" s="513"/>
      <c r="F106" s="513"/>
      <c r="G106" s="513"/>
      <c r="H106" s="513"/>
      <c r="I106" s="513"/>
      <c r="J106" s="513"/>
      <c r="K106" s="513"/>
      <c r="L106" s="513"/>
      <c r="M106" s="513"/>
      <c r="N106" s="513"/>
      <c r="O106" s="513"/>
      <c r="P106" s="513"/>
      <c r="Q106" s="513"/>
      <c r="R106" s="513"/>
      <c r="S106" s="513"/>
      <c r="T106" s="513"/>
      <c r="U106" s="513"/>
      <c r="V106" s="513"/>
      <c r="W106" s="513"/>
      <c r="X106" s="513"/>
      <c r="Y106" s="513"/>
      <c r="Z106" s="513"/>
      <c r="AA106" s="513"/>
      <c r="AB106" s="513"/>
      <c r="AC106" s="513"/>
      <c r="AD106" s="513"/>
      <c r="AE106" s="513"/>
      <c r="AF106" s="513"/>
      <c r="AG106" s="513"/>
      <c r="AH106" s="513"/>
      <c r="AI106" s="513"/>
      <c r="AJ106" s="513"/>
      <c r="AK106" s="513"/>
      <c r="AL106" s="513"/>
      <c r="AM106" s="513"/>
      <c r="AN106" s="513"/>
    </row>
    <row r="107" spans="1:40" ht="18.75" customHeight="1">
      <c r="A107" s="513"/>
      <c r="B107" s="549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S107" s="513"/>
      <c r="T107" s="513"/>
      <c r="U107" s="513"/>
      <c r="V107" s="513"/>
      <c r="W107" s="513"/>
      <c r="X107" s="513"/>
      <c r="Y107" s="513"/>
      <c r="Z107" s="513"/>
      <c r="AA107" s="513"/>
      <c r="AB107" s="513"/>
      <c r="AC107" s="513"/>
      <c r="AD107" s="513"/>
      <c r="AE107" s="513"/>
      <c r="AF107" s="513"/>
      <c r="AG107" s="513"/>
      <c r="AH107" s="513"/>
      <c r="AI107" s="513"/>
      <c r="AJ107" s="513"/>
      <c r="AK107" s="513"/>
      <c r="AL107" s="513"/>
      <c r="AM107" s="513"/>
      <c r="AN107" s="513"/>
    </row>
    <row r="108" spans="1:40" ht="18.75" customHeight="1">
      <c r="A108" s="513"/>
      <c r="B108" s="549"/>
      <c r="C108" s="513"/>
      <c r="D108" s="513"/>
      <c r="E108" s="513"/>
      <c r="F108" s="513"/>
      <c r="G108" s="513"/>
      <c r="H108" s="513"/>
      <c r="I108" s="513"/>
      <c r="J108" s="513"/>
      <c r="K108" s="513"/>
      <c r="L108" s="513"/>
      <c r="M108" s="513"/>
      <c r="N108" s="513"/>
      <c r="O108" s="513"/>
      <c r="P108" s="513"/>
      <c r="Q108" s="513"/>
      <c r="R108" s="513"/>
      <c r="S108" s="513"/>
      <c r="T108" s="513"/>
      <c r="U108" s="513"/>
      <c r="V108" s="513"/>
      <c r="W108" s="513"/>
      <c r="X108" s="513"/>
      <c r="Y108" s="513"/>
      <c r="Z108" s="513"/>
      <c r="AA108" s="513"/>
      <c r="AB108" s="513"/>
      <c r="AC108" s="513"/>
      <c r="AD108" s="513"/>
      <c r="AE108" s="513"/>
      <c r="AF108" s="513"/>
      <c r="AG108" s="513"/>
      <c r="AH108" s="513"/>
      <c r="AI108" s="513"/>
      <c r="AJ108" s="513"/>
      <c r="AK108" s="513"/>
      <c r="AL108" s="513"/>
      <c r="AM108" s="513"/>
      <c r="AN108" s="513"/>
    </row>
    <row r="109" spans="1:40" ht="18.75" customHeight="1">
      <c r="A109" s="513"/>
      <c r="B109" s="549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S109" s="513"/>
      <c r="T109" s="513"/>
      <c r="U109" s="513"/>
      <c r="V109" s="513"/>
      <c r="W109" s="513"/>
      <c r="X109" s="513"/>
      <c r="Y109" s="513"/>
      <c r="Z109" s="513"/>
      <c r="AA109" s="513"/>
      <c r="AB109" s="513"/>
      <c r="AC109" s="513"/>
      <c r="AD109" s="513"/>
      <c r="AE109" s="513"/>
      <c r="AF109" s="513"/>
      <c r="AG109" s="513"/>
      <c r="AH109" s="513"/>
      <c r="AI109" s="513"/>
      <c r="AJ109" s="513"/>
      <c r="AK109" s="513"/>
      <c r="AL109" s="513"/>
      <c r="AM109" s="513"/>
      <c r="AN109" s="513"/>
    </row>
    <row r="110" spans="1:40" ht="18.75" customHeight="1">
      <c r="A110" s="513"/>
      <c r="B110" s="549"/>
      <c r="C110" s="513"/>
      <c r="D110" s="513"/>
      <c r="E110" s="513"/>
      <c r="F110" s="513"/>
      <c r="G110" s="513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  <c r="R110" s="513"/>
      <c r="S110" s="513"/>
      <c r="T110" s="513"/>
      <c r="U110" s="513"/>
      <c r="V110" s="513"/>
      <c r="W110" s="513"/>
      <c r="X110" s="513"/>
      <c r="Y110" s="513"/>
      <c r="Z110" s="513"/>
      <c r="AA110" s="513"/>
      <c r="AB110" s="513"/>
      <c r="AC110" s="513"/>
      <c r="AD110" s="513"/>
      <c r="AE110" s="513"/>
      <c r="AF110" s="513"/>
      <c r="AG110" s="513"/>
      <c r="AH110" s="513"/>
      <c r="AI110" s="513"/>
      <c r="AJ110" s="513"/>
      <c r="AK110" s="513"/>
      <c r="AL110" s="513"/>
      <c r="AM110" s="513"/>
      <c r="AN110" s="513"/>
    </row>
    <row r="111" spans="1:40" ht="18.75" customHeight="1">
      <c r="A111" s="513"/>
      <c r="B111" s="549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S111" s="513"/>
      <c r="T111" s="513"/>
      <c r="U111" s="513"/>
      <c r="V111" s="513"/>
      <c r="W111" s="513"/>
      <c r="X111" s="513"/>
      <c r="Y111" s="513"/>
      <c r="Z111" s="513"/>
      <c r="AA111" s="513"/>
      <c r="AB111" s="513"/>
      <c r="AC111" s="513"/>
      <c r="AD111" s="513"/>
      <c r="AE111" s="513"/>
      <c r="AF111" s="513"/>
      <c r="AG111" s="513"/>
      <c r="AH111" s="513"/>
      <c r="AI111" s="513"/>
      <c r="AJ111" s="513"/>
      <c r="AK111" s="513"/>
      <c r="AL111" s="513"/>
      <c r="AM111" s="513"/>
      <c r="AN111" s="513"/>
    </row>
    <row r="112" spans="1:40" ht="18.75" customHeight="1">
      <c r="A112" s="513"/>
      <c r="B112" s="549"/>
      <c r="C112" s="513"/>
      <c r="D112" s="513"/>
      <c r="E112" s="513"/>
      <c r="F112" s="513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  <c r="R112" s="513"/>
      <c r="S112" s="513"/>
      <c r="T112" s="513"/>
      <c r="U112" s="513"/>
      <c r="V112" s="513"/>
      <c r="W112" s="513"/>
      <c r="X112" s="513"/>
      <c r="Y112" s="513"/>
      <c r="Z112" s="513"/>
      <c r="AA112" s="513"/>
      <c r="AB112" s="513"/>
      <c r="AC112" s="513"/>
      <c r="AD112" s="513"/>
      <c r="AE112" s="513"/>
      <c r="AF112" s="513"/>
      <c r="AG112" s="513"/>
      <c r="AH112" s="513"/>
      <c r="AI112" s="513"/>
      <c r="AJ112" s="513"/>
      <c r="AK112" s="513"/>
      <c r="AL112" s="513"/>
      <c r="AM112" s="513"/>
      <c r="AN112" s="513"/>
    </row>
    <row r="113" spans="1:40" ht="18.75" customHeight="1">
      <c r="A113" s="513"/>
      <c r="B113" s="549"/>
      <c r="C113" s="513"/>
      <c r="D113" s="513"/>
      <c r="E113" s="513"/>
      <c r="F113" s="513"/>
      <c r="G113" s="513"/>
      <c r="H113" s="513"/>
      <c r="I113" s="513"/>
      <c r="J113" s="513"/>
      <c r="K113" s="513"/>
      <c r="L113" s="513"/>
      <c r="M113" s="513"/>
      <c r="N113" s="513"/>
      <c r="O113" s="513"/>
      <c r="P113" s="513"/>
      <c r="Q113" s="513"/>
      <c r="R113" s="513"/>
      <c r="S113" s="513"/>
      <c r="T113" s="513"/>
      <c r="U113" s="513"/>
      <c r="V113" s="513"/>
      <c r="W113" s="513"/>
      <c r="X113" s="513"/>
      <c r="Y113" s="513"/>
      <c r="Z113" s="513"/>
      <c r="AA113" s="513"/>
      <c r="AB113" s="513"/>
      <c r="AC113" s="513"/>
      <c r="AD113" s="513"/>
      <c r="AE113" s="513"/>
      <c r="AF113" s="513"/>
      <c r="AG113" s="513"/>
      <c r="AH113" s="513"/>
      <c r="AI113" s="513"/>
      <c r="AJ113" s="513"/>
      <c r="AK113" s="513"/>
      <c r="AL113" s="513"/>
      <c r="AM113" s="513"/>
      <c r="AN113" s="513"/>
    </row>
    <row r="114" spans="1:40" ht="18.75" customHeight="1">
      <c r="A114" s="513"/>
      <c r="B114" s="549"/>
      <c r="C114" s="513"/>
      <c r="D114" s="513"/>
      <c r="E114" s="513"/>
      <c r="F114" s="513"/>
      <c r="G114" s="513"/>
      <c r="H114" s="513"/>
      <c r="I114" s="513"/>
      <c r="J114" s="513"/>
      <c r="K114" s="513"/>
      <c r="L114" s="513"/>
      <c r="M114" s="513"/>
      <c r="N114" s="513"/>
      <c r="O114" s="513"/>
      <c r="P114" s="513"/>
      <c r="Q114" s="513"/>
      <c r="R114" s="513"/>
      <c r="S114" s="513"/>
      <c r="T114" s="513"/>
      <c r="U114" s="513"/>
      <c r="V114" s="513"/>
      <c r="W114" s="513"/>
      <c r="X114" s="513"/>
      <c r="Y114" s="513"/>
      <c r="Z114" s="513"/>
      <c r="AA114" s="513"/>
      <c r="AB114" s="513"/>
      <c r="AC114" s="513"/>
      <c r="AD114" s="513"/>
      <c r="AE114" s="513"/>
      <c r="AF114" s="513"/>
      <c r="AG114" s="513"/>
      <c r="AH114" s="513"/>
      <c r="AI114" s="513"/>
      <c r="AJ114" s="513"/>
      <c r="AK114" s="513"/>
      <c r="AL114" s="513"/>
      <c r="AM114" s="513"/>
      <c r="AN114" s="513"/>
    </row>
    <row r="115" spans="1:40" ht="18.75" customHeight="1">
      <c r="A115" s="513"/>
      <c r="B115" s="549"/>
      <c r="C115" s="513"/>
      <c r="D115" s="513"/>
      <c r="E115" s="513"/>
      <c r="F115" s="513"/>
      <c r="G115" s="513"/>
      <c r="H115" s="513"/>
      <c r="I115" s="513"/>
      <c r="J115" s="513"/>
      <c r="K115" s="513"/>
      <c r="L115" s="513"/>
      <c r="M115" s="513"/>
      <c r="N115" s="513"/>
      <c r="O115" s="513"/>
      <c r="P115" s="513"/>
      <c r="Q115" s="513"/>
      <c r="R115" s="513"/>
      <c r="S115" s="513"/>
      <c r="T115" s="513"/>
      <c r="U115" s="513"/>
      <c r="V115" s="513"/>
      <c r="W115" s="513"/>
      <c r="X115" s="513"/>
      <c r="Y115" s="513"/>
      <c r="Z115" s="513"/>
      <c r="AA115" s="513"/>
      <c r="AB115" s="513"/>
      <c r="AC115" s="513"/>
      <c r="AD115" s="513"/>
      <c r="AE115" s="513"/>
      <c r="AF115" s="513"/>
      <c r="AG115" s="513"/>
      <c r="AH115" s="513"/>
      <c r="AI115" s="513"/>
      <c r="AJ115" s="513"/>
      <c r="AK115" s="513"/>
      <c r="AL115" s="513"/>
      <c r="AM115" s="513"/>
      <c r="AN115" s="513"/>
    </row>
    <row r="116" spans="1:40" ht="18.75" customHeight="1">
      <c r="A116" s="513"/>
      <c r="B116" s="549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S116" s="513"/>
      <c r="T116" s="513"/>
      <c r="U116" s="513"/>
      <c r="V116" s="513"/>
      <c r="W116" s="513"/>
      <c r="X116" s="513"/>
      <c r="Y116" s="513"/>
      <c r="Z116" s="513"/>
      <c r="AA116" s="513"/>
      <c r="AB116" s="513"/>
      <c r="AC116" s="513"/>
      <c r="AD116" s="513"/>
      <c r="AE116" s="513"/>
      <c r="AF116" s="513"/>
      <c r="AG116" s="513"/>
      <c r="AH116" s="513"/>
      <c r="AI116" s="513"/>
      <c r="AJ116" s="513"/>
      <c r="AK116" s="513"/>
      <c r="AL116" s="513"/>
      <c r="AM116" s="513"/>
      <c r="AN116" s="513"/>
    </row>
    <row r="117" spans="1:40" ht="18.75" customHeight="1">
      <c r="A117" s="513"/>
      <c r="B117" s="549"/>
      <c r="C117" s="513"/>
      <c r="D117" s="513"/>
      <c r="E117" s="513"/>
      <c r="F117" s="513"/>
      <c r="G117" s="513"/>
      <c r="H117" s="513"/>
      <c r="I117" s="513"/>
      <c r="J117" s="513"/>
      <c r="K117" s="513"/>
      <c r="L117" s="513"/>
      <c r="M117" s="513"/>
      <c r="N117" s="513"/>
      <c r="O117" s="513"/>
      <c r="P117" s="513"/>
      <c r="Q117" s="513"/>
      <c r="R117" s="513"/>
      <c r="S117" s="513"/>
      <c r="T117" s="513"/>
      <c r="U117" s="513"/>
      <c r="V117" s="513"/>
      <c r="W117" s="513"/>
      <c r="X117" s="513"/>
      <c r="Y117" s="513"/>
      <c r="Z117" s="513"/>
      <c r="AA117" s="513"/>
      <c r="AB117" s="513"/>
      <c r="AC117" s="513"/>
      <c r="AD117" s="513"/>
      <c r="AE117" s="513"/>
      <c r="AF117" s="513"/>
      <c r="AG117" s="513"/>
      <c r="AH117" s="513"/>
      <c r="AI117" s="513"/>
      <c r="AJ117" s="513"/>
      <c r="AK117" s="513"/>
      <c r="AL117" s="513"/>
      <c r="AM117" s="513"/>
      <c r="AN117" s="513"/>
    </row>
    <row r="118" spans="1:40" ht="18.75" customHeight="1">
      <c r="A118" s="513"/>
      <c r="B118" s="549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S118" s="513"/>
      <c r="T118" s="513"/>
      <c r="U118" s="513"/>
      <c r="V118" s="513"/>
      <c r="W118" s="513"/>
      <c r="X118" s="513"/>
      <c r="Y118" s="513"/>
      <c r="Z118" s="513"/>
      <c r="AA118" s="513"/>
      <c r="AB118" s="513"/>
      <c r="AC118" s="513"/>
      <c r="AD118" s="513"/>
      <c r="AE118" s="513"/>
      <c r="AF118" s="513"/>
      <c r="AG118" s="513"/>
      <c r="AH118" s="513"/>
      <c r="AI118" s="513"/>
      <c r="AJ118" s="513"/>
      <c r="AK118" s="513"/>
      <c r="AL118" s="513"/>
      <c r="AM118" s="513"/>
      <c r="AN118" s="513"/>
    </row>
    <row r="119" spans="1:40" ht="18.75" customHeight="1">
      <c r="A119" s="513"/>
      <c r="B119" s="549"/>
      <c r="C119" s="513"/>
      <c r="D119" s="513"/>
      <c r="E119" s="513"/>
      <c r="F119" s="513"/>
      <c r="G119" s="513"/>
      <c r="H119" s="513"/>
      <c r="I119" s="513"/>
      <c r="J119" s="513"/>
      <c r="K119" s="513"/>
      <c r="L119" s="513"/>
      <c r="M119" s="513"/>
      <c r="N119" s="513"/>
      <c r="O119" s="513"/>
      <c r="P119" s="513"/>
      <c r="Q119" s="513"/>
      <c r="R119" s="513"/>
      <c r="S119" s="513"/>
      <c r="T119" s="513"/>
      <c r="U119" s="513"/>
      <c r="V119" s="513"/>
      <c r="W119" s="513"/>
      <c r="X119" s="513"/>
      <c r="Y119" s="513"/>
      <c r="Z119" s="513"/>
      <c r="AA119" s="513"/>
      <c r="AB119" s="513"/>
      <c r="AC119" s="513"/>
      <c r="AD119" s="513"/>
      <c r="AE119" s="513"/>
      <c r="AF119" s="513"/>
      <c r="AG119" s="513"/>
      <c r="AH119" s="513"/>
      <c r="AI119" s="513"/>
      <c r="AJ119" s="513"/>
      <c r="AK119" s="513"/>
      <c r="AL119" s="513"/>
      <c r="AM119" s="513"/>
      <c r="AN119" s="513"/>
    </row>
    <row r="120" spans="1:40" ht="18.75" customHeight="1">
      <c r="A120" s="513"/>
      <c r="B120" s="549"/>
      <c r="C120" s="513"/>
      <c r="D120" s="513"/>
      <c r="E120" s="513"/>
      <c r="F120" s="513"/>
      <c r="G120" s="513"/>
      <c r="H120" s="513"/>
      <c r="I120" s="513"/>
      <c r="J120" s="513"/>
      <c r="K120" s="513"/>
      <c r="L120" s="513"/>
      <c r="M120" s="513"/>
      <c r="N120" s="513"/>
      <c r="O120" s="513"/>
      <c r="P120" s="513"/>
      <c r="Q120" s="513"/>
      <c r="R120" s="513"/>
      <c r="S120" s="513"/>
      <c r="T120" s="513"/>
      <c r="U120" s="513"/>
      <c r="V120" s="513"/>
      <c r="W120" s="513"/>
      <c r="X120" s="513"/>
      <c r="Y120" s="513"/>
      <c r="Z120" s="513"/>
      <c r="AA120" s="513"/>
      <c r="AB120" s="513"/>
      <c r="AC120" s="513"/>
      <c r="AD120" s="513"/>
      <c r="AE120" s="513"/>
      <c r="AF120" s="513"/>
      <c r="AG120" s="513"/>
      <c r="AH120" s="513"/>
      <c r="AI120" s="513"/>
      <c r="AJ120" s="513"/>
      <c r="AK120" s="513"/>
      <c r="AL120" s="513"/>
      <c r="AM120" s="513"/>
      <c r="AN120" s="513"/>
    </row>
    <row r="121" spans="1:40" ht="18.75" customHeight="1">
      <c r="A121" s="513"/>
      <c r="B121" s="549"/>
      <c r="C121" s="513"/>
      <c r="D121" s="513"/>
      <c r="E121" s="513"/>
      <c r="F121" s="513"/>
      <c r="G121" s="513"/>
      <c r="H121" s="513"/>
      <c r="I121" s="513"/>
      <c r="J121" s="513"/>
      <c r="K121" s="513"/>
      <c r="L121" s="513"/>
      <c r="M121" s="513"/>
      <c r="N121" s="513"/>
      <c r="O121" s="513"/>
      <c r="P121" s="513"/>
      <c r="Q121" s="513"/>
      <c r="R121" s="513"/>
      <c r="S121" s="513"/>
      <c r="T121" s="513"/>
      <c r="U121" s="513"/>
      <c r="V121" s="513"/>
      <c r="W121" s="513"/>
      <c r="X121" s="513"/>
      <c r="Y121" s="513"/>
      <c r="Z121" s="513"/>
      <c r="AA121" s="513"/>
      <c r="AB121" s="513"/>
      <c r="AC121" s="513"/>
      <c r="AD121" s="513"/>
      <c r="AE121" s="513"/>
      <c r="AF121" s="513"/>
      <c r="AG121" s="513"/>
      <c r="AH121" s="513"/>
      <c r="AI121" s="513"/>
      <c r="AJ121" s="513"/>
      <c r="AK121" s="513"/>
      <c r="AL121" s="513"/>
      <c r="AM121" s="513"/>
      <c r="AN121" s="513"/>
    </row>
    <row r="122" spans="1:40" ht="18.75" customHeight="1">
      <c r="A122" s="513"/>
      <c r="B122" s="549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S122" s="513"/>
      <c r="T122" s="513"/>
      <c r="U122" s="513"/>
      <c r="V122" s="513"/>
      <c r="W122" s="513"/>
      <c r="X122" s="513"/>
      <c r="Y122" s="513"/>
      <c r="Z122" s="513"/>
      <c r="AA122" s="513"/>
      <c r="AB122" s="513"/>
      <c r="AC122" s="513"/>
      <c r="AD122" s="513"/>
      <c r="AE122" s="513"/>
      <c r="AF122" s="513"/>
      <c r="AG122" s="513"/>
      <c r="AH122" s="513"/>
      <c r="AI122" s="513"/>
      <c r="AJ122" s="513"/>
      <c r="AK122" s="513"/>
      <c r="AL122" s="513"/>
      <c r="AM122" s="513"/>
      <c r="AN122" s="513"/>
    </row>
    <row r="123" spans="1:40" ht="18.75" customHeight="1">
      <c r="A123" s="513"/>
      <c r="B123" s="549"/>
      <c r="C123" s="513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  <c r="Y123" s="513"/>
      <c r="Z123" s="513"/>
      <c r="AA123" s="513"/>
      <c r="AB123" s="513"/>
      <c r="AC123" s="513"/>
      <c r="AD123" s="513"/>
      <c r="AE123" s="513"/>
      <c r="AF123" s="513"/>
      <c r="AG123" s="513"/>
      <c r="AH123" s="513"/>
      <c r="AI123" s="513"/>
      <c r="AJ123" s="513"/>
      <c r="AK123" s="513"/>
      <c r="AL123" s="513"/>
      <c r="AM123" s="513"/>
      <c r="AN123" s="513"/>
    </row>
    <row r="124" spans="1:40" ht="18.75" customHeight="1">
      <c r="A124" s="513"/>
      <c r="B124" s="549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  <c r="W124" s="513"/>
      <c r="X124" s="513"/>
      <c r="Y124" s="513"/>
      <c r="Z124" s="513"/>
      <c r="AA124" s="513"/>
      <c r="AB124" s="513"/>
      <c r="AC124" s="513"/>
      <c r="AD124" s="513"/>
      <c r="AE124" s="513"/>
      <c r="AF124" s="513"/>
      <c r="AG124" s="513"/>
      <c r="AH124" s="513"/>
      <c r="AI124" s="513"/>
      <c r="AJ124" s="513"/>
      <c r="AK124" s="513"/>
      <c r="AL124" s="513"/>
      <c r="AM124" s="513"/>
      <c r="AN124" s="513"/>
    </row>
    <row r="125" spans="1:40" ht="18.75" customHeight="1">
      <c r="A125" s="513"/>
      <c r="B125" s="549"/>
      <c r="C125" s="513"/>
      <c r="D125" s="513"/>
      <c r="E125" s="513"/>
      <c r="F125" s="513"/>
      <c r="G125" s="513"/>
      <c r="H125" s="513"/>
      <c r="I125" s="513"/>
      <c r="J125" s="513"/>
      <c r="K125" s="513"/>
      <c r="L125" s="513"/>
      <c r="M125" s="513"/>
      <c r="N125" s="513"/>
      <c r="O125" s="513"/>
      <c r="P125" s="513"/>
      <c r="Q125" s="513"/>
      <c r="R125" s="513"/>
      <c r="S125" s="513"/>
      <c r="T125" s="513"/>
      <c r="U125" s="513"/>
      <c r="V125" s="513"/>
      <c r="W125" s="513"/>
      <c r="X125" s="513"/>
      <c r="Y125" s="513"/>
      <c r="Z125" s="513"/>
      <c r="AA125" s="513"/>
      <c r="AB125" s="513"/>
      <c r="AC125" s="513"/>
      <c r="AD125" s="513"/>
      <c r="AE125" s="513"/>
      <c r="AF125" s="513"/>
      <c r="AG125" s="513"/>
      <c r="AH125" s="513"/>
      <c r="AI125" s="513"/>
      <c r="AJ125" s="513"/>
      <c r="AK125" s="513"/>
      <c r="AL125" s="513"/>
      <c r="AM125" s="513"/>
      <c r="AN125" s="513"/>
    </row>
    <row r="126" spans="1:40" ht="18.75" customHeight="1">
      <c r="A126" s="513"/>
      <c r="B126" s="549"/>
      <c r="C126" s="513"/>
      <c r="D126" s="513"/>
      <c r="E126" s="513"/>
      <c r="F126" s="513"/>
      <c r="G126" s="513"/>
      <c r="H126" s="513"/>
      <c r="I126" s="513"/>
      <c r="J126" s="513"/>
      <c r="K126" s="513"/>
      <c r="L126" s="513"/>
      <c r="M126" s="513"/>
      <c r="N126" s="513"/>
      <c r="O126" s="513"/>
      <c r="P126" s="513"/>
      <c r="Q126" s="513"/>
      <c r="R126" s="513"/>
      <c r="S126" s="513"/>
      <c r="T126" s="513"/>
      <c r="U126" s="513"/>
      <c r="V126" s="513"/>
      <c r="W126" s="513"/>
      <c r="X126" s="513"/>
      <c r="Y126" s="513"/>
      <c r="Z126" s="513"/>
      <c r="AA126" s="513"/>
      <c r="AB126" s="513"/>
      <c r="AC126" s="513"/>
      <c r="AD126" s="513"/>
      <c r="AE126" s="513"/>
      <c r="AF126" s="513"/>
      <c r="AG126" s="513"/>
      <c r="AH126" s="513"/>
      <c r="AI126" s="513"/>
      <c r="AJ126" s="513"/>
      <c r="AK126" s="513"/>
      <c r="AL126" s="513"/>
      <c r="AM126" s="513"/>
      <c r="AN126" s="513"/>
    </row>
    <row r="127" spans="1:40" ht="18.75" customHeight="1">
      <c r="A127" s="513"/>
      <c r="B127" s="549"/>
      <c r="C127" s="513"/>
      <c r="D127" s="513"/>
      <c r="E127" s="513"/>
      <c r="F127" s="513"/>
      <c r="G127" s="513"/>
      <c r="H127" s="513"/>
      <c r="I127" s="513"/>
      <c r="J127" s="513"/>
      <c r="K127" s="513"/>
      <c r="L127" s="513"/>
      <c r="M127" s="513"/>
      <c r="N127" s="513"/>
      <c r="O127" s="513"/>
      <c r="P127" s="513"/>
      <c r="Q127" s="513"/>
      <c r="R127" s="513"/>
      <c r="S127" s="513"/>
      <c r="T127" s="513"/>
      <c r="U127" s="513"/>
      <c r="V127" s="513"/>
      <c r="W127" s="513"/>
      <c r="X127" s="513"/>
      <c r="Y127" s="513"/>
      <c r="Z127" s="513"/>
      <c r="AA127" s="513"/>
      <c r="AB127" s="513"/>
      <c r="AC127" s="513"/>
      <c r="AD127" s="513"/>
      <c r="AE127" s="513"/>
      <c r="AF127" s="513"/>
      <c r="AG127" s="513"/>
      <c r="AH127" s="513"/>
      <c r="AI127" s="513"/>
      <c r="AJ127" s="513"/>
      <c r="AK127" s="513"/>
      <c r="AL127" s="513"/>
      <c r="AM127" s="513"/>
      <c r="AN127" s="513"/>
    </row>
    <row r="128" spans="1:40" ht="18.75" customHeight="1">
      <c r="A128" s="513"/>
      <c r="B128" s="549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  <c r="R128" s="513"/>
      <c r="S128" s="513"/>
      <c r="T128" s="513"/>
      <c r="U128" s="513"/>
      <c r="V128" s="513"/>
      <c r="W128" s="513"/>
      <c r="X128" s="513"/>
      <c r="Y128" s="513"/>
      <c r="Z128" s="513"/>
      <c r="AA128" s="513"/>
      <c r="AB128" s="513"/>
      <c r="AC128" s="513"/>
      <c r="AD128" s="513"/>
      <c r="AE128" s="513"/>
      <c r="AF128" s="513"/>
      <c r="AG128" s="513"/>
      <c r="AH128" s="513"/>
      <c r="AI128" s="513"/>
      <c r="AJ128" s="513"/>
      <c r="AK128" s="513"/>
      <c r="AL128" s="513"/>
      <c r="AM128" s="513"/>
      <c r="AN128" s="513"/>
    </row>
    <row r="129" spans="1:40" ht="18.75" customHeight="1">
      <c r="A129" s="513"/>
      <c r="B129" s="549"/>
      <c r="C129" s="513"/>
      <c r="D129" s="513"/>
      <c r="E129" s="513"/>
      <c r="F129" s="513"/>
      <c r="G129" s="513"/>
      <c r="H129" s="513"/>
      <c r="I129" s="513"/>
      <c r="J129" s="513"/>
      <c r="K129" s="513"/>
      <c r="L129" s="513"/>
      <c r="M129" s="513"/>
      <c r="N129" s="513"/>
      <c r="O129" s="513"/>
      <c r="P129" s="513"/>
      <c r="Q129" s="513"/>
      <c r="R129" s="513"/>
      <c r="S129" s="513"/>
      <c r="T129" s="513"/>
      <c r="U129" s="513"/>
      <c r="V129" s="513"/>
      <c r="W129" s="513"/>
      <c r="X129" s="513"/>
      <c r="Y129" s="513"/>
      <c r="Z129" s="513"/>
      <c r="AA129" s="513"/>
      <c r="AB129" s="513"/>
      <c r="AC129" s="513"/>
      <c r="AD129" s="513"/>
      <c r="AE129" s="513"/>
      <c r="AF129" s="513"/>
      <c r="AG129" s="513"/>
      <c r="AH129" s="513"/>
      <c r="AI129" s="513"/>
      <c r="AJ129" s="513"/>
      <c r="AK129" s="513"/>
      <c r="AL129" s="513"/>
      <c r="AM129" s="513"/>
      <c r="AN129" s="513"/>
    </row>
    <row r="130" spans="1:40" ht="18.75" customHeight="1">
      <c r="A130" s="513"/>
      <c r="B130" s="549"/>
      <c r="C130" s="513"/>
      <c r="D130" s="513"/>
      <c r="E130" s="513"/>
      <c r="F130" s="513"/>
      <c r="G130" s="513"/>
      <c r="H130" s="513"/>
      <c r="I130" s="513"/>
      <c r="J130" s="513"/>
      <c r="K130" s="513"/>
      <c r="L130" s="513"/>
      <c r="M130" s="513"/>
      <c r="N130" s="513"/>
      <c r="O130" s="513"/>
      <c r="P130" s="513"/>
      <c r="Q130" s="513"/>
      <c r="R130" s="513"/>
      <c r="S130" s="513"/>
      <c r="T130" s="513"/>
      <c r="U130" s="513"/>
      <c r="V130" s="513"/>
      <c r="W130" s="513"/>
      <c r="X130" s="513"/>
      <c r="Y130" s="513"/>
      <c r="Z130" s="513"/>
      <c r="AA130" s="513"/>
      <c r="AB130" s="513"/>
      <c r="AC130" s="513"/>
      <c r="AD130" s="513"/>
      <c r="AE130" s="513"/>
      <c r="AF130" s="513"/>
      <c r="AG130" s="513"/>
      <c r="AH130" s="513"/>
      <c r="AI130" s="513"/>
      <c r="AJ130" s="513"/>
      <c r="AK130" s="513"/>
      <c r="AL130" s="513"/>
      <c r="AM130" s="513"/>
      <c r="AN130" s="513"/>
    </row>
    <row r="131" spans="1:40" ht="18.75" customHeight="1">
      <c r="A131" s="513"/>
      <c r="B131" s="549"/>
      <c r="C131" s="513"/>
      <c r="D131" s="513"/>
      <c r="E131" s="513"/>
      <c r="F131" s="513"/>
      <c r="G131" s="513"/>
      <c r="H131" s="513"/>
      <c r="I131" s="513"/>
      <c r="J131" s="513"/>
      <c r="K131" s="513"/>
      <c r="L131" s="513"/>
      <c r="M131" s="513"/>
      <c r="N131" s="513"/>
      <c r="O131" s="513"/>
      <c r="P131" s="513"/>
      <c r="Q131" s="513"/>
      <c r="R131" s="513"/>
      <c r="S131" s="513"/>
      <c r="T131" s="513"/>
      <c r="U131" s="513"/>
      <c r="V131" s="513"/>
      <c r="W131" s="513"/>
      <c r="X131" s="513"/>
      <c r="Y131" s="513"/>
      <c r="Z131" s="513"/>
      <c r="AA131" s="513"/>
      <c r="AB131" s="513"/>
      <c r="AC131" s="513"/>
      <c r="AD131" s="513"/>
      <c r="AE131" s="513"/>
      <c r="AF131" s="513"/>
      <c r="AG131" s="513"/>
      <c r="AH131" s="513"/>
      <c r="AI131" s="513"/>
      <c r="AJ131" s="513"/>
      <c r="AK131" s="513"/>
      <c r="AL131" s="513"/>
      <c r="AM131" s="513"/>
      <c r="AN131" s="513"/>
    </row>
    <row r="132" spans="1:40" ht="18.75" customHeight="1">
      <c r="A132" s="513"/>
      <c r="B132" s="549"/>
      <c r="C132" s="513"/>
      <c r="D132" s="513"/>
      <c r="E132" s="513"/>
      <c r="F132" s="513"/>
      <c r="G132" s="513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  <c r="R132" s="513"/>
      <c r="S132" s="513"/>
      <c r="T132" s="513"/>
      <c r="U132" s="513"/>
      <c r="V132" s="513"/>
      <c r="W132" s="513"/>
      <c r="X132" s="513"/>
      <c r="Y132" s="513"/>
      <c r="Z132" s="513"/>
      <c r="AA132" s="513"/>
      <c r="AB132" s="513"/>
      <c r="AC132" s="513"/>
      <c r="AD132" s="513"/>
      <c r="AE132" s="513"/>
      <c r="AF132" s="513"/>
      <c r="AG132" s="513"/>
      <c r="AH132" s="513"/>
      <c r="AI132" s="513"/>
      <c r="AJ132" s="513"/>
      <c r="AK132" s="513"/>
      <c r="AL132" s="513"/>
      <c r="AM132" s="513"/>
      <c r="AN132" s="513"/>
    </row>
    <row r="133" spans="1:40" ht="18.75" customHeight="1">
      <c r="A133" s="513"/>
      <c r="B133" s="549"/>
      <c r="C133" s="513"/>
      <c r="D133" s="513"/>
      <c r="E133" s="513"/>
      <c r="F133" s="513"/>
      <c r="G133" s="513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  <c r="R133" s="513"/>
      <c r="S133" s="513"/>
      <c r="T133" s="513"/>
      <c r="U133" s="513"/>
      <c r="V133" s="513"/>
      <c r="W133" s="513"/>
      <c r="X133" s="513"/>
      <c r="Y133" s="513"/>
      <c r="Z133" s="513"/>
      <c r="AA133" s="513"/>
      <c r="AB133" s="513"/>
      <c r="AC133" s="513"/>
      <c r="AD133" s="513"/>
      <c r="AE133" s="513"/>
      <c r="AF133" s="513"/>
      <c r="AG133" s="513"/>
      <c r="AH133" s="513"/>
      <c r="AI133" s="513"/>
      <c r="AJ133" s="513"/>
      <c r="AK133" s="513"/>
      <c r="AL133" s="513"/>
      <c r="AM133" s="513"/>
      <c r="AN133" s="513"/>
    </row>
    <row r="134" spans="1:40" ht="18.75" customHeight="1">
      <c r="A134" s="513"/>
      <c r="B134" s="549"/>
      <c r="C134" s="513"/>
      <c r="D134" s="513"/>
      <c r="E134" s="513"/>
      <c r="F134" s="513"/>
      <c r="G134" s="513"/>
      <c r="H134" s="513"/>
      <c r="I134" s="513"/>
      <c r="J134" s="513"/>
      <c r="K134" s="513"/>
      <c r="L134" s="513"/>
      <c r="M134" s="513"/>
      <c r="N134" s="513"/>
      <c r="O134" s="513"/>
      <c r="P134" s="513"/>
      <c r="Q134" s="513"/>
      <c r="R134" s="513"/>
      <c r="S134" s="513"/>
      <c r="T134" s="513"/>
      <c r="U134" s="513"/>
      <c r="V134" s="513"/>
      <c r="W134" s="513"/>
      <c r="X134" s="513"/>
      <c r="Y134" s="513"/>
      <c r="Z134" s="513"/>
      <c r="AA134" s="513"/>
      <c r="AB134" s="513"/>
      <c r="AC134" s="513"/>
      <c r="AD134" s="513"/>
      <c r="AE134" s="513"/>
      <c r="AF134" s="513"/>
      <c r="AG134" s="513"/>
      <c r="AH134" s="513"/>
      <c r="AI134" s="513"/>
      <c r="AJ134" s="513"/>
      <c r="AK134" s="513"/>
      <c r="AL134" s="513"/>
      <c r="AM134" s="513"/>
      <c r="AN134" s="513"/>
    </row>
    <row r="135" spans="1:40" ht="18.75" customHeight="1">
      <c r="A135" s="513"/>
      <c r="B135" s="549"/>
      <c r="C135" s="513"/>
      <c r="D135" s="513"/>
      <c r="E135" s="513"/>
      <c r="F135" s="513"/>
      <c r="G135" s="513"/>
      <c r="H135" s="513"/>
      <c r="I135" s="513"/>
      <c r="J135" s="513"/>
      <c r="K135" s="513"/>
      <c r="L135" s="513"/>
      <c r="M135" s="513"/>
      <c r="N135" s="513"/>
      <c r="O135" s="513"/>
      <c r="P135" s="513"/>
      <c r="Q135" s="513"/>
      <c r="R135" s="513"/>
      <c r="S135" s="513"/>
      <c r="T135" s="513"/>
      <c r="U135" s="513"/>
      <c r="V135" s="513"/>
      <c r="W135" s="513"/>
      <c r="X135" s="513"/>
      <c r="Y135" s="513"/>
      <c r="Z135" s="513"/>
      <c r="AA135" s="513"/>
      <c r="AB135" s="513"/>
      <c r="AC135" s="513"/>
      <c r="AD135" s="513"/>
      <c r="AE135" s="513"/>
      <c r="AF135" s="513"/>
      <c r="AG135" s="513"/>
      <c r="AH135" s="513"/>
      <c r="AI135" s="513"/>
      <c r="AJ135" s="513"/>
      <c r="AK135" s="513"/>
      <c r="AL135" s="513"/>
      <c r="AM135" s="513"/>
      <c r="AN135" s="513"/>
    </row>
    <row r="136" spans="1:40" ht="18.75" customHeight="1">
      <c r="A136" s="513"/>
      <c r="B136" s="549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  <c r="R136" s="513"/>
      <c r="S136" s="513"/>
      <c r="T136" s="513"/>
      <c r="U136" s="513"/>
      <c r="V136" s="513"/>
      <c r="W136" s="513"/>
      <c r="X136" s="513"/>
      <c r="Y136" s="513"/>
      <c r="Z136" s="513"/>
      <c r="AA136" s="513"/>
      <c r="AB136" s="513"/>
      <c r="AC136" s="513"/>
      <c r="AD136" s="513"/>
      <c r="AE136" s="513"/>
      <c r="AF136" s="513"/>
      <c r="AG136" s="513"/>
      <c r="AH136" s="513"/>
      <c r="AI136" s="513"/>
      <c r="AJ136" s="513"/>
      <c r="AK136" s="513"/>
      <c r="AL136" s="513"/>
      <c r="AM136" s="513"/>
      <c r="AN136" s="513"/>
    </row>
    <row r="137" spans="1:40" ht="18.75" customHeight="1">
      <c r="A137" s="513"/>
      <c r="B137" s="549"/>
      <c r="C137" s="513"/>
      <c r="D137" s="513"/>
      <c r="E137" s="513"/>
      <c r="F137" s="513"/>
      <c r="G137" s="513"/>
      <c r="H137" s="513"/>
      <c r="I137" s="513"/>
      <c r="J137" s="513"/>
      <c r="K137" s="513"/>
      <c r="L137" s="513"/>
      <c r="M137" s="513"/>
      <c r="N137" s="513"/>
      <c r="O137" s="513"/>
      <c r="P137" s="513"/>
      <c r="Q137" s="513"/>
      <c r="R137" s="513"/>
      <c r="S137" s="513"/>
      <c r="T137" s="513"/>
      <c r="U137" s="513"/>
      <c r="V137" s="513"/>
      <c r="W137" s="513"/>
      <c r="X137" s="513"/>
      <c r="Y137" s="513"/>
      <c r="Z137" s="513"/>
      <c r="AA137" s="513"/>
      <c r="AB137" s="513"/>
      <c r="AC137" s="513"/>
      <c r="AD137" s="513"/>
      <c r="AE137" s="513"/>
      <c r="AF137" s="513"/>
      <c r="AG137" s="513"/>
      <c r="AH137" s="513"/>
      <c r="AI137" s="513"/>
      <c r="AJ137" s="513"/>
      <c r="AK137" s="513"/>
      <c r="AL137" s="513"/>
      <c r="AM137" s="513"/>
      <c r="AN137" s="513"/>
    </row>
    <row r="138" spans="1:40" ht="18.75" customHeight="1">
      <c r="A138" s="513"/>
      <c r="B138" s="549"/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  <c r="Y138" s="513"/>
      <c r="Z138" s="513"/>
      <c r="AA138" s="513"/>
      <c r="AB138" s="513"/>
      <c r="AC138" s="513"/>
      <c r="AD138" s="513"/>
      <c r="AE138" s="513"/>
      <c r="AF138" s="513"/>
      <c r="AG138" s="513"/>
      <c r="AH138" s="513"/>
      <c r="AI138" s="513"/>
      <c r="AJ138" s="513"/>
      <c r="AK138" s="513"/>
      <c r="AL138" s="513"/>
      <c r="AM138" s="513"/>
      <c r="AN138" s="513"/>
    </row>
    <row r="139" spans="1:40" ht="18.75" customHeight="1">
      <c r="A139" s="513"/>
      <c r="B139" s="549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3"/>
      <c r="Y139" s="513"/>
      <c r="Z139" s="513"/>
      <c r="AA139" s="513"/>
      <c r="AB139" s="513"/>
      <c r="AC139" s="513"/>
      <c r="AD139" s="513"/>
      <c r="AE139" s="513"/>
      <c r="AF139" s="513"/>
      <c r="AG139" s="513"/>
      <c r="AH139" s="513"/>
      <c r="AI139" s="513"/>
      <c r="AJ139" s="513"/>
      <c r="AK139" s="513"/>
      <c r="AL139" s="513"/>
      <c r="AM139" s="513"/>
      <c r="AN139" s="513"/>
    </row>
    <row r="140" spans="1:40" ht="18.75" customHeight="1">
      <c r="A140" s="513"/>
      <c r="B140" s="549"/>
      <c r="C140" s="513"/>
      <c r="D140" s="513"/>
      <c r="E140" s="513"/>
      <c r="F140" s="513"/>
      <c r="G140" s="513"/>
      <c r="H140" s="513"/>
      <c r="I140" s="513"/>
      <c r="J140" s="513"/>
      <c r="K140" s="513"/>
      <c r="L140" s="513"/>
      <c r="M140" s="513"/>
      <c r="N140" s="513"/>
      <c r="O140" s="513"/>
      <c r="P140" s="513"/>
      <c r="Q140" s="513"/>
      <c r="R140" s="513"/>
      <c r="S140" s="513"/>
      <c r="T140" s="513"/>
      <c r="U140" s="513"/>
      <c r="V140" s="513"/>
      <c r="W140" s="513"/>
      <c r="X140" s="513"/>
      <c r="Y140" s="513"/>
      <c r="Z140" s="513"/>
      <c r="AA140" s="513"/>
      <c r="AB140" s="513"/>
      <c r="AC140" s="513"/>
      <c r="AD140" s="513"/>
      <c r="AE140" s="513"/>
      <c r="AF140" s="513"/>
      <c r="AG140" s="513"/>
      <c r="AH140" s="513"/>
      <c r="AI140" s="513"/>
      <c r="AJ140" s="513"/>
      <c r="AK140" s="513"/>
      <c r="AL140" s="513"/>
      <c r="AM140" s="513"/>
      <c r="AN140" s="513"/>
    </row>
    <row r="141" spans="1:40" ht="18.75" customHeight="1">
      <c r="A141" s="513"/>
      <c r="B141" s="549"/>
      <c r="C141" s="513"/>
      <c r="D141" s="513"/>
      <c r="E141" s="513"/>
      <c r="F141" s="513"/>
      <c r="G141" s="513"/>
      <c r="H141" s="513"/>
      <c r="I141" s="513"/>
      <c r="J141" s="513"/>
      <c r="K141" s="513"/>
      <c r="L141" s="513"/>
      <c r="M141" s="513"/>
      <c r="N141" s="513"/>
      <c r="O141" s="513"/>
      <c r="P141" s="513"/>
      <c r="Q141" s="513"/>
      <c r="R141" s="513"/>
      <c r="S141" s="513"/>
      <c r="T141" s="513"/>
      <c r="U141" s="513"/>
      <c r="V141" s="513"/>
      <c r="W141" s="513"/>
      <c r="X141" s="513"/>
      <c r="Y141" s="513"/>
      <c r="Z141" s="513"/>
      <c r="AA141" s="513"/>
      <c r="AB141" s="513"/>
      <c r="AC141" s="513"/>
      <c r="AD141" s="513"/>
      <c r="AE141" s="513"/>
      <c r="AF141" s="513"/>
      <c r="AG141" s="513"/>
      <c r="AH141" s="513"/>
      <c r="AI141" s="513"/>
      <c r="AJ141" s="513"/>
      <c r="AK141" s="513"/>
      <c r="AL141" s="513"/>
      <c r="AM141" s="513"/>
      <c r="AN141" s="513"/>
    </row>
    <row r="142" spans="1:40" ht="18.75" customHeight="1">
      <c r="A142" s="513"/>
      <c r="B142" s="549"/>
      <c r="C142" s="513"/>
      <c r="D142" s="513"/>
      <c r="E142" s="513"/>
      <c r="F142" s="513"/>
      <c r="G142" s="513"/>
      <c r="H142" s="513"/>
      <c r="I142" s="513"/>
      <c r="J142" s="513"/>
      <c r="K142" s="513"/>
      <c r="L142" s="513"/>
      <c r="M142" s="513"/>
      <c r="N142" s="513"/>
      <c r="O142" s="513"/>
      <c r="P142" s="513"/>
      <c r="Q142" s="513"/>
      <c r="R142" s="513"/>
      <c r="S142" s="513"/>
      <c r="T142" s="513"/>
      <c r="U142" s="513"/>
      <c r="V142" s="513"/>
      <c r="W142" s="513"/>
      <c r="X142" s="513"/>
      <c r="Y142" s="513"/>
      <c r="Z142" s="513"/>
      <c r="AA142" s="513"/>
      <c r="AB142" s="513"/>
      <c r="AC142" s="513"/>
      <c r="AD142" s="513"/>
      <c r="AE142" s="513"/>
      <c r="AF142" s="513"/>
      <c r="AG142" s="513"/>
      <c r="AH142" s="513"/>
      <c r="AI142" s="513"/>
      <c r="AJ142" s="513"/>
      <c r="AK142" s="513"/>
      <c r="AL142" s="513"/>
      <c r="AM142" s="513"/>
      <c r="AN142" s="513"/>
    </row>
    <row r="143" spans="1:40" ht="18.75" customHeight="1">
      <c r="A143" s="513"/>
      <c r="B143" s="549"/>
      <c r="C143" s="513"/>
      <c r="D143" s="513"/>
      <c r="E143" s="513"/>
      <c r="F143" s="513"/>
      <c r="G143" s="513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  <c r="R143" s="513"/>
      <c r="S143" s="513"/>
      <c r="T143" s="513"/>
      <c r="U143" s="513"/>
      <c r="V143" s="513"/>
      <c r="W143" s="513"/>
      <c r="X143" s="513"/>
      <c r="Y143" s="513"/>
      <c r="Z143" s="513"/>
      <c r="AA143" s="513"/>
      <c r="AB143" s="513"/>
      <c r="AC143" s="513"/>
      <c r="AD143" s="513"/>
      <c r="AE143" s="513"/>
      <c r="AF143" s="513"/>
      <c r="AG143" s="513"/>
      <c r="AH143" s="513"/>
      <c r="AI143" s="513"/>
      <c r="AJ143" s="513"/>
      <c r="AK143" s="513"/>
      <c r="AL143" s="513"/>
      <c r="AM143" s="513"/>
      <c r="AN143" s="513"/>
    </row>
    <row r="144" spans="1:40" ht="18.75" customHeight="1">
      <c r="A144" s="513"/>
      <c r="B144" s="549"/>
      <c r="C144" s="513"/>
      <c r="D144" s="513"/>
      <c r="E144" s="513"/>
      <c r="F144" s="513"/>
      <c r="G144" s="513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  <c r="R144" s="513"/>
      <c r="S144" s="513"/>
      <c r="T144" s="513"/>
      <c r="U144" s="513"/>
      <c r="V144" s="513"/>
      <c r="W144" s="513"/>
      <c r="X144" s="513"/>
      <c r="Y144" s="513"/>
      <c r="Z144" s="513"/>
      <c r="AA144" s="513"/>
      <c r="AB144" s="513"/>
      <c r="AC144" s="513"/>
      <c r="AD144" s="513"/>
      <c r="AE144" s="513"/>
      <c r="AF144" s="513"/>
      <c r="AG144" s="513"/>
      <c r="AH144" s="513"/>
      <c r="AI144" s="513"/>
      <c r="AJ144" s="513"/>
      <c r="AK144" s="513"/>
      <c r="AL144" s="513"/>
      <c r="AM144" s="513"/>
      <c r="AN144" s="513"/>
    </row>
    <row r="145" spans="1:40" ht="18.75" customHeight="1">
      <c r="A145" s="513"/>
      <c r="B145" s="549"/>
      <c r="C145" s="513"/>
      <c r="D145" s="513"/>
      <c r="E145" s="513"/>
      <c r="F145" s="513"/>
      <c r="G145" s="513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  <c r="R145" s="513"/>
      <c r="S145" s="513"/>
      <c r="T145" s="513"/>
      <c r="U145" s="513"/>
      <c r="V145" s="513"/>
      <c r="W145" s="513"/>
      <c r="X145" s="513"/>
      <c r="Y145" s="513"/>
      <c r="Z145" s="513"/>
      <c r="AA145" s="513"/>
      <c r="AB145" s="513"/>
      <c r="AC145" s="513"/>
      <c r="AD145" s="513"/>
      <c r="AE145" s="513"/>
      <c r="AF145" s="513"/>
      <c r="AG145" s="513"/>
      <c r="AH145" s="513"/>
      <c r="AI145" s="513"/>
      <c r="AJ145" s="513"/>
      <c r="AK145" s="513"/>
      <c r="AL145" s="513"/>
      <c r="AM145" s="513"/>
      <c r="AN145" s="513"/>
    </row>
    <row r="146" spans="1:40" ht="18.75" customHeight="1">
      <c r="A146" s="513"/>
      <c r="B146" s="549"/>
      <c r="C146" s="513"/>
      <c r="D146" s="513"/>
      <c r="E146" s="513"/>
      <c r="F146" s="513"/>
      <c r="G146" s="513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  <c r="R146" s="513"/>
      <c r="S146" s="513"/>
      <c r="T146" s="513"/>
      <c r="U146" s="513"/>
      <c r="V146" s="513"/>
      <c r="W146" s="513"/>
      <c r="X146" s="513"/>
      <c r="Y146" s="513"/>
      <c r="Z146" s="513"/>
      <c r="AA146" s="513"/>
      <c r="AB146" s="513"/>
      <c r="AC146" s="513"/>
      <c r="AD146" s="513"/>
      <c r="AE146" s="513"/>
      <c r="AF146" s="513"/>
      <c r="AG146" s="513"/>
      <c r="AH146" s="513"/>
      <c r="AI146" s="513"/>
      <c r="AJ146" s="513"/>
      <c r="AK146" s="513"/>
      <c r="AL146" s="513"/>
      <c r="AM146" s="513"/>
      <c r="AN146" s="513"/>
    </row>
    <row r="147" spans="1:40" ht="18.75" customHeight="1">
      <c r="A147" s="513"/>
      <c r="B147" s="549"/>
      <c r="C147" s="513"/>
      <c r="D147" s="513"/>
      <c r="E147" s="513"/>
      <c r="F147" s="513"/>
      <c r="G147" s="513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  <c r="R147" s="513"/>
      <c r="S147" s="513"/>
      <c r="T147" s="513"/>
      <c r="U147" s="513"/>
      <c r="V147" s="513"/>
      <c r="W147" s="513"/>
      <c r="X147" s="513"/>
      <c r="Y147" s="513"/>
      <c r="Z147" s="513"/>
      <c r="AA147" s="513"/>
      <c r="AB147" s="513"/>
      <c r="AC147" s="513"/>
      <c r="AD147" s="513"/>
      <c r="AE147" s="513"/>
      <c r="AF147" s="513"/>
      <c r="AG147" s="513"/>
      <c r="AH147" s="513"/>
      <c r="AI147" s="513"/>
      <c r="AJ147" s="513"/>
      <c r="AK147" s="513"/>
      <c r="AL147" s="513"/>
      <c r="AM147" s="513"/>
      <c r="AN147" s="513"/>
    </row>
    <row r="148" spans="1:40" ht="18.75" customHeight="1">
      <c r="A148" s="513"/>
      <c r="B148" s="549"/>
      <c r="C148" s="513"/>
      <c r="D148" s="513"/>
      <c r="E148" s="513"/>
      <c r="F148" s="513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  <c r="R148" s="513"/>
      <c r="S148" s="513"/>
      <c r="T148" s="513"/>
      <c r="U148" s="513"/>
      <c r="V148" s="513"/>
      <c r="W148" s="513"/>
      <c r="X148" s="513"/>
      <c r="Y148" s="513"/>
      <c r="Z148" s="513"/>
      <c r="AA148" s="513"/>
      <c r="AB148" s="513"/>
      <c r="AC148" s="513"/>
      <c r="AD148" s="513"/>
      <c r="AE148" s="513"/>
      <c r="AF148" s="513"/>
      <c r="AG148" s="513"/>
      <c r="AH148" s="513"/>
      <c r="AI148" s="513"/>
      <c r="AJ148" s="513"/>
      <c r="AK148" s="513"/>
      <c r="AL148" s="513"/>
      <c r="AM148" s="513"/>
      <c r="AN148" s="513"/>
    </row>
    <row r="149" spans="1:40" ht="18.75" customHeight="1">
      <c r="A149" s="513"/>
      <c r="B149" s="549"/>
      <c r="C149" s="513"/>
      <c r="D149" s="513"/>
      <c r="E149" s="513"/>
      <c r="F149" s="513"/>
      <c r="G149" s="513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  <c r="R149" s="513"/>
      <c r="S149" s="513"/>
      <c r="T149" s="513"/>
      <c r="U149" s="513"/>
      <c r="V149" s="513"/>
      <c r="W149" s="513"/>
      <c r="X149" s="513"/>
      <c r="Y149" s="513"/>
      <c r="Z149" s="513"/>
      <c r="AA149" s="513"/>
      <c r="AB149" s="513"/>
      <c r="AC149" s="513"/>
      <c r="AD149" s="513"/>
      <c r="AE149" s="513"/>
      <c r="AF149" s="513"/>
      <c r="AG149" s="513"/>
      <c r="AH149" s="513"/>
      <c r="AI149" s="513"/>
      <c r="AJ149" s="513"/>
      <c r="AK149" s="513"/>
      <c r="AL149" s="513"/>
      <c r="AM149" s="513"/>
      <c r="AN149" s="513"/>
    </row>
    <row r="150" spans="1:40" ht="18.75" customHeight="1">
      <c r="A150" s="513"/>
      <c r="B150" s="549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  <c r="R150" s="513"/>
      <c r="S150" s="513"/>
      <c r="T150" s="513"/>
      <c r="U150" s="513"/>
      <c r="V150" s="513"/>
      <c r="W150" s="513"/>
      <c r="X150" s="513"/>
      <c r="Y150" s="513"/>
      <c r="Z150" s="513"/>
      <c r="AA150" s="513"/>
      <c r="AB150" s="513"/>
      <c r="AC150" s="513"/>
      <c r="AD150" s="513"/>
      <c r="AE150" s="513"/>
      <c r="AF150" s="513"/>
      <c r="AG150" s="513"/>
      <c r="AH150" s="513"/>
      <c r="AI150" s="513"/>
      <c r="AJ150" s="513"/>
      <c r="AK150" s="513"/>
      <c r="AL150" s="513"/>
      <c r="AM150" s="513"/>
      <c r="AN150" s="513"/>
    </row>
    <row r="151" spans="1:40" ht="18.75" customHeight="1">
      <c r="A151" s="513"/>
      <c r="B151" s="549"/>
      <c r="C151" s="513"/>
      <c r="D151" s="513"/>
      <c r="E151" s="513"/>
      <c r="F151" s="513"/>
      <c r="G151" s="513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  <c r="R151" s="513"/>
      <c r="S151" s="513"/>
      <c r="T151" s="513"/>
      <c r="U151" s="513"/>
      <c r="V151" s="513"/>
      <c r="W151" s="513"/>
      <c r="X151" s="513"/>
      <c r="Y151" s="513"/>
      <c r="Z151" s="513"/>
      <c r="AA151" s="513"/>
      <c r="AB151" s="513"/>
      <c r="AC151" s="513"/>
      <c r="AD151" s="513"/>
      <c r="AE151" s="513"/>
      <c r="AF151" s="513"/>
      <c r="AG151" s="513"/>
      <c r="AH151" s="513"/>
      <c r="AI151" s="513"/>
      <c r="AJ151" s="513"/>
      <c r="AK151" s="513"/>
      <c r="AL151" s="513"/>
      <c r="AM151" s="513"/>
      <c r="AN151" s="513"/>
    </row>
    <row r="152" spans="1:40" ht="18.75" customHeight="1">
      <c r="A152" s="513"/>
      <c r="B152" s="549"/>
      <c r="C152" s="513"/>
      <c r="D152" s="513"/>
      <c r="E152" s="513"/>
      <c r="F152" s="513"/>
      <c r="G152" s="513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  <c r="R152" s="513"/>
      <c r="S152" s="513"/>
      <c r="T152" s="513"/>
      <c r="U152" s="513"/>
      <c r="V152" s="513"/>
      <c r="W152" s="513"/>
      <c r="X152" s="513"/>
      <c r="Y152" s="513"/>
      <c r="Z152" s="513"/>
      <c r="AA152" s="513"/>
      <c r="AB152" s="513"/>
      <c r="AC152" s="513"/>
      <c r="AD152" s="513"/>
      <c r="AE152" s="513"/>
      <c r="AF152" s="513"/>
      <c r="AG152" s="513"/>
      <c r="AH152" s="513"/>
      <c r="AI152" s="513"/>
      <c r="AJ152" s="513"/>
      <c r="AK152" s="513"/>
      <c r="AL152" s="513"/>
      <c r="AM152" s="513"/>
      <c r="AN152" s="513"/>
    </row>
    <row r="153" spans="1:40" ht="18.75" customHeight="1">
      <c r="A153" s="513"/>
      <c r="B153" s="549"/>
      <c r="C153" s="513"/>
      <c r="D153" s="513"/>
      <c r="E153" s="513"/>
      <c r="F153" s="513"/>
      <c r="G153" s="513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  <c r="R153" s="513"/>
      <c r="S153" s="513"/>
      <c r="T153" s="513"/>
      <c r="U153" s="513"/>
      <c r="V153" s="513"/>
      <c r="W153" s="513"/>
      <c r="X153" s="513"/>
      <c r="Y153" s="513"/>
      <c r="Z153" s="513"/>
      <c r="AA153" s="513"/>
      <c r="AB153" s="513"/>
      <c r="AC153" s="513"/>
      <c r="AD153" s="513"/>
      <c r="AE153" s="513"/>
      <c r="AF153" s="513"/>
      <c r="AG153" s="513"/>
      <c r="AH153" s="513"/>
      <c r="AI153" s="513"/>
      <c r="AJ153" s="513"/>
      <c r="AK153" s="513"/>
      <c r="AL153" s="513"/>
      <c r="AM153" s="513"/>
      <c r="AN153" s="513"/>
    </row>
    <row r="154" spans="1:40" ht="18.75" customHeight="1">
      <c r="A154" s="513"/>
      <c r="B154" s="549"/>
      <c r="C154" s="513"/>
      <c r="D154" s="513"/>
      <c r="E154" s="513"/>
      <c r="F154" s="513"/>
      <c r="G154" s="513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  <c r="R154" s="513"/>
      <c r="S154" s="513"/>
      <c r="T154" s="513"/>
      <c r="U154" s="513"/>
      <c r="V154" s="513"/>
      <c r="W154" s="513"/>
      <c r="X154" s="513"/>
      <c r="Y154" s="513"/>
      <c r="Z154" s="513"/>
      <c r="AA154" s="513"/>
      <c r="AB154" s="513"/>
      <c r="AC154" s="513"/>
      <c r="AD154" s="513"/>
      <c r="AE154" s="513"/>
      <c r="AF154" s="513"/>
      <c r="AG154" s="513"/>
      <c r="AH154" s="513"/>
      <c r="AI154" s="513"/>
      <c r="AJ154" s="513"/>
      <c r="AK154" s="513"/>
      <c r="AL154" s="513"/>
      <c r="AM154" s="513"/>
      <c r="AN154" s="513"/>
    </row>
    <row r="155" spans="1:40" ht="18.75" customHeight="1">
      <c r="A155" s="513"/>
      <c r="B155" s="549"/>
      <c r="C155" s="513"/>
      <c r="D155" s="513"/>
      <c r="E155" s="513"/>
      <c r="F155" s="513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  <c r="R155" s="513"/>
      <c r="S155" s="513"/>
      <c r="T155" s="513"/>
      <c r="U155" s="513"/>
      <c r="V155" s="513"/>
      <c r="W155" s="513"/>
      <c r="X155" s="513"/>
      <c r="Y155" s="513"/>
      <c r="Z155" s="513"/>
      <c r="AA155" s="513"/>
      <c r="AB155" s="513"/>
      <c r="AC155" s="513"/>
      <c r="AD155" s="513"/>
      <c r="AE155" s="513"/>
      <c r="AF155" s="513"/>
      <c r="AG155" s="513"/>
      <c r="AH155" s="513"/>
      <c r="AI155" s="513"/>
      <c r="AJ155" s="513"/>
      <c r="AK155" s="513"/>
      <c r="AL155" s="513"/>
      <c r="AM155" s="513"/>
      <c r="AN155" s="513"/>
    </row>
    <row r="156" spans="1:40" ht="18.75" customHeight="1">
      <c r="A156" s="513"/>
      <c r="B156" s="549"/>
      <c r="C156" s="513"/>
      <c r="D156" s="513"/>
      <c r="E156" s="513"/>
      <c r="F156" s="513"/>
      <c r="G156" s="513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  <c r="R156" s="513"/>
      <c r="S156" s="513"/>
      <c r="T156" s="513"/>
      <c r="U156" s="513"/>
      <c r="V156" s="513"/>
      <c r="W156" s="513"/>
      <c r="X156" s="513"/>
      <c r="Y156" s="513"/>
      <c r="Z156" s="513"/>
      <c r="AA156" s="513"/>
      <c r="AB156" s="513"/>
      <c r="AC156" s="513"/>
      <c r="AD156" s="513"/>
      <c r="AE156" s="513"/>
      <c r="AF156" s="513"/>
      <c r="AG156" s="513"/>
      <c r="AH156" s="513"/>
      <c r="AI156" s="513"/>
      <c r="AJ156" s="513"/>
      <c r="AK156" s="513"/>
      <c r="AL156" s="513"/>
      <c r="AM156" s="513"/>
      <c r="AN156" s="513"/>
    </row>
    <row r="157" spans="1:40" ht="18.75" customHeight="1">
      <c r="A157" s="513"/>
      <c r="B157" s="549"/>
      <c r="C157" s="513"/>
      <c r="D157" s="513"/>
      <c r="E157" s="513"/>
      <c r="F157" s="513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  <c r="R157" s="513"/>
      <c r="S157" s="513"/>
      <c r="T157" s="513"/>
      <c r="U157" s="513"/>
      <c r="V157" s="513"/>
      <c r="W157" s="513"/>
      <c r="X157" s="513"/>
      <c r="Y157" s="513"/>
      <c r="Z157" s="513"/>
      <c r="AA157" s="513"/>
      <c r="AB157" s="513"/>
      <c r="AC157" s="513"/>
      <c r="AD157" s="513"/>
      <c r="AE157" s="513"/>
      <c r="AF157" s="513"/>
      <c r="AG157" s="513"/>
      <c r="AH157" s="513"/>
      <c r="AI157" s="513"/>
      <c r="AJ157" s="513"/>
      <c r="AK157" s="513"/>
      <c r="AL157" s="513"/>
      <c r="AM157" s="513"/>
      <c r="AN157" s="513"/>
    </row>
    <row r="158" spans="1:40" ht="18.75" customHeight="1">
      <c r="A158" s="513"/>
      <c r="B158" s="549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  <c r="R158" s="513"/>
      <c r="S158" s="513"/>
      <c r="T158" s="513"/>
      <c r="U158" s="513"/>
      <c r="V158" s="513"/>
      <c r="W158" s="513"/>
      <c r="X158" s="513"/>
      <c r="Y158" s="513"/>
      <c r="Z158" s="513"/>
      <c r="AA158" s="513"/>
      <c r="AB158" s="513"/>
      <c r="AC158" s="513"/>
      <c r="AD158" s="513"/>
      <c r="AE158" s="513"/>
      <c r="AF158" s="513"/>
      <c r="AG158" s="513"/>
      <c r="AH158" s="513"/>
      <c r="AI158" s="513"/>
      <c r="AJ158" s="513"/>
      <c r="AK158" s="513"/>
      <c r="AL158" s="513"/>
      <c r="AM158" s="513"/>
      <c r="AN158" s="513"/>
    </row>
    <row r="159" spans="1:40" ht="18.75" customHeight="1">
      <c r="A159" s="513"/>
      <c r="B159" s="549"/>
      <c r="C159" s="513"/>
      <c r="D159" s="513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  <c r="R159" s="513"/>
      <c r="S159" s="513"/>
      <c r="T159" s="513"/>
      <c r="U159" s="513"/>
      <c r="V159" s="513"/>
      <c r="W159" s="513"/>
      <c r="X159" s="513"/>
      <c r="Y159" s="513"/>
      <c r="Z159" s="513"/>
      <c r="AA159" s="513"/>
      <c r="AB159" s="513"/>
      <c r="AC159" s="513"/>
      <c r="AD159" s="513"/>
      <c r="AE159" s="513"/>
      <c r="AF159" s="513"/>
      <c r="AG159" s="513"/>
      <c r="AH159" s="513"/>
      <c r="AI159" s="513"/>
      <c r="AJ159" s="513"/>
      <c r="AK159" s="513"/>
      <c r="AL159" s="513"/>
      <c r="AM159" s="513"/>
      <c r="AN159" s="513"/>
    </row>
    <row r="160" spans="1:40" ht="18.75" customHeight="1">
      <c r="A160" s="513"/>
      <c r="B160" s="549"/>
      <c r="C160" s="513"/>
      <c r="D160" s="513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3"/>
      <c r="AF160" s="513"/>
      <c r="AG160" s="513"/>
      <c r="AH160" s="513"/>
      <c r="AI160" s="513"/>
      <c r="AJ160" s="513"/>
      <c r="AK160" s="513"/>
      <c r="AL160" s="513"/>
      <c r="AM160" s="513"/>
      <c r="AN160" s="513"/>
    </row>
    <row r="161" spans="1:40" ht="18.75" customHeight="1">
      <c r="A161" s="513"/>
      <c r="B161" s="549"/>
      <c r="C161" s="513"/>
      <c r="D161" s="513"/>
      <c r="E161" s="513"/>
      <c r="F161" s="513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  <c r="R161" s="513"/>
      <c r="S161" s="513"/>
      <c r="T161" s="513"/>
      <c r="U161" s="513"/>
      <c r="V161" s="513"/>
      <c r="W161" s="513"/>
      <c r="X161" s="513"/>
      <c r="Y161" s="513"/>
      <c r="Z161" s="513"/>
      <c r="AA161" s="513"/>
      <c r="AB161" s="513"/>
      <c r="AC161" s="513"/>
      <c r="AD161" s="513"/>
      <c r="AE161" s="513"/>
      <c r="AF161" s="513"/>
      <c r="AG161" s="513"/>
      <c r="AH161" s="513"/>
      <c r="AI161" s="513"/>
      <c r="AJ161" s="513"/>
      <c r="AK161" s="513"/>
      <c r="AL161" s="513"/>
      <c r="AM161" s="513"/>
      <c r="AN161" s="513"/>
    </row>
    <row r="162" spans="1:40" ht="18.75" customHeight="1">
      <c r="A162" s="513"/>
      <c r="B162" s="549"/>
      <c r="C162" s="513"/>
      <c r="D162" s="513"/>
      <c r="E162" s="513"/>
      <c r="F162" s="513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  <c r="R162" s="513"/>
      <c r="S162" s="513"/>
      <c r="T162" s="513"/>
      <c r="U162" s="513"/>
      <c r="V162" s="513"/>
      <c r="W162" s="513"/>
      <c r="X162" s="513"/>
      <c r="Y162" s="513"/>
      <c r="Z162" s="513"/>
      <c r="AA162" s="513"/>
      <c r="AB162" s="513"/>
      <c r="AC162" s="513"/>
      <c r="AD162" s="513"/>
      <c r="AE162" s="513"/>
      <c r="AF162" s="513"/>
      <c r="AG162" s="513"/>
      <c r="AH162" s="513"/>
      <c r="AI162" s="513"/>
      <c r="AJ162" s="513"/>
      <c r="AK162" s="513"/>
      <c r="AL162" s="513"/>
      <c r="AM162" s="513"/>
      <c r="AN162" s="513"/>
    </row>
    <row r="163" spans="1:40" ht="18.75" customHeight="1">
      <c r="A163" s="513"/>
      <c r="B163" s="549"/>
      <c r="C163" s="513"/>
      <c r="D163" s="513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  <c r="R163" s="513"/>
      <c r="S163" s="513"/>
      <c r="T163" s="513"/>
      <c r="U163" s="513"/>
      <c r="V163" s="513"/>
      <c r="W163" s="513"/>
      <c r="X163" s="513"/>
      <c r="Y163" s="513"/>
      <c r="Z163" s="513"/>
      <c r="AA163" s="513"/>
      <c r="AB163" s="513"/>
      <c r="AC163" s="513"/>
      <c r="AD163" s="513"/>
      <c r="AE163" s="513"/>
      <c r="AF163" s="513"/>
      <c r="AG163" s="513"/>
      <c r="AH163" s="513"/>
      <c r="AI163" s="513"/>
      <c r="AJ163" s="513"/>
      <c r="AK163" s="513"/>
      <c r="AL163" s="513"/>
      <c r="AM163" s="513"/>
      <c r="AN163" s="513"/>
    </row>
    <row r="164" spans="1:40" ht="18.75" customHeight="1">
      <c r="A164" s="513"/>
      <c r="B164" s="549"/>
      <c r="C164" s="513"/>
      <c r="D164" s="513"/>
      <c r="E164" s="513"/>
      <c r="F164" s="513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  <c r="R164" s="513"/>
      <c r="S164" s="513"/>
      <c r="T164" s="513"/>
      <c r="U164" s="513"/>
      <c r="V164" s="513"/>
      <c r="W164" s="513"/>
      <c r="X164" s="513"/>
      <c r="Y164" s="513"/>
      <c r="Z164" s="513"/>
      <c r="AA164" s="513"/>
      <c r="AB164" s="513"/>
      <c r="AC164" s="513"/>
      <c r="AD164" s="513"/>
      <c r="AE164" s="513"/>
      <c r="AF164" s="513"/>
      <c r="AG164" s="513"/>
      <c r="AH164" s="513"/>
      <c r="AI164" s="513"/>
      <c r="AJ164" s="513"/>
      <c r="AK164" s="513"/>
      <c r="AL164" s="513"/>
      <c r="AM164" s="513"/>
      <c r="AN164" s="513"/>
    </row>
    <row r="165" spans="1:40" ht="18.75" customHeight="1">
      <c r="A165" s="513"/>
      <c r="B165" s="549"/>
      <c r="C165" s="513"/>
      <c r="D165" s="513"/>
      <c r="E165" s="513"/>
      <c r="F165" s="513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  <c r="R165" s="513"/>
      <c r="S165" s="513"/>
      <c r="T165" s="513"/>
      <c r="U165" s="513"/>
      <c r="V165" s="513"/>
      <c r="W165" s="513"/>
      <c r="X165" s="513"/>
      <c r="Y165" s="513"/>
      <c r="Z165" s="513"/>
      <c r="AA165" s="513"/>
      <c r="AB165" s="513"/>
      <c r="AC165" s="513"/>
      <c r="AD165" s="513"/>
      <c r="AE165" s="513"/>
      <c r="AF165" s="513"/>
      <c r="AG165" s="513"/>
      <c r="AH165" s="513"/>
      <c r="AI165" s="513"/>
      <c r="AJ165" s="513"/>
      <c r="AK165" s="513"/>
      <c r="AL165" s="513"/>
      <c r="AM165" s="513"/>
      <c r="AN165" s="513"/>
    </row>
    <row r="166" spans="1:40" ht="18.75" customHeight="1">
      <c r="A166" s="513"/>
      <c r="B166" s="549"/>
      <c r="C166" s="513"/>
      <c r="D166" s="513"/>
      <c r="E166" s="513"/>
      <c r="F166" s="513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  <c r="R166" s="513"/>
      <c r="S166" s="513"/>
      <c r="T166" s="513"/>
      <c r="U166" s="513"/>
      <c r="V166" s="513"/>
      <c r="W166" s="513"/>
      <c r="X166" s="513"/>
      <c r="Y166" s="513"/>
      <c r="Z166" s="513"/>
      <c r="AA166" s="513"/>
      <c r="AB166" s="513"/>
      <c r="AC166" s="513"/>
      <c r="AD166" s="513"/>
      <c r="AE166" s="513"/>
      <c r="AF166" s="513"/>
      <c r="AG166" s="513"/>
      <c r="AH166" s="513"/>
      <c r="AI166" s="513"/>
      <c r="AJ166" s="513"/>
      <c r="AK166" s="513"/>
      <c r="AL166" s="513"/>
      <c r="AM166" s="513"/>
      <c r="AN166" s="513"/>
    </row>
    <row r="167" spans="1:40" ht="18.75" customHeight="1">
      <c r="A167" s="513"/>
      <c r="B167" s="549"/>
      <c r="C167" s="513"/>
      <c r="D167" s="513"/>
      <c r="E167" s="513"/>
      <c r="F167" s="513"/>
      <c r="G167" s="513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  <c r="R167" s="513"/>
      <c r="S167" s="513"/>
      <c r="T167" s="513"/>
      <c r="U167" s="513"/>
      <c r="V167" s="513"/>
      <c r="W167" s="513"/>
      <c r="X167" s="513"/>
      <c r="Y167" s="513"/>
      <c r="Z167" s="513"/>
      <c r="AA167" s="513"/>
      <c r="AB167" s="513"/>
      <c r="AC167" s="513"/>
      <c r="AD167" s="513"/>
      <c r="AE167" s="513"/>
      <c r="AF167" s="513"/>
      <c r="AG167" s="513"/>
      <c r="AH167" s="513"/>
      <c r="AI167" s="513"/>
      <c r="AJ167" s="513"/>
      <c r="AK167" s="513"/>
      <c r="AL167" s="513"/>
      <c r="AM167" s="513"/>
      <c r="AN167" s="513"/>
    </row>
    <row r="168" spans="1:40" ht="18.75" customHeight="1">
      <c r="A168" s="513"/>
      <c r="B168" s="549"/>
      <c r="C168" s="513"/>
      <c r="D168" s="513"/>
      <c r="E168" s="513"/>
      <c r="F168" s="513"/>
      <c r="G168" s="513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  <c r="R168" s="513"/>
      <c r="S168" s="513"/>
      <c r="T168" s="513"/>
      <c r="U168" s="513"/>
      <c r="V168" s="513"/>
      <c r="W168" s="513"/>
      <c r="X168" s="513"/>
      <c r="Y168" s="513"/>
      <c r="Z168" s="513"/>
      <c r="AA168" s="513"/>
      <c r="AB168" s="513"/>
      <c r="AC168" s="513"/>
      <c r="AD168" s="513"/>
      <c r="AE168" s="513"/>
      <c r="AF168" s="513"/>
      <c r="AG168" s="513"/>
      <c r="AH168" s="513"/>
      <c r="AI168" s="513"/>
      <c r="AJ168" s="513"/>
      <c r="AK168" s="513"/>
      <c r="AL168" s="513"/>
      <c r="AM168" s="513"/>
      <c r="AN168" s="513"/>
    </row>
    <row r="169" spans="1:40" ht="18.75" customHeight="1">
      <c r="A169" s="513"/>
      <c r="B169" s="549"/>
      <c r="C169" s="513"/>
      <c r="D169" s="513"/>
      <c r="E169" s="513"/>
      <c r="F169" s="513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  <c r="R169" s="513"/>
      <c r="S169" s="513"/>
      <c r="T169" s="513"/>
      <c r="U169" s="513"/>
      <c r="V169" s="513"/>
      <c r="W169" s="513"/>
      <c r="X169" s="513"/>
      <c r="Y169" s="513"/>
      <c r="Z169" s="513"/>
      <c r="AA169" s="513"/>
      <c r="AB169" s="513"/>
      <c r="AC169" s="513"/>
      <c r="AD169" s="513"/>
      <c r="AE169" s="513"/>
      <c r="AF169" s="513"/>
      <c r="AG169" s="513"/>
      <c r="AH169" s="513"/>
      <c r="AI169" s="513"/>
      <c r="AJ169" s="513"/>
      <c r="AK169" s="513"/>
      <c r="AL169" s="513"/>
      <c r="AM169" s="513"/>
      <c r="AN169" s="513"/>
    </row>
    <row r="170" spans="1:40" ht="18.75" customHeight="1">
      <c r="A170" s="513"/>
      <c r="B170" s="549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  <c r="R170" s="513"/>
      <c r="S170" s="513"/>
      <c r="T170" s="513"/>
      <c r="U170" s="513"/>
      <c r="V170" s="513"/>
      <c r="W170" s="513"/>
      <c r="X170" s="513"/>
      <c r="Y170" s="513"/>
      <c r="Z170" s="513"/>
      <c r="AA170" s="513"/>
      <c r="AB170" s="513"/>
      <c r="AC170" s="513"/>
      <c r="AD170" s="513"/>
      <c r="AE170" s="513"/>
      <c r="AF170" s="513"/>
      <c r="AG170" s="513"/>
      <c r="AH170" s="513"/>
      <c r="AI170" s="513"/>
      <c r="AJ170" s="513"/>
      <c r="AK170" s="513"/>
      <c r="AL170" s="513"/>
      <c r="AM170" s="513"/>
      <c r="AN170" s="513"/>
    </row>
    <row r="171" spans="1:40" ht="18.75" customHeight="1">
      <c r="A171" s="513"/>
      <c r="B171" s="549"/>
      <c r="C171" s="513"/>
      <c r="D171" s="513"/>
      <c r="E171" s="513"/>
      <c r="F171" s="513"/>
      <c r="G171" s="513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  <c r="R171" s="513"/>
      <c r="S171" s="513"/>
      <c r="T171" s="513"/>
      <c r="U171" s="513"/>
      <c r="V171" s="513"/>
      <c r="W171" s="513"/>
      <c r="X171" s="513"/>
      <c r="Y171" s="513"/>
      <c r="Z171" s="513"/>
      <c r="AA171" s="513"/>
      <c r="AB171" s="513"/>
      <c r="AC171" s="513"/>
      <c r="AD171" s="513"/>
      <c r="AE171" s="513"/>
      <c r="AF171" s="513"/>
      <c r="AG171" s="513"/>
      <c r="AH171" s="513"/>
      <c r="AI171" s="513"/>
      <c r="AJ171" s="513"/>
      <c r="AK171" s="513"/>
      <c r="AL171" s="513"/>
      <c r="AM171" s="513"/>
      <c r="AN171" s="513"/>
    </row>
    <row r="172" spans="1:40" ht="18.75" customHeight="1">
      <c r="A172" s="513"/>
      <c r="B172" s="549"/>
      <c r="C172" s="513"/>
      <c r="D172" s="513"/>
      <c r="E172" s="513"/>
      <c r="F172" s="513"/>
      <c r="G172" s="513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  <c r="R172" s="513"/>
      <c r="S172" s="513"/>
      <c r="T172" s="513"/>
      <c r="U172" s="513"/>
      <c r="V172" s="513"/>
      <c r="W172" s="513"/>
      <c r="X172" s="513"/>
      <c r="Y172" s="513"/>
      <c r="Z172" s="513"/>
      <c r="AA172" s="513"/>
      <c r="AB172" s="513"/>
      <c r="AC172" s="513"/>
      <c r="AD172" s="513"/>
      <c r="AE172" s="513"/>
      <c r="AF172" s="513"/>
      <c r="AG172" s="513"/>
      <c r="AH172" s="513"/>
      <c r="AI172" s="513"/>
      <c r="AJ172" s="513"/>
      <c r="AK172" s="513"/>
      <c r="AL172" s="513"/>
      <c r="AM172" s="513"/>
      <c r="AN172" s="513"/>
    </row>
    <row r="173" spans="1:40" ht="18.75" customHeight="1">
      <c r="A173" s="513"/>
      <c r="B173" s="549"/>
      <c r="C173" s="513"/>
      <c r="D173" s="513"/>
      <c r="E173" s="513"/>
      <c r="F173" s="513"/>
      <c r="G173" s="513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  <c r="R173" s="513"/>
      <c r="S173" s="513"/>
      <c r="T173" s="513"/>
      <c r="U173" s="513"/>
      <c r="V173" s="513"/>
      <c r="W173" s="513"/>
      <c r="X173" s="513"/>
      <c r="Y173" s="513"/>
      <c r="Z173" s="513"/>
      <c r="AA173" s="513"/>
      <c r="AB173" s="513"/>
      <c r="AC173" s="513"/>
      <c r="AD173" s="513"/>
      <c r="AE173" s="513"/>
      <c r="AF173" s="513"/>
      <c r="AG173" s="513"/>
      <c r="AH173" s="513"/>
      <c r="AI173" s="513"/>
      <c r="AJ173" s="513"/>
      <c r="AK173" s="513"/>
      <c r="AL173" s="513"/>
      <c r="AM173" s="513"/>
      <c r="AN173" s="513"/>
    </row>
    <row r="174" spans="1:40" ht="18.75" customHeight="1">
      <c r="A174" s="513"/>
      <c r="B174" s="549"/>
      <c r="C174" s="513"/>
      <c r="D174" s="513"/>
      <c r="E174" s="513"/>
      <c r="F174" s="513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  <c r="R174" s="513"/>
      <c r="S174" s="513"/>
      <c r="T174" s="513"/>
      <c r="U174" s="513"/>
      <c r="V174" s="513"/>
      <c r="W174" s="513"/>
      <c r="X174" s="513"/>
      <c r="Y174" s="513"/>
      <c r="Z174" s="513"/>
      <c r="AA174" s="513"/>
      <c r="AB174" s="513"/>
      <c r="AC174" s="513"/>
      <c r="AD174" s="513"/>
      <c r="AE174" s="513"/>
      <c r="AF174" s="513"/>
      <c r="AG174" s="513"/>
      <c r="AH174" s="513"/>
      <c r="AI174" s="513"/>
      <c r="AJ174" s="513"/>
      <c r="AK174" s="513"/>
      <c r="AL174" s="513"/>
      <c r="AM174" s="513"/>
      <c r="AN174" s="513"/>
    </row>
    <row r="175" spans="1:40" ht="18.75" customHeight="1">
      <c r="A175" s="513"/>
      <c r="B175" s="549"/>
      <c r="C175" s="513"/>
      <c r="D175" s="513"/>
      <c r="E175" s="513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  <c r="R175" s="513"/>
      <c r="S175" s="513"/>
      <c r="T175" s="513"/>
      <c r="U175" s="513"/>
      <c r="V175" s="513"/>
      <c r="W175" s="513"/>
      <c r="X175" s="513"/>
      <c r="Y175" s="513"/>
      <c r="Z175" s="513"/>
      <c r="AA175" s="513"/>
      <c r="AB175" s="513"/>
      <c r="AC175" s="513"/>
      <c r="AD175" s="513"/>
      <c r="AE175" s="513"/>
      <c r="AF175" s="513"/>
      <c r="AG175" s="513"/>
      <c r="AH175" s="513"/>
      <c r="AI175" s="513"/>
      <c r="AJ175" s="513"/>
      <c r="AK175" s="513"/>
      <c r="AL175" s="513"/>
      <c r="AM175" s="513"/>
      <c r="AN175" s="513"/>
    </row>
    <row r="176" spans="1:40" ht="18.75" customHeight="1">
      <c r="A176" s="513"/>
      <c r="B176" s="549"/>
      <c r="C176" s="513"/>
      <c r="D176" s="513"/>
      <c r="E176" s="513"/>
      <c r="F176" s="513"/>
      <c r="G176" s="513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  <c r="R176" s="513"/>
      <c r="S176" s="513"/>
      <c r="T176" s="513"/>
      <c r="U176" s="513"/>
      <c r="V176" s="513"/>
      <c r="W176" s="513"/>
      <c r="X176" s="513"/>
      <c r="Y176" s="513"/>
      <c r="Z176" s="513"/>
      <c r="AA176" s="513"/>
      <c r="AB176" s="513"/>
      <c r="AC176" s="513"/>
      <c r="AD176" s="513"/>
      <c r="AE176" s="513"/>
      <c r="AF176" s="513"/>
      <c r="AG176" s="513"/>
      <c r="AH176" s="513"/>
      <c r="AI176" s="513"/>
      <c r="AJ176" s="513"/>
      <c r="AK176" s="513"/>
      <c r="AL176" s="513"/>
      <c r="AM176" s="513"/>
      <c r="AN176" s="513"/>
    </row>
    <row r="177" spans="1:40" ht="18.75" customHeight="1">
      <c r="A177" s="513"/>
      <c r="B177" s="549"/>
      <c r="C177" s="513"/>
      <c r="D177" s="513"/>
      <c r="E177" s="513"/>
      <c r="F177" s="513"/>
      <c r="G177" s="513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  <c r="R177" s="513"/>
      <c r="S177" s="513"/>
      <c r="T177" s="513"/>
      <c r="U177" s="513"/>
      <c r="V177" s="513"/>
      <c r="W177" s="513"/>
      <c r="X177" s="513"/>
      <c r="Y177" s="513"/>
      <c r="Z177" s="513"/>
      <c r="AA177" s="513"/>
      <c r="AB177" s="513"/>
      <c r="AC177" s="513"/>
      <c r="AD177" s="513"/>
      <c r="AE177" s="513"/>
      <c r="AF177" s="513"/>
      <c r="AG177" s="513"/>
      <c r="AH177" s="513"/>
      <c r="AI177" s="513"/>
      <c r="AJ177" s="513"/>
      <c r="AK177" s="513"/>
      <c r="AL177" s="513"/>
      <c r="AM177" s="513"/>
      <c r="AN177" s="513"/>
    </row>
    <row r="178" spans="1:40" ht="18.75" customHeight="1">
      <c r="A178" s="513"/>
      <c r="B178" s="549"/>
      <c r="C178" s="513"/>
      <c r="D178" s="513"/>
      <c r="E178" s="513"/>
      <c r="F178" s="513"/>
      <c r="G178" s="513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  <c r="R178" s="513"/>
      <c r="S178" s="513"/>
      <c r="T178" s="513"/>
      <c r="U178" s="513"/>
      <c r="V178" s="513"/>
      <c r="W178" s="513"/>
      <c r="X178" s="513"/>
      <c r="Y178" s="513"/>
      <c r="Z178" s="513"/>
      <c r="AA178" s="513"/>
      <c r="AB178" s="513"/>
      <c r="AC178" s="513"/>
      <c r="AD178" s="513"/>
      <c r="AE178" s="513"/>
      <c r="AF178" s="513"/>
      <c r="AG178" s="513"/>
      <c r="AH178" s="513"/>
      <c r="AI178" s="513"/>
      <c r="AJ178" s="513"/>
      <c r="AK178" s="513"/>
      <c r="AL178" s="513"/>
      <c r="AM178" s="513"/>
      <c r="AN178" s="513"/>
    </row>
    <row r="179" spans="1:40" ht="18.75" customHeight="1">
      <c r="A179" s="513"/>
      <c r="B179" s="549"/>
      <c r="C179" s="513"/>
      <c r="D179" s="513"/>
      <c r="E179" s="513"/>
      <c r="F179" s="513"/>
      <c r="G179" s="513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  <c r="R179" s="513"/>
      <c r="S179" s="513"/>
      <c r="T179" s="513"/>
      <c r="U179" s="513"/>
      <c r="V179" s="513"/>
      <c r="W179" s="513"/>
      <c r="X179" s="513"/>
      <c r="Y179" s="513"/>
      <c r="Z179" s="513"/>
      <c r="AA179" s="513"/>
      <c r="AB179" s="513"/>
      <c r="AC179" s="513"/>
      <c r="AD179" s="513"/>
      <c r="AE179" s="513"/>
      <c r="AF179" s="513"/>
      <c r="AG179" s="513"/>
      <c r="AH179" s="513"/>
      <c r="AI179" s="513"/>
      <c r="AJ179" s="513"/>
      <c r="AK179" s="513"/>
      <c r="AL179" s="513"/>
      <c r="AM179" s="513"/>
      <c r="AN179" s="513"/>
    </row>
    <row r="180" spans="1:40" ht="18.75" customHeight="1">
      <c r="A180" s="513"/>
      <c r="B180" s="549"/>
      <c r="C180" s="513"/>
      <c r="D180" s="513"/>
      <c r="E180" s="513"/>
      <c r="F180" s="513"/>
      <c r="G180" s="513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  <c r="R180" s="513"/>
      <c r="S180" s="513"/>
      <c r="T180" s="513"/>
      <c r="U180" s="513"/>
      <c r="V180" s="513"/>
      <c r="W180" s="513"/>
      <c r="X180" s="513"/>
      <c r="Y180" s="513"/>
      <c r="Z180" s="513"/>
      <c r="AA180" s="513"/>
      <c r="AB180" s="513"/>
      <c r="AC180" s="513"/>
      <c r="AD180" s="513"/>
      <c r="AE180" s="513"/>
      <c r="AF180" s="513"/>
      <c r="AG180" s="513"/>
      <c r="AH180" s="513"/>
      <c r="AI180" s="513"/>
      <c r="AJ180" s="513"/>
      <c r="AK180" s="513"/>
      <c r="AL180" s="513"/>
      <c r="AM180" s="513"/>
      <c r="AN180" s="513"/>
    </row>
    <row r="181" spans="1:40" ht="18.75" customHeight="1">
      <c r="A181" s="513"/>
      <c r="B181" s="549"/>
      <c r="C181" s="513"/>
      <c r="D181" s="513"/>
      <c r="E181" s="513"/>
      <c r="F181" s="513"/>
      <c r="G181" s="513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  <c r="R181" s="513"/>
      <c r="S181" s="513"/>
      <c r="T181" s="513"/>
      <c r="U181" s="513"/>
      <c r="V181" s="513"/>
      <c r="W181" s="513"/>
      <c r="X181" s="513"/>
      <c r="Y181" s="513"/>
      <c r="Z181" s="513"/>
      <c r="AA181" s="513"/>
      <c r="AB181" s="513"/>
      <c r="AC181" s="513"/>
      <c r="AD181" s="513"/>
      <c r="AE181" s="513"/>
      <c r="AF181" s="513"/>
      <c r="AG181" s="513"/>
      <c r="AH181" s="513"/>
      <c r="AI181" s="513"/>
      <c r="AJ181" s="513"/>
      <c r="AK181" s="513"/>
      <c r="AL181" s="513"/>
      <c r="AM181" s="513"/>
      <c r="AN181" s="513"/>
    </row>
    <row r="182" spans="1:40" ht="18.75" customHeight="1">
      <c r="A182" s="513"/>
      <c r="B182" s="549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  <c r="R182" s="513"/>
      <c r="S182" s="513"/>
      <c r="T182" s="513"/>
      <c r="U182" s="513"/>
      <c r="V182" s="513"/>
      <c r="W182" s="513"/>
      <c r="X182" s="513"/>
      <c r="Y182" s="513"/>
      <c r="Z182" s="513"/>
      <c r="AA182" s="513"/>
      <c r="AB182" s="513"/>
      <c r="AC182" s="513"/>
      <c r="AD182" s="513"/>
      <c r="AE182" s="513"/>
      <c r="AF182" s="513"/>
      <c r="AG182" s="513"/>
      <c r="AH182" s="513"/>
      <c r="AI182" s="513"/>
      <c r="AJ182" s="513"/>
      <c r="AK182" s="513"/>
      <c r="AL182" s="513"/>
      <c r="AM182" s="513"/>
      <c r="AN182" s="513"/>
    </row>
    <row r="183" spans="1:40" ht="18.75" customHeight="1">
      <c r="A183" s="513"/>
      <c r="B183" s="549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  <c r="R183" s="513"/>
      <c r="S183" s="513"/>
      <c r="T183" s="513"/>
      <c r="U183" s="513"/>
      <c r="V183" s="513"/>
      <c r="W183" s="513"/>
      <c r="X183" s="513"/>
      <c r="Y183" s="513"/>
      <c r="Z183" s="513"/>
      <c r="AA183" s="513"/>
      <c r="AB183" s="513"/>
      <c r="AC183" s="513"/>
      <c r="AD183" s="513"/>
      <c r="AE183" s="513"/>
      <c r="AF183" s="513"/>
      <c r="AG183" s="513"/>
      <c r="AH183" s="513"/>
      <c r="AI183" s="513"/>
      <c r="AJ183" s="513"/>
      <c r="AK183" s="513"/>
      <c r="AL183" s="513"/>
      <c r="AM183" s="513"/>
      <c r="AN183" s="513"/>
    </row>
    <row r="184" spans="1:40" ht="18.75" customHeight="1">
      <c r="A184" s="513"/>
      <c r="B184" s="549"/>
      <c r="C184" s="513"/>
      <c r="D184" s="513"/>
      <c r="E184" s="513"/>
      <c r="F184" s="513"/>
      <c r="G184" s="513"/>
      <c r="H184" s="513"/>
      <c r="I184" s="513"/>
      <c r="J184" s="513"/>
      <c r="K184" s="513"/>
      <c r="L184" s="513"/>
      <c r="M184" s="513"/>
      <c r="N184" s="513"/>
      <c r="O184" s="513"/>
      <c r="P184" s="513"/>
      <c r="Q184" s="513"/>
      <c r="R184" s="513"/>
      <c r="S184" s="513"/>
      <c r="T184" s="513"/>
      <c r="U184" s="513"/>
      <c r="V184" s="513"/>
      <c r="W184" s="513"/>
      <c r="X184" s="513"/>
      <c r="Y184" s="513"/>
      <c r="Z184" s="513"/>
      <c r="AA184" s="513"/>
      <c r="AB184" s="513"/>
      <c r="AC184" s="513"/>
      <c r="AD184" s="513"/>
      <c r="AE184" s="513"/>
      <c r="AF184" s="513"/>
      <c r="AG184" s="513"/>
      <c r="AH184" s="513"/>
      <c r="AI184" s="513"/>
      <c r="AJ184" s="513"/>
      <c r="AK184" s="513"/>
      <c r="AL184" s="513"/>
      <c r="AM184" s="513"/>
      <c r="AN184" s="513"/>
    </row>
    <row r="185" spans="1:40" ht="18.75" customHeight="1">
      <c r="A185" s="513"/>
      <c r="B185" s="549"/>
      <c r="C185" s="513"/>
      <c r="D185" s="513"/>
      <c r="E185" s="513"/>
      <c r="F185" s="513"/>
      <c r="G185" s="513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  <c r="R185" s="513"/>
      <c r="S185" s="513"/>
      <c r="T185" s="513"/>
      <c r="U185" s="513"/>
      <c r="V185" s="513"/>
      <c r="W185" s="513"/>
      <c r="X185" s="513"/>
      <c r="Y185" s="513"/>
      <c r="Z185" s="513"/>
      <c r="AA185" s="513"/>
      <c r="AB185" s="513"/>
      <c r="AC185" s="513"/>
      <c r="AD185" s="513"/>
      <c r="AE185" s="513"/>
      <c r="AF185" s="513"/>
      <c r="AG185" s="513"/>
      <c r="AH185" s="513"/>
      <c r="AI185" s="513"/>
      <c r="AJ185" s="513"/>
      <c r="AK185" s="513"/>
      <c r="AL185" s="513"/>
      <c r="AM185" s="513"/>
      <c r="AN185" s="513"/>
    </row>
    <row r="186" spans="1:40" ht="18.75" customHeight="1">
      <c r="A186" s="513"/>
      <c r="B186" s="549"/>
      <c r="C186" s="513"/>
      <c r="D186" s="513"/>
      <c r="E186" s="513"/>
      <c r="F186" s="513"/>
      <c r="G186" s="513"/>
      <c r="H186" s="513"/>
      <c r="I186" s="513"/>
      <c r="J186" s="513"/>
      <c r="K186" s="513"/>
      <c r="L186" s="513"/>
      <c r="M186" s="513"/>
      <c r="N186" s="513"/>
      <c r="O186" s="513"/>
      <c r="P186" s="513"/>
      <c r="Q186" s="513"/>
      <c r="R186" s="513"/>
      <c r="S186" s="513"/>
      <c r="T186" s="513"/>
      <c r="U186" s="513"/>
      <c r="V186" s="513"/>
      <c r="W186" s="513"/>
      <c r="X186" s="513"/>
      <c r="Y186" s="513"/>
      <c r="Z186" s="513"/>
      <c r="AA186" s="513"/>
      <c r="AB186" s="513"/>
      <c r="AC186" s="513"/>
      <c r="AD186" s="513"/>
      <c r="AE186" s="513"/>
      <c r="AF186" s="513"/>
      <c r="AG186" s="513"/>
      <c r="AH186" s="513"/>
      <c r="AI186" s="513"/>
      <c r="AJ186" s="513"/>
      <c r="AK186" s="513"/>
      <c r="AL186" s="513"/>
      <c r="AM186" s="513"/>
      <c r="AN186" s="513"/>
    </row>
    <row r="187" spans="1:40" ht="18.75" customHeight="1">
      <c r="A187" s="513"/>
      <c r="B187" s="549"/>
      <c r="C187" s="513"/>
      <c r="D187" s="513"/>
      <c r="E187" s="513"/>
      <c r="F187" s="513"/>
      <c r="G187" s="513"/>
      <c r="H187" s="513"/>
      <c r="I187" s="513"/>
      <c r="J187" s="513"/>
      <c r="K187" s="513"/>
      <c r="L187" s="513"/>
      <c r="M187" s="513"/>
      <c r="N187" s="513"/>
      <c r="O187" s="513"/>
      <c r="P187" s="513"/>
      <c r="Q187" s="513"/>
      <c r="R187" s="513"/>
      <c r="S187" s="513"/>
      <c r="T187" s="513"/>
      <c r="U187" s="513"/>
      <c r="V187" s="513"/>
      <c r="W187" s="513"/>
      <c r="X187" s="513"/>
      <c r="Y187" s="513"/>
      <c r="Z187" s="513"/>
      <c r="AA187" s="513"/>
      <c r="AB187" s="513"/>
      <c r="AC187" s="513"/>
      <c r="AD187" s="513"/>
      <c r="AE187" s="513"/>
      <c r="AF187" s="513"/>
      <c r="AG187" s="513"/>
      <c r="AH187" s="513"/>
      <c r="AI187" s="513"/>
      <c r="AJ187" s="513"/>
      <c r="AK187" s="513"/>
      <c r="AL187" s="513"/>
      <c r="AM187" s="513"/>
      <c r="AN187" s="513"/>
    </row>
    <row r="188" spans="1:40" ht="18.75" customHeight="1">
      <c r="A188" s="513"/>
      <c r="B188" s="549"/>
      <c r="C188" s="513"/>
      <c r="D188" s="513"/>
      <c r="E188" s="513"/>
      <c r="F188" s="513"/>
      <c r="G188" s="513"/>
      <c r="H188" s="513"/>
      <c r="I188" s="513"/>
      <c r="J188" s="513"/>
      <c r="K188" s="513"/>
      <c r="L188" s="513"/>
      <c r="M188" s="513"/>
      <c r="N188" s="513"/>
      <c r="O188" s="513"/>
      <c r="P188" s="513"/>
      <c r="Q188" s="513"/>
      <c r="R188" s="513"/>
      <c r="S188" s="513"/>
      <c r="T188" s="513"/>
      <c r="U188" s="513"/>
      <c r="V188" s="513"/>
      <c r="W188" s="513"/>
      <c r="X188" s="513"/>
      <c r="Y188" s="513"/>
      <c r="Z188" s="513"/>
      <c r="AA188" s="513"/>
      <c r="AB188" s="513"/>
      <c r="AC188" s="513"/>
      <c r="AD188" s="513"/>
      <c r="AE188" s="513"/>
      <c r="AF188" s="513"/>
      <c r="AG188" s="513"/>
      <c r="AH188" s="513"/>
      <c r="AI188" s="513"/>
      <c r="AJ188" s="513"/>
      <c r="AK188" s="513"/>
      <c r="AL188" s="513"/>
      <c r="AM188" s="513"/>
      <c r="AN188" s="513"/>
    </row>
    <row r="189" spans="1:40" ht="18.75" customHeight="1">
      <c r="A189" s="513"/>
      <c r="B189" s="549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  <c r="R189" s="513"/>
      <c r="S189" s="513"/>
      <c r="T189" s="513"/>
      <c r="U189" s="513"/>
      <c r="V189" s="513"/>
      <c r="W189" s="513"/>
      <c r="X189" s="513"/>
      <c r="Y189" s="513"/>
      <c r="Z189" s="513"/>
      <c r="AA189" s="513"/>
      <c r="AB189" s="513"/>
      <c r="AC189" s="513"/>
      <c r="AD189" s="513"/>
      <c r="AE189" s="513"/>
      <c r="AF189" s="513"/>
      <c r="AG189" s="513"/>
      <c r="AH189" s="513"/>
      <c r="AI189" s="513"/>
      <c r="AJ189" s="513"/>
      <c r="AK189" s="513"/>
      <c r="AL189" s="513"/>
      <c r="AM189" s="513"/>
      <c r="AN189" s="513"/>
    </row>
    <row r="190" spans="1:40" ht="18.75" customHeight="1">
      <c r="A190" s="513"/>
      <c r="B190" s="549"/>
      <c r="C190" s="513"/>
      <c r="D190" s="513"/>
      <c r="E190" s="513"/>
      <c r="F190" s="513"/>
      <c r="G190" s="513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  <c r="R190" s="513"/>
      <c r="S190" s="513"/>
      <c r="T190" s="513"/>
      <c r="U190" s="513"/>
      <c r="V190" s="513"/>
      <c r="W190" s="513"/>
      <c r="X190" s="513"/>
      <c r="Y190" s="513"/>
      <c r="Z190" s="513"/>
      <c r="AA190" s="513"/>
      <c r="AB190" s="513"/>
      <c r="AC190" s="513"/>
      <c r="AD190" s="513"/>
      <c r="AE190" s="513"/>
      <c r="AF190" s="513"/>
      <c r="AG190" s="513"/>
      <c r="AH190" s="513"/>
      <c r="AI190" s="513"/>
      <c r="AJ190" s="513"/>
      <c r="AK190" s="513"/>
      <c r="AL190" s="513"/>
      <c r="AM190" s="513"/>
      <c r="AN190" s="513"/>
    </row>
    <row r="191" spans="1:40" ht="18.75" customHeight="1">
      <c r="A191" s="513"/>
      <c r="B191" s="549"/>
      <c r="C191" s="513"/>
      <c r="D191" s="513"/>
      <c r="E191" s="513"/>
      <c r="F191" s="513"/>
      <c r="G191" s="513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  <c r="R191" s="513"/>
      <c r="S191" s="513"/>
      <c r="T191" s="513"/>
      <c r="U191" s="513"/>
      <c r="V191" s="513"/>
      <c r="W191" s="513"/>
      <c r="X191" s="513"/>
      <c r="Y191" s="513"/>
      <c r="Z191" s="513"/>
      <c r="AA191" s="513"/>
      <c r="AB191" s="513"/>
      <c r="AC191" s="513"/>
      <c r="AD191" s="513"/>
      <c r="AE191" s="513"/>
      <c r="AF191" s="513"/>
      <c r="AG191" s="513"/>
      <c r="AH191" s="513"/>
      <c r="AI191" s="513"/>
      <c r="AJ191" s="513"/>
      <c r="AK191" s="513"/>
      <c r="AL191" s="513"/>
      <c r="AM191" s="513"/>
      <c r="AN191" s="513"/>
    </row>
    <row r="192" spans="1:40" ht="18.75" customHeight="1">
      <c r="A192" s="513"/>
      <c r="B192" s="549"/>
      <c r="C192" s="513"/>
      <c r="D192" s="513"/>
      <c r="E192" s="513"/>
      <c r="F192" s="513"/>
      <c r="G192" s="513"/>
      <c r="H192" s="513"/>
      <c r="I192" s="513"/>
      <c r="J192" s="513"/>
      <c r="K192" s="513"/>
      <c r="L192" s="513"/>
      <c r="M192" s="513"/>
      <c r="N192" s="513"/>
      <c r="O192" s="513"/>
      <c r="P192" s="513"/>
      <c r="Q192" s="513"/>
      <c r="R192" s="513"/>
      <c r="S192" s="513"/>
      <c r="T192" s="513"/>
      <c r="U192" s="513"/>
      <c r="V192" s="513"/>
      <c r="W192" s="513"/>
      <c r="X192" s="513"/>
      <c r="Y192" s="513"/>
      <c r="Z192" s="513"/>
      <c r="AA192" s="513"/>
      <c r="AB192" s="513"/>
      <c r="AC192" s="513"/>
      <c r="AD192" s="513"/>
      <c r="AE192" s="513"/>
      <c r="AF192" s="513"/>
      <c r="AG192" s="513"/>
      <c r="AH192" s="513"/>
      <c r="AI192" s="513"/>
      <c r="AJ192" s="513"/>
      <c r="AK192" s="513"/>
      <c r="AL192" s="513"/>
      <c r="AM192" s="513"/>
      <c r="AN192" s="513"/>
    </row>
    <row r="193" spans="1:40" ht="18.75" customHeight="1">
      <c r="A193" s="513"/>
      <c r="B193" s="549"/>
      <c r="C193" s="513"/>
      <c r="D193" s="513"/>
      <c r="E193" s="513"/>
      <c r="F193" s="513"/>
      <c r="G193" s="513"/>
      <c r="H193" s="513"/>
      <c r="I193" s="513"/>
      <c r="J193" s="513"/>
      <c r="K193" s="513"/>
      <c r="L193" s="513"/>
      <c r="M193" s="513"/>
      <c r="N193" s="513"/>
      <c r="O193" s="513"/>
      <c r="P193" s="513"/>
      <c r="Q193" s="513"/>
      <c r="R193" s="513"/>
      <c r="S193" s="513"/>
      <c r="T193" s="513"/>
      <c r="U193" s="513"/>
      <c r="V193" s="513"/>
      <c r="W193" s="513"/>
      <c r="X193" s="513"/>
      <c r="Y193" s="513"/>
      <c r="Z193" s="513"/>
      <c r="AA193" s="513"/>
      <c r="AB193" s="513"/>
      <c r="AC193" s="513"/>
      <c r="AD193" s="513"/>
      <c r="AE193" s="513"/>
      <c r="AF193" s="513"/>
      <c r="AG193" s="513"/>
      <c r="AH193" s="513"/>
      <c r="AI193" s="513"/>
      <c r="AJ193" s="513"/>
      <c r="AK193" s="513"/>
      <c r="AL193" s="513"/>
      <c r="AM193" s="513"/>
      <c r="AN193" s="513"/>
    </row>
    <row r="194" spans="1:40" ht="18.75" customHeight="1">
      <c r="A194" s="513"/>
      <c r="B194" s="549"/>
      <c r="C194" s="513"/>
      <c r="D194" s="513"/>
      <c r="E194" s="513"/>
      <c r="F194" s="513"/>
      <c r="G194" s="513"/>
      <c r="H194" s="513"/>
      <c r="I194" s="513"/>
      <c r="J194" s="513"/>
      <c r="K194" s="513"/>
      <c r="L194" s="513"/>
      <c r="M194" s="513"/>
      <c r="N194" s="513"/>
      <c r="O194" s="513"/>
      <c r="P194" s="513"/>
      <c r="Q194" s="513"/>
      <c r="R194" s="513"/>
      <c r="S194" s="513"/>
      <c r="T194" s="513"/>
      <c r="U194" s="513"/>
      <c r="V194" s="513"/>
      <c r="W194" s="513"/>
      <c r="X194" s="513"/>
      <c r="Y194" s="513"/>
      <c r="Z194" s="513"/>
      <c r="AA194" s="513"/>
      <c r="AB194" s="513"/>
      <c r="AC194" s="513"/>
      <c r="AD194" s="513"/>
      <c r="AE194" s="513"/>
      <c r="AF194" s="513"/>
      <c r="AG194" s="513"/>
      <c r="AH194" s="513"/>
      <c r="AI194" s="513"/>
      <c r="AJ194" s="513"/>
      <c r="AK194" s="513"/>
      <c r="AL194" s="513"/>
      <c r="AM194" s="513"/>
      <c r="AN194" s="513"/>
    </row>
    <row r="195" spans="1:40" ht="18.75" customHeight="1">
      <c r="A195" s="513"/>
      <c r="B195" s="549"/>
      <c r="C195" s="513"/>
      <c r="D195" s="513"/>
      <c r="E195" s="513"/>
      <c r="F195" s="513"/>
      <c r="G195" s="513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  <c r="R195" s="513"/>
      <c r="S195" s="513"/>
      <c r="T195" s="513"/>
      <c r="U195" s="513"/>
      <c r="V195" s="513"/>
      <c r="W195" s="513"/>
      <c r="X195" s="513"/>
      <c r="Y195" s="513"/>
      <c r="Z195" s="513"/>
      <c r="AA195" s="513"/>
      <c r="AB195" s="513"/>
      <c r="AC195" s="513"/>
      <c r="AD195" s="513"/>
      <c r="AE195" s="513"/>
      <c r="AF195" s="513"/>
      <c r="AG195" s="513"/>
      <c r="AH195" s="513"/>
      <c r="AI195" s="513"/>
      <c r="AJ195" s="513"/>
      <c r="AK195" s="513"/>
      <c r="AL195" s="513"/>
      <c r="AM195" s="513"/>
      <c r="AN195" s="513"/>
    </row>
    <row r="196" spans="1:40" ht="18.75" customHeight="1">
      <c r="A196" s="513"/>
      <c r="B196" s="549"/>
      <c r="C196" s="513"/>
      <c r="D196" s="513"/>
      <c r="E196" s="513"/>
      <c r="F196" s="513"/>
      <c r="G196" s="513"/>
      <c r="H196" s="513"/>
      <c r="I196" s="513"/>
      <c r="J196" s="513"/>
      <c r="K196" s="513"/>
      <c r="L196" s="513"/>
      <c r="M196" s="513"/>
      <c r="N196" s="513"/>
      <c r="O196" s="513"/>
      <c r="P196" s="513"/>
      <c r="Q196" s="513"/>
      <c r="R196" s="513"/>
      <c r="S196" s="513"/>
      <c r="T196" s="513"/>
      <c r="U196" s="513"/>
      <c r="V196" s="513"/>
      <c r="W196" s="513"/>
      <c r="X196" s="513"/>
      <c r="Y196" s="513"/>
      <c r="Z196" s="513"/>
      <c r="AA196" s="513"/>
      <c r="AB196" s="513"/>
      <c r="AC196" s="513"/>
      <c r="AD196" s="513"/>
      <c r="AE196" s="513"/>
      <c r="AF196" s="513"/>
      <c r="AG196" s="513"/>
      <c r="AH196" s="513"/>
      <c r="AI196" s="513"/>
      <c r="AJ196" s="513"/>
      <c r="AK196" s="513"/>
      <c r="AL196" s="513"/>
      <c r="AM196" s="513"/>
      <c r="AN196" s="513"/>
    </row>
    <row r="197" spans="1:40" ht="18.75" customHeight="1">
      <c r="A197" s="513"/>
      <c r="B197" s="549"/>
      <c r="C197" s="513"/>
      <c r="D197" s="513"/>
      <c r="E197" s="513"/>
      <c r="F197" s="513"/>
      <c r="G197" s="513"/>
      <c r="H197" s="513"/>
      <c r="I197" s="513"/>
      <c r="J197" s="513"/>
      <c r="K197" s="513"/>
      <c r="L197" s="513"/>
      <c r="M197" s="513"/>
      <c r="N197" s="513"/>
      <c r="O197" s="513"/>
      <c r="P197" s="513"/>
      <c r="Q197" s="513"/>
      <c r="R197" s="513"/>
      <c r="S197" s="513"/>
      <c r="T197" s="513"/>
      <c r="U197" s="513"/>
      <c r="V197" s="513"/>
      <c r="W197" s="513"/>
      <c r="X197" s="513"/>
      <c r="Y197" s="513"/>
      <c r="Z197" s="513"/>
      <c r="AA197" s="513"/>
      <c r="AB197" s="513"/>
      <c r="AC197" s="513"/>
      <c r="AD197" s="513"/>
      <c r="AE197" s="513"/>
      <c r="AF197" s="513"/>
      <c r="AG197" s="513"/>
      <c r="AH197" s="513"/>
      <c r="AI197" s="513"/>
      <c r="AJ197" s="513"/>
      <c r="AK197" s="513"/>
      <c r="AL197" s="513"/>
      <c r="AM197" s="513"/>
      <c r="AN197" s="513"/>
    </row>
    <row r="198" spans="1:40" ht="18.75" customHeight="1">
      <c r="A198" s="513"/>
      <c r="B198" s="549"/>
      <c r="C198" s="513"/>
      <c r="D198" s="513"/>
      <c r="E198" s="513"/>
      <c r="F198" s="513"/>
      <c r="G198" s="513"/>
      <c r="H198" s="513"/>
      <c r="I198" s="513"/>
      <c r="J198" s="513"/>
      <c r="K198" s="513"/>
      <c r="L198" s="513"/>
      <c r="M198" s="513"/>
      <c r="N198" s="513"/>
      <c r="O198" s="513"/>
      <c r="P198" s="513"/>
      <c r="Q198" s="513"/>
      <c r="R198" s="513"/>
      <c r="S198" s="513"/>
      <c r="T198" s="513"/>
      <c r="U198" s="513"/>
      <c r="V198" s="513"/>
      <c r="W198" s="513"/>
      <c r="X198" s="513"/>
      <c r="Y198" s="513"/>
      <c r="Z198" s="513"/>
      <c r="AA198" s="513"/>
      <c r="AB198" s="513"/>
      <c r="AC198" s="513"/>
      <c r="AD198" s="513"/>
      <c r="AE198" s="513"/>
      <c r="AF198" s="513"/>
      <c r="AG198" s="513"/>
      <c r="AH198" s="513"/>
      <c r="AI198" s="513"/>
      <c r="AJ198" s="513"/>
      <c r="AK198" s="513"/>
      <c r="AL198" s="513"/>
      <c r="AM198" s="513"/>
      <c r="AN198" s="513"/>
    </row>
    <row r="199" spans="1:40" ht="18.75" customHeight="1">
      <c r="A199" s="513"/>
      <c r="B199" s="549"/>
      <c r="C199" s="513"/>
      <c r="D199" s="513"/>
      <c r="E199" s="513"/>
      <c r="F199" s="513"/>
      <c r="G199" s="513"/>
      <c r="H199" s="513"/>
      <c r="I199" s="513"/>
      <c r="J199" s="513"/>
      <c r="K199" s="513"/>
      <c r="L199" s="513"/>
      <c r="M199" s="513"/>
      <c r="N199" s="513"/>
      <c r="O199" s="513"/>
      <c r="P199" s="513"/>
      <c r="Q199" s="513"/>
      <c r="R199" s="513"/>
      <c r="S199" s="513"/>
      <c r="T199" s="513"/>
      <c r="U199" s="513"/>
      <c r="V199" s="513"/>
      <c r="W199" s="513"/>
      <c r="X199" s="513"/>
      <c r="Y199" s="513"/>
      <c r="Z199" s="513"/>
      <c r="AA199" s="513"/>
      <c r="AB199" s="513"/>
      <c r="AC199" s="513"/>
      <c r="AD199" s="513"/>
      <c r="AE199" s="513"/>
      <c r="AF199" s="513"/>
      <c r="AG199" s="513"/>
      <c r="AH199" s="513"/>
      <c r="AI199" s="513"/>
      <c r="AJ199" s="513"/>
      <c r="AK199" s="513"/>
      <c r="AL199" s="513"/>
      <c r="AM199" s="513"/>
      <c r="AN199" s="513"/>
    </row>
    <row r="200" spans="1:40" ht="18.75" customHeight="1">
      <c r="A200" s="513"/>
      <c r="B200" s="549"/>
      <c r="C200" s="513"/>
      <c r="D200" s="513"/>
      <c r="E200" s="513"/>
      <c r="F200" s="513"/>
      <c r="G200" s="513"/>
      <c r="H200" s="513"/>
      <c r="I200" s="513"/>
      <c r="J200" s="513"/>
      <c r="K200" s="513"/>
      <c r="L200" s="513"/>
      <c r="M200" s="513"/>
      <c r="N200" s="513"/>
      <c r="O200" s="513"/>
      <c r="P200" s="513"/>
      <c r="Q200" s="513"/>
      <c r="R200" s="513"/>
      <c r="S200" s="513"/>
      <c r="T200" s="513"/>
      <c r="U200" s="513"/>
      <c r="V200" s="513"/>
      <c r="W200" s="513"/>
      <c r="X200" s="513"/>
      <c r="Y200" s="513"/>
      <c r="Z200" s="513"/>
      <c r="AA200" s="513"/>
      <c r="AB200" s="513"/>
      <c r="AC200" s="513"/>
      <c r="AD200" s="513"/>
      <c r="AE200" s="513"/>
      <c r="AF200" s="513"/>
      <c r="AG200" s="513"/>
      <c r="AH200" s="513"/>
      <c r="AI200" s="513"/>
      <c r="AJ200" s="513"/>
      <c r="AK200" s="513"/>
      <c r="AL200" s="513"/>
      <c r="AM200" s="513"/>
      <c r="AN200" s="513"/>
    </row>
    <row r="201" spans="1:40" ht="18.75" customHeight="1">
      <c r="A201" s="513"/>
      <c r="B201" s="549"/>
      <c r="C201" s="513"/>
      <c r="D201" s="513"/>
      <c r="E201" s="513"/>
      <c r="F201" s="513"/>
      <c r="G201" s="513"/>
      <c r="H201" s="513"/>
      <c r="I201" s="513"/>
      <c r="J201" s="513"/>
      <c r="K201" s="513"/>
      <c r="L201" s="513"/>
      <c r="M201" s="513"/>
      <c r="N201" s="513"/>
      <c r="O201" s="513"/>
      <c r="P201" s="513"/>
      <c r="Q201" s="513"/>
      <c r="R201" s="513"/>
      <c r="S201" s="513"/>
      <c r="T201" s="513"/>
      <c r="U201" s="513"/>
      <c r="V201" s="513"/>
      <c r="W201" s="513"/>
      <c r="X201" s="513"/>
      <c r="Y201" s="513"/>
      <c r="Z201" s="513"/>
      <c r="AA201" s="513"/>
      <c r="AB201" s="513"/>
      <c r="AC201" s="513"/>
      <c r="AD201" s="513"/>
      <c r="AE201" s="513"/>
      <c r="AF201" s="513"/>
      <c r="AG201" s="513"/>
      <c r="AH201" s="513"/>
      <c r="AI201" s="513"/>
      <c r="AJ201" s="513"/>
      <c r="AK201" s="513"/>
      <c r="AL201" s="513"/>
      <c r="AM201" s="513"/>
      <c r="AN201" s="513"/>
    </row>
    <row r="202" spans="1:40" ht="18.75" customHeight="1">
      <c r="A202" s="513"/>
      <c r="B202" s="549"/>
      <c r="C202" s="513"/>
      <c r="D202" s="513"/>
      <c r="E202" s="513"/>
      <c r="F202" s="513"/>
      <c r="G202" s="513"/>
      <c r="H202" s="513"/>
      <c r="I202" s="513"/>
      <c r="J202" s="513"/>
      <c r="K202" s="513"/>
      <c r="L202" s="513"/>
      <c r="M202" s="513"/>
      <c r="N202" s="513"/>
      <c r="O202" s="513"/>
      <c r="P202" s="513"/>
      <c r="Q202" s="513"/>
      <c r="R202" s="513"/>
      <c r="S202" s="513"/>
      <c r="T202" s="513"/>
      <c r="U202" s="513"/>
      <c r="V202" s="513"/>
      <c r="W202" s="513"/>
      <c r="X202" s="513"/>
      <c r="Y202" s="513"/>
      <c r="Z202" s="513"/>
      <c r="AA202" s="513"/>
      <c r="AB202" s="513"/>
      <c r="AC202" s="513"/>
      <c r="AD202" s="513"/>
      <c r="AE202" s="513"/>
      <c r="AF202" s="513"/>
      <c r="AG202" s="513"/>
      <c r="AH202" s="513"/>
      <c r="AI202" s="513"/>
      <c r="AJ202" s="513"/>
      <c r="AK202" s="513"/>
      <c r="AL202" s="513"/>
      <c r="AM202" s="513"/>
      <c r="AN202" s="513"/>
    </row>
    <row r="203" spans="1:40" ht="18.75" customHeight="1">
      <c r="A203" s="513"/>
      <c r="B203" s="549"/>
      <c r="C203" s="513"/>
      <c r="D203" s="513"/>
      <c r="E203" s="513"/>
      <c r="F203" s="513"/>
      <c r="G203" s="513"/>
      <c r="H203" s="513"/>
      <c r="I203" s="513"/>
      <c r="J203" s="513"/>
      <c r="K203" s="513"/>
      <c r="L203" s="513"/>
      <c r="M203" s="513"/>
      <c r="N203" s="513"/>
      <c r="O203" s="513"/>
      <c r="P203" s="513"/>
      <c r="Q203" s="513"/>
      <c r="R203" s="513"/>
      <c r="S203" s="513"/>
      <c r="T203" s="513"/>
      <c r="U203" s="513"/>
      <c r="V203" s="513"/>
      <c r="W203" s="513"/>
      <c r="X203" s="513"/>
      <c r="Y203" s="513"/>
      <c r="Z203" s="513"/>
      <c r="AA203" s="513"/>
      <c r="AB203" s="513"/>
      <c r="AC203" s="513"/>
      <c r="AD203" s="513"/>
      <c r="AE203" s="513"/>
      <c r="AF203" s="513"/>
      <c r="AG203" s="513"/>
      <c r="AH203" s="513"/>
      <c r="AI203" s="513"/>
      <c r="AJ203" s="513"/>
      <c r="AK203" s="513"/>
      <c r="AL203" s="513"/>
      <c r="AM203" s="513"/>
      <c r="AN203" s="513"/>
    </row>
    <row r="204" spans="1:40" ht="18.75" customHeight="1">
      <c r="A204" s="513"/>
      <c r="B204" s="549"/>
      <c r="C204" s="513"/>
      <c r="D204" s="513"/>
      <c r="E204" s="513"/>
      <c r="F204" s="513"/>
      <c r="G204" s="513"/>
      <c r="H204" s="513"/>
      <c r="I204" s="513"/>
      <c r="J204" s="513"/>
      <c r="K204" s="513"/>
      <c r="L204" s="513"/>
      <c r="M204" s="513"/>
      <c r="N204" s="513"/>
      <c r="O204" s="513"/>
      <c r="P204" s="513"/>
      <c r="Q204" s="513"/>
      <c r="R204" s="513"/>
      <c r="S204" s="513"/>
      <c r="T204" s="513"/>
      <c r="U204" s="513"/>
      <c r="V204" s="513"/>
      <c r="W204" s="513"/>
      <c r="X204" s="513"/>
      <c r="Y204" s="513"/>
      <c r="Z204" s="513"/>
      <c r="AA204" s="513"/>
      <c r="AB204" s="513"/>
      <c r="AC204" s="513"/>
      <c r="AD204" s="513"/>
      <c r="AE204" s="513"/>
      <c r="AF204" s="513"/>
      <c r="AG204" s="513"/>
      <c r="AH204" s="513"/>
      <c r="AI204" s="513"/>
      <c r="AJ204" s="513"/>
      <c r="AK204" s="513"/>
      <c r="AL204" s="513"/>
      <c r="AM204" s="513"/>
      <c r="AN204" s="513"/>
    </row>
    <row r="205" spans="1:40" ht="18.75" customHeight="1">
      <c r="A205" s="513"/>
      <c r="B205" s="549"/>
      <c r="C205" s="513"/>
      <c r="D205" s="513"/>
      <c r="E205" s="513"/>
      <c r="F205" s="513"/>
      <c r="G205" s="513"/>
      <c r="H205" s="513"/>
      <c r="I205" s="513"/>
      <c r="J205" s="513"/>
      <c r="K205" s="513"/>
      <c r="L205" s="513"/>
      <c r="M205" s="513"/>
      <c r="N205" s="513"/>
      <c r="O205" s="513"/>
      <c r="P205" s="513"/>
      <c r="Q205" s="513"/>
      <c r="R205" s="513"/>
      <c r="S205" s="513"/>
      <c r="T205" s="513"/>
      <c r="U205" s="513"/>
      <c r="V205" s="513"/>
      <c r="W205" s="513"/>
      <c r="X205" s="513"/>
      <c r="Y205" s="513"/>
      <c r="Z205" s="513"/>
      <c r="AA205" s="513"/>
      <c r="AB205" s="513"/>
      <c r="AC205" s="513"/>
      <c r="AD205" s="513"/>
      <c r="AE205" s="513"/>
      <c r="AF205" s="513"/>
      <c r="AG205" s="513"/>
      <c r="AH205" s="513"/>
      <c r="AI205" s="513"/>
      <c r="AJ205" s="513"/>
      <c r="AK205" s="513"/>
      <c r="AL205" s="513"/>
      <c r="AM205" s="513"/>
      <c r="AN205" s="513"/>
    </row>
    <row r="206" spans="1:40" ht="18.75" customHeight="1">
      <c r="A206" s="513"/>
      <c r="B206" s="549"/>
      <c r="C206" s="513"/>
      <c r="D206" s="513"/>
      <c r="E206" s="513"/>
      <c r="F206" s="513"/>
      <c r="G206" s="513"/>
      <c r="H206" s="513"/>
      <c r="I206" s="513"/>
      <c r="J206" s="513"/>
      <c r="K206" s="513"/>
      <c r="L206" s="513"/>
      <c r="M206" s="513"/>
      <c r="N206" s="513"/>
      <c r="O206" s="513"/>
      <c r="P206" s="513"/>
      <c r="Q206" s="513"/>
      <c r="R206" s="513"/>
      <c r="S206" s="513"/>
      <c r="T206" s="513"/>
      <c r="U206" s="513"/>
      <c r="V206" s="513"/>
      <c r="W206" s="513"/>
      <c r="X206" s="513"/>
      <c r="Y206" s="513"/>
      <c r="Z206" s="513"/>
      <c r="AA206" s="513"/>
      <c r="AB206" s="513"/>
      <c r="AC206" s="513"/>
      <c r="AD206" s="513"/>
      <c r="AE206" s="513"/>
      <c r="AF206" s="513"/>
      <c r="AG206" s="513"/>
      <c r="AH206" s="513"/>
      <c r="AI206" s="513"/>
      <c r="AJ206" s="513"/>
      <c r="AK206" s="513"/>
      <c r="AL206" s="513"/>
      <c r="AM206" s="513"/>
      <c r="AN206" s="513"/>
    </row>
    <row r="207" spans="1:40" ht="18.75" customHeight="1">
      <c r="A207" s="513"/>
      <c r="B207" s="549"/>
      <c r="C207" s="513"/>
      <c r="D207" s="513"/>
      <c r="E207" s="513"/>
      <c r="F207" s="513"/>
      <c r="G207" s="513"/>
      <c r="H207" s="513"/>
      <c r="I207" s="513"/>
      <c r="J207" s="513"/>
      <c r="K207" s="513"/>
      <c r="L207" s="513"/>
      <c r="M207" s="513"/>
      <c r="N207" s="513"/>
      <c r="O207" s="513"/>
      <c r="P207" s="513"/>
      <c r="Q207" s="513"/>
      <c r="R207" s="513"/>
      <c r="S207" s="513"/>
      <c r="T207" s="513"/>
      <c r="U207" s="513"/>
      <c r="V207" s="513"/>
      <c r="W207" s="513"/>
      <c r="X207" s="513"/>
      <c r="Y207" s="513"/>
      <c r="Z207" s="513"/>
      <c r="AA207" s="513"/>
      <c r="AB207" s="513"/>
      <c r="AC207" s="513"/>
      <c r="AD207" s="513"/>
      <c r="AE207" s="513"/>
      <c r="AF207" s="513"/>
      <c r="AG207" s="513"/>
      <c r="AH207" s="513"/>
      <c r="AI207" s="513"/>
      <c r="AJ207" s="513"/>
      <c r="AK207" s="513"/>
      <c r="AL207" s="513"/>
      <c r="AM207" s="513"/>
      <c r="AN207" s="513"/>
    </row>
    <row r="208" spans="1:40" ht="18.75" customHeight="1">
      <c r="A208" s="513"/>
      <c r="B208" s="549"/>
      <c r="C208" s="513"/>
      <c r="D208" s="513"/>
      <c r="E208" s="513"/>
      <c r="F208" s="513"/>
      <c r="G208" s="513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  <c r="R208" s="513"/>
      <c r="S208" s="513"/>
      <c r="T208" s="513"/>
      <c r="U208" s="513"/>
      <c r="V208" s="513"/>
      <c r="W208" s="513"/>
      <c r="X208" s="513"/>
      <c r="Y208" s="513"/>
      <c r="Z208" s="513"/>
      <c r="AA208" s="513"/>
      <c r="AB208" s="513"/>
      <c r="AC208" s="513"/>
      <c r="AD208" s="513"/>
      <c r="AE208" s="513"/>
      <c r="AF208" s="513"/>
      <c r="AG208" s="513"/>
      <c r="AH208" s="513"/>
      <c r="AI208" s="513"/>
      <c r="AJ208" s="513"/>
      <c r="AK208" s="513"/>
      <c r="AL208" s="513"/>
      <c r="AM208" s="513"/>
      <c r="AN208" s="513"/>
    </row>
    <row r="209" spans="1:40" ht="18.75" customHeight="1">
      <c r="A209" s="513"/>
      <c r="B209" s="549"/>
      <c r="C209" s="513"/>
      <c r="D209" s="513"/>
      <c r="E209" s="513"/>
      <c r="F209" s="513"/>
      <c r="G209" s="513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  <c r="R209" s="513"/>
      <c r="S209" s="513"/>
      <c r="T209" s="513"/>
      <c r="U209" s="513"/>
      <c r="V209" s="513"/>
      <c r="W209" s="513"/>
      <c r="X209" s="513"/>
      <c r="Y209" s="513"/>
      <c r="Z209" s="513"/>
      <c r="AA209" s="513"/>
      <c r="AB209" s="513"/>
      <c r="AC209" s="513"/>
      <c r="AD209" s="513"/>
      <c r="AE209" s="513"/>
      <c r="AF209" s="513"/>
      <c r="AG209" s="513"/>
      <c r="AH209" s="513"/>
      <c r="AI209" s="513"/>
      <c r="AJ209" s="513"/>
      <c r="AK209" s="513"/>
      <c r="AL209" s="513"/>
      <c r="AM209" s="513"/>
      <c r="AN209" s="513"/>
    </row>
    <row r="210" spans="1:40" ht="18.75" customHeight="1">
      <c r="A210" s="513"/>
      <c r="B210" s="549"/>
      <c r="C210" s="513"/>
      <c r="D210" s="513"/>
      <c r="E210" s="513"/>
      <c r="F210" s="513"/>
      <c r="G210" s="513"/>
      <c r="H210" s="513"/>
      <c r="I210" s="513"/>
      <c r="J210" s="513"/>
      <c r="K210" s="513"/>
      <c r="L210" s="513"/>
      <c r="M210" s="513"/>
      <c r="N210" s="513"/>
      <c r="O210" s="513"/>
      <c r="P210" s="513"/>
      <c r="Q210" s="513"/>
      <c r="R210" s="513"/>
      <c r="S210" s="513"/>
      <c r="T210" s="513"/>
      <c r="U210" s="513"/>
      <c r="V210" s="513"/>
      <c r="W210" s="513"/>
      <c r="X210" s="513"/>
      <c r="Y210" s="513"/>
      <c r="Z210" s="513"/>
      <c r="AA210" s="513"/>
      <c r="AB210" s="513"/>
      <c r="AC210" s="513"/>
      <c r="AD210" s="513"/>
      <c r="AE210" s="513"/>
      <c r="AF210" s="513"/>
      <c r="AG210" s="513"/>
      <c r="AH210" s="513"/>
      <c r="AI210" s="513"/>
      <c r="AJ210" s="513"/>
      <c r="AK210" s="513"/>
      <c r="AL210" s="513"/>
      <c r="AM210" s="513"/>
      <c r="AN210" s="513"/>
    </row>
    <row r="211" spans="1:40" ht="18.75" customHeight="1">
      <c r="A211" s="513"/>
      <c r="B211" s="549"/>
      <c r="C211" s="513"/>
      <c r="D211" s="513"/>
      <c r="E211" s="513"/>
      <c r="F211" s="513"/>
      <c r="G211" s="513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  <c r="R211" s="513"/>
      <c r="S211" s="513"/>
      <c r="T211" s="513"/>
      <c r="U211" s="513"/>
      <c r="V211" s="513"/>
      <c r="W211" s="513"/>
      <c r="X211" s="513"/>
      <c r="Y211" s="513"/>
      <c r="Z211" s="513"/>
      <c r="AA211" s="513"/>
      <c r="AB211" s="513"/>
      <c r="AC211" s="513"/>
      <c r="AD211" s="513"/>
      <c r="AE211" s="513"/>
      <c r="AF211" s="513"/>
      <c r="AG211" s="513"/>
      <c r="AH211" s="513"/>
      <c r="AI211" s="513"/>
      <c r="AJ211" s="513"/>
      <c r="AK211" s="513"/>
      <c r="AL211" s="513"/>
      <c r="AM211" s="513"/>
      <c r="AN211" s="513"/>
    </row>
    <row r="212" spans="1:40" ht="18.75" customHeight="1">
      <c r="A212" s="513"/>
      <c r="B212" s="549"/>
      <c r="C212" s="513"/>
      <c r="D212" s="513"/>
      <c r="E212" s="513"/>
      <c r="F212" s="513"/>
      <c r="G212" s="513"/>
      <c r="H212" s="513"/>
      <c r="I212" s="513"/>
      <c r="J212" s="513"/>
      <c r="K212" s="513"/>
      <c r="L212" s="513"/>
      <c r="M212" s="513"/>
      <c r="N212" s="513"/>
      <c r="O212" s="513"/>
      <c r="P212" s="513"/>
      <c r="Q212" s="513"/>
      <c r="R212" s="513"/>
      <c r="S212" s="513"/>
      <c r="T212" s="513"/>
      <c r="U212" s="513"/>
      <c r="V212" s="513"/>
      <c r="W212" s="513"/>
      <c r="X212" s="513"/>
      <c r="Y212" s="513"/>
      <c r="Z212" s="513"/>
      <c r="AA212" s="513"/>
      <c r="AB212" s="513"/>
      <c r="AC212" s="513"/>
      <c r="AD212" s="513"/>
      <c r="AE212" s="513"/>
      <c r="AF212" s="513"/>
      <c r="AG212" s="513"/>
      <c r="AH212" s="513"/>
      <c r="AI212" s="513"/>
      <c r="AJ212" s="513"/>
      <c r="AK212" s="513"/>
      <c r="AL212" s="513"/>
      <c r="AM212" s="513"/>
      <c r="AN212" s="513"/>
    </row>
    <row r="213" spans="1:40" ht="18.75" customHeight="1">
      <c r="A213" s="513"/>
      <c r="B213" s="549"/>
      <c r="C213" s="51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513"/>
      <c r="O213" s="513"/>
      <c r="P213" s="513"/>
      <c r="Q213" s="513"/>
      <c r="R213" s="513"/>
      <c r="S213" s="513"/>
      <c r="T213" s="513"/>
      <c r="U213" s="513"/>
      <c r="V213" s="513"/>
      <c r="W213" s="513"/>
      <c r="X213" s="513"/>
      <c r="Y213" s="513"/>
      <c r="Z213" s="513"/>
      <c r="AA213" s="513"/>
      <c r="AB213" s="513"/>
      <c r="AC213" s="513"/>
      <c r="AD213" s="513"/>
      <c r="AE213" s="513"/>
      <c r="AF213" s="513"/>
      <c r="AG213" s="513"/>
      <c r="AH213" s="513"/>
      <c r="AI213" s="513"/>
      <c r="AJ213" s="513"/>
      <c r="AK213" s="513"/>
      <c r="AL213" s="513"/>
      <c r="AM213" s="513"/>
      <c r="AN213" s="513"/>
    </row>
    <row r="214" spans="1:40" ht="18.75" customHeight="1">
      <c r="A214" s="513"/>
      <c r="B214" s="549"/>
      <c r="C214" s="513"/>
      <c r="D214" s="513"/>
      <c r="E214" s="513"/>
      <c r="F214" s="513"/>
      <c r="G214" s="513"/>
      <c r="H214" s="513"/>
      <c r="I214" s="513"/>
      <c r="J214" s="513"/>
      <c r="K214" s="513"/>
      <c r="L214" s="513"/>
      <c r="M214" s="513"/>
      <c r="N214" s="513"/>
      <c r="O214" s="513"/>
      <c r="P214" s="513"/>
      <c r="Q214" s="513"/>
      <c r="R214" s="513"/>
      <c r="S214" s="513"/>
      <c r="T214" s="513"/>
      <c r="U214" s="513"/>
      <c r="V214" s="513"/>
      <c r="W214" s="513"/>
      <c r="X214" s="513"/>
      <c r="Y214" s="513"/>
      <c r="Z214" s="513"/>
      <c r="AA214" s="513"/>
      <c r="AB214" s="513"/>
      <c r="AC214" s="513"/>
      <c r="AD214" s="513"/>
      <c r="AE214" s="513"/>
      <c r="AF214" s="513"/>
      <c r="AG214" s="513"/>
      <c r="AH214" s="513"/>
      <c r="AI214" s="513"/>
      <c r="AJ214" s="513"/>
      <c r="AK214" s="513"/>
      <c r="AL214" s="513"/>
      <c r="AM214" s="513"/>
      <c r="AN214" s="513"/>
    </row>
    <row r="215" spans="1:40" ht="18.75" customHeight="1">
      <c r="A215" s="513"/>
      <c r="B215" s="549"/>
      <c r="C215" s="513"/>
      <c r="D215" s="513"/>
      <c r="E215" s="513"/>
      <c r="F215" s="513"/>
      <c r="G215" s="513"/>
      <c r="H215" s="513"/>
      <c r="I215" s="513"/>
      <c r="J215" s="513"/>
      <c r="K215" s="513"/>
      <c r="L215" s="513"/>
      <c r="M215" s="513"/>
      <c r="N215" s="513"/>
      <c r="O215" s="513"/>
      <c r="P215" s="513"/>
      <c r="Q215" s="513"/>
      <c r="R215" s="513"/>
      <c r="S215" s="513"/>
      <c r="T215" s="513"/>
      <c r="U215" s="513"/>
      <c r="V215" s="513"/>
      <c r="W215" s="513"/>
      <c r="X215" s="513"/>
      <c r="Y215" s="513"/>
      <c r="Z215" s="513"/>
      <c r="AA215" s="513"/>
      <c r="AB215" s="513"/>
      <c r="AC215" s="513"/>
      <c r="AD215" s="513"/>
      <c r="AE215" s="513"/>
      <c r="AF215" s="513"/>
      <c r="AG215" s="513"/>
      <c r="AH215" s="513"/>
      <c r="AI215" s="513"/>
      <c r="AJ215" s="513"/>
      <c r="AK215" s="513"/>
      <c r="AL215" s="513"/>
      <c r="AM215" s="513"/>
      <c r="AN215" s="513"/>
    </row>
    <row r="216" spans="1:40" ht="18.75" customHeight="1">
      <c r="A216" s="513"/>
      <c r="B216" s="549"/>
      <c r="C216" s="513"/>
      <c r="D216" s="513"/>
      <c r="E216" s="513"/>
      <c r="F216" s="513"/>
      <c r="G216" s="513"/>
      <c r="H216" s="513"/>
      <c r="I216" s="513"/>
      <c r="J216" s="513"/>
      <c r="K216" s="513"/>
      <c r="L216" s="513"/>
      <c r="M216" s="513"/>
      <c r="N216" s="513"/>
      <c r="O216" s="513"/>
      <c r="P216" s="513"/>
      <c r="Q216" s="513"/>
      <c r="R216" s="513"/>
      <c r="S216" s="513"/>
      <c r="T216" s="513"/>
      <c r="U216" s="513"/>
      <c r="V216" s="513"/>
      <c r="W216" s="513"/>
      <c r="X216" s="513"/>
      <c r="Y216" s="513"/>
      <c r="Z216" s="513"/>
      <c r="AA216" s="513"/>
      <c r="AB216" s="513"/>
      <c r="AC216" s="513"/>
      <c r="AD216" s="513"/>
      <c r="AE216" s="513"/>
      <c r="AF216" s="513"/>
      <c r="AG216" s="513"/>
      <c r="AH216" s="513"/>
      <c r="AI216" s="513"/>
      <c r="AJ216" s="513"/>
      <c r="AK216" s="513"/>
      <c r="AL216" s="513"/>
      <c r="AM216" s="513"/>
      <c r="AN216" s="513"/>
    </row>
    <row r="217" spans="1:40" ht="18.75" customHeight="1">
      <c r="A217" s="513"/>
      <c r="B217" s="549"/>
      <c r="C217" s="513"/>
      <c r="D217" s="513"/>
      <c r="E217" s="513"/>
      <c r="F217" s="513"/>
      <c r="G217" s="513"/>
      <c r="H217" s="513"/>
      <c r="I217" s="513"/>
      <c r="J217" s="513"/>
      <c r="K217" s="513"/>
      <c r="L217" s="513"/>
      <c r="M217" s="513"/>
      <c r="N217" s="513"/>
      <c r="O217" s="513"/>
      <c r="P217" s="513"/>
      <c r="Q217" s="513"/>
      <c r="R217" s="513"/>
      <c r="S217" s="513"/>
      <c r="T217" s="513"/>
      <c r="U217" s="513"/>
      <c r="V217" s="513"/>
      <c r="W217" s="513"/>
      <c r="X217" s="513"/>
      <c r="Y217" s="513"/>
      <c r="Z217" s="513"/>
      <c r="AA217" s="513"/>
      <c r="AB217" s="513"/>
      <c r="AC217" s="513"/>
      <c r="AD217" s="513"/>
      <c r="AE217" s="513"/>
      <c r="AF217" s="513"/>
      <c r="AG217" s="513"/>
      <c r="AH217" s="513"/>
      <c r="AI217" s="513"/>
      <c r="AJ217" s="513"/>
      <c r="AK217" s="513"/>
      <c r="AL217" s="513"/>
      <c r="AM217" s="513"/>
      <c r="AN217" s="513"/>
    </row>
    <row r="218" spans="1:40" ht="18.75" customHeight="1">
      <c r="A218" s="513"/>
      <c r="B218" s="549"/>
      <c r="C218" s="513"/>
      <c r="D218" s="513"/>
      <c r="E218" s="513"/>
      <c r="F218" s="513"/>
      <c r="G218" s="513"/>
      <c r="H218" s="513"/>
      <c r="I218" s="513"/>
      <c r="J218" s="513"/>
      <c r="K218" s="513"/>
      <c r="L218" s="513"/>
      <c r="M218" s="513"/>
      <c r="N218" s="513"/>
      <c r="O218" s="513"/>
      <c r="P218" s="513"/>
      <c r="Q218" s="513"/>
      <c r="R218" s="513"/>
      <c r="S218" s="513"/>
      <c r="T218" s="513"/>
      <c r="U218" s="513"/>
      <c r="V218" s="513"/>
      <c r="W218" s="513"/>
      <c r="X218" s="513"/>
      <c r="Y218" s="513"/>
      <c r="Z218" s="513"/>
      <c r="AA218" s="513"/>
      <c r="AB218" s="513"/>
      <c r="AC218" s="513"/>
      <c r="AD218" s="513"/>
      <c r="AE218" s="513"/>
      <c r="AF218" s="513"/>
      <c r="AG218" s="513"/>
      <c r="AH218" s="513"/>
      <c r="AI218" s="513"/>
      <c r="AJ218" s="513"/>
      <c r="AK218" s="513"/>
      <c r="AL218" s="513"/>
      <c r="AM218" s="513"/>
      <c r="AN218" s="513"/>
    </row>
    <row r="219" spans="1:40" ht="18.75" customHeight="1">
      <c r="A219" s="513"/>
      <c r="B219" s="549"/>
      <c r="C219" s="513"/>
      <c r="D219" s="513"/>
      <c r="E219" s="513"/>
      <c r="F219" s="513"/>
      <c r="G219" s="513"/>
      <c r="H219" s="513"/>
      <c r="I219" s="513"/>
      <c r="J219" s="513"/>
      <c r="K219" s="513"/>
      <c r="L219" s="513"/>
      <c r="M219" s="513"/>
      <c r="N219" s="513"/>
      <c r="O219" s="513"/>
      <c r="P219" s="513"/>
      <c r="Q219" s="513"/>
      <c r="R219" s="513"/>
      <c r="S219" s="513"/>
      <c r="T219" s="513"/>
      <c r="U219" s="513"/>
      <c r="V219" s="513"/>
      <c r="W219" s="513"/>
      <c r="X219" s="513"/>
      <c r="Y219" s="513"/>
      <c r="Z219" s="513"/>
      <c r="AA219" s="513"/>
      <c r="AB219" s="513"/>
      <c r="AC219" s="513"/>
      <c r="AD219" s="513"/>
      <c r="AE219" s="513"/>
      <c r="AF219" s="513"/>
      <c r="AG219" s="513"/>
      <c r="AH219" s="513"/>
      <c r="AI219" s="513"/>
      <c r="AJ219" s="513"/>
      <c r="AK219" s="513"/>
      <c r="AL219" s="513"/>
      <c r="AM219" s="513"/>
      <c r="AN219" s="513"/>
    </row>
    <row r="220" spans="1:40" ht="18.75" customHeight="1">
      <c r="A220" s="513"/>
      <c r="B220" s="549"/>
      <c r="C220" s="513"/>
      <c r="D220" s="513"/>
      <c r="E220" s="513"/>
      <c r="F220" s="513"/>
      <c r="G220" s="513"/>
      <c r="H220" s="513"/>
      <c r="I220" s="513"/>
      <c r="J220" s="513"/>
      <c r="K220" s="513"/>
      <c r="L220" s="513"/>
      <c r="M220" s="513"/>
      <c r="N220" s="513"/>
      <c r="O220" s="513"/>
      <c r="P220" s="513"/>
      <c r="Q220" s="513"/>
      <c r="R220" s="513"/>
      <c r="S220" s="513"/>
      <c r="T220" s="513"/>
      <c r="U220" s="513"/>
      <c r="V220" s="513"/>
      <c r="W220" s="513"/>
      <c r="X220" s="513"/>
      <c r="Y220" s="513"/>
      <c r="Z220" s="513"/>
      <c r="AA220" s="513"/>
      <c r="AB220" s="513"/>
      <c r="AC220" s="513"/>
      <c r="AD220" s="513"/>
      <c r="AE220" s="513"/>
      <c r="AF220" s="513"/>
      <c r="AG220" s="513"/>
      <c r="AH220" s="513"/>
      <c r="AI220" s="513"/>
      <c r="AJ220" s="513"/>
      <c r="AK220" s="513"/>
      <c r="AL220" s="513"/>
      <c r="AM220" s="513"/>
      <c r="AN220" s="513"/>
    </row>
    <row r="221" spans="1:40" ht="18.75" customHeight="1">
      <c r="A221" s="513"/>
      <c r="B221" s="549"/>
      <c r="C221" s="513"/>
      <c r="D221" s="513"/>
      <c r="E221" s="513"/>
      <c r="F221" s="513"/>
      <c r="G221" s="513"/>
      <c r="H221" s="513"/>
      <c r="I221" s="513"/>
      <c r="J221" s="513"/>
      <c r="K221" s="513"/>
      <c r="L221" s="513"/>
      <c r="M221" s="513"/>
      <c r="N221" s="513"/>
      <c r="O221" s="513"/>
      <c r="P221" s="513"/>
      <c r="Q221" s="513"/>
      <c r="R221" s="513"/>
      <c r="S221" s="513"/>
      <c r="T221" s="513"/>
      <c r="U221" s="513"/>
      <c r="V221" s="513"/>
      <c r="W221" s="513"/>
      <c r="X221" s="513"/>
      <c r="Y221" s="513"/>
      <c r="Z221" s="513"/>
      <c r="AA221" s="513"/>
      <c r="AB221" s="513"/>
      <c r="AC221" s="513"/>
      <c r="AD221" s="513"/>
      <c r="AE221" s="513"/>
      <c r="AF221" s="513"/>
      <c r="AG221" s="513"/>
      <c r="AH221" s="513"/>
      <c r="AI221" s="513"/>
      <c r="AJ221" s="513"/>
      <c r="AK221" s="513"/>
      <c r="AL221" s="513"/>
      <c r="AM221" s="513"/>
      <c r="AN221" s="513"/>
    </row>
    <row r="222" spans="1:40" ht="18.75" customHeight="1">
      <c r="A222" s="513"/>
      <c r="B222" s="549"/>
      <c r="C222" s="513"/>
      <c r="D222" s="513"/>
      <c r="E222" s="513"/>
      <c r="F222" s="513"/>
      <c r="G222" s="513"/>
      <c r="H222" s="513"/>
      <c r="I222" s="513"/>
      <c r="J222" s="513"/>
      <c r="K222" s="513"/>
      <c r="L222" s="513"/>
      <c r="M222" s="513"/>
      <c r="N222" s="513"/>
      <c r="O222" s="513"/>
      <c r="P222" s="513"/>
      <c r="Q222" s="513"/>
      <c r="R222" s="513"/>
      <c r="S222" s="513"/>
      <c r="T222" s="513"/>
      <c r="U222" s="513"/>
      <c r="V222" s="513"/>
      <c r="W222" s="513"/>
      <c r="X222" s="513"/>
      <c r="Y222" s="513"/>
      <c r="Z222" s="513"/>
      <c r="AA222" s="513"/>
      <c r="AB222" s="513"/>
      <c r="AC222" s="513"/>
      <c r="AD222" s="513"/>
      <c r="AE222" s="513"/>
      <c r="AF222" s="513"/>
      <c r="AG222" s="513"/>
      <c r="AH222" s="513"/>
      <c r="AI222" s="513"/>
      <c r="AJ222" s="513"/>
      <c r="AK222" s="513"/>
      <c r="AL222" s="513"/>
      <c r="AM222" s="513"/>
      <c r="AN222" s="513"/>
    </row>
    <row r="223" spans="1:40" ht="18.75" customHeight="1">
      <c r="A223" s="513"/>
      <c r="B223" s="549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  <c r="R223" s="513"/>
      <c r="S223" s="513"/>
      <c r="T223" s="513"/>
      <c r="U223" s="513"/>
      <c r="V223" s="513"/>
      <c r="W223" s="513"/>
      <c r="X223" s="513"/>
      <c r="Y223" s="513"/>
      <c r="Z223" s="513"/>
      <c r="AA223" s="513"/>
      <c r="AB223" s="513"/>
      <c r="AC223" s="513"/>
      <c r="AD223" s="513"/>
      <c r="AE223" s="513"/>
      <c r="AF223" s="513"/>
      <c r="AG223" s="513"/>
      <c r="AH223" s="513"/>
      <c r="AI223" s="513"/>
      <c r="AJ223" s="513"/>
      <c r="AK223" s="513"/>
      <c r="AL223" s="513"/>
      <c r="AM223" s="513"/>
      <c r="AN223" s="513"/>
    </row>
    <row r="224" spans="1:40" ht="18.75" customHeight="1">
      <c r="A224" s="513"/>
      <c r="B224" s="549"/>
      <c r="C224" s="51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  <c r="R224" s="513"/>
      <c r="S224" s="513"/>
      <c r="T224" s="513"/>
      <c r="U224" s="513"/>
      <c r="V224" s="513"/>
      <c r="W224" s="513"/>
      <c r="X224" s="513"/>
      <c r="Y224" s="513"/>
      <c r="Z224" s="513"/>
      <c r="AA224" s="513"/>
      <c r="AB224" s="513"/>
      <c r="AC224" s="513"/>
      <c r="AD224" s="513"/>
      <c r="AE224" s="513"/>
      <c r="AF224" s="513"/>
      <c r="AG224" s="513"/>
      <c r="AH224" s="513"/>
      <c r="AI224" s="513"/>
      <c r="AJ224" s="513"/>
      <c r="AK224" s="513"/>
      <c r="AL224" s="513"/>
      <c r="AM224" s="513"/>
      <c r="AN224" s="513"/>
    </row>
    <row r="225" spans="1:40" ht="18.75" customHeight="1">
      <c r="A225" s="513"/>
      <c r="B225" s="549"/>
      <c r="C225" s="513"/>
      <c r="D225" s="513"/>
      <c r="E225" s="513"/>
      <c r="F225" s="513"/>
      <c r="G225" s="513"/>
      <c r="H225" s="513"/>
      <c r="I225" s="513"/>
      <c r="J225" s="513"/>
      <c r="K225" s="513"/>
      <c r="L225" s="513"/>
      <c r="M225" s="513"/>
      <c r="N225" s="513"/>
      <c r="O225" s="513"/>
      <c r="P225" s="513"/>
      <c r="Q225" s="513"/>
      <c r="R225" s="513"/>
      <c r="S225" s="513"/>
      <c r="T225" s="513"/>
      <c r="U225" s="513"/>
      <c r="V225" s="513"/>
      <c r="W225" s="513"/>
      <c r="X225" s="513"/>
      <c r="Y225" s="513"/>
      <c r="Z225" s="513"/>
      <c r="AA225" s="513"/>
      <c r="AB225" s="513"/>
      <c r="AC225" s="513"/>
      <c r="AD225" s="513"/>
      <c r="AE225" s="513"/>
      <c r="AF225" s="513"/>
      <c r="AG225" s="513"/>
      <c r="AH225" s="513"/>
      <c r="AI225" s="513"/>
      <c r="AJ225" s="513"/>
      <c r="AK225" s="513"/>
      <c r="AL225" s="513"/>
      <c r="AM225" s="513"/>
      <c r="AN225" s="513"/>
    </row>
    <row r="226" spans="1:40" ht="18.75" customHeight="1">
      <c r="A226" s="513"/>
      <c r="B226" s="549"/>
      <c r="C226" s="513"/>
      <c r="D226" s="513"/>
      <c r="E226" s="513"/>
      <c r="F226" s="513"/>
      <c r="G226" s="513"/>
      <c r="H226" s="513"/>
      <c r="I226" s="513"/>
      <c r="J226" s="513"/>
      <c r="K226" s="513"/>
      <c r="L226" s="513"/>
      <c r="M226" s="513"/>
      <c r="N226" s="513"/>
      <c r="O226" s="513"/>
      <c r="P226" s="513"/>
      <c r="Q226" s="513"/>
      <c r="R226" s="513"/>
      <c r="S226" s="513"/>
      <c r="T226" s="513"/>
      <c r="U226" s="513"/>
      <c r="V226" s="513"/>
      <c r="W226" s="513"/>
      <c r="X226" s="513"/>
      <c r="Y226" s="513"/>
      <c r="Z226" s="513"/>
      <c r="AA226" s="513"/>
      <c r="AB226" s="513"/>
      <c r="AC226" s="513"/>
      <c r="AD226" s="513"/>
      <c r="AE226" s="513"/>
      <c r="AF226" s="513"/>
      <c r="AG226" s="513"/>
      <c r="AH226" s="513"/>
      <c r="AI226" s="513"/>
      <c r="AJ226" s="513"/>
      <c r="AK226" s="513"/>
      <c r="AL226" s="513"/>
      <c r="AM226" s="513"/>
      <c r="AN226" s="513"/>
    </row>
    <row r="227" spans="1:40" ht="18.75" customHeight="1">
      <c r="A227" s="513"/>
      <c r="B227" s="549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  <c r="R227" s="513"/>
      <c r="S227" s="513"/>
      <c r="T227" s="513"/>
      <c r="U227" s="513"/>
      <c r="V227" s="513"/>
      <c r="W227" s="513"/>
      <c r="X227" s="513"/>
      <c r="Y227" s="513"/>
      <c r="Z227" s="513"/>
      <c r="AA227" s="513"/>
      <c r="AB227" s="513"/>
      <c r="AC227" s="513"/>
      <c r="AD227" s="513"/>
      <c r="AE227" s="513"/>
      <c r="AF227" s="513"/>
      <c r="AG227" s="513"/>
      <c r="AH227" s="513"/>
      <c r="AI227" s="513"/>
      <c r="AJ227" s="513"/>
      <c r="AK227" s="513"/>
      <c r="AL227" s="513"/>
      <c r="AM227" s="513"/>
      <c r="AN227" s="513"/>
    </row>
    <row r="228" spans="1:40" ht="18.75" customHeight="1">
      <c r="A228" s="513"/>
      <c r="B228" s="549"/>
      <c r="C228" s="513"/>
      <c r="D228" s="513"/>
      <c r="E228" s="513"/>
      <c r="F228" s="513"/>
      <c r="G228" s="513"/>
      <c r="H228" s="513"/>
      <c r="I228" s="513"/>
      <c r="J228" s="513"/>
      <c r="K228" s="513"/>
      <c r="L228" s="513"/>
      <c r="M228" s="513"/>
      <c r="N228" s="513"/>
      <c r="O228" s="513"/>
      <c r="P228" s="513"/>
      <c r="Q228" s="513"/>
      <c r="R228" s="513"/>
      <c r="S228" s="513"/>
      <c r="T228" s="513"/>
      <c r="U228" s="513"/>
      <c r="V228" s="513"/>
      <c r="W228" s="513"/>
      <c r="X228" s="513"/>
      <c r="Y228" s="513"/>
      <c r="Z228" s="513"/>
      <c r="AA228" s="513"/>
      <c r="AB228" s="513"/>
      <c r="AC228" s="513"/>
      <c r="AD228" s="513"/>
      <c r="AE228" s="513"/>
      <c r="AF228" s="513"/>
      <c r="AG228" s="513"/>
      <c r="AH228" s="513"/>
      <c r="AI228" s="513"/>
      <c r="AJ228" s="513"/>
      <c r="AK228" s="513"/>
      <c r="AL228" s="513"/>
      <c r="AM228" s="513"/>
      <c r="AN228" s="513"/>
    </row>
    <row r="229" spans="1:40" ht="18.75" customHeight="1">
      <c r="A229" s="513"/>
      <c r="B229" s="549"/>
      <c r="C229" s="513"/>
      <c r="D229" s="513"/>
      <c r="E229" s="513"/>
      <c r="F229" s="513"/>
      <c r="G229" s="513"/>
      <c r="H229" s="513"/>
      <c r="I229" s="513"/>
      <c r="J229" s="513"/>
      <c r="K229" s="513"/>
      <c r="L229" s="513"/>
      <c r="M229" s="513"/>
      <c r="N229" s="513"/>
      <c r="O229" s="513"/>
      <c r="P229" s="513"/>
      <c r="Q229" s="513"/>
      <c r="R229" s="513"/>
      <c r="S229" s="513"/>
      <c r="T229" s="513"/>
      <c r="U229" s="513"/>
      <c r="V229" s="513"/>
      <c r="W229" s="513"/>
      <c r="X229" s="513"/>
      <c r="Y229" s="513"/>
      <c r="Z229" s="513"/>
      <c r="AA229" s="513"/>
      <c r="AB229" s="513"/>
      <c r="AC229" s="513"/>
      <c r="AD229" s="513"/>
      <c r="AE229" s="513"/>
      <c r="AF229" s="513"/>
      <c r="AG229" s="513"/>
      <c r="AH229" s="513"/>
      <c r="AI229" s="513"/>
      <c r="AJ229" s="513"/>
      <c r="AK229" s="513"/>
      <c r="AL229" s="513"/>
      <c r="AM229" s="513"/>
      <c r="AN229" s="513"/>
    </row>
    <row r="230" spans="1:40" ht="18.75" customHeight="1">
      <c r="A230" s="513"/>
      <c r="B230" s="549"/>
      <c r="C230" s="513"/>
      <c r="D230" s="513"/>
      <c r="E230" s="513"/>
      <c r="F230" s="513"/>
      <c r="G230" s="513"/>
      <c r="H230" s="513"/>
      <c r="I230" s="513"/>
      <c r="J230" s="513"/>
      <c r="K230" s="513"/>
      <c r="L230" s="513"/>
      <c r="M230" s="513"/>
      <c r="N230" s="513"/>
      <c r="O230" s="513"/>
      <c r="P230" s="513"/>
      <c r="Q230" s="513"/>
      <c r="R230" s="513"/>
      <c r="S230" s="513"/>
      <c r="T230" s="513"/>
      <c r="U230" s="513"/>
      <c r="V230" s="513"/>
      <c r="W230" s="513"/>
      <c r="X230" s="513"/>
      <c r="Y230" s="513"/>
      <c r="Z230" s="513"/>
      <c r="AA230" s="513"/>
      <c r="AB230" s="513"/>
      <c r="AC230" s="513"/>
      <c r="AD230" s="513"/>
      <c r="AE230" s="513"/>
      <c r="AF230" s="513"/>
      <c r="AG230" s="513"/>
      <c r="AH230" s="513"/>
      <c r="AI230" s="513"/>
      <c r="AJ230" s="513"/>
      <c r="AK230" s="513"/>
      <c r="AL230" s="513"/>
      <c r="AM230" s="513"/>
      <c r="AN230" s="513"/>
    </row>
    <row r="231" spans="1:40" ht="18.75" customHeight="1">
      <c r="A231" s="513"/>
      <c r="B231" s="549"/>
      <c r="C231" s="513"/>
      <c r="D231" s="513"/>
      <c r="E231" s="513"/>
      <c r="F231" s="513"/>
      <c r="G231" s="513"/>
      <c r="H231" s="513"/>
      <c r="I231" s="513"/>
      <c r="J231" s="513"/>
      <c r="K231" s="513"/>
      <c r="L231" s="513"/>
      <c r="M231" s="513"/>
      <c r="N231" s="513"/>
      <c r="O231" s="513"/>
      <c r="P231" s="513"/>
      <c r="Q231" s="513"/>
      <c r="R231" s="513"/>
      <c r="S231" s="513"/>
      <c r="T231" s="513"/>
      <c r="U231" s="513"/>
      <c r="V231" s="513"/>
      <c r="W231" s="513"/>
      <c r="X231" s="513"/>
      <c r="Y231" s="513"/>
      <c r="Z231" s="513"/>
      <c r="AA231" s="513"/>
      <c r="AB231" s="513"/>
      <c r="AC231" s="513"/>
      <c r="AD231" s="513"/>
      <c r="AE231" s="513"/>
      <c r="AF231" s="513"/>
      <c r="AG231" s="513"/>
      <c r="AH231" s="513"/>
      <c r="AI231" s="513"/>
      <c r="AJ231" s="513"/>
      <c r="AK231" s="513"/>
      <c r="AL231" s="513"/>
      <c r="AM231" s="513"/>
      <c r="AN231" s="513"/>
    </row>
    <row r="232" spans="1:40" ht="18.75" customHeight="1">
      <c r="A232" s="513"/>
      <c r="B232" s="549"/>
      <c r="C232" s="513"/>
      <c r="D232" s="513"/>
      <c r="E232" s="513"/>
      <c r="F232" s="513"/>
      <c r="G232" s="513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  <c r="R232" s="513"/>
      <c r="S232" s="513"/>
      <c r="T232" s="513"/>
      <c r="U232" s="513"/>
      <c r="V232" s="513"/>
      <c r="W232" s="513"/>
      <c r="X232" s="513"/>
      <c r="Y232" s="513"/>
      <c r="Z232" s="513"/>
      <c r="AA232" s="513"/>
      <c r="AB232" s="513"/>
      <c r="AC232" s="513"/>
      <c r="AD232" s="513"/>
      <c r="AE232" s="513"/>
      <c r="AF232" s="513"/>
      <c r="AG232" s="513"/>
      <c r="AH232" s="513"/>
      <c r="AI232" s="513"/>
      <c r="AJ232" s="513"/>
      <c r="AK232" s="513"/>
      <c r="AL232" s="513"/>
      <c r="AM232" s="513"/>
      <c r="AN232" s="513"/>
    </row>
    <row r="233" spans="1:40" ht="18.75" customHeight="1">
      <c r="A233" s="513"/>
      <c r="B233" s="549"/>
      <c r="C233" s="513"/>
      <c r="D233" s="513"/>
      <c r="E233" s="513"/>
      <c r="F233" s="513"/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  <c r="R233" s="513"/>
      <c r="S233" s="513"/>
      <c r="T233" s="513"/>
      <c r="U233" s="513"/>
      <c r="V233" s="513"/>
      <c r="W233" s="513"/>
      <c r="X233" s="513"/>
      <c r="Y233" s="513"/>
      <c r="Z233" s="513"/>
      <c r="AA233" s="513"/>
      <c r="AB233" s="513"/>
      <c r="AC233" s="513"/>
      <c r="AD233" s="513"/>
      <c r="AE233" s="513"/>
      <c r="AF233" s="513"/>
      <c r="AG233" s="513"/>
      <c r="AH233" s="513"/>
      <c r="AI233" s="513"/>
      <c r="AJ233" s="513"/>
      <c r="AK233" s="513"/>
      <c r="AL233" s="513"/>
      <c r="AM233" s="513"/>
      <c r="AN233" s="513"/>
    </row>
    <row r="234" spans="1:40" ht="18.75" customHeight="1">
      <c r="A234" s="513"/>
      <c r="B234" s="549"/>
      <c r="C234" s="513"/>
      <c r="D234" s="513"/>
      <c r="E234" s="513"/>
      <c r="F234" s="513"/>
      <c r="G234" s="513"/>
      <c r="H234" s="513"/>
      <c r="I234" s="513"/>
      <c r="J234" s="513"/>
      <c r="K234" s="513"/>
      <c r="L234" s="513"/>
      <c r="M234" s="513"/>
      <c r="N234" s="513"/>
      <c r="O234" s="513"/>
      <c r="P234" s="513"/>
      <c r="Q234" s="513"/>
      <c r="R234" s="513"/>
      <c r="S234" s="513"/>
      <c r="T234" s="513"/>
      <c r="U234" s="513"/>
      <c r="V234" s="513"/>
      <c r="W234" s="513"/>
      <c r="X234" s="513"/>
      <c r="Y234" s="513"/>
      <c r="Z234" s="513"/>
      <c r="AA234" s="513"/>
      <c r="AB234" s="513"/>
      <c r="AC234" s="513"/>
      <c r="AD234" s="513"/>
      <c r="AE234" s="513"/>
      <c r="AF234" s="513"/>
      <c r="AG234" s="513"/>
      <c r="AH234" s="513"/>
      <c r="AI234" s="513"/>
      <c r="AJ234" s="513"/>
      <c r="AK234" s="513"/>
      <c r="AL234" s="513"/>
      <c r="AM234" s="513"/>
      <c r="AN234" s="513"/>
    </row>
    <row r="235" spans="1:40" ht="18.75" customHeight="1">
      <c r="A235" s="513"/>
      <c r="B235" s="549"/>
      <c r="C235" s="513"/>
      <c r="D235" s="513"/>
      <c r="E235" s="513"/>
      <c r="F235" s="513"/>
      <c r="G235" s="513"/>
      <c r="H235" s="513"/>
      <c r="I235" s="513"/>
      <c r="J235" s="513"/>
      <c r="K235" s="513"/>
      <c r="L235" s="513"/>
      <c r="M235" s="513"/>
      <c r="N235" s="513"/>
      <c r="O235" s="513"/>
      <c r="P235" s="513"/>
      <c r="Q235" s="513"/>
      <c r="R235" s="513"/>
      <c r="S235" s="513"/>
      <c r="T235" s="513"/>
      <c r="U235" s="513"/>
      <c r="V235" s="513"/>
      <c r="W235" s="513"/>
      <c r="X235" s="513"/>
      <c r="Y235" s="513"/>
      <c r="Z235" s="513"/>
      <c r="AA235" s="513"/>
      <c r="AB235" s="513"/>
      <c r="AC235" s="513"/>
      <c r="AD235" s="513"/>
      <c r="AE235" s="513"/>
      <c r="AF235" s="513"/>
      <c r="AG235" s="513"/>
      <c r="AH235" s="513"/>
      <c r="AI235" s="513"/>
      <c r="AJ235" s="513"/>
      <c r="AK235" s="513"/>
      <c r="AL235" s="513"/>
      <c r="AM235" s="513"/>
      <c r="AN235" s="513"/>
    </row>
    <row r="236" spans="1:40" ht="18.75" customHeight="1">
      <c r="A236" s="513"/>
      <c r="B236" s="549"/>
      <c r="C236" s="513"/>
      <c r="D236" s="513"/>
      <c r="E236" s="513"/>
      <c r="F236" s="513"/>
      <c r="G236" s="513"/>
      <c r="H236" s="513"/>
      <c r="I236" s="513"/>
      <c r="J236" s="513"/>
      <c r="K236" s="513"/>
      <c r="L236" s="513"/>
      <c r="M236" s="513"/>
      <c r="N236" s="513"/>
      <c r="O236" s="513"/>
      <c r="P236" s="513"/>
      <c r="Q236" s="513"/>
      <c r="R236" s="513"/>
      <c r="S236" s="513"/>
      <c r="T236" s="513"/>
      <c r="U236" s="513"/>
      <c r="V236" s="513"/>
      <c r="W236" s="513"/>
      <c r="X236" s="513"/>
      <c r="Y236" s="513"/>
      <c r="Z236" s="513"/>
      <c r="AA236" s="513"/>
      <c r="AB236" s="513"/>
      <c r="AC236" s="513"/>
      <c r="AD236" s="513"/>
      <c r="AE236" s="513"/>
      <c r="AF236" s="513"/>
      <c r="AG236" s="513"/>
      <c r="AH236" s="513"/>
      <c r="AI236" s="513"/>
      <c r="AJ236" s="513"/>
      <c r="AK236" s="513"/>
      <c r="AL236" s="513"/>
      <c r="AM236" s="513"/>
      <c r="AN236" s="513"/>
    </row>
    <row r="237" spans="1:40" ht="18.75" customHeight="1">
      <c r="A237" s="513"/>
      <c r="B237" s="549"/>
      <c r="C237" s="513"/>
      <c r="D237" s="513"/>
      <c r="E237" s="513"/>
      <c r="F237" s="513"/>
      <c r="G237" s="513"/>
      <c r="H237" s="513"/>
      <c r="I237" s="513"/>
      <c r="J237" s="513"/>
      <c r="K237" s="513"/>
      <c r="L237" s="513"/>
      <c r="M237" s="513"/>
      <c r="N237" s="513"/>
      <c r="O237" s="513"/>
      <c r="P237" s="513"/>
      <c r="Q237" s="513"/>
      <c r="R237" s="513"/>
      <c r="S237" s="513"/>
      <c r="T237" s="513"/>
      <c r="U237" s="513"/>
      <c r="V237" s="513"/>
      <c r="W237" s="513"/>
      <c r="X237" s="513"/>
      <c r="Y237" s="513"/>
      <c r="Z237" s="513"/>
      <c r="AA237" s="513"/>
      <c r="AB237" s="513"/>
      <c r="AC237" s="513"/>
      <c r="AD237" s="513"/>
      <c r="AE237" s="513"/>
      <c r="AF237" s="513"/>
      <c r="AG237" s="513"/>
      <c r="AH237" s="513"/>
      <c r="AI237" s="513"/>
      <c r="AJ237" s="513"/>
      <c r="AK237" s="513"/>
      <c r="AL237" s="513"/>
      <c r="AM237" s="513"/>
      <c r="AN237" s="513"/>
    </row>
    <row r="238" spans="1:40" ht="18.75" customHeight="1">
      <c r="A238" s="513"/>
      <c r="B238" s="549"/>
      <c r="C238" s="513"/>
      <c r="D238" s="513"/>
      <c r="E238" s="513"/>
      <c r="F238" s="513"/>
      <c r="G238" s="513"/>
      <c r="H238" s="513"/>
      <c r="I238" s="513"/>
      <c r="J238" s="513"/>
      <c r="K238" s="513"/>
      <c r="L238" s="513"/>
      <c r="M238" s="513"/>
      <c r="N238" s="513"/>
      <c r="O238" s="513"/>
      <c r="P238" s="513"/>
      <c r="Q238" s="513"/>
      <c r="R238" s="513"/>
      <c r="S238" s="513"/>
      <c r="T238" s="513"/>
      <c r="U238" s="513"/>
      <c r="V238" s="513"/>
      <c r="W238" s="513"/>
      <c r="X238" s="513"/>
      <c r="Y238" s="513"/>
      <c r="Z238" s="513"/>
      <c r="AA238" s="513"/>
      <c r="AB238" s="513"/>
      <c r="AC238" s="513"/>
      <c r="AD238" s="513"/>
      <c r="AE238" s="513"/>
      <c r="AF238" s="513"/>
      <c r="AG238" s="513"/>
      <c r="AH238" s="513"/>
      <c r="AI238" s="513"/>
      <c r="AJ238" s="513"/>
      <c r="AK238" s="513"/>
      <c r="AL238" s="513"/>
      <c r="AM238" s="513"/>
      <c r="AN238" s="513"/>
    </row>
    <row r="239" spans="1:40" ht="18.75" customHeight="1">
      <c r="A239" s="513"/>
      <c r="B239" s="549"/>
      <c r="C239" s="513"/>
      <c r="D239" s="513"/>
      <c r="E239" s="513"/>
      <c r="F239" s="513"/>
      <c r="G239" s="513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  <c r="R239" s="513"/>
      <c r="S239" s="513"/>
      <c r="T239" s="513"/>
      <c r="U239" s="513"/>
      <c r="V239" s="513"/>
      <c r="W239" s="513"/>
      <c r="X239" s="513"/>
      <c r="Y239" s="513"/>
      <c r="Z239" s="513"/>
      <c r="AA239" s="513"/>
      <c r="AB239" s="513"/>
      <c r="AC239" s="513"/>
      <c r="AD239" s="513"/>
      <c r="AE239" s="513"/>
      <c r="AF239" s="513"/>
      <c r="AG239" s="513"/>
      <c r="AH239" s="513"/>
      <c r="AI239" s="513"/>
      <c r="AJ239" s="513"/>
      <c r="AK239" s="513"/>
      <c r="AL239" s="513"/>
      <c r="AM239" s="513"/>
      <c r="AN239" s="513"/>
    </row>
    <row r="240" spans="1:40" ht="18.75" customHeight="1">
      <c r="A240" s="513"/>
      <c r="B240" s="549"/>
      <c r="C240" s="513"/>
      <c r="D240" s="513"/>
      <c r="E240" s="513"/>
      <c r="F240" s="513"/>
      <c r="G240" s="513"/>
      <c r="H240" s="513"/>
      <c r="I240" s="513"/>
      <c r="J240" s="513"/>
      <c r="K240" s="513"/>
      <c r="L240" s="513"/>
      <c r="M240" s="513"/>
      <c r="N240" s="513"/>
      <c r="O240" s="513"/>
      <c r="P240" s="513"/>
      <c r="Q240" s="513"/>
      <c r="R240" s="513"/>
      <c r="S240" s="513"/>
      <c r="T240" s="513"/>
      <c r="U240" s="513"/>
      <c r="V240" s="513"/>
      <c r="W240" s="513"/>
      <c r="X240" s="513"/>
      <c r="Y240" s="513"/>
      <c r="Z240" s="513"/>
      <c r="AA240" s="513"/>
      <c r="AB240" s="513"/>
      <c r="AC240" s="513"/>
      <c r="AD240" s="513"/>
      <c r="AE240" s="513"/>
      <c r="AF240" s="513"/>
      <c r="AG240" s="513"/>
      <c r="AH240" s="513"/>
      <c r="AI240" s="513"/>
      <c r="AJ240" s="513"/>
      <c r="AK240" s="513"/>
      <c r="AL240" s="513"/>
      <c r="AM240" s="513"/>
      <c r="AN240" s="513"/>
    </row>
    <row r="241" spans="1:40" ht="18.75" customHeight="1">
      <c r="A241" s="513"/>
      <c r="B241" s="549"/>
      <c r="C241" s="513"/>
      <c r="D241" s="513"/>
      <c r="E241" s="513"/>
      <c r="F241" s="513"/>
      <c r="G241" s="513"/>
      <c r="H241" s="513"/>
      <c r="I241" s="513"/>
      <c r="J241" s="513"/>
      <c r="K241" s="513"/>
      <c r="L241" s="513"/>
      <c r="M241" s="513"/>
      <c r="N241" s="513"/>
      <c r="O241" s="513"/>
      <c r="P241" s="513"/>
      <c r="Q241" s="513"/>
      <c r="R241" s="513"/>
      <c r="S241" s="513"/>
      <c r="T241" s="513"/>
      <c r="U241" s="513"/>
      <c r="V241" s="513"/>
      <c r="W241" s="513"/>
      <c r="X241" s="513"/>
      <c r="Y241" s="513"/>
      <c r="Z241" s="513"/>
      <c r="AA241" s="513"/>
      <c r="AB241" s="513"/>
      <c r="AC241" s="513"/>
      <c r="AD241" s="513"/>
      <c r="AE241" s="513"/>
      <c r="AF241" s="513"/>
      <c r="AG241" s="513"/>
      <c r="AH241" s="513"/>
      <c r="AI241" s="513"/>
      <c r="AJ241" s="513"/>
      <c r="AK241" s="513"/>
      <c r="AL241" s="513"/>
      <c r="AM241" s="513"/>
      <c r="AN241" s="513"/>
    </row>
    <row r="242" spans="1:40" ht="18.75" customHeight="1">
      <c r="A242" s="513"/>
      <c r="B242" s="549"/>
      <c r="C242" s="513"/>
      <c r="D242" s="513"/>
      <c r="E242" s="513"/>
      <c r="F242" s="513"/>
      <c r="G242" s="513"/>
      <c r="H242" s="513"/>
      <c r="I242" s="513"/>
      <c r="J242" s="513"/>
      <c r="K242" s="513"/>
      <c r="L242" s="513"/>
      <c r="M242" s="513"/>
      <c r="N242" s="513"/>
      <c r="O242" s="513"/>
      <c r="P242" s="513"/>
      <c r="Q242" s="513"/>
      <c r="R242" s="513"/>
      <c r="S242" s="513"/>
      <c r="T242" s="513"/>
      <c r="U242" s="513"/>
      <c r="V242" s="513"/>
      <c r="W242" s="513"/>
      <c r="X242" s="513"/>
      <c r="Y242" s="513"/>
      <c r="Z242" s="513"/>
      <c r="AA242" s="513"/>
      <c r="AB242" s="513"/>
      <c r="AC242" s="513"/>
      <c r="AD242" s="513"/>
      <c r="AE242" s="513"/>
      <c r="AF242" s="513"/>
      <c r="AG242" s="513"/>
      <c r="AH242" s="513"/>
      <c r="AI242" s="513"/>
      <c r="AJ242" s="513"/>
      <c r="AK242" s="513"/>
      <c r="AL242" s="513"/>
      <c r="AM242" s="513"/>
      <c r="AN242" s="513"/>
    </row>
    <row r="243" spans="1:40" ht="18.75" customHeight="1">
      <c r="A243" s="513"/>
      <c r="B243" s="549"/>
      <c r="C243" s="513"/>
      <c r="D243" s="513"/>
      <c r="E243" s="513"/>
      <c r="F243" s="513"/>
      <c r="G243" s="513"/>
      <c r="H243" s="513"/>
      <c r="I243" s="513"/>
      <c r="J243" s="513"/>
      <c r="K243" s="513"/>
      <c r="L243" s="513"/>
      <c r="M243" s="513"/>
      <c r="N243" s="513"/>
      <c r="O243" s="513"/>
      <c r="P243" s="513"/>
      <c r="Q243" s="513"/>
      <c r="R243" s="513"/>
      <c r="S243" s="513"/>
      <c r="T243" s="513"/>
      <c r="U243" s="513"/>
      <c r="V243" s="513"/>
      <c r="W243" s="513"/>
      <c r="X243" s="513"/>
      <c r="Y243" s="513"/>
      <c r="Z243" s="513"/>
      <c r="AA243" s="513"/>
      <c r="AB243" s="513"/>
      <c r="AC243" s="513"/>
      <c r="AD243" s="513"/>
      <c r="AE243" s="513"/>
      <c r="AF243" s="513"/>
      <c r="AG243" s="513"/>
      <c r="AH243" s="513"/>
      <c r="AI243" s="513"/>
      <c r="AJ243" s="513"/>
      <c r="AK243" s="513"/>
      <c r="AL243" s="513"/>
      <c r="AM243" s="513"/>
      <c r="AN243" s="513"/>
    </row>
    <row r="244" spans="1:40" ht="18.75" customHeight="1">
      <c r="A244" s="513"/>
      <c r="B244" s="549"/>
      <c r="C244" s="513"/>
      <c r="D244" s="513"/>
      <c r="E244" s="513"/>
      <c r="F244" s="513"/>
      <c r="G244" s="513"/>
      <c r="H244" s="513"/>
      <c r="I244" s="513"/>
      <c r="J244" s="513"/>
      <c r="K244" s="513"/>
      <c r="L244" s="513"/>
      <c r="M244" s="513"/>
      <c r="N244" s="513"/>
      <c r="O244" s="513"/>
      <c r="P244" s="513"/>
      <c r="Q244" s="513"/>
      <c r="R244" s="513"/>
      <c r="S244" s="513"/>
      <c r="T244" s="513"/>
      <c r="U244" s="513"/>
      <c r="V244" s="513"/>
      <c r="W244" s="513"/>
      <c r="X244" s="513"/>
      <c r="Y244" s="513"/>
      <c r="Z244" s="513"/>
      <c r="AA244" s="513"/>
      <c r="AB244" s="513"/>
      <c r="AC244" s="513"/>
      <c r="AD244" s="513"/>
      <c r="AE244" s="513"/>
      <c r="AF244" s="513"/>
      <c r="AG244" s="513"/>
      <c r="AH244" s="513"/>
      <c r="AI244" s="513"/>
      <c r="AJ244" s="513"/>
      <c r="AK244" s="513"/>
      <c r="AL244" s="513"/>
      <c r="AM244" s="513"/>
      <c r="AN244" s="513"/>
    </row>
    <row r="245" spans="1:40" ht="18.75" customHeight="1">
      <c r="A245" s="513"/>
      <c r="B245" s="549"/>
      <c r="C245" s="513"/>
      <c r="D245" s="513"/>
      <c r="E245" s="513"/>
      <c r="F245" s="513"/>
      <c r="G245" s="513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  <c r="R245" s="513"/>
      <c r="S245" s="513"/>
      <c r="T245" s="513"/>
      <c r="U245" s="513"/>
      <c r="V245" s="513"/>
      <c r="W245" s="513"/>
      <c r="X245" s="513"/>
      <c r="Y245" s="513"/>
      <c r="Z245" s="513"/>
      <c r="AA245" s="513"/>
      <c r="AB245" s="513"/>
      <c r="AC245" s="513"/>
      <c r="AD245" s="513"/>
      <c r="AE245" s="513"/>
      <c r="AF245" s="513"/>
      <c r="AG245" s="513"/>
      <c r="AH245" s="513"/>
      <c r="AI245" s="513"/>
      <c r="AJ245" s="513"/>
      <c r="AK245" s="513"/>
      <c r="AL245" s="513"/>
      <c r="AM245" s="513"/>
      <c r="AN245" s="513"/>
    </row>
    <row r="246" spans="1:40" ht="18.75" customHeight="1">
      <c r="A246" s="513"/>
      <c r="B246" s="549"/>
      <c r="C246" s="513"/>
      <c r="D246" s="513"/>
      <c r="E246" s="513"/>
      <c r="F246" s="513"/>
      <c r="G246" s="513"/>
      <c r="H246" s="513"/>
      <c r="I246" s="513"/>
      <c r="J246" s="513"/>
      <c r="K246" s="513"/>
      <c r="L246" s="513"/>
      <c r="M246" s="513"/>
      <c r="N246" s="513"/>
      <c r="O246" s="513"/>
      <c r="P246" s="513"/>
      <c r="Q246" s="513"/>
      <c r="R246" s="513"/>
      <c r="S246" s="513"/>
      <c r="T246" s="513"/>
      <c r="U246" s="513"/>
      <c r="V246" s="513"/>
      <c r="W246" s="513"/>
      <c r="X246" s="513"/>
      <c r="Y246" s="513"/>
      <c r="Z246" s="513"/>
      <c r="AA246" s="513"/>
      <c r="AB246" s="513"/>
      <c r="AC246" s="513"/>
      <c r="AD246" s="513"/>
      <c r="AE246" s="513"/>
      <c r="AF246" s="513"/>
      <c r="AG246" s="513"/>
      <c r="AH246" s="513"/>
      <c r="AI246" s="513"/>
      <c r="AJ246" s="513"/>
      <c r="AK246" s="513"/>
      <c r="AL246" s="513"/>
      <c r="AM246" s="513"/>
      <c r="AN246" s="513"/>
    </row>
    <row r="247" spans="1:40" ht="18.75" customHeight="1">
      <c r="A247" s="513"/>
      <c r="B247" s="549"/>
      <c r="C247" s="513"/>
      <c r="D247" s="513"/>
      <c r="E247" s="513"/>
      <c r="F247" s="513"/>
      <c r="G247" s="513"/>
      <c r="H247" s="513"/>
      <c r="I247" s="513"/>
      <c r="J247" s="513"/>
      <c r="K247" s="513"/>
      <c r="L247" s="513"/>
      <c r="M247" s="513"/>
      <c r="N247" s="513"/>
      <c r="O247" s="513"/>
      <c r="P247" s="513"/>
      <c r="Q247" s="513"/>
      <c r="R247" s="513"/>
      <c r="S247" s="513"/>
      <c r="T247" s="513"/>
      <c r="U247" s="513"/>
      <c r="V247" s="513"/>
      <c r="W247" s="513"/>
      <c r="X247" s="513"/>
      <c r="Y247" s="513"/>
      <c r="Z247" s="513"/>
      <c r="AA247" s="513"/>
      <c r="AB247" s="513"/>
      <c r="AC247" s="513"/>
      <c r="AD247" s="513"/>
      <c r="AE247" s="513"/>
      <c r="AF247" s="513"/>
      <c r="AG247" s="513"/>
      <c r="AH247" s="513"/>
      <c r="AI247" s="513"/>
      <c r="AJ247" s="513"/>
      <c r="AK247" s="513"/>
      <c r="AL247" s="513"/>
      <c r="AM247" s="513"/>
      <c r="AN247" s="513"/>
    </row>
    <row r="248" spans="1:40" ht="18.75" customHeight="1">
      <c r="A248" s="513"/>
      <c r="B248" s="549"/>
      <c r="C248" s="513"/>
      <c r="D248" s="513"/>
      <c r="E248" s="513"/>
      <c r="F248" s="513"/>
      <c r="G248" s="513"/>
      <c r="H248" s="513"/>
      <c r="I248" s="513"/>
      <c r="J248" s="513"/>
      <c r="K248" s="513"/>
      <c r="L248" s="513"/>
      <c r="M248" s="513"/>
      <c r="N248" s="513"/>
      <c r="O248" s="513"/>
      <c r="P248" s="513"/>
      <c r="Q248" s="513"/>
      <c r="R248" s="513"/>
      <c r="S248" s="513"/>
      <c r="T248" s="513"/>
      <c r="U248" s="513"/>
      <c r="V248" s="513"/>
      <c r="W248" s="513"/>
      <c r="X248" s="513"/>
      <c r="Y248" s="513"/>
      <c r="Z248" s="513"/>
      <c r="AA248" s="513"/>
      <c r="AB248" s="513"/>
      <c r="AC248" s="513"/>
      <c r="AD248" s="513"/>
      <c r="AE248" s="513"/>
      <c r="AF248" s="513"/>
      <c r="AG248" s="513"/>
      <c r="AH248" s="513"/>
      <c r="AI248" s="513"/>
      <c r="AJ248" s="513"/>
      <c r="AK248" s="513"/>
      <c r="AL248" s="513"/>
      <c r="AM248" s="513"/>
      <c r="AN248" s="513"/>
    </row>
    <row r="249" spans="1:40" ht="18.75" customHeight="1">
      <c r="A249" s="513"/>
      <c r="B249" s="549"/>
      <c r="C249" s="513"/>
      <c r="D249" s="513"/>
      <c r="E249" s="513"/>
      <c r="F249" s="513"/>
      <c r="G249" s="513"/>
      <c r="H249" s="513"/>
      <c r="I249" s="513"/>
      <c r="J249" s="513"/>
      <c r="K249" s="513"/>
      <c r="L249" s="513"/>
      <c r="M249" s="513"/>
      <c r="N249" s="513"/>
      <c r="O249" s="513"/>
      <c r="P249" s="513"/>
      <c r="Q249" s="513"/>
      <c r="R249" s="513"/>
      <c r="S249" s="513"/>
      <c r="T249" s="513"/>
      <c r="U249" s="513"/>
      <c r="V249" s="513"/>
      <c r="W249" s="513"/>
      <c r="X249" s="513"/>
      <c r="Y249" s="513"/>
      <c r="Z249" s="513"/>
      <c r="AA249" s="513"/>
      <c r="AB249" s="513"/>
      <c r="AC249" s="513"/>
      <c r="AD249" s="513"/>
      <c r="AE249" s="513"/>
      <c r="AF249" s="513"/>
      <c r="AG249" s="513"/>
      <c r="AH249" s="513"/>
      <c r="AI249" s="513"/>
      <c r="AJ249" s="513"/>
      <c r="AK249" s="513"/>
      <c r="AL249" s="513"/>
      <c r="AM249" s="513"/>
      <c r="AN249" s="513"/>
    </row>
    <row r="250" spans="1:40" ht="18.75" customHeight="1">
      <c r="A250" s="513"/>
      <c r="B250" s="549"/>
      <c r="C250" s="513"/>
      <c r="D250" s="513"/>
      <c r="E250" s="513"/>
      <c r="F250" s="513"/>
      <c r="G250" s="513"/>
      <c r="H250" s="513"/>
      <c r="I250" s="513"/>
      <c r="J250" s="513"/>
      <c r="K250" s="513"/>
      <c r="L250" s="513"/>
      <c r="M250" s="513"/>
      <c r="N250" s="513"/>
      <c r="O250" s="513"/>
      <c r="P250" s="513"/>
      <c r="Q250" s="513"/>
      <c r="R250" s="513"/>
      <c r="S250" s="513"/>
      <c r="T250" s="513"/>
      <c r="U250" s="513"/>
      <c r="V250" s="513"/>
      <c r="W250" s="513"/>
      <c r="X250" s="513"/>
      <c r="Y250" s="513"/>
      <c r="Z250" s="513"/>
      <c r="AA250" s="513"/>
      <c r="AB250" s="513"/>
      <c r="AC250" s="513"/>
      <c r="AD250" s="513"/>
      <c r="AE250" s="513"/>
      <c r="AF250" s="513"/>
      <c r="AG250" s="513"/>
      <c r="AH250" s="513"/>
      <c r="AI250" s="513"/>
      <c r="AJ250" s="513"/>
      <c r="AK250" s="513"/>
      <c r="AL250" s="513"/>
      <c r="AM250" s="513"/>
      <c r="AN250" s="513"/>
    </row>
    <row r="251" spans="1:40" ht="18.75" customHeight="1">
      <c r="A251" s="513"/>
      <c r="B251" s="549"/>
      <c r="C251" s="513"/>
      <c r="D251" s="513"/>
      <c r="E251" s="513"/>
      <c r="F251" s="513"/>
      <c r="G251" s="513"/>
      <c r="H251" s="513"/>
      <c r="I251" s="513"/>
      <c r="J251" s="513"/>
      <c r="K251" s="513"/>
      <c r="L251" s="513"/>
      <c r="M251" s="513"/>
      <c r="N251" s="513"/>
      <c r="O251" s="513"/>
      <c r="P251" s="513"/>
      <c r="Q251" s="513"/>
      <c r="R251" s="513"/>
      <c r="S251" s="513"/>
      <c r="T251" s="513"/>
      <c r="U251" s="513"/>
      <c r="V251" s="513"/>
      <c r="W251" s="513"/>
      <c r="X251" s="513"/>
      <c r="Y251" s="513"/>
      <c r="Z251" s="513"/>
      <c r="AA251" s="513"/>
      <c r="AB251" s="513"/>
      <c r="AC251" s="513"/>
      <c r="AD251" s="513"/>
      <c r="AE251" s="513"/>
      <c r="AF251" s="513"/>
      <c r="AG251" s="513"/>
      <c r="AH251" s="513"/>
      <c r="AI251" s="513"/>
      <c r="AJ251" s="513"/>
      <c r="AK251" s="513"/>
      <c r="AL251" s="513"/>
      <c r="AM251" s="513"/>
      <c r="AN251" s="513"/>
    </row>
    <row r="252" spans="1:40" ht="18.75" customHeight="1">
      <c r="A252" s="513"/>
      <c r="B252" s="549"/>
      <c r="C252" s="513"/>
      <c r="D252" s="513"/>
      <c r="E252" s="513"/>
      <c r="F252" s="513"/>
      <c r="G252" s="513"/>
      <c r="H252" s="513"/>
      <c r="I252" s="513"/>
      <c r="J252" s="513"/>
      <c r="K252" s="513"/>
      <c r="L252" s="513"/>
      <c r="M252" s="513"/>
      <c r="N252" s="513"/>
      <c r="O252" s="513"/>
      <c r="P252" s="513"/>
      <c r="Q252" s="513"/>
      <c r="R252" s="513"/>
      <c r="S252" s="513"/>
      <c r="T252" s="513"/>
      <c r="U252" s="513"/>
      <c r="V252" s="513"/>
      <c r="W252" s="513"/>
      <c r="X252" s="513"/>
      <c r="Y252" s="513"/>
      <c r="Z252" s="513"/>
      <c r="AA252" s="513"/>
      <c r="AB252" s="513"/>
      <c r="AC252" s="513"/>
      <c r="AD252" s="513"/>
      <c r="AE252" s="513"/>
      <c r="AF252" s="513"/>
      <c r="AG252" s="513"/>
      <c r="AH252" s="513"/>
      <c r="AI252" s="513"/>
      <c r="AJ252" s="513"/>
      <c r="AK252" s="513"/>
      <c r="AL252" s="513"/>
      <c r="AM252" s="513"/>
      <c r="AN252" s="513"/>
    </row>
    <row r="253" spans="1:40" ht="18.75" customHeight="1">
      <c r="A253" s="513"/>
      <c r="B253" s="549"/>
      <c r="C253" s="513"/>
      <c r="D253" s="513"/>
      <c r="E253" s="513"/>
      <c r="F253" s="513"/>
      <c r="G253" s="513"/>
      <c r="H253" s="513"/>
      <c r="I253" s="513"/>
      <c r="J253" s="513"/>
      <c r="K253" s="513"/>
      <c r="L253" s="513"/>
      <c r="M253" s="513"/>
      <c r="N253" s="513"/>
      <c r="O253" s="513"/>
      <c r="P253" s="513"/>
      <c r="Q253" s="513"/>
      <c r="R253" s="513"/>
      <c r="S253" s="513"/>
      <c r="T253" s="513"/>
      <c r="U253" s="513"/>
      <c r="V253" s="513"/>
      <c r="W253" s="513"/>
      <c r="X253" s="513"/>
      <c r="Y253" s="513"/>
      <c r="Z253" s="513"/>
      <c r="AA253" s="513"/>
      <c r="AB253" s="513"/>
      <c r="AC253" s="513"/>
      <c r="AD253" s="513"/>
      <c r="AE253" s="513"/>
      <c r="AF253" s="513"/>
      <c r="AG253" s="513"/>
      <c r="AH253" s="513"/>
      <c r="AI253" s="513"/>
      <c r="AJ253" s="513"/>
      <c r="AK253" s="513"/>
      <c r="AL253" s="513"/>
      <c r="AM253" s="513"/>
      <c r="AN253" s="513"/>
    </row>
    <row r="254" spans="1:40" ht="18.75" customHeight="1">
      <c r="A254" s="513"/>
      <c r="B254" s="549"/>
      <c r="C254" s="513"/>
      <c r="D254" s="513"/>
      <c r="E254" s="513"/>
      <c r="F254" s="513"/>
      <c r="G254" s="513"/>
      <c r="H254" s="513"/>
      <c r="I254" s="513"/>
      <c r="J254" s="513"/>
      <c r="K254" s="513"/>
      <c r="L254" s="513"/>
      <c r="M254" s="513"/>
      <c r="N254" s="513"/>
      <c r="O254" s="513"/>
      <c r="P254" s="513"/>
      <c r="Q254" s="513"/>
      <c r="R254" s="513"/>
      <c r="S254" s="513"/>
      <c r="T254" s="513"/>
      <c r="U254" s="513"/>
      <c r="V254" s="513"/>
      <c r="W254" s="513"/>
      <c r="X254" s="513"/>
      <c r="Y254" s="513"/>
      <c r="Z254" s="513"/>
      <c r="AA254" s="513"/>
      <c r="AB254" s="513"/>
      <c r="AC254" s="513"/>
      <c r="AD254" s="513"/>
      <c r="AE254" s="513"/>
      <c r="AF254" s="513"/>
      <c r="AG254" s="513"/>
      <c r="AH254" s="513"/>
      <c r="AI254" s="513"/>
      <c r="AJ254" s="513"/>
      <c r="AK254" s="513"/>
      <c r="AL254" s="513"/>
      <c r="AM254" s="513"/>
      <c r="AN254" s="513"/>
    </row>
    <row r="255" spans="1:40" ht="18.75" customHeight="1">
      <c r="A255" s="513"/>
      <c r="B255" s="549"/>
      <c r="C255" s="513"/>
      <c r="D255" s="513"/>
      <c r="E255" s="513"/>
      <c r="F255" s="513"/>
      <c r="G255" s="513"/>
      <c r="H255" s="513"/>
      <c r="I255" s="513"/>
      <c r="J255" s="513"/>
      <c r="K255" s="513"/>
      <c r="L255" s="513"/>
      <c r="M255" s="513"/>
      <c r="N255" s="513"/>
      <c r="O255" s="513"/>
      <c r="P255" s="513"/>
      <c r="Q255" s="513"/>
      <c r="R255" s="513"/>
      <c r="S255" s="513"/>
      <c r="T255" s="513"/>
      <c r="U255" s="513"/>
      <c r="V255" s="513"/>
      <c r="W255" s="513"/>
      <c r="X255" s="513"/>
      <c r="Y255" s="513"/>
      <c r="Z255" s="513"/>
      <c r="AA255" s="513"/>
      <c r="AB255" s="513"/>
      <c r="AC255" s="513"/>
      <c r="AD255" s="513"/>
      <c r="AE255" s="513"/>
      <c r="AF255" s="513"/>
      <c r="AG255" s="513"/>
      <c r="AH255" s="513"/>
      <c r="AI255" s="513"/>
      <c r="AJ255" s="513"/>
      <c r="AK255" s="513"/>
      <c r="AL255" s="513"/>
      <c r="AM255" s="513"/>
      <c r="AN255" s="513"/>
    </row>
    <row r="256" spans="1:40" ht="18.75" customHeight="1">
      <c r="A256" s="513"/>
      <c r="B256" s="549"/>
      <c r="C256" s="513"/>
      <c r="D256" s="513"/>
      <c r="E256" s="513"/>
      <c r="F256" s="513"/>
      <c r="G256" s="513"/>
      <c r="H256" s="513"/>
      <c r="I256" s="513"/>
      <c r="J256" s="513"/>
      <c r="K256" s="513"/>
      <c r="L256" s="513"/>
      <c r="M256" s="513"/>
      <c r="N256" s="513"/>
      <c r="O256" s="513"/>
      <c r="P256" s="513"/>
      <c r="Q256" s="513"/>
      <c r="R256" s="513"/>
      <c r="S256" s="513"/>
      <c r="T256" s="513"/>
      <c r="U256" s="513"/>
      <c r="V256" s="513"/>
      <c r="W256" s="513"/>
      <c r="X256" s="513"/>
      <c r="Y256" s="513"/>
      <c r="Z256" s="513"/>
      <c r="AA256" s="513"/>
      <c r="AB256" s="513"/>
      <c r="AC256" s="513"/>
      <c r="AD256" s="513"/>
      <c r="AE256" s="513"/>
      <c r="AF256" s="513"/>
      <c r="AG256" s="513"/>
      <c r="AH256" s="513"/>
      <c r="AI256" s="513"/>
      <c r="AJ256" s="513"/>
      <c r="AK256" s="513"/>
      <c r="AL256" s="513"/>
      <c r="AM256" s="513"/>
      <c r="AN256" s="513"/>
    </row>
    <row r="257" spans="1:40" ht="18.75" customHeight="1">
      <c r="A257" s="513"/>
      <c r="B257" s="549"/>
      <c r="C257" s="513"/>
      <c r="D257" s="513"/>
      <c r="E257" s="513"/>
      <c r="F257" s="513"/>
      <c r="G257" s="513"/>
      <c r="H257" s="513"/>
      <c r="I257" s="513"/>
      <c r="J257" s="513"/>
      <c r="K257" s="513"/>
      <c r="L257" s="513"/>
      <c r="M257" s="513"/>
      <c r="N257" s="513"/>
      <c r="O257" s="513"/>
      <c r="P257" s="513"/>
      <c r="Q257" s="513"/>
      <c r="R257" s="513"/>
      <c r="S257" s="513"/>
      <c r="T257" s="513"/>
      <c r="U257" s="513"/>
      <c r="V257" s="513"/>
      <c r="W257" s="513"/>
      <c r="X257" s="513"/>
      <c r="Y257" s="513"/>
      <c r="Z257" s="513"/>
      <c r="AA257" s="513"/>
      <c r="AB257" s="513"/>
      <c r="AC257" s="513"/>
      <c r="AD257" s="513"/>
      <c r="AE257" s="513"/>
      <c r="AF257" s="513"/>
      <c r="AG257" s="513"/>
      <c r="AH257" s="513"/>
      <c r="AI257" s="513"/>
      <c r="AJ257" s="513"/>
      <c r="AK257" s="513"/>
      <c r="AL257" s="513"/>
      <c r="AM257" s="513"/>
      <c r="AN257" s="513"/>
    </row>
    <row r="258" spans="1:40" ht="18.75" customHeight="1">
      <c r="A258" s="513"/>
      <c r="B258" s="549"/>
      <c r="C258" s="513"/>
      <c r="D258" s="513"/>
      <c r="E258" s="513"/>
      <c r="F258" s="513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  <c r="R258" s="513"/>
      <c r="S258" s="513"/>
      <c r="T258" s="513"/>
      <c r="U258" s="513"/>
      <c r="V258" s="513"/>
      <c r="W258" s="513"/>
      <c r="X258" s="513"/>
      <c r="Y258" s="513"/>
      <c r="Z258" s="513"/>
      <c r="AA258" s="513"/>
      <c r="AB258" s="513"/>
      <c r="AC258" s="513"/>
      <c r="AD258" s="513"/>
      <c r="AE258" s="513"/>
      <c r="AF258" s="513"/>
      <c r="AG258" s="513"/>
      <c r="AH258" s="513"/>
      <c r="AI258" s="513"/>
      <c r="AJ258" s="513"/>
      <c r="AK258" s="513"/>
      <c r="AL258" s="513"/>
      <c r="AM258" s="513"/>
      <c r="AN258" s="513"/>
    </row>
    <row r="259" spans="1:40" ht="18.75" customHeight="1">
      <c r="A259" s="513"/>
      <c r="B259" s="549"/>
      <c r="C259" s="513"/>
      <c r="D259" s="513"/>
      <c r="E259" s="513"/>
      <c r="F259" s="513"/>
      <c r="G259" s="513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  <c r="R259" s="513"/>
      <c r="S259" s="513"/>
      <c r="T259" s="513"/>
      <c r="U259" s="513"/>
      <c r="V259" s="513"/>
      <c r="W259" s="513"/>
      <c r="X259" s="513"/>
      <c r="Y259" s="513"/>
      <c r="Z259" s="513"/>
      <c r="AA259" s="513"/>
      <c r="AB259" s="513"/>
      <c r="AC259" s="513"/>
      <c r="AD259" s="513"/>
      <c r="AE259" s="513"/>
      <c r="AF259" s="513"/>
      <c r="AG259" s="513"/>
      <c r="AH259" s="513"/>
      <c r="AI259" s="513"/>
      <c r="AJ259" s="513"/>
      <c r="AK259" s="513"/>
      <c r="AL259" s="513"/>
      <c r="AM259" s="513"/>
      <c r="AN259" s="513"/>
    </row>
    <row r="260" spans="1:40" ht="18.75" customHeight="1">
      <c r="A260" s="513"/>
      <c r="B260" s="549"/>
      <c r="C260" s="513"/>
      <c r="D260" s="513"/>
      <c r="E260" s="513"/>
      <c r="F260" s="513"/>
      <c r="G260" s="513"/>
      <c r="H260" s="513"/>
      <c r="I260" s="513"/>
      <c r="J260" s="513"/>
      <c r="K260" s="513"/>
      <c r="L260" s="513"/>
      <c r="M260" s="513"/>
      <c r="N260" s="513"/>
      <c r="O260" s="513"/>
      <c r="P260" s="513"/>
      <c r="Q260" s="513"/>
      <c r="R260" s="513"/>
      <c r="S260" s="513"/>
      <c r="T260" s="513"/>
      <c r="U260" s="513"/>
      <c r="V260" s="513"/>
      <c r="W260" s="513"/>
      <c r="X260" s="513"/>
      <c r="Y260" s="513"/>
      <c r="Z260" s="513"/>
      <c r="AA260" s="513"/>
      <c r="AB260" s="513"/>
      <c r="AC260" s="513"/>
      <c r="AD260" s="513"/>
      <c r="AE260" s="513"/>
      <c r="AF260" s="513"/>
      <c r="AG260" s="513"/>
      <c r="AH260" s="513"/>
      <c r="AI260" s="513"/>
      <c r="AJ260" s="513"/>
      <c r="AK260" s="513"/>
      <c r="AL260" s="513"/>
      <c r="AM260" s="513"/>
      <c r="AN260" s="513"/>
    </row>
    <row r="261" spans="1:40" ht="18.75" customHeight="1">
      <c r="A261" s="513"/>
      <c r="B261" s="549"/>
      <c r="C261" s="513"/>
      <c r="D261" s="513"/>
      <c r="E261" s="513"/>
      <c r="F261" s="513"/>
      <c r="G261" s="513"/>
      <c r="H261" s="513"/>
      <c r="I261" s="513"/>
      <c r="J261" s="513"/>
      <c r="K261" s="513"/>
      <c r="L261" s="513"/>
      <c r="M261" s="513"/>
      <c r="N261" s="513"/>
      <c r="O261" s="513"/>
      <c r="P261" s="513"/>
      <c r="Q261" s="513"/>
      <c r="R261" s="513"/>
      <c r="S261" s="513"/>
      <c r="T261" s="513"/>
      <c r="U261" s="513"/>
      <c r="V261" s="513"/>
      <c r="W261" s="513"/>
      <c r="X261" s="513"/>
      <c r="Y261" s="513"/>
      <c r="Z261" s="513"/>
      <c r="AA261" s="513"/>
      <c r="AB261" s="513"/>
      <c r="AC261" s="513"/>
      <c r="AD261" s="513"/>
      <c r="AE261" s="513"/>
      <c r="AF261" s="513"/>
      <c r="AG261" s="513"/>
      <c r="AH261" s="513"/>
      <c r="AI261" s="513"/>
      <c r="AJ261" s="513"/>
      <c r="AK261" s="513"/>
      <c r="AL261" s="513"/>
      <c r="AM261" s="513"/>
      <c r="AN261" s="513"/>
    </row>
    <row r="262" spans="1:40" ht="18.75" customHeight="1">
      <c r="A262" s="513"/>
      <c r="B262" s="549"/>
      <c r="C262" s="513"/>
      <c r="D262" s="513"/>
      <c r="E262" s="513"/>
      <c r="F262" s="513"/>
      <c r="G262" s="513"/>
      <c r="H262" s="513"/>
      <c r="I262" s="513"/>
      <c r="J262" s="513"/>
      <c r="K262" s="513"/>
      <c r="L262" s="513"/>
      <c r="M262" s="513"/>
      <c r="N262" s="513"/>
      <c r="O262" s="513"/>
      <c r="P262" s="513"/>
      <c r="Q262" s="513"/>
      <c r="R262" s="513"/>
      <c r="S262" s="513"/>
      <c r="T262" s="513"/>
      <c r="U262" s="513"/>
      <c r="V262" s="513"/>
      <c r="W262" s="513"/>
      <c r="X262" s="513"/>
      <c r="Y262" s="513"/>
      <c r="Z262" s="513"/>
      <c r="AA262" s="513"/>
      <c r="AB262" s="513"/>
      <c r="AC262" s="513"/>
      <c r="AD262" s="513"/>
      <c r="AE262" s="513"/>
      <c r="AF262" s="513"/>
      <c r="AG262" s="513"/>
      <c r="AH262" s="513"/>
      <c r="AI262" s="513"/>
      <c r="AJ262" s="513"/>
      <c r="AK262" s="513"/>
      <c r="AL262" s="513"/>
      <c r="AM262" s="513"/>
      <c r="AN262" s="513"/>
    </row>
    <row r="263" spans="1:40" ht="18.75" customHeight="1">
      <c r="A263" s="513"/>
      <c r="B263" s="549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  <c r="R263" s="513"/>
      <c r="S263" s="513"/>
      <c r="T263" s="513"/>
      <c r="U263" s="513"/>
      <c r="V263" s="513"/>
      <c r="W263" s="513"/>
      <c r="X263" s="513"/>
      <c r="Y263" s="513"/>
      <c r="Z263" s="513"/>
      <c r="AA263" s="513"/>
      <c r="AB263" s="513"/>
      <c r="AC263" s="513"/>
      <c r="AD263" s="513"/>
      <c r="AE263" s="513"/>
      <c r="AF263" s="513"/>
      <c r="AG263" s="513"/>
      <c r="AH263" s="513"/>
      <c r="AI263" s="513"/>
      <c r="AJ263" s="513"/>
      <c r="AK263" s="513"/>
      <c r="AL263" s="513"/>
      <c r="AM263" s="513"/>
      <c r="AN263" s="513"/>
    </row>
    <row r="264" spans="1:40" ht="18.75" customHeight="1">
      <c r="A264" s="513"/>
      <c r="B264" s="549"/>
      <c r="C264" s="513"/>
      <c r="D264" s="513"/>
      <c r="E264" s="513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513"/>
      <c r="AB264" s="513"/>
      <c r="AC264" s="513"/>
      <c r="AD264" s="513"/>
      <c r="AE264" s="513"/>
      <c r="AF264" s="513"/>
      <c r="AG264" s="513"/>
      <c r="AH264" s="513"/>
      <c r="AI264" s="513"/>
      <c r="AJ264" s="513"/>
      <c r="AK264" s="513"/>
      <c r="AL264" s="513"/>
      <c r="AM264" s="513"/>
      <c r="AN264" s="513"/>
    </row>
    <row r="265" spans="1:40" ht="18.75" customHeight="1">
      <c r="A265" s="513"/>
      <c r="B265" s="549"/>
      <c r="C265" s="513"/>
      <c r="D265" s="513"/>
      <c r="E265" s="513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513"/>
      <c r="AB265" s="513"/>
      <c r="AC265" s="513"/>
      <c r="AD265" s="513"/>
      <c r="AE265" s="513"/>
      <c r="AF265" s="513"/>
      <c r="AG265" s="513"/>
      <c r="AH265" s="513"/>
      <c r="AI265" s="513"/>
      <c r="AJ265" s="513"/>
      <c r="AK265" s="513"/>
      <c r="AL265" s="513"/>
      <c r="AM265" s="513"/>
      <c r="AN265" s="513"/>
    </row>
    <row r="266" spans="1:40" ht="18.75" customHeight="1">
      <c r="A266" s="513"/>
      <c r="B266" s="549"/>
      <c r="C266" s="513"/>
      <c r="D266" s="513"/>
      <c r="E266" s="513"/>
      <c r="F266" s="513"/>
      <c r="G266" s="513"/>
      <c r="H266" s="513"/>
      <c r="I266" s="513"/>
      <c r="J266" s="513"/>
      <c r="K266" s="513"/>
      <c r="L266" s="513"/>
      <c r="M266" s="513"/>
      <c r="N266" s="513"/>
      <c r="O266" s="513"/>
      <c r="P266" s="513"/>
      <c r="Q266" s="513"/>
      <c r="R266" s="513"/>
      <c r="S266" s="513"/>
      <c r="T266" s="513"/>
      <c r="U266" s="513"/>
      <c r="V266" s="513"/>
      <c r="W266" s="513"/>
      <c r="X266" s="513"/>
      <c r="Y266" s="513"/>
      <c r="Z266" s="513"/>
      <c r="AA266" s="513"/>
      <c r="AB266" s="513"/>
      <c r="AC266" s="513"/>
      <c r="AD266" s="513"/>
      <c r="AE266" s="513"/>
      <c r="AF266" s="513"/>
      <c r="AG266" s="513"/>
      <c r="AH266" s="513"/>
      <c r="AI266" s="513"/>
      <c r="AJ266" s="513"/>
      <c r="AK266" s="513"/>
      <c r="AL266" s="513"/>
      <c r="AM266" s="513"/>
      <c r="AN266" s="513"/>
    </row>
    <row r="267" spans="1:40" ht="18.75" customHeight="1">
      <c r="A267" s="513"/>
      <c r="B267" s="549"/>
      <c r="C267" s="513"/>
      <c r="D267" s="513"/>
      <c r="E267" s="513"/>
      <c r="F267" s="513"/>
      <c r="G267" s="513"/>
      <c r="H267" s="513"/>
      <c r="I267" s="513"/>
      <c r="J267" s="513"/>
      <c r="K267" s="513"/>
      <c r="L267" s="513"/>
      <c r="M267" s="513"/>
      <c r="N267" s="513"/>
      <c r="O267" s="513"/>
      <c r="P267" s="513"/>
      <c r="Q267" s="513"/>
      <c r="R267" s="513"/>
      <c r="S267" s="513"/>
      <c r="T267" s="513"/>
      <c r="U267" s="513"/>
      <c r="V267" s="513"/>
      <c r="W267" s="513"/>
      <c r="X267" s="513"/>
      <c r="Y267" s="513"/>
      <c r="Z267" s="513"/>
      <c r="AA267" s="513"/>
      <c r="AB267" s="513"/>
      <c r="AC267" s="513"/>
      <c r="AD267" s="513"/>
      <c r="AE267" s="513"/>
      <c r="AF267" s="513"/>
      <c r="AG267" s="513"/>
      <c r="AH267" s="513"/>
      <c r="AI267" s="513"/>
      <c r="AJ267" s="513"/>
      <c r="AK267" s="513"/>
      <c r="AL267" s="513"/>
      <c r="AM267" s="513"/>
      <c r="AN267" s="513"/>
    </row>
    <row r="268" spans="1:40" ht="18.75" customHeight="1">
      <c r="A268" s="513"/>
      <c r="B268" s="549"/>
      <c r="C268" s="513"/>
      <c r="D268" s="513"/>
      <c r="E268" s="513"/>
      <c r="F268" s="513"/>
      <c r="G268" s="513"/>
      <c r="H268" s="513"/>
      <c r="I268" s="513"/>
      <c r="J268" s="513"/>
      <c r="K268" s="513"/>
      <c r="L268" s="513"/>
      <c r="M268" s="513"/>
      <c r="N268" s="513"/>
      <c r="O268" s="513"/>
      <c r="P268" s="513"/>
      <c r="Q268" s="513"/>
      <c r="R268" s="513"/>
      <c r="S268" s="513"/>
      <c r="T268" s="513"/>
      <c r="U268" s="513"/>
      <c r="V268" s="513"/>
      <c r="W268" s="513"/>
      <c r="X268" s="513"/>
      <c r="Y268" s="513"/>
      <c r="Z268" s="513"/>
      <c r="AA268" s="513"/>
      <c r="AB268" s="513"/>
      <c r="AC268" s="513"/>
      <c r="AD268" s="513"/>
      <c r="AE268" s="513"/>
      <c r="AF268" s="513"/>
      <c r="AG268" s="513"/>
      <c r="AH268" s="513"/>
      <c r="AI268" s="513"/>
      <c r="AJ268" s="513"/>
      <c r="AK268" s="513"/>
      <c r="AL268" s="513"/>
      <c r="AM268" s="513"/>
      <c r="AN268" s="513"/>
    </row>
    <row r="269" spans="1:40" ht="18.75" customHeight="1">
      <c r="A269" s="513"/>
      <c r="B269" s="549"/>
      <c r="C269" s="513"/>
      <c r="D269" s="513"/>
      <c r="E269" s="513"/>
      <c r="F269" s="513"/>
      <c r="G269" s="513"/>
      <c r="H269" s="513"/>
      <c r="I269" s="513"/>
      <c r="J269" s="513"/>
      <c r="K269" s="513"/>
      <c r="L269" s="513"/>
      <c r="M269" s="513"/>
      <c r="N269" s="513"/>
      <c r="O269" s="513"/>
      <c r="P269" s="513"/>
      <c r="Q269" s="513"/>
      <c r="R269" s="513"/>
      <c r="S269" s="513"/>
      <c r="T269" s="513"/>
      <c r="U269" s="513"/>
      <c r="V269" s="513"/>
      <c r="W269" s="513"/>
      <c r="X269" s="513"/>
      <c r="Y269" s="513"/>
      <c r="Z269" s="513"/>
      <c r="AA269" s="513"/>
      <c r="AB269" s="513"/>
      <c r="AC269" s="513"/>
      <c r="AD269" s="513"/>
      <c r="AE269" s="513"/>
      <c r="AF269" s="513"/>
      <c r="AG269" s="513"/>
      <c r="AH269" s="513"/>
      <c r="AI269" s="513"/>
      <c r="AJ269" s="513"/>
      <c r="AK269" s="513"/>
      <c r="AL269" s="513"/>
      <c r="AM269" s="513"/>
      <c r="AN269" s="513"/>
    </row>
    <row r="270" spans="1:40" ht="18.75" customHeight="1">
      <c r="A270" s="513"/>
      <c r="B270" s="549"/>
      <c r="C270" s="513"/>
      <c r="D270" s="513"/>
      <c r="E270" s="513"/>
      <c r="F270" s="513"/>
      <c r="G270" s="513"/>
      <c r="H270" s="513"/>
      <c r="I270" s="513"/>
      <c r="J270" s="513"/>
      <c r="K270" s="513"/>
      <c r="L270" s="513"/>
      <c r="M270" s="513"/>
      <c r="N270" s="513"/>
      <c r="O270" s="513"/>
      <c r="P270" s="513"/>
      <c r="Q270" s="513"/>
      <c r="R270" s="513"/>
      <c r="S270" s="513"/>
      <c r="T270" s="513"/>
      <c r="U270" s="513"/>
      <c r="V270" s="513"/>
      <c r="W270" s="513"/>
      <c r="X270" s="513"/>
      <c r="Y270" s="513"/>
      <c r="Z270" s="513"/>
      <c r="AA270" s="513"/>
      <c r="AB270" s="513"/>
      <c r="AC270" s="513"/>
      <c r="AD270" s="513"/>
      <c r="AE270" s="513"/>
      <c r="AF270" s="513"/>
      <c r="AG270" s="513"/>
      <c r="AH270" s="513"/>
      <c r="AI270" s="513"/>
      <c r="AJ270" s="513"/>
      <c r="AK270" s="513"/>
      <c r="AL270" s="513"/>
      <c r="AM270" s="513"/>
      <c r="AN270" s="513"/>
    </row>
    <row r="271" spans="1:40" ht="18.75" customHeight="1">
      <c r="A271" s="513"/>
      <c r="B271" s="549"/>
      <c r="C271" s="51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3"/>
      <c r="P271" s="513"/>
      <c r="Q271" s="513"/>
      <c r="R271" s="513"/>
      <c r="S271" s="513"/>
      <c r="T271" s="513"/>
      <c r="U271" s="513"/>
      <c r="V271" s="513"/>
      <c r="W271" s="513"/>
      <c r="X271" s="513"/>
      <c r="Y271" s="513"/>
      <c r="Z271" s="513"/>
      <c r="AA271" s="513"/>
      <c r="AB271" s="513"/>
      <c r="AC271" s="513"/>
      <c r="AD271" s="513"/>
      <c r="AE271" s="513"/>
      <c r="AF271" s="513"/>
      <c r="AG271" s="513"/>
      <c r="AH271" s="513"/>
      <c r="AI271" s="513"/>
      <c r="AJ271" s="513"/>
      <c r="AK271" s="513"/>
      <c r="AL271" s="513"/>
      <c r="AM271" s="513"/>
      <c r="AN271" s="513"/>
    </row>
    <row r="272" spans="1:40" ht="18.75" customHeight="1">
      <c r="A272" s="513"/>
      <c r="B272" s="549"/>
      <c r="C272" s="51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3"/>
      <c r="P272" s="513"/>
      <c r="Q272" s="513"/>
      <c r="R272" s="513"/>
      <c r="S272" s="513"/>
      <c r="T272" s="513"/>
      <c r="U272" s="513"/>
      <c r="V272" s="513"/>
      <c r="W272" s="513"/>
      <c r="X272" s="513"/>
      <c r="Y272" s="513"/>
      <c r="Z272" s="513"/>
      <c r="AA272" s="513"/>
      <c r="AB272" s="513"/>
      <c r="AC272" s="513"/>
      <c r="AD272" s="513"/>
      <c r="AE272" s="513"/>
      <c r="AF272" s="513"/>
      <c r="AG272" s="513"/>
      <c r="AH272" s="513"/>
      <c r="AI272" s="513"/>
      <c r="AJ272" s="513"/>
      <c r="AK272" s="513"/>
      <c r="AL272" s="513"/>
      <c r="AM272" s="513"/>
      <c r="AN272" s="513"/>
    </row>
    <row r="273" spans="1:40" ht="18.75" customHeight="1">
      <c r="A273" s="513"/>
      <c r="B273" s="549"/>
      <c r="C273" s="51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3"/>
      <c r="P273" s="513"/>
      <c r="Q273" s="513"/>
      <c r="R273" s="513"/>
      <c r="S273" s="513"/>
      <c r="T273" s="513"/>
      <c r="U273" s="513"/>
      <c r="V273" s="513"/>
      <c r="W273" s="513"/>
      <c r="X273" s="513"/>
      <c r="Y273" s="513"/>
      <c r="Z273" s="513"/>
      <c r="AA273" s="513"/>
      <c r="AB273" s="513"/>
      <c r="AC273" s="513"/>
      <c r="AD273" s="513"/>
      <c r="AE273" s="513"/>
      <c r="AF273" s="513"/>
      <c r="AG273" s="513"/>
      <c r="AH273" s="513"/>
      <c r="AI273" s="513"/>
      <c r="AJ273" s="513"/>
      <c r="AK273" s="513"/>
      <c r="AL273" s="513"/>
      <c r="AM273" s="513"/>
      <c r="AN273" s="513"/>
    </row>
    <row r="274" spans="1:40" ht="18.75" customHeight="1">
      <c r="A274" s="513"/>
      <c r="B274" s="549"/>
      <c r="C274" s="51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3"/>
      <c r="P274" s="513"/>
      <c r="Q274" s="513"/>
      <c r="R274" s="513"/>
      <c r="S274" s="513"/>
      <c r="T274" s="513"/>
      <c r="U274" s="513"/>
      <c r="V274" s="513"/>
      <c r="W274" s="513"/>
      <c r="X274" s="513"/>
      <c r="Y274" s="513"/>
      <c r="Z274" s="513"/>
      <c r="AA274" s="513"/>
      <c r="AB274" s="513"/>
      <c r="AC274" s="513"/>
      <c r="AD274" s="513"/>
      <c r="AE274" s="513"/>
      <c r="AF274" s="513"/>
      <c r="AG274" s="513"/>
      <c r="AH274" s="513"/>
      <c r="AI274" s="513"/>
      <c r="AJ274" s="513"/>
      <c r="AK274" s="513"/>
      <c r="AL274" s="513"/>
      <c r="AM274" s="513"/>
      <c r="AN274" s="513"/>
    </row>
    <row r="275" spans="1:40" ht="18.75" customHeight="1">
      <c r="A275" s="513"/>
      <c r="B275" s="549"/>
      <c r="C275" s="513"/>
      <c r="D275" s="513"/>
      <c r="E275" s="513"/>
      <c r="F275" s="513"/>
      <c r="G275" s="513"/>
      <c r="H275" s="513"/>
      <c r="I275" s="513"/>
      <c r="J275" s="513"/>
      <c r="K275" s="513"/>
      <c r="L275" s="513"/>
      <c r="M275" s="513"/>
      <c r="N275" s="513"/>
      <c r="O275" s="513"/>
      <c r="P275" s="513"/>
      <c r="Q275" s="513"/>
      <c r="R275" s="513"/>
      <c r="S275" s="513"/>
      <c r="T275" s="513"/>
      <c r="U275" s="513"/>
      <c r="V275" s="513"/>
      <c r="W275" s="513"/>
      <c r="X275" s="513"/>
      <c r="Y275" s="513"/>
      <c r="Z275" s="513"/>
      <c r="AA275" s="513"/>
      <c r="AB275" s="513"/>
      <c r="AC275" s="513"/>
      <c r="AD275" s="513"/>
      <c r="AE275" s="513"/>
      <c r="AF275" s="513"/>
      <c r="AG275" s="513"/>
      <c r="AH275" s="513"/>
      <c r="AI275" s="513"/>
      <c r="AJ275" s="513"/>
      <c r="AK275" s="513"/>
      <c r="AL275" s="513"/>
      <c r="AM275" s="513"/>
      <c r="AN275" s="513"/>
    </row>
    <row r="276" spans="1:40" ht="18.75" customHeight="1">
      <c r="A276" s="513"/>
      <c r="B276" s="549"/>
      <c r="C276" s="51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3"/>
      <c r="P276" s="513"/>
      <c r="Q276" s="513"/>
      <c r="R276" s="513"/>
      <c r="S276" s="513"/>
      <c r="T276" s="513"/>
      <c r="U276" s="513"/>
      <c r="V276" s="513"/>
      <c r="W276" s="513"/>
      <c r="X276" s="513"/>
      <c r="Y276" s="513"/>
      <c r="Z276" s="513"/>
      <c r="AA276" s="513"/>
      <c r="AB276" s="513"/>
      <c r="AC276" s="513"/>
      <c r="AD276" s="513"/>
      <c r="AE276" s="513"/>
      <c r="AF276" s="513"/>
      <c r="AG276" s="513"/>
      <c r="AH276" s="513"/>
      <c r="AI276" s="513"/>
      <c r="AJ276" s="513"/>
      <c r="AK276" s="513"/>
      <c r="AL276" s="513"/>
      <c r="AM276" s="513"/>
      <c r="AN276" s="513"/>
    </row>
    <row r="277" spans="1:40" ht="18.75" customHeight="1">
      <c r="A277" s="513"/>
      <c r="B277" s="549"/>
      <c r="C277" s="51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3"/>
      <c r="P277" s="513"/>
      <c r="Q277" s="513"/>
      <c r="R277" s="513"/>
      <c r="S277" s="513"/>
      <c r="T277" s="513"/>
      <c r="U277" s="513"/>
      <c r="V277" s="513"/>
      <c r="W277" s="513"/>
      <c r="X277" s="513"/>
      <c r="Y277" s="513"/>
      <c r="Z277" s="513"/>
      <c r="AA277" s="513"/>
      <c r="AB277" s="513"/>
      <c r="AC277" s="513"/>
      <c r="AD277" s="513"/>
      <c r="AE277" s="513"/>
      <c r="AF277" s="513"/>
      <c r="AG277" s="513"/>
      <c r="AH277" s="513"/>
      <c r="AI277" s="513"/>
      <c r="AJ277" s="513"/>
      <c r="AK277" s="513"/>
      <c r="AL277" s="513"/>
      <c r="AM277" s="513"/>
      <c r="AN277" s="513"/>
    </row>
    <row r="278" spans="1:40" ht="18.75" customHeight="1">
      <c r="A278" s="513"/>
      <c r="B278" s="549"/>
      <c r="C278" s="51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3"/>
      <c r="P278" s="513"/>
      <c r="Q278" s="513"/>
      <c r="R278" s="513"/>
      <c r="S278" s="513"/>
      <c r="T278" s="513"/>
      <c r="U278" s="513"/>
      <c r="V278" s="513"/>
      <c r="W278" s="513"/>
      <c r="X278" s="513"/>
      <c r="Y278" s="513"/>
      <c r="Z278" s="513"/>
      <c r="AA278" s="513"/>
      <c r="AB278" s="513"/>
      <c r="AC278" s="513"/>
      <c r="AD278" s="513"/>
      <c r="AE278" s="513"/>
      <c r="AF278" s="513"/>
      <c r="AG278" s="513"/>
      <c r="AH278" s="513"/>
      <c r="AI278" s="513"/>
      <c r="AJ278" s="513"/>
      <c r="AK278" s="513"/>
      <c r="AL278" s="513"/>
      <c r="AM278" s="513"/>
      <c r="AN278" s="513"/>
    </row>
    <row r="279" spans="1:40" ht="18.75" customHeight="1">
      <c r="A279" s="513"/>
      <c r="B279" s="549"/>
      <c r="C279" s="51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3"/>
      <c r="P279" s="513"/>
      <c r="Q279" s="513"/>
      <c r="R279" s="513"/>
      <c r="S279" s="513"/>
      <c r="T279" s="513"/>
      <c r="U279" s="513"/>
      <c r="V279" s="513"/>
      <c r="W279" s="513"/>
      <c r="X279" s="513"/>
      <c r="Y279" s="513"/>
      <c r="Z279" s="513"/>
      <c r="AA279" s="513"/>
      <c r="AB279" s="513"/>
      <c r="AC279" s="513"/>
      <c r="AD279" s="513"/>
      <c r="AE279" s="513"/>
      <c r="AF279" s="513"/>
      <c r="AG279" s="513"/>
      <c r="AH279" s="513"/>
      <c r="AI279" s="513"/>
      <c r="AJ279" s="513"/>
      <c r="AK279" s="513"/>
      <c r="AL279" s="513"/>
      <c r="AM279" s="513"/>
      <c r="AN279" s="513"/>
    </row>
    <row r="280" spans="1:40" ht="18.75" customHeight="1">
      <c r="A280" s="513"/>
      <c r="B280" s="549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  <c r="R280" s="513"/>
      <c r="S280" s="513"/>
      <c r="T280" s="513"/>
      <c r="U280" s="513"/>
      <c r="V280" s="513"/>
      <c r="W280" s="513"/>
      <c r="X280" s="513"/>
      <c r="Y280" s="513"/>
      <c r="Z280" s="513"/>
      <c r="AA280" s="513"/>
      <c r="AB280" s="513"/>
      <c r="AC280" s="513"/>
      <c r="AD280" s="513"/>
      <c r="AE280" s="513"/>
      <c r="AF280" s="513"/>
      <c r="AG280" s="513"/>
      <c r="AH280" s="513"/>
      <c r="AI280" s="513"/>
      <c r="AJ280" s="513"/>
      <c r="AK280" s="513"/>
      <c r="AL280" s="513"/>
      <c r="AM280" s="513"/>
      <c r="AN280" s="513"/>
    </row>
    <row r="281" spans="1:40" ht="18.75" customHeight="1">
      <c r="A281" s="513"/>
      <c r="B281" s="549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  <c r="R281" s="513"/>
      <c r="S281" s="513"/>
      <c r="T281" s="513"/>
      <c r="U281" s="513"/>
      <c r="V281" s="513"/>
      <c r="W281" s="513"/>
      <c r="X281" s="513"/>
      <c r="Y281" s="513"/>
      <c r="Z281" s="513"/>
      <c r="AA281" s="513"/>
      <c r="AB281" s="513"/>
      <c r="AC281" s="513"/>
      <c r="AD281" s="513"/>
      <c r="AE281" s="513"/>
      <c r="AF281" s="513"/>
      <c r="AG281" s="513"/>
      <c r="AH281" s="513"/>
      <c r="AI281" s="513"/>
      <c r="AJ281" s="513"/>
      <c r="AK281" s="513"/>
      <c r="AL281" s="513"/>
      <c r="AM281" s="513"/>
      <c r="AN281" s="513"/>
    </row>
    <row r="282" spans="1:40" ht="18.75" customHeight="1">
      <c r="A282" s="513"/>
      <c r="B282" s="549"/>
      <c r="C282" s="51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3"/>
      <c r="P282" s="513"/>
      <c r="Q282" s="513"/>
      <c r="R282" s="513"/>
      <c r="S282" s="513"/>
      <c r="T282" s="513"/>
      <c r="U282" s="513"/>
      <c r="V282" s="513"/>
      <c r="W282" s="513"/>
      <c r="X282" s="513"/>
      <c r="Y282" s="513"/>
      <c r="Z282" s="513"/>
      <c r="AA282" s="513"/>
      <c r="AB282" s="513"/>
      <c r="AC282" s="513"/>
      <c r="AD282" s="513"/>
      <c r="AE282" s="513"/>
      <c r="AF282" s="513"/>
      <c r="AG282" s="513"/>
      <c r="AH282" s="513"/>
      <c r="AI282" s="513"/>
      <c r="AJ282" s="513"/>
      <c r="AK282" s="513"/>
      <c r="AL282" s="513"/>
      <c r="AM282" s="513"/>
      <c r="AN282" s="513"/>
    </row>
    <row r="283" spans="1:40" ht="18.75" customHeight="1">
      <c r="A283" s="513"/>
      <c r="B283" s="549"/>
      <c r="C283" s="51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  <c r="R283" s="513"/>
      <c r="S283" s="513"/>
      <c r="T283" s="513"/>
      <c r="U283" s="513"/>
      <c r="V283" s="513"/>
      <c r="W283" s="513"/>
      <c r="X283" s="513"/>
      <c r="Y283" s="513"/>
      <c r="Z283" s="513"/>
      <c r="AA283" s="513"/>
      <c r="AB283" s="513"/>
      <c r="AC283" s="513"/>
      <c r="AD283" s="513"/>
      <c r="AE283" s="513"/>
      <c r="AF283" s="513"/>
      <c r="AG283" s="513"/>
      <c r="AH283" s="513"/>
      <c r="AI283" s="513"/>
      <c r="AJ283" s="513"/>
      <c r="AK283" s="513"/>
      <c r="AL283" s="513"/>
      <c r="AM283" s="513"/>
      <c r="AN283" s="513"/>
    </row>
    <row r="284" spans="1:40" ht="18.75" customHeight="1">
      <c r="A284" s="513"/>
      <c r="B284" s="549"/>
      <c r="C284" s="51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3"/>
      <c r="P284" s="513"/>
      <c r="Q284" s="513"/>
      <c r="R284" s="513"/>
      <c r="S284" s="513"/>
      <c r="T284" s="513"/>
      <c r="U284" s="513"/>
      <c r="V284" s="513"/>
      <c r="W284" s="513"/>
      <c r="X284" s="513"/>
      <c r="Y284" s="513"/>
      <c r="Z284" s="513"/>
      <c r="AA284" s="513"/>
      <c r="AB284" s="513"/>
      <c r="AC284" s="513"/>
      <c r="AD284" s="513"/>
      <c r="AE284" s="513"/>
      <c r="AF284" s="513"/>
      <c r="AG284" s="513"/>
      <c r="AH284" s="513"/>
      <c r="AI284" s="513"/>
      <c r="AJ284" s="513"/>
      <c r="AK284" s="513"/>
      <c r="AL284" s="513"/>
      <c r="AM284" s="513"/>
      <c r="AN284" s="513"/>
    </row>
    <row r="285" spans="1:40" ht="18.75" customHeight="1">
      <c r="A285" s="513"/>
      <c r="B285" s="549"/>
      <c r="C285" s="51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3"/>
      <c r="P285" s="513"/>
      <c r="Q285" s="513"/>
      <c r="R285" s="513"/>
      <c r="S285" s="513"/>
      <c r="T285" s="513"/>
      <c r="U285" s="513"/>
      <c r="V285" s="513"/>
      <c r="W285" s="513"/>
      <c r="X285" s="513"/>
      <c r="Y285" s="513"/>
      <c r="Z285" s="513"/>
      <c r="AA285" s="513"/>
      <c r="AB285" s="513"/>
      <c r="AC285" s="513"/>
      <c r="AD285" s="513"/>
      <c r="AE285" s="513"/>
      <c r="AF285" s="513"/>
      <c r="AG285" s="513"/>
      <c r="AH285" s="513"/>
      <c r="AI285" s="513"/>
      <c r="AJ285" s="513"/>
      <c r="AK285" s="513"/>
      <c r="AL285" s="513"/>
      <c r="AM285" s="513"/>
      <c r="AN285" s="513"/>
    </row>
    <row r="286" spans="1:40" ht="18.75" customHeight="1">
      <c r="A286" s="513"/>
      <c r="B286" s="549"/>
      <c r="C286" s="513"/>
      <c r="D286" s="513"/>
      <c r="E286" s="513"/>
      <c r="F286" s="513"/>
      <c r="G286" s="513"/>
      <c r="H286" s="513"/>
      <c r="I286" s="513"/>
      <c r="J286" s="513"/>
      <c r="K286" s="513"/>
      <c r="L286" s="513"/>
      <c r="M286" s="513"/>
      <c r="N286" s="513"/>
      <c r="O286" s="513"/>
      <c r="P286" s="513"/>
      <c r="Q286" s="513"/>
      <c r="R286" s="513"/>
      <c r="S286" s="513"/>
      <c r="T286" s="513"/>
      <c r="U286" s="513"/>
      <c r="V286" s="513"/>
      <c r="W286" s="513"/>
      <c r="X286" s="513"/>
      <c r="Y286" s="513"/>
      <c r="Z286" s="513"/>
      <c r="AA286" s="513"/>
      <c r="AB286" s="513"/>
      <c r="AC286" s="513"/>
      <c r="AD286" s="513"/>
      <c r="AE286" s="513"/>
      <c r="AF286" s="513"/>
      <c r="AG286" s="513"/>
      <c r="AH286" s="513"/>
      <c r="AI286" s="513"/>
      <c r="AJ286" s="513"/>
      <c r="AK286" s="513"/>
      <c r="AL286" s="513"/>
      <c r="AM286" s="513"/>
      <c r="AN286" s="513"/>
    </row>
    <row r="287" spans="1:40" ht="18.75" customHeight="1">
      <c r="A287" s="513"/>
      <c r="B287" s="549"/>
      <c r="C287" s="513"/>
      <c r="D287" s="513"/>
      <c r="E287" s="513"/>
      <c r="F287" s="513"/>
      <c r="G287" s="513"/>
      <c r="H287" s="513"/>
      <c r="I287" s="513"/>
      <c r="J287" s="513"/>
      <c r="K287" s="513"/>
      <c r="L287" s="513"/>
      <c r="M287" s="513"/>
      <c r="N287" s="513"/>
      <c r="O287" s="513"/>
      <c r="P287" s="513"/>
      <c r="Q287" s="513"/>
      <c r="R287" s="513"/>
      <c r="S287" s="513"/>
      <c r="T287" s="513"/>
      <c r="U287" s="513"/>
      <c r="V287" s="513"/>
      <c r="W287" s="513"/>
      <c r="X287" s="513"/>
      <c r="Y287" s="513"/>
      <c r="Z287" s="513"/>
      <c r="AA287" s="513"/>
      <c r="AB287" s="513"/>
      <c r="AC287" s="513"/>
      <c r="AD287" s="513"/>
      <c r="AE287" s="513"/>
      <c r="AF287" s="513"/>
      <c r="AG287" s="513"/>
      <c r="AH287" s="513"/>
      <c r="AI287" s="513"/>
      <c r="AJ287" s="513"/>
      <c r="AK287" s="513"/>
      <c r="AL287" s="513"/>
      <c r="AM287" s="513"/>
      <c r="AN287" s="513"/>
    </row>
    <row r="288" spans="1:40" ht="18.75" customHeight="1">
      <c r="A288" s="513"/>
      <c r="B288" s="549"/>
      <c r="C288" s="513"/>
      <c r="D288" s="513"/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513"/>
      <c r="R288" s="513"/>
      <c r="S288" s="513"/>
      <c r="T288" s="513"/>
      <c r="U288" s="513"/>
      <c r="V288" s="513"/>
      <c r="W288" s="513"/>
      <c r="X288" s="513"/>
      <c r="Y288" s="513"/>
      <c r="Z288" s="513"/>
      <c r="AA288" s="513"/>
      <c r="AB288" s="513"/>
      <c r="AC288" s="513"/>
      <c r="AD288" s="513"/>
      <c r="AE288" s="513"/>
      <c r="AF288" s="513"/>
      <c r="AG288" s="513"/>
      <c r="AH288" s="513"/>
      <c r="AI288" s="513"/>
      <c r="AJ288" s="513"/>
      <c r="AK288" s="513"/>
      <c r="AL288" s="513"/>
      <c r="AM288" s="513"/>
      <c r="AN288" s="513"/>
    </row>
    <row r="289" spans="1:40" ht="18.75" customHeight="1">
      <c r="A289" s="513"/>
      <c r="B289" s="549"/>
      <c r="C289" s="513"/>
      <c r="D289" s="513"/>
      <c r="E289" s="513"/>
      <c r="F289" s="513"/>
      <c r="G289" s="513"/>
      <c r="H289" s="513"/>
      <c r="I289" s="513"/>
      <c r="J289" s="513"/>
      <c r="K289" s="513"/>
      <c r="L289" s="513"/>
      <c r="M289" s="513"/>
      <c r="N289" s="513"/>
      <c r="O289" s="513"/>
      <c r="P289" s="513"/>
      <c r="Q289" s="513"/>
      <c r="R289" s="513"/>
      <c r="S289" s="513"/>
      <c r="T289" s="513"/>
      <c r="U289" s="513"/>
      <c r="V289" s="513"/>
      <c r="W289" s="513"/>
      <c r="X289" s="513"/>
      <c r="Y289" s="513"/>
      <c r="Z289" s="513"/>
      <c r="AA289" s="513"/>
      <c r="AB289" s="513"/>
      <c r="AC289" s="513"/>
      <c r="AD289" s="513"/>
      <c r="AE289" s="513"/>
      <c r="AF289" s="513"/>
      <c r="AG289" s="513"/>
      <c r="AH289" s="513"/>
      <c r="AI289" s="513"/>
      <c r="AJ289" s="513"/>
      <c r="AK289" s="513"/>
      <c r="AL289" s="513"/>
      <c r="AM289" s="513"/>
      <c r="AN289" s="513"/>
    </row>
    <row r="290" spans="1:40" ht="18.75" customHeight="1">
      <c r="A290" s="513"/>
      <c r="B290" s="549"/>
      <c r="C290" s="513"/>
      <c r="D290" s="513"/>
      <c r="E290" s="513"/>
      <c r="F290" s="513"/>
      <c r="G290" s="513"/>
      <c r="H290" s="513"/>
      <c r="I290" s="513"/>
      <c r="J290" s="513"/>
      <c r="K290" s="513"/>
      <c r="L290" s="513"/>
      <c r="M290" s="513"/>
      <c r="N290" s="513"/>
      <c r="O290" s="513"/>
      <c r="P290" s="513"/>
      <c r="Q290" s="513"/>
      <c r="R290" s="513"/>
      <c r="S290" s="513"/>
      <c r="T290" s="513"/>
      <c r="U290" s="513"/>
      <c r="V290" s="513"/>
      <c r="W290" s="513"/>
      <c r="X290" s="513"/>
      <c r="Y290" s="513"/>
      <c r="Z290" s="513"/>
      <c r="AA290" s="513"/>
      <c r="AB290" s="513"/>
      <c r="AC290" s="513"/>
      <c r="AD290" s="513"/>
      <c r="AE290" s="513"/>
      <c r="AF290" s="513"/>
      <c r="AG290" s="513"/>
      <c r="AH290" s="513"/>
      <c r="AI290" s="513"/>
      <c r="AJ290" s="513"/>
      <c r="AK290" s="513"/>
      <c r="AL290" s="513"/>
      <c r="AM290" s="513"/>
      <c r="AN290" s="513"/>
    </row>
    <row r="291" spans="1:40" ht="18.75" customHeight="1">
      <c r="A291" s="513"/>
      <c r="B291" s="549"/>
      <c r="C291" s="513"/>
      <c r="D291" s="513"/>
      <c r="E291" s="513"/>
      <c r="F291" s="513"/>
      <c r="G291" s="513"/>
      <c r="H291" s="513"/>
      <c r="I291" s="513"/>
      <c r="J291" s="513"/>
      <c r="K291" s="513"/>
      <c r="L291" s="513"/>
      <c r="M291" s="513"/>
      <c r="N291" s="513"/>
      <c r="O291" s="513"/>
      <c r="P291" s="513"/>
      <c r="Q291" s="513"/>
      <c r="R291" s="513"/>
      <c r="S291" s="513"/>
      <c r="T291" s="513"/>
      <c r="U291" s="513"/>
      <c r="V291" s="513"/>
      <c r="W291" s="513"/>
      <c r="X291" s="513"/>
      <c r="Y291" s="513"/>
      <c r="Z291" s="513"/>
      <c r="AA291" s="513"/>
      <c r="AB291" s="513"/>
      <c r="AC291" s="513"/>
      <c r="AD291" s="513"/>
      <c r="AE291" s="513"/>
      <c r="AF291" s="513"/>
      <c r="AG291" s="513"/>
      <c r="AH291" s="513"/>
      <c r="AI291" s="513"/>
      <c r="AJ291" s="513"/>
      <c r="AK291" s="513"/>
      <c r="AL291" s="513"/>
      <c r="AM291" s="513"/>
      <c r="AN291" s="513"/>
    </row>
    <row r="292" spans="1:40" ht="18.75" customHeight="1">
      <c r="A292" s="513"/>
      <c r="B292" s="549"/>
      <c r="C292" s="513"/>
      <c r="D292" s="513"/>
      <c r="E292" s="513"/>
      <c r="F292" s="513"/>
      <c r="G292" s="513"/>
      <c r="H292" s="513"/>
      <c r="I292" s="513"/>
      <c r="J292" s="513"/>
      <c r="K292" s="513"/>
      <c r="L292" s="513"/>
      <c r="M292" s="513"/>
      <c r="N292" s="513"/>
      <c r="O292" s="513"/>
      <c r="P292" s="513"/>
      <c r="Q292" s="513"/>
      <c r="R292" s="513"/>
      <c r="S292" s="513"/>
      <c r="T292" s="513"/>
      <c r="U292" s="513"/>
      <c r="V292" s="513"/>
      <c r="W292" s="513"/>
      <c r="X292" s="513"/>
      <c r="Y292" s="513"/>
      <c r="Z292" s="513"/>
      <c r="AA292" s="513"/>
      <c r="AB292" s="513"/>
      <c r="AC292" s="513"/>
      <c r="AD292" s="513"/>
      <c r="AE292" s="513"/>
      <c r="AF292" s="513"/>
      <c r="AG292" s="513"/>
      <c r="AH292" s="513"/>
      <c r="AI292" s="513"/>
      <c r="AJ292" s="513"/>
      <c r="AK292" s="513"/>
      <c r="AL292" s="513"/>
      <c r="AM292" s="513"/>
      <c r="AN292" s="513"/>
    </row>
    <row r="293" spans="1:40" ht="18.75" customHeight="1">
      <c r="A293" s="513"/>
      <c r="B293" s="549"/>
      <c r="C293" s="513"/>
      <c r="D293" s="513"/>
      <c r="E293" s="513"/>
      <c r="F293" s="513"/>
      <c r="G293" s="513"/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  <c r="R293" s="513"/>
      <c r="S293" s="513"/>
      <c r="T293" s="513"/>
      <c r="U293" s="513"/>
      <c r="V293" s="513"/>
      <c r="W293" s="513"/>
      <c r="X293" s="513"/>
      <c r="Y293" s="513"/>
      <c r="Z293" s="513"/>
      <c r="AA293" s="513"/>
      <c r="AB293" s="513"/>
      <c r="AC293" s="513"/>
      <c r="AD293" s="513"/>
      <c r="AE293" s="513"/>
      <c r="AF293" s="513"/>
      <c r="AG293" s="513"/>
      <c r="AH293" s="513"/>
      <c r="AI293" s="513"/>
      <c r="AJ293" s="513"/>
      <c r="AK293" s="513"/>
      <c r="AL293" s="513"/>
      <c r="AM293" s="513"/>
      <c r="AN293" s="513"/>
    </row>
    <row r="294" spans="1:40" ht="18.75" customHeight="1">
      <c r="A294" s="513"/>
      <c r="B294" s="549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  <c r="R294" s="513"/>
      <c r="S294" s="513"/>
      <c r="T294" s="513"/>
      <c r="U294" s="513"/>
      <c r="V294" s="513"/>
      <c r="W294" s="513"/>
      <c r="X294" s="513"/>
      <c r="Y294" s="513"/>
      <c r="Z294" s="513"/>
      <c r="AA294" s="513"/>
      <c r="AB294" s="513"/>
      <c r="AC294" s="513"/>
      <c r="AD294" s="513"/>
      <c r="AE294" s="513"/>
      <c r="AF294" s="513"/>
      <c r="AG294" s="513"/>
      <c r="AH294" s="513"/>
      <c r="AI294" s="513"/>
      <c r="AJ294" s="513"/>
      <c r="AK294" s="513"/>
      <c r="AL294" s="513"/>
      <c r="AM294" s="513"/>
      <c r="AN294" s="513"/>
    </row>
    <row r="295" spans="1:40" ht="18.75" customHeight="1">
      <c r="A295" s="513"/>
      <c r="B295" s="549"/>
      <c r="C295" s="513"/>
      <c r="D295" s="513"/>
      <c r="E295" s="513"/>
      <c r="F295" s="513"/>
      <c r="G295" s="513"/>
      <c r="H295" s="513"/>
      <c r="I295" s="513"/>
      <c r="J295" s="513"/>
      <c r="K295" s="513"/>
      <c r="L295" s="513"/>
      <c r="M295" s="513"/>
      <c r="N295" s="513"/>
      <c r="O295" s="513"/>
      <c r="P295" s="513"/>
      <c r="Q295" s="513"/>
      <c r="R295" s="513"/>
      <c r="S295" s="513"/>
      <c r="T295" s="513"/>
      <c r="U295" s="513"/>
      <c r="V295" s="513"/>
      <c r="W295" s="513"/>
      <c r="X295" s="513"/>
      <c r="Y295" s="513"/>
      <c r="Z295" s="513"/>
      <c r="AA295" s="513"/>
      <c r="AB295" s="513"/>
      <c r="AC295" s="513"/>
      <c r="AD295" s="513"/>
      <c r="AE295" s="513"/>
      <c r="AF295" s="513"/>
      <c r="AG295" s="513"/>
      <c r="AH295" s="513"/>
      <c r="AI295" s="513"/>
      <c r="AJ295" s="513"/>
      <c r="AK295" s="513"/>
      <c r="AL295" s="513"/>
      <c r="AM295" s="513"/>
      <c r="AN295" s="513"/>
    </row>
    <row r="296" spans="1:40" ht="18.75" customHeight="1">
      <c r="A296" s="513"/>
      <c r="B296" s="549"/>
      <c r="C296" s="513"/>
      <c r="D296" s="513"/>
      <c r="E296" s="513"/>
      <c r="F296" s="513"/>
      <c r="G296" s="513"/>
      <c r="H296" s="513"/>
      <c r="I296" s="513"/>
      <c r="J296" s="513"/>
      <c r="K296" s="513"/>
      <c r="L296" s="513"/>
      <c r="M296" s="513"/>
      <c r="N296" s="513"/>
      <c r="O296" s="513"/>
      <c r="P296" s="513"/>
      <c r="Q296" s="513"/>
      <c r="R296" s="513"/>
      <c r="S296" s="513"/>
      <c r="T296" s="513"/>
      <c r="U296" s="513"/>
      <c r="V296" s="513"/>
      <c r="W296" s="513"/>
      <c r="X296" s="513"/>
      <c r="Y296" s="513"/>
      <c r="Z296" s="513"/>
      <c r="AA296" s="513"/>
      <c r="AB296" s="513"/>
      <c r="AC296" s="513"/>
      <c r="AD296" s="513"/>
      <c r="AE296" s="513"/>
      <c r="AF296" s="513"/>
      <c r="AG296" s="513"/>
      <c r="AH296" s="513"/>
      <c r="AI296" s="513"/>
      <c r="AJ296" s="513"/>
      <c r="AK296" s="513"/>
      <c r="AL296" s="513"/>
      <c r="AM296" s="513"/>
      <c r="AN296" s="513"/>
    </row>
    <row r="297" spans="1:40" ht="18.75" customHeight="1">
      <c r="A297" s="513"/>
      <c r="B297" s="549"/>
      <c r="C297" s="513"/>
      <c r="D297" s="513"/>
      <c r="E297" s="513"/>
      <c r="F297" s="513"/>
      <c r="G297" s="513"/>
      <c r="H297" s="513"/>
      <c r="I297" s="513"/>
      <c r="J297" s="513"/>
      <c r="K297" s="513"/>
      <c r="L297" s="513"/>
      <c r="M297" s="513"/>
      <c r="N297" s="513"/>
      <c r="O297" s="513"/>
      <c r="P297" s="513"/>
      <c r="Q297" s="513"/>
      <c r="R297" s="513"/>
      <c r="S297" s="513"/>
      <c r="T297" s="513"/>
      <c r="U297" s="513"/>
      <c r="V297" s="513"/>
      <c r="W297" s="513"/>
      <c r="X297" s="513"/>
      <c r="Y297" s="513"/>
      <c r="Z297" s="513"/>
      <c r="AA297" s="513"/>
      <c r="AB297" s="513"/>
      <c r="AC297" s="513"/>
      <c r="AD297" s="513"/>
      <c r="AE297" s="513"/>
      <c r="AF297" s="513"/>
      <c r="AG297" s="513"/>
      <c r="AH297" s="513"/>
      <c r="AI297" s="513"/>
      <c r="AJ297" s="513"/>
      <c r="AK297" s="513"/>
      <c r="AL297" s="513"/>
      <c r="AM297" s="513"/>
      <c r="AN297" s="513"/>
    </row>
    <row r="298" spans="1:40" ht="18.75" customHeight="1">
      <c r="A298" s="513"/>
      <c r="B298" s="549"/>
      <c r="C298" s="513"/>
      <c r="D298" s="513"/>
      <c r="E298" s="513"/>
      <c r="F298" s="513"/>
      <c r="G298" s="513"/>
      <c r="H298" s="513"/>
      <c r="I298" s="513"/>
      <c r="J298" s="513"/>
      <c r="K298" s="513"/>
      <c r="L298" s="513"/>
      <c r="M298" s="513"/>
      <c r="N298" s="513"/>
      <c r="O298" s="513"/>
      <c r="P298" s="513"/>
      <c r="Q298" s="513"/>
      <c r="R298" s="513"/>
      <c r="S298" s="513"/>
      <c r="T298" s="513"/>
      <c r="U298" s="513"/>
      <c r="V298" s="513"/>
      <c r="W298" s="513"/>
      <c r="X298" s="513"/>
      <c r="Y298" s="513"/>
      <c r="Z298" s="513"/>
      <c r="AA298" s="513"/>
      <c r="AB298" s="513"/>
      <c r="AC298" s="513"/>
      <c r="AD298" s="513"/>
      <c r="AE298" s="513"/>
      <c r="AF298" s="513"/>
      <c r="AG298" s="513"/>
      <c r="AH298" s="513"/>
      <c r="AI298" s="513"/>
      <c r="AJ298" s="513"/>
      <c r="AK298" s="513"/>
      <c r="AL298" s="513"/>
      <c r="AM298" s="513"/>
      <c r="AN298" s="513"/>
    </row>
    <row r="299" spans="1:40" ht="18.75" customHeight="1">
      <c r="A299" s="513"/>
      <c r="B299" s="549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  <c r="R299" s="513"/>
      <c r="S299" s="513"/>
      <c r="T299" s="513"/>
      <c r="U299" s="513"/>
      <c r="V299" s="513"/>
      <c r="W299" s="513"/>
      <c r="X299" s="513"/>
      <c r="Y299" s="513"/>
      <c r="Z299" s="513"/>
      <c r="AA299" s="513"/>
      <c r="AB299" s="513"/>
      <c r="AC299" s="513"/>
      <c r="AD299" s="513"/>
      <c r="AE299" s="513"/>
      <c r="AF299" s="513"/>
      <c r="AG299" s="513"/>
      <c r="AH299" s="513"/>
      <c r="AI299" s="513"/>
      <c r="AJ299" s="513"/>
      <c r="AK299" s="513"/>
      <c r="AL299" s="513"/>
      <c r="AM299" s="513"/>
      <c r="AN299" s="513"/>
    </row>
    <row r="300" spans="1:40" ht="18.75" customHeight="1">
      <c r="A300" s="513"/>
      <c r="B300" s="549"/>
      <c r="C300" s="513"/>
      <c r="D300" s="513"/>
      <c r="E300" s="513"/>
      <c r="F300" s="513"/>
      <c r="G300" s="513"/>
      <c r="H300" s="513"/>
      <c r="I300" s="513"/>
      <c r="J300" s="513"/>
      <c r="K300" s="513"/>
      <c r="L300" s="513"/>
      <c r="M300" s="513"/>
      <c r="N300" s="513"/>
      <c r="O300" s="513"/>
      <c r="P300" s="513"/>
      <c r="Q300" s="513"/>
      <c r="R300" s="513"/>
      <c r="S300" s="513"/>
      <c r="T300" s="513"/>
      <c r="U300" s="513"/>
      <c r="V300" s="513"/>
      <c r="W300" s="513"/>
      <c r="X300" s="513"/>
      <c r="Y300" s="513"/>
      <c r="Z300" s="513"/>
      <c r="AA300" s="513"/>
      <c r="AB300" s="513"/>
      <c r="AC300" s="513"/>
      <c r="AD300" s="513"/>
      <c r="AE300" s="513"/>
      <c r="AF300" s="513"/>
      <c r="AG300" s="513"/>
      <c r="AH300" s="513"/>
      <c r="AI300" s="513"/>
      <c r="AJ300" s="513"/>
      <c r="AK300" s="513"/>
      <c r="AL300" s="513"/>
      <c r="AM300" s="513"/>
      <c r="AN300" s="513"/>
    </row>
    <row r="301" spans="1:40" ht="18.75" customHeight="1">
      <c r="A301" s="513"/>
      <c r="B301" s="549"/>
      <c r="C301" s="513"/>
      <c r="D301" s="513"/>
      <c r="E301" s="513"/>
      <c r="F301" s="513"/>
      <c r="G301" s="513"/>
      <c r="H301" s="513"/>
      <c r="I301" s="513"/>
      <c r="J301" s="513"/>
      <c r="K301" s="513"/>
      <c r="L301" s="513"/>
      <c r="M301" s="513"/>
      <c r="N301" s="513"/>
      <c r="O301" s="513"/>
      <c r="P301" s="513"/>
      <c r="Q301" s="513"/>
      <c r="R301" s="513"/>
      <c r="S301" s="513"/>
      <c r="T301" s="513"/>
      <c r="U301" s="513"/>
      <c r="V301" s="513"/>
      <c r="W301" s="513"/>
      <c r="X301" s="513"/>
      <c r="Y301" s="513"/>
      <c r="Z301" s="513"/>
      <c r="AA301" s="513"/>
      <c r="AB301" s="513"/>
      <c r="AC301" s="513"/>
      <c r="AD301" s="513"/>
      <c r="AE301" s="513"/>
      <c r="AF301" s="513"/>
      <c r="AG301" s="513"/>
      <c r="AH301" s="513"/>
      <c r="AI301" s="513"/>
      <c r="AJ301" s="513"/>
      <c r="AK301" s="513"/>
      <c r="AL301" s="513"/>
      <c r="AM301" s="513"/>
      <c r="AN301" s="513"/>
    </row>
    <row r="302" spans="1:40" ht="18.75" customHeight="1">
      <c r="A302" s="513"/>
      <c r="B302" s="549"/>
      <c r="C302" s="513"/>
      <c r="D302" s="513"/>
      <c r="E302" s="513"/>
      <c r="F302" s="513"/>
      <c r="G302" s="513"/>
      <c r="H302" s="513"/>
      <c r="I302" s="513"/>
      <c r="J302" s="513"/>
      <c r="K302" s="513"/>
      <c r="L302" s="513"/>
      <c r="M302" s="513"/>
      <c r="N302" s="513"/>
      <c r="O302" s="513"/>
      <c r="P302" s="513"/>
      <c r="Q302" s="513"/>
      <c r="R302" s="513"/>
      <c r="S302" s="513"/>
      <c r="T302" s="513"/>
      <c r="U302" s="513"/>
      <c r="V302" s="513"/>
      <c r="W302" s="513"/>
      <c r="X302" s="513"/>
      <c r="Y302" s="513"/>
      <c r="Z302" s="513"/>
      <c r="AA302" s="513"/>
      <c r="AB302" s="513"/>
      <c r="AC302" s="513"/>
      <c r="AD302" s="513"/>
      <c r="AE302" s="513"/>
      <c r="AF302" s="513"/>
      <c r="AG302" s="513"/>
      <c r="AH302" s="513"/>
      <c r="AI302" s="513"/>
      <c r="AJ302" s="513"/>
      <c r="AK302" s="513"/>
      <c r="AL302" s="513"/>
      <c r="AM302" s="513"/>
      <c r="AN302" s="513"/>
    </row>
    <row r="303" spans="1:40" ht="18.75" customHeight="1">
      <c r="A303" s="513"/>
      <c r="B303" s="549"/>
      <c r="C303" s="513"/>
      <c r="D303" s="513"/>
      <c r="E303" s="513"/>
      <c r="F303" s="513"/>
      <c r="G303" s="513"/>
      <c r="H303" s="513"/>
      <c r="I303" s="513"/>
      <c r="J303" s="513"/>
      <c r="K303" s="513"/>
      <c r="L303" s="513"/>
      <c r="M303" s="513"/>
      <c r="N303" s="513"/>
      <c r="O303" s="513"/>
      <c r="P303" s="513"/>
      <c r="Q303" s="513"/>
      <c r="R303" s="513"/>
      <c r="S303" s="513"/>
      <c r="T303" s="513"/>
      <c r="U303" s="513"/>
      <c r="V303" s="513"/>
      <c r="W303" s="513"/>
      <c r="X303" s="513"/>
      <c r="Y303" s="513"/>
      <c r="Z303" s="513"/>
      <c r="AA303" s="513"/>
      <c r="AB303" s="513"/>
      <c r="AC303" s="513"/>
      <c r="AD303" s="513"/>
      <c r="AE303" s="513"/>
      <c r="AF303" s="513"/>
      <c r="AG303" s="513"/>
      <c r="AH303" s="513"/>
      <c r="AI303" s="513"/>
      <c r="AJ303" s="513"/>
      <c r="AK303" s="513"/>
      <c r="AL303" s="513"/>
      <c r="AM303" s="513"/>
      <c r="AN303" s="513"/>
    </row>
    <row r="304" spans="1:40" ht="18.75" customHeight="1">
      <c r="A304" s="513"/>
      <c r="B304" s="549"/>
      <c r="C304" s="513"/>
      <c r="D304" s="513"/>
      <c r="E304" s="513"/>
      <c r="F304" s="513"/>
      <c r="G304" s="513"/>
      <c r="H304" s="513"/>
      <c r="I304" s="513"/>
      <c r="J304" s="513"/>
      <c r="K304" s="513"/>
      <c r="L304" s="513"/>
      <c r="M304" s="513"/>
      <c r="N304" s="513"/>
      <c r="O304" s="513"/>
      <c r="P304" s="513"/>
      <c r="Q304" s="513"/>
      <c r="R304" s="513"/>
      <c r="S304" s="513"/>
      <c r="T304" s="513"/>
      <c r="U304" s="513"/>
      <c r="V304" s="513"/>
      <c r="W304" s="513"/>
      <c r="X304" s="513"/>
      <c r="Y304" s="513"/>
      <c r="Z304" s="513"/>
      <c r="AA304" s="513"/>
      <c r="AB304" s="513"/>
      <c r="AC304" s="513"/>
      <c r="AD304" s="513"/>
      <c r="AE304" s="513"/>
      <c r="AF304" s="513"/>
      <c r="AG304" s="513"/>
      <c r="AH304" s="513"/>
      <c r="AI304" s="513"/>
      <c r="AJ304" s="513"/>
      <c r="AK304" s="513"/>
      <c r="AL304" s="513"/>
      <c r="AM304" s="513"/>
      <c r="AN304" s="513"/>
    </row>
    <row r="305" spans="1:40" ht="18.75" customHeight="1">
      <c r="A305" s="513"/>
      <c r="B305" s="549"/>
      <c r="C305" s="513"/>
      <c r="D305" s="513"/>
      <c r="E305" s="513"/>
      <c r="F305" s="513"/>
      <c r="G305" s="513"/>
      <c r="H305" s="513"/>
      <c r="I305" s="513"/>
      <c r="J305" s="513"/>
      <c r="K305" s="513"/>
      <c r="L305" s="513"/>
      <c r="M305" s="513"/>
      <c r="N305" s="513"/>
      <c r="O305" s="513"/>
      <c r="P305" s="513"/>
      <c r="Q305" s="513"/>
      <c r="R305" s="513"/>
      <c r="S305" s="513"/>
      <c r="T305" s="513"/>
      <c r="U305" s="513"/>
      <c r="V305" s="513"/>
      <c r="W305" s="513"/>
      <c r="X305" s="513"/>
      <c r="Y305" s="513"/>
      <c r="Z305" s="513"/>
      <c r="AA305" s="513"/>
      <c r="AB305" s="513"/>
      <c r="AC305" s="513"/>
      <c r="AD305" s="513"/>
      <c r="AE305" s="513"/>
      <c r="AF305" s="513"/>
      <c r="AG305" s="513"/>
      <c r="AH305" s="513"/>
      <c r="AI305" s="513"/>
      <c r="AJ305" s="513"/>
      <c r="AK305" s="513"/>
      <c r="AL305" s="513"/>
      <c r="AM305" s="513"/>
      <c r="AN305" s="513"/>
    </row>
    <row r="306" spans="1:40" ht="18.75" customHeight="1">
      <c r="A306" s="513"/>
      <c r="B306" s="549"/>
      <c r="C306" s="513"/>
      <c r="D306" s="513"/>
      <c r="E306" s="513"/>
      <c r="F306" s="513"/>
      <c r="G306" s="513"/>
      <c r="H306" s="513"/>
      <c r="I306" s="513"/>
      <c r="J306" s="513"/>
      <c r="K306" s="513"/>
      <c r="L306" s="513"/>
      <c r="M306" s="513"/>
      <c r="N306" s="513"/>
      <c r="O306" s="513"/>
      <c r="P306" s="513"/>
      <c r="Q306" s="513"/>
      <c r="R306" s="513"/>
      <c r="S306" s="513"/>
      <c r="T306" s="513"/>
      <c r="U306" s="513"/>
      <c r="V306" s="513"/>
      <c r="W306" s="513"/>
      <c r="X306" s="513"/>
      <c r="Y306" s="513"/>
      <c r="Z306" s="513"/>
      <c r="AA306" s="513"/>
      <c r="AB306" s="513"/>
      <c r="AC306" s="513"/>
      <c r="AD306" s="513"/>
      <c r="AE306" s="513"/>
      <c r="AF306" s="513"/>
      <c r="AG306" s="513"/>
      <c r="AH306" s="513"/>
      <c r="AI306" s="513"/>
      <c r="AJ306" s="513"/>
      <c r="AK306" s="513"/>
      <c r="AL306" s="513"/>
      <c r="AM306" s="513"/>
      <c r="AN306" s="513"/>
    </row>
    <row r="307" spans="1:40" ht="18.75" customHeight="1">
      <c r="A307" s="513"/>
      <c r="B307" s="549"/>
      <c r="C307" s="513"/>
      <c r="D307" s="513"/>
      <c r="E307" s="513"/>
      <c r="F307" s="513"/>
      <c r="G307" s="513"/>
      <c r="H307" s="513"/>
      <c r="I307" s="513"/>
      <c r="J307" s="513"/>
      <c r="K307" s="513"/>
      <c r="L307" s="513"/>
      <c r="M307" s="513"/>
      <c r="N307" s="513"/>
      <c r="O307" s="513"/>
      <c r="P307" s="513"/>
      <c r="Q307" s="513"/>
      <c r="R307" s="513"/>
      <c r="S307" s="513"/>
      <c r="T307" s="513"/>
      <c r="U307" s="513"/>
      <c r="V307" s="513"/>
      <c r="W307" s="513"/>
      <c r="X307" s="513"/>
      <c r="Y307" s="513"/>
      <c r="Z307" s="513"/>
      <c r="AA307" s="513"/>
      <c r="AB307" s="513"/>
      <c r="AC307" s="513"/>
      <c r="AD307" s="513"/>
      <c r="AE307" s="513"/>
      <c r="AF307" s="513"/>
      <c r="AG307" s="513"/>
      <c r="AH307" s="513"/>
      <c r="AI307" s="513"/>
      <c r="AJ307" s="513"/>
      <c r="AK307" s="513"/>
      <c r="AL307" s="513"/>
      <c r="AM307" s="513"/>
      <c r="AN307" s="513"/>
    </row>
    <row r="308" spans="1:40" ht="18.75" customHeight="1">
      <c r="A308" s="513"/>
      <c r="B308" s="549"/>
      <c r="C308" s="513"/>
      <c r="D308" s="513"/>
      <c r="E308" s="513"/>
      <c r="F308" s="513"/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  <c r="R308" s="513"/>
      <c r="S308" s="513"/>
      <c r="T308" s="513"/>
      <c r="U308" s="513"/>
      <c r="V308" s="513"/>
      <c r="W308" s="513"/>
      <c r="X308" s="513"/>
      <c r="Y308" s="513"/>
      <c r="Z308" s="513"/>
      <c r="AA308" s="513"/>
      <c r="AB308" s="513"/>
      <c r="AC308" s="513"/>
      <c r="AD308" s="513"/>
      <c r="AE308" s="513"/>
      <c r="AF308" s="513"/>
      <c r="AG308" s="513"/>
      <c r="AH308" s="513"/>
      <c r="AI308" s="513"/>
      <c r="AJ308" s="513"/>
      <c r="AK308" s="513"/>
      <c r="AL308" s="513"/>
      <c r="AM308" s="513"/>
      <c r="AN308" s="513"/>
    </row>
    <row r="309" spans="1:40" ht="18.75" customHeight="1">
      <c r="A309" s="513"/>
      <c r="B309" s="549"/>
      <c r="C309" s="513"/>
      <c r="D309" s="513"/>
      <c r="E309" s="513"/>
      <c r="F309" s="513"/>
      <c r="G309" s="513"/>
      <c r="H309" s="513"/>
      <c r="I309" s="513"/>
      <c r="J309" s="513"/>
      <c r="K309" s="513"/>
      <c r="L309" s="513"/>
      <c r="M309" s="513"/>
      <c r="N309" s="513"/>
      <c r="O309" s="513"/>
      <c r="P309" s="513"/>
      <c r="Q309" s="513"/>
      <c r="R309" s="513"/>
      <c r="S309" s="513"/>
      <c r="T309" s="513"/>
      <c r="U309" s="513"/>
      <c r="V309" s="513"/>
      <c r="W309" s="513"/>
      <c r="X309" s="513"/>
      <c r="Y309" s="513"/>
      <c r="Z309" s="513"/>
      <c r="AA309" s="513"/>
      <c r="AB309" s="513"/>
      <c r="AC309" s="513"/>
      <c r="AD309" s="513"/>
      <c r="AE309" s="513"/>
      <c r="AF309" s="513"/>
      <c r="AG309" s="513"/>
      <c r="AH309" s="513"/>
      <c r="AI309" s="513"/>
      <c r="AJ309" s="513"/>
      <c r="AK309" s="513"/>
      <c r="AL309" s="513"/>
      <c r="AM309" s="513"/>
      <c r="AN309" s="513"/>
    </row>
    <row r="310" spans="1:40" ht="18.75" customHeight="1">
      <c r="A310" s="513"/>
      <c r="B310" s="549"/>
      <c r="C310" s="513"/>
      <c r="D310" s="513"/>
      <c r="E310" s="513"/>
      <c r="F310" s="513"/>
      <c r="G310" s="513"/>
      <c r="H310" s="513"/>
      <c r="I310" s="513"/>
      <c r="J310" s="513"/>
      <c r="K310" s="513"/>
      <c r="L310" s="513"/>
      <c r="M310" s="513"/>
      <c r="N310" s="513"/>
      <c r="O310" s="513"/>
      <c r="P310" s="513"/>
      <c r="Q310" s="513"/>
      <c r="R310" s="513"/>
      <c r="S310" s="513"/>
      <c r="T310" s="513"/>
      <c r="U310" s="513"/>
      <c r="V310" s="513"/>
      <c r="W310" s="513"/>
      <c r="X310" s="513"/>
      <c r="Y310" s="513"/>
      <c r="Z310" s="513"/>
      <c r="AA310" s="513"/>
      <c r="AB310" s="513"/>
      <c r="AC310" s="513"/>
      <c r="AD310" s="513"/>
      <c r="AE310" s="513"/>
      <c r="AF310" s="513"/>
      <c r="AG310" s="513"/>
      <c r="AH310" s="513"/>
      <c r="AI310" s="513"/>
      <c r="AJ310" s="513"/>
      <c r="AK310" s="513"/>
      <c r="AL310" s="513"/>
      <c r="AM310" s="513"/>
      <c r="AN310" s="513"/>
    </row>
    <row r="311" spans="1:40" ht="18.75" customHeight="1">
      <c r="A311" s="513"/>
      <c r="B311" s="549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513"/>
      <c r="O311" s="513"/>
      <c r="P311" s="513"/>
      <c r="Q311" s="513"/>
      <c r="R311" s="513"/>
      <c r="S311" s="513"/>
      <c r="T311" s="513"/>
      <c r="U311" s="513"/>
      <c r="V311" s="513"/>
      <c r="W311" s="513"/>
      <c r="X311" s="513"/>
      <c r="Y311" s="513"/>
      <c r="Z311" s="513"/>
      <c r="AA311" s="513"/>
      <c r="AB311" s="513"/>
      <c r="AC311" s="513"/>
      <c r="AD311" s="513"/>
      <c r="AE311" s="513"/>
      <c r="AF311" s="513"/>
      <c r="AG311" s="513"/>
      <c r="AH311" s="513"/>
      <c r="AI311" s="513"/>
      <c r="AJ311" s="513"/>
      <c r="AK311" s="513"/>
      <c r="AL311" s="513"/>
      <c r="AM311" s="513"/>
      <c r="AN311" s="513"/>
    </row>
    <row r="312" spans="1:40" ht="18.75" customHeight="1">
      <c r="A312" s="513"/>
      <c r="B312" s="549"/>
      <c r="C312" s="513"/>
      <c r="D312" s="513"/>
      <c r="E312" s="513"/>
      <c r="F312" s="513"/>
      <c r="G312" s="513"/>
      <c r="H312" s="513"/>
      <c r="I312" s="513"/>
      <c r="J312" s="513"/>
      <c r="K312" s="513"/>
      <c r="L312" s="513"/>
      <c r="M312" s="513"/>
      <c r="N312" s="513"/>
      <c r="O312" s="513"/>
      <c r="P312" s="513"/>
      <c r="Q312" s="513"/>
      <c r="R312" s="513"/>
      <c r="S312" s="513"/>
      <c r="T312" s="513"/>
      <c r="U312" s="513"/>
      <c r="V312" s="513"/>
      <c r="W312" s="513"/>
      <c r="X312" s="513"/>
      <c r="Y312" s="513"/>
      <c r="Z312" s="513"/>
      <c r="AA312" s="513"/>
      <c r="AB312" s="513"/>
      <c r="AC312" s="513"/>
      <c r="AD312" s="513"/>
      <c r="AE312" s="513"/>
      <c r="AF312" s="513"/>
      <c r="AG312" s="513"/>
      <c r="AH312" s="513"/>
      <c r="AI312" s="513"/>
      <c r="AJ312" s="513"/>
      <c r="AK312" s="513"/>
      <c r="AL312" s="513"/>
      <c r="AM312" s="513"/>
      <c r="AN312" s="513"/>
    </row>
    <row r="313" spans="1:40" ht="18.75" customHeight="1">
      <c r="A313" s="513"/>
      <c r="B313" s="549"/>
      <c r="C313" s="513"/>
      <c r="D313" s="513"/>
      <c r="E313" s="513"/>
      <c r="F313" s="513"/>
      <c r="G313" s="513"/>
      <c r="H313" s="513"/>
      <c r="I313" s="513"/>
      <c r="J313" s="513"/>
      <c r="K313" s="513"/>
      <c r="L313" s="513"/>
      <c r="M313" s="513"/>
      <c r="N313" s="513"/>
      <c r="O313" s="513"/>
      <c r="P313" s="513"/>
      <c r="Q313" s="513"/>
      <c r="R313" s="513"/>
      <c r="S313" s="513"/>
      <c r="T313" s="513"/>
      <c r="U313" s="513"/>
      <c r="V313" s="513"/>
      <c r="W313" s="513"/>
      <c r="X313" s="513"/>
      <c r="Y313" s="513"/>
      <c r="Z313" s="513"/>
      <c r="AA313" s="513"/>
      <c r="AB313" s="513"/>
      <c r="AC313" s="513"/>
      <c r="AD313" s="513"/>
      <c r="AE313" s="513"/>
      <c r="AF313" s="513"/>
      <c r="AG313" s="513"/>
      <c r="AH313" s="513"/>
      <c r="AI313" s="513"/>
      <c r="AJ313" s="513"/>
      <c r="AK313" s="513"/>
      <c r="AL313" s="513"/>
      <c r="AM313" s="513"/>
      <c r="AN313" s="513"/>
    </row>
    <row r="314" spans="1:40" ht="18.75" customHeight="1">
      <c r="A314" s="513"/>
      <c r="B314" s="549"/>
      <c r="C314" s="513"/>
      <c r="D314" s="513"/>
      <c r="E314" s="513"/>
      <c r="F314" s="513"/>
      <c r="G314" s="513"/>
      <c r="H314" s="513"/>
      <c r="I314" s="513"/>
      <c r="J314" s="513"/>
      <c r="K314" s="513"/>
      <c r="L314" s="513"/>
      <c r="M314" s="513"/>
      <c r="N314" s="513"/>
      <c r="O314" s="513"/>
      <c r="P314" s="513"/>
      <c r="Q314" s="513"/>
      <c r="R314" s="513"/>
      <c r="S314" s="513"/>
      <c r="T314" s="513"/>
      <c r="U314" s="513"/>
      <c r="V314" s="513"/>
      <c r="W314" s="513"/>
      <c r="X314" s="513"/>
      <c r="Y314" s="513"/>
      <c r="Z314" s="513"/>
      <c r="AA314" s="513"/>
      <c r="AB314" s="513"/>
      <c r="AC314" s="513"/>
      <c r="AD314" s="513"/>
      <c r="AE314" s="513"/>
      <c r="AF314" s="513"/>
      <c r="AG314" s="513"/>
      <c r="AH314" s="513"/>
      <c r="AI314" s="513"/>
      <c r="AJ314" s="513"/>
      <c r="AK314" s="513"/>
      <c r="AL314" s="513"/>
      <c r="AM314" s="513"/>
      <c r="AN314" s="513"/>
    </row>
    <row r="315" spans="1:40" ht="18.75" customHeight="1">
      <c r="A315" s="513"/>
      <c r="B315" s="549"/>
      <c r="C315" s="513"/>
      <c r="D315" s="513"/>
      <c r="E315" s="513"/>
      <c r="F315" s="513"/>
      <c r="G315" s="513"/>
      <c r="H315" s="513"/>
      <c r="I315" s="513"/>
      <c r="J315" s="513"/>
      <c r="K315" s="513"/>
      <c r="L315" s="513"/>
      <c r="M315" s="513"/>
      <c r="N315" s="513"/>
      <c r="O315" s="513"/>
      <c r="P315" s="513"/>
      <c r="Q315" s="513"/>
      <c r="R315" s="513"/>
      <c r="S315" s="513"/>
      <c r="T315" s="513"/>
      <c r="U315" s="513"/>
      <c r="V315" s="513"/>
      <c r="W315" s="513"/>
      <c r="X315" s="513"/>
      <c r="Y315" s="513"/>
      <c r="Z315" s="513"/>
      <c r="AA315" s="513"/>
      <c r="AB315" s="513"/>
      <c r="AC315" s="513"/>
      <c r="AD315" s="513"/>
      <c r="AE315" s="513"/>
      <c r="AF315" s="513"/>
      <c r="AG315" s="513"/>
      <c r="AH315" s="513"/>
      <c r="AI315" s="513"/>
      <c r="AJ315" s="513"/>
      <c r="AK315" s="513"/>
      <c r="AL315" s="513"/>
      <c r="AM315" s="513"/>
      <c r="AN315" s="513"/>
    </row>
    <row r="316" spans="1:40" ht="18.75" customHeight="1">
      <c r="A316" s="513"/>
      <c r="B316" s="549"/>
      <c r="C316" s="513"/>
      <c r="D316" s="513"/>
      <c r="E316" s="513"/>
      <c r="F316" s="513"/>
      <c r="G316" s="513"/>
      <c r="H316" s="513"/>
      <c r="I316" s="513"/>
      <c r="J316" s="513"/>
      <c r="K316" s="513"/>
      <c r="L316" s="513"/>
      <c r="M316" s="513"/>
      <c r="N316" s="513"/>
      <c r="O316" s="513"/>
      <c r="P316" s="513"/>
      <c r="Q316" s="513"/>
      <c r="R316" s="513"/>
      <c r="S316" s="513"/>
      <c r="T316" s="513"/>
      <c r="U316" s="513"/>
      <c r="V316" s="513"/>
      <c r="W316" s="513"/>
      <c r="X316" s="513"/>
      <c r="Y316" s="513"/>
      <c r="Z316" s="513"/>
      <c r="AA316" s="513"/>
      <c r="AB316" s="513"/>
      <c r="AC316" s="513"/>
      <c r="AD316" s="513"/>
      <c r="AE316" s="513"/>
      <c r="AF316" s="513"/>
      <c r="AG316" s="513"/>
      <c r="AH316" s="513"/>
      <c r="AI316" s="513"/>
      <c r="AJ316" s="513"/>
      <c r="AK316" s="513"/>
      <c r="AL316" s="513"/>
      <c r="AM316" s="513"/>
      <c r="AN316" s="513"/>
    </row>
    <row r="317" spans="1:40" ht="18.75" customHeight="1">
      <c r="A317" s="513"/>
      <c r="B317" s="549"/>
      <c r="C317" s="513"/>
      <c r="D317" s="513"/>
      <c r="E317" s="513"/>
      <c r="F317" s="513"/>
      <c r="G317" s="513"/>
      <c r="H317" s="513"/>
      <c r="I317" s="513"/>
      <c r="J317" s="513"/>
      <c r="K317" s="513"/>
      <c r="L317" s="513"/>
      <c r="M317" s="513"/>
      <c r="N317" s="513"/>
      <c r="O317" s="513"/>
      <c r="P317" s="513"/>
      <c r="Q317" s="513"/>
      <c r="R317" s="513"/>
      <c r="S317" s="513"/>
      <c r="T317" s="513"/>
      <c r="U317" s="513"/>
      <c r="V317" s="513"/>
      <c r="W317" s="513"/>
      <c r="X317" s="513"/>
      <c r="Y317" s="513"/>
      <c r="Z317" s="513"/>
      <c r="AA317" s="513"/>
      <c r="AB317" s="513"/>
      <c r="AC317" s="513"/>
      <c r="AD317" s="513"/>
      <c r="AE317" s="513"/>
      <c r="AF317" s="513"/>
      <c r="AG317" s="513"/>
      <c r="AH317" s="513"/>
      <c r="AI317" s="513"/>
      <c r="AJ317" s="513"/>
      <c r="AK317" s="513"/>
      <c r="AL317" s="513"/>
      <c r="AM317" s="513"/>
      <c r="AN317" s="513"/>
    </row>
    <row r="318" spans="1:40" ht="18.75" customHeight="1">
      <c r="A318" s="513"/>
      <c r="B318" s="549"/>
      <c r="C318" s="513"/>
      <c r="D318" s="513"/>
      <c r="E318" s="513"/>
      <c r="F318" s="513"/>
      <c r="G318" s="513"/>
      <c r="H318" s="513"/>
      <c r="I318" s="513"/>
      <c r="J318" s="513"/>
      <c r="K318" s="513"/>
      <c r="L318" s="513"/>
      <c r="M318" s="513"/>
      <c r="N318" s="513"/>
      <c r="O318" s="513"/>
      <c r="P318" s="513"/>
      <c r="Q318" s="513"/>
      <c r="R318" s="513"/>
      <c r="S318" s="513"/>
      <c r="T318" s="513"/>
      <c r="U318" s="513"/>
      <c r="V318" s="513"/>
      <c r="W318" s="513"/>
      <c r="X318" s="513"/>
      <c r="Y318" s="513"/>
      <c r="Z318" s="513"/>
      <c r="AA318" s="513"/>
      <c r="AB318" s="513"/>
      <c r="AC318" s="513"/>
      <c r="AD318" s="513"/>
      <c r="AE318" s="513"/>
      <c r="AF318" s="513"/>
      <c r="AG318" s="513"/>
      <c r="AH318" s="513"/>
      <c r="AI318" s="513"/>
      <c r="AJ318" s="513"/>
      <c r="AK318" s="513"/>
      <c r="AL318" s="513"/>
      <c r="AM318" s="513"/>
      <c r="AN318" s="513"/>
    </row>
    <row r="319" spans="1:40" ht="18.75" customHeight="1">
      <c r="A319" s="513"/>
      <c r="B319" s="549"/>
      <c r="C319" s="513"/>
      <c r="D319" s="513"/>
      <c r="E319" s="513"/>
      <c r="F319" s="513"/>
      <c r="G319" s="513"/>
      <c r="H319" s="513"/>
      <c r="I319" s="513"/>
      <c r="J319" s="513"/>
      <c r="K319" s="513"/>
      <c r="L319" s="513"/>
      <c r="M319" s="513"/>
      <c r="N319" s="513"/>
      <c r="O319" s="513"/>
      <c r="P319" s="513"/>
      <c r="Q319" s="513"/>
      <c r="R319" s="513"/>
      <c r="S319" s="513"/>
      <c r="T319" s="513"/>
      <c r="U319" s="513"/>
      <c r="V319" s="513"/>
      <c r="W319" s="513"/>
      <c r="X319" s="513"/>
      <c r="Y319" s="513"/>
      <c r="Z319" s="513"/>
      <c r="AA319" s="513"/>
      <c r="AB319" s="513"/>
      <c r="AC319" s="513"/>
      <c r="AD319" s="513"/>
      <c r="AE319" s="513"/>
      <c r="AF319" s="513"/>
      <c r="AG319" s="513"/>
      <c r="AH319" s="513"/>
      <c r="AI319" s="513"/>
      <c r="AJ319" s="513"/>
      <c r="AK319" s="513"/>
      <c r="AL319" s="513"/>
      <c r="AM319" s="513"/>
      <c r="AN319" s="513"/>
    </row>
    <row r="320" spans="1:40" ht="18.75" customHeight="1">
      <c r="A320" s="513"/>
      <c r="B320" s="549"/>
      <c r="C320" s="513"/>
      <c r="D320" s="513"/>
      <c r="E320" s="513"/>
      <c r="F320" s="513"/>
      <c r="G320" s="513"/>
      <c r="H320" s="513"/>
      <c r="I320" s="513"/>
      <c r="J320" s="513"/>
      <c r="K320" s="513"/>
      <c r="L320" s="513"/>
      <c r="M320" s="513"/>
      <c r="N320" s="513"/>
      <c r="O320" s="513"/>
      <c r="P320" s="513"/>
      <c r="Q320" s="513"/>
      <c r="R320" s="513"/>
      <c r="S320" s="513"/>
      <c r="T320" s="513"/>
      <c r="U320" s="513"/>
      <c r="V320" s="513"/>
      <c r="W320" s="513"/>
      <c r="X320" s="513"/>
      <c r="Y320" s="513"/>
      <c r="Z320" s="513"/>
      <c r="AA320" s="513"/>
      <c r="AB320" s="513"/>
      <c r="AC320" s="513"/>
      <c r="AD320" s="513"/>
      <c r="AE320" s="513"/>
      <c r="AF320" s="513"/>
      <c r="AG320" s="513"/>
      <c r="AH320" s="513"/>
      <c r="AI320" s="513"/>
      <c r="AJ320" s="513"/>
      <c r="AK320" s="513"/>
      <c r="AL320" s="513"/>
      <c r="AM320" s="513"/>
      <c r="AN320" s="513"/>
    </row>
    <row r="321" spans="1:40" ht="18.75" customHeight="1">
      <c r="A321" s="513"/>
      <c r="B321" s="549"/>
      <c r="C321" s="513"/>
      <c r="D321" s="513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  <c r="R321" s="513"/>
      <c r="S321" s="513"/>
      <c r="T321" s="513"/>
      <c r="U321" s="513"/>
      <c r="V321" s="513"/>
      <c r="W321" s="513"/>
      <c r="X321" s="513"/>
      <c r="Y321" s="513"/>
      <c r="Z321" s="513"/>
      <c r="AA321" s="513"/>
      <c r="AB321" s="513"/>
      <c r="AC321" s="513"/>
      <c r="AD321" s="513"/>
      <c r="AE321" s="513"/>
      <c r="AF321" s="513"/>
      <c r="AG321" s="513"/>
      <c r="AH321" s="513"/>
      <c r="AI321" s="513"/>
      <c r="AJ321" s="513"/>
      <c r="AK321" s="513"/>
      <c r="AL321" s="513"/>
      <c r="AM321" s="513"/>
      <c r="AN321" s="513"/>
    </row>
    <row r="322" spans="1:40" ht="18.75" customHeight="1">
      <c r="A322" s="513"/>
      <c r="B322" s="549"/>
      <c r="C322" s="513"/>
      <c r="D322" s="513"/>
      <c r="E322" s="513"/>
      <c r="F322" s="513"/>
      <c r="G322" s="513"/>
      <c r="H322" s="513"/>
      <c r="I322" s="513"/>
      <c r="J322" s="513"/>
      <c r="K322" s="513"/>
      <c r="L322" s="513"/>
      <c r="M322" s="513"/>
      <c r="N322" s="513"/>
      <c r="O322" s="513"/>
      <c r="P322" s="513"/>
      <c r="Q322" s="513"/>
      <c r="R322" s="513"/>
      <c r="S322" s="513"/>
      <c r="T322" s="513"/>
      <c r="U322" s="513"/>
      <c r="V322" s="513"/>
      <c r="W322" s="513"/>
      <c r="X322" s="513"/>
      <c r="Y322" s="513"/>
      <c r="Z322" s="513"/>
      <c r="AA322" s="513"/>
      <c r="AB322" s="513"/>
      <c r="AC322" s="513"/>
      <c r="AD322" s="513"/>
      <c r="AE322" s="513"/>
      <c r="AF322" s="513"/>
      <c r="AG322" s="513"/>
      <c r="AH322" s="513"/>
      <c r="AI322" s="513"/>
      <c r="AJ322" s="513"/>
      <c r="AK322" s="513"/>
      <c r="AL322" s="513"/>
      <c r="AM322" s="513"/>
      <c r="AN322" s="513"/>
    </row>
    <row r="323" spans="1:40" ht="18.75" customHeight="1">
      <c r="A323" s="513"/>
      <c r="B323" s="549"/>
      <c r="C323" s="513"/>
      <c r="D323" s="513"/>
      <c r="E323" s="513"/>
      <c r="F323" s="513"/>
      <c r="G323" s="513"/>
      <c r="H323" s="513"/>
      <c r="I323" s="513"/>
      <c r="J323" s="513"/>
      <c r="K323" s="513"/>
      <c r="L323" s="513"/>
      <c r="M323" s="513"/>
      <c r="N323" s="513"/>
      <c r="O323" s="513"/>
      <c r="P323" s="513"/>
      <c r="Q323" s="513"/>
      <c r="R323" s="513"/>
      <c r="S323" s="513"/>
      <c r="T323" s="513"/>
      <c r="U323" s="513"/>
      <c r="V323" s="513"/>
      <c r="W323" s="513"/>
      <c r="X323" s="513"/>
      <c r="Y323" s="513"/>
      <c r="Z323" s="513"/>
      <c r="AA323" s="513"/>
      <c r="AB323" s="513"/>
      <c r="AC323" s="513"/>
      <c r="AD323" s="513"/>
      <c r="AE323" s="513"/>
      <c r="AF323" s="513"/>
      <c r="AG323" s="513"/>
      <c r="AH323" s="513"/>
      <c r="AI323" s="513"/>
      <c r="AJ323" s="513"/>
      <c r="AK323" s="513"/>
      <c r="AL323" s="513"/>
      <c r="AM323" s="513"/>
      <c r="AN323" s="513"/>
    </row>
    <row r="324" spans="1:40" ht="18.75" customHeight="1">
      <c r="A324" s="513"/>
      <c r="B324" s="549"/>
      <c r="C324" s="513"/>
      <c r="D324" s="513"/>
      <c r="E324" s="513"/>
      <c r="F324" s="513"/>
      <c r="G324" s="513"/>
      <c r="H324" s="513"/>
      <c r="I324" s="513"/>
      <c r="J324" s="513"/>
      <c r="K324" s="513"/>
      <c r="L324" s="513"/>
      <c r="M324" s="513"/>
      <c r="N324" s="513"/>
      <c r="O324" s="513"/>
      <c r="P324" s="513"/>
      <c r="Q324" s="513"/>
      <c r="R324" s="513"/>
      <c r="S324" s="513"/>
      <c r="T324" s="513"/>
      <c r="U324" s="513"/>
      <c r="V324" s="513"/>
      <c r="W324" s="513"/>
      <c r="X324" s="513"/>
      <c r="Y324" s="513"/>
      <c r="Z324" s="513"/>
      <c r="AA324" s="513"/>
      <c r="AB324" s="513"/>
      <c r="AC324" s="513"/>
      <c r="AD324" s="513"/>
      <c r="AE324" s="513"/>
      <c r="AF324" s="513"/>
      <c r="AG324" s="513"/>
      <c r="AH324" s="513"/>
      <c r="AI324" s="513"/>
      <c r="AJ324" s="513"/>
      <c r="AK324" s="513"/>
      <c r="AL324" s="513"/>
      <c r="AM324" s="513"/>
      <c r="AN324" s="513"/>
    </row>
    <row r="325" spans="1:40" ht="18.75" customHeight="1">
      <c r="A325" s="513"/>
      <c r="B325" s="549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  <c r="R325" s="513"/>
      <c r="S325" s="513"/>
      <c r="T325" s="513"/>
      <c r="U325" s="513"/>
      <c r="V325" s="513"/>
      <c r="W325" s="513"/>
      <c r="X325" s="513"/>
      <c r="Y325" s="513"/>
      <c r="Z325" s="513"/>
      <c r="AA325" s="513"/>
      <c r="AB325" s="513"/>
      <c r="AC325" s="513"/>
      <c r="AD325" s="513"/>
      <c r="AE325" s="513"/>
      <c r="AF325" s="513"/>
      <c r="AG325" s="513"/>
      <c r="AH325" s="513"/>
      <c r="AI325" s="513"/>
      <c r="AJ325" s="513"/>
      <c r="AK325" s="513"/>
      <c r="AL325" s="513"/>
      <c r="AM325" s="513"/>
      <c r="AN325" s="513"/>
    </row>
    <row r="326" spans="1:40" ht="18.75" customHeight="1">
      <c r="A326" s="513"/>
      <c r="B326" s="549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  <c r="R326" s="513"/>
      <c r="S326" s="513"/>
      <c r="T326" s="513"/>
      <c r="U326" s="513"/>
      <c r="V326" s="513"/>
      <c r="W326" s="513"/>
      <c r="X326" s="513"/>
      <c r="Y326" s="513"/>
      <c r="Z326" s="513"/>
      <c r="AA326" s="513"/>
      <c r="AB326" s="513"/>
      <c r="AC326" s="513"/>
      <c r="AD326" s="513"/>
      <c r="AE326" s="513"/>
      <c r="AF326" s="513"/>
      <c r="AG326" s="513"/>
      <c r="AH326" s="513"/>
      <c r="AI326" s="513"/>
      <c r="AJ326" s="513"/>
      <c r="AK326" s="513"/>
      <c r="AL326" s="513"/>
      <c r="AM326" s="513"/>
      <c r="AN326" s="513"/>
    </row>
    <row r="327" spans="1:40" ht="18.75" customHeight="1">
      <c r="A327" s="513"/>
      <c r="B327" s="549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  <c r="R327" s="513"/>
      <c r="S327" s="513"/>
      <c r="T327" s="513"/>
      <c r="U327" s="513"/>
      <c r="V327" s="513"/>
      <c r="W327" s="513"/>
      <c r="X327" s="513"/>
      <c r="Y327" s="513"/>
      <c r="Z327" s="513"/>
      <c r="AA327" s="513"/>
      <c r="AB327" s="513"/>
      <c r="AC327" s="513"/>
      <c r="AD327" s="513"/>
      <c r="AE327" s="513"/>
      <c r="AF327" s="513"/>
      <c r="AG327" s="513"/>
      <c r="AH327" s="513"/>
      <c r="AI327" s="513"/>
      <c r="AJ327" s="513"/>
      <c r="AK327" s="513"/>
      <c r="AL327" s="513"/>
      <c r="AM327" s="513"/>
      <c r="AN327" s="513"/>
    </row>
    <row r="328" spans="1:40" ht="18.75" customHeight="1">
      <c r="A328" s="513"/>
      <c r="B328" s="549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  <c r="R328" s="513"/>
      <c r="S328" s="513"/>
      <c r="T328" s="513"/>
      <c r="U328" s="513"/>
      <c r="V328" s="513"/>
      <c r="W328" s="513"/>
      <c r="X328" s="513"/>
      <c r="Y328" s="513"/>
      <c r="Z328" s="513"/>
      <c r="AA328" s="513"/>
      <c r="AB328" s="513"/>
      <c r="AC328" s="513"/>
      <c r="AD328" s="513"/>
      <c r="AE328" s="513"/>
      <c r="AF328" s="513"/>
      <c r="AG328" s="513"/>
      <c r="AH328" s="513"/>
      <c r="AI328" s="513"/>
      <c r="AJ328" s="513"/>
      <c r="AK328" s="513"/>
      <c r="AL328" s="513"/>
      <c r="AM328" s="513"/>
      <c r="AN328" s="513"/>
    </row>
    <row r="329" spans="1:40" ht="18.75" customHeight="1">
      <c r="A329" s="513"/>
      <c r="B329" s="549"/>
      <c r="C329" s="51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3"/>
      <c r="P329" s="513"/>
      <c r="Q329" s="513"/>
      <c r="R329" s="513"/>
      <c r="S329" s="513"/>
      <c r="T329" s="513"/>
      <c r="U329" s="513"/>
      <c r="V329" s="513"/>
      <c r="W329" s="513"/>
      <c r="X329" s="513"/>
      <c r="Y329" s="513"/>
      <c r="Z329" s="513"/>
      <c r="AA329" s="513"/>
      <c r="AB329" s="513"/>
      <c r="AC329" s="513"/>
      <c r="AD329" s="513"/>
      <c r="AE329" s="513"/>
      <c r="AF329" s="513"/>
      <c r="AG329" s="513"/>
      <c r="AH329" s="513"/>
      <c r="AI329" s="513"/>
      <c r="AJ329" s="513"/>
      <c r="AK329" s="513"/>
      <c r="AL329" s="513"/>
      <c r="AM329" s="513"/>
      <c r="AN329" s="513"/>
    </row>
    <row r="330" spans="1:40" ht="18.75" customHeight="1">
      <c r="A330" s="513"/>
      <c r="B330" s="549"/>
      <c r="C330" s="51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3"/>
      <c r="P330" s="513"/>
      <c r="Q330" s="513"/>
      <c r="R330" s="513"/>
      <c r="S330" s="513"/>
      <c r="T330" s="513"/>
      <c r="U330" s="513"/>
      <c r="V330" s="513"/>
      <c r="W330" s="513"/>
      <c r="X330" s="513"/>
      <c r="Y330" s="513"/>
      <c r="Z330" s="513"/>
      <c r="AA330" s="513"/>
      <c r="AB330" s="513"/>
      <c r="AC330" s="513"/>
      <c r="AD330" s="513"/>
      <c r="AE330" s="513"/>
      <c r="AF330" s="513"/>
      <c r="AG330" s="513"/>
      <c r="AH330" s="513"/>
      <c r="AI330" s="513"/>
      <c r="AJ330" s="513"/>
      <c r="AK330" s="513"/>
      <c r="AL330" s="513"/>
      <c r="AM330" s="513"/>
      <c r="AN330" s="513"/>
    </row>
    <row r="331" spans="1:40" ht="18.75" customHeight="1">
      <c r="A331" s="513"/>
      <c r="B331" s="549"/>
      <c r="C331" s="51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3"/>
      <c r="P331" s="513"/>
      <c r="Q331" s="513"/>
      <c r="R331" s="513"/>
      <c r="S331" s="513"/>
      <c r="T331" s="513"/>
      <c r="U331" s="513"/>
      <c r="V331" s="513"/>
      <c r="W331" s="513"/>
      <c r="X331" s="513"/>
      <c r="Y331" s="513"/>
      <c r="Z331" s="513"/>
      <c r="AA331" s="513"/>
      <c r="AB331" s="513"/>
      <c r="AC331" s="513"/>
      <c r="AD331" s="513"/>
      <c r="AE331" s="513"/>
      <c r="AF331" s="513"/>
      <c r="AG331" s="513"/>
      <c r="AH331" s="513"/>
      <c r="AI331" s="513"/>
      <c r="AJ331" s="513"/>
      <c r="AK331" s="513"/>
      <c r="AL331" s="513"/>
      <c r="AM331" s="513"/>
      <c r="AN331" s="513"/>
    </row>
    <row r="332" spans="1:40" ht="18.75" customHeight="1">
      <c r="A332" s="513"/>
      <c r="B332" s="549"/>
      <c r="C332" s="51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3"/>
      <c r="P332" s="513"/>
      <c r="Q332" s="513"/>
      <c r="R332" s="513"/>
      <c r="S332" s="513"/>
      <c r="T332" s="513"/>
      <c r="U332" s="513"/>
      <c r="V332" s="513"/>
      <c r="W332" s="513"/>
      <c r="X332" s="513"/>
      <c r="Y332" s="513"/>
      <c r="Z332" s="513"/>
      <c r="AA332" s="513"/>
      <c r="AB332" s="513"/>
      <c r="AC332" s="513"/>
      <c r="AD332" s="513"/>
      <c r="AE332" s="513"/>
      <c r="AF332" s="513"/>
      <c r="AG332" s="513"/>
      <c r="AH332" s="513"/>
      <c r="AI332" s="513"/>
      <c r="AJ332" s="513"/>
      <c r="AK332" s="513"/>
      <c r="AL332" s="513"/>
      <c r="AM332" s="513"/>
      <c r="AN332" s="513"/>
    </row>
    <row r="333" spans="1:40" ht="18.75" customHeight="1">
      <c r="A333" s="513"/>
      <c r="B333" s="549"/>
      <c r="C333" s="51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  <c r="R333" s="513"/>
      <c r="S333" s="513"/>
      <c r="T333" s="513"/>
      <c r="U333" s="513"/>
      <c r="V333" s="513"/>
      <c r="W333" s="513"/>
      <c r="X333" s="513"/>
      <c r="Y333" s="513"/>
      <c r="Z333" s="513"/>
      <c r="AA333" s="513"/>
      <c r="AB333" s="513"/>
      <c r="AC333" s="513"/>
      <c r="AD333" s="513"/>
      <c r="AE333" s="513"/>
      <c r="AF333" s="513"/>
      <c r="AG333" s="513"/>
      <c r="AH333" s="513"/>
      <c r="AI333" s="513"/>
      <c r="AJ333" s="513"/>
      <c r="AK333" s="513"/>
      <c r="AL333" s="513"/>
      <c r="AM333" s="513"/>
      <c r="AN333" s="513"/>
    </row>
    <row r="334" spans="1:40" ht="18.75" customHeight="1">
      <c r="A334" s="513"/>
      <c r="B334" s="549"/>
      <c r="C334" s="51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3"/>
      <c r="P334" s="513"/>
      <c r="Q334" s="513"/>
      <c r="R334" s="513"/>
      <c r="S334" s="513"/>
      <c r="T334" s="513"/>
      <c r="U334" s="513"/>
      <c r="V334" s="513"/>
      <c r="W334" s="513"/>
      <c r="X334" s="513"/>
      <c r="Y334" s="513"/>
      <c r="Z334" s="513"/>
      <c r="AA334" s="513"/>
      <c r="AB334" s="513"/>
      <c r="AC334" s="513"/>
      <c r="AD334" s="513"/>
      <c r="AE334" s="513"/>
      <c r="AF334" s="513"/>
      <c r="AG334" s="513"/>
      <c r="AH334" s="513"/>
      <c r="AI334" s="513"/>
      <c r="AJ334" s="513"/>
      <c r="AK334" s="513"/>
      <c r="AL334" s="513"/>
      <c r="AM334" s="513"/>
      <c r="AN334" s="513"/>
    </row>
    <row r="335" spans="1:40" ht="18.75" customHeight="1">
      <c r="A335" s="513"/>
      <c r="B335" s="549"/>
      <c r="C335" s="51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3"/>
      <c r="P335" s="513"/>
      <c r="Q335" s="513"/>
      <c r="R335" s="513"/>
      <c r="S335" s="513"/>
      <c r="T335" s="513"/>
      <c r="U335" s="513"/>
      <c r="V335" s="513"/>
      <c r="W335" s="513"/>
      <c r="X335" s="513"/>
      <c r="Y335" s="513"/>
      <c r="Z335" s="513"/>
      <c r="AA335" s="513"/>
      <c r="AB335" s="513"/>
      <c r="AC335" s="513"/>
      <c r="AD335" s="513"/>
      <c r="AE335" s="513"/>
      <c r="AF335" s="513"/>
      <c r="AG335" s="513"/>
      <c r="AH335" s="513"/>
      <c r="AI335" s="513"/>
      <c r="AJ335" s="513"/>
      <c r="AK335" s="513"/>
      <c r="AL335" s="513"/>
      <c r="AM335" s="513"/>
      <c r="AN335" s="513"/>
    </row>
    <row r="336" spans="1:40" ht="18.75" customHeight="1">
      <c r="A336" s="513"/>
      <c r="B336" s="549"/>
      <c r="C336" s="51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3"/>
      <c r="P336" s="513"/>
      <c r="Q336" s="513"/>
      <c r="R336" s="513"/>
      <c r="S336" s="513"/>
      <c r="T336" s="513"/>
      <c r="U336" s="513"/>
      <c r="V336" s="513"/>
      <c r="W336" s="513"/>
      <c r="X336" s="513"/>
      <c r="Y336" s="513"/>
      <c r="Z336" s="513"/>
      <c r="AA336" s="513"/>
      <c r="AB336" s="513"/>
      <c r="AC336" s="513"/>
      <c r="AD336" s="513"/>
      <c r="AE336" s="513"/>
      <c r="AF336" s="513"/>
      <c r="AG336" s="513"/>
      <c r="AH336" s="513"/>
      <c r="AI336" s="513"/>
      <c r="AJ336" s="513"/>
      <c r="AK336" s="513"/>
      <c r="AL336" s="513"/>
      <c r="AM336" s="513"/>
      <c r="AN336" s="513"/>
    </row>
    <row r="337" spans="1:40" ht="18.75" customHeight="1">
      <c r="A337" s="513"/>
      <c r="B337" s="549"/>
      <c r="C337" s="51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3"/>
      <c r="P337" s="513"/>
      <c r="Q337" s="513"/>
      <c r="R337" s="513"/>
      <c r="S337" s="513"/>
      <c r="T337" s="513"/>
      <c r="U337" s="513"/>
      <c r="V337" s="513"/>
      <c r="W337" s="513"/>
      <c r="X337" s="513"/>
      <c r="Y337" s="513"/>
      <c r="Z337" s="513"/>
      <c r="AA337" s="513"/>
      <c r="AB337" s="513"/>
      <c r="AC337" s="513"/>
      <c r="AD337" s="513"/>
      <c r="AE337" s="513"/>
      <c r="AF337" s="513"/>
      <c r="AG337" s="513"/>
      <c r="AH337" s="513"/>
      <c r="AI337" s="513"/>
      <c r="AJ337" s="513"/>
      <c r="AK337" s="513"/>
      <c r="AL337" s="513"/>
      <c r="AM337" s="513"/>
      <c r="AN337" s="513"/>
    </row>
    <row r="338" spans="1:40" ht="18.75" customHeight="1">
      <c r="A338" s="513"/>
      <c r="B338" s="549"/>
      <c r="C338" s="51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3"/>
      <c r="P338" s="513"/>
      <c r="Q338" s="513"/>
      <c r="R338" s="513"/>
      <c r="S338" s="513"/>
      <c r="T338" s="513"/>
      <c r="U338" s="513"/>
      <c r="V338" s="513"/>
      <c r="W338" s="513"/>
      <c r="X338" s="513"/>
      <c r="Y338" s="513"/>
      <c r="Z338" s="513"/>
      <c r="AA338" s="513"/>
      <c r="AB338" s="513"/>
      <c r="AC338" s="513"/>
      <c r="AD338" s="513"/>
      <c r="AE338" s="513"/>
      <c r="AF338" s="513"/>
      <c r="AG338" s="513"/>
      <c r="AH338" s="513"/>
      <c r="AI338" s="513"/>
      <c r="AJ338" s="513"/>
      <c r="AK338" s="513"/>
      <c r="AL338" s="513"/>
      <c r="AM338" s="513"/>
      <c r="AN338" s="513"/>
    </row>
    <row r="339" spans="1:40" ht="18.75" customHeight="1">
      <c r="A339" s="513"/>
      <c r="B339" s="549"/>
      <c r="C339" s="51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3"/>
      <c r="P339" s="513"/>
      <c r="Q339" s="513"/>
      <c r="R339" s="513"/>
      <c r="S339" s="513"/>
      <c r="T339" s="513"/>
      <c r="U339" s="513"/>
      <c r="V339" s="513"/>
      <c r="W339" s="513"/>
      <c r="X339" s="513"/>
      <c r="Y339" s="513"/>
      <c r="Z339" s="513"/>
      <c r="AA339" s="513"/>
      <c r="AB339" s="513"/>
      <c r="AC339" s="513"/>
      <c r="AD339" s="513"/>
      <c r="AE339" s="513"/>
      <c r="AF339" s="513"/>
      <c r="AG339" s="513"/>
      <c r="AH339" s="513"/>
      <c r="AI339" s="513"/>
      <c r="AJ339" s="513"/>
      <c r="AK339" s="513"/>
      <c r="AL339" s="513"/>
      <c r="AM339" s="513"/>
      <c r="AN339" s="513"/>
    </row>
    <row r="340" spans="1:40" ht="18.75" customHeight="1">
      <c r="A340" s="513"/>
      <c r="B340" s="549"/>
      <c r="C340" s="51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  <c r="R340" s="513"/>
      <c r="S340" s="513"/>
      <c r="T340" s="513"/>
      <c r="U340" s="513"/>
      <c r="V340" s="513"/>
      <c r="W340" s="513"/>
      <c r="X340" s="513"/>
      <c r="Y340" s="513"/>
      <c r="Z340" s="513"/>
      <c r="AA340" s="513"/>
      <c r="AB340" s="513"/>
      <c r="AC340" s="513"/>
      <c r="AD340" s="513"/>
      <c r="AE340" s="513"/>
      <c r="AF340" s="513"/>
      <c r="AG340" s="513"/>
      <c r="AH340" s="513"/>
      <c r="AI340" s="513"/>
      <c r="AJ340" s="513"/>
      <c r="AK340" s="513"/>
      <c r="AL340" s="513"/>
      <c r="AM340" s="513"/>
      <c r="AN340" s="513"/>
    </row>
    <row r="341" spans="1:40" ht="18.75" customHeight="1">
      <c r="A341" s="513"/>
      <c r="B341" s="549"/>
      <c r="C341" s="51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3"/>
      <c r="P341" s="513"/>
      <c r="Q341" s="513"/>
      <c r="R341" s="513"/>
      <c r="S341" s="513"/>
      <c r="T341" s="513"/>
      <c r="U341" s="513"/>
      <c r="V341" s="513"/>
      <c r="W341" s="513"/>
      <c r="X341" s="513"/>
      <c r="Y341" s="513"/>
      <c r="Z341" s="513"/>
      <c r="AA341" s="513"/>
      <c r="AB341" s="513"/>
      <c r="AC341" s="513"/>
      <c r="AD341" s="513"/>
      <c r="AE341" s="513"/>
      <c r="AF341" s="513"/>
      <c r="AG341" s="513"/>
      <c r="AH341" s="513"/>
      <c r="AI341" s="513"/>
      <c r="AJ341" s="513"/>
      <c r="AK341" s="513"/>
      <c r="AL341" s="513"/>
      <c r="AM341" s="513"/>
      <c r="AN341" s="513"/>
    </row>
    <row r="342" spans="1:40" ht="18.75" customHeight="1">
      <c r="A342" s="513"/>
      <c r="B342" s="549"/>
      <c r="C342" s="51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3"/>
      <c r="P342" s="513"/>
      <c r="Q342" s="513"/>
      <c r="R342" s="513"/>
      <c r="S342" s="513"/>
      <c r="T342" s="513"/>
      <c r="U342" s="513"/>
      <c r="V342" s="513"/>
      <c r="W342" s="513"/>
      <c r="X342" s="513"/>
      <c r="Y342" s="513"/>
      <c r="Z342" s="513"/>
      <c r="AA342" s="513"/>
      <c r="AB342" s="513"/>
      <c r="AC342" s="513"/>
      <c r="AD342" s="513"/>
      <c r="AE342" s="513"/>
      <c r="AF342" s="513"/>
      <c r="AG342" s="513"/>
      <c r="AH342" s="513"/>
      <c r="AI342" s="513"/>
      <c r="AJ342" s="513"/>
      <c r="AK342" s="513"/>
      <c r="AL342" s="513"/>
      <c r="AM342" s="513"/>
      <c r="AN342" s="513"/>
    </row>
    <row r="343" spans="1:40" ht="18.75" customHeight="1">
      <c r="A343" s="513"/>
      <c r="B343" s="549"/>
      <c r="C343" s="51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3"/>
      <c r="P343" s="513"/>
      <c r="Q343" s="513"/>
      <c r="R343" s="513"/>
      <c r="S343" s="513"/>
      <c r="T343" s="513"/>
      <c r="U343" s="513"/>
      <c r="V343" s="513"/>
      <c r="W343" s="513"/>
      <c r="X343" s="513"/>
      <c r="Y343" s="513"/>
      <c r="Z343" s="513"/>
      <c r="AA343" s="513"/>
      <c r="AB343" s="513"/>
      <c r="AC343" s="513"/>
      <c r="AD343" s="513"/>
      <c r="AE343" s="513"/>
      <c r="AF343" s="513"/>
      <c r="AG343" s="513"/>
      <c r="AH343" s="513"/>
      <c r="AI343" s="513"/>
      <c r="AJ343" s="513"/>
      <c r="AK343" s="513"/>
      <c r="AL343" s="513"/>
      <c r="AM343" s="513"/>
      <c r="AN343" s="513"/>
    </row>
    <row r="344" spans="1:40" ht="18.75" customHeight="1">
      <c r="A344" s="513"/>
      <c r="B344" s="549"/>
      <c r="C344" s="513"/>
      <c r="D344" s="513"/>
      <c r="E344" s="513"/>
      <c r="F344" s="513"/>
      <c r="G344" s="513"/>
      <c r="H344" s="513"/>
      <c r="I344" s="513"/>
      <c r="J344" s="513"/>
      <c r="K344" s="513"/>
      <c r="L344" s="513"/>
      <c r="M344" s="513"/>
      <c r="N344" s="513"/>
      <c r="O344" s="513"/>
      <c r="P344" s="513"/>
      <c r="Q344" s="513"/>
      <c r="R344" s="513"/>
      <c r="S344" s="513"/>
      <c r="T344" s="513"/>
      <c r="U344" s="513"/>
      <c r="V344" s="513"/>
      <c r="W344" s="513"/>
      <c r="X344" s="513"/>
      <c r="Y344" s="513"/>
      <c r="Z344" s="513"/>
      <c r="AA344" s="513"/>
      <c r="AB344" s="513"/>
      <c r="AC344" s="513"/>
      <c r="AD344" s="513"/>
      <c r="AE344" s="513"/>
      <c r="AF344" s="513"/>
      <c r="AG344" s="513"/>
      <c r="AH344" s="513"/>
      <c r="AI344" s="513"/>
      <c r="AJ344" s="513"/>
      <c r="AK344" s="513"/>
      <c r="AL344" s="513"/>
      <c r="AM344" s="513"/>
      <c r="AN344" s="513"/>
    </row>
    <row r="345" spans="1:40" ht="18.75" customHeight="1">
      <c r="A345" s="513"/>
      <c r="B345" s="549"/>
      <c r="C345" s="513"/>
      <c r="D345" s="513"/>
      <c r="E345" s="513"/>
      <c r="F345" s="513"/>
      <c r="G345" s="513"/>
      <c r="H345" s="513"/>
      <c r="I345" s="513"/>
      <c r="J345" s="513"/>
      <c r="K345" s="513"/>
      <c r="L345" s="513"/>
      <c r="M345" s="513"/>
      <c r="N345" s="513"/>
      <c r="O345" s="513"/>
      <c r="P345" s="513"/>
      <c r="Q345" s="513"/>
      <c r="R345" s="513"/>
      <c r="S345" s="513"/>
      <c r="T345" s="513"/>
      <c r="U345" s="513"/>
      <c r="V345" s="513"/>
      <c r="W345" s="513"/>
      <c r="X345" s="513"/>
      <c r="Y345" s="513"/>
      <c r="Z345" s="513"/>
      <c r="AA345" s="513"/>
      <c r="AB345" s="513"/>
      <c r="AC345" s="513"/>
      <c r="AD345" s="513"/>
      <c r="AE345" s="513"/>
      <c r="AF345" s="513"/>
      <c r="AG345" s="513"/>
      <c r="AH345" s="513"/>
      <c r="AI345" s="513"/>
      <c r="AJ345" s="513"/>
      <c r="AK345" s="513"/>
      <c r="AL345" s="513"/>
      <c r="AM345" s="513"/>
      <c r="AN345" s="513"/>
    </row>
    <row r="346" spans="1:40" ht="18.75" customHeight="1">
      <c r="A346" s="513"/>
      <c r="B346" s="549"/>
      <c r="C346" s="513"/>
      <c r="D346" s="513"/>
      <c r="E346" s="513"/>
      <c r="F346" s="513"/>
      <c r="G346" s="513"/>
      <c r="H346" s="513"/>
      <c r="I346" s="513"/>
      <c r="J346" s="513"/>
      <c r="K346" s="513"/>
      <c r="L346" s="513"/>
      <c r="M346" s="513"/>
      <c r="N346" s="513"/>
      <c r="O346" s="513"/>
      <c r="P346" s="513"/>
      <c r="Q346" s="513"/>
      <c r="R346" s="513"/>
      <c r="S346" s="513"/>
      <c r="T346" s="513"/>
      <c r="U346" s="513"/>
      <c r="V346" s="513"/>
      <c r="W346" s="513"/>
      <c r="X346" s="513"/>
      <c r="Y346" s="513"/>
      <c r="Z346" s="513"/>
      <c r="AA346" s="513"/>
      <c r="AB346" s="513"/>
      <c r="AC346" s="513"/>
      <c r="AD346" s="513"/>
      <c r="AE346" s="513"/>
      <c r="AF346" s="513"/>
      <c r="AG346" s="513"/>
      <c r="AH346" s="513"/>
      <c r="AI346" s="513"/>
      <c r="AJ346" s="513"/>
      <c r="AK346" s="513"/>
      <c r="AL346" s="513"/>
      <c r="AM346" s="513"/>
      <c r="AN346" s="513"/>
    </row>
    <row r="347" spans="1:40" ht="18.75" customHeight="1">
      <c r="A347" s="513"/>
      <c r="B347" s="549"/>
      <c r="C347" s="513"/>
      <c r="D347" s="513"/>
      <c r="E347" s="513"/>
      <c r="F347" s="513"/>
      <c r="G347" s="513"/>
      <c r="H347" s="513"/>
      <c r="I347" s="513"/>
      <c r="J347" s="513"/>
      <c r="K347" s="513"/>
      <c r="L347" s="513"/>
      <c r="M347" s="513"/>
      <c r="N347" s="513"/>
      <c r="O347" s="513"/>
      <c r="P347" s="513"/>
      <c r="Q347" s="513"/>
      <c r="R347" s="513"/>
      <c r="S347" s="513"/>
      <c r="T347" s="513"/>
      <c r="U347" s="513"/>
      <c r="V347" s="513"/>
      <c r="W347" s="513"/>
      <c r="X347" s="513"/>
      <c r="Y347" s="513"/>
      <c r="Z347" s="513"/>
      <c r="AA347" s="513"/>
      <c r="AB347" s="513"/>
      <c r="AC347" s="513"/>
      <c r="AD347" s="513"/>
      <c r="AE347" s="513"/>
      <c r="AF347" s="513"/>
      <c r="AG347" s="513"/>
      <c r="AH347" s="513"/>
      <c r="AI347" s="513"/>
      <c r="AJ347" s="513"/>
      <c r="AK347" s="513"/>
      <c r="AL347" s="513"/>
      <c r="AM347" s="513"/>
      <c r="AN347" s="513"/>
    </row>
    <row r="348" spans="1:40" ht="18.75" customHeight="1">
      <c r="A348" s="513"/>
      <c r="B348" s="549"/>
      <c r="C348" s="513"/>
      <c r="D348" s="513"/>
      <c r="E348" s="513"/>
      <c r="F348" s="513"/>
      <c r="G348" s="513"/>
      <c r="H348" s="513"/>
      <c r="I348" s="513"/>
      <c r="J348" s="513"/>
      <c r="K348" s="513"/>
      <c r="L348" s="513"/>
      <c r="M348" s="513"/>
      <c r="N348" s="513"/>
      <c r="O348" s="513"/>
      <c r="P348" s="513"/>
      <c r="Q348" s="513"/>
      <c r="R348" s="513"/>
      <c r="S348" s="513"/>
      <c r="T348" s="513"/>
      <c r="U348" s="513"/>
      <c r="V348" s="513"/>
      <c r="W348" s="513"/>
      <c r="X348" s="513"/>
      <c r="Y348" s="513"/>
      <c r="Z348" s="513"/>
      <c r="AA348" s="513"/>
      <c r="AB348" s="513"/>
      <c r="AC348" s="513"/>
      <c r="AD348" s="513"/>
      <c r="AE348" s="513"/>
      <c r="AF348" s="513"/>
      <c r="AG348" s="513"/>
      <c r="AH348" s="513"/>
      <c r="AI348" s="513"/>
      <c r="AJ348" s="513"/>
      <c r="AK348" s="513"/>
      <c r="AL348" s="513"/>
      <c r="AM348" s="513"/>
      <c r="AN348" s="513"/>
    </row>
    <row r="349" spans="1:40" ht="18.75" customHeight="1">
      <c r="A349" s="513"/>
      <c r="B349" s="549"/>
      <c r="C349" s="513"/>
      <c r="D349" s="513"/>
      <c r="E349" s="513"/>
      <c r="F349" s="513"/>
      <c r="G349" s="513"/>
      <c r="H349" s="513"/>
      <c r="I349" s="513"/>
      <c r="J349" s="513"/>
      <c r="K349" s="513"/>
      <c r="L349" s="513"/>
      <c r="M349" s="513"/>
      <c r="N349" s="513"/>
      <c r="O349" s="513"/>
      <c r="P349" s="513"/>
      <c r="Q349" s="513"/>
      <c r="R349" s="513"/>
      <c r="S349" s="513"/>
      <c r="T349" s="513"/>
      <c r="U349" s="513"/>
      <c r="V349" s="513"/>
      <c r="W349" s="513"/>
      <c r="X349" s="513"/>
      <c r="Y349" s="513"/>
      <c r="Z349" s="513"/>
      <c r="AA349" s="513"/>
      <c r="AB349" s="513"/>
      <c r="AC349" s="513"/>
      <c r="AD349" s="513"/>
      <c r="AE349" s="513"/>
      <c r="AF349" s="513"/>
      <c r="AG349" s="513"/>
      <c r="AH349" s="513"/>
      <c r="AI349" s="513"/>
      <c r="AJ349" s="513"/>
      <c r="AK349" s="513"/>
      <c r="AL349" s="513"/>
      <c r="AM349" s="513"/>
      <c r="AN349" s="513"/>
    </row>
    <row r="350" spans="1:40" ht="18.75" customHeight="1">
      <c r="A350" s="513"/>
      <c r="B350" s="549"/>
      <c r="C350" s="513"/>
      <c r="D350" s="513"/>
      <c r="E350" s="513"/>
      <c r="F350" s="513"/>
      <c r="G350" s="513"/>
      <c r="H350" s="513"/>
      <c r="I350" s="513"/>
      <c r="J350" s="513"/>
      <c r="K350" s="513"/>
      <c r="L350" s="513"/>
      <c r="M350" s="513"/>
      <c r="N350" s="513"/>
      <c r="O350" s="513"/>
      <c r="P350" s="513"/>
      <c r="Q350" s="513"/>
      <c r="R350" s="513"/>
      <c r="S350" s="513"/>
      <c r="T350" s="513"/>
      <c r="U350" s="513"/>
      <c r="V350" s="513"/>
      <c r="W350" s="513"/>
      <c r="X350" s="513"/>
      <c r="Y350" s="513"/>
      <c r="Z350" s="513"/>
      <c r="AA350" s="513"/>
      <c r="AB350" s="513"/>
      <c r="AC350" s="513"/>
      <c r="AD350" s="513"/>
      <c r="AE350" s="513"/>
      <c r="AF350" s="513"/>
      <c r="AG350" s="513"/>
      <c r="AH350" s="513"/>
      <c r="AI350" s="513"/>
      <c r="AJ350" s="513"/>
      <c r="AK350" s="513"/>
      <c r="AL350" s="513"/>
      <c r="AM350" s="513"/>
      <c r="AN350" s="513"/>
    </row>
    <row r="351" spans="1:40" ht="18.75" customHeight="1">
      <c r="A351" s="513"/>
      <c r="B351" s="549"/>
      <c r="C351" s="513"/>
      <c r="D351" s="513"/>
      <c r="E351" s="513"/>
      <c r="F351" s="513"/>
      <c r="G351" s="513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  <c r="R351" s="513"/>
      <c r="S351" s="513"/>
      <c r="T351" s="513"/>
      <c r="U351" s="513"/>
      <c r="V351" s="513"/>
      <c r="W351" s="513"/>
      <c r="X351" s="513"/>
      <c r="Y351" s="513"/>
      <c r="Z351" s="513"/>
      <c r="AA351" s="513"/>
      <c r="AB351" s="513"/>
      <c r="AC351" s="513"/>
      <c r="AD351" s="513"/>
      <c r="AE351" s="513"/>
      <c r="AF351" s="513"/>
      <c r="AG351" s="513"/>
      <c r="AH351" s="513"/>
      <c r="AI351" s="513"/>
      <c r="AJ351" s="513"/>
      <c r="AK351" s="513"/>
      <c r="AL351" s="513"/>
      <c r="AM351" s="513"/>
      <c r="AN351" s="513"/>
    </row>
    <row r="352" spans="1:40" ht="18.75" customHeight="1">
      <c r="A352" s="513"/>
      <c r="B352" s="549"/>
      <c r="C352" s="513"/>
      <c r="D352" s="513"/>
      <c r="E352" s="513"/>
      <c r="F352" s="513"/>
      <c r="G352" s="513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  <c r="R352" s="513"/>
      <c r="S352" s="513"/>
      <c r="T352" s="513"/>
      <c r="U352" s="513"/>
      <c r="V352" s="513"/>
      <c r="W352" s="513"/>
      <c r="X352" s="513"/>
      <c r="Y352" s="513"/>
      <c r="Z352" s="513"/>
      <c r="AA352" s="513"/>
      <c r="AB352" s="513"/>
      <c r="AC352" s="513"/>
      <c r="AD352" s="513"/>
      <c r="AE352" s="513"/>
      <c r="AF352" s="513"/>
      <c r="AG352" s="513"/>
      <c r="AH352" s="513"/>
      <c r="AI352" s="513"/>
      <c r="AJ352" s="513"/>
      <c r="AK352" s="513"/>
      <c r="AL352" s="513"/>
      <c r="AM352" s="513"/>
      <c r="AN352" s="513"/>
    </row>
    <row r="353" spans="1:40" ht="18.75" customHeight="1">
      <c r="A353" s="513"/>
      <c r="B353" s="549"/>
      <c r="C353" s="513"/>
      <c r="D353" s="513"/>
      <c r="E353" s="513"/>
      <c r="F353" s="513"/>
      <c r="G353" s="513"/>
      <c r="H353" s="513"/>
      <c r="I353" s="513"/>
      <c r="J353" s="513"/>
      <c r="K353" s="513"/>
      <c r="L353" s="513"/>
      <c r="M353" s="513"/>
      <c r="N353" s="513"/>
      <c r="O353" s="513"/>
      <c r="P353" s="513"/>
      <c r="Q353" s="513"/>
      <c r="R353" s="513"/>
      <c r="S353" s="513"/>
      <c r="T353" s="513"/>
      <c r="U353" s="513"/>
      <c r="V353" s="513"/>
      <c r="W353" s="513"/>
      <c r="X353" s="513"/>
      <c r="Y353" s="513"/>
      <c r="Z353" s="513"/>
      <c r="AA353" s="513"/>
      <c r="AB353" s="513"/>
      <c r="AC353" s="513"/>
      <c r="AD353" s="513"/>
      <c r="AE353" s="513"/>
      <c r="AF353" s="513"/>
      <c r="AG353" s="513"/>
      <c r="AH353" s="513"/>
      <c r="AI353" s="513"/>
      <c r="AJ353" s="513"/>
      <c r="AK353" s="513"/>
      <c r="AL353" s="513"/>
      <c r="AM353" s="513"/>
      <c r="AN353" s="513"/>
    </row>
    <row r="354" spans="1:40" ht="18.75" customHeight="1">
      <c r="A354" s="513"/>
      <c r="B354" s="549"/>
      <c r="C354" s="513"/>
      <c r="D354" s="513"/>
      <c r="E354" s="513"/>
      <c r="F354" s="513"/>
      <c r="G354" s="513"/>
      <c r="H354" s="513"/>
      <c r="I354" s="513"/>
      <c r="J354" s="513"/>
      <c r="K354" s="513"/>
      <c r="L354" s="513"/>
      <c r="M354" s="513"/>
      <c r="N354" s="513"/>
      <c r="O354" s="513"/>
      <c r="P354" s="513"/>
      <c r="Q354" s="513"/>
      <c r="R354" s="513"/>
      <c r="S354" s="513"/>
      <c r="T354" s="513"/>
      <c r="U354" s="513"/>
      <c r="V354" s="513"/>
      <c r="W354" s="513"/>
      <c r="X354" s="513"/>
      <c r="Y354" s="513"/>
      <c r="Z354" s="513"/>
      <c r="AA354" s="513"/>
      <c r="AB354" s="513"/>
      <c r="AC354" s="513"/>
      <c r="AD354" s="513"/>
      <c r="AE354" s="513"/>
      <c r="AF354" s="513"/>
      <c r="AG354" s="513"/>
      <c r="AH354" s="513"/>
      <c r="AI354" s="513"/>
      <c r="AJ354" s="513"/>
      <c r="AK354" s="513"/>
      <c r="AL354" s="513"/>
      <c r="AM354" s="513"/>
      <c r="AN354" s="513"/>
    </row>
    <row r="355" spans="1:40" ht="18.75" customHeight="1">
      <c r="A355" s="513"/>
      <c r="B355" s="549"/>
      <c r="C355" s="513"/>
      <c r="D355" s="513"/>
      <c r="E355" s="513"/>
      <c r="F355" s="513"/>
      <c r="G355" s="513"/>
      <c r="H355" s="513"/>
      <c r="I355" s="513"/>
      <c r="J355" s="513"/>
      <c r="K355" s="513"/>
      <c r="L355" s="513"/>
      <c r="M355" s="513"/>
      <c r="N355" s="513"/>
      <c r="O355" s="513"/>
      <c r="P355" s="513"/>
      <c r="Q355" s="513"/>
      <c r="R355" s="513"/>
      <c r="S355" s="513"/>
      <c r="T355" s="513"/>
      <c r="U355" s="513"/>
      <c r="V355" s="513"/>
      <c r="W355" s="513"/>
      <c r="X355" s="513"/>
      <c r="Y355" s="513"/>
      <c r="Z355" s="513"/>
      <c r="AA355" s="513"/>
      <c r="AB355" s="513"/>
      <c r="AC355" s="513"/>
      <c r="AD355" s="513"/>
      <c r="AE355" s="513"/>
      <c r="AF355" s="513"/>
      <c r="AG355" s="513"/>
      <c r="AH355" s="513"/>
      <c r="AI355" s="513"/>
      <c r="AJ355" s="513"/>
      <c r="AK355" s="513"/>
      <c r="AL355" s="513"/>
      <c r="AM355" s="513"/>
      <c r="AN355" s="513"/>
    </row>
    <row r="356" spans="1:40" ht="18.75" customHeight="1">
      <c r="A356" s="513"/>
      <c r="B356" s="549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  <c r="R356" s="513"/>
      <c r="S356" s="513"/>
      <c r="T356" s="513"/>
      <c r="U356" s="513"/>
      <c r="V356" s="513"/>
      <c r="W356" s="513"/>
      <c r="X356" s="513"/>
      <c r="Y356" s="513"/>
      <c r="Z356" s="513"/>
      <c r="AA356" s="513"/>
      <c r="AB356" s="513"/>
      <c r="AC356" s="513"/>
      <c r="AD356" s="513"/>
      <c r="AE356" s="513"/>
      <c r="AF356" s="513"/>
      <c r="AG356" s="513"/>
      <c r="AH356" s="513"/>
      <c r="AI356" s="513"/>
      <c r="AJ356" s="513"/>
      <c r="AK356" s="513"/>
      <c r="AL356" s="513"/>
      <c r="AM356" s="513"/>
      <c r="AN356" s="513"/>
    </row>
    <row r="357" spans="1:40" ht="18.75" customHeight="1">
      <c r="A357" s="513"/>
      <c r="B357" s="549"/>
      <c r="C357" s="513"/>
      <c r="D357" s="513"/>
      <c r="E357" s="513"/>
      <c r="F357" s="513"/>
      <c r="G357" s="513"/>
      <c r="H357" s="513"/>
      <c r="I357" s="513"/>
      <c r="J357" s="513"/>
      <c r="K357" s="513"/>
      <c r="L357" s="513"/>
      <c r="M357" s="513"/>
      <c r="N357" s="513"/>
      <c r="O357" s="513"/>
      <c r="P357" s="513"/>
      <c r="Q357" s="513"/>
      <c r="R357" s="513"/>
      <c r="S357" s="513"/>
      <c r="T357" s="513"/>
      <c r="U357" s="513"/>
      <c r="V357" s="513"/>
      <c r="W357" s="513"/>
      <c r="X357" s="513"/>
      <c r="Y357" s="513"/>
      <c r="Z357" s="513"/>
      <c r="AA357" s="513"/>
      <c r="AB357" s="513"/>
      <c r="AC357" s="513"/>
      <c r="AD357" s="513"/>
      <c r="AE357" s="513"/>
      <c r="AF357" s="513"/>
      <c r="AG357" s="513"/>
      <c r="AH357" s="513"/>
      <c r="AI357" s="513"/>
      <c r="AJ357" s="513"/>
      <c r="AK357" s="513"/>
      <c r="AL357" s="513"/>
      <c r="AM357" s="513"/>
      <c r="AN357" s="513"/>
    </row>
    <row r="358" spans="1:40" ht="18.75" customHeight="1">
      <c r="A358" s="513"/>
      <c r="B358" s="549"/>
      <c r="C358" s="513"/>
      <c r="D358" s="513"/>
      <c r="E358" s="513"/>
      <c r="F358" s="513"/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  <c r="R358" s="513"/>
      <c r="S358" s="513"/>
      <c r="T358" s="513"/>
      <c r="U358" s="513"/>
      <c r="V358" s="513"/>
      <c r="W358" s="513"/>
      <c r="X358" s="513"/>
      <c r="Y358" s="513"/>
      <c r="Z358" s="513"/>
      <c r="AA358" s="513"/>
      <c r="AB358" s="513"/>
      <c r="AC358" s="513"/>
      <c r="AD358" s="513"/>
      <c r="AE358" s="513"/>
      <c r="AF358" s="513"/>
      <c r="AG358" s="513"/>
      <c r="AH358" s="513"/>
      <c r="AI358" s="513"/>
      <c r="AJ358" s="513"/>
      <c r="AK358" s="513"/>
      <c r="AL358" s="513"/>
      <c r="AM358" s="513"/>
      <c r="AN358" s="513"/>
    </row>
    <row r="359" spans="1:40" ht="18.75" customHeight="1">
      <c r="A359" s="513"/>
      <c r="B359" s="549"/>
      <c r="C359" s="513"/>
      <c r="D359" s="513"/>
      <c r="E359" s="513"/>
      <c r="F359" s="513"/>
      <c r="G359" s="513"/>
      <c r="H359" s="513"/>
      <c r="I359" s="513"/>
      <c r="J359" s="513"/>
      <c r="K359" s="513"/>
      <c r="L359" s="513"/>
      <c r="M359" s="513"/>
      <c r="N359" s="513"/>
      <c r="O359" s="513"/>
      <c r="P359" s="513"/>
      <c r="Q359" s="513"/>
      <c r="R359" s="513"/>
      <c r="S359" s="513"/>
      <c r="T359" s="513"/>
      <c r="U359" s="513"/>
      <c r="V359" s="513"/>
      <c r="W359" s="513"/>
      <c r="X359" s="513"/>
      <c r="Y359" s="513"/>
      <c r="Z359" s="513"/>
      <c r="AA359" s="513"/>
      <c r="AB359" s="513"/>
      <c r="AC359" s="513"/>
      <c r="AD359" s="513"/>
      <c r="AE359" s="513"/>
      <c r="AF359" s="513"/>
      <c r="AG359" s="513"/>
      <c r="AH359" s="513"/>
      <c r="AI359" s="513"/>
      <c r="AJ359" s="513"/>
      <c r="AK359" s="513"/>
      <c r="AL359" s="513"/>
      <c r="AM359" s="513"/>
      <c r="AN359" s="513"/>
    </row>
    <row r="360" spans="1:40" ht="18.75" customHeight="1">
      <c r="A360" s="513"/>
      <c r="B360" s="549"/>
      <c r="C360" s="513"/>
      <c r="D360" s="513"/>
      <c r="E360" s="513"/>
      <c r="F360" s="513"/>
      <c r="G360" s="513"/>
      <c r="H360" s="513"/>
      <c r="I360" s="513"/>
      <c r="J360" s="513"/>
      <c r="K360" s="513"/>
      <c r="L360" s="513"/>
      <c r="M360" s="513"/>
      <c r="N360" s="513"/>
      <c r="O360" s="513"/>
      <c r="P360" s="513"/>
      <c r="Q360" s="513"/>
      <c r="R360" s="513"/>
      <c r="S360" s="513"/>
      <c r="T360" s="513"/>
      <c r="U360" s="513"/>
      <c r="V360" s="513"/>
      <c r="W360" s="513"/>
      <c r="X360" s="513"/>
      <c r="Y360" s="513"/>
      <c r="Z360" s="513"/>
      <c r="AA360" s="513"/>
      <c r="AB360" s="513"/>
      <c r="AC360" s="513"/>
      <c r="AD360" s="513"/>
      <c r="AE360" s="513"/>
      <c r="AF360" s="513"/>
      <c r="AG360" s="513"/>
      <c r="AH360" s="513"/>
      <c r="AI360" s="513"/>
      <c r="AJ360" s="513"/>
      <c r="AK360" s="513"/>
      <c r="AL360" s="513"/>
      <c r="AM360" s="513"/>
      <c r="AN360" s="513"/>
    </row>
    <row r="361" spans="1:40" ht="18.75" customHeight="1">
      <c r="A361" s="513"/>
      <c r="B361" s="549"/>
      <c r="C361" s="513"/>
      <c r="D361" s="513"/>
      <c r="E361" s="513"/>
      <c r="F361" s="513"/>
      <c r="G361" s="513"/>
      <c r="H361" s="513"/>
      <c r="I361" s="513"/>
      <c r="J361" s="513"/>
      <c r="K361" s="513"/>
      <c r="L361" s="513"/>
      <c r="M361" s="513"/>
      <c r="N361" s="513"/>
      <c r="O361" s="513"/>
      <c r="P361" s="513"/>
      <c r="Q361" s="513"/>
      <c r="R361" s="513"/>
      <c r="S361" s="513"/>
      <c r="T361" s="513"/>
      <c r="U361" s="513"/>
      <c r="V361" s="513"/>
      <c r="W361" s="513"/>
      <c r="X361" s="513"/>
      <c r="Y361" s="513"/>
      <c r="Z361" s="513"/>
      <c r="AA361" s="513"/>
      <c r="AB361" s="513"/>
      <c r="AC361" s="513"/>
      <c r="AD361" s="513"/>
      <c r="AE361" s="513"/>
      <c r="AF361" s="513"/>
      <c r="AG361" s="513"/>
      <c r="AH361" s="513"/>
      <c r="AI361" s="513"/>
      <c r="AJ361" s="513"/>
      <c r="AK361" s="513"/>
      <c r="AL361" s="513"/>
      <c r="AM361" s="513"/>
      <c r="AN361" s="513"/>
    </row>
    <row r="362" spans="1:40" ht="18.75" customHeight="1">
      <c r="A362" s="513"/>
      <c r="B362" s="549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513"/>
      <c r="O362" s="513"/>
      <c r="P362" s="513"/>
      <c r="Q362" s="513"/>
      <c r="R362" s="513"/>
      <c r="S362" s="513"/>
      <c r="T362" s="513"/>
      <c r="U362" s="513"/>
      <c r="V362" s="513"/>
      <c r="W362" s="513"/>
      <c r="X362" s="513"/>
      <c r="Y362" s="513"/>
      <c r="Z362" s="513"/>
      <c r="AA362" s="513"/>
      <c r="AB362" s="513"/>
      <c r="AC362" s="513"/>
      <c r="AD362" s="513"/>
      <c r="AE362" s="513"/>
      <c r="AF362" s="513"/>
      <c r="AG362" s="513"/>
      <c r="AH362" s="513"/>
      <c r="AI362" s="513"/>
      <c r="AJ362" s="513"/>
      <c r="AK362" s="513"/>
      <c r="AL362" s="513"/>
      <c r="AM362" s="513"/>
      <c r="AN362" s="513"/>
    </row>
    <row r="363" spans="1:40" ht="18.75" customHeight="1">
      <c r="A363" s="513"/>
      <c r="B363" s="549"/>
      <c r="C363" s="513"/>
      <c r="D363" s="513"/>
      <c r="E363" s="513"/>
      <c r="F363" s="513"/>
      <c r="G363" s="513"/>
      <c r="H363" s="513"/>
      <c r="I363" s="513"/>
      <c r="J363" s="513"/>
      <c r="K363" s="513"/>
      <c r="L363" s="513"/>
      <c r="M363" s="513"/>
      <c r="N363" s="513"/>
      <c r="O363" s="513"/>
      <c r="P363" s="513"/>
      <c r="Q363" s="513"/>
      <c r="R363" s="513"/>
      <c r="S363" s="513"/>
      <c r="T363" s="513"/>
      <c r="U363" s="513"/>
      <c r="V363" s="513"/>
      <c r="W363" s="513"/>
      <c r="X363" s="513"/>
      <c r="Y363" s="513"/>
      <c r="Z363" s="513"/>
      <c r="AA363" s="513"/>
      <c r="AB363" s="513"/>
      <c r="AC363" s="513"/>
      <c r="AD363" s="513"/>
      <c r="AE363" s="513"/>
      <c r="AF363" s="513"/>
      <c r="AG363" s="513"/>
      <c r="AH363" s="513"/>
      <c r="AI363" s="513"/>
      <c r="AJ363" s="513"/>
      <c r="AK363" s="513"/>
      <c r="AL363" s="513"/>
      <c r="AM363" s="513"/>
      <c r="AN363" s="513"/>
    </row>
    <row r="364" spans="1:40" ht="18.75" customHeight="1">
      <c r="A364" s="513"/>
      <c r="B364" s="549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3"/>
      <c r="O364" s="513"/>
      <c r="P364" s="513"/>
      <c r="Q364" s="513"/>
      <c r="R364" s="513"/>
      <c r="S364" s="513"/>
      <c r="T364" s="513"/>
      <c r="U364" s="513"/>
      <c r="V364" s="513"/>
      <c r="W364" s="513"/>
      <c r="X364" s="513"/>
      <c r="Y364" s="513"/>
      <c r="Z364" s="513"/>
      <c r="AA364" s="513"/>
      <c r="AB364" s="513"/>
      <c r="AC364" s="513"/>
      <c r="AD364" s="513"/>
      <c r="AE364" s="513"/>
      <c r="AF364" s="513"/>
      <c r="AG364" s="513"/>
      <c r="AH364" s="513"/>
      <c r="AI364" s="513"/>
      <c r="AJ364" s="513"/>
      <c r="AK364" s="513"/>
      <c r="AL364" s="513"/>
      <c r="AM364" s="513"/>
      <c r="AN364" s="513"/>
    </row>
    <row r="365" spans="1:40" ht="18.75" customHeight="1">
      <c r="A365" s="513"/>
      <c r="B365" s="549"/>
      <c r="C365" s="513"/>
      <c r="D365" s="513"/>
      <c r="E365" s="513"/>
      <c r="F365" s="513"/>
      <c r="G365" s="513"/>
      <c r="H365" s="513"/>
      <c r="I365" s="513"/>
      <c r="J365" s="513"/>
      <c r="K365" s="513"/>
      <c r="L365" s="513"/>
      <c r="M365" s="513"/>
      <c r="N365" s="513"/>
      <c r="O365" s="513"/>
      <c r="P365" s="513"/>
      <c r="Q365" s="513"/>
      <c r="R365" s="513"/>
      <c r="S365" s="513"/>
      <c r="T365" s="513"/>
      <c r="U365" s="513"/>
      <c r="V365" s="513"/>
      <c r="W365" s="513"/>
      <c r="X365" s="513"/>
      <c r="Y365" s="513"/>
      <c r="Z365" s="513"/>
      <c r="AA365" s="513"/>
      <c r="AB365" s="513"/>
      <c r="AC365" s="513"/>
      <c r="AD365" s="513"/>
      <c r="AE365" s="513"/>
      <c r="AF365" s="513"/>
      <c r="AG365" s="513"/>
      <c r="AH365" s="513"/>
      <c r="AI365" s="513"/>
      <c r="AJ365" s="513"/>
      <c r="AK365" s="513"/>
      <c r="AL365" s="513"/>
      <c r="AM365" s="513"/>
      <c r="AN365" s="513"/>
    </row>
    <row r="366" spans="1:40" ht="18.75" customHeight="1">
      <c r="A366" s="513"/>
      <c r="B366" s="549"/>
      <c r="C366" s="513"/>
      <c r="D366" s="513"/>
      <c r="E366" s="513"/>
      <c r="F366" s="513"/>
      <c r="G366" s="513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  <c r="R366" s="513"/>
      <c r="S366" s="513"/>
      <c r="T366" s="513"/>
      <c r="U366" s="513"/>
      <c r="V366" s="513"/>
      <c r="W366" s="513"/>
      <c r="X366" s="513"/>
      <c r="Y366" s="513"/>
      <c r="Z366" s="513"/>
      <c r="AA366" s="513"/>
      <c r="AB366" s="513"/>
      <c r="AC366" s="513"/>
      <c r="AD366" s="513"/>
      <c r="AE366" s="513"/>
      <c r="AF366" s="513"/>
      <c r="AG366" s="513"/>
      <c r="AH366" s="513"/>
      <c r="AI366" s="513"/>
      <c r="AJ366" s="513"/>
      <c r="AK366" s="513"/>
      <c r="AL366" s="513"/>
      <c r="AM366" s="513"/>
      <c r="AN366" s="513"/>
    </row>
    <row r="367" spans="1:40" ht="18.75" customHeight="1">
      <c r="A367" s="513"/>
      <c r="B367" s="549"/>
      <c r="C367" s="513"/>
      <c r="D367" s="513"/>
      <c r="E367" s="513"/>
      <c r="F367" s="513"/>
      <c r="G367" s="513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  <c r="R367" s="513"/>
      <c r="S367" s="513"/>
      <c r="T367" s="513"/>
      <c r="U367" s="513"/>
      <c r="V367" s="513"/>
      <c r="W367" s="513"/>
      <c r="X367" s="513"/>
      <c r="Y367" s="513"/>
      <c r="Z367" s="513"/>
      <c r="AA367" s="513"/>
      <c r="AB367" s="513"/>
      <c r="AC367" s="513"/>
      <c r="AD367" s="513"/>
      <c r="AE367" s="513"/>
      <c r="AF367" s="513"/>
      <c r="AG367" s="513"/>
      <c r="AH367" s="513"/>
      <c r="AI367" s="513"/>
      <c r="AJ367" s="513"/>
      <c r="AK367" s="513"/>
      <c r="AL367" s="513"/>
      <c r="AM367" s="513"/>
      <c r="AN367" s="513"/>
    </row>
    <row r="368" spans="1:40" ht="18.75" customHeight="1">
      <c r="A368" s="513"/>
      <c r="B368" s="549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  <c r="R368" s="513"/>
      <c r="S368" s="513"/>
      <c r="T368" s="513"/>
      <c r="U368" s="513"/>
      <c r="V368" s="513"/>
      <c r="W368" s="513"/>
      <c r="X368" s="513"/>
      <c r="Y368" s="513"/>
      <c r="Z368" s="513"/>
      <c r="AA368" s="513"/>
      <c r="AB368" s="513"/>
      <c r="AC368" s="513"/>
      <c r="AD368" s="513"/>
      <c r="AE368" s="513"/>
      <c r="AF368" s="513"/>
      <c r="AG368" s="513"/>
      <c r="AH368" s="513"/>
      <c r="AI368" s="513"/>
      <c r="AJ368" s="513"/>
      <c r="AK368" s="513"/>
      <c r="AL368" s="513"/>
      <c r="AM368" s="513"/>
      <c r="AN368" s="513"/>
    </row>
    <row r="369" spans="1:40" ht="18.75" customHeight="1">
      <c r="A369" s="513"/>
      <c r="B369" s="549"/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513"/>
      <c r="Q369" s="513"/>
      <c r="R369" s="513"/>
      <c r="S369" s="513"/>
      <c r="T369" s="513"/>
      <c r="U369" s="513"/>
      <c r="V369" s="513"/>
      <c r="W369" s="513"/>
      <c r="X369" s="513"/>
      <c r="Y369" s="513"/>
      <c r="Z369" s="513"/>
      <c r="AA369" s="513"/>
      <c r="AB369" s="513"/>
      <c r="AC369" s="513"/>
      <c r="AD369" s="513"/>
      <c r="AE369" s="513"/>
      <c r="AF369" s="513"/>
      <c r="AG369" s="513"/>
      <c r="AH369" s="513"/>
      <c r="AI369" s="513"/>
      <c r="AJ369" s="513"/>
      <c r="AK369" s="513"/>
      <c r="AL369" s="513"/>
      <c r="AM369" s="513"/>
      <c r="AN369" s="513"/>
    </row>
    <row r="370" spans="1:40" ht="18.75" customHeight="1">
      <c r="A370" s="513"/>
      <c r="B370" s="549"/>
      <c r="C370" s="513"/>
      <c r="D370" s="513"/>
      <c r="E370" s="513"/>
      <c r="F370" s="513"/>
      <c r="G370" s="513"/>
      <c r="H370" s="513"/>
      <c r="I370" s="513"/>
      <c r="J370" s="513"/>
      <c r="K370" s="513"/>
      <c r="L370" s="513"/>
      <c r="M370" s="513"/>
      <c r="N370" s="513"/>
      <c r="O370" s="513"/>
      <c r="P370" s="513"/>
      <c r="Q370" s="513"/>
      <c r="R370" s="513"/>
      <c r="S370" s="513"/>
      <c r="T370" s="513"/>
      <c r="U370" s="513"/>
      <c r="V370" s="513"/>
      <c r="W370" s="513"/>
      <c r="X370" s="513"/>
      <c r="Y370" s="513"/>
      <c r="Z370" s="513"/>
      <c r="AA370" s="513"/>
      <c r="AB370" s="513"/>
      <c r="AC370" s="513"/>
      <c r="AD370" s="513"/>
      <c r="AE370" s="513"/>
      <c r="AF370" s="513"/>
      <c r="AG370" s="513"/>
      <c r="AH370" s="513"/>
      <c r="AI370" s="513"/>
      <c r="AJ370" s="513"/>
      <c r="AK370" s="513"/>
      <c r="AL370" s="513"/>
      <c r="AM370" s="513"/>
      <c r="AN370" s="513"/>
    </row>
    <row r="371" spans="1:40" ht="18.75" customHeight="1">
      <c r="A371" s="513"/>
      <c r="B371" s="549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  <c r="R371" s="513"/>
      <c r="S371" s="513"/>
      <c r="T371" s="513"/>
      <c r="U371" s="513"/>
      <c r="V371" s="513"/>
      <c r="W371" s="513"/>
      <c r="X371" s="513"/>
      <c r="Y371" s="513"/>
      <c r="Z371" s="513"/>
      <c r="AA371" s="513"/>
      <c r="AB371" s="513"/>
      <c r="AC371" s="513"/>
      <c r="AD371" s="513"/>
      <c r="AE371" s="513"/>
      <c r="AF371" s="513"/>
      <c r="AG371" s="513"/>
      <c r="AH371" s="513"/>
      <c r="AI371" s="513"/>
      <c r="AJ371" s="513"/>
      <c r="AK371" s="513"/>
      <c r="AL371" s="513"/>
      <c r="AM371" s="513"/>
      <c r="AN371" s="513"/>
    </row>
    <row r="372" spans="1:40" ht="18.75" customHeight="1">
      <c r="A372" s="513"/>
      <c r="B372" s="549"/>
      <c r="C372" s="513"/>
      <c r="D372" s="513"/>
      <c r="E372" s="513"/>
      <c r="F372" s="513"/>
      <c r="G372" s="513"/>
      <c r="H372" s="513"/>
      <c r="I372" s="513"/>
      <c r="J372" s="513"/>
      <c r="K372" s="513"/>
      <c r="L372" s="513"/>
      <c r="M372" s="513"/>
      <c r="N372" s="513"/>
      <c r="O372" s="513"/>
      <c r="P372" s="513"/>
      <c r="Q372" s="513"/>
      <c r="R372" s="513"/>
      <c r="S372" s="513"/>
      <c r="T372" s="513"/>
      <c r="U372" s="513"/>
      <c r="V372" s="513"/>
      <c r="W372" s="513"/>
      <c r="X372" s="513"/>
      <c r="Y372" s="513"/>
      <c r="Z372" s="513"/>
      <c r="AA372" s="513"/>
      <c r="AB372" s="513"/>
      <c r="AC372" s="513"/>
      <c r="AD372" s="513"/>
      <c r="AE372" s="513"/>
      <c r="AF372" s="513"/>
      <c r="AG372" s="513"/>
      <c r="AH372" s="513"/>
      <c r="AI372" s="513"/>
      <c r="AJ372" s="513"/>
      <c r="AK372" s="513"/>
      <c r="AL372" s="513"/>
      <c r="AM372" s="513"/>
      <c r="AN372" s="513"/>
    </row>
    <row r="373" spans="1:40" ht="18.75" customHeight="1">
      <c r="A373" s="513"/>
      <c r="B373" s="549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  <c r="R373" s="513"/>
      <c r="S373" s="513"/>
      <c r="T373" s="513"/>
      <c r="U373" s="513"/>
      <c r="V373" s="513"/>
      <c r="W373" s="513"/>
      <c r="X373" s="513"/>
      <c r="Y373" s="513"/>
      <c r="Z373" s="513"/>
      <c r="AA373" s="513"/>
      <c r="AB373" s="513"/>
      <c r="AC373" s="513"/>
      <c r="AD373" s="513"/>
      <c r="AE373" s="513"/>
      <c r="AF373" s="513"/>
      <c r="AG373" s="513"/>
      <c r="AH373" s="513"/>
      <c r="AI373" s="513"/>
      <c r="AJ373" s="513"/>
      <c r="AK373" s="513"/>
      <c r="AL373" s="513"/>
      <c r="AM373" s="513"/>
      <c r="AN373" s="513"/>
    </row>
    <row r="374" spans="1:40" ht="18.75" customHeight="1">
      <c r="A374" s="513"/>
      <c r="B374" s="549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  <c r="R374" s="513"/>
      <c r="S374" s="513"/>
      <c r="T374" s="513"/>
      <c r="U374" s="513"/>
      <c r="V374" s="513"/>
      <c r="W374" s="513"/>
      <c r="X374" s="513"/>
      <c r="Y374" s="513"/>
      <c r="Z374" s="513"/>
      <c r="AA374" s="513"/>
      <c r="AB374" s="513"/>
      <c r="AC374" s="513"/>
      <c r="AD374" s="513"/>
      <c r="AE374" s="513"/>
      <c r="AF374" s="513"/>
      <c r="AG374" s="513"/>
      <c r="AH374" s="513"/>
      <c r="AI374" s="513"/>
      <c r="AJ374" s="513"/>
      <c r="AK374" s="513"/>
      <c r="AL374" s="513"/>
      <c r="AM374" s="513"/>
      <c r="AN374" s="513"/>
    </row>
    <row r="375" spans="1:40" ht="18.75" customHeight="1">
      <c r="A375" s="513"/>
      <c r="B375" s="549"/>
      <c r="C375" s="513"/>
      <c r="D375" s="513"/>
      <c r="E375" s="513"/>
      <c r="F375" s="513"/>
      <c r="G375" s="513"/>
      <c r="H375" s="513"/>
      <c r="I375" s="513"/>
      <c r="J375" s="513"/>
      <c r="K375" s="513"/>
      <c r="L375" s="513"/>
      <c r="M375" s="513"/>
      <c r="N375" s="513"/>
      <c r="O375" s="513"/>
      <c r="P375" s="513"/>
      <c r="Q375" s="513"/>
      <c r="R375" s="513"/>
      <c r="S375" s="513"/>
      <c r="T375" s="513"/>
      <c r="U375" s="513"/>
      <c r="V375" s="513"/>
      <c r="W375" s="513"/>
      <c r="X375" s="513"/>
      <c r="Y375" s="513"/>
      <c r="Z375" s="513"/>
      <c r="AA375" s="513"/>
      <c r="AB375" s="513"/>
      <c r="AC375" s="513"/>
      <c r="AD375" s="513"/>
      <c r="AE375" s="513"/>
      <c r="AF375" s="513"/>
      <c r="AG375" s="513"/>
      <c r="AH375" s="513"/>
      <c r="AI375" s="513"/>
      <c r="AJ375" s="513"/>
      <c r="AK375" s="513"/>
      <c r="AL375" s="513"/>
      <c r="AM375" s="513"/>
      <c r="AN375" s="513"/>
    </row>
    <row r="376" spans="1:40" ht="18.75" customHeight="1">
      <c r="A376" s="513"/>
      <c r="B376" s="549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  <c r="R376" s="513"/>
      <c r="S376" s="513"/>
      <c r="T376" s="513"/>
      <c r="U376" s="513"/>
      <c r="V376" s="513"/>
      <c r="W376" s="513"/>
      <c r="X376" s="513"/>
      <c r="Y376" s="513"/>
      <c r="Z376" s="513"/>
      <c r="AA376" s="513"/>
      <c r="AB376" s="513"/>
      <c r="AC376" s="513"/>
      <c r="AD376" s="513"/>
      <c r="AE376" s="513"/>
      <c r="AF376" s="513"/>
      <c r="AG376" s="513"/>
      <c r="AH376" s="513"/>
      <c r="AI376" s="513"/>
      <c r="AJ376" s="513"/>
      <c r="AK376" s="513"/>
      <c r="AL376" s="513"/>
      <c r="AM376" s="513"/>
      <c r="AN376" s="513"/>
    </row>
    <row r="377" spans="1:40" ht="18.75" customHeight="1">
      <c r="A377" s="513"/>
      <c r="B377" s="549"/>
      <c r="C377" s="513"/>
      <c r="D377" s="513"/>
      <c r="E377" s="513"/>
      <c r="F377" s="513"/>
      <c r="G377" s="513"/>
      <c r="H377" s="513"/>
      <c r="I377" s="513"/>
      <c r="J377" s="513"/>
      <c r="K377" s="513"/>
      <c r="L377" s="513"/>
      <c r="M377" s="513"/>
      <c r="N377" s="513"/>
      <c r="O377" s="513"/>
      <c r="P377" s="513"/>
      <c r="Q377" s="513"/>
      <c r="R377" s="513"/>
      <c r="S377" s="513"/>
      <c r="T377" s="513"/>
      <c r="U377" s="513"/>
      <c r="V377" s="513"/>
      <c r="W377" s="513"/>
      <c r="X377" s="513"/>
      <c r="Y377" s="513"/>
      <c r="Z377" s="513"/>
      <c r="AA377" s="513"/>
      <c r="AB377" s="513"/>
      <c r="AC377" s="513"/>
      <c r="AD377" s="513"/>
      <c r="AE377" s="513"/>
      <c r="AF377" s="513"/>
      <c r="AG377" s="513"/>
      <c r="AH377" s="513"/>
      <c r="AI377" s="513"/>
      <c r="AJ377" s="513"/>
      <c r="AK377" s="513"/>
      <c r="AL377" s="513"/>
      <c r="AM377" s="513"/>
      <c r="AN377" s="513"/>
    </row>
    <row r="378" spans="1:40" ht="18.75" customHeight="1">
      <c r="A378" s="513"/>
      <c r="B378" s="549"/>
      <c r="C378" s="513"/>
      <c r="D378" s="513"/>
      <c r="E378" s="513"/>
      <c r="F378" s="513"/>
      <c r="G378" s="513"/>
      <c r="H378" s="513"/>
      <c r="I378" s="513"/>
      <c r="J378" s="513"/>
      <c r="K378" s="513"/>
      <c r="L378" s="513"/>
      <c r="M378" s="513"/>
      <c r="N378" s="513"/>
      <c r="O378" s="513"/>
      <c r="P378" s="513"/>
      <c r="Q378" s="513"/>
      <c r="R378" s="513"/>
      <c r="S378" s="513"/>
      <c r="T378" s="513"/>
      <c r="U378" s="513"/>
      <c r="V378" s="513"/>
      <c r="W378" s="513"/>
      <c r="X378" s="513"/>
      <c r="Y378" s="513"/>
      <c r="Z378" s="513"/>
      <c r="AA378" s="513"/>
      <c r="AB378" s="513"/>
      <c r="AC378" s="513"/>
      <c r="AD378" s="513"/>
      <c r="AE378" s="513"/>
      <c r="AF378" s="513"/>
      <c r="AG378" s="513"/>
      <c r="AH378" s="513"/>
      <c r="AI378" s="513"/>
      <c r="AJ378" s="513"/>
      <c r="AK378" s="513"/>
      <c r="AL378" s="513"/>
      <c r="AM378" s="513"/>
      <c r="AN378" s="513"/>
    </row>
    <row r="379" spans="1:40" ht="18.75" customHeight="1">
      <c r="A379" s="513"/>
      <c r="B379" s="549"/>
      <c r="C379" s="513"/>
      <c r="D379" s="513"/>
      <c r="E379" s="513"/>
      <c r="F379" s="513"/>
      <c r="G379" s="513"/>
      <c r="H379" s="513"/>
      <c r="I379" s="513"/>
      <c r="J379" s="513"/>
      <c r="K379" s="513"/>
      <c r="L379" s="513"/>
      <c r="M379" s="513"/>
      <c r="N379" s="513"/>
      <c r="O379" s="513"/>
      <c r="P379" s="513"/>
      <c r="Q379" s="513"/>
      <c r="R379" s="513"/>
      <c r="S379" s="513"/>
      <c r="T379" s="513"/>
      <c r="U379" s="513"/>
      <c r="V379" s="513"/>
      <c r="W379" s="513"/>
      <c r="X379" s="513"/>
      <c r="Y379" s="513"/>
      <c r="Z379" s="513"/>
      <c r="AA379" s="513"/>
      <c r="AB379" s="513"/>
      <c r="AC379" s="513"/>
      <c r="AD379" s="513"/>
      <c r="AE379" s="513"/>
      <c r="AF379" s="513"/>
      <c r="AG379" s="513"/>
      <c r="AH379" s="513"/>
      <c r="AI379" s="513"/>
      <c r="AJ379" s="513"/>
      <c r="AK379" s="513"/>
      <c r="AL379" s="513"/>
      <c r="AM379" s="513"/>
      <c r="AN379" s="513"/>
    </row>
    <row r="380" spans="1:40" ht="18.75" customHeight="1">
      <c r="A380" s="513"/>
      <c r="B380" s="549"/>
      <c r="C380" s="513"/>
      <c r="D380" s="513"/>
      <c r="E380" s="513"/>
      <c r="F380" s="513"/>
      <c r="G380" s="513"/>
      <c r="H380" s="513"/>
      <c r="I380" s="513"/>
      <c r="J380" s="513"/>
      <c r="K380" s="513"/>
      <c r="L380" s="513"/>
      <c r="M380" s="513"/>
      <c r="N380" s="513"/>
      <c r="O380" s="513"/>
      <c r="P380" s="513"/>
      <c r="Q380" s="513"/>
      <c r="R380" s="513"/>
      <c r="S380" s="513"/>
      <c r="T380" s="513"/>
      <c r="U380" s="513"/>
      <c r="V380" s="513"/>
      <c r="W380" s="513"/>
      <c r="X380" s="513"/>
      <c r="Y380" s="513"/>
      <c r="Z380" s="513"/>
      <c r="AA380" s="513"/>
      <c r="AB380" s="513"/>
      <c r="AC380" s="513"/>
      <c r="AD380" s="513"/>
      <c r="AE380" s="513"/>
      <c r="AF380" s="513"/>
      <c r="AG380" s="513"/>
      <c r="AH380" s="513"/>
      <c r="AI380" s="513"/>
      <c r="AJ380" s="513"/>
      <c r="AK380" s="513"/>
      <c r="AL380" s="513"/>
      <c r="AM380" s="513"/>
      <c r="AN380" s="513"/>
    </row>
    <row r="381" spans="1:40" ht="18.75" customHeight="1">
      <c r="A381" s="513"/>
      <c r="B381" s="549"/>
      <c r="C381" s="513"/>
      <c r="D381" s="513"/>
      <c r="E381" s="513"/>
      <c r="F381" s="513"/>
      <c r="G381" s="513"/>
      <c r="H381" s="513"/>
      <c r="I381" s="513"/>
      <c r="J381" s="513"/>
      <c r="K381" s="513"/>
      <c r="L381" s="513"/>
      <c r="M381" s="513"/>
      <c r="N381" s="513"/>
      <c r="O381" s="513"/>
      <c r="P381" s="513"/>
      <c r="Q381" s="513"/>
      <c r="R381" s="513"/>
      <c r="S381" s="513"/>
      <c r="T381" s="513"/>
      <c r="U381" s="513"/>
      <c r="V381" s="513"/>
      <c r="W381" s="513"/>
      <c r="X381" s="513"/>
      <c r="Y381" s="513"/>
      <c r="Z381" s="513"/>
      <c r="AA381" s="513"/>
      <c r="AB381" s="513"/>
      <c r="AC381" s="513"/>
      <c r="AD381" s="513"/>
      <c r="AE381" s="513"/>
      <c r="AF381" s="513"/>
      <c r="AG381" s="513"/>
      <c r="AH381" s="513"/>
      <c r="AI381" s="513"/>
      <c r="AJ381" s="513"/>
      <c r="AK381" s="513"/>
      <c r="AL381" s="513"/>
      <c r="AM381" s="513"/>
      <c r="AN381" s="513"/>
    </row>
    <row r="382" spans="1:40" ht="18.75" customHeight="1">
      <c r="A382" s="513"/>
      <c r="B382" s="549"/>
      <c r="C382" s="513"/>
      <c r="D382" s="513"/>
      <c r="E382" s="513"/>
      <c r="F382" s="513"/>
      <c r="G382" s="513"/>
      <c r="H382" s="513"/>
      <c r="I382" s="513"/>
      <c r="J382" s="513"/>
      <c r="K382" s="513"/>
      <c r="L382" s="513"/>
      <c r="M382" s="513"/>
      <c r="N382" s="513"/>
      <c r="O382" s="513"/>
      <c r="P382" s="513"/>
      <c r="Q382" s="513"/>
      <c r="R382" s="513"/>
      <c r="S382" s="513"/>
      <c r="T382" s="513"/>
      <c r="U382" s="513"/>
      <c r="V382" s="513"/>
      <c r="W382" s="513"/>
      <c r="X382" s="513"/>
      <c r="Y382" s="513"/>
      <c r="Z382" s="513"/>
      <c r="AA382" s="513"/>
      <c r="AB382" s="513"/>
      <c r="AC382" s="513"/>
      <c r="AD382" s="513"/>
      <c r="AE382" s="513"/>
      <c r="AF382" s="513"/>
      <c r="AG382" s="513"/>
      <c r="AH382" s="513"/>
      <c r="AI382" s="513"/>
      <c r="AJ382" s="513"/>
      <c r="AK382" s="513"/>
      <c r="AL382" s="513"/>
      <c r="AM382" s="513"/>
      <c r="AN382" s="513"/>
    </row>
    <row r="383" spans="1:40" ht="18.75" customHeight="1">
      <c r="A383" s="513"/>
      <c r="B383" s="549"/>
      <c r="C383" s="513"/>
      <c r="D383" s="513"/>
      <c r="E383" s="513"/>
      <c r="F383" s="513"/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  <c r="R383" s="513"/>
      <c r="S383" s="513"/>
      <c r="T383" s="513"/>
      <c r="U383" s="513"/>
      <c r="V383" s="513"/>
      <c r="W383" s="513"/>
      <c r="X383" s="513"/>
      <c r="Y383" s="513"/>
      <c r="Z383" s="513"/>
      <c r="AA383" s="513"/>
      <c r="AB383" s="513"/>
      <c r="AC383" s="513"/>
      <c r="AD383" s="513"/>
      <c r="AE383" s="513"/>
      <c r="AF383" s="513"/>
      <c r="AG383" s="513"/>
      <c r="AH383" s="513"/>
      <c r="AI383" s="513"/>
      <c r="AJ383" s="513"/>
      <c r="AK383" s="513"/>
      <c r="AL383" s="513"/>
      <c r="AM383" s="513"/>
      <c r="AN383" s="513"/>
    </row>
    <row r="384" spans="1:40" ht="18.75" customHeight="1">
      <c r="A384" s="513"/>
      <c r="B384" s="549"/>
      <c r="C384" s="51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  <c r="R384" s="513"/>
      <c r="S384" s="513"/>
      <c r="T384" s="513"/>
      <c r="U384" s="513"/>
      <c r="V384" s="513"/>
      <c r="W384" s="513"/>
      <c r="X384" s="513"/>
      <c r="Y384" s="513"/>
      <c r="Z384" s="513"/>
      <c r="AA384" s="513"/>
      <c r="AB384" s="513"/>
      <c r="AC384" s="513"/>
      <c r="AD384" s="513"/>
      <c r="AE384" s="513"/>
      <c r="AF384" s="513"/>
      <c r="AG384" s="513"/>
      <c r="AH384" s="513"/>
      <c r="AI384" s="513"/>
      <c r="AJ384" s="513"/>
      <c r="AK384" s="513"/>
      <c r="AL384" s="513"/>
      <c r="AM384" s="513"/>
      <c r="AN384" s="513"/>
    </row>
    <row r="385" spans="1:40" ht="18.75" customHeight="1">
      <c r="A385" s="513"/>
      <c r="B385" s="549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3"/>
      <c r="R385" s="513"/>
      <c r="S385" s="513"/>
      <c r="T385" s="513"/>
      <c r="U385" s="513"/>
      <c r="V385" s="513"/>
      <c r="W385" s="513"/>
      <c r="X385" s="513"/>
      <c r="Y385" s="513"/>
      <c r="Z385" s="513"/>
      <c r="AA385" s="513"/>
      <c r="AB385" s="513"/>
      <c r="AC385" s="513"/>
      <c r="AD385" s="513"/>
      <c r="AE385" s="513"/>
      <c r="AF385" s="513"/>
      <c r="AG385" s="513"/>
      <c r="AH385" s="513"/>
      <c r="AI385" s="513"/>
      <c r="AJ385" s="513"/>
      <c r="AK385" s="513"/>
      <c r="AL385" s="513"/>
      <c r="AM385" s="513"/>
      <c r="AN385" s="513"/>
    </row>
    <row r="386" spans="1:40" ht="18.75" customHeight="1">
      <c r="A386" s="513"/>
      <c r="B386" s="549"/>
      <c r="C386" s="51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3"/>
      <c r="P386" s="513"/>
      <c r="Q386" s="513"/>
      <c r="R386" s="513"/>
      <c r="S386" s="513"/>
      <c r="T386" s="513"/>
      <c r="U386" s="513"/>
      <c r="V386" s="513"/>
      <c r="W386" s="513"/>
      <c r="X386" s="513"/>
      <c r="Y386" s="513"/>
      <c r="Z386" s="513"/>
      <c r="AA386" s="513"/>
      <c r="AB386" s="513"/>
      <c r="AC386" s="513"/>
      <c r="AD386" s="513"/>
      <c r="AE386" s="513"/>
      <c r="AF386" s="513"/>
      <c r="AG386" s="513"/>
      <c r="AH386" s="513"/>
      <c r="AI386" s="513"/>
      <c r="AJ386" s="513"/>
      <c r="AK386" s="513"/>
      <c r="AL386" s="513"/>
      <c r="AM386" s="513"/>
      <c r="AN386" s="513"/>
    </row>
    <row r="387" spans="1:40" ht="18.75" customHeight="1">
      <c r="A387" s="513"/>
      <c r="B387" s="549"/>
      <c r="C387" s="513"/>
      <c r="D387" s="513"/>
      <c r="E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3"/>
      <c r="P387" s="513"/>
      <c r="Q387" s="513"/>
      <c r="R387" s="513"/>
      <c r="S387" s="513"/>
      <c r="T387" s="513"/>
      <c r="U387" s="513"/>
      <c r="V387" s="513"/>
      <c r="W387" s="513"/>
      <c r="X387" s="513"/>
      <c r="Y387" s="513"/>
      <c r="Z387" s="513"/>
      <c r="AA387" s="513"/>
      <c r="AB387" s="513"/>
      <c r="AC387" s="513"/>
      <c r="AD387" s="513"/>
      <c r="AE387" s="513"/>
      <c r="AF387" s="513"/>
      <c r="AG387" s="513"/>
      <c r="AH387" s="513"/>
      <c r="AI387" s="513"/>
      <c r="AJ387" s="513"/>
      <c r="AK387" s="513"/>
      <c r="AL387" s="513"/>
      <c r="AM387" s="513"/>
      <c r="AN387" s="513"/>
    </row>
    <row r="388" spans="1:40" ht="18.75" customHeight="1">
      <c r="A388" s="513"/>
      <c r="B388" s="549"/>
      <c r="C388" s="51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3"/>
      <c r="P388" s="513"/>
      <c r="Q388" s="513"/>
      <c r="R388" s="513"/>
      <c r="S388" s="513"/>
      <c r="T388" s="513"/>
      <c r="U388" s="513"/>
      <c r="V388" s="513"/>
      <c r="W388" s="513"/>
      <c r="X388" s="513"/>
      <c r="Y388" s="513"/>
      <c r="Z388" s="513"/>
      <c r="AA388" s="513"/>
      <c r="AB388" s="513"/>
      <c r="AC388" s="513"/>
      <c r="AD388" s="513"/>
      <c r="AE388" s="513"/>
      <c r="AF388" s="513"/>
      <c r="AG388" s="513"/>
      <c r="AH388" s="513"/>
      <c r="AI388" s="513"/>
      <c r="AJ388" s="513"/>
      <c r="AK388" s="513"/>
      <c r="AL388" s="513"/>
      <c r="AM388" s="513"/>
      <c r="AN388" s="513"/>
    </row>
    <row r="389" spans="1:40" ht="18.75" customHeight="1">
      <c r="A389" s="513"/>
      <c r="B389" s="549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  <c r="R389" s="513"/>
      <c r="S389" s="513"/>
      <c r="T389" s="513"/>
      <c r="U389" s="513"/>
      <c r="V389" s="513"/>
      <c r="W389" s="513"/>
      <c r="X389" s="513"/>
      <c r="Y389" s="513"/>
      <c r="Z389" s="513"/>
      <c r="AA389" s="513"/>
      <c r="AB389" s="513"/>
      <c r="AC389" s="513"/>
      <c r="AD389" s="513"/>
      <c r="AE389" s="513"/>
      <c r="AF389" s="513"/>
      <c r="AG389" s="513"/>
      <c r="AH389" s="513"/>
      <c r="AI389" s="513"/>
      <c r="AJ389" s="513"/>
      <c r="AK389" s="513"/>
      <c r="AL389" s="513"/>
      <c r="AM389" s="513"/>
      <c r="AN389" s="513"/>
    </row>
    <row r="390" spans="1:40" ht="18.75" customHeight="1">
      <c r="A390" s="513"/>
      <c r="B390" s="549"/>
      <c r="C390" s="51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3"/>
      <c r="P390" s="513"/>
      <c r="Q390" s="513"/>
      <c r="R390" s="513"/>
      <c r="S390" s="513"/>
      <c r="T390" s="513"/>
      <c r="U390" s="513"/>
      <c r="V390" s="513"/>
      <c r="W390" s="513"/>
      <c r="X390" s="513"/>
      <c r="Y390" s="513"/>
      <c r="Z390" s="513"/>
      <c r="AA390" s="513"/>
      <c r="AB390" s="513"/>
      <c r="AC390" s="513"/>
      <c r="AD390" s="513"/>
      <c r="AE390" s="513"/>
      <c r="AF390" s="513"/>
      <c r="AG390" s="513"/>
      <c r="AH390" s="513"/>
      <c r="AI390" s="513"/>
      <c r="AJ390" s="513"/>
      <c r="AK390" s="513"/>
      <c r="AL390" s="513"/>
      <c r="AM390" s="513"/>
      <c r="AN390" s="513"/>
    </row>
    <row r="391" spans="1:40" ht="18.75" customHeight="1">
      <c r="A391" s="513"/>
      <c r="B391" s="549"/>
      <c r="C391" s="51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3"/>
      <c r="P391" s="513"/>
      <c r="Q391" s="513"/>
      <c r="R391" s="513"/>
      <c r="S391" s="513"/>
      <c r="T391" s="513"/>
      <c r="U391" s="513"/>
      <c r="V391" s="513"/>
      <c r="W391" s="513"/>
      <c r="X391" s="513"/>
      <c r="Y391" s="513"/>
      <c r="Z391" s="513"/>
      <c r="AA391" s="513"/>
      <c r="AB391" s="513"/>
      <c r="AC391" s="513"/>
      <c r="AD391" s="513"/>
      <c r="AE391" s="513"/>
      <c r="AF391" s="513"/>
      <c r="AG391" s="513"/>
      <c r="AH391" s="513"/>
      <c r="AI391" s="513"/>
      <c r="AJ391" s="513"/>
      <c r="AK391" s="513"/>
      <c r="AL391" s="513"/>
      <c r="AM391" s="513"/>
      <c r="AN391" s="513"/>
    </row>
    <row r="392" spans="1:40" ht="18.75" customHeight="1">
      <c r="A392" s="513"/>
      <c r="B392" s="549"/>
      <c r="C392" s="51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3"/>
      <c r="P392" s="513"/>
      <c r="Q392" s="513"/>
      <c r="R392" s="513"/>
      <c r="S392" s="513"/>
      <c r="T392" s="513"/>
      <c r="U392" s="513"/>
      <c r="V392" s="513"/>
      <c r="W392" s="513"/>
      <c r="X392" s="513"/>
      <c r="Y392" s="513"/>
      <c r="Z392" s="513"/>
      <c r="AA392" s="513"/>
      <c r="AB392" s="513"/>
      <c r="AC392" s="513"/>
      <c r="AD392" s="513"/>
      <c r="AE392" s="513"/>
      <c r="AF392" s="513"/>
      <c r="AG392" s="513"/>
      <c r="AH392" s="513"/>
      <c r="AI392" s="513"/>
      <c r="AJ392" s="513"/>
      <c r="AK392" s="513"/>
      <c r="AL392" s="513"/>
      <c r="AM392" s="513"/>
      <c r="AN392" s="513"/>
    </row>
    <row r="393" spans="1:40" ht="18.75" customHeight="1">
      <c r="A393" s="513"/>
      <c r="B393" s="549"/>
      <c r="C393" s="51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  <c r="R393" s="513"/>
      <c r="S393" s="513"/>
      <c r="T393" s="513"/>
      <c r="U393" s="513"/>
      <c r="V393" s="513"/>
      <c r="W393" s="513"/>
      <c r="X393" s="513"/>
      <c r="Y393" s="513"/>
      <c r="Z393" s="513"/>
      <c r="AA393" s="513"/>
      <c r="AB393" s="513"/>
      <c r="AC393" s="513"/>
      <c r="AD393" s="513"/>
      <c r="AE393" s="513"/>
      <c r="AF393" s="513"/>
      <c r="AG393" s="513"/>
      <c r="AH393" s="513"/>
      <c r="AI393" s="513"/>
      <c r="AJ393" s="513"/>
      <c r="AK393" s="513"/>
      <c r="AL393" s="513"/>
      <c r="AM393" s="513"/>
      <c r="AN393" s="513"/>
    </row>
    <row r="394" spans="1:40" ht="18.75" customHeight="1">
      <c r="A394" s="513"/>
      <c r="B394" s="549"/>
      <c r="C394" s="51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  <c r="R394" s="513"/>
      <c r="S394" s="513"/>
      <c r="T394" s="513"/>
      <c r="U394" s="513"/>
      <c r="V394" s="513"/>
      <c r="W394" s="513"/>
      <c r="X394" s="513"/>
      <c r="Y394" s="513"/>
      <c r="Z394" s="513"/>
      <c r="AA394" s="513"/>
      <c r="AB394" s="513"/>
      <c r="AC394" s="513"/>
      <c r="AD394" s="513"/>
      <c r="AE394" s="513"/>
      <c r="AF394" s="513"/>
      <c r="AG394" s="513"/>
      <c r="AH394" s="513"/>
      <c r="AI394" s="513"/>
      <c r="AJ394" s="513"/>
      <c r="AK394" s="513"/>
      <c r="AL394" s="513"/>
      <c r="AM394" s="513"/>
      <c r="AN394" s="513"/>
    </row>
    <row r="395" spans="1:40" ht="18.75" customHeight="1">
      <c r="A395" s="513"/>
      <c r="B395" s="549"/>
      <c r="C395" s="51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  <c r="R395" s="513"/>
      <c r="S395" s="513"/>
      <c r="T395" s="513"/>
      <c r="U395" s="513"/>
      <c r="V395" s="513"/>
      <c r="W395" s="513"/>
      <c r="X395" s="513"/>
      <c r="Y395" s="513"/>
      <c r="Z395" s="513"/>
      <c r="AA395" s="513"/>
      <c r="AB395" s="513"/>
      <c r="AC395" s="513"/>
      <c r="AD395" s="513"/>
      <c r="AE395" s="513"/>
      <c r="AF395" s="513"/>
      <c r="AG395" s="513"/>
      <c r="AH395" s="513"/>
      <c r="AI395" s="513"/>
      <c r="AJ395" s="513"/>
      <c r="AK395" s="513"/>
      <c r="AL395" s="513"/>
      <c r="AM395" s="513"/>
      <c r="AN395" s="513"/>
    </row>
    <row r="396" spans="1:40" ht="18.75" customHeight="1">
      <c r="A396" s="513"/>
      <c r="B396" s="549"/>
      <c r="C396" s="51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  <c r="R396" s="513"/>
      <c r="S396" s="513"/>
      <c r="T396" s="513"/>
      <c r="U396" s="513"/>
      <c r="V396" s="513"/>
      <c r="W396" s="513"/>
      <c r="X396" s="513"/>
      <c r="Y396" s="513"/>
      <c r="Z396" s="513"/>
      <c r="AA396" s="513"/>
      <c r="AB396" s="513"/>
      <c r="AC396" s="513"/>
      <c r="AD396" s="513"/>
      <c r="AE396" s="513"/>
      <c r="AF396" s="513"/>
      <c r="AG396" s="513"/>
      <c r="AH396" s="513"/>
      <c r="AI396" s="513"/>
      <c r="AJ396" s="513"/>
      <c r="AK396" s="513"/>
      <c r="AL396" s="513"/>
      <c r="AM396" s="513"/>
      <c r="AN396" s="513"/>
    </row>
    <row r="397" spans="1:40" ht="18.75" customHeight="1">
      <c r="A397" s="513"/>
      <c r="B397" s="549"/>
      <c r="C397" s="51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  <c r="R397" s="513"/>
      <c r="S397" s="513"/>
      <c r="T397" s="513"/>
      <c r="U397" s="513"/>
      <c r="V397" s="513"/>
      <c r="W397" s="513"/>
      <c r="X397" s="513"/>
      <c r="Y397" s="513"/>
      <c r="Z397" s="513"/>
      <c r="AA397" s="513"/>
      <c r="AB397" s="513"/>
      <c r="AC397" s="513"/>
      <c r="AD397" s="513"/>
      <c r="AE397" s="513"/>
      <c r="AF397" s="513"/>
      <c r="AG397" s="513"/>
      <c r="AH397" s="513"/>
      <c r="AI397" s="513"/>
      <c r="AJ397" s="513"/>
      <c r="AK397" s="513"/>
      <c r="AL397" s="513"/>
      <c r="AM397" s="513"/>
      <c r="AN397" s="513"/>
    </row>
    <row r="398" spans="1:40" ht="18.75" customHeight="1">
      <c r="A398" s="513"/>
      <c r="B398" s="549"/>
      <c r="C398" s="51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  <c r="R398" s="513"/>
      <c r="S398" s="513"/>
      <c r="T398" s="513"/>
      <c r="U398" s="513"/>
      <c r="V398" s="513"/>
      <c r="W398" s="513"/>
      <c r="X398" s="513"/>
      <c r="Y398" s="513"/>
      <c r="Z398" s="513"/>
      <c r="AA398" s="513"/>
      <c r="AB398" s="513"/>
      <c r="AC398" s="513"/>
      <c r="AD398" s="513"/>
      <c r="AE398" s="513"/>
      <c r="AF398" s="513"/>
      <c r="AG398" s="513"/>
      <c r="AH398" s="513"/>
      <c r="AI398" s="513"/>
      <c r="AJ398" s="513"/>
      <c r="AK398" s="513"/>
      <c r="AL398" s="513"/>
      <c r="AM398" s="513"/>
      <c r="AN398" s="513"/>
    </row>
    <row r="399" spans="1:40" ht="18.75" customHeight="1">
      <c r="A399" s="513"/>
      <c r="B399" s="549"/>
      <c r="C399" s="513"/>
      <c r="D399" s="513"/>
      <c r="E399" s="513"/>
      <c r="F399" s="513"/>
      <c r="G399" s="513"/>
      <c r="H399" s="513"/>
      <c r="I399" s="513"/>
      <c r="J399" s="513"/>
      <c r="K399" s="513"/>
      <c r="L399" s="513"/>
      <c r="M399" s="513"/>
      <c r="N399" s="513"/>
      <c r="O399" s="513"/>
      <c r="P399" s="513"/>
      <c r="Q399" s="513"/>
      <c r="R399" s="513"/>
      <c r="S399" s="513"/>
      <c r="T399" s="513"/>
      <c r="U399" s="513"/>
      <c r="V399" s="513"/>
      <c r="W399" s="513"/>
      <c r="X399" s="513"/>
      <c r="Y399" s="513"/>
      <c r="Z399" s="513"/>
      <c r="AA399" s="513"/>
      <c r="AB399" s="513"/>
      <c r="AC399" s="513"/>
      <c r="AD399" s="513"/>
      <c r="AE399" s="513"/>
      <c r="AF399" s="513"/>
      <c r="AG399" s="513"/>
      <c r="AH399" s="513"/>
      <c r="AI399" s="513"/>
      <c r="AJ399" s="513"/>
      <c r="AK399" s="513"/>
      <c r="AL399" s="513"/>
      <c r="AM399" s="513"/>
      <c r="AN399" s="513"/>
    </row>
    <row r="400" spans="1:40" ht="18.75" customHeight="1">
      <c r="A400" s="513"/>
      <c r="B400" s="549"/>
      <c r="C400" s="513"/>
      <c r="D400" s="513"/>
      <c r="E400" s="513"/>
      <c r="F400" s="513"/>
      <c r="G400" s="513"/>
      <c r="H400" s="513"/>
      <c r="I400" s="513"/>
      <c r="J400" s="513"/>
      <c r="K400" s="513"/>
      <c r="L400" s="513"/>
      <c r="M400" s="513"/>
      <c r="N400" s="513"/>
      <c r="O400" s="513"/>
      <c r="P400" s="513"/>
      <c r="Q400" s="513"/>
      <c r="R400" s="513"/>
      <c r="S400" s="513"/>
      <c r="T400" s="513"/>
      <c r="U400" s="513"/>
      <c r="V400" s="513"/>
      <c r="W400" s="513"/>
      <c r="X400" s="513"/>
      <c r="Y400" s="513"/>
      <c r="Z400" s="513"/>
      <c r="AA400" s="513"/>
      <c r="AB400" s="513"/>
      <c r="AC400" s="513"/>
      <c r="AD400" s="513"/>
      <c r="AE400" s="513"/>
      <c r="AF400" s="513"/>
      <c r="AG400" s="513"/>
      <c r="AH400" s="513"/>
      <c r="AI400" s="513"/>
      <c r="AJ400" s="513"/>
      <c r="AK400" s="513"/>
      <c r="AL400" s="513"/>
      <c r="AM400" s="513"/>
      <c r="AN400" s="513"/>
    </row>
    <row r="401" spans="1:40" ht="18.75" customHeight="1">
      <c r="A401" s="513"/>
      <c r="B401" s="549"/>
      <c r="C401" s="513"/>
      <c r="D401" s="513"/>
      <c r="E401" s="513"/>
      <c r="F401" s="513"/>
      <c r="G401" s="513"/>
      <c r="H401" s="513"/>
      <c r="I401" s="513"/>
      <c r="J401" s="513"/>
      <c r="K401" s="513"/>
      <c r="L401" s="513"/>
      <c r="M401" s="513"/>
      <c r="N401" s="513"/>
      <c r="O401" s="513"/>
      <c r="P401" s="513"/>
      <c r="Q401" s="513"/>
      <c r="R401" s="513"/>
      <c r="S401" s="513"/>
      <c r="T401" s="513"/>
      <c r="U401" s="513"/>
      <c r="V401" s="513"/>
      <c r="W401" s="513"/>
      <c r="X401" s="513"/>
      <c r="Y401" s="513"/>
      <c r="Z401" s="513"/>
      <c r="AA401" s="513"/>
      <c r="AB401" s="513"/>
      <c r="AC401" s="513"/>
      <c r="AD401" s="513"/>
      <c r="AE401" s="513"/>
      <c r="AF401" s="513"/>
      <c r="AG401" s="513"/>
      <c r="AH401" s="513"/>
      <c r="AI401" s="513"/>
      <c r="AJ401" s="513"/>
      <c r="AK401" s="513"/>
      <c r="AL401" s="513"/>
      <c r="AM401" s="513"/>
      <c r="AN401" s="513"/>
    </row>
    <row r="402" spans="1:40" ht="18.75" customHeight="1">
      <c r="A402" s="513"/>
      <c r="B402" s="549"/>
      <c r="C402" s="513"/>
      <c r="D402" s="513"/>
      <c r="E402" s="513"/>
      <c r="F402" s="513"/>
      <c r="G402" s="513"/>
      <c r="H402" s="513"/>
      <c r="I402" s="513"/>
      <c r="J402" s="513"/>
      <c r="K402" s="513"/>
      <c r="L402" s="513"/>
      <c r="M402" s="513"/>
      <c r="N402" s="513"/>
      <c r="O402" s="513"/>
      <c r="P402" s="513"/>
      <c r="Q402" s="513"/>
      <c r="R402" s="513"/>
      <c r="S402" s="513"/>
      <c r="T402" s="513"/>
      <c r="U402" s="513"/>
      <c r="V402" s="513"/>
      <c r="W402" s="513"/>
      <c r="X402" s="513"/>
      <c r="Y402" s="513"/>
      <c r="Z402" s="513"/>
      <c r="AA402" s="513"/>
      <c r="AB402" s="513"/>
      <c r="AC402" s="513"/>
      <c r="AD402" s="513"/>
      <c r="AE402" s="513"/>
      <c r="AF402" s="513"/>
      <c r="AG402" s="513"/>
      <c r="AH402" s="513"/>
      <c r="AI402" s="513"/>
      <c r="AJ402" s="513"/>
      <c r="AK402" s="513"/>
      <c r="AL402" s="513"/>
      <c r="AM402" s="513"/>
      <c r="AN402" s="513"/>
    </row>
    <row r="403" spans="1:40" ht="18.75" customHeight="1">
      <c r="A403" s="513"/>
      <c r="B403" s="549"/>
      <c r="C403" s="513"/>
      <c r="D403" s="513"/>
      <c r="E403" s="513"/>
      <c r="F403" s="513"/>
      <c r="G403" s="513"/>
      <c r="H403" s="513"/>
      <c r="I403" s="513"/>
      <c r="J403" s="513"/>
      <c r="K403" s="513"/>
      <c r="L403" s="513"/>
      <c r="M403" s="513"/>
      <c r="N403" s="513"/>
      <c r="O403" s="513"/>
      <c r="P403" s="513"/>
      <c r="Q403" s="513"/>
      <c r="R403" s="513"/>
      <c r="S403" s="513"/>
      <c r="T403" s="513"/>
      <c r="U403" s="513"/>
      <c r="V403" s="513"/>
      <c r="W403" s="513"/>
      <c r="X403" s="513"/>
      <c r="Y403" s="513"/>
      <c r="Z403" s="513"/>
      <c r="AA403" s="513"/>
      <c r="AB403" s="513"/>
      <c r="AC403" s="513"/>
      <c r="AD403" s="513"/>
      <c r="AE403" s="513"/>
      <c r="AF403" s="513"/>
      <c r="AG403" s="513"/>
      <c r="AH403" s="513"/>
      <c r="AI403" s="513"/>
      <c r="AJ403" s="513"/>
      <c r="AK403" s="513"/>
      <c r="AL403" s="513"/>
      <c r="AM403" s="513"/>
      <c r="AN403" s="513"/>
    </row>
    <row r="404" spans="1:40" ht="18.75" customHeight="1">
      <c r="A404" s="513"/>
      <c r="B404" s="549"/>
      <c r="C404" s="513"/>
      <c r="D404" s="513"/>
      <c r="E404" s="513"/>
      <c r="F404" s="513"/>
      <c r="G404" s="513"/>
      <c r="H404" s="513"/>
      <c r="I404" s="513"/>
      <c r="J404" s="513"/>
      <c r="K404" s="513"/>
      <c r="L404" s="513"/>
      <c r="M404" s="513"/>
      <c r="N404" s="513"/>
      <c r="O404" s="513"/>
      <c r="P404" s="513"/>
      <c r="Q404" s="513"/>
      <c r="R404" s="513"/>
      <c r="S404" s="513"/>
      <c r="T404" s="513"/>
      <c r="U404" s="513"/>
      <c r="V404" s="513"/>
      <c r="W404" s="513"/>
      <c r="X404" s="513"/>
      <c r="Y404" s="513"/>
      <c r="Z404" s="513"/>
      <c r="AA404" s="513"/>
      <c r="AB404" s="513"/>
      <c r="AC404" s="513"/>
      <c r="AD404" s="513"/>
      <c r="AE404" s="513"/>
      <c r="AF404" s="513"/>
      <c r="AG404" s="513"/>
      <c r="AH404" s="513"/>
      <c r="AI404" s="513"/>
      <c r="AJ404" s="513"/>
      <c r="AK404" s="513"/>
      <c r="AL404" s="513"/>
      <c r="AM404" s="513"/>
      <c r="AN404" s="513"/>
    </row>
    <row r="405" spans="1:40" ht="18.75" customHeight="1">
      <c r="A405" s="513"/>
      <c r="B405" s="549"/>
      <c r="C405" s="513"/>
      <c r="D405" s="513"/>
      <c r="E405" s="513"/>
      <c r="F405" s="513"/>
      <c r="G405" s="513"/>
      <c r="H405" s="513"/>
      <c r="I405" s="513"/>
      <c r="J405" s="513"/>
      <c r="K405" s="513"/>
      <c r="L405" s="513"/>
      <c r="M405" s="513"/>
      <c r="N405" s="513"/>
      <c r="O405" s="513"/>
      <c r="P405" s="513"/>
      <c r="Q405" s="513"/>
      <c r="R405" s="513"/>
      <c r="S405" s="513"/>
      <c r="T405" s="513"/>
      <c r="U405" s="513"/>
      <c r="V405" s="513"/>
      <c r="W405" s="513"/>
      <c r="X405" s="513"/>
      <c r="Y405" s="513"/>
      <c r="Z405" s="513"/>
      <c r="AA405" s="513"/>
      <c r="AB405" s="513"/>
      <c r="AC405" s="513"/>
      <c r="AD405" s="513"/>
      <c r="AE405" s="513"/>
      <c r="AF405" s="513"/>
      <c r="AG405" s="513"/>
      <c r="AH405" s="513"/>
      <c r="AI405" s="513"/>
      <c r="AJ405" s="513"/>
      <c r="AK405" s="513"/>
      <c r="AL405" s="513"/>
      <c r="AM405" s="513"/>
      <c r="AN405" s="513"/>
    </row>
    <row r="406" spans="1:40" ht="18.75" customHeight="1">
      <c r="A406" s="513"/>
      <c r="B406" s="549"/>
      <c r="C406" s="513"/>
      <c r="D406" s="513"/>
      <c r="E406" s="513"/>
      <c r="F406" s="513"/>
      <c r="G406" s="513"/>
      <c r="H406" s="513"/>
      <c r="I406" s="513"/>
      <c r="J406" s="513"/>
      <c r="K406" s="513"/>
      <c r="L406" s="513"/>
      <c r="M406" s="513"/>
      <c r="N406" s="513"/>
      <c r="O406" s="513"/>
      <c r="P406" s="513"/>
      <c r="Q406" s="513"/>
      <c r="R406" s="513"/>
      <c r="S406" s="513"/>
      <c r="T406" s="513"/>
      <c r="U406" s="513"/>
      <c r="V406" s="513"/>
      <c r="W406" s="513"/>
      <c r="X406" s="513"/>
      <c r="Y406" s="513"/>
      <c r="Z406" s="513"/>
      <c r="AA406" s="513"/>
      <c r="AB406" s="513"/>
      <c r="AC406" s="513"/>
      <c r="AD406" s="513"/>
      <c r="AE406" s="513"/>
      <c r="AF406" s="513"/>
      <c r="AG406" s="513"/>
      <c r="AH406" s="513"/>
      <c r="AI406" s="513"/>
      <c r="AJ406" s="513"/>
      <c r="AK406" s="513"/>
      <c r="AL406" s="513"/>
      <c r="AM406" s="513"/>
      <c r="AN406" s="513"/>
    </row>
    <row r="407" spans="1:40" ht="18.75" customHeight="1">
      <c r="A407" s="513"/>
      <c r="B407" s="549"/>
      <c r="C407" s="513"/>
      <c r="D407" s="513"/>
      <c r="E407" s="513"/>
      <c r="F407" s="513"/>
      <c r="G407" s="513"/>
      <c r="H407" s="513"/>
      <c r="I407" s="513"/>
      <c r="J407" s="513"/>
      <c r="K407" s="513"/>
      <c r="L407" s="513"/>
      <c r="M407" s="513"/>
      <c r="N407" s="513"/>
      <c r="O407" s="513"/>
      <c r="P407" s="513"/>
      <c r="Q407" s="513"/>
      <c r="R407" s="513"/>
      <c r="S407" s="513"/>
      <c r="T407" s="513"/>
      <c r="U407" s="513"/>
      <c r="V407" s="513"/>
      <c r="W407" s="513"/>
      <c r="X407" s="513"/>
      <c r="Y407" s="513"/>
      <c r="Z407" s="513"/>
      <c r="AA407" s="513"/>
      <c r="AB407" s="513"/>
      <c r="AC407" s="513"/>
      <c r="AD407" s="513"/>
      <c r="AE407" s="513"/>
      <c r="AF407" s="513"/>
      <c r="AG407" s="513"/>
      <c r="AH407" s="513"/>
      <c r="AI407" s="513"/>
      <c r="AJ407" s="513"/>
      <c r="AK407" s="513"/>
      <c r="AL407" s="513"/>
      <c r="AM407" s="513"/>
      <c r="AN407" s="513"/>
    </row>
    <row r="408" spans="1:40" ht="18.75" customHeight="1">
      <c r="A408" s="513"/>
      <c r="B408" s="549"/>
      <c r="C408" s="513"/>
      <c r="D408" s="513"/>
      <c r="E408" s="513"/>
      <c r="F408" s="513"/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  <c r="R408" s="513"/>
      <c r="S408" s="513"/>
      <c r="T408" s="513"/>
      <c r="U408" s="513"/>
      <c r="V408" s="513"/>
      <c r="W408" s="513"/>
      <c r="X408" s="513"/>
      <c r="Y408" s="513"/>
      <c r="Z408" s="513"/>
      <c r="AA408" s="513"/>
      <c r="AB408" s="513"/>
      <c r="AC408" s="513"/>
      <c r="AD408" s="513"/>
      <c r="AE408" s="513"/>
      <c r="AF408" s="513"/>
      <c r="AG408" s="513"/>
      <c r="AH408" s="513"/>
      <c r="AI408" s="513"/>
      <c r="AJ408" s="513"/>
      <c r="AK408" s="513"/>
      <c r="AL408" s="513"/>
      <c r="AM408" s="513"/>
      <c r="AN408" s="513"/>
    </row>
    <row r="409" spans="1:40" ht="18.75" customHeight="1">
      <c r="A409" s="513"/>
      <c r="B409" s="549"/>
      <c r="C409" s="513"/>
      <c r="D409" s="513"/>
      <c r="E409" s="513"/>
      <c r="F409" s="513"/>
      <c r="G409" s="513"/>
      <c r="H409" s="513"/>
      <c r="I409" s="513"/>
      <c r="J409" s="513"/>
      <c r="K409" s="513"/>
      <c r="L409" s="513"/>
      <c r="M409" s="513"/>
      <c r="N409" s="513"/>
      <c r="O409" s="513"/>
      <c r="P409" s="513"/>
      <c r="Q409" s="513"/>
      <c r="R409" s="513"/>
      <c r="S409" s="513"/>
      <c r="T409" s="513"/>
      <c r="U409" s="513"/>
      <c r="V409" s="513"/>
      <c r="W409" s="513"/>
      <c r="X409" s="513"/>
      <c r="Y409" s="513"/>
      <c r="Z409" s="513"/>
      <c r="AA409" s="513"/>
      <c r="AB409" s="513"/>
      <c r="AC409" s="513"/>
      <c r="AD409" s="513"/>
      <c r="AE409" s="513"/>
      <c r="AF409" s="513"/>
      <c r="AG409" s="513"/>
      <c r="AH409" s="513"/>
      <c r="AI409" s="513"/>
      <c r="AJ409" s="513"/>
      <c r="AK409" s="513"/>
      <c r="AL409" s="513"/>
      <c r="AM409" s="513"/>
      <c r="AN409" s="513"/>
    </row>
    <row r="410" spans="1:40" ht="18.75" customHeight="1">
      <c r="A410" s="513"/>
      <c r="B410" s="549"/>
      <c r="C410" s="513"/>
      <c r="D410" s="513"/>
      <c r="E410" s="513"/>
      <c r="F410" s="513"/>
      <c r="G410" s="513"/>
      <c r="H410" s="513"/>
      <c r="I410" s="513"/>
      <c r="J410" s="513"/>
      <c r="K410" s="513"/>
      <c r="L410" s="513"/>
      <c r="M410" s="513"/>
      <c r="N410" s="513"/>
      <c r="O410" s="513"/>
      <c r="P410" s="513"/>
      <c r="Q410" s="513"/>
      <c r="R410" s="513"/>
      <c r="S410" s="513"/>
      <c r="T410" s="513"/>
      <c r="U410" s="513"/>
      <c r="V410" s="513"/>
      <c r="W410" s="513"/>
      <c r="X410" s="513"/>
      <c r="Y410" s="513"/>
      <c r="Z410" s="513"/>
      <c r="AA410" s="513"/>
      <c r="AB410" s="513"/>
      <c r="AC410" s="513"/>
      <c r="AD410" s="513"/>
      <c r="AE410" s="513"/>
      <c r="AF410" s="513"/>
      <c r="AG410" s="513"/>
      <c r="AH410" s="513"/>
      <c r="AI410" s="513"/>
      <c r="AJ410" s="513"/>
      <c r="AK410" s="513"/>
      <c r="AL410" s="513"/>
      <c r="AM410" s="513"/>
      <c r="AN410" s="513"/>
    </row>
    <row r="411" spans="1:40" ht="18.75" customHeight="1">
      <c r="A411" s="513"/>
      <c r="B411" s="549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513"/>
      <c r="O411" s="513"/>
      <c r="P411" s="513"/>
      <c r="Q411" s="513"/>
      <c r="R411" s="513"/>
      <c r="S411" s="513"/>
      <c r="T411" s="513"/>
      <c r="U411" s="513"/>
      <c r="V411" s="513"/>
      <c r="W411" s="513"/>
      <c r="X411" s="513"/>
      <c r="Y411" s="513"/>
      <c r="Z411" s="513"/>
      <c r="AA411" s="513"/>
      <c r="AB411" s="513"/>
      <c r="AC411" s="513"/>
      <c r="AD411" s="513"/>
      <c r="AE411" s="513"/>
      <c r="AF411" s="513"/>
      <c r="AG411" s="513"/>
      <c r="AH411" s="513"/>
      <c r="AI411" s="513"/>
      <c r="AJ411" s="513"/>
      <c r="AK411" s="513"/>
      <c r="AL411" s="513"/>
      <c r="AM411" s="513"/>
      <c r="AN411" s="513"/>
    </row>
    <row r="412" spans="1:40" ht="18.75" customHeight="1">
      <c r="A412" s="513"/>
      <c r="B412" s="549"/>
      <c r="C412" s="513"/>
      <c r="D412" s="513"/>
      <c r="E412" s="513"/>
      <c r="F412" s="513"/>
      <c r="G412" s="513"/>
      <c r="H412" s="513"/>
      <c r="I412" s="513"/>
      <c r="J412" s="513"/>
      <c r="K412" s="513"/>
      <c r="L412" s="513"/>
      <c r="M412" s="513"/>
      <c r="N412" s="513"/>
      <c r="O412" s="513"/>
      <c r="P412" s="513"/>
      <c r="Q412" s="513"/>
      <c r="R412" s="513"/>
      <c r="S412" s="513"/>
      <c r="T412" s="513"/>
      <c r="U412" s="513"/>
      <c r="V412" s="513"/>
      <c r="W412" s="513"/>
      <c r="X412" s="513"/>
      <c r="Y412" s="513"/>
      <c r="Z412" s="513"/>
      <c r="AA412" s="513"/>
      <c r="AB412" s="513"/>
      <c r="AC412" s="513"/>
      <c r="AD412" s="513"/>
      <c r="AE412" s="513"/>
      <c r="AF412" s="513"/>
      <c r="AG412" s="513"/>
      <c r="AH412" s="513"/>
      <c r="AI412" s="513"/>
      <c r="AJ412" s="513"/>
      <c r="AK412" s="513"/>
      <c r="AL412" s="513"/>
      <c r="AM412" s="513"/>
      <c r="AN412" s="513"/>
    </row>
    <row r="413" spans="1:40" ht="18.75" customHeight="1">
      <c r="A413" s="513"/>
      <c r="B413" s="549"/>
      <c r="C413" s="513"/>
      <c r="D413" s="513"/>
      <c r="E413" s="513"/>
      <c r="F413" s="513"/>
      <c r="G413" s="513"/>
      <c r="H413" s="513"/>
      <c r="I413" s="513"/>
      <c r="J413" s="513"/>
      <c r="K413" s="513"/>
      <c r="L413" s="513"/>
      <c r="M413" s="513"/>
      <c r="N413" s="513"/>
      <c r="O413" s="513"/>
      <c r="P413" s="513"/>
      <c r="Q413" s="513"/>
      <c r="R413" s="513"/>
      <c r="S413" s="513"/>
      <c r="T413" s="513"/>
      <c r="U413" s="513"/>
      <c r="V413" s="513"/>
      <c r="W413" s="513"/>
      <c r="X413" s="513"/>
      <c r="Y413" s="513"/>
      <c r="Z413" s="513"/>
      <c r="AA413" s="513"/>
      <c r="AB413" s="513"/>
      <c r="AC413" s="513"/>
      <c r="AD413" s="513"/>
      <c r="AE413" s="513"/>
      <c r="AF413" s="513"/>
      <c r="AG413" s="513"/>
      <c r="AH413" s="513"/>
      <c r="AI413" s="513"/>
      <c r="AJ413" s="513"/>
      <c r="AK413" s="513"/>
      <c r="AL413" s="513"/>
      <c r="AM413" s="513"/>
      <c r="AN413" s="513"/>
    </row>
    <row r="414" spans="1:40" ht="18.75" customHeight="1">
      <c r="A414" s="513"/>
      <c r="B414" s="549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  <c r="R414" s="513"/>
      <c r="S414" s="513"/>
      <c r="T414" s="513"/>
      <c r="U414" s="513"/>
      <c r="V414" s="513"/>
      <c r="W414" s="513"/>
      <c r="X414" s="513"/>
      <c r="Y414" s="513"/>
      <c r="Z414" s="513"/>
      <c r="AA414" s="513"/>
      <c r="AB414" s="513"/>
      <c r="AC414" s="513"/>
      <c r="AD414" s="513"/>
      <c r="AE414" s="513"/>
      <c r="AF414" s="513"/>
      <c r="AG414" s="513"/>
      <c r="AH414" s="513"/>
      <c r="AI414" s="513"/>
      <c r="AJ414" s="513"/>
      <c r="AK414" s="513"/>
      <c r="AL414" s="513"/>
      <c r="AM414" s="513"/>
      <c r="AN414" s="513"/>
    </row>
    <row r="415" spans="1:40" ht="18.75" customHeight="1">
      <c r="A415" s="513"/>
      <c r="B415" s="549"/>
      <c r="C415" s="513"/>
      <c r="D415" s="513"/>
      <c r="E415" s="513"/>
      <c r="F415" s="513"/>
      <c r="G415" s="513"/>
      <c r="H415" s="513"/>
      <c r="I415" s="513"/>
      <c r="J415" s="513"/>
      <c r="K415" s="513"/>
      <c r="L415" s="513"/>
      <c r="M415" s="513"/>
      <c r="N415" s="513"/>
      <c r="O415" s="513"/>
      <c r="P415" s="513"/>
      <c r="Q415" s="513"/>
      <c r="R415" s="513"/>
      <c r="S415" s="513"/>
      <c r="T415" s="513"/>
      <c r="U415" s="513"/>
      <c r="V415" s="513"/>
      <c r="W415" s="513"/>
      <c r="X415" s="513"/>
      <c r="Y415" s="513"/>
      <c r="Z415" s="513"/>
      <c r="AA415" s="513"/>
      <c r="AB415" s="513"/>
      <c r="AC415" s="513"/>
      <c r="AD415" s="513"/>
      <c r="AE415" s="513"/>
      <c r="AF415" s="513"/>
      <c r="AG415" s="513"/>
      <c r="AH415" s="513"/>
      <c r="AI415" s="513"/>
      <c r="AJ415" s="513"/>
      <c r="AK415" s="513"/>
      <c r="AL415" s="513"/>
      <c r="AM415" s="513"/>
      <c r="AN415" s="513"/>
    </row>
    <row r="416" spans="1:40" ht="18.75" customHeight="1">
      <c r="A416" s="513"/>
      <c r="B416" s="549"/>
      <c r="C416" s="513"/>
      <c r="D416" s="513"/>
      <c r="E416" s="513"/>
      <c r="F416" s="513"/>
      <c r="G416" s="513"/>
      <c r="H416" s="513"/>
      <c r="I416" s="513"/>
      <c r="J416" s="513"/>
      <c r="K416" s="513"/>
      <c r="L416" s="513"/>
      <c r="M416" s="513"/>
      <c r="N416" s="513"/>
      <c r="O416" s="513"/>
      <c r="P416" s="513"/>
      <c r="Q416" s="513"/>
      <c r="R416" s="513"/>
      <c r="S416" s="513"/>
      <c r="T416" s="513"/>
      <c r="U416" s="513"/>
      <c r="V416" s="513"/>
      <c r="W416" s="513"/>
      <c r="X416" s="513"/>
      <c r="Y416" s="513"/>
      <c r="Z416" s="513"/>
      <c r="AA416" s="513"/>
      <c r="AB416" s="513"/>
      <c r="AC416" s="513"/>
      <c r="AD416" s="513"/>
      <c r="AE416" s="513"/>
      <c r="AF416" s="513"/>
      <c r="AG416" s="513"/>
      <c r="AH416" s="513"/>
      <c r="AI416" s="513"/>
      <c r="AJ416" s="513"/>
      <c r="AK416" s="513"/>
      <c r="AL416" s="513"/>
      <c r="AM416" s="513"/>
      <c r="AN416" s="513"/>
    </row>
    <row r="417" spans="1:40" ht="18.75" customHeight="1">
      <c r="A417" s="513"/>
      <c r="B417" s="549"/>
      <c r="C417" s="513"/>
      <c r="D417" s="513"/>
      <c r="E417" s="513"/>
      <c r="F417" s="513"/>
      <c r="G417" s="513"/>
      <c r="H417" s="513"/>
      <c r="I417" s="513"/>
      <c r="J417" s="513"/>
      <c r="K417" s="513"/>
      <c r="L417" s="513"/>
      <c r="M417" s="513"/>
      <c r="N417" s="513"/>
      <c r="O417" s="513"/>
      <c r="P417" s="513"/>
      <c r="Q417" s="513"/>
      <c r="R417" s="513"/>
      <c r="S417" s="513"/>
      <c r="T417" s="513"/>
      <c r="U417" s="513"/>
      <c r="V417" s="513"/>
      <c r="W417" s="513"/>
      <c r="X417" s="513"/>
      <c r="Y417" s="513"/>
      <c r="Z417" s="513"/>
      <c r="AA417" s="513"/>
      <c r="AB417" s="513"/>
      <c r="AC417" s="513"/>
      <c r="AD417" s="513"/>
      <c r="AE417" s="513"/>
      <c r="AF417" s="513"/>
      <c r="AG417" s="513"/>
      <c r="AH417" s="513"/>
      <c r="AI417" s="513"/>
      <c r="AJ417" s="513"/>
      <c r="AK417" s="513"/>
      <c r="AL417" s="513"/>
      <c r="AM417" s="513"/>
      <c r="AN417" s="513"/>
    </row>
    <row r="418" spans="1:40" ht="18.75" customHeight="1">
      <c r="A418" s="513"/>
      <c r="B418" s="549"/>
      <c r="C418" s="513"/>
      <c r="D418" s="513"/>
      <c r="E418" s="513"/>
      <c r="F418" s="513"/>
      <c r="G418" s="513"/>
      <c r="H418" s="513"/>
      <c r="I418" s="513"/>
      <c r="J418" s="513"/>
      <c r="K418" s="513"/>
      <c r="L418" s="513"/>
      <c r="M418" s="513"/>
      <c r="N418" s="513"/>
      <c r="O418" s="513"/>
      <c r="P418" s="513"/>
      <c r="Q418" s="513"/>
      <c r="R418" s="513"/>
      <c r="S418" s="513"/>
      <c r="T418" s="513"/>
      <c r="U418" s="513"/>
      <c r="V418" s="513"/>
      <c r="W418" s="513"/>
      <c r="X418" s="513"/>
      <c r="Y418" s="513"/>
      <c r="Z418" s="513"/>
      <c r="AA418" s="513"/>
      <c r="AB418" s="513"/>
      <c r="AC418" s="513"/>
      <c r="AD418" s="513"/>
      <c r="AE418" s="513"/>
      <c r="AF418" s="513"/>
      <c r="AG418" s="513"/>
      <c r="AH418" s="513"/>
      <c r="AI418" s="513"/>
      <c r="AJ418" s="513"/>
      <c r="AK418" s="513"/>
      <c r="AL418" s="513"/>
      <c r="AM418" s="513"/>
      <c r="AN418" s="513"/>
    </row>
    <row r="419" spans="1:40" ht="18.75" customHeight="1">
      <c r="A419" s="513"/>
      <c r="B419" s="549"/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513"/>
      <c r="Q419" s="513"/>
      <c r="R419" s="513"/>
      <c r="S419" s="513"/>
      <c r="T419" s="513"/>
      <c r="U419" s="513"/>
      <c r="V419" s="513"/>
      <c r="W419" s="513"/>
      <c r="X419" s="513"/>
      <c r="Y419" s="513"/>
      <c r="Z419" s="513"/>
      <c r="AA419" s="513"/>
      <c r="AB419" s="513"/>
      <c r="AC419" s="513"/>
      <c r="AD419" s="513"/>
      <c r="AE419" s="513"/>
      <c r="AF419" s="513"/>
      <c r="AG419" s="513"/>
      <c r="AH419" s="513"/>
      <c r="AI419" s="513"/>
      <c r="AJ419" s="513"/>
      <c r="AK419" s="513"/>
      <c r="AL419" s="513"/>
      <c r="AM419" s="513"/>
      <c r="AN419" s="513"/>
    </row>
    <row r="420" spans="1:40" ht="18.75" customHeight="1">
      <c r="A420" s="513"/>
      <c r="B420" s="549"/>
      <c r="C420" s="513"/>
      <c r="D420" s="513"/>
      <c r="E420" s="513"/>
      <c r="F420" s="513"/>
      <c r="G420" s="513"/>
      <c r="H420" s="513"/>
      <c r="I420" s="513"/>
      <c r="J420" s="513"/>
      <c r="K420" s="513"/>
      <c r="L420" s="513"/>
      <c r="M420" s="513"/>
      <c r="N420" s="513"/>
      <c r="O420" s="513"/>
      <c r="P420" s="513"/>
      <c r="Q420" s="513"/>
      <c r="R420" s="513"/>
      <c r="S420" s="513"/>
      <c r="T420" s="513"/>
      <c r="U420" s="513"/>
      <c r="V420" s="513"/>
      <c r="W420" s="513"/>
      <c r="X420" s="513"/>
      <c r="Y420" s="513"/>
      <c r="Z420" s="513"/>
      <c r="AA420" s="513"/>
      <c r="AB420" s="513"/>
      <c r="AC420" s="513"/>
      <c r="AD420" s="513"/>
      <c r="AE420" s="513"/>
      <c r="AF420" s="513"/>
      <c r="AG420" s="513"/>
      <c r="AH420" s="513"/>
      <c r="AI420" s="513"/>
      <c r="AJ420" s="513"/>
      <c r="AK420" s="513"/>
      <c r="AL420" s="513"/>
      <c r="AM420" s="513"/>
      <c r="AN420" s="513"/>
    </row>
    <row r="421" spans="1:40" ht="18.75" customHeight="1">
      <c r="A421" s="513"/>
      <c r="B421" s="549"/>
      <c r="C421" s="513"/>
      <c r="D421" s="513"/>
      <c r="E421" s="513"/>
      <c r="F421" s="513"/>
      <c r="G421" s="513"/>
      <c r="H421" s="513"/>
      <c r="I421" s="513"/>
      <c r="J421" s="513"/>
      <c r="K421" s="513"/>
      <c r="L421" s="513"/>
      <c r="M421" s="513"/>
      <c r="N421" s="513"/>
      <c r="O421" s="513"/>
      <c r="P421" s="513"/>
      <c r="Q421" s="513"/>
      <c r="R421" s="513"/>
      <c r="S421" s="513"/>
      <c r="T421" s="513"/>
      <c r="U421" s="513"/>
      <c r="V421" s="513"/>
      <c r="W421" s="513"/>
      <c r="X421" s="513"/>
      <c r="Y421" s="513"/>
      <c r="Z421" s="513"/>
      <c r="AA421" s="513"/>
      <c r="AB421" s="513"/>
      <c r="AC421" s="513"/>
      <c r="AD421" s="513"/>
      <c r="AE421" s="513"/>
      <c r="AF421" s="513"/>
      <c r="AG421" s="513"/>
      <c r="AH421" s="513"/>
      <c r="AI421" s="513"/>
      <c r="AJ421" s="513"/>
      <c r="AK421" s="513"/>
      <c r="AL421" s="513"/>
      <c r="AM421" s="513"/>
      <c r="AN421" s="513"/>
    </row>
    <row r="422" spans="1:40" ht="18.75" customHeight="1">
      <c r="A422" s="513"/>
      <c r="B422" s="549"/>
      <c r="C422" s="513"/>
      <c r="D422" s="513"/>
      <c r="E422" s="513"/>
      <c r="F422" s="513"/>
      <c r="G422" s="513"/>
      <c r="H422" s="513"/>
      <c r="I422" s="513"/>
      <c r="J422" s="513"/>
      <c r="K422" s="513"/>
      <c r="L422" s="513"/>
      <c r="M422" s="513"/>
      <c r="N422" s="513"/>
      <c r="O422" s="513"/>
      <c r="P422" s="513"/>
      <c r="Q422" s="513"/>
      <c r="R422" s="513"/>
      <c r="S422" s="513"/>
      <c r="T422" s="513"/>
      <c r="U422" s="513"/>
      <c r="V422" s="513"/>
      <c r="W422" s="513"/>
      <c r="X422" s="513"/>
      <c r="Y422" s="513"/>
      <c r="Z422" s="513"/>
      <c r="AA422" s="513"/>
      <c r="AB422" s="513"/>
      <c r="AC422" s="513"/>
      <c r="AD422" s="513"/>
      <c r="AE422" s="513"/>
      <c r="AF422" s="513"/>
      <c r="AG422" s="513"/>
      <c r="AH422" s="513"/>
      <c r="AI422" s="513"/>
      <c r="AJ422" s="513"/>
      <c r="AK422" s="513"/>
      <c r="AL422" s="513"/>
      <c r="AM422" s="513"/>
      <c r="AN422" s="513"/>
    </row>
    <row r="423" spans="1:40" ht="18.75" customHeight="1">
      <c r="A423" s="513"/>
      <c r="B423" s="549"/>
      <c r="C423" s="513"/>
      <c r="D423" s="513"/>
      <c r="E423" s="513"/>
      <c r="F423" s="513"/>
      <c r="G423" s="513"/>
      <c r="H423" s="513"/>
      <c r="I423" s="513"/>
      <c r="J423" s="513"/>
      <c r="K423" s="513"/>
      <c r="L423" s="513"/>
      <c r="M423" s="513"/>
      <c r="N423" s="513"/>
      <c r="O423" s="513"/>
      <c r="P423" s="513"/>
      <c r="Q423" s="513"/>
      <c r="R423" s="513"/>
      <c r="S423" s="513"/>
      <c r="T423" s="513"/>
      <c r="U423" s="513"/>
      <c r="V423" s="513"/>
      <c r="W423" s="513"/>
      <c r="X423" s="513"/>
      <c r="Y423" s="513"/>
      <c r="Z423" s="513"/>
      <c r="AA423" s="513"/>
      <c r="AB423" s="513"/>
      <c r="AC423" s="513"/>
      <c r="AD423" s="513"/>
      <c r="AE423" s="513"/>
      <c r="AF423" s="513"/>
      <c r="AG423" s="513"/>
      <c r="AH423" s="513"/>
      <c r="AI423" s="513"/>
      <c r="AJ423" s="513"/>
      <c r="AK423" s="513"/>
      <c r="AL423" s="513"/>
      <c r="AM423" s="513"/>
      <c r="AN423" s="513"/>
    </row>
    <row r="424" spans="1:40" ht="18.75" customHeight="1">
      <c r="A424" s="513"/>
      <c r="B424" s="549"/>
      <c r="C424" s="513"/>
      <c r="D424" s="513"/>
      <c r="E424" s="513"/>
      <c r="F424" s="513"/>
      <c r="G424" s="513"/>
      <c r="H424" s="513"/>
      <c r="I424" s="513"/>
      <c r="J424" s="513"/>
      <c r="K424" s="513"/>
      <c r="L424" s="513"/>
      <c r="M424" s="513"/>
      <c r="N424" s="513"/>
      <c r="O424" s="513"/>
      <c r="P424" s="513"/>
      <c r="Q424" s="513"/>
      <c r="R424" s="513"/>
      <c r="S424" s="513"/>
      <c r="T424" s="513"/>
      <c r="U424" s="513"/>
      <c r="V424" s="513"/>
      <c r="W424" s="513"/>
      <c r="X424" s="513"/>
      <c r="Y424" s="513"/>
      <c r="Z424" s="513"/>
      <c r="AA424" s="513"/>
      <c r="AB424" s="513"/>
      <c r="AC424" s="513"/>
      <c r="AD424" s="513"/>
      <c r="AE424" s="513"/>
      <c r="AF424" s="513"/>
      <c r="AG424" s="513"/>
      <c r="AH424" s="513"/>
      <c r="AI424" s="513"/>
      <c r="AJ424" s="513"/>
      <c r="AK424" s="513"/>
      <c r="AL424" s="513"/>
      <c r="AM424" s="513"/>
      <c r="AN424" s="513"/>
    </row>
    <row r="425" spans="1:40" ht="18.75" customHeight="1">
      <c r="A425" s="513"/>
      <c r="B425" s="549"/>
      <c r="C425" s="513"/>
      <c r="D425" s="513"/>
      <c r="E425" s="513"/>
      <c r="F425" s="513"/>
      <c r="G425" s="513"/>
      <c r="H425" s="513"/>
      <c r="I425" s="513"/>
      <c r="J425" s="513"/>
      <c r="K425" s="513"/>
      <c r="L425" s="513"/>
      <c r="M425" s="513"/>
      <c r="N425" s="513"/>
      <c r="O425" s="513"/>
      <c r="P425" s="513"/>
      <c r="Q425" s="513"/>
      <c r="R425" s="513"/>
      <c r="S425" s="513"/>
      <c r="T425" s="513"/>
      <c r="U425" s="513"/>
      <c r="V425" s="513"/>
      <c r="W425" s="513"/>
      <c r="X425" s="513"/>
      <c r="Y425" s="513"/>
      <c r="Z425" s="513"/>
      <c r="AA425" s="513"/>
      <c r="AB425" s="513"/>
      <c r="AC425" s="513"/>
      <c r="AD425" s="513"/>
      <c r="AE425" s="513"/>
      <c r="AF425" s="513"/>
      <c r="AG425" s="513"/>
      <c r="AH425" s="513"/>
      <c r="AI425" s="513"/>
      <c r="AJ425" s="513"/>
      <c r="AK425" s="513"/>
      <c r="AL425" s="513"/>
      <c r="AM425" s="513"/>
      <c r="AN425" s="513"/>
    </row>
    <row r="426" spans="1:40" ht="18.75" customHeight="1">
      <c r="A426" s="513"/>
      <c r="B426" s="549"/>
      <c r="C426" s="513"/>
      <c r="D426" s="513"/>
      <c r="E426" s="513"/>
      <c r="F426" s="513"/>
      <c r="G426" s="513"/>
      <c r="H426" s="513"/>
      <c r="I426" s="513"/>
      <c r="J426" s="513"/>
      <c r="K426" s="513"/>
      <c r="L426" s="513"/>
      <c r="M426" s="513"/>
      <c r="N426" s="513"/>
      <c r="O426" s="513"/>
      <c r="P426" s="513"/>
      <c r="Q426" s="513"/>
      <c r="R426" s="513"/>
      <c r="S426" s="513"/>
      <c r="T426" s="513"/>
      <c r="U426" s="513"/>
      <c r="V426" s="513"/>
      <c r="W426" s="513"/>
      <c r="X426" s="513"/>
      <c r="Y426" s="513"/>
      <c r="Z426" s="513"/>
      <c r="AA426" s="513"/>
      <c r="AB426" s="513"/>
      <c r="AC426" s="513"/>
      <c r="AD426" s="513"/>
      <c r="AE426" s="513"/>
      <c r="AF426" s="513"/>
      <c r="AG426" s="513"/>
      <c r="AH426" s="513"/>
      <c r="AI426" s="513"/>
      <c r="AJ426" s="513"/>
      <c r="AK426" s="513"/>
      <c r="AL426" s="513"/>
      <c r="AM426" s="513"/>
      <c r="AN426" s="513"/>
    </row>
    <row r="427" spans="1:40" ht="18.75" customHeight="1">
      <c r="A427" s="513"/>
      <c r="B427" s="549"/>
      <c r="C427" s="513"/>
      <c r="D427" s="513"/>
      <c r="E427" s="513"/>
      <c r="F427" s="513"/>
      <c r="G427" s="513"/>
      <c r="H427" s="513"/>
      <c r="I427" s="513"/>
      <c r="J427" s="513"/>
      <c r="K427" s="513"/>
      <c r="L427" s="513"/>
      <c r="M427" s="513"/>
      <c r="N427" s="513"/>
      <c r="O427" s="513"/>
      <c r="P427" s="513"/>
      <c r="Q427" s="513"/>
      <c r="R427" s="513"/>
      <c r="S427" s="513"/>
      <c r="T427" s="513"/>
      <c r="U427" s="513"/>
      <c r="V427" s="513"/>
      <c r="W427" s="513"/>
      <c r="X427" s="513"/>
      <c r="Y427" s="513"/>
      <c r="Z427" s="513"/>
      <c r="AA427" s="513"/>
      <c r="AB427" s="513"/>
      <c r="AC427" s="513"/>
      <c r="AD427" s="513"/>
      <c r="AE427" s="513"/>
      <c r="AF427" s="513"/>
      <c r="AG427" s="513"/>
      <c r="AH427" s="513"/>
      <c r="AI427" s="513"/>
      <c r="AJ427" s="513"/>
      <c r="AK427" s="513"/>
      <c r="AL427" s="513"/>
      <c r="AM427" s="513"/>
      <c r="AN427" s="513"/>
    </row>
    <row r="428" spans="1:40" ht="18.75" customHeight="1">
      <c r="A428" s="513"/>
      <c r="B428" s="549"/>
      <c r="C428" s="513"/>
      <c r="D428" s="513"/>
      <c r="E428" s="513"/>
      <c r="F428" s="513"/>
      <c r="G428" s="513"/>
      <c r="H428" s="513"/>
      <c r="I428" s="513"/>
      <c r="J428" s="513"/>
      <c r="K428" s="513"/>
      <c r="L428" s="513"/>
      <c r="M428" s="513"/>
      <c r="N428" s="513"/>
      <c r="O428" s="513"/>
      <c r="P428" s="513"/>
      <c r="Q428" s="513"/>
      <c r="R428" s="513"/>
      <c r="S428" s="513"/>
      <c r="T428" s="513"/>
      <c r="U428" s="513"/>
      <c r="V428" s="513"/>
      <c r="W428" s="513"/>
      <c r="X428" s="513"/>
      <c r="Y428" s="513"/>
      <c r="Z428" s="513"/>
      <c r="AA428" s="513"/>
      <c r="AB428" s="513"/>
      <c r="AC428" s="513"/>
      <c r="AD428" s="513"/>
      <c r="AE428" s="513"/>
      <c r="AF428" s="513"/>
      <c r="AG428" s="513"/>
      <c r="AH428" s="513"/>
      <c r="AI428" s="513"/>
      <c r="AJ428" s="513"/>
      <c r="AK428" s="513"/>
      <c r="AL428" s="513"/>
      <c r="AM428" s="513"/>
      <c r="AN428" s="513"/>
    </row>
    <row r="429" spans="1:40" ht="18.75" customHeight="1">
      <c r="A429" s="513"/>
      <c r="B429" s="549"/>
      <c r="C429" s="513"/>
      <c r="D429" s="513"/>
      <c r="E429" s="513"/>
      <c r="F429" s="513"/>
      <c r="G429" s="513"/>
      <c r="H429" s="513"/>
      <c r="I429" s="513"/>
      <c r="J429" s="513"/>
      <c r="K429" s="513"/>
      <c r="L429" s="513"/>
      <c r="M429" s="513"/>
      <c r="N429" s="513"/>
      <c r="O429" s="513"/>
      <c r="P429" s="513"/>
      <c r="Q429" s="513"/>
      <c r="R429" s="513"/>
      <c r="S429" s="513"/>
      <c r="T429" s="513"/>
      <c r="U429" s="513"/>
      <c r="V429" s="513"/>
      <c r="W429" s="513"/>
      <c r="X429" s="513"/>
      <c r="Y429" s="513"/>
      <c r="Z429" s="513"/>
      <c r="AA429" s="513"/>
      <c r="AB429" s="513"/>
      <c r="AC429" s="513"/>
      <c r="AD429" s="513"/>
      <c r="AE429" s="513"/>
      <c r="AF429" s="513"/>
      <c r="AG429" s="513"/>
      <c r="AH429" s="513"/>
      <c r="AI429" s="513"/>
      <c r="AJ429" s="513"/>
      <c r="AK429" s="513"/>
      <c r="AL429" s="513"/>
      <c r="AM429" s="513"/>
      <c r="AN429" s="513"/>
    </row>
    <row r="430" spans="1:40" ht="18.75" customHeight="1">
      <c r="A430" s="513"/>
      <c r="B430" s="549"/>
      <c r="C430" s="513"/>
      <c r="D430" s="513"/>
      <c r="E430" s="513"/>
      <c r="F430" s="513"/>
      <c r="G430" s="513"/>
      <c r="H430" s="513"/>
      <c r="I430" s="513"/>
      <c r="J430" s="513"/>
      <c r="K430" s="513"/>
      <c r="L430" s="513"/>
      <c r="M430" s="513"/>
      <c r="N430" s="513"/>
      <c r="O430" s="513"/>
      <c r="P430" s="513"/>
      <c r="Q430" s="513"/>
      <c r="R430" s="513"/>
      <c r="S430" s="513"/>
      <c r="T430" s="513"/>
      <c r="U430" s="513"/>
      <c r="V430" s="513"/>
      <c r="W430" s="513"/>
      <c r="X430" s="513"/>
      <c r="Y430" s="513"/>
      <c r="Z430" s="513"/>
      <c r="AA430" s="513"/>
      <c r="AB430" s="513"/>
      <c r="AC430" s="513"/>
      <c r="AD430" s="513"/>
      <c r="AE430" s="513"/>
      <c r="AF430" s="513"/>
      <c r="AG430" s="513"/>
      <c r="AH430" s="513"/>
      <c r="AI430" s="513"/>
      <c r="AJ430" s="513"/>
      <c r="AK430" s="513"/>
      <c r="AL430" s="513"/>
      <c r="AM430" s="513"/>
      <c r="AN430" s="513"/>
    </row>
    <row r="431" spans="1:40" ht="18.75" customHeight="1">
      <c r="A431" s="513"/>
      <c r="B431" s="549"/>
      <c r="C431" s="513"/>
      <c r="D431" s="513"/>
      <c r="E431" s="513"/>
      <c r="F431" s="513"/>
      <c r="G431" s="513"/>
      <c r="H431" s="513"/>
      <c r="I431" s="513"/>
      <c r="J431" s="513"/>
      <c r="K431" s="513"/>
      <c r="L431" s="513"/>
      <c r="M431" s="513"/>
      <c r="N431" s="513"/>
      <c r="O431" s="513"/>
      <c r="P431" s="513"/>
      <c r="Q431" s="513"/>
      <c r="R431" s="513"/>
      <c r="S431" s="513"/>
      <c r="T431" s="513"/>
      <c r="U431" s="513"/>
      <c r="V431" s="513"/>
      <c r="W431" s="513"/>
      <c r="X431" s="513"/>
      <c r="Y431" s="513"/>
      <c r="Z431" s="513"/>
      <c r="AA431" s="513"/>
      <c r="AB431" s="513"/>
      <c r="AC431" s="513"/>
      <c r="AD431" s="513"/>
      <c r="AE431" s="513"/>
      <c r="AF431" s="513"/>
      <c r="AG431" s="513"/>
      <c r="AH431" s="513"/>
      <c r="AI431" s="513"/>
      <c r="AJ431" s="513"/>
      <c r="AK431" s="513"/>
      <c r="AL431" s="513"/>
      <c r="AM431" s="513"/>
      <c r="AN431" s="513"/>
    </row>
    <row r="432" spans="1:40" ht="18.75" customHeight="1">
      <c r="A432" s="513"/>
      <c r="B432" s="549"/>
      <c r="C432" s="513"/>
      <c r="D432" s="513"/>
      <c r="E432" s="513"/>
      <c r="F432" s="513"/>
      <c r="G432" s="513"/>
      <c r="H432" s="513"/>
      <c r="I432" s="513"/>
      <c r="J432" s="513"/>
      <c r="K432" s="513"/>
      <c r="L432" s="513"/>
      <c r="M432" s="513"/>
      <c r="N432" s="513"/>
      <c r="O432" s="513"/>
      <c r="P432" s="513"/>
      <c r="Q432" s="513"/>
      <c r="R432" s="513"/>
      <c r="S432" s="513"/>
      <c r="T432" s="513"/>
      <c r="U432" s="513"/>
      <c r="V432" s="513"/>
      <c r="W432" s="513"/>
      <c r="X432" s="513"/>
      <c r="Y432" s="513"/>
      <c r="Z432" s="513"/>
      <c r="AA432" s="513"/>
      <c r="AB432" s="513"/>
      <c r="AC432" s="513"/>
      <c r="AD432" s="513"/>
      <c r="AE432" s="513"/>
      <c r="AF432" s="513"/>
      <c r="AG432" s="513"/>
      <c r="AH432" s="513"/>
      <c r="AI432" s="513"/>
      <c r="AJ432" s="513"/>
      <c r="AK432" s="513"/>
      <c r="AL432" s="513"/>
      <c r="AM432" s="513"/>
      <c r="AN432" s="513"/>
    </row>
    <row r="433" spans="1:40" ht="18.75" customHeight="1">
      <c r="A433" s="513"/>
      <c r="B433" s="549"/>
      <c r="C433" s="513"/>
      <c r="D433" s="513"/>
      <c r="E433" s="513"/>
      <c r="F433" s="513"/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  <c r="R433" s="513"/>
      <c r="S433" s="513"/>
      <c r="T433" s="513"/>
      <c r="U433" s="513"/>
      <c r="V433" s="513"/>
      <c r="W433" s="513"/>
      <c r="X433" s="513"/>
      <c r="Y433" s="513"/>
      <c r="Z433" s="513"/>
      <c r="AA433" s="513"/>
      <c r="AB433" s="513"/>
      <c r="AC433" s="513"/>
      <c r="AD433" s="513"/>
      <c r="AE433" s="513"/>
      <c r="AF433" s="513"/>
      <c r="AG433" s="513"/>
      <c r="AH433" s="513"/>
      <c r="AI433" s="513"/>
      <c r="AJ433" s="513"/>
      <c r="AK433" s="513"/>
      <c r="AL433" s="513"/>
      <c r="AM433" s="513"/>
      <c r="AN433" s="513"/>
    </row>
    <row r="434" spans="1:40" ht="18.75" customHeight="1">
      <c r="A434" s="513"/>
      <c r="B434" s="549"/>
      <c r="C434" s="513"/>
      <c r="D434" s="513"/>
      <c r="E434" s="513"/>
      <c r="F434" s="513"/>
      <c r="G434" s="513"/>
      <c r="H434" s="513"/>
      <c r="I434" s="513"/>
      <c r="J434" s="513"/>
      <c r="K434" s="513"/>
      <c r="L434" s="513"/>
      <c r="M434" s="513"/>
      <c r="N434" s="513"/>
      <c r="O434" s="513"/>
      <c r="P434" s="513"/>
      <c r="Q434" s="513"/>
      <c r="R434" s="513"/>
      <c r="S434" s="513"/>
      <c r="T434" s="513"/>
      <c r="U434" s="513"/>
      <c r="V434" s="513"/>
      <c r="W434" s="513"/>
      <c r="X434" s="513"/>
      <c r="Y434" s="513"/>
      <c r="Z434" s="513"/>
      <c r="AA434" s="513"/>
      <c r="AB434" s="513"/>
      <c r="AC434" s="513"/>
      <c r="AD434" s="513"/>
      <c r="AE434" s="513"/>
      <c r="AF434" s="513"/>
      <c r="AG434" s="513"/>
      <c r="AH434" s="513"/>
      <c r="AI434" s="513"/>
      <c r="AJ434" s="513"/>
      <c r="AK434" s="513"/>
      <c r="AL434" s="513"/>
      <c r="AM434" s="513"/>
      <c r="AN434" s="513"/>
    </row>
    <row r="435" spans="1:40" ht="18.75" customHeight="1">
      <c r="A435" s="513"/>
      <c r="B435" s="549"/>
      <c r="C435" s="513"/>
      <c r="D435" s="513"/>
      <c r="E435" s="513"/>
      <c r="F435" s="513"/>
      <c r="G435" s="513"/>
      <c r="H435" s="513"/>
      <c r="I435" s="513"/>
      <c r="J435" s="513"/>
      <c r="K435" s="513"/>
      <c r="L435" s="513"/>
      <c r="M435" s="513"/>
      <c r="N435" s="513"/>
      <c r="O435" s="513"/>
      <c r="P435" s="513"/>
      <c r="Q435" s="513"/>
      <c r="R435" s="513"/>
      <c r="S435" s="513"/>
      <c r="T435" s="513"/>
      <c r="U435" s="513"/>
      <c r="V435" s="513"/>
      <c r="W435" s="513"/>
      <c r="X435" s="513"/>
      <c r="Y435" s="513"/>
      <c r="Z435" s="513"/>
      <c r="AA435" s="513"/>
      <c r="AB435" s="513"/>
      <c r="AC435" s="513"/>
      <c r="AD435" s="513"/>
      <c r="AE435" s="513"/>
      <c r="AF435" s="513"/>
      <c r="AG435" s="513"/>
      <c r="AH435" s="513"/>
      <c r="AI435" s="513"/>
      <c r="AJ435" s="513"/>
      <c r="AK435" s="513"/>
      <c r="AL435" s="513"/>
      <c r="AM435" s="513"/>
      <c r="AN435" s="513"/>
    </row>
    <row r="436" spans="1:40" ht="18.75" customHeight="1">
      <c r="A436" s="513"/>
      <c r="B436" s="549"/>
      <c r="C436" s="513"/>
      <c r="D436" s="513"/>
      <c r="E436" s="513"/>
      <c r="F436" s="513"/>
      <c r="G436" s="513"/>
      <c r="H436" s="513"/>
      <c r="I436" s="513"/>
      <c r="J436" s="513"/>
      <c r="K436" s="513"/>
      <c r="L436" s="513"/>
      <c r="M436" s="513"/>
      <c r="N436" s="513"/>
      <c r="O436" s="513"/>
      <c r="P436" s="513"/>
      <c r="Q436" s="513"/>
      <c r="R436" s="513"/>
      <c r="S436" s="513"/>
      <c r="T436" s="513"/>
      <c r="U436" s="513"/>
      <c r="V436" s="513"/>
      <c r="W436" s="513"/>
      <c r="X436" s="513"/>
      <c r="Y436" s="513"/>
      <c r="Z436" s="513"/>
      <c r="AA436" s="513"/>
      <c r="AB436" s="513"/>
      <c r="AC436" s="513"/>
      <c r="AD436" s="513"/>
      <c r="AE436" s="513"/>
      <c r="AF436" s="513"/>
      <c r="AG436" s="513"/>
      <c r="AH436" s="513"/>
      <c r="AI436" s="513"/>
      <c r="AJ436" s="513"/>
      <c r="AK436" s="513"/>
      <c r="AL436" s="513"/>
      <c r="AM436" s="513"/>
      <c r="AN436" s="513"/>
    </row>
    <row r="437" spans="1:40" ht="18.75" customHeight="1">
      <c r="A437" s="513"/>
      <c r="B437" s="549"/>
      <c r="C437" s="513"/>
      <c r="D437" s="513"/>
      <c r="E437" s="513"/>
      <c r="F437" s="513"/>
      <c r="G437" s="513"/>
      <c r="H437" s="513"/>
      <c r="I437" s="513"/>
      <c r="J437" s="513"/>
      <c r="K437" s="513"/>
      <c r="L437" s="513"/>
      <c r="M437" s="513"/>
      <c r="N437" s="513"/>
      <c r="O437" s="513"/>
      <c r="P437" s="513"/>
      <c r="Q437" s="513"/>
      <c r="R437" s="513"/>
      <c r="S437" s="513"/>
      <c r="T437" s="513"/>
      <c r="U437" s="513"/>
      <c r="V437" s="513"/>
      <c r="W437" s="513"/>
      <c r="X437" s="513"/>
      <c r="Y437" s="513"/>
      <c r="Z437" s="513"/>
      <c r="AA437" s="513"/>
      <c r="AB437" s="513"/>
      <c r="AC437" s="513"/>
      <c r="AD437" s="513"/>
      <c r="AE437" s="513"/>
      <c r="AF437" s="513"/>
      <c r="AG437" s="513"/>
      <c r="AH437" s="513"/>
      <c r="AI437" s="513"/>
      <c r="AJ437" s="513"/>
      <c r="AK437" s="513"/>
      <c r="AL437" s="513"/>
      <c r="AM437" s="513"/>
      <c r="AN437" s="513"/>
    </row>
    <row r="438" spans="1:40" ht="18.75" customHeight="1">
      <c r="A438" s="513"/>
      <c r="B438" s="549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3"/>
      <c r="R438" s="513"/>
      <c r="S438" s="513"/>
      <c r="T438" s="513"/>
      <c r="U438" s="513"/>
      <c r="V438" s="513"/>
      <c r="W438" s="513"/>
      <c r="X438" s="513"/>
      <c r="Y438" s="513"/>
      <c r="Z438" s="513"/>
      <c r="AA438" s="513"/>
      <c r="AB438" s="513"/>
      <c r="AC438" s="513"/>
      <c r="AD438" s="513"/>
      <c r="AE438" s="513"/>
      <c r="AF438" s="513"/>
      <c r="AG438" s="513"/>
      <c r="AH438" s="513"/>
      <c r="AI438" s="513"/>
      <c r="AJ438" s="513"/>
      <c r="AK438" s="513"/>
      <c r="AL438" s="513"/>
      <c r="AM438" s="513"/>
      <c r="AN438" s="513"/>
    </row>
    <row r="439" spans="1:40" ht="18.75" customHeight="1">
      <c r="A439" s="513"/>
      <c r="B439" s="549"/>
      <c r="C439" s="513"/>
      <c r="D439" s="513"/>
      <c r="E439" s="513"/>
      <c r="F439" s="513"/>
      <c r="G439" s="513"/>
      <c r="H439" s="513"/>
      <c r="I439" s="513"/>
      <c r="J439" s="513"/>
      <c r="K439" s="513"/>
      <c r="L439" s="513"/>
      <c r="M439" s="513"/>
      <c r="N439" s="513"/>
      <c r="O439" s="513"/>
      <c r="P439" s="513"/>
      <c r="Q439" s="513"/>
      <c r="R439" s="513"/>
      <c r="S439" s="513"/>
      <c r="T439" s="513"/>
      <c r="U439" s="513"/>
      <c r="V439" s="513"/>
      <c r="W439" s="513"/>
      <c r="X439" s="513"/>
      <c r="Y439" s="513"/>
      <c r="Z439" s="513"/>
      <c r="AA439" s="513"/>
      <c r="AB439" s="513"/>
      <c r="AC439" s="513"/>
      <c r="AD439" s="513"/>
      <c r="AE439" s="513"/>
      <c r="AF439" s="513"/>
      <c r="AG439" s="513"/>
      <c r="AH439" s="513"/>
      <c r="AI439" s="513"/>
      <c r="AJ439" s="513"/>
      <c r="AK439" s="513"/>
      <c r="AL439" s="513"/>
      <c r="AM439" s="513"/>
      <c r="AN439" s="513"/>
    </row>
    <row r="440" spans="1:40" ht="18.75" customHeight="1">
      <c r="A440" s="513"/>
      <c r="B440" s="549"/>
      <c r="C440" s="513"/>
      <c r="D440" s="513"/>
      <c r="E440" s="513"/>
      <c r="F440" s="513"/>
      <c r="G440" s="513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  <c r="R440" s="513"/>
      <c r="S440" s="513"/>
      <c r="T440" s="513"/>
      <c r="U440" s="513"/>
      <c r="V440" s="513"/>
      <c r="W440" s="513"/>
      <c r="X440" s="513"/>
      <c r="Y440" s="513"/>
      <c r="Z440" s="513"/>
      <c r="AA440" s="513"/>
      <c r="AB440" s="513"/>
      <c r="AC440" s="513"/>
      <c r="AD440" s="513"/>
      <c r="AE440" s="513"/>
      <c r="AF440" s="513"/>
      <c r="AG440" s="513"/>
      <c r="AH440" s="513"/>
      <c r="AI440" s="513"/>
      <c r="AJ440" s="513"/>
      <c r="AK440" s="513"/>
      <c r="AL440" s="513"/>
      <c r="AM440" s="513"/>
      <c r="AN440" s="513"/>
    </row>
    <row r="441" spans="1:40" ht="18.75" customHeight="1">
      <c r="A441" s="513"/>
      <c r="B441" s="549"/>
      <c r="C441" s="513"/>
      <c r="D441" s="513"/>
      <c r="E441" s="513"/>
      <c r="F441" s="513"/>
      <c r="G441" s="513"/>
      <c r="H441" s="513"/>
      <c r="I441" s="513"/>
      <c r="J441" s="513"/>
      <c r="K441" s="513"/>
      <c r="L441" s="513"/>
      <c r="M441" s="513"/>
      <c r="N441" s="513"/>
      <c r="O441" s="513"/>
      <c r="P441" s="513"/>
      <c r="Q441" s="513"/>
      <c r="R441" s="513"/>
      <c r="S441" s="513"/>
      <c r="T441" s="513"/>
      <c r="U441" s="513"/>
      <c r="V441" s="513"/>
      <c r="W441" s="513"/>
      <c r="X441" s="513"/>
      <c r="Y441" s="513"/>
      <c r="Z441" s="513"/>
      <c r="AA441" s="513"/>
      <c r="AB441" s="513"/>
      <c r="AC441" s="513"/>
      <c r="AD441" s="513"/>
      <c r="AE441" s="513"/>
      <c r="AF441" s="513"/>
      <c r="AG441" s="513"/>
      <c r="AH441" s="513"/>
      <c r="AI441" s="513"/>
      <c r="AJ441" s="513"/>
      <c r="AK441" s="513"/>
      <c r="AL441" s="513"/>
      <c r="AM441" s="513"/>
      <c r="AN441" s="513"/>
    </row>
    <row r="442" spans="1:40" ht="18.75" customHeight="1">
      <c r="A442" s="513"/>
      <c r="B442" s="549"/>
      <c r="C442" s="51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3"/>
      <c r="P442" s="513"/>
      <c r="Q442" s="513"/>
      <c r="R442" s="513"/>
      <c r="S442" s="513"/>
      <c r="T442" s="513"/>
      <c r="U442" s="513"/>
      <c r="V442" s="513"/>
      <c r="W442" s="513"/>
      <c r="X442" s="513"/>
      <c r="Y442" s="513"/>
      <c r="Z442" s="513"/>
      <c r="AA442" s="513"/>
      <c r="AB442" s="513"/>
      <c r="AC442" s="513"/>
      <c r="AD442" s="513"/>
      <c r="AE442" s="513"/>
      <c r="AF442" s="513"/>
      <c r="AG442" s="513"/>
      <c r="AH442" s="513"/>
      <c r="AI442" s="513"/>
      <c r="AJ442" s="513"/>
      <c r="AK442" s="513"/>
      <c r="AL442" s="513"/>
      <c r="AM442" s="513"/>
      <c r="AN442" s="513"/>
    </row>
    <row r="443" spans="1:40" ht="18.75" customHeight="1">
      <c r="A443" s="513"/>
      <c r="B443" s="549"/>
      <c r="C443" s="51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3"/>
      <c r="P443" s="513"/>
      <c r="Q443" s="513"/>
      <c r="R443" s="513"/>
      <c r="S443" s="513"/>
      <c r="T443" s="513"/>
      <c r="U443" s="513"/>
      <c r="V443" s="513"/>
      <c r="W443" s="513"/>
      <c r="X443" s="513"/>
      <c r="Y443" s="513"/>
      <c r="Z443" s="513"/>
      <c r="AA443" s="513"/>
      <c r="AB443" s="513"/>
      <c r="AC443" s="513"/>
      <c r="AD443" s="513"/>
      <c r="AE443" s="513"/>
      <c r="AF443" s="513"/>
      <c r="AG443" s="513"/>
      <c r="AH443" s="513"/>
      <c r="AI443" s="513"/>
      <c r="AJ443" s="513"/>
      <c r="AK443" s="513"/>
      <c r="AL443" s="513"/>
      <c r="AM443" s="513"/>
      <c r="AN443" s="513"/>
    </row>
    <row r="444" spans="1:40" ht="18.75" customHeight="1">
      <c r="A444" s="513"/>
      <c r="B444" s="549"/>
      <c r="C444" s="51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3"/>
      <c r="P444" s="513"/>
      <c r="Q444" s="513"/>
      <c r="R444" s="513"/>
      <c r="S444" s="513"/>
      <c r="T444" s="513"/>
      <c r="U444" s="513"/>
      <c r="V444" s="513"/>
      <c r="W444" s="513"/>
      <c r="X444" s="513"/>
      <c r="Y444" s="513"/>
      <c r="Z444" s="513"/>
      <c r="AA444" s="513"/>
      <c r="AB444" s="513"/>
      <c r="AC444" s="513"/>
      <c r="AD444" s="513"/>
      <c r="AE444" s="513"/>
      <c r="AF444" s="513"/>
      <c r="AG444" s="513"/>
      <c r="AH444" s="513"/>
      <c r="AI444" s="513"/>
      <c r="AJ444" s="513"/>
      <c r="AK444" s="513"/>
      <c r="AL444" s="513"/>
      <c r="AM444" s="513"/>
      <c r="AN444" s="513"/>
    </row>
    <row r="445" spans="1:40" ht="18.75" customHeight="1">
      <c r="A445" s="513"/>
      <c r="B445" s="549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3"/>
      <c r="P445" s="513"/>
      <c r="Q445" s="513"/>
      <c r="R445" s="513"/>
      <c r="S445" s="513"/>
      <c r="T445" s="513"/>
      <c r="U445" s="513"/>
      <c r="V445" s="513"/>
      <c r="W445" s="513"/>
      <c r="X445" s="513"/>
      <c r="Y445" s="513"/>
      <c r="Z445" s="513"/>
      <c r="AA445" s="513"/>
      <c r="AB445" s="513"/>
      <c r="AC445" s="513"/>
      <c r="AD445" s="513"/>
      <c r="AE445" s="513"/>
      <c r="AF445" s="513"/>
      <c r="AG445" s="513"/>
      <c r="AH445" s="513"/>
      <c r="AI445" s="513"/>
      <c r="AJ445" s="513"/>
      <c r="AK445" s="513"/>
      <c r="AL445" s="513"/>
      <c r="AM445" s="513"/>
      <c r="AN445" s="513"/>
    </row>
    <row r="446" spans="1:40" ht="18.75" customHeight="1">
      <c r="A446" s="513"/>
      <c r="B446" s="549"/>
      <c r="C446" s="51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3"/>
      <c r="P446" s="513"/>
      <c r="Q446" s="513"/>
      <c r="R446" s="513"/>
      <c r="S446" s="513"/>
      <c r="T446" s="513"/>
      <c r="U446" s="513"/>
      <c r="V446" s="513"/>
      <c r="W446" s="513"/>
      <c r="X446" s="513"/>
      <c r="Y446" s="513"/>
      <c r="Z446" s="513"/>
      <c r="AA446" s="513"/>
      <c r="AB446" s="513"/>
      <c r="AC446" s="513"/>
      <c r="AD446" s="513"/>
      <c r="AE446" s="513"/>
      <c r="AF446" s="513"/>
      <c r="AG446" s="513"/>
      <c r="AH446" s="513"/>
      <c r="AI446" s="513"/>
      <c r="AJ446" s="513"/>
      <c r="AK446" s="513"/>
      <c r="AL446" s="513"/>
      <c r="AM446" s="513"/>
      <c r="AN446" s="513"/>
    </row>
    <row r="447" spans="1:40" ht="18.75" customHeight="1">
      <c r="A447" s="513"/>
      <c r="B447" s="549"/>
      <c r="C447" s="51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  <c r="R447" s="513"/>
      <c r="S447" s="513"/>
      <c r="T447" s="513"/>
      <c r="U447" s="513"/>
      <c r="V447" s="513"/>
      <c r="W447" s="513"/>
      <c r="X447" s="513"/>
      <c r="Y447" s="513"/>
      <c r="Z447" s="513"/>
      <c r="AA447" s="513"/>
      <c r="AB447" s="513"/>
      <c r="AC447" s="513"/>
      <c r="AD447" s="513"/>
      <c r="AE447" s="513"/>
      <c r="AF447" s="513"/>
      <c r="AG447" s="513"/>
      <c r="AH447" s="513"/>
      <c r="AI447" s="513"/>
      <c r="AJ447" s="513"/>
      <c r="AK447" s="513"/>
      <c r="AL447" s="513"/>
      <c r="AM447" s="513"/>
      <c r="AN447" s="513"/>
    </row>
    <row r="448" spans="1:40" ht="18.75" customHeight="1">
      <c r="A448" s="513"/>
      <c r="B448" s="549"/>
      <c r="C448" s="51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3"/>
      <c r="P448" s="513"/>
      <c r="Q448" s="513"/>
      <c r="R448" s="513"/>
      <c r="S448" s="513"/>
      <c r="T448" s="513"/>
      <c r="U448" s="513"/>
      <c r="V448" s="513"/>
      <c r="W448" s="513"/>
      <c r="X448" s="513"/>
      <c r="Y448" s="513"/>
      <c r="Z448" s="513"/>
      <c r="AA448" s="513"/>
      <c r="AB448" s="513"/>
      <c r="AC448" s="513"/>
      <c r="AD448" s="513"/>
      <c r="AE448" s="513"/>
      <c r="AF448" s="513"/>
      <c r="AG448" s="513"/>
      <c r="AH448" s="513"/>
      <c r="AI448" s="513"/>
      <c r="AJ448" s="513"/>
      <c r="AK448" s="513"/>
      <c r="AL448" s="513"/>
      <c r="AM448" s="513"/>
      <c r="AN448" s="513"/>
    </row>
    <row r="449" spans="1:40" ht="18.75" customHeight="1">
      <c r="A449" s="513"/>
      <c r="B449" s="549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  <c r="R449" s="513"/>
      <c r="S449" s="513"/>
      <c r="T449" s="513"/>
      <c r="U449" s="513"/>
      <c r="V449" s="513"/>
      <c r="W449" s="513"/>
      <c r="X449" s="513"/>
      <c r="Y449" s="513"/>
      <c r="Z449" s="513"/>
      <c r="AA449" s="513"/>
      <c r="AB449" s="513"/>
      <c r="AC449" s="513"/>
      <c r="AD449" s="513"/>
      <c r="AE449" s="513"/>
      <c r="AF449" s="513"/>
      <c r="AG449" s="513"/>
      <c r="AH449" s="513"/>
      <c r="AI449" s="513"/>
      <c r="AJ449" s="513"/>
      <c r="AK449" s="513"/>
      <c r="AL449" s="513"/>
      <c r="AM449" s="513"/>
      <c r="AN449" s="513"/>
    </row>
    <row r="450" spans="1:40" ht="18.75" customHeight="1">
      <c r="A450" s="513"/>
      <c r="B450" s="549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  <c r="R450" s="513"/>
      <c r="S450" s="513"/>
      <c r="T450" s="513"/>
      <c r="U450" s="513"/>
      <c r="V450" s="513"/>
      <c r="W450" s="513"/>
      <c r="X450" s="513"/>
      <c r="Y450" s="513"/>
      <c r="Z450" s="513"/>
      <c r="AA450" s="513"/>
      <c r="AB450" s="513"/>
      <c r="AC450" s="513"/>
      <c r="AD450" s="513"/>
      <c r="AE450" s="513"/>
      <c r="AF450" s="513"/>
      <c r="AG450" s="513"/>
      <c r="AH450" s="513"/>
      <c r="AI450" s="513"/>
      <c r="AJ450" s="513"/>
      <c r="AK450" s="513"/>
      <c r="AL450" s="513"/>
      <c r="AM450" s="513"/>
      <c r="AN450" s="513"/>
    </row>
    <row r="451" spans="1:40" ht="18.75" customHeight="1">
      <c r="A451" s="513"/>
      <c r="B451" s="549"/>
      <c r="C451" s="51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3"/>
      <c r="P451" s="513"/>
      <c r="Q451" s="513"/>
      <c r="R451" s="513"/>
      <c r="S451" s="513"/>
      <c r="T451" s="513"/>
      <c r="U451" s="513"/>
      <c r="V451" s="513"/>
      <c r="W451" s="513"/>
      <c r="X451" s="513"/>
      <c r="Y451" s="513"/>
      <c r="Z451" s="513"/>
      <c r="AA451" s="513"/>
      <c r="AB451" s="513"/>
      <c r="AC451" s="513"/>
      <c r="AD451" s="513"/>
      <c r="AE451" s="513"/>
      <c r="AF451" s="513"/>
      <c r="AG451" s="513"/>
      <c r="AH451" s="513"/>
      <c r="AI451" s="513"/>
      <c r="AJ451" s="513"/>
      <c r="AK451" s="513"/>
      <c r="AL451" s="513"/>
      <c r="AM451" s="513"/>
      <c r="AN451" s="513"/>
    </row>
    <row r="452" spans="1:40" ht="18.75" customHeight="1">
      <c r="A452" s="513"/>
      <c r="B452" s="549"/>
      <c r="C452" s="51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3"/>
      <c r="P452" s="513"/>
      <c r="Q452" s="513"/>
      <c r="R452" s="513"/>
      <c r="S452" s="513"/>
      <c r="T452" s="513"/>
      <c r="U452" s="513"/>
      <c r="V452" s="513"/>
      <c r="W452" s="513"/>
      <c r="X452" s="513"/>
      <c r="Y452" s="513"/>
      <c r="Z452" s="513"/>
      <c r="AA452" s="513"/>
      <c r="AB452" s="513"/>
      <c r="AC452" s="513"/>
      <c r="AD452" s="513"/>
      <c r="AE452" s="513"/>
      <c r="AF452" s="513"/>
      <c r="AG452" s="513"/>
      <c r="AH452" s="513"/>
      <c r="AI452" s="513"/>
      <c r="AJ452" s="513"/>
      <c r="AK452" s="513"/>
      <c r="AL452" s="513"/>
      <c r="AM452" s="513"/>
      <c r="AN452" s="513"/>
    </row>
    <row r="453" spans="1:40" ht="18.75" customHeight="1">
      <c r="A453" s="513"/>
      <c r="B453" s="549"/>
      <c r="C453" s="51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3"/>
      <c r="P453" s="513"/>
      <c r="Q453" s="513"/>
      <c r="R453" s="513"/>
      <c r="S453" s="513"/>
      <c r="T453" s="513"/>
      <c r="U453" s="513"/>
      <c r="V453" s="513"/>
      <c r="W453" s="513"/>
      <c r="X453" s="513"/>
      <c r="Y453" s="513"/>
      <c r="Z453" s="513"/>
      <c r="AA453" s="513"/>
      <c r="AB453" s="513"/>
      <c r="AC453" s="513"/>
      <c r="AD453" s="513"/>
      <c r="AE453" s="513"/>
      <c r="AF453" s="513"/>
      <c r="AG453" s="513"/>
      <c r="AH453" s="513"/>
      <c r="AI453" s="513"/>
      <c r="AJ453" s="513"/>
      <c r="AK453" s="513"/>
      <c r="AL453" s="513"/>
      <c r="AM453" s="513"/>
      <c r="AN453" s="513"/>
    </row>
    <row r="454" spans="1:40" ht="18.75" customHeight="1">
      <c r="A454" s="513"/>
      <c r="B454" s="549"/>
      <c r="C454" s="51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3"/>
      <c r="P454" s="513"/>
      <c r="Q454" s="513"/>
      <c r="R454" s="513"/>
      <c r="S454" s="513"/>
      <c r="T454" s="513"/>
      <c r="U454" s="513"/>
      <c r="V454" s="513"/>
      <c r="W454" s="513"/>
      <c r="X454" s="513"/>
      <c r="Y454" s="513"/>
      <c r="Z454" s="513"/>
      <c r="AA454" s="513"/>
      <c r="AB454" s="513"/>
      <c r="AC454" s="513"/>
      <c r="AD454" s="513"/>
      <c r="AE454" s="513"/>
      <c r="AF454" s="513"/>
      <c r="AG454" s="513"/>
      <c r="AH454" s="513"/>
      <c r="AI454" s="513"/>
      <c r="AJ454" s="513"/>
      <c r="AK454" s="513"/>
      <c r="AL454" s="513"/>
      <c r="AM454" s="513"/>
      <c r="AN454" s="513"/>
    </row>
    <row r="455" spans="1:40" ht="18.75" customHeight="1">
      <c r="A455" s="513"/>
      <c r="B455" s="549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3"/>
      <c r="R455" s="513"/>
      <c r="S455" s="513"/>
      <c r="T455" s="513"/>
      <c r="U455" s="513"/>
      <c r="V455" s="513"/>
      <c r="W455" s="513"/>
      <c r="X455" s="513"/>
      <c r="Y455" s="513"/>
      <c r="Z455" s="513"/>
      <c r="AA455" s="513"/>
      <c r="AB455" s="513"/>
      <c r="AC455" s="513"/>
      <c r="AD455" s="513"/>
      <c r="AE455" s="513"/>
      <c r="AF455" s="513"/>
      <c r="AG455" s="513"/>
      <c r="AH455" s="513"/>
      <c r="AI455" s="513"/>
      <c r="AJ455" s="513"/>
      <c r="AK455" s="513"/>
      <c r="AL455" s="513"/>
      <c r="AM455" s="513"/>
      <c r="AN455" s="513"/>
    </row>
    <row r="456" spans="1:40" ht="18.75" customHeight="1">
      <c r="A456" s="513"/>
      <c r="B456" s="549"/>
      <c r="C456" s="51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3"/>
      <c r="P456" s="513"/>
      <c r="Q456" s="513"/>
      <c r="R456" s="513"/>
      <c r="S456" s="513"/>
      <c r="T456" s="513"/>
      <c r="U456" s="513"/>
      <c r="V456" s="513"/>
      <c r="W456" s="513"/>
      <c r="X456" s="513"/>
      <c r="Y456" s="513"/>
      <c r="Z456" s="513"/>
      <c r="AA456" s="513"/>
      <c r="AB456" s="513"/>
      <c r="AC456" s="513"/>
      <c r="AD456" s="513"/>
      <c r="AE456" s="513"/>
      <c r="AF456" s="513"/>
      <c r="AG456" s="513"/>
      <c r="AH456" s="513"/>
      <c r="AI456" s="513"/>
      <c r="AJ456" s="513"/>
      <c r="AK456" s="513"/>
      <c r="AL456" s="513"/>
      <c r="AM456" s="513"/>
      <c r="AN456" s="513"/>
    </row>
    <row r="457" spans="1:40" ht="18.75" customHeight="1">
      <c r="A457" s="513"/>
      <c r="B457" s="549"/>
      <c r="C457" s="513"/>
      <c r="D457" s="513"/>
      <c r="E457" s="513"/>
      <c r="F457" s="513"/>
      <c r="G457" s="513"/>
      <c r="H457" s="513"/>
      <c r="I457" s="513"/>
      <c r="J457" s="513"/>
      <c r="K457" s="513"/>
      <c r="L457" s="513"/>
      <c r="M457" s="513"/>
      <c r="N457" s="513"/>
      <c r="O457" s="513"/>
      <c r="P457" s="513"/>
      <c r="Q457" s="513"/>
      <c r="R457" s="513"/>
      <c r="S457" s="513"/>
      <c r="T457" s="513"/>
      <c r="U457" s="513"/>
      <c r="V457" s="513"/>
      <c r="W457" s="513"/>
      <c r="X457" s="513"/>
      <c r="Y457" s="513"/>
      <c r="Z457" s="513"/>
      <c r="AA457" s="513"/>
      <c r="AB457" s="513"/>
      <c r="AC457" s="513"/>
      <c r="AD457" s="513"/>
      <c r="AE457" s="513"/>
      <c r="AF457" s="513"/>
      <c r="AG457" s="513"/>
      <c r="AH457" s="513"/>
      <c r="AI457" s="513"/>
      <c r="AJ457" s="513"/>
      <c r="AK457" s="513"/>
      <c r="AL457" s="513"/>
      <c r="AM457" s="513"/>
      <c r="AN457" s="513"/>
    </row>
    <row r="458" spans="1:40" ht="18.75" customHeight="1">
      <c r="A458" s="513"/>
      <c r="B458" s="549"/>
      <c r="C458" s="513"/>
      <c r="D458" s="513"/>
      <c r="E458" s="513"/>
      <c r="F458" s="513"/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  <c r="R458" s="513"/>
      <c r="S458" s="513"/>
      <c r="T458" s="513"/>
      <c r="U458" s="513"/>
      <c r="V458" s="513"/>
      <c r="W458" s="513"/>
      <c r="X458" s="513"/>
      <c r="Y458" s="513"/>
      <c r="Z458" s="513"/>
      <c r="AA458" s="513"/>
      <c r="AB458" s="513"/>
      <c r="AC458" s="513"/>
      <c r="AD458" s="513"/>
      <c r="AE458" s="513"/>
      <c r="AF458" s="513"/>
      <c r="AG458" s="513"/>
      <c r="AH458" s="513"/>
      <c r="AI458" s="513"/>
      <c r="AJ458" s="513"/>
      <c r="AK458" s="513"/>
      <c r="AL458" s="513"/>
      <c r="AM458" s="513"/>
      <c r="AN458" s="513"/>
    </row>
    <row r="459" spans="1:40" ht="18.75" customHeight="1">
      <c r="A459" s="513"/>
      <c r="B459" s="549"/>
      <c r="C459" s="513"/>
      <c r="D459" s="513"/>
      <c r="E459" s="513"/>
      <c r="F459" s="513"/>
      <c r="G459" s="513"/>
      <c r="H459" s="513"/>
      <c r="I459" s="513"/>
      <c r="J459" s="513"/>
      <c r="K459" s="513"/>
      <c r="L459" s="513"/>
      <c r="M459" s="513"/>
      <c r="N459" s="513"/>
      <c r="O459" s="513"/>
      <c r="P459" s="513"/>
      <c r="Q459" s="513"/>
      <c r="R459" s="513"/>
      <c r="S459" s="513"/>
      <c r="T459" s="513"/>
      <c r="U459" s="513"/>
      <c r="V459" s="513"/>
      <c r="W459" s="513"/>
      <c r="X459" s="513"/>
      <c r="Y459" s="513"/>
      <c r="Z459" s="513"/>
      <c r="AA459" s="513"/>
      <c r="AB459" s="513"/>
      <c r="AC459" s="513"/>
      <c r="AD459" s="513"/>
      <c r="AE459" s="513"/>
      <c r="AF459" s="513"/>
      <c r="AG459" s="513"/>
      <c r="AH459" s="513"/>
      <c r="AI459" s="513"/>
      <c r="AJ459" s="513"/>
      <c r="AK459" s="513"/>
      <c r="AL459" s="513"/>
      <c r="AM459" s="513"/>
      <c r="AN459" s="513"/>
    </row>
    <row r="460" spans="1:40" ht="18.75" customHeight="1">
      <c r="A460" s="513"/>
      <c r="B460" s="549"/>
      <c r="C460" s="513"/>
      <c r="D460" s="513"/>
      <c r="E460" s="513"/>
      <c r="F460" s="513"/>
      <c r="G460" s="513"/>
      <c r="H460" s="513"/>
      <c r="I460" s="513"/>
      <c r="J460" s="513"/>
      <c r="K460" s="513"/>
      <c r="L460" s="513"/>
      <c r="M460" s="513"/>
      <c r="N460" s="513"/>
      <c r="O460" s="513"/>
      <c r="P460" s="513"/>
      <c r="Q460" s="513"/>
      <c r="R460" s="513"/>
      <c r="S460" s="513"/>
      <c r="T460" s="513"/>
      <c r="U460" s="513"/>
      <c r="V460" s="513"/>
      <c r="W460" s="513"/>
      <c r="X460" s="513"/>
      <c r="Y460" s="513"/>
      <c r="Z460" s="513"/>
      <c r="AA460" s="513"/>
      <c r="AB460" s="513"/>
      <c r="AC460" s="513"/>
      <c r="AD460" s="513"/>
      <c r="AE460" s="513"/>
      <c r="AF460" s="513"/>
      <c r="AG460" s="513"/>
      <c r="AH460" s="513"/>
      <c r="AI460" s="513"/>
      <c r="AJ460" s="513"/>
      <c r="AK460" s="513"/>
      <c r="AL460" s="513"/>
      <c r="AM460" s="513"/>
      <c r="AN460" s="513"/>
    </row>
    <row r="461" spans="1:40" ht="18.75" customHeight="1">
      <c r="A461" s="513"/>
      <c r="B461" s="549"/>
      <c r="C461" s="513"/>
      <c r="D461" s="513"/>
      <c r="E461" s="513"/>
      <c r="F461" s="513"/>
      <c r="G461" s="513"/>
      <c r="H461" s="513"/>
      <c r="I461" s="513"/>
      <c r="J461" s="513"/>
      <c r="K461" s="513"/>
      <c r="L461" s="513"/>
      <c r="M461" s="513"/>
      <c r="N461" s="513"/>
      <c r="O461" s="513"/>
      <c r="P461" s="513"/>
      <c r="Q461" s="513"/>
      <c r="R461" s="513"/>
      <c r="S461" s="513"/>
      <c r="T461" s="513"/>
      <c r="U461" s="513"/>
      <c r="V461" s="513"/>
      <c r="W461" s="513"/>
      <c r="X461" s="513"/>
      <c r="Y461" s="513"/>
      <c r="Z461" s="513"/>
      <c r="AA461" s="513"/>
      <c r="AB461" s="513"/>
      <c r="AC461" s="513"/>
      <c r="AD461" s="513"/>
      <c r="AE461" s="513"/>
      <c r="AF461" s="513"/>
      <c r="AG461" s="513"/>
      <c r="AH461" s="513"/>
      <c r="AI461" s="513"/>
      <c r="AJ461" s="513"/>
      <c r="AK461" s="513"/>
      <c r="AL461" s="513"/>
      <c r="AM461" s="513"/>
      <c r="AN461" s="513"/>
    </row>
    <row r="462" spans="1:40" ht="18.75" customHeight="1">
      <c r="A462" s="513"/>
      <c r="B462" s="549"/>
      <c r="C462" s="513"/>
      <c r="D462" s="513"/>
      <c r="E462" s="513"/>
      <c r="F462" s="513"/>
      <c r="G462" s="513"/>
      <c r="H462" s="513"/>
      <c r="I462" s="513"/>
      <c r="J462" s="513"/>
      <c r="K462" s="513"/>
      <c r="L462" s="513"/>
      <c r="M462" s="513"/>
      <c r="N462" s="513"/>
      <c r="O462" s="513"/>
      <c r="P462" s="513"/>
      <c r="Q462" s="513"/>
      <c r="R462" s="513"/>
      <c r="S462" s="513"/>
      <c r="T462" s="513"/>
      <c r="U462" s="513"/>
      <c r="V462" s="513"/>
      <c r="W462" s="513"/>
      <c r="X462" s="513"/>
      <c r="Y462" s="513"/>
      <c r="Z462" s="513"/>
      <c r="AA462" s="513"/>
      <c r="AB462" s="513"/>
      <c r="AC462" s="513"/>
      <c r="AD462" s="513"/>
      <c r="AE462" s="513"/>
      <c r="AF462" s="513"/>
      <c r="AG462" s="513"/>
      <c r="AH462" s="513"/>
      <c r="AI462" s="513"/>
      <c r="AJ462" s="513"/>
      <c r="AK462" s="513"/>
      <c r="AL462" s="513"/>
      <c r="AM462" s="513"/>
      <c r="AN462" s="513"/>
    </row>
    <row r="463" spans="1:40" ht="18.75" customHeight="1">
      <c r="A463" s="513"/>
      <c r="B463" s="549"/>
      <c r="C463" s="513"/>
      <c r="D463" s="513"/>
      <c r="E463" s="513"/>
      <c r="F463" s="513"/>
      <c r="G463" s="513"/>
      <c r="H463" s="513"/>
      <c r="I463" s="513"/>
      <c r="J463" s="513"/>
      <c r="K463" s="513"/>
      <c r="L463" s="513"/>
      <c r="M463" s="513"/>
      <c r="N463" s="513"/>
      <c r="O463" s="513"/>
      <c r="P463" s="513"/>
      <c r="Q463" s="513"/>
      <c r="R463" s="513"/>
      <c r="S463" s="513"/>
      <c r="T463" s="513"/>
      <c r="U463" s="513"/>
      <c r="V463" s="513"/>
      <c r="W463" s="513"/>
      <c r="X463" s="513"/>
      <c r="Y463" s="513"/>
      <c r="Z463" s="513"/>
      <c r="AA463" s="513"/>
      <c r="AB463" s="513"/>
      <c r="AC463" s="513"/>
      <c r="AD463" s="513"/>
      <c r="AE463" s="513"/>
      <c r="AF463" s="513"/>
      <c r="AG463" s="513"/>
      <c r="AH463" s="513"/>
      <c r="AI463" s="513"/>
      <c r="AJ463" s="513"/>
      <c r="AK463" s="513"/>
      <c r="AL463" s="513"/>
      <c r="AM463" s="513"/>
      <c r="AN463" s="513"/>
    </row>
    <row r="464" spans="1:40" ht="18.75" customHeight="1">
      <c r="A464" s="513"/>
      <c r="B464" s="549"/>
      <c r="C464" s="513"/>
      <c r="D464" s="513"/>
      <c r="E464" s="513"/>
      <c r="F464" s="513"/>
      <c r="G464" s="513"/>
      <c r="H464" s="513"/>
      <c r="I464" s="513"/>
      <c r="J464" s="513"/>
      <c r="K464" s="513"/>
      <c r="L464" s="513"/>
      <c r="M464" s="513"/>
      <c r="N464" s="513"/>
      <c r="O464" s="513"/>
      <c r="P464" s="513"/>
      <c r="Q464" s="513"/>
      <c r="R464" s="513"/>
      <c r="S464" s="513"/>
      <c r="T464" s="513"/>
      <c r="U464" s="513"/>
      <c r="V464" s="513"/>
      <c r="W464" s="513"/>
      <c r="X464" s="513"/>
      <c r="Y464" s="513"/>
      <c r="Z464" s="513"/>
      <c r="AA464" s="513"/>
      <c r="AB464" s="513"/>
      <c r="AC464" s="513"/>
      <c r="AD464" s="513"/>
      <c r="AE464" s="513"/>
      <c r="AF464" s="513"/>
      <c r="AG464" s="513"/>
      <c r="AH464" s="513"/>
      <c r="AI464" s="513"/>
      <c r="AJ464" s="513"/>
      <c r="AK464" s="513"/>
      <c r="AL464" s="513"/>
      <c r="AM464" s="513"/>
      <c r="AN464" s="513"/>
    </row>
    <row r="465" spans="1:40" ht="18.75" customHeight="1">
      <c r="A465" s="513"/>
      <c r="B465" s="549"/>
      <c r="C465" s="513"/>
      <c r="D465" s="513"/>
      <c r="E465" s="513"/>
      <c r="F465" s="513"/>
      <c r="G465" s="513"/>
      <c r="H465" s="513"/>
      <c r="I465" s="513"/>
      <c r="J465" s="513"/>
      <c r="K465" s="513"/>
      <c r="L465" s="513"/>
      <c r="M465" s="513"/>
      <c r="N465" s="513"/>
      <c r="O465" s="513"/>
      <c r="P465" s="513"/>
      <c r="Q465" s="513"/>
      <c r="R465" s="513"/>
      <c r="S465" s="513"/>
      <c r="T465" s="513"/>
      <c r="U465" s="513"/>
      <c r="V465" s="513"/>
      <c r="W465" s="513"/>
      <c r="X465" s="513"/>
      <c r="Y465" s="513"/>
      <c r="Z465" s="513"/>
      <c r="AA465" s="513"/>
      <c r="AB465" s="513"/>
      <c r="AC465" s="513"/>
      <c r="AD465" s="513"/>
      <c r="AE465" s="513"/>
      <c r="AF465" s="513"/>
      <c r="AG465" s="513"/>
      <c r="AH465" s="513"/>
      <c r="AI465" s="513"/>
      <c r="AJ465" s="513"/>
      <c r="AK465" s="513"/>
      <c r="AL465" s="513"/>
      <c r="AM465" s="513"/>
      <c r="AN465" s="513"/>
    </row>
    <row r="466" spans="1:40" ht="18.75" customHeight="1">
      <c r="A466" s="513"/>
      <c r="B466" s="549"/>
      <c r="C466" s="513"/>
      <c r="D466" s="513"/>
      <c r="E466" s="513"/>
      <c r="F466" s="513"/>
      <c r="G466" s="513"/>
      <c r="H466" s="513"/>
      <c r="I466" s="513"/>
      <c r="J466" s="513"/>
      <c r="K466" s="513"/>
      <c r="L466" s="513"/>
      <c r="M466" s="513"/>
      <c r="N466" s="513"/>
      <c r="O466" s="513"/>
      <c r="P466" s="513"/>
      <c r="Q466" s="513"/>
      <c r="R466" s="513"/>
      <c r="S466" s="513"/>
      <c r="T466" s="513"/>
      <c r="U466" s="513"/>
      <c r="V466" s="513"/>
      <c r="W466" s="513"/>
      <c r="X466" s="513"/>
      <c r="Y466" s="513"/>
      <c r="Z466" s="513"/>
      <c r="AA466" s="513"/>
      <c r="AB466" s="513"/>
      <c r="AC466" s="513"/>
      <c r="AD466" s="513"/>
      <c r="AE466" s="513"/>
      <c r="AF466" s="513"/>
      <c r="AG466" s="513"/>
      <c r="AH466" s="513"/>
      <c r="AI466" s="513"/>
      <c r="AJ466" s="513"/>
      <c r="AK466" s="513"/>
      <c r="AL466" s="513"/>
      <c r="AM466" s="513"/>
      <c r="AN466" s="513"/>
    </row>
    <row r="467" spans="1:40" ht="18.75" customHeight="1">
      <c r="A467" s="513"/>
      <c r="B467" s="549"/>
      <c r="C467" s="513"/>
      <c r="D467" s="513"/>
      <c r="E467" s="513"/>
      <c r="F467" s="513"/>
      <c r="G467" s="513"/>
      <c r="H467" s="513"/>
      <c r="I467" s="513"/>
      <c r="J467" s="513"/>
      <c r="K467" s="513"/>
      <c r="L467" s="513"/>
      <c r="M467" s="513"/>
      <c r="N467" s="513"/>
      <c r="O467" s="513"/>
      <c r="P467" s="513"/>
      <c r="Q467" s="513"/>
      <c r="R467" s="513"/>
      <c r="S467" s="513"/>
      <c r="T467" s="513"/>
      <c r="U467" s="513"/>
      <c r="V467" s="513"/>
      <c r="W467" s="513"/>
      <c r="X467" s="513"/>
      <c r="Y467" s="513"/>
      <c r="Z467" s="513"/>
      <c r="AA467" s="513"/>
      <c r="AB467" s="513"/>
      <c r="AC467" s="513"/>
      <c r="AD467" s="513"/>
      <c r="AE467" s="513"/>
      <c r="AF467" s="513"/>
      <c r="AG467" s="513"/>
      <c r="AH467" s="513"/>
      <c r="AI467" s="513"/>
      <c r="AJ467" s="513"/>
      <c r="AK467" s="513"/>
      <c r="AL467" s="513"/>
      <c r="AM467" s="513"/>
      <c r="AN467" s="513"/>
    </row>
    <row r="468" spans="1:40" ht="18.75" customHeight="1">
      <c r="A468" s="513"/>
      <c r="B468" s="549"/>
      <c r="C468" s="513"/>
      <c r="D468" s="513"/>
      <c r="E468" s="513"/>
      <c r="F468" s="513"/>
      <c r="G468" s="513"/>
      <c r="H468" s="513"/>
      <c r="I468" s="513"/>
      <c r="J468" s="513"/>
      <c r="K468" s="513"/>
      <c r="L468" s="513"/>
      <c r="M468" s="513"/>
      <c r="N468" s="513"/>
      <c r="O468" s="513"/>
      <c r="P468" s="513"/>
      <c r="Q468" s="513"/>
      <c r="R468" s="513"/>
      <c r="S468" s="513"/>
      <c r="T468" s="513"/>
      <c r="U468" s="513"/>
      <c r="V468" s="513"/>
      <c r="W468" s="513"/>
      <c r="X468" s="513"/>
      <c r="Y468" s="513"/>
      <c r="Z468" s="513"/>
      <c r="AA468" s="513"/>
      <c r="AB468" s="513"/>
      <c r="AC468" s="513"/>
      <c r="AD468" s="513"/>
      <c r="AE468" s="513"/>
      <c r="AF468" s="513"/>
      <c r="AG468" s="513"/>
      <c r="AH468" s="513"/>
      <c r="AI468" s="513"/>
      <c r="AJ468" s="513"/>
      <c r="AK468" s="513"/>
      <c r="AL468" s="513"/>
      <c r="AM468" s="513"/>
      <c r="AN468" s="513"/>
    </row>
    <row r="469" spans="1:40" ht="18.75" customHeight="1">
      <c r="A469" s="513"/>
      <c r="B469" s="549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  <c r="R469" s="513"/>
      <c r="S469" s="513"/>
      <c r="T469" s="513"/>
      <c r="U469" s="513"/>
      <c r="V469" s="513"/>
      <c r="W469" s="513"/>
      <c r="X469" s="513"/>
      <c r="Y469" s="513"/>
      <c r="Z469" s="513"/>
      <c r="AA469" s="513"/>
      <c r="AB469" s="513"/>
      <c r="AC469" s="513"/>
      <c r="AD469" s="513"/>
      <c r="AE469" s="513"/>
      <c r="AF469" s="513"/>
      <c r="AG469" s="513"/>
      <c r="AH469" s="513"/>
      <c r="AI469" s="513"/>
      <c r="AJ469" s="513"/>
      <c r="AK469" s="513"/>
      <c r="AL469" s="513"/>
      <c r="AM469" s="513"/>
      <c r="AN469" s="513"/>
    </row>
    <row r="470" spans="1:40" ht="18.75" customHeight="1">
      <c r="A470" s="513"/>
      <c r="B470" s="549"/>
      <c r="C470" s="513"/>
      <c r="D470" s="513"/>
      <c r="E470" s="513"/>
      <c r="F470" s="513"/>
      <c r="G470" s="513"/>
      <c r="H470" s="513"/>
      <c r="I470" s="513"/>
      <c r="J470" s="513"/>
      <c r="K470" s="513"/>
      <c r="L470" s="513"/>
      <c r="M470" s="513"/>
      <c r="N470" s="513"/>
      <c r="O470" s="513"/>
      <c r="P470" s="513"/>
      <c r="Q470" s="513"/>
      <c r="R470" s="513"/>
      <c r="S470" s="513"/>
      <c r="T470" s="513"/>
      <c r="U470" s="513"/>
      <c r="V470" s="513"/>
      <c r="W470" s="513"/>
      <c r="X470" s="513"/>
      <c r="Y470" s="513"/>
      <c r="Z470" s="513"/>
      <c r="AA470" s="513"/>
      <c r="AB470" s="513"/>
      <c r="AC470" s="513"/>
      <c r="AD470" s="513"/>
      <c r="AE470" s="513"/>
      <c r="AF470" s="513"/>
      <c r="AG470" s="513"/>
      <c r="AH470" s="513"/>
      <c r="AI470" s="513"/>
      <c r="AJ470" s="513"/>
      <c r="AK470" s="513"/>
      <c r="AL470" s="513"/>
      <c r="AM470" s="513"/>
      <c r="AN470" s="513"/>
    </row>
    <row r="471" spans="1:40" ht="18.75" customHeight="1">
      <c r="A471" s="513"/>
      <c r="B471" s="549"/>
      <c r="C471" s="513"/>
      <c r="D471" s="513"/>
      <c r="E471" s="513"/>
      <c r="F471" s="513"/>
      <c r="G471" s="513"/>
      <c r="H471" s="513"/>
      <c r="I471" s="513"/>
      <c r="J471" s="513"/>
      <c r="K471" s="513"/>
      <c r="L471" s="513"/>
      <c r="M471" s="513"/>
      <c r="N471" s="513"/>
      <c r="O471" s="513"/>
      <c r="P471" s="513"/>
      <c r="Q471" s="513"/>
      <c r="R471" s="513"/>
      <c r="S471" s="513"/>
      <c r="T471" s="513"/>
      <c r="U471" s="513"/>
      <c r="V471" s="513"/>
      <c r="W471" s="513"/>
      <c r="X471" s="513"/>
      <c r="Y471" s="513"/>
      <c r="Z471" s="513"/>
      <c r="AA471" s="513"/>
      <c r="AB471" s="513"/>
      <c r="AC471" s="513"/>
      <c r="AD471" s="513"/>
      <c r="AE471" s="513"/>
      <c r="AF471" s="513"/>
      <c r="AG471" s="513"/>
      <c r="AH471" s="513"/>
      <c r="AI471" s="513"/>
      <c r="AJ471" s="513"/>
      <c r="AK471" s="513"/>
      <c r="AL471" s="513"/>
      <c r="AM471" s="513"/>
      <c r="AN471" s="513"/>
    </row>
    <row r="472" spans="1:40" ht="18.75" customHeight="1">
      <c r="A472" s="513"/>
      <c r="B472" s="549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  <c r="R472" s="513"/>
      <c r="S472" s="513"/>
      <c r="T472" s="513"/>
      <c r="U472" s="513"/>
      <c r="V472" s="513"/>
      <c r="W472" s="513"/>
      <c r="X472" s="513"/>
      <c r="Y472" s="513"/>
      <c r="Z472" s="513"/>
      <c r="AA472" s="513"/>
      <c r="AB472" s="513"/>
      <c r="AC472" s="513"/>
      <c r="AD472" s="513"/>
      <c r="AE472" s="513"/>
      <c r="AF472" s="513"/>
      <c r="AG472" s="513"/>
      <c r="AH472" s="513"/>
      <c r="AI472" s="513"/>
      <c r="AJ472" s="513"/>
      <c r="AK472" s="513"/>
      <c r="AL472" s="513"/>
      <c r="AM472" s="513"/>
      <c r="AN472" s="513"/>
    </row>
    <row r="473" spans="1:40" ht="18.75" customHeight="1">
      <c r="A473" s="513"/>
      <c r="B473" s="549"/>
      <c r="C473" s="513"/>
      <c r="D473" s="513"/>
      <c r="E473" s="513"/>
      <c r="F473" s="513"/>
      <c r="G473" s="513"/>
      <c r="H473" s="513"/>
      <c r="I473" s="513"/>
      <c r="J473" s="513"/>
      <c r="K473" s="513"/>
      <c r="L473" s="513"/>
      <c r="M473" s="513"/>
      <c r="N473" s="513"/>
      <c r="O473" s="513"/>
      <c r="P473" s="513"/>
      <c r="Q473" s="513"/>
      <c r="R473" s="513"/>
      <c r="S473" s="513"/>
      <c r="T473" s="513"/>
      <c r="U473" s="513"/>
      <c r="V473" s="513"/>
      <c r="W473" s="513"/>
      <c r="X473" s="513"/>
      <c r="Y473" s="513"/>
      <c r="Z473" s="513"/>
      <c r="AA473" s="513"/>
      <c r="AB473" s="513"/>
      <c r="AC473" s="513"/>
      <c r="AD473" s="513"/>
      <c r="AE473" s="513"/>
      <c r="AF473" s="513"/>
      <c r="AG473" s="513"/>
      <c r="AH473" s="513"/>
      <c r="AI473" s="513"/>
      <c r="AJ473" s="513"/>
      <c r="AK473" s="513"/>
      <c r="AL473" s="513"/>
      <c r="AM473" s="513"/>
      <c r="AN473" s="513"/>
    </row>
    <row r="474" spans="1:40" ht="18.75" customHeight="1">
      <c r="A474" s="513"/>
      <c r="B474" s="549"/>
      <c r="C474" s="513"/>
      <c r="D474" s="513"/>
      <c r="E474" s="513"/>
      <c r="F474" s="513"/>
      <c r="G474" s="513"/>
      <c r="H474" s="513"/>
      <c r="I474" s="513"/>
      <c r="J474" s="513"/>
      <c r="K474" s="513"/>
      <c r="L474" s="513"/>
      <c r="M474" s="513"/>
      <c r="N474" s="513"/>
      <c r="O474" s="513"/>
      <c r="P474" s="513"/>
      <c r="Q474" s="513"/>
      <c r="R474" s="513"/>
      <c r="S474" s="513"/>
      <c r="T474" s="513"/>
      <c r="U474" s="513"/>
      <c r="V474" s="513"/>
      <c r="W474" s="513"/>
      <c r="X474" s="513"/>
      <c r="Y474" s="513"/>
      <c r="Z474" s="513"/>
      <c r="AA474" s="513"/>
      <c r="AB474" s="513"/>
      <c r="AC474" s="513"/>
      <c r="AD474" s="513"/>
      <c r="AE474" s="513"/>
      <c r="AF474" s="513"/>
      <c r="AG474" s="513"/>
      <c r="AH474" s="513"/>
      <c r="AI474" s="513"/>
      <c r="AJ474" s="513"/>
      <c r="AK474" s="513"/>
      <c r="AL474" s="513"/>
      <c r="AM474" s="513"/>
      <c r="AN474" s="513"/>
    </row>
    <row r="475" spans="1:40" ht="18.75" customHeight="1">
      <c r="A475" s="513"/>
      <c r="B475" s="549"/>
      <c r="C475" s="513"/>
      <c r="D475" s="513"/>
      <c r="E475" s="513"/>
      <c r="F475" s="513"/>
      <c r="G475" s="513"/>
      <c r="H475" s="513"/>
      <c r="I475" s="513"/>
      <c r="J475" s="513"/>
      <c r="K475" s="513"/>
      <c r="L475" s="513"/>
      <c r="M475" s="513"/>
      <c r="N475" s="513"/>
      <c r="O475" s="513"/>
      <c r="P475" s="513"/>
      <c r="Q475" s="513"/>
      <c r="R475" s="513"/>
      <c r="S475" s="513"/>
      <c r="T475" s="513"/>
      <c r="U475" s="513"/>
      <c r="V475" s="513"/>
      <c r="W475" s="513"/>
      <c r="X475" s="513"/>
      <c r="Y475" s="513"/>
      <c r="Z475" s="513"/>
      <c r="AA475" s="513"/>
      <c r="AB475" s="513"/>
      <c r="AC475" s="513"/>
      <c r="AD475" s="513"/>
      <c r="AE475" s="513"/>
      <c r="AF475" s="513"/>
      <c r="AG475" s="513"/>
      <c r="AH475" s="513"/>
      <c r="AI475" s="513"/>
      <c r="AJ475" s="513"/>
      <c r="AK475" s="513"/>
      <c r="AL475" s="513"/>
      <c r="AM475" s="513"/>
      <c r="AN475" s="513"/>
    </row>
    <row r="476" spans="1:40" ht="18.75" customHeight="1">
      <c r="A476" s="513"/>
      <c r="B476" s="549"/>
      <c r="C476" s="513"/>
      <c r="D476" s="513"/>
      <c r="E476" s="513"/>
      <c r="F476" s="513"/>
      <c r="G476" s="513"/>
      <c r="H476" s="513"/>
      <c r="I476" s="513"/>
      <c r="J476" s="513"/>
      <c r="K476" s="513"/>
      <c r="L476" s="513"/>
      <c r="M476" s="513"/>
      <c r="N476" s="513"/>
      <c r="O476" s="513"/>
      <c r="P476" s="513"/>
      <c r="Q476" s="513"/>
      <c r="R476" s="513"/>
      <c r="S476" s="513"/>
      <c r="T476" s="513"/>
      <c r="U476" s="513"/>
      <c r="V476" s="513"/>
      <c r="W476" s="513"/>
      <c r="X476" s="513"/>
      <c r="Y476" s="513"/>
      <c r="Z476" s="513"/>
      <c r="AA476" s="513"/>
      <c r="AB476" s="513"/>
      <c r="AC476" s="513"/>
      <c r="AD476" s="513"/>
      <c r="AE476" s="513"/>
      <c r="AF476" s="513"/>
      <c r="AG476" s="513"/>
      <c r="AH476" s="513"/>
      <c r="AI476" s="513"/>
      <c r="AJ476" s="513"/>
      <c r="AK476" s="513"/>
      <c r="AL476" s="513"/>
      <c r="AM476" s="513"/>
      <c r="AN476" s="513"/>
    </row>
    <row r="477" spans="1:40" ht="18.75" customHeight="1">
      <c r="A477" s="513"/>
      <c r="B477" s="549"/>
      <c r="C477" s="513"/>
      <c r="D477" s="513"/>
      <c r="E477" s="513"/>
      <c r="F477" s="513"/>
      <c r="G477" s="513"/>
      <c r="H477" s="513"/>
      <c r="I477" s="513"/>
      <c r="J477" s="513"/>
      <c r="K477" s="513"/>
      <c r="L477" s="513"/>
      <c r="M477" s="513"/>
      <c r="N477" s="513"/>
      <c r="O477" s="513"/>
      <c r="P477" s="513"/>
      <c r="Q477" s="513"/>
      <c r="R477" s="513"/>
      <c r="S477" s="513"/>
      <c r="T477" s="513"/>
      <c r="U477" s="513"/>
      <c r="V477" s="513"/>
      <c r="W477" s="513"/>
      <c r="X477" s="513"/>
      <c r="Y477" s="513"/>
      <c r="Z477" s="513"/>
      <c r="AA477" s="513"/>
      <c r="AB477" s="513"/>
      <c r="AC477" s="513"/>
      <c r="AD477" s="513"/>
      <c r="AE477" s="513"/>
      <c r="AF477" s="513"/>
      <c r="AG477" s="513"/>
      <c r="AH477" s="513"/>
      <c r="AI477" s="513"/>
      <c r="AJ477" s="513"/>
      <c r="AK477" s="513"/>
      <c r="AL477" s="513"/>
      <c r="AM477" s="513"/>
      <c r="AN477" s="513"/>
    </row>
    <row r="478" spans="1:40" ht="18.75" customHeight="1">
      <c r="A478" s="513"/>
      <c r="B478" s="549"/>
      <c r="C478" s="513"/>
      <c r="D478" s="513"/>
      <c r="E478" s="513"/>
      <c r="F478" s="513"/>
      <c r="G478" s="513"/>
      <c r="H478" s="513"/>
      <c r="I478" s="513"/>
      <c r="J478" s="513"/>
      <c r="K478" s="513"/>
      <c r="L478" s="513"/>
      <c r="M478" s="513"/>
      <c r="N478" s="513"/>
      <c r="O478" s="513"/>
      <c r="P478" s="513"/>
      <c r="Q478" s="513"/>
      <c r="R478" s="513"/>
      <c r="S478" s="513"/>
      <c r="T478" s="513"/>
      <c r="U478" s="513"/>
      <c r="V478" s="513"/>
      <c r="W478" s="513"/>
      <c r="X478" s="513"/>
      <c r="Y478" s="513"/>
      <c r="Z478" s="513"/>
      <c r="AA478" s="513"/>
      <c r="AB478" s="513"/>
      <c r="AC478" s="513"/>
      <c r="AD478" s="513"/>
      <c r="AE478" s="513"/>
      <c r="AF478" s="513"/>
      <c r="AG478" s="513"/>
      <c r="AH478" s="513"/>
      <c r="AI478" s="513"/>
      <c r="AJ478" s="513"/>
      <c r="AK478" s="513"/>
      <c r="AL478" s="513"/>
      <c r="AM478" s="513"/>
      <c r="AN478" s="513"/>
    </row>
    <row r="479" spans="1:40" ht="18.75" customHeight="1">
      <c r="A479" s="513"/>
      <c r="B479" s="549"/>
      <c r="C479" s="513"/>
      <c r="D479" s="513"/>
      <c r="E479" s="513"/>
      <c r="F479" s="513"/>
      <c r="G479" s="513"/>
      <c r="H479" s="513"/>
      <c r="I479" s="513"/>
      <c r="J479" s="513"/>
      <c r="K479" s="513"/>
      <c r="L479" s="513"/>
      <c r="M479" s="513"/>
      <c r="N479" s="513"/>
      <c r="O479" s="513"/>
      <c r="P479" s="513"/>
      <c r="Q479" s="513"/>
      <c r="R479" s="513"/>
      <c r="S479" s="513"/>
      <c r="T479" s="513"/>
      <c r="U479" s="513"/>
      <c r="V479" s="513"/>
      <c r="W479" s="513"/>
      <c r="X479" s="513"/>
      <c r="Y479" s="513"/>
      <c r="Z479" s="513"/>
      <c r="AA479" s="513"/>
      <c r="AB479" s="513"/>
      <c r="AC479" s="513"/>
      <c r="AD479" s="513"/>
      <c r="AE479" s="513"/>
      <c r="AF479" s="513"/>
      <c r="AG479" s="513"/>
      <c r="AH479" s="513"/>
      <c r="AI479" s="513"/>
      <c r="AJ479" s="513"/>
      <c r="AK479" s="513"/>
      <c r="AL479" s="513"/>
      <c r="AM479" s="513"/>
      <c r="AN479" s="513"/>
    </row>
    <row r="480" spans="1:40" ht="18.75" customHeight="1">
      <c r="A480" s="513"/>
      <c r="B480" s="549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  <c r="R480" s="513"/>
      <c r="S480" s="513"/>
      <c r="T480" s="513"/>
      <c r="U480" s="513"/>
      <c r="V480" s="513"/>
      <c r="W480" s="513"/>
      <c r="X480" s="513"/>
      <c r="Y480" s="513"/>
      <c r="Z480" s="513"/>
      <c r="AA480" s="513"/>
      <c r="AB480" s="513"/>
      <c r="AC480" s="513"/>
      <c r="AD480" s="513"/>
      <c r="AE480" s="513"/>
      <c r="AF480" s="513"/>
      <c r="AG480" s="513"/>
      <c r="AH480" s="513"/>
      <c r="AI480" s="513"/>
      <c r="AJ480" s="513"/>
      <c r="AK480" s="513"/>
      <c r="AL480" s="513"/>
      <c r="AM480" s="513"/>
      <c r="AN480" s="513"/>
    </row>
    <row r="481" spans="1:40" ht="18.75" customHeight="1">
      <c r="A481" s="513"/>
      <c r="B481" s="549"/>
      <c r="C481" s="513"/>
      <c r="D481" s="513"/>
      <c r="E481" s="513"/>
      <c r="F481" s="513"/>
      <c r="G481" s="513"/>
      <c r="H481" s="513"/>
      <c r="I481" s="513"/>
      <c r="J481" s="513"/>
      <c r="K481" s="513"/>
      <c r="L481" s="513"/>
      <c r="M481" s="513"/>
      <c r="N481" s="513"/>
      <c r="O481" s="513"/>
      <c r="P481" s="513"/>
      <c r="Q481" s="513"/>
      <c r="R481" s="513"/>
      <c r="S481" s="513"/>
      <c r="T481" s="513"/>
      <c r="U481" s="513"/>
      <c r="V481" s="513"/>
      <c r="W481" s="513"/>
      <c r="X481" s="513"/>
      <c r="Y481" s="513"/>
      <c r="Z481" s="513"/>
      <c r="AA481" s="513"/>
      <c r="AB481" s="513"/>
      <c r="AC481" s="513"/>
      <c r="AD481" s="513"/>
      <c r="AE481" s="513"/>
      <c r="AF481" s="513"/>
      <c r="AG481" s="513"/>
      <c r="AH481" s="513"/>
      <c r="AI481" s="513"/>
      <c r="AJ481" s="513"/>
      <c r="AK481" s="513"/>
      <c r="AL481" s="513"/>
      <c r="AM481" s="513"/>
      <c r="AN481" s="513"/>
    </row>
    <row r="482" spans="1:40" ht="18.75" customHeight="1">
      <c r="A482" s="513"/>
      <c r="B482" s="549"/>
      <c r="C482" s="513"/>
      <c r="D482" s="513"/>
      <c r="E482" s="513"/>
      <c r="F482" s="513"/>
      <c r="G482" s="513"/>
      <c r="H482" s="513"/>
      <c r="I482" s="513"/>
      <c r="J482" s="513"/>
      <c r="K482" s="513"/>
      <c r="L482" s="513"/>
      <c r="M482" s="513"/>
      <c r="N482" s="513"/>
      <c r="O482" s="513"/>
      <c r="P482" s="513"/>
      <c r="Q482" s="513"/>
      <c r="R482" s="513"/>
      <c r="S482" s="513"/>
      <c r="T482" s="513"/>
      <c r="U482" s="513"/>
      <c r="V482" s="513"/>
      <c r="W482" s="513"/>
      <c r="X482" s="513"/>
      <c r="Y482" s="513"/>
      <c r="Z482" s="513"/>
      <c r="AA482" s="513"/>
      <c r="AB482" s="513"/>
      <c r="AC482" s="513"/>
      <c r="AD482" s="513"/>
      <c r="AE482" s="513"/>
      <c r="AF482" s="513"/>
      <c r="AG482" s="513"/>
      <c r="AH482" s="513"/>
      <c r="AI482" s="513"/>
      <c r="AJ482" s="513"/>
      <c r="AK482" s="513"/>
      <c r="AL482" s="513"/>
      <c r="AM482" s="513"/>
      <c r="AN482" s="513"/>
    </row>
    <row r="483" spans="1:40" ht="18.75" customHeight="1">
      <c r="A483" s="513"/>
      <c r="B483" s="549"/>
      <c r="C483" s="513"/>
      <c r="D483" s="513"/>
      <c r="E483" s="513"/>
      <c r="F483" s="513"/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  <c r="R483" s="513"/>
      <c r="S483" s="513"/>
      <c r="T483" s="513"/>
      <c r="U483" s="513"/>
      <c r="V483" s="513"/>
      <c r="W483" s="513"/>
      <c r="X483" s="513"/>
      <c r="Y483" s="513"/>
      <c r="Z483" s="513"/>
      <c r="AA483" s="513"/>
      <c r="AB483" s="513"/>
      <c r="AC483" s="513"/>
      <c r="AD483" s="513"/>
      <c r="AE483" s="513"/>
      <c r="AF483" s="513"/>
      <c r="AG483" s="513"/>
      <c r="AH483" s="513"/>
      <c r="AI483" s="513"/>
      <c r="AJ483" s="513"/>
      <c r="AK483" s="513"/>
      <c r="AL483" s="513"/>
      <c r="AM483" s="513"/>
      <c r="AN483" s="513"/>
    </row>
    <row r="484" spans="1:40" ht="18.75" customHeight="1">
      <c r="A484" s="513"/>
      <c r="B484" s="549"/>
      <c r="C484" s="513"/>
      <c r="D484" s="513"/>
      <c r="E484" s="513"/>
      <c r="F484" s="513"/>
      <c r="G484" s="513"/>
      <c r="H484" s="513"/>
      <c r="I484" s="513"/>
      <c r="J484" s="513"/>
      <c r="K484" s="513"/>
      <c r="L484" s="513"/>
      <c r="M484" s="513"/>
      <c r="N484" s="513"/>
      <c r="O484" s="513"/>
      <c r="P484" s="513"/>
      <c r="Q484" s="513"/>
      <c r="R484" s="513"/>
      <c r="S484" s="513"/>
      <c r="T484" s="513"/>
      <c r="U484" s="513"/>
      <c r="V484" s="513"/>
      <c r="W484" s="513"/>
      <c r="X484" s="513"/>
      <c r="Y484" s="513"/>
      <c r="Z484" s="513"/>
      <c r="AA484" s="513"/>
      <c r="AB484" s="513"/>
      <c r="AC484" s="513"/>
      <c r="AD484" s="513"/>
      <c r="AE484" s="513"/>
      <c r="AF484" s="513"/>
      <c r="AG484" s="513"/>
      <c r="AH484" s="513"/>
      <c r="AI484" s="513"/>
      <c r="AJ484" s="513"/>
      <c r="AK484" s="513"/>
      <c r="AL484" s="513"/>
      <c r="AM484" s="513"/>
      <c r="AN484" s="513"/>
    </row>
    <row r="485" spans="1:40" ht="18.75" customHeight="1">
      <c r="A485" s="513"/>
      <c r="B485" s="549"/>
      <c r="C485" s="513"/>
      <c r="D485" s="513"/>
      <c r="E485" s="513"/>
      <c r="F485" s="513"/>
      <c r="G485" s="513"/>
      <c r="H485" s="513"/>
      <c r="I485" s="513"/>
      <c r="J485" s="513"/>
      <c r="K485" s="513"/>
      <c r="L485" s="513"/>
      <c r="M485" s="513"/>
      <c r="N485" s="513"/>
      <c r="O485" s="513"/>
      <c r="P485" s="513"/>
      <c r="Q485" s="513"/>
      <c r="R485" s="513"/>
      <c r="S485" s="513"/>
      <c r="T485" s="513"/>
      <c r="U485" s="513"/>
      <c r="V485" s="513"/>
      <c r="W485" s="513"/>
      <c r="X485" s="513"/>
      <c r="Y485" s="513"/>
      <c r="Z485" s="513"/>
      <c r="AA485" s="513"/>
      <c r="AB485" s="513"/>
      <c r="AC485" s="513"/>
      <c r="AD485" s="513"/>
      <c r="AE485" s="513"/>
      <c r="AF485" s="513"/>
      <c r="AG485" s="513"/>
      <c r="AH485" s="513"/>
      <c r="AI485" s="513"/>
      <c r="AJ485" s="513"/>
      <c r="AK485" s="513"/>
      <c r="AL485" s="513"/>
      <c r="AM485" s="513"/>
      <c r="AN485" s="513"/>
    </row>
    <row r="486" spans="1:40" ht="18.75" customHeight="1">
      <c r="A486" s="513"/>
      <c r="B486" s="549"/>
      <c r="C486" s="513"/>
      <c r="D486" s="513"/>
      <c r="E486" s="513"/>
      <c r="F486" s="513"/>
      <c r="G486" s="513"/>
      <c r="H486" s="513"/>
      <c r="I486" s="513"/>
      <c r="J486" s="513"/>
      <c r="K486" s="513"/>
      <c r="L486" s="513"/>
      <c r="M486" s="513"/>
      <c r="N486" s="513"/>
      <c r="O486" s="513"/>
      <c r="P486" s="513"/>
      <c r="Q486" s="513"/>
      <c r="R486" s="513"/>
      <c r="S486" s="513"/>
      <c r="T486" s="513"/>
      <c r="U486" s="513"/>
      <c r="V486" s="513"/>
      <c r="W486" s="513"/>
      <c r="X486" s="513"/>
      <c r="Y486" s="513"/>
      <c r="Z486" s="513"/>
      <c r="AA486" s="513"/>
      <c r="AB486" s="513"/>
      <c r="AC486" s="513"/>
      <c r="AD486" s="513"/>
      <c r="AE486" s="513"/>
      <c r="AF486" s="513"/>
      <c r="AG486" s="513"/>
      <c r="AH486" s="513"/>
      <c r="AI486" s="513"/>
      <c r="AJ486" s="513"/>
      <c r="AK486" s="513"/>
      <c r="AL486" s="513"/>
      <c r="AM486" s="513"/>
      <c r="AN486" s="513"/>
    </row>
    <row r="487" spans="1:40" ht="18.75" customHeight="1">
      <c r="A487" s="513"/>
      <c r="B487" s="549"/>
      <c r="C487" s="513"/>
      <c r="D487" s="513"/>
      <c r="E487" s="513"/>
      <c r="F487" s="513"/>
      <c r="G487" s="513"/>
      <c r="H487" s="513"/>
      <c r="I487" s="513"/>
      <c r="J487" s="513"/>
      <c r="K487" s="513"/>
      <c r="L487" s="513"/>
      <c r="M487" s="513"/>
      <c r="N487" s="513"/>
      <c r="O487" s="513"/>
      <c r="P487" s="513"/>
      <c r="Q487" s="513"/>
      <c r="R487" s="513"/>
      <c r="S487" s="513"/>
      <c r="T487" s="513"/>
      <c r="U487" s="513"/>
      <c r="V487" s="513"/>
      <c r="W487" s="513"/>
      <c r="X487" s="513"/>
      <c r="Y487" s="513"/>
      <c r="Z487" s="513"/>
      <c r="AA487" s="513"/>
      <c r="AB487" s="513"/>
      <c r="AC487" s="513"/>
      <c r="AD487" s="513"/>
      <c r="AE487" s="513"/>
      <c r="AF487" s="513"/>
      <c r="AG487" s="513"/>
      <c r="AH487" s="513"/>
      <c r="AI487" s="513"/>
      <c r="AJ487" s="513"/>
      <c r="AK487" s="513"/>
      <c r="AL487" s="513"/>
      <c r="AM487" s="513"/>
      <c r="AN487" s="513"/>
    </row>
    <row r="488" spans="1:40" ht="18.75" customHeight="1">
      <c r="A488" s="513"/>
      <c r="B488" s="549"/>
      <c r="C488" s="513"/>
      <c r="D488" s="513"/>
      <c r="E488" s="513"/>
      <c r="F488" s="513"/>
      <c r="G488" s="513"/>
      <c r="H488" s="513"/>
      <c r="I488" s="513"/>
      <c r="J488" s="513"/>
      <c r="K488" s="513"/>
      <c r="L488" s="513"/>
      <c r="M488" s="513"/>
      <c r="N488" s="513"/>
      <c r="O488" s="513"/>
      <c r="P488" s="513"/>
      <c r="Q488" s="513"/>
      <c r="R488" s="513"/>
      <c r="S488" s="513"/>
      <c r="T488" s="513"/>
      <c r="U488" s="513"/>
      <c r="V488" s="513"/>
      <c r="W488" s="513"/>
      <c r="X488" s="513"/>
      <c r="Y488" s="513"/>
      <c r="Z488" s="513"/>
      <c r="AA488" s="513"/>
      <c r="AB488" s="513"/>
      <c r="AC488" s="513"/>
      <c r="AD488" s="513"/>
      <c r="AE488" s="513"/>
      <c r="AF488" s="513"/>
      <c r="AG488" s="513"/>
      <c r="AH488" s="513"/>
      <c r="AI488" s="513"/>
      <c r="AJ488" s="513"/>
      <c r="AK488" s="513"/>
      <c r="AL488" s="513"/>
      <c r="AM488" s="513"/>
      <c r="AN488" s="513"/>
    </row>
    <row r="489" spans="1:40" ht="18.75" customHeight="1">
      <c r="A489" s="513"/>
      <c r="B489" s="549"/>
      <c r="C489" s="513"/>
      <c r="D489" s="513"/>
      <c r="E489" s="513"/>
      <c r="F489" s="513"/>
      <c r="G489" s="513"/>
      <c r="H489" s="513"/>
      <c r="I489" s="513"/>
      <c r="J489" s="513"/>
      <c r="K489" s="513"/>
      <c r="L489" s="513"/>
      <c r="M489" s="513"/>
      <c r="N489" s="513"/>
      <c r="O489" s="513"/>
      <c r="P489" s="513"/>
      <c r="Q489" s="513"/>
      <c r="R489" s="513"/>
      <c r="S489" s="513"/>
      <c r="T489" s="513"/>
      <c r="U489" s="513"/>
      <c r="V489" s="513"/>
      <c r="W489" s="513"/>
      <c r="X489" s="513"/>
      <c r="Y489" s="513"/>
      <c r="Z489" s="513"/>
      <c r="AA489" s="513"/>
      <c r="AB489" s="513"/>
      <c r="AC489" s="513"/>
      <c r="AD489" s="513"/>
      <c r="AE489" s="513"/>
      <c r="AF489" s="513"/>
      <c r="AG489" s="513"/>
      <c r="AH489" s="513"/>
      <c r="AI489" s="513"/>
      <c r="AJ489" s="513"/>
      <c r="AK489" s="513"/>
      <c r="AL489" s="513"/>
      <c r="AM489" s="513"/>
      <c r="AN489" s="513"/>
    </row>
    <row r="490" spans="1:40" ht="18.75" customHeight="1">
      <c r="A490" s="513"/>
      <c r="B490" s="549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  <c r="R490" s="513"/>
      <c r="S490" s="513"/>
      <c r="T490" s="513"/>
      <c r="U490" s="513"/>
      <c r="V490" s="513"/>
      <c r="W490" s="513"/>
      <c r="X490" s="513"/>
      <c r="Y490" s="513"/>
      <c r="Z490" s="513"/>
      <c r="AA490" s="513"/>
      <c r="AB490" s="513"/>
      <c r="AC490" s="513"/>
      <c r="AD490" s="513"/>
      <c r="AE490" s="513"/>
      <c r="AF490" s="513"/>
      <c r="AG490" s="513"/>
      <c r="AH490" s="513"/>
      <c r="AI490" s="513"/>
      <c r="AJ490" s="513"/>
      <c r="AK490" s="513"/>
      <c r="AL490" s="513"/>
      <c r="AM490" s="513"/>
      <c r="AN490" s="513"/>
    </row>
    <row r="491" spans="1:40" ht="18.75" customHeight="1">
      <c r="A491" s="513"/>
      <c r="B491" s="549"/>
      <c r="C491" s="513"/>
      <c r="D491" s="513"/>
      <c r="E491" s="513"/>
      <c r="F491" s="513"/>
      <c r="G491" s="513"/>
      <c r="H491" s="513"/>
      <c r="I491" s="513"/>
      <c r="J491" s="513"/>
      <c r="K491" s="513"/>
      <c r="L491" s="513"/>
      <c r="M491" s="513"/>
      <c r="N491" s="513"/>
      <c r="O491" s="513"/>
      <c r="P491" s="513"/>
      <c r="Q491" s="513"/>
      <c r="R491" s="513"/>
      <c r="S491" s="513"/>
      <c r="T491" s="513"/>
      <c r="U491" s="513"/>
      <c r="V491" s="513"/>
      <c r="W491" s="513"/>
      <c r="X491" s="513"/>
      <c r="Y491" s="513"/>
      <c r="Z491" s="513"/>
      <c r="AA491" s="513"/>
      <c r="AB491" s="513"/>
      <c r="AC491" s="513"/>
      <c r="AD491" s="513"/>
      <c r="AE491" s="513"/>
      <c r="AF491" s="513"/>
      <c r="AG491" s="513"/>
      <c r="AH491" s="513"/>
      <c r="AI491" s="513"/>
      <c r="AJ491" s="513"/>
      <c r="AK491" s="513"/>
      <c r="AL491" s="513"/>
      <c r="AM491" s="513"/>
      <c r="AN491" s="513"/>
    </row>
    <row r="492" spans="1:40" ht="18.75" customHeight="1">
      <c r="A492" s="513"/>
      <c r="B492" s="549"/>
      <c r="C492" s="513"/>
      <c r="D492" s="513"/>
      <c r="E492" s="513"/>
      <c r="F492" s="513"/>
      <c r="G492" s="513"/>
      <c r="H492" s="513"/>
      <c r="I492" s="513"/>
      <c r="J492" s="513"/>
      <c r="K492" s="513"/>
      <c r="L492" s="513"/>
      <c r="M492" s="513"/>
      <c r="N492" s="513"/>
      <c r="O492" s="513"/>
      <c r="P492" s="513"/>
      <c r="Q492" s="513"/>
      <c r="R492" s="513"/>
      <c r="S492" s="513"/>
      <c r="T492" s="513"/>
      <c r="U492" s="513"/>
      <c r="V492" s="513"/>
      <c r="W492" s="513"/>
      <c r="X492" s="513"/>
      <c r="Y492" s="513"/>
      <c r="Z492" s="513"/>
      <c r="AA492" s="513"/>
      <c r="AB492" s="513"/>
      <c r="AC492" s="513"/>
      <c r="AD492" s="513"/>
      <c r="AE492" s="513"/>
      <c r="AF492" s="513"/>
      <c r="AG492" s="513"/>
      <c r="AH492" s="513"/>
      <c r="AI492" s="513"/>
      <c r="AJ492" s="513"/>
      <c r="AK492" s="513"/>
      <c r="AL492" s="513"/>
      <c r="AM492" s="513"/>
      <c r="AN492" s="513"/>
    </row>
    <row r="493" spans="1:40" ht="18.75" customHeight="1">
      <c r="A493" s="513"/>
      <c r="B493" s="549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  <c r="R493" s="513"/>
      <c r="S493" s="513"/>
      <c r="T493" s="513"/>
      <c r="U493" s="513"/>
      <c r="V493" s="513"/>
      <c r="W493" s="513"/>
      <c r="X493" s="513"/>
      <c r="Y493" s="513"/>
      <c r="Z493" s="513"/>
      <c r="AA493" s="513"/>
      <c r="AB493" s="513"/>
      <c r="AC493" s="513"/>
      <c r="AD493" s="513"/>
      <c r="AE493" s="513"/>
      <c r="AF493" s="513"/>
      <c r="AG493" s="513"/>
      <c r="AH493" s="513"/>
      <c r="AI493" s="513"/>
      <c r="AJ493" s="513"/>
      <c r="AK493" s="513"/>
      <c r="AL493" s="513"/>
      <c r="AM493" s="513"/>
      <c r="AN493" s="513"/>
    </row>
    <row r="494" spans="1:40" ht="18.75" customHeight="1">
      <c r="A494" s="513"/>
      <c r="B494" s="549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  <c r="R494" s="513"/>
      <c r="S494" s="513"/>
      <c r="T494" s="513"/>
      <c r="U494" s="513"/>
      <c r="V494" s="513"/>
      <c r="W494" s="513"/>
      <c r="X494" s="513"/>
      <c r="Y494" s="513"/>
      <c r="Z494" s="513"/>
      <c r="AA494" s="513"/>
      <c r="AB494" s="513"/>
      <c r="AC494" s="513"/>
      <c r="AD494" s="513"/>
      <c r="AE494" s="513"/>
      <c r="AF494" s="513"/>
      <c r="AG494" s="513"/>
      <c r="AH494" s="513"/>
      <c r="AI494" s="513"/>
      <c r="AJ494" s="513"/>
      <c r="AK494" s="513"/>
      <c r="AL494" s="513"/>
      <c r="AM494" s="513"/>
      <c r="AN494" s="513"/>
    </row>
    <row r="495" spans="1:40" ht="18.75" customHeight="1">
      <c r="A495" s="513"/>
      <c r="B495" s="549"/>
      <c r="C495" s="513"/>
      <c r="D495" s="513"/>
      <c r="E495" s="513"/>
      <c r="F495" s="513"/>
      <c r="G495" s="513"/>
      <c r="H495" s="513"/>
      <c r="I495" s="513"/>
      <c r="J495" s="513"/>
      <c r="K495" s="513"/>
      <c r="L495" s="513"/>
      <c r="M495" s="513"/>
      <c r="N495" s="513"/>
      <c r="O495" s="513"/>
      <c r="P495" s="513"/>
      <c r="Q495" s="513"/>
      <c r="R495" s="513"/>
      <c r="S495" s="513"/>
      <c r="T495" s="513"/>
      <c r="U495" s="513"/>
      <c r="V495" s="513"/>
      <c r="W495" s="513"/>
      <c r="X495" s="513"/>
      <c r="Y495" s="513"/>
      <c r="Z495" s="513"/>
      <c r="AA495" s="513"/>
      <c r="AB495" s="513"/>
      <c r="AC495" s="513"/>
      <c r="AD495" s="513"/>
      <c r="AE495" s="513"/>
      <c r="AF495" s="513"/>
      <c r="AG495" s="513"/>
      <c r="AH495" s="513"/>
      <c r="AI495" s="513"/>
      <c r="AJ495" s="513"/>
      <c r="AK495" s="513"/>
      <c r="AL495" s="513"/>
      <c r="AM495" s="513"/>
      <c r="AN495" s="513"/>
    </row>
    <row r="496" spans="1:40" ht="18.75" customHeight="1">
      <c r="A496" s="513"/>
      <c r="B496" s="549"/>
      <c r="C496" s="513"/>
      <c r="D496" s="513"/>
      <c r="E496" s="513"/>
      <c r="F496" s="513"/>
      <c r="G496" s="513"/>
      <c r="H496" s="513"/>
      <c r="I496" s="513"/>
      <c r="J496" s="513"/>
      <c r="K496" s="513"/>
      <c r="L496" s="513"/>
      <c r="M496" s="513"/>
      <c r="N496" s="513"/>
      <c r="O496" s="513"/>
      <c r="P496" s="513"/>
      <c r="Q496" s="513"/>
      <c r="R496" s="513"/>
      <c r="S496" s="513"/>
      <c r="T496" s="513"/>
      <c r="U496" s="513"/>
      <c r="V496" s="513"/>
      <c r="W496" s="513"/>
      <c r="X496" s="513"/>
      <c r="Y496" s="513"/>
      <c r="Z496" s="513"/>
      <c r="AA496" s="513"/>
      <c r="AB496" s="513"/>
      <c r="AC496" s="513"/>
      <c r="AD496" s="513"/>
      <c r="AE496" s="513"/>
      <c r="AF496" s="513"/>
      <c r="AG496" s="513"/>
      <c r="AH496" s="513"/>
      <c r="AI496" s="513"/>
      <c r="AJ496" s="513"/>
      <c r="AK496" s="513"/>
      <c r="AL496" s="513"/>
      <c r="AM496" s="513"/>
      <c r="AN496" s="513"/>
    </row>
    <row r="497" spans="1:40" ht="18.75" customHeight="1">
      <c r="A497" s="513"/>
      <c r="B497" s="549"/>
      <c r="C497" s="513"/>
      <c r="D497" s="513"/>
      <c r="E497" s="513"/>
      <c r="F497" s="513"/>
      <c r="G497" s="513"/>
      <c r="H497" s="513"/>
      <c r="I497" s="513"/>
      <c r="J497" s="513"/>
      <c r="K497" s="513"/>
      <c r="L497" s="513"/>
      <c r="M497" s="513"/>
      <c r="N497" s="513"/>
      <c r="O497" s="513"/>
      <c r="P497" s="513"/>
      <c r="Q497" s="513"/>
      <c r="R497" s="513"/>
      <c r="S497" s="513"/>
      <c r="T497" s="513"/>
      <c r="U497" s="513"/>
      <c r="V497" s="513"/>
      <c r="W497" s="513"/>
      <c r="X497" s="513"/>
      <c r="Y497" s="513"/>
      <c r="Z497" s="513"/>
      <c r="AA497" s="513"/>
      <c r="AB497" s="513"/>
      <c r="AC497" s="513"/>
      <c r="AD497" s="513"/>
      <c r="AE497" s="513"/>
      <c r="AF497" s="513"/>
      <c r="AG497" s="513"/>
      <c r="AH497" s="513"/>
      <c r="AI497" s="513"/>
      <c r="AJ497" s="513"/>
      <c r="AK497" s="513"/>
      <c r="AL497" s="513"/>
      <c r="AM497" s="513"/>
      <c r="AN497" s="513"/>
    </row>
    <row r="498" spans="1:40" ht="18.75" customHeight="1">
      <c r="A498" s="513"/>
      <c r="B498" s="549"/>
      <c r="C498" s="513"/>
      <c r="D498" s="513"/>
      <c r="E498" s="513"/>
      <c r="F498" s="513"/>
      <c r="G498" s="513"/>
      <c r="H498" s="513"/>
      <c r="I498" s="513"/>
      <c r="J498" s="513"/>
      <c r="K498" s="513"/>
      <c r="L498" s="513"/>
      <c r="M498" s="513"/>
      <c r="N498" s="513"/>
      <c r="O498" s="513"/>
      <c r="P498" s="513"/>
      <c r="Q498" s="513"/>
      <c r="R498" s="513"/>
      <c r="S498" s="513"/>
      <c r="T498" s="513"/>
      <c r="U498" s="513"/>
      <c r="V498" s="513"/>
      <c r="W498" s="513"/>
      <c r="X498" s="513"/>
      <c r="Y498" s="513"/>
      <c r="Z498" s="513"/>
      <c r="AA498" s="513"/>
      <c r="AB498" s="513"/>
      <c r="AC498" s="513"/>
      <c r="AD498" s="513"/>
      <c r="AE498" s="513"/>
      <c r="AF498" s="513"/>
      <c r="AG498" s="513"/>
      <c r="AH498" s="513"/>
      <c r="AI498" s="513"/>
      <c r="AJ498" s="513"/>
      <c r="AK498" s="513"/>
      <c r="AL498" s="513"/>
      <c r="AM498" s="513"/>
      <c r="AN498" s="513"/>
    </row>
    <row r="499" spans="1:40" ht="18.75" customHeight="1">
      <c r="A499" s="513"/>
      <c r="B499" s="549"/>
      <c r="C499" s="513"/>
      <c r="D499" s="513"/>
      <c r="E499" s="513"/>
      <c r="F499" s="513"/>
      <c r="G499" s="513"/>
      <c r="H499" s="513"/>
      <c r="I499" s="513"/>
      <c r="J499" s="513"/>
      <c r="K499" s="513"/>
      <c r="L499" s="513"/>
      <c r="M499" s="513"/>
      <c r="N499" s="513"/>
      <c r="O499" s="513"/>
      <c r="P499" s="513"/>
      <c r="Q499" s="513"/>
      <c r="R499" s="513"/>
      <c r="S499" s="513"/>
      <c r="T499" s="513"/>
      <c r="U499" s="513"/>
      <c r="V499" s="513"/>
      <c r="W499" s="513"/>
      <c r="X499" s="513"/>
      <c r="Y499" s="513"/>
      <c r="Z499" s="513"/>
      <c r="AA499" s="513"/>
      <c r="AB499" s="513"/>
      <c r="AC499" s="513"/>
      <c r="AD499" s="513"/>
      <c r="AE499" s="513"/>
      <c r="AF499" s="513"/>
      <c r="AG499" s="513"/>
      <c r="AH499" s="513"/>
      <c r="AI499" s="513"/>
      <c r="AJ499" s="513"/>
      <c r="AK499" s="513"/>
      <c r="AL499" s="513"/>
      <c r="AM499" s="513"/>
      <c r="AN499" s="513"/>
    </row>
    <row r="500" spans="1:40" ht="18.75" customHeight="1">
      <c r="A500" s="513"/>
      <c r="B500" s="549"/>
      <c r="C500" s="51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3"/>
      <c r="P500" s="513"/>
      <c r="Q500" s="513"/>
      <c r="R500" s="513"/>
      <c r="S500" s="513"/>
      <c r="T500" s="513"/>
      <c r="U500" s="513"/>
      <c r="V500" s="513"/>
      <c r="W500" s="513"/>
      <c r="X500" s="513"/>
      <c r="Y500" s="513"/>
      <c r="Z500" s="513"/>
      <c r="AA500" s="513"/>
      <c r="AB500" s="513"/>
      <c r="AC500" s="513"/>
      <c r="AD500" s="513"/>
      <c r="AE500" s="513"/>
      <c r="AF500" s="513"/>
      <c r="AG500" s="513"/>
      <c r="AH500" s="513"/>
      <c r="AI500" s="513"/>
      <c r="AJ500" s="513"/>
      <c r="AK500" s="513"/>
      <c r="AL500" s="513"/>
      <c r="AM500" s="513"/>
      <c r="AN500" s="513"/>
    </row>
    <row r="501" spans="1:40" ht="18.75" customHeight="1">
      <c r="A501" s="513"/>
      <c r="B501" s="549"/>
      <c r="C501" s="51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3"/>
      <c r="P501" s="513"/>
      <c r="Q501" s="513"/>
      <c r="R501" s="513"/>
      <c r="S501" s="513"/>
      <c r="T501" s="513"/>
      <c r="U501" s="513"/>
      <c r="V501" s="513"/>
      <c r="W501" s="513"/>
      <c r="X501" s="513"/>
      <c r="Y501" s="513"/>
      <c r="Z501" s="513"/>
      <c r="AA501" s="513"/>
      <c r="AB501" s="513"/>
      <c r="AC501" s="513"/>
      <c r="AD501" s="513"/>
      <c r="AE501" s="513"/>
      <c r="AF501" s="513"/>
      <c r="AG501" s="513"/>
      <c r="AH501" s="513"/>
      <c r="AI501" s="513"/>
      <c r="AJ501" s="513"/>
      <c r="AK501" s="513"/>
      <c r="AL501" s="513"/>
      <c r="AM501" s="513"/>
      <c r="AN501" s="513"/>
    </row>
    <row r="502" spans="1:40" ht="18.75" customHeight="1">
      <c r="A502" s="513"/>
      <c r="B502" s="549"/>
      <c r="C502" s="51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3"/>
      <c r="P502" s="513"/>
      <c r="Q502" s="513"/>
      <c r="R502" s="513"/>
      <c r="S502" s="513"/>
      <c r="T502" s="513"/>
      <c r="U502" s="513"/>
      <c r="V502" s="513"/>
      <c r="W502" s="513"/>
      <c r="X502" s="513"/>
      <c r="Y502" s="513"/>
      <c r="Z502" s="513"/>
      <c r="AA502" s="513"/>
      <c r="AB502" s="513"/>
      <c r="AC502" s="513"/>
      <c r="AD502" s="513"/>
      <c r="AE502" s="513"/>
      <c r="AF502" s="513"/>
      <c r="AG502" s="513"/>
      <c r="AH502" s="513"/>
      <c r="AI502" s="513"/>
      <c r="AJ502" s="513"/>
      <c r="AK502" s="513"/>
      <c r="AL502" s="513"/>
      <c r="AM502" s="513"/>
      <c r="AN502" s="513"/>
    </row>
    <row r="503" spans="1:40" ht="18.75" customHeight="1">
      <c r="A503" s="513"/>
      <c r="B503" s="549"/>
      <c r="C503" s="51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3"/>
      <c r="P503" s="513"/>
      <c r="Q503" s="513"/>
      <c r="R503" s="513"/>
      <c r="S503" s="513"/>
      <c r="T503" s="513"/>
      <c r="U503" s="513"/>
      <c r="V503" s="513"/>
      <c r="W503" s="513"/>
      <c r="X503" s="513"/>
      <c r="Y503" s="513"/>
      <c r="Z503" s="513"/>
      <c r="AA503" s="513"/>
      <c r="AB503" s="513"/>
      <c r="AC503" s="513"/>
      <c r="AD503" s="513"/>
      <c r="AE503" s="513"/>
      <c r="AF503" s="513"/>
      <c r="AG503" s="513"/>
      <c r="AH503" s="513"/>
      <c r="AI503" s="513"/>
      <c r="AJ503" s="513"/>
      <c r="AK503" s="513"/>
      <c r="AL503" s="513"/>
      <c r="AM503" s="513"/>
      <c r="AN503" s="513"/>
    </row>
    <row r="504" spans="1:40" ht="18.75" customHeight="1">
      <c r="A504" s="513"/>
      <c r="B504" s="549"/>
      <c r="C504" s="51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3"/>
      <c r="P504" s="513"/>
      <c r="Q504" s="513"/>
      <c r="R504" s="513"/>
      <c r="S504" s="513"/>
      <c r="T504" s="513"/>
      <c r="U504" s="513"/>
      <c r="V504" s="513"/>
      <c r="W504" s="513"/>
      <c r="X504" s="513"/>
      <c r="Y504" s="513"/>
      <c r="Z504" s="513"/>
      <c r="AA504" s="513"/>
      <c r="AB504" s="513"/>
      <c r="AC504" s="513"/>
      <c r="AD504" s="513"/>
      <c r="AE504" s="513"/>
      <c r="AF504" s="513"/>
      <c r="AG504" s="513"/>
      <c r="AH504" s="513"/>
      <c r="AI504" s="513"/>
      <c r="AJ504" s="513"/>
      <c r="AK504" s="513"/>
      <c r="AL504" s="513"/>
      <c r="AM504" s="513"/>
      <c r="AN504" s="513"/>
    </row>
    <row r="505" spans="1:40" ht="18.75" customHeight="1">
      <c r="A505" s="513"/>
      <c r="B505" s="549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  <c r="R505" s="513"/>
      <c r="S505" s="513"/>
      <c r="T505" s="513"/>
      <c r="U505" s="513"/>
      <c r="V505" s="513"/>
      <c r="W505" s="513"/>
      <c r="X505" s="513"/>
      <c r="Y505" s="513"/>
      <c r="Z505" s="513"/>
      <c r="AA505" s="513"/>
      <c r="AB505" s="513"/>
      <c r="AC505" s="513"/>
      <c r="AD505" s="513"/>
      <c r="AE505" s="513"/>
      <c r="AF505" s="513"/>
      <c r="AG505" s="513"/>
      <c r="AH505" s="513"/>
      <c r="AI505" s="513"/>
      <c r="AJ505" s="513"/>
      <c r="AK505" s="513"/>
      <c r="AL505" s="513"/>
      <c r="AM505" s="513"/>
      <c r="AN505" s="513"/>
    </row>
    <row r="506" spans="1:40" ht="18.75" customHeight="1">
      <c r="A506" s="513"/>
      <c r="B506" s="549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3"/>
      <c r="P506" s="513"/>
      <c r="Q506" s="513"/>
      <c r="R506" s="513"/>
      <c r="S506" s="513"/>
      <c r="T506" s="513"/>
      <c r="U506" s="513"/>
      <c r="V506" s="513"/>
      <c r="W506" s="513"/>
      <c r="X506" s="513"/>
      <c r="Y506" s="513"/>
      <c r="Z506" s="513"/>
      <c r="AA506" s="513"/>
      <c r="AB506" s="513"/>
      <c r="AC506" s="513"/>
      <c r="AD506" s="513"/>
      <c r="AE506" s="513"/>
      <c r="AF506" s="513"/>
      <c r="AG506" s="513"/>
      <c r="AH506" s="513"/>
      <c r="AI506" s="513"/>
      <c r="AJ506" s="513"/>
      <c r="AK506" s="513"/>
      <c r="AL506" s="513"/>
      <c r="AM506" s="513"/>
      <c r="AN506" s="513"/>
    </row>
    <row r="507" spans="1:40" ht="18.75" customHeight="1">
      <c r="A507" s="513"/>
      <c r="B507" s="549"/>
      <c r="C507" s="51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3"/>
      <c r="P507" s="513"/>
      <c r="Q507" s="513"/>
      <c r="R507" s="513"/>
      <c r="S507" s="513"/>
      <c r="T507" s="513"/>
      <c r="U507" s="513"/>
      <c r="V507" s="513"/>
      <c r="W507" s="513"/>
      <c r="X507" s="513"/>
      <c r="Y507" s="513"/>
      <c r="Z507" s="513"/>
      <c r="AA507" s="513"/>
      <c r="AB507" s="513"/>
      <c r="AC507" s="513"/>
      <c r="AD507" s="513"/>
      <c r="AE507" s="513"/>
      <c r="AF507" s="513"/>
      <c r="AG507" s="513"/>
      <c r="AH507" s="513"/>
      <c r="AI507" s="513"/>
      <c r="AJ507" s="513"/>
      <c r="AK507" s="513"/>
      <c r="AL507" s="513"/>
      <c r="AM507" s="513"/>
      <c r="AN507" s="513"/>
    </row>
    <row r="508" spans="1:40" ht="18.75" customHeight="1">
      <c r="A508" s="513"/>
      <c r="B508" s="549"/>
      <c r="C508" s="51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  <c r="R508" s="513"/>
      <c r="S508" s="513"/>
      <c r="T508" s="513"/>
      <c r="U508" s="513"/>
      <c r="V508" s="513"/>
      <c r="W508" s="513"/>
      <c r="X508" s="513"/>
      <c r="Y508" s="513"/>
      <c r="Z508" s="513"/>
      <c r="AA508" s="513"/>
      <c r="AB508" s="513"/>
      <c r="AC508" s="513"/>
      <c r="AD508" s="513"/>
      <c r="AE508" s="513"/>
      <c r="AF508" s="513"/>
      <c r="AG508" s="513"/>
      <c r="AH508" s="513"/>
      <c r="AI508" s="513"/>
      <c r="AJ508" s="513"/>
      <c r="AK508" s="513"/>
      <c r="AL508" s="513"/>
      <c r="AM508" s="513"/>
      <c r="AN508" s="513"/>
    </row>
    <row r="509" spans="1:40" ht="18.75" customHeight="1">
      <c r="A509" s="513"/>
      <c r="B509" s="549"/>
      <c r="C509" s="51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3"/>
      <c r="P509" s="513"/>
      <c r="Q509" s="513"/>
      <c r="R509" s="513"/>
      <c r="S509" s="513"/>
      <c r="T509" s="513"/>
      <c r="U509" s="513"/>
      <c r="V509" s="513"/>
      <c r="W509" s="513"/>
      <c r="X509" s="513"/>
      <c r="Y509" s="513"/>
      <c r="Z509" s="513"/>
      <c r="AA509" s="513"/>
      <c r="AB509" s="513"/>
      <c r="AC509" s="513"/>
      <c r="AD509" s="513"/>
      <c r="AE509" s="513"/>
      <c r="AF509" s="513"/>
      <c r="AG509" s="513"/>
      <c r="AH509" s="513"/>
      <c r="AI509" s="513"/>
      <c r="AJ509" s="513"/>
      <c r="AK509" s="513"/>
      <c r="AL509" s="513"/>
      <c r="AM509" s="513"/>
      <c r="AN509" s="513"/>
    </row>
    <row r="510" spans="1:40" ht="18.75" customHeight="1">
      <c r="A510" s="513"/>
      <c r="B510" s="549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  <c r="R510" s="513"/>
      <c r="S510" s="513"/>
      <c r="T510" s="513"/>
      <c r="U510" s="513"/>
      <c r="V510" s="513"/>
      <c r="W510" s="513"/>
      <c r="X510" s="513"/>
      <c r="Y510" s="513"/>
      <c r="Z510" s="513"/>
      <c r="AA510" s="513"/>
      <c r="AB510" s="513"/>
      <c r="AC510" s="513"/>
      <c r="AD510" s="513"/>
      <c r="AE510" s="513"/>
      <c r="AF510" s="513"/>
      <c r="AG510" s="513"/>
      <c r="AH510" s="513"/>
      <c r="AI510" s="513"/>
      <c r="AJ510" s="513"/>
      <c r="AK510" s="513"/>
      <c r="AL510" s="513"/>
      <c r="AM510" s="513"/>
      <c r="AN510" s="513"/>
    </row>
    <row r="511" spans="1:40" ht="18.75" customHeight="1">
      <c r="A511" s="513"/>
      <c r="B511" s="549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  <c r="R511" s="513"/>
      <c r="S511" s="513"/>
      <c r="T511" s="513"/>
      <c r="U511" s="513"/>
      <c r="V511" s="513"/>
      <c r="W511" s="513"/>
      <c r="X511" s="513"/>
      <c r="Y511" s="513"/>
      <c r="Z511" s="513"/>
      <c r="AA511" s="513"/>
      <c r="AB511" s="513"/>
      <c r="AC511" s="513"/>
      <c r="AD511" s="513"/>
      <c r="AE511" s="513"/>
      <c r="AF511" s="513"/>
      <c r="AG511" s="513"/>
      <c r="AH511" s="513"/>
      <c r="AI511" s="513"/>
      <c r="AJ511" s="513"/>
      <c r="AK511" s="513"/>
      <c r="AL511" s="513"/>
      <c r="AM511" s="513"/>
      <c r="AN511" s="513"/>
    </row>
    <row r="512" spans="1:40" ht="18.75" customHeight="1">
      <c r="A512" s="513"/>
      <c r="B512" s="549"/>
      <c r="C512" s="51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3"/>
      <c r="P512" s="513"/>
      <c r="Q512" s="513"/>
      <c r="R512" s="513"/>
      <c r="S512" s="513"/>
      <c r="T512" s="513"/>
      <c r="U512" s="513"/>
      <c r="V512" s="513"/>
      <c r="W512" s="513"/>
      <c r="X512" s="513"/>
      <c r="Y512" s="513"/>
      <c r="Z512" s="513"/>
      <c r="AA512" s="513"/>
      <c r="AB512" s="513"/>
      <c r="AC512" s="513"/>
      <c r="AD512" s="513"/>
      <c r="AE512" s="513"/>
      <c r="AF512" s="513"/>
      <c r="AG512" s="513"/>
      <c r="AH512" s="513"/>
      <c r="AI512" s="513"/>
      <c r="AJ512" s="513"/>
      <c r="AK512" s="513"/>
      <c r="AL512" s="513"/>
      <c r="AM512" s="513"/>
      <c r="AN512" s="513"/>
    </row>
    <row r="513" spans="1:40" ht="18.75" customHeight="1">
      <c r="A513" s="513"/>
      <c r="B513" s="549"/>
      <c r="C513" s="51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3"/>
      <c r="P513" s="513"/>
      <c r="Q513" s="513"/>
      <c r="R513" s="513"/>
      <c r="S513" s="513"/>
      <c r="T513" s="513"/>
      <c r="U513" s="513"/>
      <c r="V513" s="513"/>
      <c r="W513" s="513"/>
      <c r="X513" s="513"/>
      <c r="Y513" s="513"/>
      <c r="Z513" s="513"/>
      <c r="AA513" s="513"/>
      <c r="AB513" s="513"/>
      <c r="AC513" s="513"/>
      <c r="AD513" s="513"/>
      <c r="AE513" s="513"/>
      <c r="AF513" s="513"/>
      <c r="AG513" s="513"/>
      <c r="AH513" s="513"/>
      <c r="AI513" s="513"/>
      <c r="AJ513" s="513"/>
      <c r="AK513" s="513"/>
      <c r="AL513" s="513"/>
      <c r="AM513" s="513"/>
      <c r="AN513" s="513"/>
    </row>
    <row r="514" spans="1:40" ht="18.75" customHeight="1">
      <c r="A514" s="513"/>
      <c r="B514" s="549"/>
      <c r="C514" s="51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3"/>
      <c r="P514" s="513"/>
      <c r="Q514" s="513"/>
      <c r="R514" s="513"/>
      <c r="S514" s="513"/>
      <c r="T514" s="513"/>
      <c r="U514" s="513"/>
      <c r="V514" s="513"/>
      <c r="W514" s="513"/>
      <c r="X514" s="513"/>
      <c r="Y514" s="513"/>
      <c r="Z514" s="513"/>
      <c r="AA514" s="513"/>
      <c r="AB514" s="513"/>
      <c r="AC514" s="513"/>
      <c r="AD514" s="513"/>
      <c r="AE514" s="513"/>
      <c r="AF514" s="513"/>
      <c r="AG514" s="513"/>
      <c r="AH514" s="513"/>
      <c r="AI514" s="513"/>
      <c r="AJ514" s="513"/>
      <c r="AK514" s="513"/>
      <c r="AL514" s="513"/>
      <c r="AM514" s="513"/>
      <c r="AN514" s="513"/>
    </row>
    <row r="515" spans="1:40" ht="18.75" customHeight="1">
      <c r="A515" s="513"/>
      <c r="B515" s="549"/>
      <c r="C515" s="513"/>
      <c r="D515" s="513"/>
      <c r="E515" s="513"/>
      <c r="F515" s="513"/>
      <c r="G515" s="513"/>
      <c r="H515" s="513"/>
      <c r="I515" s="513"/>
      <c r="J515" s="513"/>
      <c r="K515" s="513"/>
      <c r="L515" s="513"/>
      <c r="M515" s="513"/>
      <c r="N515" s="513"/>
      <c r="O515" s="513"/>
      <c r="P515" s="513"/>
      <c r="Q515" s="513"/>
      <c r="R515" s="513"/>
      <c r="S515" s="513"/>
      <c r="T515" s="513"/>
      <c r="U515" s="513"/>
      <c r="V515" s="513"/>
      <c r="W515" s="513"/>
      <c r="X515" s="513"/>
      <c r="Y515" s="513"/>
      <c r="Z515" s="513"/>
      <c r="AA515" s="513"/>
      <c r="AB515" s="513"/>
      <c r="AC515" s="513"/>
      <c r="AD515" s="513"/>
      <c r="AE515" s="513"/>
      <c r="AF515" s="513"/>
      <c r="AG515" s="513"/>
      <c r="AH515" s="513"/>
      <c r="AI515" s="513"/>
      <c r="AJ515" s="513"/>
      <c r="AK515" s="513"/>
      <c r="AL515" s="513"/>
      <c r="AM515" s="513"/>
      <c r="AN515" s="513"/>
    </row>
    <row r="516" spans="1:40" ht="18.75" customHeight="1">
      <c r="A516" s="513"/>
      <c r="B516" s="549"/>
      <c r="C516" s="513"/>
      <c r="D516" s="513"/>
      <c r="E516" s="513"/>
      <c r="F516" s="513"/>
      <c r="G516" s="513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  <c r="R516" s="513"/>
      <c r="S516" s="513"/>
      <c r="T516" s="513"/>
      <c r="U516" s="513"/>
      <c r="V516" s="513"/>
      <c r="W516" s="513"/>
      <c r="X516" s="513"/>
      <c r="Y516" s="513"/>
      <c r="Z516" s="513"/>
      <c r="AA516" s="513"/>
      <c r="AB516" s="513"/>
      <c r="AC516" s="513"/>
      <c r="AD516" s="513"/>
      <c r="AE516" s="513"/>
      <c r="AF516" s="513"/>
      <c r="AG516" s="513"/>
      <c r="AH516" s="513"/>
      <c r="AI516" s="513"/>
      <c r="AJ516" s="513"/>
      <c r="AK516" s="513"/>
      <c r="AL516" s="513"/>
      <c r="AM516" s="513"/>
      <c r="AN516" s="513"/>
    </row>
    <row r="517" spans="1:40" ht="18.75" customHeight="1">
      <c r="A517" s="513"/>
      <c r="B517" s="549"/>
      <c r="C517" s="513"/>
      <c r="D517" s="513"/>
      <c r="E517" s="513"/>
      <c r="F517" s="513"/>
      <c r="G517" s="513"/>
      <c r="H517" s="513"/>
      <c r="I517" s="513"/>
      <c r="J517" s="513"/>
      <c r="K517" s="513"/>
      <c r="L517" s="513"/>
      <c r="M517" s="513"/>
      <c r="N517" s="513"/>
      <c r="O517" s="513"/>
      <c r="P517" s="513"/>
      <c r="Q517" s="513"/>
      <c r="R517" s="513"/>
      <c r="S517" s="513"/>
      <c r="T517" s="513"/>
      <c r="U517" s="513"/>
      <c r="V517" s="513"/>
      <c r="W517" s="513"/>
      <c r="X517" s="513"/>
      <c r="Y517" s="513"/>
      <c r="Z517" s="513"/>
      <c r="AA517" s="513"/>
      <c r="AB517" s="513"/>
      <c r="AC517" s="513"/>
      <c r="AD517" s="513"/>
      <c r="AE517" s="513"/>
      <c r="AF517" s="513"/>
      <c r="AG517" s="513"/>
      <c r="AH517" s="513"/>
      <c r="AI517" s="513"/>
      <c r="AJ517" s="513"/>
      <c r="AK517" s="513"/>
      <c r="AL517" s="513"/>
      <c r="AM517" s="513"/>
      <c r="AN517" s="513"/>
    </row>
    <row r="518" spans="1:40" ht="18.75" customHeight="1">
      <c r="A518" s="513"/>
      <c r="B518" s="549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  <c r="R518" s="513"/>
      <c r="S518" s="513"/>
      <c r="T518" s="513"/>
      <c r="U518" s="513"/>
      <c r="V518" s="513"/>
      <c r="W518" s="513"/>
      <c r="X518" s="513"/>
      <c r="Y518" s="513"/>
      <c r="Z518" s="513"/>
      <c r="AA518" s="513"/>
      <c r="AB518" s="513"/>
      <c r="AC518" s="513"/>
      <c r="AD518" s="513"/>
      <c r="AE518" s="513"/>
      <c r="AF518" s="513"/>
      <c r="AG518" s="513"/>
      <c r="AH518" s="513"/>
      <c r="AI518" s="513"/>
      <c r="AJ518" s="513"/>
      <c r="AK518" s="513"/>
      <c r="AL518" s="513"/>
      <c r="AM518" s="513"/>
      <c r="AN518" s="513"/>
    </row>
    <row r="519" spans="1:40" ht="18.75" customHeight="1">
      <c r="A519" s="513"/>
      <c r="B519" s="549"/>
      <c r="C519" s="513"/>
      <c r="D519" s="513"/>
      <c r="E519" s="513"/>
      <c r="F519" s="513"/>
      <c r="G519" s="513"/>
      <c r="H519" s="513"/>
      <c r="I519" s="513"/>
      <c r="J519" s="513"/>
      <c r="K519" s="513"/>
      <c r="L519" s="513"/>
      <c r="M519" s="513"/>
      <c r="N519" s="513"/>
      <c r="O519" s="513"/>
      <c r="P519" s="513"/>
      <c r="Q519" s="513"/>
      <c r="R519" s="513"/>
      <c r="S519" s="513"/>
      <c r="T519" s="513"/>
      <c r="U519" s="513"/>
      <c r="V519" s="513"/>
      <c r="W519" s="513"/>
      <c r="X519" s="513"/>
      <c r="Y519" s="513"/>
      <c r="Z519" s="513"/>
      <c r="AA519" s="513"/>
      <c r="AB519" s="513"/>
      <c r="AC519" s="513"/>
      <c r="AD519" s="513"/>
      <c r="AE519" s="513"/>
      <c r="AF519" s="513"/>
      <c r="AG519" s="513"/>
      <c r="AH519" s="513"/>
      <c r="AI519" s="513"/>
      <c r="AJ519" s="513"/>
      <c r="AK519" s="513"/>
      <c r="AL519" s="513"/>
      <c r="AM519" s="513"/>
      <c r="AN519" s="513"/>
    </row>
    <row r="520" spans="1:40" ht="18.75" customHeight="1">
      <c r="A520" s="513"/>
      <c r="B520" s="549"/>
      <c r="C520" s="513"/>
      <c r="D520" s="513"/>
      <c r="E520" s="513"/>
      <c r="F520" s="513"/>
      <c r="G520" s="513"/>
      <c r="H520" s="513"/>
      <c r="I520" s="513"/>
      <c r="J520" s="513"/>
      <c r="K520" s="513"/>
      <c r="L520" s="513"/>
      <c r="M520" s="513"/>
      <c r="N520" s="513"/>
      <c r="O520" s="513"/>
      <c r="P520" s="513"/>
      <c r="Q520" s="513"/>
      <c r="R520" s="513"/>
      <c r="S520" s="513"/>
      <c r="T520" s="513"/>
      <c r="U520" s="513"/>
      <c r="V520" s="513"/>
      <c r="W520" s="513"/>
      <c r="X520" s="513"/>
      <c r="Y520" s="513"/>
      <c r="Z520" s="513"/>
      <c r="AA520" s="513"/>
      <c r="AB520" s="513"/>
      <c r="AC520" s="513"/>
      <c r="AD520" s="513"/>
      <c r="AE520" s="513"/>
      <c r="AF520" s="513"/>
      <c r="AG520" s="513"/>
      <c r="AH520" s="513"/>
      <c r="AI520" s="513"/>
      <c r="AJ520" s="513"/>
      <c r="AK520" s="513"/>
      <c r="AL520" s="513"/>
      <c r="AM520" s="513"/>
      <c r="AN520" s="513"/>
    </row>
    <row r="521" spans="1:40" ht="18.75" customHeight="1">
      <c r="A521" s="513"/>
      <c r="B521" s="549"/>
      <c r="C521" s="513"/>
      <c r="D521" s="513"/>
      <c r="E521" s="513"/>
      <c r="F521" s="513"/>
      <c r="G521" s="513"/>
      <c r="H521" s="513"/>
      <c r="I521" s="513"/>
      <c r="J521" s="513"/>
      <c r="K521" s="513"/>
      <c r="L521" s="513"/>
      <c r="M521" s="513"/>
      <c r="N521" s="513"/>
      <c r="O521" s="513"/>
      <c r="P521" s="513"/>
      <c r="Q521" s="513"/>
      <c r="R521" s="513"/>
      <c r="S521" s="513"/>
      <c r="T521" s="513"/>
      <c r="U521" s="513"/>
      <c r="V521" s="513"/>
      <c r="W521" s="513"/>
      <c r="X521" s="513"/>
      <c r="Y521" s="513"/>
      <c r="Z521" s="513"/>
      <c r="AA521" s="513"/>
      <c r="AB521" s="513"/>
      <c r="AC521" s="513"/>
      <c r="AD521" s="513"/>
      <c r="AE521" s="513"/>
      <c r="AF521" s="513"/>
      <c r="AG521" s="513"/>
      <c r="AH521" s="513"/>
      <c r="AI521" s="513"/>
      <c r="AJ521" s="513"/>
      <c r="AK521" s="513"/>
      <c r="AL521" s="513"/>
      <c r="AM521" s="513"/>
      <c r="AN521" s="513"/>
    </row>
    <row r="522" spans="1:40" ht="18.75" customHeight="1">
      <c r="A522" s="513"/>
      <c r="B522" s="549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  <c r="R522" s="513"/>
      <c r="S522" s="513"/>
      <c r="T522" s="513"/>
      <c r="U522" s="513"/>
      <c r="V522" s="513"/>
      <c r="W522" s="513"/>
      <c r="X522" s="513"/>
      <c r="Y522" s="513"/>
      <c r="Z522" s="513"/>
      <c r="AA522" s="513"/>
      <c r="AB522" s="513"/>
      <c r="AC522" s="513"/>
      <c r="AD522" s="513"/>
      <c r="AE522" s="513"/>
      <c r="AF522" s="513"/>
      <c r="AG522" s="513"/>
      <c r="AH522" s="513"/>
      <c r="AI522" s="513"/>
      <c r="AJ522" s="513"/>
      <c r="AK522" s="513"/>
      <c r="AL522" s="513"/>
      <c r="AM522" s="513"/>
      <c r="AN522" s="513"/>
    </row>
    <row r="523" spans="1:40" ht="18.75" customHeight="1">
      <c r="A523" s="513"/>
      <c r="B523" s="549"/>
      <c r="C523" s="513"/>
      <c r="D523" s="513"/>
      <c r="E523" s="513"/>
      <c r="F523" s="513"/>
      <c r="G523" s="513"/>
      <c r="H523" s="513"/>
      <c r="I523" s="513"/>
      <c r="J523" s="513"/>
      <c r="K523" s="513"/>
      <c r="L523" s="513"/>
      <c r="M523" s="513"/>
      <c r="N523" s="513"/>
      <c r="O523" s="513"/>
      <c r="P523" s="513"/>
      <c r="Q523" s="513"/>
      <c r="R523" s="513"/>
      <c r="S523" s="513"/>
      <c r="T523" s="513"/>
      <c r="U523" s="513"/>
      <c r="V523" s="513"/>
      <c r="W523" s="513"/>
      <c r="X523" s="513"/>
      <c r="Y523" s="513"/>
      <c r="Z523" s="513"/>
      <c r="AA523" s="513"/>
      <c r="AB523" s="513"/>
      <c r="AC523" s="513"/>
      <c r="AD523" s="513"/>
      <c r="AE523" s="513"/>
      <c r="AF523" s="513"/>
      <c r="AG523" s="513"/>
      <c r="AH523" s="513"/>
      <c r="AI523" s="513"/>
      <c r="AJ523" s="513"/>
      <c r="AK523" s="513"/>
      <c r="AL523" s="513"/>
      <c r="AM523" s="513"/>
      <c r="AN523" s="513"/>
    </row>
    <row r="524" spans="1:40" ht="18.75" customHeight="1">
      <c r="A524" s="513"/>
      <c r="B524" s="549"/>
      <c r="C524" s="513"/>
      <c r="D524" s="513"/>
      <c r="E524" s="513"/>
      <c r="F524" s="513"/>
      <c r="G524" s="513"/>
      <c r="H524" s="513"/>
      <c r="I524" s="513"/>
      <c r="J524" s="513"/>
      <c r="K524" s="513"/>
      <c r="L524" s="513"/>
      <c r="M524" s="513"/>
      <c r="N524" s="513"/>
      <c r="O524" s="513"/>
      <c r="P524" s="513"/>
      <c r="Q524" s="513"/>
      <c r="R524" s="513"/>
      <c r="S524" s="513"/>
      <c r="T524" s="513"/>
      <c r="U524" s="513"/>
      <c r="V524" s="513"/>
      <c r="W524" s="513"/>
      <c r="X524" s="513"/>
      <c r="Y524" s="513"/>
      <c r="Z524" s="513"/>
      <c r="AA524" s="513"/>
      <c r="AB524" s="513"/>
      <c r="AC524" s="513"/>
      <c r="AD524" s="513"/>
      <c r="AE524" s="513"/>
      <c r="AF524" s="513"/>
      <c r="AG524" s="513"/>
      <c r="AH524" s="513"/>
      <c r="AI524" s="513"/>
      <c r="AJ524" s="513"/>
      <c r="AK524" s="513"/>
      <c r="AL524" s="513"/>
      <c r="AM524" s="513"/>
      <c r="AN524" s="513"/>
    </row>
    <row r="525" spans="1:40" ht="18.75" customHeight="1">
      <c r="A525" s="513"/>
      <c r="B525" s="549"/>
      <c r="C525" s="513"/>
      <c r="D525" s="513"/>
      <c r="E525" s="513"/>
      <c r="F525" s="513"/>
      <c r="G525" s="513"/>
      <c r="H525" s="513"/>
      <c r="I525" s="513"/>
      <c r="J525" s="513"/>
      <c r="K525" s="513"/>
      <c r="L525" s="513"/>
      <c r="M525" s="513"/>
      <c r="N525" s="513"/>
      <c r="O525" s="513"/>
      <c r="P525" s="513"/>
      <c r="Q525" s="513"/>
      <c r="R525" s="513"/>
      <c r="S525" s="513"/>
      <c r="T525" s="513"/>
      <c r="U525" s="513"/>
      <c r="V525" s="513"/>
      <c r="W525" s="513"/>
      <c r="X525" s="513"/>
      <c r="Y525" s="513"/>
      <c r="Z525" s="513"/>
      <c r="AA525" s="513"/>
      <c r="AB525" s="513"/>
      <c r="AC525" s="513"/>
      <c r="AD525" s="513"/>
      <c r="AE525" s="513"/>
      <c r="AF525" s="513"/>
      <c r="AG525" s="513"/>
      <c r="AH525" s="513"/>
      <c r="AI525" s="513"/>
      <c r="AJ525" s="513"/>
      <c r="AK525" s="513"/>
      <c r="AL525" s="513"/>
      <c r="AM525" s="513"/>
      <c r="AN525" s="513"/>
    </row>
    <row r="526" spans="1:40" ht="18.75" customHeight="1">
      <c r="A526" s="513"/>
      <c r="B526" s="549"/>
      <c r="C526" s="513"/>
      <c r="D526" s="513"/>
      <c r="E526" s="513"/>
      <c r="F526" s="513"/>
      <c r="G526" s="513"/>
      <c r="H526" s="513"/>
      <c r="I526" s="513"/>
      <c r="J526" s="513"/>
      <c r="K526" s="513"/>
      <c r="L526" s="513"/>
      <c r="M526" s="513"/>
      <c r="N526" s="513"/>
      <c r="O526" s="513"/>
      <c r="P526" s="513"/>
      <c r="Q526" s="513"/>
      <c r="R526" s="513"/>
      <c r="S526" s="513"/>
      <c r="T526" s="513"/>
      <c r="U526" s="513"/>
      <c r="V526" s="513"/>
      <c r="W526" s="513"/>
      <c r="X526" s="513"/>
      <c r="Y526" s="513"/>
      <c r="Z526" s="513"/>
      <c r="AA526" s="513"/>
      <c r="AB526" s="513"/>
      <c r="AC526" s="513"/>
      <c r="AD526" s="513"/>
      <c r="AE526" s="513"/>
      <c r="AF526" s="513"/>
      <c r="AG526" s="513"/>
      <c r="AH526" s="513"/>
      <c r="AI526" s="513"/>
      <c r="AJ526" s="513"/>
      <c r="AK526" s="513"/>
      <c r="AL526" s="513"/>
      <c r="AM526" s="513"/>
      <c r="AN526" s="513"/>
    </row>
    <row r="527" spans="1:40" ht="18.75" customHeight="1">
      <c r="A527" s="513"/>
      <c r="B527" s="549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  <c r="R527" s="513"/>
      <c r="S527" s="513"/>
      <c r="T527" s="513"/>
      <c r="U527" s="513"/>
      <c r="V527" s="513"/>
      <c r="W527" s="513"/>
      <c r="X527" s="513"/>
      <c r="Y527" s="513"/>
      <c r="Z527" s="513"/>
      <c r="AA527" s="513"/>
      <c r="AB527" s="513"/>
      <c r="AC527" s="513"/>
      <c r="AD527" s="513"/>
      <c r="AE527" s="513"/>
      <c r="AF527" s="513"/>
      <c r="AG527" s="513"/>
      <c r="AH527" s="513"/>
      <c r="AI527" s="513"/>
      <c r="AJ527" s="513"/>
      <c r="AK527" s="513"/>
      <c r="AL527" s="513"/>
      <c r="AM527" s="513"/>
      <c r="AN527" s="513"/>
    </row>
    <row r="528" spans="1:40" ht="18.75" customHeight="1">
      <c r="A528" s="513"/>
      <c r="B528" s="549"/>
      <c r="C528" s="513"/>
      <c r="D528" s="513"/>
      <c r="E528" s="513"/>
      <c r="F528" s="513"/>
      <c r="G528" s="513"/>
      <c r="H528" s="513"/>
      <c r="I528" s="513"/>
      <c r="J528" s="513"/>
      <c r="K528" s="513"/>
      <c r="L528" s="513"/>
      <c r="M528" s="513"/>
      <c r="N528" s="513"/>
      <c r="O528" s="513"/>
      <c r="P528" s="513"/>
      <c r="Q528" s="513"/>
      <c r="R528" s="513"/>
      <c r="S528" s="513"/>
      <c r="T528" s="513"/>
      <c r="U528" s="513"/>
      <c r="V528" s="513"/>
      <c r="W528" s="513"/>
      <c r="X528" s="513"/>
      <c r="Y528" s="513"/>
      <c r="Z528" s="513"/>
      <c r="AA528" s="513"/>
      <c r="AB528" s="513"/>
      <c r="AC528" s="513"/>
      <c r="AD528" s="513"/>
      <c r="AE528" s="513"/>
      <c r="AF528" s="513"/>
      <c r="AG528" s="513"/>
      <c r="AH528" s="513"/>
      <c r="AI528" s="513"/>
      <c r="AJ528" s="513"/>
      <c r="AK528" s="513"/>
      <c r="AL528" s="513"/>
      <c r="AM528" s="513"/>
      <c r="AN528" s="513"/>
    </row>
    <row r="529" spans="1:40" ht="18.75" customHeight="1">
      <c r="A529" s="513"/>
      <c r="B529" s="549"/>
      <c r="C529" s="513"/>
      <c r="D529" s="513"/>
      <c r="E529" s="513"/>
      <c r="F529" s="513"/>
      <c r="G529" s="513"/>
      <c r="H529" s="513"/>
      <c r="I529" s="513"/>
      <c r="J529" s="513"/>
      <c r="K529" s="513"/>
      <c r="L529" s="513"/>
      <c r="M529" s="513"/>
      <c r="N529" s="513"/>
      <c r="O529" s="513"/>
      <c r="P529" s="513"/>
      <c r="Q529" s="513"/>
      <c r="R529" s="513"/>
      <c r="S529" s="513"/>
      <c r="T529" s="513"/>
      <c r="U529" s="513"/>
      <c r="V529" s="513"/>
      <c r="W529" s="513"/>
      <c r="X529" s="513"/>
      <c r="Y529" s="513"/>
      <c r="Z529" s="513"/>
      <c r="AA529" s="513"/>
      <c r="AB529" s="513"/>
      <c r="AC529" s="513"/>
      <c r="AD529" s="513"/>
      <c r="AE529" s="513"/>
      <c r="AF529" s="513"/>
      <c r="AG529" s="513"/>
      <c r="AH529" s="513"/>
      <c r="AI529" s="513"/>
      <c r="AJ529" s="513"/>
      <c r="AK529" s="513"/>
      <c r="AL529" s="513"/>
      <c r="AM529" s="513"/>
      <c r="AN529" s="513"/>
    </row>
    <row r="530" spans="1:40" ht="18.75" customHeight="1">
      <c r="A530" s="513"/>
      <c r="B530" s="549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  <c r="R530" s="513"/>
      <c r="S530" s="513"/>
      <c r="T530" s="513"/>
      <c r="U530" s="513"/>
      <c r="V530" s="513"/>
      <c r="W530" s="513"/>
      <c r="X530" s="513"/>
      <c r="Y530" s="513"/>
      <c r="Z530" s="513"/>
      <c r="AA530" s="513"/>
      <c r="AB530" s="513"/>
      <c r="AC530" s="513"/>
      <c r="AD530" s="513"/>
      <c r="AE530" s="513"/>
      <c r="AF530" s="513"/>
      <c r="AG530" s="513"/>
      <c r="AH530" s="513"/>
      <c r="AI530" s="513"/>
      <c r="AJ530" s="513"/>
      <c r="AK530" s="513"/>
      <c r="AL530" s="513"/>
      <c r="AM530" s="513"/>
      <c r="AN530" s="513"/>
    </row>
    <row r="531" spans="1:40" ht="18.75" customHeight="1">
      <c r="A531" s="513"/>
      <c r="B531" s="549"/>
      <c r="C531" s="513"/>
      <c r="D531" s="513"/>
      <c r="E531" s="513"/>
      <c r="F531" s="513"/>
      <c r="G531" s="513"/>
      <c r="H531" s="513"/>
      <c r="I531" s="513"/>
      <c r="J531" s="513"/>
      <c r="K531" s="513"/>
      <c r="L531" s="513"/>
      <c r="M531" s="513"/>
      <c r="N531" s="513"/>
      <c r="O531" s="513"/>
      <c r="P531" s="513"/>
      <c r="Q531" s="513"/>
      <c r="R531" s="513"/>
      <c r="S531" s="513"/>
      <c r="T531" s="513"/>
      <c r="U531" s="513"/>
      <c r="V531" s="513"/>
      <c r="W531" s="513"/>
      <c r="X531" s="513"/>
      <c r="Y531" s="513"/>
      <c r="Z531" s="513"/>
      <c r="AA531" s="513"/>
      <c r="AB531" s="513"/>
      <c r="AC531" s="513"/>
      <c r="AD531" s="513"/>
      <c r="AE531" s="513"/>
      <c r="AF531" s="513"/>
      <c r="AG531" s="513"/>
      <c r="AH531" s="513"/>
      <c r="AI531" s="513"/>
      <c r="AJ531" s="513"/>
      <c r="AK531" s="513"/>
      <c r="AL531" s="513"/>
      <c r="AM531" s="513"/>
      <c r="AN531" s="513"/>
    </row>
    <row r="532" spans="1:40" ht="18.75" customHeight="1">
      <c r="A532" s="513"/>
      <c r="B532" s="549"/>
      <c r="C532" s="513"/>
      <c r="D532" s="513"/>
      <c r="E532" s="513"/>
      <c r="F532" s="513"/>
      <c r="G532" s="513"/>
      <c r="H532" s="513"/>
      <c r="I532" s="513"/>
      <c r="J532" s="513"/>
      <c r="K532" s="513"/>
      <c r="L532" s="513"/>
      <c r="M532" s="513"/>
      <c r="N532" s="513"/>
      <c r="O532" s="513"/>
      <c r="P532" s="513"/>
      <c r="Q532" s="513"/>
      <c r="R532" s="513"/>
      <c r="S532" s="513"/>
      <c r="T532" s="513"/>
      <c r="U532" s="513"/>
      <c r="V532" s="513"/>
      <c r="W532" s="513"/>
      <c r="X532" s="513"/>
      <c r="Y532" s="513"/>
      <c r="Z532" s="513"/>
      <c r="AA532" s="513"/>
      <c r="AB532" s="513"/>
      <c r="AC532" s="513"/>
      <c r="AD532" s="513"/>
      <c r="AE532" s="513"/>
      <c r="AF532" s="513"/>
      <c r="AG532" s="513"/>
      <c r="AH532" s="513"/>
      <c r="AI532" s="513"/>
      <c r="AJ532" s="513"/>
      <c r="AK532" s="513"/>
      <c r="AL532" s="513"/>
      <c r="AM532" s="513"/>
      <c r="AN532" s="513"/>
    </row>
    <row r="533" spans="1:40" ht="18.75" customHeight="1">
      <c r="A533" s="513"/>
      <c r="B533" s="549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  <c r="R533" s="513"/>
      <c r="S533" s="513"/>
      <c r="T533" s="513"/>
      <c r="U533" s="513"/>
      <c r="V533" s="513"/>
      <c r="W533" s="513"/>
      <c r="X533" s="513"/>
      <c r="Y533" s="513"/>
      <c r="Z533" s="513"/>
      <c r="AA533" s="513"/>
      <c r="AB533" s="513"/>
      <c r="AC533" s="513"/>
      <c r="AD533" s="513"/>
      <c r="AE533" s="513"/>
      <c r="AF533" s="513"/>
      <c r="AG533" s="513"/>
      <c r="AH533" s="513"/>
      <c r="AI533" s="513"/>
      <c r="AJ533" s="513"/>
      <c r="AK533" s="513"/>
      <c r="AL533" s="513"/>
      <c r="AM533" s="513"/>
      <c r="AN533" s="513"/>
    </row>
    <row r="534" spans="1:40" ht="18.75" customHeight="1">
      <c r="A534" s="513"/>
      <c r="B534" s="549"/>
      <c r="C534" s="513"/>
      <c r="D534" s="513"/>
      <c r="E534" s="513"/>
      <c r="F534" s="513"/>
      <c r="G534" s="513"/>
      <c r="H534" s="513"/>
      <c r="I534" s="513"/>
      <c r="J534" s="513"/>
      <c r="K534" s="513"/>
      <c r="L534" s="513"/>
      <c r="M534" s="513"/>
      <c r="N534" s="513"/>
      <c r="O534" s="513"/>
      <c r="P534" s="513"/>
      <c r="Q534" s="513"/>
      <c r="R534" s="513"/>
      <c r="S534" s="513"/>
      <c r="T534" s="513"/>
      <c r="U534" s="513"/>
      <c r="V534" s="513"/>
      <c r="W534" s="513"/>
      <c r="X534" s="513"/>
      <c r="Y534" s="513"/>
      <c r="Z534" s="513"/>
      <c r="AA534" s="513"/>
      <c r="AB534" s="513"/>
      <c r="AC534" s="513"/>
      <c r="AD534" s="513"/>
      <c r="AE534" s="513"/>
      <c r="AF534" s="513"/>
      <c r="AG534" s="513"/>
      <c r="AH534" s="513"/>
      <c r="AI534" s="513"/>
      <c r="AJ534" s="513"/>
      <c r="AK534" s="513"/>
      <c r="AL534" s="513"/>
      <c r="AM534" s="513"/>
      <c r="AN534" s="513"/>
    </row>
    <row r="535" spans="1:40" ht="18.75" customHeight="1">
      <c r="A535" s="513"/>
      <c r="B535" s="549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  <c r="R535" s="513"/>
      <c r="S535" s="513"/>
      <c r="T535" s="513"/>
      <c r="U535" s="513"/>
      <c r="V535" s="513"/>
      <c r="W535" s="513"/>
      <c r="X535" s="513"/>
      <c r="Y535" s="513"/>
      <c r="Z535" s="513"/>
      <c r="AA535" s="513"/>
      <c r="AB535" s="513"/>
      <c r="AC535" s="513"/>
      <c r="AD535" s="513"/>
      <c r="AE535" s="513"/>
      <c r="AF535" s="513"/>
      <c r="AG535" s="513"/>
      <c r="AH535" s="513"/>
      <c r="AI535" s="513"/>
      <c r="AJ535" s="513"/>
      <c r="AK535" s="513"/>
      <c r="AL535" s="513"/>
      <c r="AM535" s="513"/>
      <c r="AN535" s="513"/>
    </row>
    <row r="536" spans="1:40" ht="18.75" customHeight="1">
      <c r="A536" s="513"/>
      <c r="B536" s="549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  <c r="R536" s="513"/>
      <c r="S536" s="513"/>
      <c r="T536" s="513"/>
      <c r="U536" s="513"/>
      <c r="V536" s="513"/>
      <c r="W536" s="513"/>
      <c r="X536" s="513"/>
      <c r="Y536" s="513"/>
      <c r="Z536" s="513"/>
      <c r="AA536" s="513"/>
      <c r="AB536" s="513"/>
      <c r="AC536" s="513"/>
      <c r="AD536" s="513"/>
      <c r="AE536" s="513"/>
      <c r="AF536" s="513"/>
      <c r="AG536" s="513"/>
      <c r="AH536" s="513"/>
      <c r="AI536" s="513"/>
      <c r="AJ536" s="513"/>
      <c r="AK536" s="513"/>
      <c r="AL536" s="513"/>
      <c r="AM536" s="513"/>
      <c r="AN536" s="513"/>
    </row>
    <row r="537" spans="1:40" ht="18.75" customHeight="1">
      <c r="A537" s="513"/>
      <c r="B537" s="549"/>
      <c r="C537" s="513"/>
      <c r="D537" s="513"/>
      <c r="E537" s="513"/>
      <c r="F537" s="513"/>
      <c r="G537" s="513"/>
      <c r="H537" s="513"/>
      <c r="I537" s="513"/>
      <c r="J537" s="513"/>
      <c r="K537" s="513"/>
      <c r="L537" s="513"/>
      <c r="M537" s="513"/>
      <c r="N537" s="513"/>
      <c r="O537" s="513"/>
      <c r="P537" s="513"/>
      <c r="Q537" s="513"/>
      <c r="R537" s="513"/>
      <c r="S537" s="513"/>
      <c r="T537" s="513"/>
      <c r="U537" s="513"/>
      <c r="V537" s="513"/>
      <c r="W537" s="513"/>
      <c r="X537" s="513"/>
      <c r="Y537" s="513"/>
      <c r="Z537" s="513"/>
      <c r="AA537" s="513"/>
      <c r="AB537" s="513"/>
      <c r="AC537" s="513"/>
      <c r="AD537" s="513"/>
      <c r="AE537" s="513"/>
      <c r="AF537" s="513"/>
      <c r="AG537" s="513"/>
      <c r="AH537" s="513"/>
      <c r="AI537" s="513"/>
      <c r="AJ537" s="513"/>
      <c r="AK537" s="513"/>
      <c r="AL537" s="513"/>
      <c r="AM537" s="513"/>
      <c r="AN537" s="513"/>
    </row>
    <row r="538" spans="1:40" ht="18.75" customHeight="1">
      <c r="A538" s="513"/>
      <c r="B538" s="549"/>
      <c r="C538" s="513"/>
      <c r="D538" s="513"/>
      <c r="E538" s="513"/>
      <c r="F538" s="513"/>
      <c r="G538" s="513"/>
      <c r="H538" s="513"/>
      <c r="I538" s="513"/>
      <c r="J538" s="513"/>
      <c r="K538" s="513"/>
      <c r="L538" s="513"/>
      <c r="M538" s="513"/>
      <c r="N538" s="513"/>
      <c r="O538" s="513"/>
      <c r="P538" s="513"/>
      <c r="Q538" s="513"/>
      <c r="R538" s="513"/>
      <c r="S538" s="513"/>
      <c r="T538" s="513"/>
      <c r="U538" s="513"/>
      <c r="V538" s="513"/>
      <c r="W538" s="513"/>
      <c r="X538" s="513"/>
      <c r="Y538" s="513"/>
      <c r="Z538" s="513"/>
      <c r="AA538" s="513"/>
      <c r="AB538" s="513"/>
      <c r="AC538" s="513"/>
      <c r="AD538" s="513"/>
      <c r="AE538" s="513"/>
      <c r="AF538" s="513"/>
      <c r="AG538" s="513"/>
      <c r="AH538" s="513"/>
      <c r="AI538" s="513"/>
      <c r="AJ538" s="513"/>
      <c r="AK538" s="513"/>
      <c r="AL538" s="513"/>
      <c r="AM538" s="513"/>
      <c r="AN538" s="513"/>
    </row>
    <row r="539" spans="1:40" ht="18.75" customHeight="1">
      <c r="A539" s="513"/>
      <c r="B539" s="549"/>
      <c r="C539" s="513"/>
      <c r="D539" s="513"/>
      <c r="E539" s="513"/>
      <c r="F539" s="513"/>
      <c r="G539" s="513"/>
      <c r="H539" s="513"/>
      <c r="I539" s="513"/>
      <c r="J539" s="513"/>
      <c r="K539" s="513"/>
      <c r="L539" s="513"/>
      <c r="M539" s="513"/>
      <c r="N539" s="513"/>
      <c r="O539" s="513"/>
      <c r="P539" s="513"/>
      <c r="Q539" s="513"/>
      <c r="R539" s="513"/>
      <c r="S539" s="513"/>
      <c r="T539" s="513"/>
      <c r="U539" s="513"/>
      <c r="V539" s="513"/>
      <c r="W539" s="513"/>
      <c r="X539" s="513"/>
      <c r="Y539" s="513"/>
      <c r="Z539" s="513"/>
      <c r="AA539" s="513"/>
      <c r="AB539" s="513"/>
      <c r="AC539" s="513"/>
      <c r="AD539" s="513"/>
      <c r="AE539" s="513"/>
      <c r="AF539" s="513"/>
      <c r="AG539" s="513"/>
      <c r="AH539" s="513"/>
      <c r="AI539" s="513"/>
      <c r="AJ539" s="513"/>
      <c r="AK539" s="513"/>
      <c r="AL539" s="513"/>
      <c r="AM539" s="513"/>
      <c r="AN539" s="513"/>
    </row>
    <row r="540" spans="1:40" ht="18.75" customHeight="1">
      <c r="A540" s="513"/>
      <c r="B540" s="549"/>
      <c r="C540" s="513"/>
      <c r="D540" s="513"/>
      <c r="E540" s="513"/>
      <c r="F540" s="513"/>
      <c r="G540" s="513"/>
      <c r="H540" s="513"/>
      <c r="I540" s="513"/>
      <c r="J540" s="513"/>
      <c r="K540" s="513"/>
      <c r="L540" s="513"/>
      <c r="M540" s="513"/>
      <c r="N540" s="513"/>
      <c r="O540" s="513"/>
      <c r="P540" s="513"/>
      <c r="Q540" s="513"/>
      <c r="R540" s="513"/>
      <c r="S540" s="513"/>
      <c r="T540" s="513"/>
      <c r="U540" s="513"/>
      <c r="V540" s="513"/>
      <c r="W540" s="513"/>
      <c r="X540" s="513"/>
      <c r="Y540" s="513"/>
      <c r="Z540" s="513"/>
      <c r="AA540" s="513"/>
      <c r="AB540" s="513"/>
      <c r="AC540" s="513"/>
      <c r="AD540" s="513"/>
      <c r="AE540" s="513"/>
      <c r="AF540" s="513"/>
      <c r="AG540" s="513"/>
      <c r="AH540" s="513"/>
      <c r="AI540" s="513"/>
      <c r="AJ540" s="513"/>
      <c r="AK540" s="513"/>
      <c r="AL540" s="513"/>
      <c r="AM540" s="513"/>
      <c r="AN540" s="513"/>
    </row>
    <row r="541" spans="1:40" ht="18.75" customHeight="1">
      <c r="A541" s="513"/>
      <c r="B541" s="549"/>
      <c r="C541" s="513"/>
      <c r="D541" s="513"/>
      <c r="E541" s="513"/>
      <c r="F541" s="513"/>
      <c r="G541" s="513"/>
      <c r="H541" s="513"/>
      <c r="I541" s="513"/>
      <c r="J541" s="513"/>
      <c r="K541" s="513"/>
      <c r="L541" s="513"/>
      <c r="M541" s="513"/>
      <c r="N541" s="513"/>
      <c r="O541" s="513"/>
      <c r="P541" s="513"/>
      <c r="Q541" s="513"/>
      <c r="R541" s="513"/>
      <c r="S541" s="513"/>
      <c r="T541" s="513"/>
      <c r="U541" s="513"/>
      <c r="V541" s="513"/>
      <c r="W541" s="513"/>
      <c r="X541" s="513"/>
      <c r="Y541" s="513"/>
      <c r="Z541" s="513"/>
      <c r="AA541" s="513"/>
      <c r="AB541" s="513"/>
      <c r="AC541" s="513"/>
      <c r="AD541" s="513"/>
      <c r="AE541" s="513"/>
      <c r="AF541" s="513"/>
      <c r="AG541" s="513"/>
      <c r="AH541" s="513"/>
      <c r="AI541" s="513"/>
      <c r="AJ541" s="513"/>
      <c r="AK541" s="513"/>
      <c r="AL541" s="513"/>
      <c r="AM541" s="513"/>
      <c r="AN541" s="513"/>
    </row>
    <row r="542" spans="1:40" ht="18.75" customHeight="1">
      <c r="A542" s="513"/>
      <c r="B542" s="549"/>
      <c r="C542" s="513"/>
      <c r="D542" s="513"/>
      <c r="E542" s="513"/>
      <c r="F542" s="513"/>
      <c r="G542" s="513"/>
      <c r="H542" s="513"/>
      <c r="I542" s="513"/>
      <c r="J542" s="513"/>
      <c r="K542" s="513"/>
      <c r="L542" s="513"/>
      <c r="M542" s="513"/>
      <c r="N542" s="513"/>
      <c r="O542" s="513"/>
      <c r="P542" s="513"/>
      <c r="Q542" s="513"/>
      <c r="R542" s="513"/>
      <c r="S542" s="513"/>
      <c r="T542" s="513"/>
      <c r="U542" s="513"/>
      <c r="V542" s="513"/>
      <c r="W542" s="513"/>
      <c r="X542" s="513"/>
      <c r="Y542" s="513"/>
      <c r="Z542" s="513"/>
      <c r="AA542" s="513"/>
      <c r="AB542" s="513"/>
      <c r="AC542" s="513"/>
      <c r="AD542" s="513"/>
      <c r="AE542" s="513"/>
      <c r="AF542" s="513"/>
      <c r="AG542" s="513"/>
      <c r="AH542" s="513"/>
      <c r="AI542" s="513"/>
      <c r="AJ542" s="513"/>
      <c r="AK542" s="513"/>
      <c r="AL542" s="513"/>
      <c r="AM542" s="513"/>
      <c r="AN542" s="513"/>
    </row>
    <row r="543" spans="1:40" ht="18.75" customHeight="1">
      <c r="A543" s="513"/>
      <c r="B543" s="549"/>
      <c r="C543" s="513"/>
      <c r="D543" s="513"/>
      <c r="E543" s="513"/>
      <c r="F543" s="513"/>
      <c r="G543" s="513"/>
      <c r="H543" s="513"/>
      <c r="I543" s="513"/>
      <c r="J543" s="513"/>
      <c r="K543" s="513"/>
      <c r="L543" s="513"/>
      <c r="M543" s="513"/>
      <c r="N543" s="513"/>
      <c r="O543" s="513"/>
      <c r="P543" s="513"/>
      <c r="Q543" s="513"/>
      <c r="R543" s="513"/>
      <c r="S543" s="513"/>
      <c r="T543" s="513"/>
      <c r="U543" s="513"/>
      <c r="V543" s="513"/>
      <c r="W543" s="513"/>
      <c r="X543" s="513"/>
      <c r="Y543" s="513"/>
      <c r="Z543" s="513"/>
      <c r="AA543" s="513"/>
      <c r="AB543" s="513"/>
      <c r="AC543" s="513"/>
      <c r="AD543" s="513"/>
      <c r="AE543" s="513"/>
      <c r="AF543" s="513"/>
      <c r="AG543" s="513"/>
      <c r="AH543" s="513"/>
      <c r="AI543" s="513"/>
      <c r="AJ543" s="513"/>
      <c r="AK543" s="513"/>
      <c r="AL543" s="513"/>
      <c r="AM543" s="513"/>
      <c r="AN543" s="513"/>
    </row>
    <row r="544" spans="1:40" ht="18.75" customHeight="1">
      <c r="A544" s="513"/>
      <c r="B544" s="549"/>
      <c r="C544" s="513"/>
      <c r="D544" s="513"/>
      <c r="E544" s="513"/>
      <c r="F544" s="513"/>
      <c r="G544" s="513"/>
      <c r="H544" s="513"/>
      <c r="I544" s="513"/>
      <c r="J544" s="513"/>
      <c r="K544" s="513"/>
      <c r="L544" s="513"/>
      <c r="M544" s="513"/>
      <c r="N544" s="513"/>
      <c r="O544" s="513"/>
      <c r="P544" s="513"/>
      <c r="Q544" s="513"/>
      <c r="R544" s="513"/>
      <c r="S544" s="513"/>
      <c r="T544" s="513"/>
      <c r="U544" s="513"/>
      <c r="V544" s="513"/>
      <c r="W544" s="513"/>
      <c r="X544" s="513"/>
      <c r="Y544" s="513"/>
      <c r="Z544" s="513"/>
      <c r="AA544" s="513"/>
      <c r="AB544" s="513"/>
      <c r="AC544" s="513"/>
      <c r="AD544" s="513"/>
      <c r="AE544" s="513"/>
      <c r="AF544" s="513"/>
      <c r="AG544" s="513"/>
      <c r="AH544" s="513"/>
      <c r="AI544" s="513"/>
      <c r="AJ544" s="513"/>
      <c r="AK544" s="513"/>
      <c r="AL544" s="513"/>
      <c r="AM544" s="513"/>
      <c r="AN544" s="513"/>
    </row>
    <row r="545" spans="1:40" ht="18.75" customHeight="1">
      <c r="A545" s="513"/>
      <c r="B545" s="549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  <c r="R545" s="513"/>
      <c r="S545" s="513"/>
      <c r="T545" s="513"/>
      <c r="U545" s="513"/>
      <c r="V545" s="513"/>
      <c r="W545" s="513"/>
      <c r="X545" s="513"/>
      <c r="Y545" s="513"/>
      <c r="Z545" s="513"/>
      <c r="AA545" s="513"/>
      <c r="AB545" s="513"/>
      <c r="AC545" s="513"/>
      <c r="AD545" s="513"/>
      <c r="AE545" s="513"/>
      <c r="AF545" s="513"/>
      <c r="AG545" s="513"/>
      <c r="AH545" s="513"/>
      <c r="AI545" s="513"/>
      <c r="AJ545" s="513"/>
      <c r="AK545" s="513"/>
      <c r="AL545" s="513"/>
      <c r="AM545" s="513"/>
      <c r="AN545" s="513"/>
    </row>
    <row r="546" spans="1:40" ht="18.75" customHeight="1">
      <c r="A546" s="513"/>
      <c r="B546" s="549"/>
      <c r="C546" s="513"/>
      <c r="D546" s="513"/>
      <c r="E546" s="513"/>
      <c r="F546" s="513"/>
      <c r="G546" s="513"/>
      <c r="H546" s="513"/>
      <c r="I546" s="513"/>
      <c r="J546" s="513"/>
      <c r="K546" s="513"/>
      <c r="L546" s="513"/>
      <c r="M546" s="513"/>
      <c r="N546" s="513"/>
      <c r="O546" s="513"/>
      <c r="P546" s="513"/>
      <c r="Q546" s="513"/>
      <c r="R546" s="513"/>
      <c r="S546" s="513"/>
      <c r="T546" s="513"/>
      <c r="U546" s="513"/>
      <c r="V546" s="513"/>
      <c r="W546" s="513"/>
      <c r="X546" s="513"/>
      <c r="Y546" s="513"/>
      <c r="Z546" s="513"/>
      <c r="AA546" s="513"/>
      <c r="AB546" s="513"/>
      <c r="AC546" s="513"/>
      <c r="AD546" s="513"/>
      <c r="AE546" s="513"/>
      <c r="AF546" s="513"/>
      <c r="AG546" s="513"/>
      <c r="AH546" s="513"/>
      <c r="AI546" s="513"/>
      <c r="AJ546" s="513"/>
      <c r="AK546" s="513"/>
      <c r="AL546" s="513"/>
      <c r="AM546" s="513"/>
      <c r="AN546" s="513"/>
    </row>
    <row r="547" spans="1:40" ht="18.75" customHeight="1">
      <c r="A547" s="513"/>
      <c r="B547" s="549"/>
      <c r="C547" s="513"/>
      <c r="D547" s="513"/>
      <c r="E547" s="513"/>
      <c r="F547" s="513"/>
      <c r="G547" s="513"/>
      <c r="H547" s="513"/>
      <c r="I547" s="513"/>
      <c r="J547" s="513"/>
      <c r="K547" s="513"/>
      <c r="L547" s="513"/>
      <c r="M547" s="513"/>
      <c r="N547" s="513"/>
      <c r="O547" s="513"/>
      <c r="P547" s="513"/>
      <c r="Q547" s="513"/>
      <c r="R547" s="513"/>
      <c r="S547" s="513"/>
      <c r="T547" s="513"/>
      <c r="U547" s="513"/>
      <c r="V547" s="513"/>
      <c r="W547" s="513"/>
      <c r="X547" s="513"/>
      <c r="Y547" s="513"/>
      <c r="Z547" s="513"/>
      <c r="AA547" s="513"/>
      <c r="AB547" s="513"/>
      <c r="AC547" s="513"/>
      <c r="AD547" s="513"/>
      <c r="AE547" s="513"/>
      <c r="AF547" s="513"/>
      <c r="AG547" s="513"/>
      <c r="AH547" s="513"/>
      <c r="AI547" s="513"/>
      <c r="AJ547" s="513"/>
      <c r="AK547" s="513"/>
      <c r="AL547" s="513"/>
      <c r="AM547" s="513"/>
      <c r="AN547" s="513"/>
    </row>
    <row r="548" spans="1:40" ht="18.75" customHeight="1">
      <c r="A548" s="513"/>
      <c r="B548" s="549"/>
      <c r="C548" s="513"/>
      <c r="D548" s="513"/>
      <c r="E548" s="513"/>
      <c r="F548" s="513"/>
      <c r="G548" s="513"/>
      <c r="H548" s="513"/>
      <c r="I548" s="513"/>
      <c r="J548" s="513"/>
      <c r="K548" s="513"/>
      <c r="L548" s="513"/>
      <c r="M548" s="513"/>
      <c r="N548" s="513"/>
      <c r="O548" s="513"/>
      <c r="P548" s="513"/>
      <c r="Q548" s="513"/>
      <c r="R548" s="513"/>
      <c r="S548" s="513"/>
      <c r="T548" s="513"/>
      <c r="U548" s="513"/>
      <c r="V548" s="513"/>
      <c r="W548" s="513"/>
      <c r="X548" s="513"/>
      <c r="Y548" s="513"/>
      <c r="Z548" s="513"/>
      <c r="AA548" s="513"/>
      <c r="AB548" s="513"/>
      <c r="AC548" s="513"/>
      <c r="AD548" s="513"/>
      <c r="AE548" s="513"/>
      <c r="AF548" s="513"/>
      <c r="AG548" s="513"/>
      <c r="AH548" s="513"/>
      <c r="AI548" s="513"/>
      <c r="AJ548" s="513"/>
      <c r="AK548" s="513"/>
      <c r="AL548" s="513"/>
      <c r="AM548" s="513"/>
      <c r="AN548" s="513"/>
    </row>
    <row r="549" spans="1:40" ht="18.75" customHeight="1">
      <c r="A549" s="513"/>
      <c r="B549" s="549"/>
      <c r="C549" s="513"/>
      <c r="D549" s="513"/>
      <c r="E549" s="513"/>
      <c r="F549" s="513"/>
      <c r="G549" s="513"/>
      <c r="H549" s="513"/>
      <c r="I549" s="513"/>
      <c r="J549" s="513"/>
      <c r="K549" s="513"/>
      <c r="L549" s="513"/>
      <c r="M549" s="513"/>
      <c r="N549" s="513"/>
      <c r="O549" s="513"/>
      <c r="P549" s="513"/>
      <c r="Q549" s="513"/>
      <c r="R549" s="513"/>
      <c r="S549" s="513"/>
      <c r="T549" s="513"/>
      <c r="U549" s="513"/>
      <c r="V549" s="513"/>
      <c r="W549" s="513"/>
      <c r="X549" s="513"/>
      <c r="Y549" s="513"/>
      <c r="Z549" s="513"/>
      <c r="AA549" s="513"/>
      <c r="AB549" s="513"/>
      <c r="AC549" s="513"/>
      <c r="AD549" s="513"/>
      <c r="AE549" s="513"/>
      <c r="AF549" s="513"/>
      <c r="AG549" s="513"/>
      <c r="AH549" s="513"/>
      <c r="AI549" s="513"/>
      <c r="AJ549" s="513"/>
      <c r="AK549" s="513"/>
      <c r="AL549" s="513"/>
      <c r="AM549" s="513"/>
      <c r="AN549" s="513"/>
    </row>
    <row r="550" spans="1:40" ht="18.75" customHeight="1">
      <c r="A550" s="513"/>
      <c r="B550" s="549"/>
      <c r="C550" s="513"/>
      <c r="D550" s="513"/>
      <c r="E550" s="513"/>
      <c r="F550" s="513"/>
      <c r="G550" s="513"/>
      <c r="H550" s="513"/>
      <c r="I550" s="513"/>
      <c r="J550" s="513"/>
      <c r="K550" s="513"/>
      <c r="L550" s="513"/>
      <c r="M550" s="513"/>
      <c r="N550" s="513"/>
      <c r="O550" s="513"/>
      <c r="P550" s="513"/>
      <c r="Q550" s="513"/>
      <c r="R550" s="513"/>
      <c r="S550" s="513"/>
      <c r="T550" s="513"/>
      <c r="U550" s="513"/>
      <c r="V550" s="513"/>
      <c r="W550" s="513"/>
      <c r="X550" s="513"/>
      <c r="Y550" s="513"/>
      <c r="Z550" s="513"/>
      <c r="AA550" s="513"/>
      <c r="AB550" s="513"/>
      <c r="AC550" s="513"/>
      <c r="AD550" s="513"/>
      <c r="AE550" s="513"/>
      <c r="AF550" s="513"/>
      <c r="AG550" s="513"/>
      <c r="AH550" s="513"/>
      <c r="AI550" s="513"/>
      <c r="AJ550" s="513"/>
      <c r="AK550" s="513"/>
      <c r="AL550" s="513"/>
      <c r="AM550" s="513"/>
      <c r="AN550" s="513"/>
    </row>
    <row r="551" spans="1:40" ht="18.75" customHeight="1">
      <c r="A551" s="513"/>
      <c r="B551" s="549"/>
      <c r="C551" s="513"/>
      <c r="D551" s="513"/>
      <c r="E551" s="513"/>
      <c r="F551" s="513"/>
      <c r="G551" s="513"/>
      <c r="H551" s="513"/>
      <c r="I551" s="513"/>
      <c r="J551" s="513"/>
      <c r="K551" s="513"/>
      <c r="L551" s="513"/>
      <c r="M551" s="513"/>
      <c r="N551" s="513"/>
      <c r="O551" s="513"/>
      <c r="P551" s="513"/>
      <c r="Q551" s="513"/>
      <c r="R551" s="513"/>
      <c r="S551" s="513"/>
      <c r="T551" s="513"/>
      <c r="U551" s="513"/>
      <c r="V551" s="513"/>
      <c r="W551" s="513"/>
      <c r="X551" s="513"/>
      <c r="Y551" s="513"/>
      <c r="Z551" s="513"/>
      <c r="AA551" s="513"/>
      <c r="AB551" s="513"/>
      <c r="AC551" s="513"/>
      <c r="AD551" s="513"/>
      <c r="AE551" s="513"/>
      <c r="AF551" s="513"/>
      <c r="AG551" s="513"/>
      <c r="AH551" s="513"/>
      <c r="AI551" s="513"/>
      <c r="AJ551" s="513"/>
      <c r="AK551" s="513"/>
      <c r="AL551" s="513"/>
      <c r="AM551" s="513"/>
      <c r="AN551" s="513"/>
    </row>
    <row r="552" spans="1:40" ht="18.75" customHeight="1">
      <c r="A552" s="513"/>
      <c r="B552" s="549"/>
      <c r="C552" s="513"/>
      <c r="D552" s="513"/>
      <c r="E552" s="513"/>
      <c r="F552" s="513"/>
      <c r="G552" s="513"/>
      <c r="H552" s="513"/>
      <c r="I552" s="513"/>
      <c r="J552" s="513"/>
      <c r="K552" s="513"/>
      <c r="L552" s="513"/>
      <c r="M552" s="513"/>
      <c r="N552" s="513"/>
      <c r="O552" s="513"/>
      <c r="P552" s="513"/>
      <c r="Q552" s="513"/>
      <c r="R552" s="513"/>
      <c r="S552" s="513"/>
      <c r="T552" s="513"/>
      <c r="U552" s="513"/>
      <c r="V552" s="513"/>
      <c r="W552" s="513"/>
      <c r="X552" s="513"/>
      <c r="Y552" s="513"/>
      <c r="Z552" s="513"/>
      <c r="AA552" s="513"/>
      <c r="AB552" s="513"/>
      <c r="AC552" s="513"/>
      <c r="AD552" s="513"/>
      <c r="AE552" s="513"/>
      <c r="AF552" s="513"/>
      <c r="AG552" s="513"/>
      <c r="AH552" s="513"/>
      <c r="AI552" s="513"/>
      <c r="AJ552" s="513"/>
      <c r="AK552" s="513"/>
      <c r="AL552" s="513"/>
      <c r="AM552" s="513"/>
      <c r="AN552" s="513"/>
    </row>
    <row r="553" spans="1:40" ht="18.75" customHeight="1">
      <c r="A553" s="513"/>
      <c r="B553" s="549"/>
      <c r="C553" s="513"/>
      <c r="D553" s="513"/>
      <c r="E553" s="513"/>
      <c r="F553" s="513"/>
      <c r="G553" s="513"/>
      <c r="H553" s="513"/>
      <c r="I553" s="513"/>
      <c r="J553" s="513"/>
      <c r="K553" s="513"/>
      <c r="L553" s="513"/>
      <c r="M553" s="513"/>
      <c r="N553" s="513"/>
      <c r="O553" s="513"/>
      <c r="P553" s="513"/>
      <c r="Q553" s="513"/>
      <c r="R553" s="513"/>
      <c r="S553" s="513"/>
      <c r="T553" s="513"/>
      <c r="U553" s="513"/>
      <c r="V553" s="513"/>
      <c r="W553" s="513"/>
      <c r="X553" s="513"/>
      <c r="Y553" s="513"/>
      <c r="Z553" s="513"/>
      <c r="AA553" s="513"/>
      <c r="AB553" s="513"/>
      <c r="AC553" s="513"/>
      <c r="AD553" s="513"/>
      <c r="AE553" s="513"/>
      <c r="AF553" s="513"/>
      <c r="AG553" s="513"/>
      <c r="AH553" s="513"/>
      <c r="AI553" s="513"/>
      <c r="AJ553" s="513"/>
      <c r="AK553" s="513"/>
      <c r="AL553" s="513"/>
      <c r="AM553" s="513"/>
      <c r="AN553" s="513"/>
    </row>
    <row r="554" spans="1:40" ht="18.75" customHeight="1">
      <c r="A554" s="513"/>
      <c r="B554" s="549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513"/>
      <c r="T554" s="513"/>
      <c r="U554" s="513"/>
      <c r="V554" s="513"/>
      <c r="W554" s="513"/>
      <c r="X554" s="513"/>
      <c r="Y554" s="513"/>
      <c r="Z554" s="513"/>
      <c r="AA554" s="513"/>
      <c r="AB554" s="513"/>
      <c r="AC554" s="513"/>
      <c r="AD554" s="513"/>
      <c r="AE554" s="513"/>
      <c r="AF554" s="513"/>
      <c r="AG554" s="513"/>
      <c r="AH554" s="513"/>
      <c r="AI554" s="513"/>
      <c r="AJ554" s="513"/>
      <c r="AK554" s="513"/>
      <c r="AL554" s="513"/>
      <c r="AM554" s="513"/>
      <c r="AN554" s="513"/>
    </row>
    <row r="555" spans="1:40" ht="18.75" customHeight="1">
      <c r="A555" s="513"/>
      <c r="B555" s="549"/>
      <c r="C555" s="513"/>
      <c r="D555" s="513"/>
      <c r="E555" s="513"/>
      <c r="F555" s="513"/>
      <c r="G555" s="513"/>
      <c r="H555" s="513"/>
      <c r="I555" s="513"/>
      <c r="J555" s="513"/>
      <c r="K555" s="513"/>
      <c r="L555" s="513"/>
      <c r="M555" s="513"/>
      <c r="N555" s="513"/>
      <c r="O555" s="513"/>
      <c r="P555" s="513"/>
      <c r="Q555" s="513"/>
      <c r="R555" s="513"/>
      <c r="S555" s="513"/>
      <c r="T555" s="513"/>
      <c r="U555" s="513"/>
      <c r="V555" s="513"/>
      <c r="W555" s="513"/>
      <c r="X555" s="513"/>
      <c r="Y555" s="513"/>
      <c r="Z555" s="513"/>
      <c r="AA555" s="513"/>
      <c r="AB555" s="513"/>
      <c r="AC555" s="513"/>
      <c r="AD555" s="513"/>
      <c r="AE555" s="513"/>
      <c r="AF555" s="513"/>
      <c r="AG555" s="513"/>
      <c r="AH555" s="513"/>
      <c r="AI555" s="513"/>
      <c r="AJ555" s="513"/>
      <c r="AK555" s="513"/>
      <c r="AL555" s="513"/>
      <c r="AM555" s="513"/>
      <c r="AN555" s="513"/>
    </row>
    <row r="556" spans="1:40" ht="18.75" customHeight="1">
      <c r="A556" s="513"/>
      <c r="B556" s="549"/>
      <c r="C556" s="513"/>
      <c r="D556" s="513"/>
      <c r="E556" s="513"/>
      <c r="F556" s="513"/>
      <c r="G556" s="513"/>
      <c r="H556" s="513"/>
      <c r="I556" s="513"/>
      <c r="J556" s="513"/>
      <c r="K556" s="513"/>
      <c r="L556" s="513"/>
      <c r="M556" s="513"/>
      <c r="N556" s="513"/>
      <c r="O556" s="513"/>
      <c r="P556" s="513"/>
      <c r="Q556" s="513"/>
      <c r="R556" s="513"/>
      <c r="S556" s="513"/>
      <c r="T556" s="513"/>
      <c r="U556" s="513"/>
      <c r="V556" s="513"/>
      <c r="W556" s="513"/>
      <c r="X556" s="513"/>
      <c r="Y556" s="513"/>
      <c r="Z556" s="513"/>
      <c r="AA556" s="513"/>
      <c r="AB556" s="513"/>
      <c r="AC556" s="513"/>
      <c r="AD556" s="513"/>
      <c r="AE556" s="513"/>
      <c r="AF556" s="513"/>
      <c r="AG556" s="513"/>
      <c r="AH556" s="513"/>
      <c r="AI556" s="513"/>
      <c r="AJ556" s="513"/>
      <c r="AK556" s="513"/>
      <c r="AL556" s="513"/>
      <c r="AM556" s="513"/>
      <c r="AN556" s="513"/>
    </row>
    <row r="557" spans="1:40" ht="18.75" customHeight="1">
      <c r="A557" s="513"/>
      <c r="B557" s="549"/>
      <c r="C557" s="513"/>
      <c r="D557" s="513"/>
      <c r="E557" s="513"/>
      <c r="F557" s="513"/>
      <c r="G557" s="513"/>
      <c r="H557" s="513"/>
      <c r="I557" s="513"/>
      <c r="J557" s="513"/>
      <c r="K557" s="513"/>
      <c r="L557" s="513"/>
      <c r="M557" s="513"/>
      <c r="N557" s="513"/>
      <c r="O557" s="513"/>
      <c r="P557" s="513"/>
      <c r="Q557" s="513"/>
      <c r="R557" s="513"/>
      <c r="S557" s="513"/>
      <c r="T557" s="513"/>
      <c r="U557" s="513"/>
      <c r="V557" s="513"/>
      <c r="W557" s="513"/>
      <c r="X557" s="513"/>
      <c r="Y557" s="513"/>
      <c r="Z557" s="513"/>
      <c r="AA557" s="513"/>
      <c r="AB557" s="513"/>
      <c r="AC557" s="513"/>
      <c r="AD557" s="513"/>
      <c r="AE557" s="513"/>
      <c r="AF557" s="513"/>
      <c r="AG557" s="513"/>
      <c r="AH557" s="513"/>
      <c r="AI557" s="513"/>
      <c r="AJ557" s="513"/>
      <c r="AK557" s="513"/>
      <c r="AL557" s="513"/>
      <c r="AM557" s="513"/>
      <c r="AN557" s="513"/>
    </row>
    <row r="558" spans="1:40" ht="18.75" customHeight="1">
      <c r="A558" s="513"/>
      <c r="B558" s="549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  <c r="R558" s="513"/>
      <c r="S558" s="513"/>
      <c r="T558" s="513"/>
      <c r="U558" s="513"/>
      <c r="V558" s="513"/>
      <c r="W558" s="513"/>
      <c r="X558" s="513"/>
      <c r="Y558" s="513"/>
      <c r="Z558" s="513"/>
      <c r="AA558" s="513"/>
      <c r="AB558" s="513"/>
      <c r="AC558" s="513"/>
      <c r="AD558" s="513"/>
      <c r="AE558" s="513"/>
      <c r="AF558" s="513"/>
      <c r="AG558" s="513"/>
      <c r="AH558" s="513"/>
      <c r="AI558" s="513"/>
      <c r="AJ558" s="513"/>
      <c r="AK558" s="513"/>
      <c r="AL558" s="513"/>
      <c r="AM558" s="513"/>
      <c r="AN558" s="513"/>
    </row>
    <row r="559" spans="1:40" ht="18.75" customHeight="1">
      <c r="A559" s="513"/>
      <c r="B559" s="549"/>
      <c r="C559" s="51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3"/>
      <c r="P559" s="513"/>
      <c r="Q559" s="513"/>
      <c r="R559" s="513"/>
      <c r="S559" s="513"/>
      <c r="T559" s="513"/>
      <c r="U559" s="513"/>
      <c r="V559" s="513"/>
      <c r="W559" s="513"/>
      <c r="X559" s="513"/>
      <c r="Y559" s="513"/>
      <c r="Z559" s="513"/>
      <c r="AA559" s="513"/>
      <c r="AB559" s="513"/>
      <c r="AC559" s="513"/>
      <c r="AD559" s="513"/>
      <c r="AE559" s="513"/>
      <c r="AF559" s="513"/>
      <c r="AG559" s="513"/>
      <c r="AH559" s="513"/>
      <c r="AI559" s="513"/>
      <c r="AJ559" s="513"/>
      <c r="AK559" s="513"/>
      <c r="AL559" s="513"/>
      <c r="AM559" s="513"/>
      <c r="AN559" s="513"/>
    </row>
    <row r="560" spans="1:40" ht="18.75" customHeight="1">
      <c r="A560" s="513"/>
      <c r="B560" s="549"/>
      <c r="C560" s="51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3"/>
      <c r="P560" s="513"/>
      <c r="Q560" s="513"/>
      <c r="R560" s="513"/>
      <c r="S560" s="513"/>
      <c r="T560" s="513"/>
      <c r="U560" s="513"/>
      <c r="V560" s="513"/>
      <c r="W560" s="513"/>
      <c r="X560" s="513"/>
      <c r="Y560" s="513"/>
      <c r="Z560" s="513"/>
      <c r="AA560" s="513"/>
      <c r="AB560" s="513"/>
      <c r="AC560" s="513"/>
      <c r="AD560" s="513"/>
      <c r="AE560" s="513"/>
      <c r="AF560" s="513"/>
      <c r="AG560" s="513"/>
      <c r="AH560" s="513"/>
      <c r="AI560" s="513"/>
      <c r="AJ560" s="513"/>
      <c r="AK560" s="513"/>
      <c r="AL560" s="513"/>
      <c r="AM560" s="513"/>
      <c r="AN560" s="513"/>
    </row>
    <row r="561" spans="1:40" ht="18.75" customHeight="1">
      <c r="A561" s="513"/>
      <c r="B561" s="549"/>
      <c r="C561" s="51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3"/>
      <c r="P561" s="513"/>
      <c r="Q561" s="513"/>
      <c r="R561" s="513"/>
      <c r="S561" s="513"/>
      <c r="T561" s="513"/>
      <c r="U561" s="513"/>
      <c r="V561" s="513"/>
      <c r="W561" s="513"/>
      <c r="X561" s="513"/>
      <c r="Y561" s="513"/>
      <c r="Z561" s="513"/>
      <c r="AA561" s="513"/>
      <c r="AB561" s="513"/>
      <c r="AC561" s="513"/>
      <c r="AD561" s="513"/>
      <c r="AE561" s="513"/>
      <c r="AF561" s="513"/>
      <c r="AG561" s="513"/>
      <c r="AH561" s="513"/>
      <c r="AI561" s="513"/>
      <c r="AJ561" s="513"/>
      <c r="AK561" s="513"/>
      <c r="AL561" s="513"/>
      <c r="AM561" s="513"/>
      <c r="AN561" s="513"/>
    </row>
    <row r="562" spans="1:40" ht="18.75" customHeight="1">
      <c r="A562" s="513"/>
      <c r="B562" s="549"/>
      <c r="C562" s="51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3"/>
      <c r="P562" s="513"/>
      <c r="Q562" s="513"/>
      <c r="R562" s="513"/>
      <c r="S562" s="513"/>
      <c r="T562" s="513"/>
      <c r="U562" s="513"/>
      <c r="V562" s="513"/>
      <c r="W562" s="513"/>
      <c r="X562" s="513"/>
      <c r="Y562" s="513"/>
      <c r="Z562" s="513"/>
      <c r="AA562" s="513"/>
      <c r="AB562" s="513"/>
      <c r="AC562" s="513"/>
      <c r="AD562" s="513"/>
      <c r="AE562" s="513"/>
      <c r="AF562" s="513"/>
      <c r="AG562" s="513"/>
      <c r="AH562" s="513"/>
      <c r="AI562" s="513"/>
      <c r="AJ562" s="513"/>
      <c r="AK562" s="513"/>
      <c r="AL562" s="513"/>
      <c r="AM562" s="513"/>
      <c r="AN562" s="513"/>
    </row>
    <row r="563" spans="1:40" ht="18.75" customHeight="1">
      <c r="A563" s="513"/>
      <c r="B563" s="549"/>
      <c r="C563" s="51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3"/>
      <c r="P563" s="513"/>
      <c r="Q563" s="513"/>
      <c r="R563" s="513"/>
      <c r="S563" s="513"/>
      <c r="T563" s="513"/>
      <c r="U563" s="513"/>
      <c r="V563" s="513"/>
      <c r="W563" s="513"/>
      <c r="X563" s="513"/>
      <c r="Y563" s="513"/>
      <c r="Z563" s="513"/>
      <c r="AA563" s="513"/>
      <c r="AB563" s="513"/>
      <c r="AC563" s="513"/>
      <c r="AD563" s="513"/>
      <c r="AE563" s="513"/>
      <c r="AF563" s="513"/>
      <c r="AG563" s="513"/>
      <c r="AH563" s="513"/>
      <c r="AI563" s="513"/>
      <c r="AJ563" s="513"/>
      <c r="AK563" s="513"/>
      <c r="AL563" s="513"/>
      <c r="AM563" s="513"/>
      <c r="AN563" s="513"/>
    </row>
    <row r="564" spans="1:40" ht="18.75" customHeight="1">
      <c r="A564" s="513"/>
      <c r="B564" s="549"/>
      <c r="C564" s="51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3"/>
      <c r="P564" s="513"/>
      <c r="Q564" s="513"/>
      <c r="R564" s="513"/>
      <c r="S564" s="513"/>
      <c r="T564" s="513"/>
      <c r="U564" s="513"/>
      <c r="V564" s="513"/>
      <c r="W564" s="513"/>
      <c r="X564" s="513"/>
      <c r="Y564" s="513"/>
      <c r="Z564" s="513"/>
      <c r="AA564" s="513"/>
      <c r="AB564" s="513"/>
      <c r="AC564" s="513"/>
      <c r="AD564" s="513"/>
      <c r="AE564" s="513"/>
      <c r="AF564" s="513"/>
      <c r="AG564" s="513"/>
      <c r="AH564" s="513"/>
      <c r="AI564" s="513"/>
      <c r="AJ564" s="513"/>
      <c r="AK564" s="513"/>
      <c r="AL564" s="513"/>
      <c r="AM564" s="513"/>
      <c r="AN564" s="513"/>
    </row>
    <row r="565" spans="1:40" ht="18.75" customHeight="1">
      <c r="A565" s="513"/>
      <c r="B565" s="549"/>
      <c r="C565" s="51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3"/>
      <c r="P565" s="513"/>
      <c r="Q565" s="513"/>
      <c r="R565" s="513"/>
      <c r="S565" s="513"/>
      <c r="T565" s="513"/>
      <c r="U565" s="513"/>
      <c r="V565" s="513"/>
      <c r="W565" s="513"/>
      <c r="X565" s="513"/>
      <c r="Y565" s="513"/>
      <c r="Z565" s="513"/>
      <c r="AA565" s="513"/>
      <c r="AB565" s="513"/>
      <c r="AC565" s="513"/>
      <c r="AD565" s="513"/>
      <c r="AE565" s="513"/>
      <c r="AF565" s="513"/>
      <c r="AG565" s="513"/>
      <c r="AH565" s="513"/>
      <c r="AI565" s="513"/>
      <c r="AJ565" s="513"/>
      <c r="AK565" s="513"/>
      <c r="AL565" s="513"/>
      <c r="AM565" s="513"/>
      <c r="AN565" s="513"/>
    </row>
    <row r="566" spans="1:40" ht="18.75" customHeight="1">
      <c r="A566" s="513"/>
      <c r="B566" s="549"/>
      <c r="C566" s="51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3"/>
      <c r="P566" s="513"/>
      <c r="Q566" s="513"/>
      <c r="R566" s="513"/>
      <c r="S566" s="513"/>
      <c r="T566" s="513"/>
      <c r="U566" s="513"/>
      <c r="V566" s="513"/>
      <c r="W566" s="513"/>
      <c r="X566" s="513"/>
      <c r="Y566" s="513"/>
      <c r="Z566" s="513"/>
      <c r="AA566" s="513"/>
      <c r="AB566" s="513"/>
      <c r="AC566" s="513"/>
      <c r="AD566" s="513"/>
      <c r="AE566" s="513"/>
      <c r="AF566" s="513"/>
      <c r="AG566" s="513"/>
      <c r="AH566" s="513"/>
      <c r="AI566" s="513"/>
      <c r="AJ566" s="513"/>
      <c r="AK566" s="513"/>
      <c r="AL566" s="513"/>
      <c r="AM566" s="513"/>
      <c r="AN566" s="513"/>
    </row>
    <row r="567" spans="1:40" ht="18.75" customHeight="1">
      <c r="A567" s="513"/>
      <c r="B567" s="549"/>
      <c r="C567" s="51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3"/>
      <c r="P567" s="513"/>
      <c r="Q567" s="513"/>
      <c r="R567" s="513"/>
      <c r="S567" s="513"/>
      <c r="T567" s="513"/>
      <c r="U567" s="513"/>
      <c r="V567" s="513"/>
      <c r="W567" s="513"/>
      <c r="X567" s="513"/>
      <c r="Y567" s="513"/>
      <c r="Z567" s="513"/>
      <c r="AA567" s="513"/>
      <c r="AB567" s="513"/>
      <c r="AC567" s="513"/>
      <c r="AD567" s="513"/>
      <c r="AE567" s="513"/>
      <c r="AF567" s="513"/>
      <c r="AG567" s="513"/>
      <c r="AH567" s="513"/>
      <c r="AI567" s="513"/>
      <c r="AJ567" s="513"/>
      <c r="AK567" s="513"/>
      <c r="AL567" s="513"/>
      <c r="AM567" s="513"/>
      <c r="AN567" s="513"/>
    </row>
    <row r="568" spans="1:40" ht="18.75" customHeight="1">
      <c r="A568" s="513"/>
      <c r="B568" s="549"/>
      <c r="C568" s="51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3"/>
      <c r="P568" s="513"/>
      <c r="Q568" s="513"/>
      <c r="R568" s="513"/>
      <c r="S568" s="513"/>
      <c r="T568" s="513"/>
      <c r="U568" s="513"/>
      <c r="V568" s="513"/>
      <c r="W568" s="513"/>
      <c r="X568" s="513"/>
      <c r="Y568" s="513"/>
      <c r="Z568" s="513"/>
      <c r="AA568" s="513"/>
      <c r="AB568" s="513"/>
      <c r="AC568" s="513"/>
      <c r="AD568" s="513"/>
      <c r="AE568" s="513"/>
      <c r="AF568" s="513"/>
      <c r="AG568" s="513"/>
      <c r="AH568" s="513"/>
      <c r="AI568" s="513"/>
      <c r="AJ568" s="513"/>
      <c r="AK568" s="513"/>
      <c r="AL568" s="513"/>
      <c r="AM568" s="513"/>
      <c r="AN568" s="513"/>
    </row>
    <row r="569" spans="1:40" ht="18.75" customHeight="1">
      <c r="A569" s="513"/>
      <c r="B569" s="549"/>
      <c r="C569" s="51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3"/>
      <c r="P569" s="513"/>
      <c r="Q569" s="513"/>
      <c r="R569" s="513"/>
      <c r="S569" s="513"/>
      <c r="T569" s="513"/>
      <c r="U569" s="513"/>
      <c r="V569" s="513"/>
      <c r="W569" s="513"/>
      <c r="X569" s="513"/>
      <c r="Y569" s="513"/>
      <c r="Z569" s="513"/>
      <c r="AA569" s="513"/>
      <c r="AB569" s="513"/>
      <c r="AC569" s="513"/>
      <c r="AD569" s="513"/>
      <c r="AE569" s="513"/>
      <c r="AF569" s="513"/>
      <c r="AG569" s="513"/>
      <c r="AH569" s="513"/>
      <c r="AI569" s="513"/>
      <c r="AJ569" s="513"/>
      <c r="AK569" s="513"/>
      <c r="AL569" s="513"/>
      <c r="AM569" s="513"/>
      <c r="AN569" s="513"/>
    </row>
    <row r="570" spans="1:40" ht="18.75" customHeight="1">
      <c r="A570" s="513"/>
      <c r="B570" s="549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3"/>
      <c r="P570" s="513"/>
      <c r="Q570" s="513"/>
      <c r="R570" s="513"/>
      <c r="S570" s="513"/>
      <c r="T570" s="513"/>
      <c r="U570" s="513"/>
      <c r="V570" s="513"/>
      <c r="W570" s="513"/>
      <c r="X570" s="513"/>
      <c r="Y570" s="513"/>
      <c r="Z570" s="513"/>
      <c r="AA570" s="513"/>
      <c r="AB570" s="513"/>
      <c r="AC570" s="513"/>
      <c r="AD570" s="513"/>
      <c r="AE570" s="513"/>
      <c r="AF570" s="513"/>
      <c r="AG570" s="513"/>
      <c r="AH570" s="513"/>
      <c r="AI570" s="513"/>
      <c r="AJ570" s="513"/>
      <c r="AK570" s="513"/>
      <c r="AL570" s="513"/>
      <c r="AM570" s="513"/>
      <c r="AN570" s="513"/>
    </row>
    <row r="571" spans="1:40" ht="18.75" customHeight="1">
      <c r="A571" s="513"/>
      <c r="B571" s="549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  <c r="R571" s="513"/>
      <c r="S571" s="513"/>
      <c r="T571" s="513"/>
      <c r="U571" s="513"/>
      <c r="V571" s="513"/>
      <c r="W571" s="513"/>
      <c r="X571" s="513"/>
      <c r="Y571" s="513"/>
      <c r="Z571" s="513"/>
      <c r="AA571" s="513"/>
      <c r="AB571" s="513"/>
      <c r="AC571" s="513"/>
      <c r="AD571" s="513"/>
      <c r="AE571" s="513"/>
      <c r="AF571" s="513"/>
      <c r="AG571" s="513"/>
      <c r="AH571" s="513"/>
      <c r="AI571" s="513"/>
      <c r="AJ571" s="513"/>
      <c r="AK571" s="513"/>
      <c r="AL571" s="513"/>
      <c r="AM571" s="513"/>
      <c r="AN571" s="513"/>
    </row>
    <row r="572" spans="1:40" ht="18.75" customHeight="1">
      <c r="A572" s="513"/>
      <c r="B572" s="549"/>
      <c r="C572" s="51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3"/>
      <c r="P572" s="513"/>
      <c r="Q572" s="513"/>
      <c r="R572" s="513"/>
      <c r="S572" s="513"/>
      <c r="T572" s="513"/>
      <c r="U572" s="513"/>
      <c r="V572" s="513"/>
      <c r="W572" s="513"/>
      <c r="X572" s="513"/>
      <c r="Y572" s="513"/>
      <c r="Z572" s="513"/>
      <c r="AA572" s="513"/>
      <c r="AB572" s="513"/>
      <c r="AC572" s="513"/>
      <c r="AD572" s="513"/>
      <c r="AE572" s="513"/>
      <c r="AF572" s="513"/>
      <c r="AG572" s="513"/>
      <c r="AH572" s="513"/>
      <c r="AI572" s="513"/>
      <c r="AJ572" s="513"/>
      <c r="AK572" s="513"/>
      <c r="AL572" s="513"/>
      <c r="AM572" s="513"/>
      <c r="AN572" s="513"/>
    </row>
    <row r="573" spans="1:40" ht="18.75" customHeight="1">
      <c r="A573" s="513"/>
      <c r="B573" s="549"/>
      <c r="C573" s="513"/>
      <c r="D573" s="513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  <c r="R573" s="513"/>
      <c r="S573" s="513"/>
      <c r="T573" s="513"/>
      <c r="U573" s="513"/>
      <c r="V573" s="513"/>
      <c r="W573" s="513"/>
      <c r="X573" s="513"/>
      <c r="Y573" s="513"/>
      <c r="Z573" s="513"/>
      <c r="AA573" s="513"/>
      <c r="AB573" s="513"/>
      <c r="AC573" s="513"/>
      <c r="AD573" s="513"/>
      <c r="AE573" s="513"/>
      <c r="AF573" s="513"/>
      <c r="AG573" s="513"/>
      <c r="AH573" s="513"/>
      <c r="AI573" s="513"/>
      <c r="AJ573" s="513"/>
      <c r="AK573" s="513"/>
      <c r="AL573" s="513"/>
      <c r="AM573" s="513"/>
      <c r="AN573" s="513"/>
    </row>
    <row r="574" spans="1:40" ht="18.75" customHeight="1">
      <c r="A574" s="513"/>
      <c r="B574" s="549"/>
      <c r="C574" s="513"/>
      <c r="D574" s="513"/>
      <c r="E574" s="513"/>
      <c r="F574" s="513"/>
      <c r="G574" s="513"/>
      <c r="H574" s="513"/>
      <c r="I574" s="513"/>
      <c r="J574" s="513"/>
      <c r="K574" s="513"/>
      <c r="L574" s="513"/>
      <c r="M574" s="513"/>
      <c r="N574" s="513"/>
      <c r="O574" s="513"/>
      <c r="P574" s="513"/>
      <c r="Q574" s="513"/>
      <c r="R574" s="513"/>
      <c r="S574" s="513"/>
      <c r="T574" s="513"/>
      <c r="U574" s="513"/>
      <c r="V574" s="513"/>
      <c r="W574" s="513"/>
      <c r="X574" s="513"/>
      <c r="Y574" s="513"/>
      <c r="Z574" s="513"/>
      <c r="AA574" s="513"/>
      <c r="AB574" s="513"/>
      <c r="AC574" s="513"/>
      <c r="AD574" s="513"/>
      <c r="AE574" s="513"/>
      <c r="AF574" s="513"/>
      <c r="AG574" s="513"/>
      <c r="AH574" s="513"/>
      <c r="AI574" s="513"/>
      <c r="AJ574" s="513"/>
      <c r="AK574" s="513"/>
      <c r="AL574" s="513"/>
      <c r="AM574" s="513"/>
      <c r="AN574" s="513"/>
    </row>
    <row r="575" spans="1:40" ht="18.75" customHeight="1">
      <c r="A575" s="513"/>
      <c r="B575" s="549"/>
      <c r="C575" s="513"/>
      <c r="D575" s="513"/>
      <c r="E575" s="513"/>
      <c r="F575" s="513"/>
      <c r="G575" s="513"/>
      <c r="H575" s="513"/>
      <c r="I575" s="513"/>
      <c r="J575" s="513"/>
      <c r="K575" s="513"/>
      <c r="L575" s="513"/>
      <c r="M575" s="513"/>
      <c r="N575" s="513"/>
      <c r="O575" s="513"/>
      <c r="P575" s="513"/>
      <c r="Q575" s="513"/>
      <c r="R575" s="513"/>
      <c r="S575" s="513"/>
      <c r="T575" s="513"/>
      <c r="U575" s="513"/>
      <c r="V575" s="513"/>
      <c r="W575" s="513"/>
      <c r="X575" s="513"/>
      <c r="Y575" s="513"/>
      <c r="Z575" s="513"/>
      <c r="AA575" s="513"/>
      <c r="AB575" s="513"/>
      <c r="AC575" s="513"/>
      <c r="AD575" s="513"/>
      <c r="AE575" s="513"/>
      <c r="AF575" s="513"/>
      <c r="AG575" s="513"/>
      <c r="AH575" s="513"/>
      <c r="AI575" s="513"/>
      <c r="AJ575" s="513"/>
      <c r="AK575" s="513"/>
      <c r="AL575" s="513"/>
      <c r="AM575" s="513"/>
      <c r="AN575" s="513"/>
    </row>
    <row r="576" spans="1:40" ht="18.75" customHeight="1">
      <c r="A576" s="513"/>
      <c r="B576" s="549"/>
      <c r="C576" s="513"/>
      <c r="D576" s="513"/>
      <c r="E576" s="513"/>
      <c r="F576" s="513"/>
      <c r="G576" s="513"/>
      <c r="H576" s="513"/>
      <c r="I576" s="513"/>
      <c r="J576" s="513"/>
      <c r="K576" s="513"/>
      <c r="L576" s="513"/>
      <c r="M576" s="513"/>
      <c r="N576" s="513"/>
      <c r="O576" s="513"/>
      <c r="P576" s="513"/>
      <c r="Q576" s="513"/>
      <c r="R576" s="513"/>
      <c r="S576" s="513"/>
      <c r="T576" s="513"/>
      <c r="U576" s="513"/>
      <c r="V576" s="513"/>
      <c r="W576" s="513"/>
      <c r="X576" s="513"/>
      <c r="Y576" s="513"/>
      <c r="Z576" s="513"/>
      <c r="AA576" s="513"/>
      <c r="AB576" s="513"/>
      <c r="AC576" s="513"/>
      <c r="AD576" s="513"/>
      <c r="AE576" s="513"/>
      <c r="AF576" s="513"/>
      <c r="AG576" s="513"/>
      <c r="AH576" s="513"/>
      <c r="AI576" s="513"/>
      <c r="AJ576" s="513"/>
      <c r="AK576" s="513"/>
      <c r="AL576" s="513"/>
      <c r="AM576" s="513"/>
      <c r="AN576" s="513"/>
    </row>
    <row r="577" spans="1:40" ht="18.75" customHeight="1">
      <c r="A577" s="513"/>
      <c r="B577" s="549"/>
      <c r="C577" s="513"/>
      <c r="D577" s="513"/>
      <c r="E577" s="513"/>
      <c r="F577" s="513"/>
      <c r="G577" s="513"/>
      <c r="H577" s="513"/>
      <c r="I577" s="513"/>
      <c r="J577" s="513"/>
      <c r="K577" s="513"/>
      <c r="L577" s="513"/>
      <c r="M577" s="513"/>
      <c r="N577" s="513"/>
      <c r="O577" s="513"/>
      <c r="P577" s="513"/>
      <c r="Q577" s="513"/>
      <c r="R577" s="513"/>
      <c r="S577" s="513"/>
      <c r="T577" s="513"/>
      <c r="U577" s="513"/>
      <c r="V577" s="513"/>
      <c r="W577" s="513"/>
      <c r="X577" s="513"/>
      <c r="Y577" s="513"/>
      <c r="Z577" s="513"/>
      <c r="AA577" s="513"/>
      <c r="AB577" s="513"/>
      <c r="AC577" s="513"/>
      <c r="AD577" s="513"/>
      <c r="AE577" s="513"/>
      <c r="AF577" s="513"/>
      <c r="AG577" s="513"/>
      <c r="AH577" s="513"/>
      <c r="AI577" s="513"/>
      <c r="AJ577" s="513"/>
      <c r="AK577" s="513"/>
      <c r="AL577" s="513"/>
      <c r="AM577" s="513"/>
      <c r="AN577" s="513"/>
    </row>
    <row r="578" spans="1:40" ht="18.75" customHeight="1">
      <c r="A578" s="513"/>
      <c r="B578" s="549"/>
      <c r="C578" s="513"/>
      <c r="D578" s="513"/>
      <c r="E578" s="513"/>
      <c r="F578" s="513"/>
      <c r="G578" s="513"/>
      <c r="H578" s="513"/>
      <c r="I578" s="513"/>
      <c r="J578" s="513"/>
      <c r="K578" s="513"/>
      <c r="L578" s="513"/>
      <c r="M578" s="513"/>
      <c r="N578" s="513"/>
      <c r="O578" s="513"/>
      <c r="P578" s="513"/>
      <c r="Q578" s="513"/>
      <c r="R578" s="513"/>
      <c r="S578" s="513"/>
      <c r="T578" s="513"/>
      <c r="U578" s="513"/>
      <c r="V578" s="513"/>
      <c r="W578" s="513"/>
      <c r="X578" s="513"/>
      <c r="Y578" s="513"/>
      <c r="Z578" s="513"/>
      <c r="AA578" s="513"/>
      <c r="AB578" s="513"/>
      <c r="AC578" s="513"/>
      <c r="AD578" s="513"/>
      <c r="AE578" s="513"/>
      <c r="AF578" s="513"/>
      <c r="AG578" s="513"/>
      <c r="AH578" s="513"/>
      <c r="AI578" s="513"/>
      <c r="AJ578" s="513"/>
      <c r="AK578" s="513"/>
      <c r="AL578" s="513"/>
      <c r="AM578" s="513"/>
      <c r="AN578" s="513"/>
    </row>
    <row r="579" spans="1:40" ht="18.75" customHeight="1">
      <c r="A579" s="513"/>
      <c r="B579" s="549"/>
      <c r="C579" s="513"/>
      <c r="D579" s="513"/>
      <c r="E579" s="513"/>
      <c r="F579" s="513"/>
      <c r="G579" s="513"/>
      <c r="H579" s="513"/>
      <c r="I579" s="513"/>
      <c r="J579" s="513"/>
      <c r="K579" s="513"/>
      <c r="L579" s="513"/>
      <c r="M579" s="513"/>
      <c r="N579" s="513"/>
      <c r="O579" s="513"/>
      <c r="P579" s="513"/>
      <c r="Q579" s="513"/>
      <c r="R579" s="513"/>
      <c r="S579" s="513"/>
      <c r="T579" s="513"/>
      <c r="U579" s="513"/>
      <c r="V579" s="513"/>
      <c r="W579" s="513"/>
      <c r="X579" s="513"/>
      <c r="Y579" s="513"/>
      <c r="Z579" s="513"/>
      <c r="AA579" s="513"/>
      <c r="AB579" s="513"/>
      <c r="AC579" s="513"/>
      <c r="AD579" s="513"/>
      <c r="AE579" s="513"/>
      <c r="AF579" s="513"/>
      <c r="AG579" s="513"/>
      <c r="AH579" s="513"/>
      <c r="AI579" s="513"/>
      <c r="AJ579" s="513"/>
      <c r="AK579" s="513"/>
      <c r="AL579" s="513"/>
      <c r="AM579" s="513"/>
      <c r="AN579" s="513"/>
    </row>
    <row r="580" spans="1:40" ht="18.75" customHeight="1">
      <c r="A580" s="513"/>
      <c r="B580" s="549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  <c r="R580" s="513"/>
      <c r="S580" s="513"/>
      <c r="T580" s="513"/>
      <c r="U580" s="513"/>
      <c r="V580" s="513"/>
      <c r="W580" s="513"/>
      <c r="X580" s="513"/>
      <c r="Y580" s="513"/>
      <c r="Z580" s="513"/>
      <c r="AA580" s="513"/>
      <c r="AB580" s="513"/>
      <c r="AC580" s="513"/>
      <c r="AD580" s="513"/>
      <c r="AE580" s="513"/>
      <c r="AF580" s="513"/>
      <c r="AG580" s="513"/>
      <c r="AH580" s="513"/>
      <c r="AI580" s="513"/>
      <c r="AJ580" s="513"/>
      <c r="AK580" s="513"/>
      <c r="AL580" s="513"/>
      <c r="AM580" s="513"/>
      <c r="AN580" s="513"/>
    </row>
    <row r="581" spans="1:40" ht="18.75" customHeight="1">
      <c r="A581" s="513"/>
      <c r="B581" s="549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  <c r="R581" s="513"/>
      <c r="S581" s="513"/>
      <c r="T581" s="513"/>
      <c r="U581" s="513"/>
      <c r="V581" s="513"/>
      <c r="W581" s="513"/>
      <c r="X581" s="513"/>
      <c r="Y581" s="513"/>
      <c r="Z581" s="513"/>
      <c r="AA581" s="513"/>
      <c r="AB581" s="513"/>
      <c r="AC581" s="513"/>
      <c r="AD581" s="513"/>
      <c r="AE581" s="513"/>
      <c r="AF581" s="513"/>
      <c r="AG581" s="513"/>
      <c r="AH581" s="513"/>
      <c r="AI581" s="513"/>
      <c r="AJ581" s="513"/>
      <c r="AK581" s="513"/>
      <c r="AL581" s="513"/>
      <c r="AM581" s="513"/>
      <c r="AN581" s="513"/>
    </row>
    <row r="582" spans="1:40" ht="18.75" customHeight="1">
      <c r="A582" s="513"/>
      <c r="B582" s="549"/>
      <c r="C582" s="513"/>
      <c r="D582" s="513"/>
      <c r="E582" s="513"/>
      <c r="F582" s="513"/>
      <c r="G582" s="513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  <c r="R582" s="513"/>
      <c r="S582" s="513"/>
      <c r="T582" s="513"/>
      <c r="U582" s="513"/>
      <c r="V582" s="513"/>
      <c r="W582" s="513"/>
      <c r="X582" s="513"/>
      <c r="Y582" s="513"/>
      <c r="Z582" s="513"/>
      <c r="AA582" s="513"/>
      <c r="AB582" s="513"/>
      <c r="AC582" s="513"/>
      <c r="AD582" s="513"/>
      <c r="AE582" s="513"/>
      <c r="AF582" s="513"/>
      <c r="AG582" s="513"/>
      <c r="AH582" s="513"/>
      <c r="AI582" s="513"/>
      <c r="AJ582" s="513"/>
      <c r="AK582" s="513"/>
      <c r="AL582" s="513"/>
      <c r="AM582" s="513"/>
      <c r="AN582" s="513"/>
    </row>
    <row r="583" spans="1:40" ht="18.75" customHeight="1">
      <c r="A583" s="513"/>
      <c r="B583" s="549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  <c r="R583" s="513"/>
      <c r="S583" s="513"/>
      <c r="T583" s="513"/>
      <c r="U583" s="513"/>
      <c r="V583" s="513"/>
      <c r="W583" s="513"/>
      <c r="X583" s="513"/>
      <c r="Y583" s="513"/>
      <c r="Z583" s="513"/>
      <c r="AA583" s="513"/>
      <c r="AB583" s="513"/>
      <c r="AC583" s="513"/>
      <c r="AD583" s="513"/>
      <c r="AE583" s="513"/>
      <c r="AF583" s="513"/>
      <c r="AG583" s="513"/>
      <c r="AH583" s="513"/>
      <c r="AI583" s="513"/>
      <c r="AJ583" s="513"/>
      <c r="AK583" s="513"/>
      <c r="AL583" s="513"/>
      <c r="AM583" s="513"/>
      <c r="AN583" s="513"/>
    </row>
    <row r="584" spans="1:40" ht="18.75" customHeight="1">
      <c r="A584" s="513"/>
      <c r="B584" s="549"/>
      <c r="C584" s="513"/>
      <c r="D584" s="513"/>
      <c r="E584" s="513"/>
      <c r="F584" s="513"/>
      <c r="G584" s="513"/>
      <c r="H584" s="513"/>
      <c r="I584" s="513"/>
      <c r="J584" s="513"/>
      <c r="K584" s="513"/>
      <c r="L584" s="513"/>
      <c r="M584" s="513"/>
      <c r="N584" s="513"/>
      <c r="O584" s="513"/>
      <c r="P584" s="513"/>
      <c r="Q584" s="513"/>
      <c r="R584" s="513"/>
      <c r="S584" s="513"/>
      <c r="T584" s="513"/>
      <c r="U584" s="513"/>
      <c r="V584" s="513"/>
      <c r="W584" s="513"/>
      <c r="X584" s="513"/>
      <c r="Y584" s="513"/>
      <c r="Z584" s="513"/>
      <c r="AA584" s="513"/>
      <c r="AB584" s="513"/>
      <c r="AC584" s="513"/>
      <c r="AD584" s="513"/>
      <c r="AE584" s="513"/>
      <c r="AF584" s="513"/>
      <c r="AG584" s="513"/>
      <c r="AH584" s="513"/>
      <c r="AI584" s="513"/>
      <c r="AJ584" s="513"/>
      <c r="AK584" s="513"/>
      <c r="AL584" s="513"/>
      <c r="AM584" s="513"/>
      <c r="AN584" s="513"/>
    </row>
    <row r="585" spans="1:40" ht="18.75" customHeight="1">
      <c r="A585" s="513"/>
      <c r="B585" s="549"/>
      <c r="C585" s="513"/>
      <c r="D585" s="513"/>
      <c r="E585" s="513"/>
      <c r="F585" s="513"/>
      <c r="G585" s="513"/>
      <c r="H585" s="513"/>
      <c r="I585" s="513"/>
      <c r="J585" s="513"/>
      <c r="K585" s="513"/>
      <c r="L585" s="513"/>
      <c r="M585" s="513"/>
      <c r="N585" s="513"/>
      <c r="O585" s="513"/>
      <c r="P585" s="513"/>
      <c r="Q585" s="513"/>
      <c r="R585" s="513"/>
      <c r="S585" s="513"/>
      <c r="T585" s="513"/>
      <c r="U585" s="513"/>
      <c r="V585" s="513"/>
      <c r="W585" s="513"/>
      <c r="X585" s="513"/>
      <c r="Y585" s="513"/>
      <c r="Z585" s="513"/>
      <c r="AA585" s="513"/>
      <c r="AB585" s="513"/>
      <c r="AC585" s="513"/>
      <c r="AD585" s="513"/>
      <c r="AE585" s="513"/>
      <c r="AF585" s="513"/>
      <c r="AG585" s="513"/>
      <c r="AH585" s="513"/>
      <c r="AI585" s="513"/>
      <c r="AJ585" s="513"/>
      <c r="AK585" s="513"/>
      <c r="AL585" s="513"/>
      <c r="AM585" s="513"/>
      <c r="AN585" s="513"/>
    </row>
    <row r="586" spans="1:40" ht="18.75" customHeight="1">
      <c r="A586" s="513"/>
      <c r="B586" s="549"/>
      <c r="C586" s="513"/>
      <c r="D586" s="513"/>
      <c r="E586" s="513"/>
      <c r="F586" s="513"/>
      <c r="G586" s="513"/>
      <c r="H586" s="513"/>
      <c r="I586" s="513"/>
      <c r="J586" s="513"/>
      <c r="K586" s="513"/>
      <c r="L586" s="513"/>
      <c r="M586" s="513"/>
      <c r="N586" s="513"/>
      <c r="O586" s="513"/>
      <c r="P586" s="513"/>
      <c r="Q586" s="513"/>
      <c r="R586" s="513"/>
      <c r="S586" s="513"/>
      <c r="T586" s="513"/>
      <c r="U586" s="513"/>
      <c r="V586" s="513"/>
      <c r="W586" s="513"/>
      <c r="X586" s="513"/>
      <c r="Y586" s="513"/>
      <c r="Z586" s="513"/>
      <c r="AA586" s="513"/>
      <c r="AB586" s="513"/>
      <c r="AC586" s="513"/>
      <c r="AD586" s="513"/>
      <c r="AE586" s="513"/>
      <c r="AF586" s="513"/>
      <c r="AG586" s="513"/>
      <c r="AH586" s="513"/>
      <c r="AI586" s="513"/>
      <c r="AJ586" s="513"/>
      <c r="AK586" s="513"/>
      <c r="AL586" s="513"/>
      <c r="AM586" s="513"/>
      <c r="AN586" s="513"/>
    </row>
    <row r="587" spans="1:40" ht="18.75" customHeight="1">
      <c r="A587" s="513"/>
      <c r="B587" s="549"/>
      <c r="C587" s="513"/>
      <c r="D587" s="513"/>
      <c r="E587" s="513"/>
      <c r="F587" s="513"/>
      <c r="G587" s="513"/>
      <c r="H587" s="513"/>
      <c r="I587" s="513"/>
      <c r="J587" s="513"/>
      <c r="K587" s="513"/>
      <c r="L587" s="513"/>
      <c r="M587" s="513"/>
      <c r="N587" s="513"/>
      <c r="O587" s="513"/>
      <c r="P587" s="513"/>
      <c r="Q587" s="513"/>
      <c r="R587" s="513"/>
      <c r="S587" s="513"/>
      <c r="T587" s="513"/>
      <c r="U587" s="513"/>
      <c r="V587" s="513"/>
      <c r="W587" s="513"/>
      <c r="X587" s="513"/>
      <c r="Y587" s="513"/>
      <c r="Z587" s="513"/>
      <c r="AA587" s="513"/>
      <c r="AB587" s="513"/>
      <c r="AC587" s="513"/>
      <c r="AD587" s="513"/>
      <c r="AE587" s="513"/>
      <c r="AF587" s="513"/>
      <c r="AG587" s="513"/>
      <c r="AH587" s="513"/>
      <c r="AI587" s="513"/>
      <c r="AJ587" s="513"/>
      <c r="AK587" s="513"/>
      <c r="AL587" s="513"/>
      <c r="AM587" s="513"/>
      <c r="AN587" s="513"/>
    </row>
    <row r="588" spans="1:40" ht="18.75" customHeight="1">
      <c r="A588" s="513"/>
      <c r="B588" s="549"/>
      <c r="C588" s="513"/>
      <c r="D588" s="513"/>
      <c r="E588" s="513"/>
      <c r="F588" s="513"/>
      <c r="G588" s="513"/>
      <c r="H588" s="513"/>
      <c r="I588" s="513"/>
      <c r="J588" s="513"/>
      <c r="K588" s="513"/>
      <c r="L588" s="513"/>
      <c r="M588" s="513"/>
      <c r="N588" s="513"/>
      <c r="O588" s="513"/>
      <c r="P588" s="513"/>
      <c r="Q588" s="513"/>
      <c r="R588" s="513"/>
      <c r="S588" s="513"/>
      <c r="T588" s="513"/>
      <c r="U588" s="513"/>
      <c r="V588" s="513"/>
      <c r="W588" s="513"/>
      <c r="X588" s="513"/>
      <c r="Y588" s="513"/>
      <c r="Z588" s="513"/>
      <c r="AA588" s="513"/>
      <c r="AB588" s="513"/>
      <c r="AC588" s="513"/>
      <c r="AD588" s="513"/>
      <c r="AE588" s="513"/>
      <c r="AF588" s="513"/>
      <c r="AG588" s="513"/>
      <c r="AH588" s="513"/>
      <c r="AI588" s="513"/>
      <c r="AJ588" s="513"/>
      <c r="AK588" s="513"/>
      <c r="AL588" s="513"/>
      <c r="AM588" s="513"/>
      <c r="AN588" s="513"/>
    </row>
    <row r="589" spans="1:40" ht="18.75" customHeight="1">
      <c r="A589" s="513"/>
      <c r="B589" s="549"/>
      <c r="C589" s="513"/>
      <c r="D589" s="513"/>
      <c r="E589" s="513"/>
      <c r="F589" s="513"/>
      <c r="G589" s="513"/>
      <c r="H589" s="513"/>
      <c r="I589" s="513"/>
      <c r="J589" s="513"/>
      <c r="K589" s="513"/>
      <c r="L589" s="513"/>
      <c r="M589" s="513"/>
      <c r="N589" s="513"/>
      <c r="O589" s="513"/>
      <c r="P589" s="513"/>
      <c r="Q589" s="513"/>
      <c r="R589" s="513"/>
      <c r="S589" s="513"/>
      <c r="T589" s="513"/>
      <c r="U589" s="513"/>
      <c r="V589" s="513"/>
      <c r="W589" s="513"/>
      <c r="X589" s="513"/>
      <c r="Y589" s="513"/>
      <c r="Z589" s="513"/>
      <c r="AA589" s="513"/>
      <c r="AB589" s="513"/>
      <c r="AC589" s="513"/>
      <c r="AD589" s="513"/>
      <c r="AE589" s="513"/>
      <c r="AF589" s="513"/>
      <c r="AG589" s="513"/>
      <c r="AH589" s="513"/>
      <c r="AI589" s="513"/>
      <c r="AJ589" s="513"/>
      <c r="AK589" s="513"/>
      <c r="AL589" s="513"/>
      <c r="AM589" s="513"/>
      <c r="AN589" s="513"/>
    </row>
    <row r="590" spans="1:40" ht="18.75" customHeight="1">
      <c r="A590" s="513"/>
      <c r="B590" s="549"/>
      <c r="C590" s="513"/>
      <c r="D590" s="513"/>
      <c r="E590" s="513"/>
      <c r="F590" s="513"/>
      <c r="G590" s="513"/>
      <c r="H590" s="513"/>
      <c r="I590" s="513"/>
      <c r="J590" s="513"/>
      <c r="K590" s="513"/>
      <c r="L590" s="513"/>
      <c r="M590" s="513"/>
      <c r="N590" s="513"/>
      <c r="O590" s="513"/>
      <c r="P590" s="513"/>
      <c r="Q590" s="513"/>
      <c r="R590" s="513"/>
      <c r="S590" s="513"/>
      <c r="T590" s="513"/>
      <c r="U590" s="513"/>
      <c r="V590" s="513"/>
      <c r="W590" s="513"/>
      <c r="X590" s="513"/>
      <c r="Y590" s="513"/>
      <c r="Z590" s="513"/>
      <c r="AA590" s="513"/>
      <c r="AB590" s="513"/>
      <c r="AC590" s="513"/>
      <c r="AD590" s="513"/>
      <c r="AE590" s="513"/>
      <c r="AF590" s="513"/>
      <c r="AG590" s="513"/>
      <c r="AH590" s="513"/>
      <c r="AI590" s="513"/>
      <c r="AJ590" s="513"/>
      <c r="AK590" s="513"/>
      <c r="AL590" s="513"/>
      <c r="AM590" s="513"/>
      <c r="AN590" s="513"/>
    </row>
    <row r="591" spans="1:40" ht="18.75" customHeight="1">
      <c r="A591" s="513"/>
      <c r="B591" s="549"/>
      <c r="C591" s="513"/>
      <c r="D591" s="513"/>
      <c r="E591" s="513"/>
      <c r="F591" s="513"/>
      <c r="G591" s="513"/>
      <c r="H591" s="513"/>
      <c r="I591" s="513"/>
      <c r="J591" s="513"/>
      <c r="K591" s="513"/>
      <c r="L591" s="513"/>
      <c r="M591" s="513"/>
      <c r="N591" s="513"/>
      <c r="O591" s="513"/>
      <c r="P591" s="513"/>
      <c r="Q591" s="513"/>
      <c r="R591" s="513"/>
      <c r="S591" s="513"/>
      <c r="T591" s="513"/>
      <c r="U591" s="513"/>
      <c r="V591" s="513"/>
      <c r="W591" s="513"/>
      <c r="X591" s="513"/>
      <c r="Y591" s="513"/>
      <c r="Z591" s="513"/>
      <c r="AA591" s="513"/>
      <c r="AB591" s="513"/>
      <c r="AC591" s="513"/>
      <c r="AD591" s="513"/>
      <c r="AE591" s="513"/>
      <c r="AF591" s="513"/>
      <c r="AG591" s="513"/>
      <c r="AH591" s="513"/>
      <c r="AI591" s="513"/>
      <c r="AJ591" s="513"/>
      <c r="AK591" s="513"/>
      <c r="AL591" s="513"/>
      <c r="AM591" s="513"/>
      <c r="AN591" s="513"/>
    </row>
    <row r="592" spans="1:40" ht="18.75" customHeight="1">
      <c r="A592" s="513"/>
      <c r="B592" s="549"/>
      <c r="C592" s="513"/>
      <c r="D592" s="513"/>
      <c r="E592" s="513"/>
      <c r="F592" s="513"/>
      <c r="G592" s="513"/>
      <c r="H592" s="513"/>
      <c r="I592" s="513"/>
      <c r="J592" s="513"/>
      <c r="K592" s="513"/>
      <c r="L592" s="513"/>
      <c r="M592" s="513"/>
      <c r="N592" s="513"/>
      <c r="O592" s="513"/>
      <c r="P592" s="513"/>
      <c r="Q592" s="513"/>
      <c r="R592" s="513"/>
      <c r="S592" s="513"/>
      <c r="T592" s="513"/>
      <c r="U592" s="513"/>
      <c r="V592" s="513"/>
      <c r="W592" s="513"/>
      <c r="X592" s="513"/>
      <c r="Y592" s="513"/>
      <c r="Z592" s="513"/>
      <c r="AA592" s="513"/>
      <c r="AB592" s="513"/>
      <c r="AC592" s="513"/>
      <c r="AD592" s="513"/>
      <c r="AE592" s="513"/>
      <c r="AF592" s="513"/>
      <c r="AG592" s="513"/>
      <c r="AH592" s="513"/>
      <c r="AI592" s="513"/>
      <c r="AJ592" s="513"/>
      <c r="AK592" s="513"/>
      <c r="AL592" s="513"/>
      <c r="AM592" s="513"/>
      <c r="AN592" s="513"/>
    </row>
    <row r="593" spans="1:40" ht="18.75" customHeight="1">
      <c r="A593" s="513"/>
      <c r="B593" s="549"/>
      <c r="C593" s="513"/>
      <c r="D593" s="513"/>
      <c r="E593" s="513"/>
      <c r="F593" s="513"/>
      <c r="G593" s="513"/>
      <c r="H593" s="513"/>
      <c r="I593" s="513"/>
      <c r="J593" s="513"/>
      <c r="K593" s="513"/>
      <c r="L593" s="513"/>
      <c r="M593" s="513"/>
      <c r="N593" s="513"/>
      <c r="O593" s="513"/>
      <c r="P593" s="513"/>
      <c r="Q593" s="513"/>
      <c r="R593" s="513"/>
      <c r="S593" s="513"/>
      <c r="T593" s="513"/>
      <c r="U593" s="513"/>
      <c r="V593" s="513"/>
      <c r="W593" s="513"/>
      <c r="X593" s="513"/>
      <c r="Y593" s="513"/>
      <c r="Z593" s="513"/>
      <c r="AA593" s="513"/>
      <c r="AB593" s="513"/>
      <c r="AC593" s="513"/>
      <c r="AD593" s="513"/>
      <c r="AE593" s="513"/>
      <c r="AF593" s="513"/>
      <c r="AG593" s="513"/>
      <c r="AH593" s="513"/>
      <c r="AI593" s="513"/>
      <c r="AJ593" s="513"/>
      <c r="AK593" s="513"/>
      <c r="AL593" s="513"/>
      <c r="AM593" s="513"/>
      <c r="AN593" s="513"/>
    </row>
    <row r="594" spans="1:40" ht="18.75" customHeight="1">
      <c r="A594" s="513"/>
      <c r="B594" s="549"/>
      <c r="C594" s="513"/>
      <c r="D594" s="513"/>
      <c r="E594" s="513"/>
      <c r="F594" s="513"/>
      <c r="G594" s="513"/>
      <c r="H594" s="513"/>
      <c r="I594" s="513"/>
      <c r="J594" s="513"/>
      <c r="K594" s="513"/>
      <c r="L594" s="513"/>
      <c r="M594" s="513"/>
      <c r="N594" s="513"/>
      <c r="O594" s="513"/>
      <c r="P594" s="513"/>
      <c r="Q594" s="513"/>
      <c r="R594" s="513"/>
      <c r="S594" s="513"/>
      <c r="T594" s="513"/>
      <c r="U594" s="513"/>
      <c r="V594" s="513"/>
      <c r="W594" s="513"/>
      <c r="X594" s="513"/>
      <c r="Y594" s="513"/>
      <c r="Z594" s="513"/>
      <c r="AA594" s="513"/>
      <c r="AB594" s="513"/>
      <c r="AC594" s="513"/>
      <c r="AD594" s="513"/>
      <c r="AE594" s="513"/>
      <c r="AF594" s="513"/>
      <c r="AG594" s="513"/>
      <c r="AH594" s="513"/>
      <c r="AI594" s="513"/>
      <c r="AJ594" s="513"/>
      <c r="AK594" s="513"/>
      <c r="AL594" s="513"/>
      <c r="AM594" s="513"/>
      <c r="AN594" s="513"/>
    </row>
    <row r="595" spans="1:40" ht="18.75" customHeight="1">
      <c r="A595" s="513"/>
      <c r="B595" s="549"/>
      <c r="C595" s="513"/>
      <c r="D595" s="513"/>
      <c r="E595" s="513"/>
      <c r="F595" s="513"/>
      <c r="G595" s="513"/>
      <c r="H595" s="513"/>
      <c r="I595" s="513"/>
      <c r="J595" s="513"/>
      <c r="K595" s="513"/>
      <c r="L595" s="513"/>
      <c r="M595" s="513"/>
      <c r="N595" s="513"/>
      <c r="O595" s="513"/>
      <c r="P595" s="513"/>
      <c r="Q595" s="513"/>
      <c r="R595" s="513"/>
      <c r="S595" s="513"/>
      <c r="T595" s="513"/>
      <c r="U595" s="513"/>
      <c r="V595" s="513"/>
      <c r="W595" s="513"/>
      <c r="X595" s="513"/>
      <c r="Y595" s="513"/>
      <c r="Z595" s="513"/>
      <c r="AA595" s="513"/>
      <c r="AB595" s="513"/>
      <c r="AC595" s="513"/>
      <c r="AD595" s="513"/>
      <c r="AE595" s="513"/>
      <c r="AF595" s="513"/>
      <c r="AG595" s="513"/>
      <c r="AH595" s="513"/>
      <c r="AI595" s="513"/>
      <c r="AJ595" s="513"/>
      <c r="AK595" s="513"/>
      <c r="AL595" s="513"/>
      <c r="AM595" s="513"/>
      <c r="AN595" s="513"/>
    </row>
    <row r="596" spans="1:40" ht="18.75" customHeight="1">
      <c r="A596" s="513"/>
      <c r="B596" s="549"/>
      <c r="C596" s="513"/>
      <c r="D596" s="513"/>
      <c r="E596" s="513"/>
      <c r="F596" s="513"/>
      <c r="G596" s="513"/>
      <c r="H596" s="513"/>
      <c r="I596" s="513"/>
      <c r="J596" s="513"/>
      <c r="K596" s="513"/>
      <c r="L596" s="513"/>
      <c r="M596" s="513"/>
      <c r="N596" s="513"/>
      <c r="O596" s="513"/>
      <c r="P596" s="513"/>
      <c r="Q596" s="513"/>
      <c r="R596" s="513"/>
      <c r="S596" s="513"/>
      <c r="T596" s="513"/>
      <c r="U596" s="513"/>
      <c r="V596" s="513"/>
      <c r="W596" s="513"/>
      <c r="X596" s="513"/>
      <c r="Y596" s="513"/>
      <c r="Z596" s="513"/>
      <c r="AA596" s="513"/>
      <c r="AB596" s="513"/>
      <c r="AC596" s="513"/>
      <c r="AD596" s="513"/>
      <c r="AE596" s="513"/>
      <c r="AF596" s="513"/>
      <c r="AG596" s="513"/>
      <c r="AH596" s="513"/>
      <c r="AI596" s="513"/>
      <c r="AJ596" s="513"/>
      <c r="AK596" s="513"/>
      <c r="AL596" s="513"/>
      <c r="AM596" s="513"/>
      <c r="AN596" s="513"/>
    </row>
    <row r="597" spans="1:40" ht="18.75" customHeight="1">
      <c r="A597" s="513"/>
      <c r="B597" s="549"/>
      <c r="C597" s="513"/>
      <c r="D597" s="513"/>
      <c r="E597" s="513"/>
      <c r="F597" s="513"/>
      <c r="G597" s="513"/>
      <c r="H597" s="513"/>
      <c r="I597" s="513"/>
      <c r="J597" s="513"/>
      <c r="K597" s="513"/>
      <c r="L597" s="513"/>
      <c r="M597" s="513"/>
      <c r="N597" s="513"/>
      <c r="O597" s="513"/>
      <c r="P597" s="513"/>
      <c r="Q597" s="513"/>
      <c r="R597" s="513"/>
      <c r="S597" s="513"/>
      <c r="T597" s="513"/>
      <c r="U597" s="513"/>
      <c r="V597" s="513"/>
      <c r="W597" s="513"/>
      <c r="X597" s="513"/>
      <c r="Y597" s="513"/>
      <c r="Z597" s="513"/>
      <c r="AA597" s="513"/>
      <c r="AB597" s="513"/>
      <c r="AC597" s="513"/>
      <c r="AD597" s="513"/>
      <c r="AE597" s="513"/>
      <c r="AF597" s="513"/>
      <c r="AG597" s="513"/>
      <c r="AH597" s="513"/>
      <c r="AI597" s="513"/>
      <c r="AJ597" s="513"/>
      <c r="AK597" s="513"/>
      <c r="AL597" s="513"/>
      <c r="AM597" s="513"/>
      <c r="AN597" s="513"/>
    </row>
    <row r="598" spans="1:40" ht="18.75" customHeight="1">
      <c r="A598" s="513"/>
      <c r="B598" s="549"/>
      <c r="C598" s="513"/>
      <c r="D598" s="513"/>
      <c r="E598" s="513"/>
      <c r="F598" s="513"/>
      <c r="G598" s="513"/>
      <c r="H598" s="513"/>
      <c r="I598" s="513"/>
      <c r="J598" s="513"/>
      <c r="K598" s="513"/>
      <c r="L598" s="513"/>
      <c r="M598" s="513"/>
      <c r="N598" s="513"/>
      <c r="O598" s="513"/>
      <c r="P598" s="513"/>
      <c r="Q598" s="513"/>
      <c r="R598" s="513"/>
      <c r="S598" s="513"/>
      <c r="T598" s="513"/>
      <c r="U598" s="513"/>
      <c r="V598" s="513"/>
      <c r="W598" s="513"/>
      <c r="X598" s="513"/>
      <c r="Y598" s="513"/>
      <c r="Z598" s="513"/>
      <c r="AA598" s="513"/>
      <c r="AB598" s="513"/>
      <c r="AC598" s="513"/>
      <c r="AD598" s="513"/>
      <c r="AE598" s="513"/>
      <c r="AF598" s="513"/>
      <c r="AG598" s="513"/>
      <c r="AH598" s="513"/>
      <c r="AI598" s="513"/>
      <c r="AJ598" s="513"/>
      <c r="AK598" s="513"/>
      <c r="AL598" s="513"/>
      <c r="AM598" s="513"/>
      <c r="AN598" s="513"/>
    </row>
    <row r="599" spans="1:40" ht="18.75" customHeight="1">
      <c r="A599" s="513"/>
      <c r="B599" s="549"/>
      <c r="C599" s="513"/>
      <c r="D599" s="513"/>
      <c r="E599" s="513"/>
      <c r="F599" s="513"/>
      <c r="G599" s="513"/>
      <c r="H599" s="513"/>
      <c r="I599" s="513"/>
      <c r="J599" s="513"/>
      <c r="K599" s="513"/>
      <c r="L599" s="513"/>
      <c r="M599" s="513"/>
      <c r="N599" s="513"/>
      <c r="O599" s="513"/>
      <c r="P599" s="513"/>
      <c r="Q599" s="513"/>
      <c r="R599" s="513"/>
      <c r="S599" s="513"/>
      <c r="T599" s="513"/>
      <c r="U599" s="513"/>
      <c r="V599" s="513"/>
      <c r="W599" s="513"/>
      <c r="X599" s="513"/>
      <c r="Y599" s="513"/>
      <c r="Z599" s="513"/>
      <c r="AA599" s="513"/>
      <c r="AB599" s="513"/>
      <c r="AC599" s="513"/>
      <c r="AD599" s="513"/>
      <c r="AE599" s="513"/>
      <c r="AF599" s="513"/>
      <c r="AG599" s="513"/>
      <c r="AH599" s="513"/>
      <c r="AI599" s="513"/>
      <c r="AJ599" s="513"/>
      <c r="AK599" s="513"/>
      <c r="AL599" s="513"/>
      <c r="AM599" s="513"/>
      <c r="AN599" s="513"/>
    </row>
    <row r="600" spans="1:40" ht="18.75" customHeight="1">
      <c r="A600" s="513"/>
      <c r="B600" s="549"/>
      <c r="C600" s="513"/>
      <c r="D600" s="513"/>
      <c r="E600" s="513"/>
      <c r="F600" s="513"/>
      <c r="G600" s="513"/>
      <c r="H600" s="513"/>
      <c r="I600" s="513"/>
      <c r="J600" s="513"/>
      <c r="K600" s="513"/>
      <c r="L600" s="513"/>
      <c r="M600" s="513"/>
      <c r="N600" s="513"/>
      <c r="O600" s="513"/>
      <c r="P600" s="513"/>
      <c r="Q600" s="513"/>
      <c r="R600" s="513"/>
      <c r="S600" s="513"/>
      <c r="T600" s="513"/>
      <c r="U600" s="513"/>
      <c r="V600" s="513"/>
      <c r="W600" s="513"/>
      <c r="X600" s="513"/>
      <c r="Y600" s="513"/>
      <c r="Z600" s="513"/>
      <c r="AA600" s="513"/>
      <c r="AB600" s="513"/>
      <c r="AC600" s="513"/>
      <c r="AD600" s="513"/>
      <c r="AE600" s="513"/>
      <c r="AF600" s="513"/>
      <c r="AG600" s="513"/>
      <c r="AH600" s="513"/>
      <c r="AI600" s="513"/>
      <c r="AJ600" s="513"/>
      <c r="AK600" s="513"/>
      <c r="AL600" s="513"/>
      <c r="AM600" s="513"/>
      <c r="AN600" s="513"/>
    </row>
    <row r="601" spans="1:40" ht="18.75" customHeight="1">
      <c r="A601" s="513"/>
      <c r="B601" s="549"/>
      <c r="C601" s="513"/>
      <c r="D601" s="513"/>
      <c r="E601" s="513"/>
      <c r="F601" s="513"/>
      <c r="G601" s="513"/>
      <c r="H601" s="513"/>
      <c r="I601" s="513"/>
      <c r="J601" s="513"/>
      <c r="K601" s="513"/>
      <c r="L601" s="513"/>
      <c r="M601" s="513"/>
      <c r="N601" s="513"/>
      <c r="O601" s="513"/>
      <c r="P601" s="513"/>
      <c r="Q601" s="513"/>
      <c r="R601" s="513"/>
      <c r="S601" s="513"/>
      <c r="T601" s="513"/>
      <c r="U601" s="513"/>
      <c r="V601" s="513"/>
      <c r="W601" s="513"/>
      <c r="X601" s="513"/>
      <c r="Y601" s="513"/>
      <c r="Z601" s="513"/>
      <c r="AA601" s="513"/>
      <c r="AB601" s="513"/>
      <c r="AC601" s="513"/>
      <c r="AD601" s="513"/>
      <c r="AE601" s="513"/>
      <c r="AF601" s="513"/>
      <c r="AG601" s="513"/>
      <c r="AH601" s="513"/>
      <c r="AI601" s="513"/>
      <c r="AJ601" s="513"/>
      <c r="AK601" s="513"/>
      <c r="AL601" s="513"/>
      <c r="AM601" s="513"/>
      <c r="AN601" s="513"/>
    </row>
    <row r="602" spans="1:40" ht="18.75" customHeight="1">
      <c r="A602" s="513"/>
      <c r="B602" s="549"/>
      <c r="C602" s="513"/>
      <c r="D602" s="513"/>
      <c r="E602" s="513"/>
      <c r="F602" s="513"/>
      <c r="G602" s="513"/>
      <c r="H602" s="513"/>
      <c r="I602" s="513"/>
      <c r="J602" s="513"/>
      <c r="K602" s="513"/>
      <c r="L602" s="513"/>
      <c r="M602" s="513"/>
      <c r="N602" s="513"/>
      <c r="O602" s="513"/>
      <c r="P602" s="513"/>
      <c r="Q602" s="513"/>
      <c r="R602" s="513"/>
      <c r="S602" s="513"/>
      <c r="T602" s="513"/>
      <c r="U602" s="513"/>
      <c r="V602" s="513"/>
      <c r="W602" s="513"/>
      <c r="X602" s="513"/>
      <c r="Y602" s="513"/>
      <c r="Z602" s="513"/>
      <c r="AA602" s="513"/>
      <c r="AB602" s="513"/>
      <c r="AC602" s="513"/>
      <c r="AD602" s="513"/>
      <c r="AE602" s="513"/>
      <c r="AF602" s="513"/>
      <c r="AG602" s="513"/>
      <c r="AH602" s="513"/>
      <c r="AI602" s="513"/>
      <c r="AJ602" s="513"/>
      <c r="AK602" s="513"/>
      <c r="AL602" s="513"/>
      <c r="AM602" s="513"/>
      <c r="AN602" s="513"/>
    </row>
    <row r="603" spans="1:40" ht="18.75" customHeight="1">
      <c r="A603" s="513"/>
      <c r="B603" s="549"/>
      <c r="C603" s="513"/>
      <c r="D603" s="513"/>
      <c r="E603" s="513"/>
      <c r="F603" s="513"/>
      <c r="G603" s="513"/>
      <c r="H603" s="513"/>
      <c r="I603" s="513"/>
      <c r="J603" s="513"/>
      <c r="K603" s="513"/>
      <c r="L603" s="513"/>
      <c r="M603" s="513"/>
      <c r="N603" s="513"/>
      <c r="O603" s="513"/>
      <c r="P603" s="513"/>
      <c r="Q603" s="513"/>
      <c r="R603" s="513"/>
      <c r="S603" s="513"/>
      <c r="T603" s="513"/>
      <c r="U603" s="513"/>
      <c r="V603" s="513"/>
      <c r="W603" s="513"/>
      <c r="X603" s="513"/>
      <c r="Y603" s="513"/>
      <c r="Z603" s="513"/>
      <c r="AA603" s="513"/>
      <c r="AB603" s="513"/>
      <c r="AC603" s="513"/>
      <c r="AD603" s="513"/>
      <c r="AE603" s="513"/>
      <c r="AF603" s="513"/>
      <c r="AG603" s="513"/>
      <c r="AH603" s="513"/>
      <c r="AI603" s="513"/>
      <c r="AJ603" s="513"/>
      <c r="AK603" s="513"/>
      <c r="AL603" s="513"/>
      <c r="AM603" s="513"/>
      <c r="AN603" s="513"/>
    </row>
    <row r="604" spans="1:40" ht="18.75" customHeight="1">
      <c r="A604" s="513"/>
      <c r="B604" s="549"/>
      <c r="C604" s="513"/>
      <c r="D604" s="513"/>
      <c r="E604" s="513"/>
      <c r="F604" s="513"/>
      <c r="G604" s="513"/>
      <c r="H604" s="513"/>
      <c r="I604" s="513"/>
      <c r="J604" s="513"/>
      <c r="K604" s="513"/>
      <c r="L604" s="513"/>
      <c r="M604" s="513"/>
      <c r="N604" s="513"/>
      <c r="O604" s="513"/>
      <c r="P604" s="513"/>
      <c r="Q604" s="513"/>
      <c r="R604" s="513"/>
      <c r="S604" s="513"/>
      <c r="T604" s="513"/>
      <c r="U604" s="513"/>
      <c r="V604" s="513"/>
      <c r="W604" s="513"/>
      <c r="X604" s="513"/>
      <c r="Y604" s="513"/>
      <c r="Z604" s="513"/>
      <c r="AA604" s="513"/>
      <c r="AB604" s="513"/>
      <c r="AC604" s="513"/>
      <c r="AD604" s="513"/>
      <c r="AE604" s="513"/>
      <c r="AF604" s="513"/>
      <c r="AG604" s="513"/>
      <c r="AH604" s="513"/>
      <c r="AI604" s="513"/>
      <c r="AJ604" s="513"/>
      <c r="AK604" s="513"/>
      <c r="AL604" s="513"/>
      <c r="AM604" s="513"/>
      <c r="AN604" s="513"/>
    </row>
    <row r="605" spans="1:40" ht="18.75" customHeight="1">
      <c r="A605" s="513"/>
      <c r="B605" s="549"/>
      <c r="C605" s="513"/>
      <c r="D605" s="513"/>
      <c r="E605" s="513"/>
      <c r="F605" s="513"/>
      <c r="G605" s="513"/>
      <c r="H605" s="513"/>
      <c r="I605" s="513"/>
      <c r="J605" s="513"/>
      <c r="K605" s="513"/>
      <c r="L605" s="513"/>
      <c r="M605" s="513"/>
      <c r="N605" s="513"/>
      <c r="O605" s="513"/>
      <c r="P605" s="513"/>
      <c r="Q605" s="513"/>
      <c r="R605" s="513"/>
      <c r="S605" s="513"/>
      <c r="T605" s="513"/>
      <c r="U605" s="513"/>
      <c r="V605" s="513"/>
      <c r="W605" s="513"/>
      <c r="X605" s="513"/>
      <c r="Y605" s="513"/>
      <c r="Z605" s="513"/>
      <c r="AA605" s="513"/>
      <c r="AB605" s="513"/>
      <c r="AC605" s="513"/>
      <c r="AD605" s="513"/>
      <c r="AE605" s="513"/>
      <c r="AF605" s="513"/>
      <c r="AG605" s="513"/>
      <c r="AH605" s="513"/>
      <c r="AI605" s="513"/>
      <c r="AJ605" s="513"/>
      <c r="AK605" s="513"/>
      <c r="AL605" s="513"/>
      <c r="AM605" s="513"/>
      <c r="AN605" s="513"/>
    </row>
    <row r="606" spans="1:40" ht="18.75" customHeight="1">
      <c r="A606" s="513"/>
      <c r="B606" s="549"/>
      <c r="C606" s="513"/>
      <c r="D606" s="513"/>
      <c r="E606" s="513"/>
      <c r="F606" s="513"/>
      <c r="G606" s="513"/>
      <c r="H606" s="513"/>
      <c r="I606" s="513"/>
      <c r="J606" s="513"/>
      <c r="K606" s="513"/>
      <c r="L606" s="513"/>
      <c r="M606" s="513"/>
      <c r="N606" s="513"/>
      <c r="O606" s="513"/>
      <c r="P606" s="513"/>
      <c r="Q606" s="513"/>
      <c r="R606" s="513"/>
      <c r="S606" s="513"/>
      <c r="T606" s="513"/>
      <c r="U606" s="513"/>
      <c r="V606" s="513"/>
      <c r="W606" s="513"/>
      <c r="X606" s="513"/>
      <c r="Y606" s="513"/>
      <c r="Z606" s="513"/>
      <c r="AA606" s="513"/>
      <c r="AB606" s="513"/>
      <c r="AC606" s="513"/>
      <c r="AD606" s="513"/>
      <c r="AE606" s="513"/>
      <c r="AF606" s="513"/>
      <c r="AG606" s="513"/>
      <c r="AH606" s="513"/>
      <c r="AI606" s="513"/>
      <c r="AJ606" s="513"/>
      <c r="AK606" s="513"/>
      <c r="AL606" s="513"/>
      <c r="AM606" s="513"/>
      <c r="AN606" s="513"/>
    </row>
    <row r="607" spans="1:40" ht="18.75" customHeight="1">
      <c r="A607" s="513"/>
      <c r="B607" s="549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  <c r="R607" s="513"/>
      <c r="S607" s="513"/>
      <c r="T607" s="513"/>
      <c r="U607" s="513"/>
      <c r="V607" s="513"/>
      <c r="W607" s="513"/>
      <c r="X607" s="513"/>
      <c r="Y607" s="513"/>
      <c r="Z607" s="513"/>
      <c r="AA607" s="513"/>
      <c r="AB607" s="513"/>
      <c r="AC607" s="513"/>
      <c r="AD607" s="513"/>
      <c r="AE607" s="513"/>
      <c r="AF607" s="513"/>
      <c r="AG607" s="513"/>
      <c r="AH607" s="513"/>
      <c r="AI607" s="513"/>
      <c r="AJ607" s="513"/>
      <c r="AK607" s="513"/>
      <c r="AL607" s="513"/>
      <c r="AM607" s="513"/>
      <c r="AN607" s="513"/>
    </row>
    <row r="608" spans="1:40" ht="18.75" customHeight="1">
      <c r="A608" s="513"/>
      <c r="B608" s="549"/>
      <c r="C608" s="513"/>
      <c r="D608" s="513"/>
      <c r="E608" s="513"/>
      <c r="F608" s="513"/>
      <c r="G608" s="513"/>
      <c r="H608" s="513"/>
      <c r="I608" s="513"/>
      <c r="J608" s="513"/>
      <c r="K608" s="513"/>
      <c r="L608" s="513"/>
      <c r="M608" s="513"/>
      <c r="N608" s="513"/>
      <c r="O608" s="513"/>
      <c r="P608" s="513"/>
      <c r="Q608" s="513"/>
      <c r="R608" s="513"/>
      <c r="S608" s="513"/>
      <c r="T608" s="513"/>
      <c r="U608" s="513"/>
      <c r="V608" s="513"/>
      <c r="W608" s="513"/>
      <c r="X608" s="513"/>
      <c r="Y608" s="513"/>
      <c r="Z608" s="513"/>
      <c r="AA608" s="513"/>
      <c r="AB608" s="513"/>
      <c r="AC608" s="513"/>
      <c r="AD608" s="513"/>
      <c r="AE608" s="513"/>
      <c r="AF608" s="513"/>
      <c r="AG608" s="513"/>
      <c r="AH608" s="513"/>
      <c r="AI608" s="513"/>
      <c r="AJ608" s="513"/>
      <c r="AK608" s="513"/>
      <c r="AL608" s="513"/>
      <c r="AM608" s="513"/>
      <c r="AN608" s="513"/>
    </row>
    <row r="609" spans="1:40" ht="18.75" customHeight="1">
      <c r="A609" s="513"/>
      <c r="B609" s="549"/>
      <c r="C609" s="513"/>
      <c r="D609" s="513"/>
      <c r="E609" s="513"/>
      <c r="F609" s="513"/>
      <c r="G609" s="513"/>
      <c r="H609" s="513"/>
      <c r="I609" s="513"/>
      <c r="J609" s="513"/>
      <c r="K609" s="513"/>
      <c r="L609" s="513"/>
      <c r="M609" s="513"/>
      <c r="N609" s="513"/>
      <c r="O609" s="513"/>
      <c r="P609" s="513"/>
      <c r="Q609" s="513"/>
      <c r="R609" s="513"/>
      <c r="S609" s="513"/>
      <c r="T609" s="513"/>
      <c r="U609" s="513"/>
      <c r="V609" s="513"/>
      <c r="W609" s="513"/>
      <c r="X609" s="513"/>
      <c r="Y609" s="513"/>
      <c r="Z609" s="513"/>
      <c r="AA609" s="513"/>
      <c r="AB609" s="513"/>
      <c r="AC609" s="513"/>
      <c r="AD609" s="513"/>
      <c r="AE609" s="513"/>
      <c r="AF609" s="513"/>
      <c r="AG609" s="513"/>
      <c r="AH609" s="513"/>
      <c r="AI609" s="513"/>
      <c r="AJ609" s="513"/>
      <c r="AK609" s="513"/>
      <c r="AL609" s="513"/>
      <c r="AM609" s="513"/>
      <c r="AN609" s="513"/>
    </row>
    <row r="610" spans="1:40" ht="18.75" customHeight="1">
      <c r="A610" s="513"/>
      <c r="B610" s="549"/>
      <c r="C610" s="513"/>
      <c r="D610" s="513"/>
      <c r="E610" s="513"/>
      <c r="F610" s="513"/>
      <c r="G610" s="513"/>
      <c r="H610" s="513"/>
      <c r="I610" s="513"/>
      <c r="J610" s="513"/>
      <c r="K610" s="513"/>
      <c r="L610" s="513"/>
      <c r="M610" s="513"/>
      <c r="N610" s="513"/>
      <c r="O610" s="513"/>
      <c r="P610" s="513"/>
      <c r="Q610" s="513"/>
      <c r="R610" s="513"/>
      <c r="S610" s="513"/>
      <c r="T610" s="513"/>
      <c r="U610" s="513"/>
      <c r="V610" s="513"/>
      <c r="W610" s="513"/>
      <c r="X610" s="513"/>
      <c r="Y610" s="513"/>
      <c r="Z610" s="513"/>
      <c r="AA610" s="513"/>
      <c r="AB610" s="513"/>
      <c r="AC610" s="513"/>
      <c r="AD610" s="513"/>
      <c r="AE610" s="513"/>
      <c r="AF610" s="513"/>
      <c r="AG610" s="513"/>
      <c r="AH610" s="513"/>
      <c r="AI610" s="513"/>
      <c r="AJ610" s="513"/>
      <c r="AK610" s="513"/>
      <c r="AL610" s="513"/>
      <c r="AM610" s="513"/>
      <c r="AN610" s="513"/>
    </row>
    <row r="611" spans="1:40" ht="18.75" customHeight="1">
      <c r="A611" s="513"/>
      <c r="B611" s="549"/>
      <c r="C611" s="513"/>
      <c r="D611" s="513"/>
      <c r="E611" s="513"/>
      <c r="F611" s="513"/>
      <c r="G611" s="513"/>
      <c r="H611" s="513"/>
      <c r="I611" s="513"/>
      <c r="J611" s="513"/>
      <c r="K611" s="513"/>
      <c r="L611" s="513"/>
      <c r="M611" s="513"/>
      <c r="N611" s="513"/>
      <c r="O611" s="513"/>
      <c r="P611" s="513"/>
      <c r="Q611" s="513"/>
      <c r="R611" s="513"/>
      <c r="S611" s="513"/>
      <c r="T611" s="513"/>
      <c r="U611" s="513"/>
      <c r="V611" s="513"/>
      <c r="W611" s="513"/>
      <c r="X611" s="513"/>
      <c r="Y611" s="513"/>
      <c r="Z611" s="513"/>
      <c r="AA611" s="513"/>
      <c r="AB611" s="513"/>
      <c r="AC611" s="513"/>
      <c r="AD611" s="513"/>
      <c r="AE611" s="513"/>
      <c r="AF611" s="513"/>
      <c r="AG611" s="513"/>
      <c r="AH611" s="513"/>
      <c r="AI611" s="513"/>
      <c r="AJ611" s="513"/>
      <c r="AK611" s="513"/>
      <c r="AL611" s="513"/>
      <c r="AM611" s="513"/>
      <c r="AN611" s="513"/>
    </row>
    <row r="612" spans="1:40" ht="18.75" customHeight="1">
      <c r="A612" s="513"/>
      <c r="B612" s="549"/>
      <c r="C612" s="513"/>
      <c r="D612" s="513"/>
      <c r="E612" s="513"/>
      <c r="F612" s="513"/>
      <c r="G612" s="513"/>
      <c r="H612" s="513"/>
      <c r="I612" s="513"/>
      <c r="J612" s="513"/>
      <c r="K612" s="513"/>
      <c r="L612" s="513"/>
      <c r="M612" s="513"/>
      <c r="N612" s="513"/>
      <c r="O612" s="513"/>
      <c r="P612" s="513"/>
      <c r="Q612" s="513"/>
      <c r="R612" s="513"/>
      <c r="S612" s="513"/>
      <c r="T612" s="513"/>
      <c r="U612" s="513"/>
      <c r="V612" s="513"/>
      <c r="W612" s="513"/>
      <c r="X612" s="513"/>
      <c r="Y612" s="513"/>
      <c r="Z612" s="513"/>
      <c r="AA612" s="513"/>
      <c r="AB612" s="513"/>
      <c r="AC612" s="513"/>
      <c r="AD612" s="513"/>
      <c r="AE612" s="513"/>
      <c r="AF612" s="513"/>
      <c r="AG612" s="513"/>
      <c r="AH612" s="513"/>
      <c r="AI612" s="513"/>
      <c r="AJ612" s="513"/>
      <c r="AK612" s="513"/>
      <c r="AL612" s="513"/>
      <c r="AM612" s="513"/>
      <c r="AN612" s="513"/>
    </row>
    <row r="613" spans="1:40" ht="18.75" customHeight="1">
      <c r="A613" s="513"/>
      <c r="B613" s="549"/>
      <c r="C613" s="513"/>
      <c r="D613" s="513"/>
      <c r="E613" s="513"/>
      <c r="F613" s="513"/>
      <c r="G613" s="513"/>
      <c r="H613" s="513"/>
      <c r="I613" s="513"/>
      <c r="J613" s="513"/>
      <c r="K613" s="513"/>
      <c r="L613" s="513"/>
      <c r="M613" s="513"/>
      <c r="N613" s="513"/>
      <c r="O613" s="513"/>
      <c r="P613" s="513"/>
      <c r="Q613" s="513"/>
      <c r="R613" s="513"/>
      <c r="S613" s="513"/>
      <c r="T613" s="513"/>
      <c r="U613" s="513"/>
      <c r="V613" s="513"/>
      <c r="W613" s="513"/>
      <c r="X613" s="513"/>
      <c r="Y613" s="513"/>
      <c r="Z613" s="513"/>
      <c r="AA613" s="513"/>
      <c r="AB613" s="513"/>
      <c r="AC613" s="513"/>
      <c r="AD613" s="513"/>
      <c r="AE613" s="513"/>
      <c r="AF613" s="513"/>
      <c r="AG613" s="513"/>
      <c r="AH613" s="513"/>
      <c r="AI613" s="513"/>
      <c r="AJ613" s="513"/>
      <c r="AK613" s="513"/>
      <c r="AL613" s="513"/>
      <c r="AM613" s="513"/>
      <c r="AN613" s="513"/>
    </row>
    <row r="614" spans="1:40" ht="18.75" customHeight="1">
      <c r="A614" s="513"/>
      <c r="B614" s="549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  <c r="R614" s="513"/>
      <c r="S614" s="513"/>
      <c r="T614" s="513"/>
      <c r="U614" s="513"/>
      <c r="V614" s="513"/>
      <c r="W614" s="513"/>
      <c r="X614" s="513"/>
      <c r="Y614" s="513"/>
      <c r="Z614" s="513"/>
      <c r="AA614" s="513"/>
      <c r="AB614" s="513"/>
      <c r="AC614" s="513"/>
      <c r="AD614" s="513"/>
      <c r="AE614" s="513"/>
      <c r="AF614" s="513"/>
      <c r="AG614" s="513"/>
      <c r="AH614" s="513"/>
      <c r="AI614" s="513"/>
      <c r="AJ614" s="513"/>
      <c r="AK614" s="513"/>
      <c r="AL614" s="513"/>
      <c r="AM614" s="513"/>
      <c r="AN614" s="513"/>
    </row>
    <row r="615" spans="1:40" ht="18.75" customHeight="1">
      <c r="A615" s="513"/>
      <c r="B615" s="549"/>
      <c r="C615" s="513"/>
      <c r="D615" s="513"/>
      <c r="E615" s="513"/>
      <c r="F615" s="513"/>
      <c r="G615" s="513"/>
      <c r="H615" s="513"/>
      <c r="I615" s="513"/>
      <c r="J615" s="513"/>
      <c r="K615" s="513"/>
      <c r="L615" s="513"/>
      <c r="M615" s="513"/>
      <c r="N615" s="513"/>
      <c r="O615" s="513"/>
      <c r="P615" s="513"/>
      <c r="Q615" s="513"/>
      <c r="R615" s="513"/>
      <c r="S615" s="513"/>
      <c r="T615" s="513"/>
      <c r="U615" s="513"/>
      <c r="V615" s="513"/>
      <c r="W615" s="513"/>
      <c r="X615" s="513"/>
      <c r="Y615" s="513"/>
      <c r="Z615" s="513"/>
      <c r="AA615" s="513"/>
      <c r="AB615" s="513"/>
      <c r="AC615" s="513"/>
      <c r="AD615" s="513"/>
      <c r="AE615" s="513"/>
      <c r="AF615" s="513"/>
      <c r="AG615" s="513"/>
      <c r="AH615" s="513"/>
      <c r="AI615" s="513"/>
      <c r="AJ615" s="513"/>
      <c r="AK615" s="513"/>
      <c r="AL615" s="513"/>
      <c r="AM615" s="513"/>
      <c r="AN615" s="513"/>
    </row>
    <row r="616" spans="1:40" ht="18.75" customHeight="1">
      <c r="A616" s="513"/>
      <c r="B616" s="549"/>
      <c r="C616" s="51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3"/>
      <c r="P616" s="513"/>
      <c r="Q616" s="513"/>
      <c r="R616" s="513"/>
      <c r="S616" s="513"/>
      <c r="T616" s="513"/>
      <c r="U616" s="513"/>
      <c r="V616" s="513"/>
      <c r="W616" s="513"/>
      <c r="X616" s="513"/>
      <c r="Y616" s="513"/>
      <c r="Z616" s="513"/>
      <c r="AA616" s="513"/>
      <c r="AB616" s="513"/>
      <c r="AC616" s="513"/>
      <c r="AD616" s="513"/>
      <c r="AE616" s="513"/>
      <c r="AF616" s="513"/>
      <c r="AG616" s="513"/>
      <c r="AH616" s="513"/>
      <c r="AI616" s="513"/>
      <c r="AJ616" s="513"/>
      <c r="AK616" s="513"/>
      <c r="AL616" s="513"/>
      <c r="AM616" s="513"/>
      <c r="AN616" s="513"/>
    </row>
    <row r="617" spans="1:40" ht="18.75" customHeight="1">
      <c r="A617" s="513"/>
      <c r="B617" s="549"/>
      <c r="C617" s="51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3"/>
      <c r="P617" s="513"/>
      <c r="Q617" s="513"/>
      <c r="R617" s="513"/>
      <c r="S617" s="513"/>
      <c r="T617" s="513"/>
      <c r="U617" s="513"/>
      <c r="V617" s="513"/>
      <c r="W617" s="513"/>
      <c r="X617" s="513"/>
      <c r="Y617" s="513"/>
      <c r="Z617" s="513"/>
      <c r="AA617" s="513"/>
      <c r="AB617" s="513"/>
      <c r="AC617" s="513"/>
      <c r="AD617" s="513"/>
      <c r="AE617" s="513"/>
      <c r="AF617" s="513"/>
      <c r="AG617" s="513"/>
      <c r="AH617" s="513"/>
      <c r="AI617" s="513"/>
      <c r="AJ617" s="513"/>
      <c r="AK617" s="513"/>
      <c r="AL617" s="513"/>
      <c r="AM617" s="513"/>
      <c r="AN617" s="513"/>
    </row>
    <row r="618" spans="1:40" ht="18.75" customHeight="1">
      <c r="A618" s="513"/>
      <c r="B618" s="549"/>
      <c r="C618" s="51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3"/>
      <c r="P618" s="513"/>
      <c r="Q618" s="513"/>
      <c r="R618" s="513"/>
      <c r="S618" s="513"/>
      <c r="T618" s="513"/>
      <c r="U618" s="513"/>
      <c r="V618" s="513"/>
      <c r="W618" s="513"/>
      <c r="X618" s="513"/>
      <c r="Y618" s="513"/>
      <c r="Z618" s="513"/>
      <c r="AA618" s="513"/>
      <c r="AB618" s="513"/>
      <c r="AC618" s="513"/>
      <c r="AD618" s="513"/>
      <c r="AE618" s="513"/>
      <c r="AF618" s="513"/>
      <c r="AG618" s="513"/>
      <c r="AH618" s="513"/>
      <c r="AI618" s="513"/>
      <c r="AJ618" s="513"/>
      <c r="AK618" s="513"/>
      <c r="AL618" s="513"/>
      <c r="AM618" s="513"/>
      <c r="AN618" s="513"/>
    </row>
    <row r="619" spans="1:40" ht="18.75" customHeight="1">
      <c r="A619" s="513"/>
      <c r="B619" s="549"/>
      <c r="C619" s="51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3"/>
      <c r="P619" s="513"/>
      <c r="Q619" s="513"/>
      <c r="R619" s="513"/>
      <c r="S619" s="513"/>
      <c r="T619" s="513"/>
      <c r="U619" s="513"/>
      <c r="V619" s="513"/>
      <c r="W619" s="513"/>
      <c r="X619" s="513"/>
      <c r="Y619" s="513"/>
      <c r="Z619" s="513"/>
      <c r="AA619" s="513"/>
      <c r="AB619" s="513"/>
      <c r="AC619" s="513"/>
      <c r="AD619" s="513"/>
      <c r="AE619" s="513"/>
      <c r="AF619" s="513"/>
      <c r="AG619" s="513"/>
      <c r="AH619" s="513"/>
      <c r="AI619" s="513"/>
      <c r="AJ619" s="513"/>
      <c r="AK619" s="513"/>
      <c r="AL619" s="513"/>
      <c r="AM619" s="513"/>
      <c r="AN619" s="513"/>
    </row>
    <row r="620" spans="1:40" ht="18.75" customHeight="1">
      <c r="A620" s="513"/>
      <c r="B620" s="549"/>
      <c r="C620" s="51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3"/>
      <c r="P620" s="513"/>
      <c r="Q620" s="513"/>
      <c r="R620" s="513"/>
      <c r="S620" s="513"/>
      <c r="T620" s="513"/>
      <c r="U620" s="513"/>
      <c r="V620" s="513"/>
      <c r="W620" s="513"/>
      <c r="X620" s="513"/>
      <c r="Y620" s="513"/>
      <c r="Z620" s="513"/>
      <c r="AA620" s="513"/>
      <c r="AB620" s="513"/>
      <c r="AC620" s="513"/>
      <c r="AD620" s="513"/>
      <c r="AE620" s="513"/>
      <c r="AF620" s="513"/>
      <c r="AG620" s="513"/>
      <c r="AH620" s="513"/>
      <c r="AI620" s="513"/>
      <c r="AJ620" s="513"/>
      <c r="AK620" s="513"/>
      <c r="AL620" s="513"/>
      <c r="AM620" s="513"/>
      <c r="AN620" s="513"/>
    </row>
    <row r="621" spans="1:40" ht="18.75" customHeight="1">
      <c r="A621" s="513"/>
      <c r="B621" s="549"/>
      <c r="C621" s="51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3"/>
      <c r="P621" s="513"/>
      <c r="Q621" s="513"/>
      <c r="R621" s="513"/>
      <c r="S621" s="513"/>
      <c r="T621" s="513"/>
      <c r="U621" s="513"/>
      <c r="V621" s="513"/>
      <c r="W621" s="513"/>
      <c r="X621" s="513"/>
      <c r="Y621" s="513"/>
      <c r="Z621" s="513"/>
      <c r="AA621" s="513"/>
      <c r="AB621" s="513"/>
      <c r="AC621" s="513"/>
      <c r="AD621" s="513"/>
      <c r="AE621" s="513"/>
      <c r="AF621" s="513"/>
      <c r="AG621" s="513"/>
      <c r="AH621" s="513"/>
      <c r="AI621" s="513"/>
      <c r="AJ621" s="513"/>
      <c r="AK621" s="513"/>
      <c r="AL621" s="513"/>
      <c r="AM621" s="513"/>
      <c r="AN621" s="513"/>
    </row>
    <row r="622" spans="1:40" ht="18.75" customHeight="1">
      <c r="A622" s="513"/>
      <c r="B622" s="549"/>
      <c r="C622" s="51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3"/>
      <c r="P622" s="513"/>
      <c r="Q622" s="513"/>
      <c r="R622" s="513"/>
      <c r="S622" s="513"/>
      <c r="T622" s="513"/>
      <c r="U622" s="513"/>
      <c r="V622" s="513"/>
      <c r="W622" s="513"/>
      <c r="X622" s="513"/>
      <c r="Y622" s="513"/>
      <c r="Z622" s="513"/>
      <c r="AA622" s="513"/>
      <c r="AB622" s="513"/>
      <c r="AC622" s="513"/>
      <c r="AD622" s="513"/>
      <c r="AE622" s="513"/>
      <c r="AF622" s="513"/>
      <c r="AG622" s="513"/>
      <c r="AH622" s="513"/>
      <c r="AI622" s="513"/>
      <c r="AJ622" s="513"/>
      <c r="AK622" s="513"/>
      <c r="AL622" s="513"/>
      <c r="AM622" s="513"/>
      <c r="AN622" s="513"/>
    </row>
    <row r="623" spans="1:40" ht="18.75" customHeight="1">
      <c r="A623" s="513"/>
      <c r="B623" s="549"/>
      <c r="C623" s="51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3"/>
      <c r="P623" s="513"/>
      <c r="Q623" s="513"/>
      <c r="R623" s="513"/>
      <c r="S623" s="513"/>
      <c r="T623" s="513"/>
      <c r="U623" s="513"/>
      <c r="V623" s="513"/>
      <c r="W623" s="513"/>
      <c r="X623" s="513"/>
      <c r="Y623" s="513"/>
      <c r="Z623" s="513"/>
      <c r="AA623" s="513"/>
      <c r="AB623" s="513"/>
      <c r="AC623" s="513"/>
      <c r="AD623" s="513"/>
      <c r="AE623" s="513"/>
      <c r="AF623" s="513"/>
      <c r="AG623" s="513"/>
      <c r="AH623" s="513"/>
      <c r="AI623" s="513"/>
      <c r="AJ623" s="513"/>
      <c r="AK623" s="513"/>
      <c r="AL623" s="513"/>
      <c r="AM623" s="513"/>
      <c r="AN623" s="513"/>
    </row>
    <row r="624" spans="1:40" ht="18.75" customHeight="1">
      <c r="A624" s="513"/>
      <c r="B624" s="549"/>
      <c r="C624" s="51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3"/>
      <c r="P624" s="513"/>
      <c r="Q624" s="513"/>
      <c r="R624" s="513"/>
      <c r="S624" s="513"/>
      <c r="T624" s="513"/>
      <c r="U624" s="513"/>
      <c r="V624" s="513"/>
      <c r="W624" s="513"/>
      <c r="X624" s="513"/>
      <c r="Y624" s="513"/>
      <c r="Z624" s="513"/>
      <c r="AA624" s="513"/>
      <c r="AB624" s="513"/>
      <c r="AC624" s="513"/>
      <c r="AD624" s="513"/>
      <c r="AE624" s="513"/>
      <c r="AF624" s="513"/>
      <c r="AG624" s="513"/>
      <c r="AH624" s="513"/>
      <c r="AI624" s="513"/>
      <c r="AJ624" s="513"/>
      <c r="AK624" s="513"/>
      <c r="AL624" s="513"/>
      <c r="AM624" s="513"/>
      <c r="AN624" s="513"/>
    </row>
    <row r="625" spans="1:40" ht="18.75" customHeight="1">
      <c r="A625" s="513"/>
      <c r="B625" s="549"/>
      <c r="C625" s="51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3"/>
      <c r="P625" s="513"/>
      <c r="Q625" s="513"/>
      <c r="R625" s="513"/>
      <c r="S625" s="513"/>
      <c r="T625" s="513"/>
      <c r="U625" s="513"/>
      <c r="V625" s="513"/>
      <c r="W625" s="513"/>
      <c r="X625" s="513"/>
      <c r="Y625" s="513"/>
      <c r="Z625" s="513"/>
      <c r="AA625" s="513"/>
      <c r="AB625" s="513"/>
      <c r="AC625" s="513"/>
      <c r="AD625" s="513"/>
      <c r="AE625" s="513"/>
      <c r="AF625" s="513"/>
      <c r="AG625" s="513"/>
      <c r="AH625" s="513"/>
      <c r="AI625" s="513"/>
      <c r="AJ625" s="513"/>
      <c r="AK625" s="513"/>
      <c r="AL625" s="513"/>
      <c r="AM625" s="513"/>
      <c r="AN625" s="513"/>
    </row>
    <row r="626" spans="1:40" ht="18.75" customHeight="1">
      <c r="A626" s="513"/>
      <c r="B626" s="549"/>
      <c r="C626" s="51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3"/>
      <c r="P626" s="513"/>
      <c r="Q626" s="513"/>
      <c r="R626" s="513"/>
      <c r="S626" s="513"/>
      <c r="T626" s="513"/>
      <c r="U626" s="513"/>
      <c r="V626" s="513"/>
      <c r="W626" s="513"/>
      <c r="X626" s="513"/>
      <c r="Y626" s="513"/>
      <c r="Z626" s="513"/>
      <c r="AA626" s="513"/>
      <c r="AB626" s="513"/>
      <c r="AC626" s="513"/>
      <c r="AD626" s="513"/>
      <c r="AE626" s="513"/>
      <c r="AF626" s="513"/>
      <c r="AG626" s="513"/>
      <c r="AH626" s="513"/>
      <c r="AI626" s="513"/>
      <c r="AJ626" s="513"/>
      <c r="AK626" s="513"/>
      <c r="AL626" s="513"/>
      <c r="AM626" s="513"/>
      <c r="AN626" s="513"/>
    </row>
    <row r="627" spans="1:40" ht="18.75" customHeight="1">
      <c r="A627" s="513"/>
      <c r="B627" s="549"/>
      <c r="C627" s="51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3"/>
      <c r="P627" s="513"/>
      <c r="Q627" s="513"/>
      <c r="R627" s="513"/>
      <c r="S627" s="513"/>
      <c r="T627" s="513"/>
      <c r="U627" s="513"/>
      <c r="V627" s="513"/>
      <c r="W627" s="513"/>
      <c r="X627" s="513"/>
      <c r="Y627" s="513"/>
      <c r="Z627" s="513"/>
      <c r="AA627" s="513"/>
      <c r="AB627" s="513"/>
      <c r="AC627" s="513"/>
      <c r="AD627" s="513"/>
      <c r="AE627" s="513"/>
      <c r="AF627" s="513"/>
      <c r="AG627" s="513"/>
      <c r="AH627" s="513"/>
      <c r="AI627" s="513"/>
      <c r="AJ627" s="513"/>
      <c r="AK627" s="513"/>
      <c r="AL627" s="513"/>
      <c r="AM627" s="513"/>
      <c r="AN627" s="513"/>
    </row>
    <row r="628" spans="1:40" ht="18.75" customHeight="1">
      <c r="A628" s="513"/>
      <c r="B628" s="549"/>
      <c r="C628" s="51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3"/>
      <c r="P628" s="513"/>
      <c r="Q628" s="513"/>
      <c r="R628" s="513"/>
      <c r="S628" s="513"/>
      <c r="T628" s="513"/>
      <c r="U628" s="513"/>
      <c r="V628" s="513"/>
      <c r="W628" s="513"/>
      <c r="X628" s="513"/>
      <c r="Y628" s="513"/>
      <c r="Z628" s="513"/>
      <c r="AA628" s="513"/>
      <c r="AB628" s="513"/>
      <c r="AC628" s="513"/>
      <c r="AD628" s="513"/>
      <c r="AE628" s="513"/>
      <c r="AF628" s="513"/>
      <c r="AG628" s="513"/>
      <c r="AH628" s="513"/>
      <c r="AI628" s="513"/>
      <c r="AJ628" s="513"/>
      <c r="AK628" s="513"/>
      <c r="AL628" s="513"/>
      <c r="AM628" s="513"/>
      <c r="AN628" s="513"/>
    </row>
    <row r="629" spans="1:40" ht="18.75" customHeight="1">
      <c r="A629" s="513"/>
      <c r="B629" s="549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  <c r="R629" s="513"/>
      <c r="S629" s="513"/>
      <c r="T629" s="513"/>
      <c r="U629" s="513"/>
      <c r="V629" s="513"/>
      <c r="W629" s="513"/>
      <c r="X629" s="513"/>
      <c r="Y629" s="513"/>
      <c r="Z629" s="513"/>
      <c r="AA629" s="513"/>
      <c r="AB629" s="513"/>
      <c r="AC629" s="513"/>
      <c r="AD629" s="513"/>
      <c r="AE629" s="513"/>
      <c r="AF629" s="513"/>
      <c r="AG629" s="513"/>
      <c r="AH629" s="513"/>
      <c r="AI629" s="513"/>
      <c r="AJ629" s="513"/>
      <c r="AK629" s="513"/>
      <c r="AL629" s="513"/>
      <c r="AM629" s="513"/>
      <c r="AN629" s="513"/>
    </row>
    <row r="630" spans="1:40" ht="18.75" customHeight="1">
      <c r="A630" s="513"/>
      <c r="B630" s="549"/>
      <c r="C630" s="51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3"/>
      <c r="P630" s="513"/>
      <c r="Q630" s="513"/>
      <c r="R630" s="513"/>
      <c r="S630" s="513"/>
      <c r="T630" s="513"/>
      <c r="U630" s="513"/>
      <c r="V630" s="513"/>
      <c r="W630" s="513"/>
      <c r="X630" s="513"/>
      <c r="Y630" s="513"/>
      <c r="Z630" s="513"/>
      <c r="AA630" s="513"/>
      <c r="AB630" s="513"/>
      <c r="AC630" s="513"/>
      <c r="AD630" s="513"/>
      <c r="AE630" s="513"/>
      <c r="AF630" s="513"/>
      <c r="AG630" s="513"/>
      <c r="AH630" s="513"/>
      <c r="AI630" s="513"/>
      <c r="AJ630" s="513"/>
      <c r="AK630" s="513"/>
      <c r="AL630" s="513"/>
      <c r="AM630" s="513"/>
      <c r="AN630" s="513"/>
    </row>
    <row r="631" spans="1:40" ht="18.75" customHeight="1">
      <c r="A631" s="513"/>
      <c r="B631" s="549"/>
      <c r="C631" s="513"/>
      <c r="D631" s="513"/>
      <c r="E631" s="513"/>
      <c r="F631" s="513"/>
      <c r="G631" s="513"/>
      <c r="H631" s="513"/>
      <c r="I631" s="513"/>
      <c r="J631" s="513"/>
      <c r="K631" s="513"/>
      <c r="L631" s="513"/>
      <c r="M631" s="513"/>
      <c r="N631" s="513"/>
      <c r="O631" s="513"/>
      <c r="P631" s="513"/>
      <c r="Q631" s="513"/>
      <c r="R631" s="513"/>
      <c r="S631" s="513"/>
      <c r="T631" s="513"/>
      <c r="U631" s="513"/>
      <c r="V631" s="513"/>
      <c r="W631" s="513"/>
      <c r="X631" s="513"/>
      <c r="Y631" s="513"/>
      <c r="Z631" s="513"/>
      <c r="AA631" s="513"/>
      <c r="AB631" s="513"/>
      <c r="AC631" s="513"/>
      <c r="AD631" s="513"/>
      <c r="AE631" s="513"/>
      <c r="AF631" s="513"/>
      <c r="AG631" s="513"/>
      <c r="AH631" s="513"/>
      <c r="AI631" s="513"/>
      <c r="AJ631" s="513"/>
      <c r="AK631" s="513"/>
      <c r="AL631" s="513"/>
      <c r="AM631" s="513"/>
      <c r="AN631" s="513"/>
    </row>
    <row r="632" spans="1:40" ht="18.75" customHeight="1">
      <c r="A632" s="513"/>
      <c r="B632" s="549"/>
      <c r="C632" s="513"/>
      <c r="D632" s="513"/>
      <c r="E632" s="513"/>
      <c r="F632" s="513"/>
      <c r="G632" s="513"/>
      <c r="H632" s="513"/>
      <c r="I632" s="513"/>
      <c r="J632" s="513"/>
      <c r="K632" s="513"/>
      <c r="L632" s="513"/>
      <c r="M632" s="513"/>
      <c r="N632" s="513"/>
      <c r="O632" s="513"/>
      <c r="P632" s="513"/>
      <c r="Q632" s="513"/>
      <c r="R632" s="513"/>
      <c r="S632" s="513"/>
      <c r="T632" s="513"/>
      <c r="U632" s="513"/>
      <c r="V632" s="513"/>
      <c r="W632" s="513"/>
      <c r="X632" s="513"/>
      <c r="Y632" s="513"/>
      <c r="Z632" s="513"/>
      <c r="AA632" s="513"/>
      <c r="AB632" s="513"/>
      <c r="AC632" s="513"/>
      <c r="AD632" s="513"/>
      <c r="AE632" s="513"/>
      <c r="AF632" s="513"/>
      <c r="AG632" s="513"/>
      <c r="AH632" s="513"/>
      <c r="AI632" s="513"/>
      <c r="AJ632" s="513"/>
      <c r="AK632" s="513"/>
      <c r="AL632" s="513"/>
      <c r="AM632" s="513"/>
      <c r="AN632" s="513"/>
    </row>
    <row r="633" spans="1:40" ht="18.75" customHeight="1">
      <c r="A633" s="513"/>
      <c r="B633" s="549"/>
      <c r="C633" s="513"/>
      <c r="D633" s="513"/>
      <c r="E633" s="513"/>
      <c r="F633" s="513"/>
      <c r="G633" s="513"/>
      <c r="H633" s="513"/>
      <c r="I633" s="513"/>
      <c r="J633" s="513"/>
      <c r="K633" s="513"/>
      <c r="L633" s="513"/>
      <c r="M633" s="513"/>
      <c r="N633" s="513"/>
      <c r="O633" s="513"/>
      <c r="P633" s="513"/>
      <c r="Q633" s="513"/>
      <c r="R633" s="513"/>
      <c r="S633" s="513"/>
      <c r="T633" s="513"/>
      <c r="U633" s="513"/>
      <c r="V633" s="513"/>
      <c r="W633" s="513"/>
      <c r="X633" s="513"/>
      <c r="Y633" s="513"/>
      <c r="Z633" s="513"/>
      <c r="AA633" s="513"/>
      <c r="AB633" s="513"/>
      <c r="AC633" s="513"/>
      <c r="AD633" s="513"/>
      <c r="AE633" s="513"/>
      <c r="AF633" s="513"/>
      <c r="AG633" s="513"/>
      <c r="AH633" s="513"/>
      <c r="AI633" s="513"/>
      <c r="AJ633" s="513"/>
      <c r="AK633" s="513"/>
      <c r="AL633" s="513"/>
      <c r="AM633" s="513"/>
      <c r="AN633" s="513"/>
    </row>
    <row r="634" spans="1:40" ht="18.75" customHeight="1">
      <c r="A634" s="513"/>
      <c r="B634" s="549"/>
      <c r="C634" s="513"/>
      <c r="D634" s="513"/>
      <c r="E634" s="513"/>
      <c r="F634" s="513"/>
      <c r="G634" s="513"/>
      <c r="H634" s="513"/>
      <c r="I634" s="513"/>
      <c r="J634" s="513"/>
      <c r="K634" s="513"/>
      <c r="L634" s="513"/>
      <c r="M634" s="513"/>
      <c r="N634" s="513"/>
      <c r="O634" s="513"/>
      <c r="P634" s="513"/>
      <c r="Q634" s="513"/>
      <c r="R634" s="513"/>
      <c r="S634" s="513"/>
      <c r="T634" s="513"/>
      <c r="U634" s="513"/>
      <c r="V634" s="513"/>
      <c r="W634" s="513"/>
      <c r="X634" s="513"/>
      <c r="Y634" s="513"/>
      <c r="Z634" s="513"/>
      <c r="AA634" s="513"/>
      <c r="AB634" s="513"/>
      <c r="AC634" s="513"/>
      <c r="AD634" s="513"/>
      <c r="AE634" s="513"/>
      <c r="AF634" s="513"/>
      <c r="AG634" s="513"/>
      <c r="AH634" s="513"/>
      <c r="AI634" s="513"/>
      <c r="AJ634" s="513"/>
      <c r="AK634" s="513"/>
      <c r="AL634" s="513"/>
      <c r="AM634" s="513"/>
      <c r="AN634" s="513"/>
    </row>
    <row r="635" spans="1:40" ht="18.75" customHeight="1">
      <c r="A635" s="513"/>
      <c r="B635" s="549"/>
      <c r="C635" s="513"/>
      <c r="D635" s="513"/>
      <c r="E635" s="513"/>
      <c r="F635" s="513"/>
      <c r="G635" s="513"/>
      <c r="H635" s="513"/>
      <c r="I635" s="513"/>
      <c r="J635" s="513"/>
      <c r="K635" s="513"/>
      <c r="L635" s="513"/>
      <c r="M635" s="513"/>
      <c r="N635" s="513"/>
      <c r="O635" s="513"/>
      <c r="P635" s="513"/>
      <c r="Q635" s="513"/>
      <c r="R635" s="513"/>
      <c r="S635" s="513"/>
      <c r="T635" s="513"/>
      <c r="U635" s="513"/>
      <c r="V635" s="513"/>
      <c r="W635" s="513"/>
      <c r="X635" s="513"/>
      <c r="Y635" s="513"/>
      <c r="Z635" s="513"/>
      <c r="AA635" s="513"/>
      <c r="AB635" s="513"/>
      <c r="AC635" s="513"/>
      <c r="AD635" s="513"/>
      <c r="AE635" s="513"/>
      <c r="AF635" s="513"/>
      <c r="AG635" s="513"/>
      <c r="AH635" s="513"/>
      <c r="AI635" s="513"/>
      <c r="AJ635" s="513"/>
      <c r="AK635" s="513"/>
      <c r="AL635" s="513"/>
      <c r="AM635" s="513"/>
      <c r="AN635" s="513"/>
    </row>
    <row r="636" spans="1:40" ht="18.75" customHeight="1">
      <c r="A636" s="513"/>
      <c r="B636" s="549"/>
      <c r="C636" s="513"/>
      <c r="D636" s="513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  <c r="R636" s="513"/>
      <c r="S636" s="513"/>
      <c r="T636" s="513"/>
      <c r="U636" s="513"/>
      <c r="V636" s="513"/>
      <c r="W636" s="513"/>
      <c r="X636" s="513"/>
      <c r="Y636" s="513"/>
      <c r="Z636" s="513"/>
      <c r="AA636" s="513"/>
      <c r="AB636" s="513"/>
      <c r="AC636" s="513"/>
      <c r="AD636" s="513"/>
      <c r="AE636" s="513"/>
      <c r="AF636" s="513"/>
      <c r="AG636" s="513"/>
      <c r="AH636" s="513"/>
      <c r="AI636" s="513"/>
      <c r="AJ636" s="513"/>
      <c r="AK636" s="513"/>
      <c r="AL636" s="513"/>
      <c r="AM636" s="513"/>
      <c r="AN636" s="513"/>
    </row>
    <row r="637" spans="1:40" ht="18.75" customHeight="1">
      <c r="A637" s="513"/>
      <c r="B637" s="549"/>
      <c r="C637" s="513"/>
      <c r="D637" s="513"/>
      <c r="E637" s="513"/>
      <c r="F637" s="513"/>
      <c r="G637" s="513"/>
      <c r="H637" s="513"/>
      <c r="I637" s="513"/>
      <c r="J637" s="513"/>
      <c r="K637" s="513"/>
      <c r="L637" s="513"/>
      <c r="M637" s="513"/>
      <c r="N637" s="513"/>
      <c r="O637" s="513"/>
      <c r="P637" s="513"/>
      <c r="Q637" s="513"/>
      <c r="R637" s="513"/>
      <c r="S637" s="513"/>
      <c r="T637" s="513"/>
      <c r="U637" s="513"/>
      <c r="V637" s="513"/>
      <c r="W637" s="513"/>
      <c r="X637" s="513"/>
      <c r="Y637" s="513"/>
      <c r="Z637" s="513"/>
      <c r="AA637" s="513"/>
      <c r="AB637" s="513"/>
      <c r="AC637" s="513"/>
      <c r="AD637" s="513"/>
      <c r="AE637" s="513"/>
      <c r="AF637" s="513"/>
      <c r="AG637" s="513"/>
      <c r="AH637" s="513"/>
      <c r="AI637" s="513"/>
      <c r="AJ637" s="513"/>
      <c r="AK637" s="513"/>
      <c r="AL637" s="513"/>
      <c r="AM637" s="513"/>
      <c r="AN637" s="513"/>
    </row>
    <row r="638" spans="1:40" ht="18.75" customHeight="1">
      <c r="A638" s="513"/>
      <c r="B638" s="549"/>
      <c r="C638" s="513"/>
      <c r="D638" s="513"/>
      <c r="E638" s="513"/>
      <c r="F638" s="513"/>
      <c r="G638" s="513"/>
      <c r="H638" s="513"/>
      <c r="I638" s="513"/>
      <c r="J638" s="513"/>
      <c r="K638" s="513"/>
      <c r="L638" s="513"/>
      <c r="M638" s="513"/>
      <c r="N638" s="513"/>
      <c r="O638" s="513"/>
      <c r="P638" s="513"/>
      <c r="Q638" s="513"/>
      <c r="R638" s="513"/>
      <c r="S638" s="513"/>
      <c r="T638" s="513"/>
      <c r="U638" s="513"/>
      <c r="V638" s="513"/>
      <c r="W638" s="513"/>
      <c r="X638" s="513"/>
      <c r="Y638" s="513"/>
      <c r="Z638" s="513"/>
      <c r="AA638" s="513"/>
      <c r="AB638" s="513"/>
      <c r="AC638" s="513"/>
      <c r="AD638" s="513"/>
      <c r="AE638" s="513"/>
      <c r="AF638" s="513"/>
      <c r="AG638" s="513"/>
      <c r="AH638" s="513"/>
      <c r="AI638" s="513"/>
      <c r="AJ638" s="513"/>
      <c r="AK638" s="513"/>
      <c r="AL638" s="513"/>
      <c r="AM638" s="513"/>
      <c r="AN638" s="513"/>
    </row>
    <row r="639" spans="1:40" ht="18.75" customHeight="1">
      <c r="A639" s="513"/>
      <c r="B639" s="549"/>
      <c r="C639" s="513"/>
      <c r="D639" s="513"/>
      <c r="E639" s="513"/>
      <c r="F639" s="513"/>
      <c r="G639" s="513"/>
      <c r="H639" s="513"/>
      <c r="I639" s="513"/>
      <c r="J639" s="513"/>
      <c r="K639" s="513"/>
      <c r="L639" s="513"/>
      <c r="M639" s="513"/>
      <c r="N639" s="513"/>
      <c r="O639" s="513"/>
      <c r="P639" s="513"/>
      <c r="Q639" s="513"/>
      <c r="R639" s="513"/>
      <c r="S639" s="513"/>
      <c r="T639" s="513"/>
      <c r="U639" s="513"/>
      <c r="V639" s="513"/>
      <c r="W639" s="513"/>
      <c r="X639" s="513"/>
      <c r="Y639" s="513"/>
      <c r="Z639" s="513"/>
      <c r="AA639" s="513"/>
      <c r="AB639" s="513"/>
      <c r="AC639" s="513"/>
      <c r="AD639" s="513"/>
      <c r="AE639" s="513"/>
      <c r="AF639" s="513"/>
      <c r="AG639" s="513"/>
      <c r="AH639" s="513"/>
      <c r="AI639" s="513"/>
      <c r="AJ639" s="513"/>
      <c r="AK639" s="513"/>
      <c r="AL639" s="513"/>
      <c r="AM639" s="513"/>
      <c r="AN639" s="513"/>
    </row>
    <row r="640" spans="1:40" ht="18.75" customHeight="1">
      <c r="A640" s="513"/>
      <c r="B640" s="549"/>
      <c r="C640" s="513"/>
      <c r="D640" s="513"/>
      <c r="E640" s="513"/>
      <c r="F640" s="513"/>
      <c r="G640" s="513"/>
      <c r="H640" s="513"/>
      <c r="I640" s="513"/>
      <c r="J640" s="513"/>
      <c r="K640" s="513"/>
      <c r="L640" s="513"/>
      <c r="M640" s="513"/>
      <c r="N640" s="513"/>
      <c r="O640" s="513"/>
      <c r="P640" s="513"/>
      <c r="Q640" s="513"/>
      <c r="R640" s="513"/>
      <c r="S640" s="513"/>
      <c r="T640" s="513"/>
      <c r="U640" s="513"/>
      <c r="V640" s="513"/>
      <c r="W640" s="513"/>
      <c r="X640" s="513"/>
      <c r="Y640" s="513"/>
      <c r="Z640" s="513"/>
      <c r="AA640" s="513"/>
      <c r="AB640" s="513"/>
      <c r="AC640" s="513"/>
      <c r="AD640" s="513"/>
      <c r="AE640" s="513"/>
      <c r="AF640" s="513"/>
      <c r="AG640" s="513"/>
      <c r="AH640" s="513"/>
      <c r="AI640" s="513"/>
      <c r="AJ640" s="513"/>
      <c r="AK640" s="513"/>
      <c r="AL640" s="513"/>
      <c r="AM640" s="513"/>
      <c r="AN640" s="513"/>
    </row>
    <row r="641" spans="1:40" ht="18.75" customHeight="1">
      <c r="A641" s="513"/>
      <c r="B641" s="549"/>
      <c r="C641" s="513"/>
      <c r="D641" s="513"/>
      <c r="E641" s="513"/>
      <c r="F641" s="513"/>
      <c r="G641" s="513"/>
      <c r="H641" s="513"/>
      <c r="I641" s="513"/>
      <c r="J641" s="513"/>
      <c r="K641" s="513"/>
      <c r="L641" s="513"/>
      <c r="M641" s="513"/>
      <c r="N641" s="513"/>
      <c r="O641" s="513"/>
      <c r="P641" s="513"/>
      <c r="Q641" s="513"/>
      <c r="R641" s="513"/>
      <c r="S641" s="513"/>
      <c r="T641" s="513"/>
      <c r="U641" s="513"/>
      <c r="V641" s="513"/>
      <c r="W641" s="513"/>
      <c r="X641" s="513"/>
      <c r="Y641" s="513"/>
      <c r="Z641" s="513"/>
      <c r="AA641" s="513"/>
      <c r="AB641" s="513"/>
      <c r="AC641" s="513"/>
      <c r="AD641" s="513"/>
      <c r="AE641" s="513"/>
      <c r="AF641" s="513"/>
      <c r="AG641" s="513"/>
      <c r="AH641" s="513"/>
      <c r="AI641" s="513"/>
      <c r="AJ641" s="513"/>
      <c r="AK641" s="513"/>
      <c r="AL641" s="513"/>
      <c r="AM641" s="513"/>
      <c r="AN641" s="513"/>
    </row>
    <row r="642" spans="1:40" ht="18.75" customHeight="1">
      <c r="A642" s="513"/>
      <c r="B642" s="549"/>
      <c r="C642" s="513"/>
      <c r="D642" s="513"/>
      <c r="E642" s="513"/>
      <c r="F642" s="513"/>
      <c r="G642" s="513"/>
      <c r="H642" s="513"/>
      <c r="I642" s="513"/>
      <c r="J642" s="513"/>
      <c r="K642" s="513"/>
      <c r="L642" s="513"/>
      <c r="M642" s="513"/>
      <c r="N642" s="513"/>
      <c r="O642" s="513"/>
      <c r="P642" s="513"/>
      <c r="Q642" s="513"/>
      <c r="R642" s="513"/>
      <c r="S642" s="513"/>
      <c r="T642" s="513"/>
      <c r="U642" s="513"/>
      <c r="V642" s="513"/>
      <c r="W642" s="513"/>
      <c r="X642" s="513"/>
      <c r="Y642" s="513"/>
      <c r="Z642" s="513"/>
      <c r="AA642" s="513"/>
      <c r="AB642" s="513"/>
      <c r="AC642" s="513"/>
      <c r="AD642" s="513"/>
      <c r="AE642" s="513"/>
      <c r="AF642" s="513"/>
      <c r="AG642" s="513"/>
      <c r="AH642" s="513"/>
      <c r="AI642" s="513"/>
      <c r="AJ642" s="513"/>
      <c r="AK642" s="513"/>
      <c r="AL642" s="513"/>
      <c r="AM642" s="513"/>
      <c r="AN642" s="513"/>
    </row>
    <row r="643" spans="1:40" ht="18.75" customHeight="1">
      <c r="A643" s="513"/>
      <c r="B643" s="549"/>
      <c r="C643" s="513"/>
      <c r="D643" s="513"/>
      <c r="E643" s="513"/>
      <c r="F643" s="513"/>
      <c r="G643" s="513"/>
      <c r="H643" s="513"/>
      <c r="I643" s="513"/>
      <c r="J643" s="513"/>
      <c r="K643" s="513"/>
      <c r="L643" s="513"/>
      <c r="M643" s="513"/>
      <c r="N643" s="513"/>
      <c r="O643" s="513"/>
      <c r="P643" s="513"/>
      <c r="Q643" s="513"/>
      <c r="R643" s="513"/>
      <c r="S643" s="513"/>
      <c r="T643" s="513"/>
      <c r="U643" s="513"/>
      <c r="V643" s="513"/>
      <c r="W643" s="513"/>
      <c r="X643" s="513"/>
      <c r="Y643" s="513"/>
      <c r="Z643" s="513"/>
      <c r="AA643" s="513"/>
      <c r="AB643" s="513"/>
      <c r="AC643" s="513"/>
      <c r="AD643" s="513"/>
      <c r="AE643" s="513"/>
      <c r="AF643" s="513"/>
      <c r="AG643" s="513"/>
      <c r="AH643" s="513"/>
      <c r="AI643" s="513"/>
      <c r="AJ643" s="513"/>
      <c r="AK643" s="513"/>
      <c r="AL643" s="513"/>
      <c r="AM643" s="513"/>
      <c r="AN643" s="513"/>
    </row>
    <row r="644" spans="1:40" ht="18.75" customHeight="1">
      <c r="A644" s="513"/>
      <c r="B644" s="549"/>
      <c r="C644" s="513"/>
      <c r="D644" s="513"/>
      <c r="E644" s="513"/>
      <c r="F644" s="513"/>
      <c r="G644" s="513"/>
      <c r="H644" s="513"/>
      <c r="I644" s="513"/>
      <c r="J644" s="513"/>
      <c r="K644" s="513"/>
      <c r="L644" s="513"/>
      <c r="M644" s="513"/>
      <c r="N644" s="513"/>
      <c r="O644" s="513"/>
      <c r="P644" s="513"/>
      <c r="Q644" s="513"/>
      <c r="R644" s="513"/>
      <c r="S644" s="513"/>
      <c r="T644" s="513"/>
      <c r="U644" s="513"/>
      <c r="V644" s="513"/>
      <c r="W644" s="513"/>
      <c r="X644" s="513"/>
      <c r="Y644" s="513"/>
      <c r="Z644" s="513"/>
      <c r="AA644" s="513"/>
      <c r="AB644" s="513"/>
      <c r="AC644" s="513"/>
      <c r="AD644" s="513"/>
      <c r="AE644" s="513"/>
      <c r="AF644" s="513"/>
      <c r="AG644" s="513"/>
      <c r="AH644" s="513"/>
      <c r="AI644" s="513"/>
      <c r="AJ644" s="513"/>
      <c r="AK644" s="513"/>
      <c r="AL644" s="513"/>
      <c r="AM644" s="513"/>
      <c r="AN644" s="513"/>
    </row>
    <row r="645" spans="1:40" ht="18.75" customHeight="1">
      <c r="A645" s="513"/>
      <c r="B645" s="549"/>
      <c r="C645" s="513"/>
      <c r="D645" s="513"/>
      <c r="E645" s="513"/>
      <c r="F645" s="513"/>
      <c r="G645" s="513"/>
      <c r="H645" s="513"/>
      <c r="I645" s="513"/>
      <c r="J645" s="513"/>
      <c r="K645" s="513"/>
      <c r="L645" s="513"/>
      <c r="M645" s="513"/>
      <c r="N645" s="513"/>
      <c r="O645" s="513"/>
      <c r="P645" s="513"/>
      <c r="Q645" s="513"/>
      <c r="R645" s="513"/>
      <c r="S645" s="513"/>
      <c r="T645" s="513"/>
      <c r="U645" s="513"/>
      <c r="V645" s="513"/>
      <c r="W645" s="513"/>
      <c r="X645" s="513"/>
      <c r="Y645" s="513"/>
      <c r="Z645" s="513"/>
      <c r="AA645" s="513"/>
      <c r="AB645" s="513"/>
      <c r="AC645" s="513"/>
      <c r="AD645" s="513"/>
      <c r="AE645" s="513"/>
      <c r="AF645" s="513"/>
      <c r="AG645" s="513"/>
      <c r="AH645" s="513"/>
      <c r="AI645" s="513"/>
      <c r="AJ645" s="513"/>
      <c r="AK645" s="513"/>
      <c r="AL645" s="513"/>
      <c r="AM645" s="513"/>
      <c r="AN645" s="513"/>
    </row>
    <row r="646" spans="1:40" ht="18.75" customHeight="1">
      <c r="A646" s="513"/>
      <c r="B646" s="549"/>
      <c r="C646" s="513"/>
      <c r="D646" s="513"/>
      <c r="E646" s="513"/>
      <c r="F646" s="513"/>
      <c r="G646" s="513"/>
      <c r="H646" s="513"/>
      <c r="I646" s="513"/>
      <c r="J646" s="513"/>
      <c r="K646" s="513"/>
      <c r="L646" s="513"/>
      <c r="M646" s="513"/>
      <c r="N646" s="513"/>
      <c r="O646" s="513"/>
      <c r="P646" s="513"/>
      <c r="Q646" s="513"/>
      <c r="R646" s="513"/>
      <c r="S646" s="513"/>
      <c r="T646" s="513"/>
      <c r="U646" s="513"/>
      <c r="V646" s="513"/>
      <c r="W646" s="513"/>
      <c r="X646" s="513"/>
      <c r="Y646" s="513"/>
      <c r="Z646" s="513"/>
      <c r="AA646" s="513"/>
      <c r="AB646" s="513"/>
      <c r="AC646" s="513"/>
      <c r="AD646" s="513"/>
      <c r="AE646" s="513"/>
      <c r="AF646" s="513"/>
      <c r="AG646" s="513"/>
      <c r="AH646" s="513"/>
      <c r="AI646" s="513"/>
      <c r="AJ646" s="513"/>
      <c r="AK646" s="513"/>
      <c r="AL646" s="513"/>
      <c r="AM646" s="513"/>
      <c r="AN646" s="513"/>
    </row>
    <row r="647" spans="1:40" ht="18.75" customHeight="1">
      <c r="A647" s="513"/>
      <c r="B647" s="549"/>
      <c r="C647" s="513"/>
      <c r="D647" s="513"/>
      <c r="E647" s="513"/>
      <c r="F647" s="513"/>
      <c r="G647" s="513"/>
      <c r="H647" s="513"/>
      <c r="I647" s="513"/>
      <c r="J647" s="513"/>
      <c r="K647" s="513"/>
      <c r="L647" s="513"/>
      <c r="M647" s="513"/>
      <c r="N647" s="513"/>
      <c r="O647" s="513"/>
      <c r="P647" s="513"/>
      <c r="Q647" s="513"/>
      <c r="R647" s="513"/>
      <c r="S647" s="513"/>
      <c r="T647" s="513"/>
      <c r="U647" s="513"/>
      <c r="V647" s="513"/>
      <c r="W647" s="513"/>
      <c r="X647" s="513"/>
      <c r="Y647" s="513"/>
      <c r="Z647" s="513"/>
      <c r="AA647" s="513"/>
      <c r="AB647" s="513"/>
      <c r="AC647" s="513"/>
      <c r="AD647" s="513"/>
      <c r="AE647" s="513"/>
      <c r="AF647" s="513"/>
      <c r="AG647" s="513"/>
      <c r="AH647" s="513"/>
      <c r="AI647" s="513"/>
      <c r="AJ647" s="513"/>
      <c r="AK647" s="513"/>
      <c r="AL647" s="513"/>
      <c r="AM647" s="513"/>
      <c r="AN647" s="513"/>
    </row>
    <row r="648" spans="1:40" ht="18.75" customHeight="1">
      <c r="A648" s="513"/>
      <c r="B648" s="549"/>
      <c r="C648" s="513"/>
      <c r="D648" s="513"/>
      <c r="E648" s="513"/>
      <c r="F648" s="513"/>
      <c r="G648" s="513"/>
      <c r="H648" s="513"/>
      <c r="I648" s="513"/>
      <c r="J648" s="513"/>
      <c r="K648" s="513"/>
      <c r="L648" s="513"/>
      <c r="M648" s="513"/>
      <c r="N648" s="513"/>
      <c r="O648" s="513"/>
      <c r="P648" s="513"/>
      <c r="Q648" s="513"/>
      <c r="R648" s="513"/>
      <c r="S648" s="513"/>
      <c r="T648" s="513"/>
      <c r="U648" s="513"/>
      <c r="V648" s="513"/>
      <c r="W648" s="513"/>
      <c r="X648" s="513"/>
      <c r="Y648" s="513"/>
      <c r="Z648" s="513"/>
      <c r="AA648" s="513"/>
      <c r="AB648" s="513"/>
      <c r="AC648" s="513"/>
      <c r="AD648" s="513"/>
      <c r="AE648" s="513"/>
      <c r="AF648" s="513"/>
      <c r="AG648" s="513"/>
      <c r="AH648" s="513"/>
      <c r="AI648" s="513"/>
      <c r="AJ648" s="513"/>
      <c r="AK648" s="513"/>
      <c r="AL648" s="513"/>
      <c r="AM648" s="513"/>
      <c r="AN648" s="513"/>
    </row>
    <row r="649" spans="1:40" ht="18.75" customHeight="1">
      <c r="A649" s="513"/>
      <c r="B649" s="549"/>
      <c r="C649" s="513"/>
      <c r="D649" s="513"/>
      <c r="E649" s="513"/>
      <c r="F649" s="513"/>
      <c r="G649" s="513"/>
      <c r="H649" s="513"/>
      <c r="I649" s="513"/>
      <c r="J649" s="513"/>
      <c r="K649" s="513"/>
      <c r="L649" s="513"/>
      <c r="M649" s="513"/>
      <c r="N649" s="513"/>
      <c r="O649" s="513"/>
      <c r="P649" s="513"/>
      <c r="Q649" s="513"/>
      <c r="R649" s="513"/>
      <c r="S649" s="513"/>
      <c r="T649" s="513"/>
      <c r="U649" s="513"/>
      <c r="V649" s="513"/>
      <c r="W649" s="513"/>
      <c r="X649" s="513"/>
      <c r="Y649" s="513"/>
      <c r="Z649" s="513"/>
      <c r="AA649" s="513"/>
      <c r="AB649" s="513"/>
      <c r="AC649" s="513"/>
      <c r="AD649" s="513"/>
      <c r="AE649" s="513"/>
      <c r="AF649" s="513"/>
      <c r="AG649" s="513"/>
      <c r="AH649" s="513"/>
      <c r="AI649" s="513"/>
      <c r="AJ649" s="513"/>
      <c r="AK649" s="513"/>
      <c r="AL649" s="513"/>
      <c r="AM649" s="513"/>
      <c r="AN649" s="513"/>
    </row>
    <row r="650" spans="1:40" ht="18.75" customHeight="1">
      <c r="A650" s="513"/>
      <c r="B650" s="549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  <c r="R650" s="513"/>
      <c r="S650" s="513"/>
      <c r="T650" s="513"/>
      <c r="U650" s="513"/>
      <c r="V650" s="513"/>
      <c r="W650" s="513"/>
      <c r="X650" s="513"/>
      <c r="Y650" s="513"/>
      <c r="Z650" s="513"/>
      <c r="AA650" s="513"/>
      <c r="AB650" s="513"/>
      <c r="AC650" s="513"/>
      <c r="AD650" s="513"/>
      <c r="AE650" s="513"/>
      <c r="AF650" s="513"/>
      <c r="AG650" s="513"/>
      <c r="AH650" s="513"/>
      <c r="AI650" s="513"/>
      <c r="AJ650" s="513"/>
      <c r="AK650" s="513"/>
      <c r="AL650" s="513"/>
      <c r="AM650" s="513"/>
      <c r="AN650" s="513"/>
    </row>
    <row r="651" spans="1:40" ht="18.75" customHeight="1">
      <c r="A651" s="513"/>
      <c r="B651" s="549"/>
      <c r="C651" s="513"/>
      <c r="D651" s="513"/>
      <c r="E651" s="513"/>
      <c r="F651" s="513"/>
      <c r="G651" s="513"/>
      <c r="H651" s="513"/>
      <c r="I651" s="513"/>
      <c r="J651" s="513"/>
      <c r="K651" s="513"/>
      <c r="L651" s="513"/>
      <c r="M651" s="513"/>
      <c r="N651" s="513"/>
      <c r="O651" s="513"/>
      <c r="P651" s="513"/>
      <c r="Q651" s="513"/>
      <c r="R651" s="513"/>
      <c r="S651" s="513"/>
      <c r="T651" s="513"/>
      <c r="U651" s="513"/>
      <c r="V651" s="513"/>
      <c r="W651" s="513"/>
      <c r="X651" s="513"/>
      <c r="Y651" s="513"/>
      <c r="Z651" s="513"/>
      <c r="AA651" s="513"/>
      <c r="AB651" s="513"/>
      <c r="AC651" s="513"/>
      <c r="AD651" s="513"/>
      <c r="AE651" s="513"/>
      <c r="AF651" s="513"/>
      <c r="AG651" s="513"/>
      <c r="AH651" s="513"/>
      <c r="AI651" s="513"/>
      <c r="AJ651" s="513"/>
      <c r="AK651" s="513"/>
      <c r="AL651" s="513"/>
      <c r="AM651" s="513"/>
      <c r="AN651" s="513"/>
    </row>
    <row r="652" spans="1:40" ht="18.75" customHeight="1">
      <c r="A652" s="513"/>
      <c r="B652" s="549"/>
      <c r="C652" s="513"/>
      <c r="D652" s="513"/>
      <c r="E652" s="513"/>
      <c r="F652" s="513"/>
      <c r="G652" s="513"/>
      <c r="H652" s="513"/>
      <c r="I652" s="513"/>
      <c r="J652" s="513"/>
      <c r="K652" s="513"/>
      <c r="L652" s="513"/>
      <c r="M652" s="513"/>
      <c r="N652" s="513"/>
      <c r="O652" s="513"/>
      <c r="P652" s="513"/>
      <c r="Q652" s="513"/>
      <c r="R652" s="513"/>
      <c r="S652" s="513"/>
      <c r="T652" s="513"/>
      <c r="U652" s="513"/>
      <c r="V652" s="513"/>
      <c r="W652" s="513"/>
      <c r="X652" s="513"/>
      <c r="Y652" s="513"/>
      <c r="Z652" s="513"/>
      <c r="AA652" s="513"/>
      <c r="AB652" s="513"/>
      <c r="AC652" s="513"/>
      <c r="AD652" s="513"/>
      <c r="AE652" s="513"/>
      <c r="AF652" s="513"/>
      <c r="AG652" s="513"/>
      <c r="AH652" s="513"/>
      <c r="AI652" s="513"/>
      <c r="AJ652" s="513"/>
      <c r="AK652" s="513"/>
      <c r="AL652" s="513"/>
      <c r="AM652" s="513"/>
      <c r="AN652" s="513"/>
    </row>
    <row r="653" spans="1:40" ht="18.75" customHeight="1">
      <c r="A653" s="513"/>
      <c r="B653" s="549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  <c r="R653" s="513"/>
      <c r="S653" s="513"/>
      <c r="T653" s="513"/>
      <c r="U653" s="513"/>
      <c r="V653" s="513"/>
      <c r="W653" s="513"/>
      <c r="X653" s="513"/>
      <c r="Y653" s="513"/>
      <c r="Z653" s="513"/>
      <c r="AA653" s="513"/>
      <c r="AB653" s="513"/>
      <c r="AC653" s="513"/>
      <c r="AD653" s="513"/>
      <c r="AE653" s="513"/>
      <c r="AF653" s="513"/>
      <c r="AG653" s="513"/>
      <c r="AH653" s="513"/>
      <c r="AI653" s="513"/>
      <c r="AJ653" s="513"/>
      <c r="AK653" s="513"/>
      <c r="AL653" s="513"/>
      <c r="AM653" s="513"/>
      <c r="AN653" s="513"/>
    </row>
    <row r="654" spans="1:40" ht="18.75" customHeight="1">
      <c r="A654" s="513"/>
      <c r="B654" s="549"/>
      <c r="C654" s="513"/>
      <c r="D654" s="513"/>
      <c r="E654" s="513"/>
      <c r="F654" s="513"/>
      <c r="G654" s="513"/>
      <c r="H654" s="513"/>
      <c r="I654" s="513"/>
      <c r="J654" s="513"/>
      <c r="K654" s="513"/>
      <c r="L654" s="513"/>
      <c r="M654" s="513"/>
      <c r="N654" s="513"/>
      <c r="O654" s="513"/>
      <c r="P654" s="513"/>
      <c r="Q654" s="513"/>
      <c r="R654" s="513"/>
      <c r="S654" s="513"/>
      <c r="T654" s="513"/>
      <c r="U654" s="513"/>
      <c r="V654" s="513"/>
      <c r="W654" s="513"/>
      <c r="X654" s="513"/>
      <c r="Y654" s="513"/>
      <c r="Z654" s="513"/>
      <c r="AA654" s="513"/>
      <c r="AB654" s="513"/>
      <c r="AC654" s="513"/>
      <c r="AD654" s="513"/>
      <c r="AE654" s="513"/>
      <c r="AF654" s="513"/>
      <c r="AG654" s="513"/>
      <c r="AH654" s="513"/>
      <c r="AI654" s="513"/>
      <c r="AJ654" s="513"/>
      <c r="AK654" s="513"/>
      <c r="AL654" s="513"/>
      <c r="AM654" s="513"/>
      <c r="AN654" s="513"/>
    </row>
    <row r="655" spans="1:40" ht="18.75" customHeight="1">
      <c r="A655" s="513"/>
      <c r="B655" s="549"/>
      <c r="C655" s="513"/>
      <c r="D655" s="513"/>
      <c r="E655" s="513"/>
      <c r="F655" s="513"/>
      <c r="G655" s="513"/>
      <c r="H655" s="513"/>
      <c r="I655" s="513"/>
      <c r="J655" s="513"/>
      <c r="K655" s="513"/>
      <c r="L655" s="513"/>
      <c r="M655" s="513"/>
      <c r="N655" s="513"/>
      <c r="O655" s="513"/>
      <c r="P655" s="513"/>
      <c r="Q655" s="513"/>
      <c r="R655" s="513"/>
      <c r="S655" s="513"/>
      <c r="T655" s="513"/>
      <c r="U655" s="513"/>
      <c r="V655" s="513"/>
      <c r="W655" s="513"/>
      <c r="X655" s="513"/>
      <c r="Y655" s="513"/>
      <c r="Z655" s="513"/>
      <c r="AA655" s="513"/>
      <c r="AB655" s="513"/>
      <c r="AC655" s="513"/>
      <c r="AD655" s="513"/>
      <c r="AE655" s="513"/>
      <c r="AF655" s="513"/>
      <c r="AG655" s="513"/>
      <c r="AH655" s="513"/>
      <c r="AI655" s="513"/>
      <c r="AJ655" s="513"/>
      <c r="AK655" s="513"/>
      <c r="AL655" s="513"/>
      <c r="AM655" s="513"/>
      <c r="AN655" s="513"/>
    </row>
    <row r="656" spans="1:40" ht="18.75" customHeight="1">
      <c r="A656" s="513"/>
      <c r="B656" s="549"/>
      <c r="C656" s="513"/>
      <c r="D656" s="513"/>
      <c r="E656" s="513"/>
      <c r="F656" s="513"/>
      <c r="G656" s="513"/>
      <c r="H656" s="513"/>
      <c r="I656" s="513"/>
      <c r="J656" s="513"/>
      <c r="K656" s="513"/>
      <c r="L656" s="513"/>
      <c r="M656" s="513"/>
      <c r="N656" s="513"/>
      <c r="O656" s="513"/>
      <c r="P656" s="513"/>
      <c r="Q656" s="513"/>
      <c r="R656" s="513"/>
      <c r="S656" s="513"/>
      <c r="T656" s="513"/>
      <c r="U656" s="513"/>
      <c r="V656" s="513"/>
      <c r="W656" s="513"/>
      <c r="X656" s="513"/>
      <c r="Y656" s="513"/>
      <c r="Z656" s="513"/>
      <c r="AA656" s="513"/>
      <c r="AB656" s="513"/>
      <c r="AC656" s="513"/>
      <c r="AD656" s="513"/>
      <c r="AE656" s="513"/>
      <c r="AF656" s="513"/>
      <c r="AG656" s="513"/>
      <c r="AH656" s="513"/>
      <c r="AI656" s="513"/>
      <c r="AJ656" s="513"/>
      <c r="AK656" s="513"/>
      <c r="AL656" s="513"/>
      <c r="AM656" s="513"/>
      <c r="AN656" s="513"/>
    </row>
    <row r="657" spans="1:40" ht="18.75" customHeight="1">
      <c r="A657" s="513"/>
      <c r="B657" s="549"/>
      <c r="C657" s="513"/>
      <c r="D657" s="513"/>
      <c r="E657" s="513"/>
      <c r="F657" s="513"/>
      <c r="G657" s="513"/>
      <c r="H657" s="513"/>
      <c r="I657" s="513"/>
      <c r="J657" s="513"/>
      <c r="K657" s="513"/>
      <c r="L657" s="513"/>
      <c r="M657" s="513"/>
      <c r="N657" s="513"/>
      <c r="O657" s="513"/>
      <c r="P657" s="513"/>
      <c r="Q657" s="513"/>
      <c r="R657" s="513"/>
      <c r="S657" s="513"/>
      <c r="T657" s="513"/>
      <c r="U657" s="513"/>
      <c r="V657" s="513"/>
      <c r="W657" s="513"/>
      <c r="X657" s="513"/>
      <c r="Y657" s="513"/>
      <c r="Z657" s="513"/>
      <c r="AA657" s="513"/>
      <c r="AB657" s="513"/>
      <c r="AC657" s="513"/>
      <c r="AD657" s="513"/>
      <c r="AE657" s="513"/>
      <c r="AF657" s="513"/>
      <c r="AG657" s="513"/>
      <c r="AH657" s="513"/>
      <c r="AI657" s="513"/>
      <c r="AJ657" s="513"/>
      <c r="AK657" s="513"/>
      <c r="AL657" s="513"/>
      <c r="AM657" s="513"/>
      <c r="AN657" s="513"/>
    </row>
    <row r="658" spans="1:40" ht="18.75" customHeight="1">
      <c r="A658" s="513"/>
      <c r="B658" s="549"/>
      <c r="C658" s="513"/>
      <c r="D658" s="513"/>
      <c r="E658" s="513"/>
      <c r="F658" s="513"/>
      <c r="G658" s="513"/>
      <c r="H658" s="513"/>
      <c r="I658" s="513"/>
      <c r="J658" s="513"/>
      <c r="K658" s="513"/>
      <c r="L658" s="513"/>
      <c r="M658" s="513"/>
      <c r="N658" s="513"/>
      <c r="O658" s="513"/>
      <c r="P658" s="513"/>
      <c r="Q658" s="513"/>
      <c r="R658" s="513"/>
      <c r="S658" s="513"/>
      <c r="T658" s="513"/>
      <c r="U658" s="513"/>
      <c r="V658" s="513"/>
      <c r="W658" s="513"/>
      <c r="X658" s="513"/>
      <c r="Y658" s="513"/>
      <c r="Z658" s="513"/>
      <c r="AA658" s="513"/>
      <c r="AB658" s="513"/>
      <c r="AC658" s="513"/>
      <c r="AD658" s="513"/>
      <c r="AE658" s="513"/>
      <c r="AF658" s="513"/>
      <c r="AG658" s="513"/>
      <c r="AH658" s="513"/>
      <c r="AI658" s="513"/>
      <c r="AJ658" s="513"/>
      <c r="AK658" s="513"/>
      <c r="AL658" s="513"/>
      <c r="AM658" s="513"/>
      <c r="AN658" s="513"/>
    </row>
    <row r="659" spans="1:40" ht="18.75" customHeight="1">
      <c r="A659" s="513"/>
      <c r="B659" s="549"/>
      <c r="C659" s="513"/>
      <c r="D659" s="513"/>
      <c r="E659" s="513"/>
      <c r="F659" s="513"/>
      <c r="G659" s="513"/>
      <c r="H659" s="513"/>
      <c r="I659" s="513"/>
      <c r="J659" s="513"/>
      <c r="K659" s="513"/>
      <c r="L659" s="513"/>
      <c r="M659" s="513"/>
      <c r="N659" s="513"/>
      <c r="O659" s="513"/>
      <c r="P659" s="513"/>
      <c r="Q659" s="513"/>
      <c r="R659" s="513"/>
      <c r="S659" s="513"/>
      <c r="T659" s="513"/>
      <c r="U659" s="513"/>
      <c r="V659" s="513"/>
      <c r="W659" s="513"/>
      <c r="X659" s="513"/>
      <c r="Y659" s="513"/>
      <c r="Z659" s="513"/>
      <c r="AA659" s="513"/>
      <c r="AB659" s="513"/>
      <c r="AC659" s="513"/>
      <c r="AD659" s="513"/>
      <c r="AE659" s="513"/>
      <c r="AF659" s="513"/>
      <c r="AG659" s="513"/>
      <c r="AH659" s="513"/>
      <c r="AI659" s="513"/>
      <c r="AJ659" s="513"/>
      <c r="AK659" s="513"/>
      <c r="AL659" s="513"/>
      <c r="AM659" s="513"/>
      <c r="AN659" s="513"/>
    </row>
    <row r="660" spans="1:40" ht="18.75" customHeight="1">
      <c r="A660" s="513"/>
      <c r="B660" s="549"/>
      <c r="C660" s="513"/>
      <c r="D660" s="513"/>
      <c r="E660" s="513"/>
      <c r="F660" s="513"/>
      <c r="G660" s="513"/>
      <c r="H660" s="513"/>
      <c r="I660" s="513"/>
      <c r="J660" s="513"/>
      <c r="K660" s="513"/>
      <c r="L660" s="513"/>
      <c r="M660" s="513"/>
      <c r="N660" s="513"/>
      <c r="O660" s="513"/>
      <c r="P660" s="513"/>
      <c r="Q660" s="513"/>
      <c r="R660" s="513"/>
      <c r="S660" s="513"/>
      <c r="T660" s="513"/>
      <c r="U660" s="513"/>
      <c r="V660" s="513"/>
      <c r="W660" s="513"/>
      <c r="X660" s="513"/>
      <c r="Y660" s="513"/>
      <c r="Z660" s="513"/>
      <c r="AA660" s="513"/>
      <c r="AB660" s="513"/>
      <c r="AC660" s="513"/>
      <c r="AD660" s="513"/>
      <c r="AE660" s="513"/>
      <c r="AF660" s="513"/>
      <c r="AG660" s="513"/>
      <c r="AH660" s="513"/>
      <c r="AI660" s="513"/>
      <c r="AJ660" s="513"/>
      <c r="AK660" s="513"/>
      <c r="AL660" s="513"/>
      <c r="AM660" s="513"/>
      <c r="AN660" s="513"/>
    </row>
    <row r="661" spans="1:40" ht="18.75" customHeight="1">
      <c r="A661" s="513"/>
      <c r="B661" s="549"/>
      <c r="C661" s="513"/>
      <c r="D661" s="513"/>
      <c r="E661" s="513"/>
      <c r="F661" s="513"/>
      <c r="G661" s="513"/>
      <c r="H661" s="513"/>
      <c r="I661" s="513"/>
      <c r="J661" s="513"/>
      <c r="K661" s="513"/>
      <c r="L661" s="513"/>
      <c r="M661" s="513"/>
      <c r="N661" s="513"/>
      <c r="O661" s="513"/>
      <c r="P661" s="513"/>
      <c r="Q661" s="513"/>
      <c r="R661" s="513"/>
      <c r="S661" s="513"/>
      <c r="T661" s="513"/>
      <c r="U661" s="513"/>
      <c r="V661" s="513"/>
      <c r="W661" s="513"/>
      <c r="X661" s="513"/>
      <c r="Y661" s="513"/>
      <c r="Z661" s="513"/>
      <c r="AA661" s="513"/>
      <c r="AB661" s="513"/>
      <c r="AC661" s="513"/>
      <c r="AD661" s="513"/>
      <c r="AE661" s="513"/>
      <c r="AF661" s="513"/>
      <c r="AG661" s="513"/>
      <c r="AH661" s="513"/>
      <c r="AI661" s="513"/>
      <c r="AJ661" s="513"/>
      <c r="AK661" s="513"/>
      <c r="AL661" s="513"/>
      <c r="AM661" s="513"/>
      <c r="AN661" s="513"/>
    </row>
    <row r="662" spans="1:40" ht="18.75" customHeight="1">
      <c r="A662" s="513"/>
      <c r="B662" s="549"/>
      <c r="C662" s="513"/>
      <c r="D662" s="513"/>
      <c r="E662" s="513"/>
      <c r="F662" s="513"/>
      <c r="G662" s="513"/>
      <c r="H662" s="513"/>
      <c r="I662" s="513"/>
      <c r="J662" s="513"/>
      <c r="K662" s="513"/>
      <c r="L662" s="513"/>
      <c r="M662" s="513"/>
      <c r="N662" s="513"/>
      <c r="O662" s="513"/>
      <c r="P662" s="513"/>
      <c r="Q662" s="513"/>
      <c r="R662" s="513"/>
      <c r="S662" s="513"/>
      <c r="T662" s="513"/>
      <c r="U662" s="513"/>
      <c r="V662" s="513"/>
      <c r="W662" s="513"/>
      <c r="X662" s="513"/>
      <c r="Y662" s="513"/>
      <c r="Z662" s="513"/>
      <c r="AA662" s="513"/>
      <c r="AB662" s="513"/>
      <c r="AC662" s="513"/>
      <c r="AD662" s="513"/>
      <c r="AE662" s="513"/>
      <c r="AF662" s="513"/>
      <c r="AG662" s="513"/>
      <c r="AH662" s="513"/>
      <c r="AI662" s="513"/>
      <c r="AJ662" s="513"/>
      <c r="AK662" s="513"/>
      <c r="AL662" s="513"/>
      <c r="AM662" s="513"/>
      <c r="AN662" s="513"/>
    </row>
    <row r="663" spans="1:40" ht="18.75" customHeight="1">
      <c r="A663" s="513"/>
      <c r="B663" s="549"/>
      <c r="C663" s="513"/>
      <c r="D663" s="513"/>
      <c r="E663" s="513"/>
      <c r="F663" s="513"/>
      <c r="G663" s="513"/>
      <c r="H663" s="513"/>
      <c r="I663" s="513"/>
      <c r="J663" s="513"/>
      <c r="K663" s="513"/>
      <c r="L663" s="513"/>
      <c r="M663" s="513"/>
      <c r="N663" s="513"/>
      <c r="O663" s="513"/>
      <c r="P663" s="513"/>
      <c r="Q663" s="513"/>
      <c r="R663" s="513"/>
      <c r="S663" s="513"/>
      <c r="T663" s="513"/>
      <c r="U663" s="513"/>
      <c r="V663" s="513"/>
      <c r="W663" s="513"/>
      <c r="X663" s="513"/>
      <c r="Y663" s="513"/>
      <c r="Z663" s="513"/>
      <c r="AA663" s="513"/>
      <c r="AB663" s="513"/>
      <c r="AC663" s="513"/>
      <c r="AD663" s="513"/>
      <c r="AE663" s="513"/>
      <c r="AF663" s="513"/>
      <c r="AG663" s="513"/>
      <c r="AH663" s="513"/>
      <c r="AI663" s="513"/>
      <c r="AJ663" s="513"/>
      <c r="AK663" s="513"/>
      <c r="AL663" s="513"/>
      <c r="AM663" s="513"/>
      <c r="AN663" s="513"/>
    </row>
    <row r="664" spans="1:40" ht="18.75" customHeight="1">
      <c r="A664" s="513"/>
      <c r="B664" s="549"/>
      <c r="C664" s="513"/>
      <c r="D664" s="513"/>
      <c r="E664" s="513"/>
      <c r="F664" s="513"/>
      <c r="G664" s="513"/>
      <c r="H664" s="513"/>
      <c r="I664" s="513"/>
      <c r="J664" s="513"/>
      <c r="K664" s="513"/>
      <c r="L664" s="513"/>
      <c r="M664" s="513"/>
      <c r="N664" s="513"/>
      <c r="O664" s="513"/>
      <c r="P664" s="513"/>
      <c r="Q664" s="513"/>
      <c r="R664" s="513"/>
      <c r="S664" s="513"/>
      <c r="T664" s="513"/>
      <c r="U664" s="513"/>
      <c r="V664" s="513"/>
      <c r="W664" s="513"/>
      <c r="X664" s="513"/>
      <c r="Y664" s="513"/>
      <c r="Z664" s="513"/>
      <c r="AA664" s="513"/>
      <c r="AB664" s="513"/>
      <c r="AC664" s="513"/>
      <c r="AD664" s="513"/>
      <c r="AE664" s="513"/>
      <c r="AF664" s="513"/>
      <c r="AG664" s="513"/>
      <c r="AH664" s="513"/>
      <c r="AI664" s="513"/>
      <c r="AJ664" s="513"/>
      <c r="AK664" s="513"/>
      <c r="AL664" s="513"/>
      <c r="AM664" s="513"/>
      <c r="AN664" s="513"/>
    </row>
    <row r="665" spans="1:40" ht="18.75" customHeight="1">
      <c r="A665" s="513"/>
      <c r="B665" s="549"/>
      <c r="C665" s="513"/>
      <c r="D665" s="513"/>
      <c r="E665" s="513"/>
      <c r="F665" s="513"/>
      <c r="G665" s="513"/>
      <c r="H665" s="513"/>
      <c r="I665" s="513"/>
      <c r="J665" s="513"/>
      <c r="K665" s="513"/>
      <c r="L665" s="513"/>
      <c r="M665" s="513"/>
      <c r="N665" s="513"/>
      <c r="O665" s="513"/>
      <c r="P665" s="513"/>
      <c r="Q665" s="513"/>
      <c r="R665" s="513"/>
      <c r="S665" s="513"/>
      <c r="T665" s="513"/>
      <c r="U665" s="513"/>
      <c r="V665" s="513"/>
      <c r="W665" s="513"/>
      <c r="X665" s="513"/>
      <c r="Y665" s="513"/>
      <c r="Z665" s="513"/>
      <c r="AA665" s="513"/>
      <c r="AB665" s="513"/>
      <c r="AC665" s="513"/>
      <c r="AD665" s="513"/>
      <c r="AE665" s="513"/>
      <c r="AF665" s="513"/>
      <c r="AG665" s="513"/>
      <c r="AH665" s="513"/>
      <c r="AI665" s="513"/>
      <c r="AJ665" s="513"/>
      <c r="AK665" s="513"/>
      <c r="AL665" s="513"/>
      <c r="AM665" s="513"/>
      <c r="AN665" s="513"/>
    </row>
    <row r="666" spans="1:40" ht="18.75" customHeight="1">
      <c r="A666" s="513"/>
      <c r="B666" s="549"/>
      <c r="C666" s="513"/>
      <c r="D666" s="513"/>
      <c r="E666" s="513"/>
      <c r="F666" s="513"/>
      <c r="G666" s="513"/>
      <c r="H666" s="513"/>
      <c r="I666" s="513"/>
      <c r="J666" s="513"/>
      <c r="K666" s="513"/>
      <c r="L666" s="513"/>
      <c r="M666" s="513"/>
      <c r="N666" s="513"/>
      <c r="O666" s="513"/>
      <c r="P666" s="513"/>
      <c r="Q666" s="513"/>
      <c r="R666" s="513"/>
      <c r="S666" s="513"/>
      <c r="T666" s="513"/>
      <c r="U666" s="513"/>
      <c r="V666" s="513"/>
      <c r="W666" s="513"/>
      <c r="X666" s="513"/>
      <c r="Y666" s="513"/>
      <c r="Z666" s="513"/>
      <c r="AA666" s="513"/>
      <c r="AB666" s="513"/>
      <c r="AC666" s="513"/>
      <c r="AD666" s="513"/>
      <c r="AE666" s="513"/>
      <c r="AF666" s="513"/>
      <c r="AG666" s="513"/>
      <c r="AH666" s="513"/>
      <c r="AI666" s="513"/>
      <c r="AJ666" s="513"/>
      <c r="AK666" s="513"/>
      <c r="AL666" s="513"/>
      <c r="AM666" s="513"/>
      <c r="AN666" s="513"/>
    </row>
    <row r="667" spans="1:40" ht="18.75" customHeight="1">
      <c r="A667" s="513"/>
      <c r="B667" s="549"/>
      <c r="C667" s="513"/>
      <c r="D667" s="513"/>
      <c r="E667" s="513"/>
      <c r="F667" s="513"/>
      <c r="G667" s="513"/>
      <c r="H667" s="513"/>
      <c r="I667" s="513"/>
      <c r="J667" s="513"/>
      <c r="K667" s="513"/>
      <c r="L667" s="513"/>
      <c r="M667" s="513"/>
      <c r="N667" s="513"/>
      <c r="O667" s="513"/>
      <c r="P667" s="513"/>
      <c r="Q667" s="513"/>
      <c r="R667" s="513"/>
      <c r="S667" s="513"/>
      <c r="T667" s="513"/>
      <c r="U667" s="513"/>
      <c r="V667" s="513"/>
      <c r="W667" s="513"/>
      <c r="X667" s="513"/>
      <c r="Y667" s="513"/>
      <c r="Z667" s="513"/>
      <c r="AA667" s="513"/>
      <c r="AB667" s="513"/>
      <c r="AC667" s="513"/>
      <c r="AD667" s="513"/>
      <c r="AE667" s="513"/>
      <c r="AF667" s="513"/>
      <c r="AG667" s="513"/>
      <c r="AH667" s="513"/>
      <c r="AI667" s="513"/>
      <c r="AJ667" s="513"/>
      <c r="AK667" s="513"/>
      <c r="AL667" s="513"/>
      <c r="AM667" s="513"/>
      <c r="AN667" s="513"/>
    </row>
    <row r="668" spans="1:40" ht="18.75" customHeight="1">
      <c r="A668" s="513"/>
      <c r="B668" s="549"/>
      <c r="C668" s="513"/>
      <c r="D668" s="513"/>
      <c r="E668" s="513"/>
      <c r="F668" s="513"/>
      <c r="G668" s="513"/>
      <c r="H668" s="513"/>
      <c r="I668" s="513"/>
      <c r="J668" s="513"/>
      <c r="K668" s="513"/>
      <c r="L668" s="513"/>
      <c r="M668" s="513"/>
      <c r="N668" s="513"/>
      <c r="O668" s="513"/>
      <c r="P668" s="513"/>
      <c r="Q668" s="513"/>
      <c r="R668" s="513"/>
      <c r="S668" s="513"/>
      <c r="T668" s="513"/>
      <c r="U668" s="513"/>
      <c r="V668" s="513"/>
      <c r="W668" s="513"/>
      <c r="X668" s="513"/>
      <c r="Y668" s="513"/>
      <c r="Z668" s="513"/>
      <c r="AA668" s="513"/>
      <c r="AB668" s="513"/>
      <c r="AC668" s="513"/>
      <c r="AD668" s="513"/>
      <c r="AE668" s="513"/>
      <c r="AF668" s="513"/>
      <c r="AG668" s="513"/>
      <c r="AH668" s="513"/>
      <c r="AI668" s="513"/>
      <c r="AJ668" s="513"/>
      <c r="AK668" s="513"/>
      <c r="AL668" s="513"/>
      <c r="AM668" s="513"/>
      <c r="AN668" s="513"/>
    </row>
    <row r="669" spans="1:40" ht="18.75" customHeight="1">
      <c r="A669" s="513"/>
      <c r="B669" s="549"/>
      <c r="C669" s="513"/>
      <c r="D669" s="513"/>
      <c r="E669" s="513"/>
      <c r="F669" s="513"/>
      <c r="G669" s="513"/>
      <c r="H669" s="513"/>
      <c r="I669" s="513"/>
      <c r="J669" s="513"/>
      <c r="K669" s="513"/>
      <c r="L669" s="513"/>
      <c r="M669" s="513"/>
      <c r="N669" s="513"/>
      <c r="O669" s="513"/>
      <c r="P669" s="513"/>
      <c r="Q669" s="513"/>
      <c r="R669" s="513"/>
      <c r="S669" s="513"/>
      <c r="T669" s="513"/>
      <c r="U669" s="513"/>
      <c r="V669" s="513"/>
      <c r="W669" s="513"/>
      <c r="X669" s="513"/>
      <c r="Y669" s="513"/>
      <c r="Z669" s="513"/>
      <c r="AA669" s="513"/>
      <c r="AB669" s="513"/>
      <c r="AC669" s="513"/>
      <c r="AD669" s="513"/>
      <c r="AE669" s="513"/>
      <c r="AF669" s="513"/>
      <c r="AG669" s="513"/>
      <c r="AH669" s="513"/>
      <c r="AI669" s="513"/>
      <c r="AJ669" s="513"/>
      <c r="AK669" s="513"/>
      <c r="AL669" s="513"/>
      <c r="AM669" s="513"/>
      <c r="AN669" s="513"/>
    </row>
    <row r="670" spans="1:40" ht="18.75" customHeight="1">
      <c r="A670" s="513"/>
      <c r="B670" s="549"/>
      <c r="C670" s="513"/>
      <c r="D670" s="513"/>
      <c r="E670" s="513"/>
      <c r="F670" s="513"/>
      <c r="G670" s="513"/>
      <c r="H670" s="513"/>
      <c r="I670" s="513"/>
      <c r="J670" s="513"/>
      <c r="K670" s="513"/>
      <c r="L670" s="513"/>
      <c r="M670" s="513"/>
      <c r="N670" s="513"/>
      <c r="O670" s="513"/>
      <c r="P670" s="513"/>
      <c r="Q670" s="513"/>
      <c r="R670" s="513"/>
      <c r="S670" s="513"/>
      <c r="T670" s="513"/>
      <c r="U670" s="513"/>
      <c r="V670" s="513"/>
      <c r="W670" s="513"/>
      <c r="X670" s="513"/>
      <c r="Y670" s="513"/>
      <c r="Z670" s="513"/>
      <c r="AA670" s="513"/>
      <c r="AB670" s="513"/>
      <c r="AC670" s="513"/>
      <c r="AD670" s="513"/>
      <c r="AE670" s="513"/>
      <c r="AF670" s="513"/>
      <c r="AG670" s="513"/>
      <c r="AH670" s="513"/>
      <c r="AI670" s="513"/>
      <c r="AJ670" s="513"/>
      <c r="AK670" s="513"/>
      <c r="AL670" s="513"/>
      <c r="AM670" s="513"/>
      <c r="AN670" s="513"/>
    </row>
    <row r="671" spans="1:40" ht="18.75" customHeight="1">
      <c r="A671" s="513"/>
      <c r="B671" s="549"/>
      <c r="C671" s="513"/>
      <c r="D671" s="513"/>
      <c r="E671" s="513"/>
      <c r="F671" s="513"/>
      <c r="G671" s="513"/>
      <c r="H671" s="513"/>
      <c r="I671" s="513"/>
      <c r="J671" s="513"/>
      <c r="K671" s="513"/>
      <c r="L671" s="513"/>
      <c r="M671" s="513"/>
      <c r="N671" s="513"/>
      <c r="O671" s="513"/>
      <c r="P671" s="513"/>
      <c r="Q671" s="513"/>
      <c r="R671" s="513"/>
      <c r="S671" s="513"/>
      <c r="T671" s="513"/>
      <c r="U671" s="513"/>
      <c r="V671" s="513"/>
      <c r="W671" s="513"/>
      <c r="X671" s="513"/>
      <c r="Y671" s="513"/>
      <c r="Z671" s="513"/>
      <c r="AA671" s="513"/>
      <c r="AB671" s="513"/>
      <c r="AC671" s="513"/>
      <c r="AD671" s="513"/>
      <c r="AE671" s="513"/>
      <c r="AF671" s="513"/>
      <c r="AG671" s="513"/>
      <c r="AH671" s="513"/>
      <c r="AI671" s="513"/>
      <c r="AJ671" s="513"/>
      <c r="AK671" s="513"/>
      <c r="AL671" s="513"/>
      <c r="AM671" s="513"/>
      <c r="AN671" s="513"/>
    </row>
    <row r="672" spans="1:40" ht="18.75" customHeight="1">
      <c r="A672" s="513"/>
      <c r="B672" s="549"/>
      <c r="C672" s="513"/>
      <c r="D672" s="513"/>
      <c r="E672" s="513"/>
      <c r="F672" s="513"/>
      <c r="G672" s="513"/>
      <c r="H672" s="513"/>
      <c r="I672" s="513"/>
      <c r="J672" s="513"/>
      <c r="K672" s="513"/>
      <c r="L672" s="513"/>
      <c r="M672" s="513"/>
      <c r="N672" s="513"/>
      <c r="O672" s="513"/>
      <c r="P672" s="513"/>
      <c r="Q672" s="513"/>
      <c r="R672" s="513"/>
      <c r="S672" s="513"/>
      <c r="T672" s="513"/>
      <c r="U672" s="513"/>
      <c r="V672" s="513"/>
      <c r="W672" s="513"/>
      <c r="X672" s="513"/>
      <c r="Y672" s="513"/>
      <c r="Z672" s="513"/>
      <c r="AA672" s="513"/>
      <c r="AB672" s="513"/>
      <c r="AC672" s="513"/>
      <c r="AD672" s="513"/>
      <c r="AE672" s="513"/>
      <c r="AF672" s="513"/>
      <c r="AG672" s="513"/>
      <c r="AH672" s="513"/>
      <c r="AI672" s="513"/>
      <c r="AJ672" s="513"/>
      <c r="AK672" s="513"/>
      <c r="AL672" s="513"/>
      <c r="AM672" s="513"/>
      <c r="AN672" s="513"/>
    </row>
    <row r="673" spans="1:40" ht="18.75" customHeight="1">
      <c r="A673" s="513"/>
      <c r="B673" s="549"/>
      <c r="C673" s="513"/>
      <c r="D673" s="513"/>
      <c r="E673" s="513"/>
      <c r="F673" s="513"/>
      <c r="G673" s="513"/>
      <c r="H673" s="513"/>
      <c r="I673" s="513"/>
      <c r="J673" s="513"/>
      <c r="K673" s="513"/>
      <c r="L673" s="513"/>
      <c r="M673" s="513"/>
      <c r="N673" s="513"/>
      <c r="O673" s="513"/>
      <c r="P673" s="513"/>
      <c r="Q673" s="513"/>
      <c r="R673" s="513"/>
      <c r="S673" s="513"/>
      <c r="T673" s="513"/>
      <c r="U673" s="513"/>
      <c r="V673" s="513"/>
      <c r="W673" s="513"/>
      <c r="X673" s="513"/>
      <c r="Y673" s="513"/>
      <c r="Z673" s="513"/>
      <c r="AA673" s="513"/>
      <c r="AB673" s="513"/>
      <c r="AC673" s="513"/>
      <c r="AD673" s="513"/>
      <c r="AE673" s="513"/>
      <c r="AF673" s="513"/>
      <c r="AG673" s="513"/>
      <c r="AH673" s="513"/>
      <c r="AI673" s="513"/>
      <c r="AJ673" s="513"/>
      <c r="AK673" s="513"/>
      <c r="AL673" s="513"/>
      <c r="AM673" s="513"/>
      <c r="AN673" s="513"/>
    </row>
    <row r="674" spans="1:40" ht="18.75" customHeight="1">
      <c r="A674" s="513"/>
      <c r="B674" s="549"/>
      <c r="C674" s="51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3"/>
      <c r="P674" s="513"/>
      <c r="Q674" s="513"/>
      <c r="R674" s="513"/>
      <c r="S674" s="513"/>
      <c r="T674" s="513"/>
      <c r="U674" s="513"/>
      <c r="V674" s="513"/>
      <c r="W674" s="513"/>
      <c r="X674" s="513"/>
      <c r="Y674" s="513"/>
      <c r="Z674" s="513"/>
      <c r="AA674" s="513"/>
      <c r="AB674" s="513"/>
      <c r="AC674" s="513"/>
      <c r="AD674" s="513"/>
      <c r="AE674" s="513"/>
      <c r="AF674" s="513"/>
      <c r="AG674" s="513"/>
      <c r="AH674" s="513"/>
      <c r="AI674" s="513"/>
      <c r="AJ674" s="513"/>
      <c r="AK674" s="513"/>
      <c r="AL674" s="513"/>
      <c r="AM674" s="513"/>
      <c r="AN674" s="513"/>
    </row>
    <row r="675" spans="1:40" ht="18.75" customHeight="1">
      <c r="A675" s="513"/>
      <c r="B675" s="549"/>
      <c r="C675" s="51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3"/>
      <c r="P675" s="513"/>
      <c r="Q675" s="513"/>
      <c r="R675" s="513"/>
      <c r="S675" s="513"/>
      <c r="T675" s="513"/>
      <c r="U675" s="513"/>
      <c r="V675" s="513"/>
      <c r="W675" s="513"/>
      <c r="X675" s="513"/>
      <c r="Y675" s="513"/>
      <c r="Z675" s="513"/>
      <c r="AA675" s="513"/>
      <c r="AB675" s="513"/>
      <c r="AC675" s="513"/>
      <c r="AD675" s="513"/>
      <c r="AE675" s="513"/>
      <c r="AF675" s="513"/>
      <c r="AG675" s="513"/>
      <c r="AH675" s="513"/>
      <c r="AI675" s="513"/>
      <c r="AJ675" s="513"/>
      <c r="AK675" s="513"/>
      <c r="AL675" s="513"/>
      <c r="AM675" s="513"/>
      <c r="AN675" s="513"/>
    </row>
    <row r="676" spans="1:40" ht="18.75" customHeight="1">
      <c r="A676" s="513"/>
      <c r="B676" s="549"/>
      <c r="C676" s="51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3"/>
      <c r="P676" s="513"/>
      <c r="Q676" s="513"/>
      <c r="R676" s="513"/>
      <c r="S676" s="513"/>
      <c r="T676" s="513"/>
      <c r="U676" s="513"/>
      <c r="V676" s="513"/>
      <c r="W676" s="513"/>
      <c r="X676" s="513"/>
      <c r="Y676" s="513"/>
      <c r="Z676" s="513"/>
      <c r="AA676" s="513"/>
      <c r="AB676" s="513"/>
      <c r="AC676" s="513"/>
      <c r="AD676" s="513"/>
      <c r="AE676" s="513"/>
      <c r="AF676" s="513"/>
      <c r="AG676" s="513"/>
      <c r="AH676" s="513"/>
      <c r="AI676" s="513"/>
      <c r="AJ676" s="513"/>
      <c r="AK676" s="513"/>
      <c r="AL676" s="513"/>
      <c r="AM676" s="513"/>
      <c r="AN676" s="513"/>
    </row>
    <row r="677" spans="1:40" ht="18.75" customHeight="1">
      <c r="A677" s="513"/>
      <c r="B677" s="549"/>
      <c r="C677" s="51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3"/>
      <c r="P677" s="513"/>
      <c r="Q677" s="513"/>
      <c r="R677" s="513"/>
      <c r="S677" s="513"/>
      <c r="T677" s="513"/>
      <c r="U677" s="513"/>
      <c r="V677" s="513"/>
      <c r="W677" s="513"/>
      <c r="X677" s="513"/>
      <c r="Y677" s="513"/>
      <c r="Z677" s="513"/>
      <c r="AA677" s="513"/>
      <c r="AB677" s="513"/>
      <c r="AC677" s="513"/>
      <c r="AD677" s="513"/>
      <c r="AE677" s="513"/>
      <c r="AF677" s="513"/>
      <c r="AG677" s="513"/>
      <c r="AH677" s="513"/>
      <c r="AI677" s="513"/>
      <c r="AJ677" s="513"/>
      <c r="AK677" s="513"/>
      <c r="AL677" s="513"/>
      <c r="AM677" s="513"/>
      <c r="AN677" s="513"/>
    </row>
    <row r="678" spans="1:40" ht="18.75" customHeight="1">
      <c r="A678" s="513"/>
      <c r="B678" s="549"/>
      <c r="C678" s="51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3"/>
      <c r="P678" s="513"/>
      <c r="Q678" s="513"/>
      <c r="R678" s="513"/>
      <c r="S678" s="513"/>
      <c r="T678" s="513"/>
      <c r="U678" s="513"/>
      <c r="V678" s="513"/>
      <c r="W678" s="513"/>
      <c r="X678" s="513"/>
      <c r="Y678" s="513"/>
      <c r="Z678" s="513"/>
      <c r="AA678" s="513"/>
      <c r="AB678" s="513"/>
      <c r="AC678" s="513"/>
      <c r="AD678" s="513"/>
      <c r="AE678" s="513"/>
      <c r="AF678" s="513"/>
      <c r="AG678" s="513"/>
      <c r="AH678" s="513"/>
      <c r="AI678" s="513"/>
      <c r="AJ678" s="513"/>
      <c r="AK678" s="513"/>
      <c r="AL678" s="513"/>
      <c r="AM678" s="513"/>
      <c r="AN678" s="513"/>
    </row>
    <row r="679" spans="1:40" ht="18.75" customHeight="1">
      <c r="A679" s="513"/>
      <c r="B679" s="549"/>
      <c r="C679" s="51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3"/>
      <c r="P679" s="513"/>
      <c r="Q679" s="513"/>
      <c r="R679" s="513"/>
      <c r="S679" s="513"/>
      <c r="T679" s="513"/>
      <c r="U679" s="513"/>
      <c r="V679" s="513"/>
      <c r="W679" s="513"/>
      <c r="X679" s="513"/>
      <c r="Y679" s="513"/>
      <c r="Z679" s="513"/>
      <c r="AA679" s="513"/>
      <c r="AB679" s="513"/>
      <c r="AC679" s="513"/>
      <c r="AD679" s="513"/>
      <c r="AE679" s="513"/>
      <c r="AF679" s="513"/>
      <c r="AG679" s="513"/>
      <c r="AH679" s="513"/>
      <c r="AI679" s="513"/>
      <c r="AJ679" s="513"/>
      <c r="AK679" s="513"/>
      <c r="AL679" s="513"/>
      <c r="AM679" s="513"/>
      <c r="AN679" s="513"/>
    </row>
    <row r="680" spans="1:40" ht="18.75" customHeight="1">
      <c r="A680" s="513"/>
      <c r="B680" s="549"/>
      <c r="C680" s="51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3"/>
      <c r="P680" s="513"/>
      <c r="Q680" s="513"/>
      <c r="R680" s="513"/>
      <c r="S680" s="513"/>
      <c r="T680" s="513"/>
      <c r="U680" s="513"/>
      <c r="V680" s="513"/>
      <c r="W680" s="513"/>
      <c r="X680" s="513"/>
      <c r="Y680" s="513"/>
      <c r="Z680" s="513"/>
      <c r="AA680" s="513"/>
      <c r="AB680" s="513"/>
      <c r="AC680" s="513"/>
      <c r="AD680" s="513"/>
      <c r="AE680" s="513"/>
      <c r="AF680" s="513"/>
      <c r="AG680" s="513"/>
      <c r="AH680" s="513"/>
      <c r="AI680" s="513"/>
      <c r="AJ680" s="513"/>
      <c r="AK680" s="513"/>
      <c r="AL680" s="513"/>
      <c r="AM680" s="513"/>
      <c r="AN680" s="513"/>
    </row>
    <row r="681" spans="1:40" ht="18.75" customHeight="1">
      <c r="A681" s="513"/>
      <c r="B681" s="549"/>
      <c r="C681" s="51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3"/>
      <c r="P681" s="513"/>
      <c r="Q681" s="513"/>
      <c r="R681" s="513"/>
      <c r="S681" s="513"/>
      <c r="T681" s="513"/>
      <c r="U681" s="513"/>
      <c r="V681" s="513"/>
      <c r="W681" s="513"/>
      <c r="X681" s="513"/>
      <c r="Y681" s="513"/>
      <c r="Z681" s="513"/>
      <c r="AA681" s="513"/>
      <c r="AB681" s="513"/>
      <c r="AC681" s="513"/>
      <c r="AD681" s="513"/>
      <c r="AE681" s="513"/>
      <c r="AF681" s="513"/>
      <c r="AG681" s="513"/>
      <c r="AH681" s="513"/>
      <c r="AI681" s="513"/>
      <c r="AJ681" s="513"/>
      <c r="AK681" s="513"/>
      <c r="AL681" s="513"/>
      <c r="AM681" s="513"/>
      <c r="AN681" s="513"/>
    </row>
    <row r="682" spans="1:40" ht="18.75" customHeight="1">
      <c r="A682" s="513"/>
      <c r="B682" s="549"/>
      <c r="C682" s="51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3"/>
      <c r="P682" s="513"/>
      <c r="Q682" s="513"/>
      <c r="R682" s="513"/>
      <c r="S682" s="513"/>
      <c r="T682" s="513"/>
      <c r="U682" s="513"/>
      <c r="V682" s="513"/>
      <c r="W682" s="513"/>
      <c r="X682" s="513"/>
      <c r="Y682" s="513"/>
      <c r="Z682" s="513"/>
      <c r="AA682" s="513"/>
      <c r="AB682" s="513"/>
      <c r="AC682" s="513"/>
      <c r="AD682" s="513"/>
      <c r="AE682" s="513"/>
      <c r="AF682" s="513"/>
      <c r="AG682" s="513"/>
      <c r="AH682" s="513"/>
      <c r="AI682" s="513"/>
      <c r="AJ682" s="513"/>
      <c r="AK682" s="513"/>
      <c r="AL682" s="513"/>
      <c r="AM682" s="513"/>
      <c r="AN682" s="513"/>
    </row>
    <row r="683" spans="1:40" ht="18.75" customHeight="1">
      <c r="A683" s="513"/>
      <c r="B683" s="549"/>
      <c r="C683" s="51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3"/>
      <c r="P683" s="513"/>
      <c r="Q683" s="513"/>
      <c r="R683" s="513"/>
      <c r="S683" s="513"/>
      <c r="T683" s="513"/>
      <c r="U683" s="513"/>
      <c r="V683" s="513"/>
      <c r="W683" s="513"/>
      <c r="X683" s="513"/>
      <c r="Y683" s="513"/>
      <c r="Z683" s="513"/>
      <c r="AA683" s="513"/>
      <c r="AB683" s="513"/>
      <c r="AC683" s="513"/>
      <c r="AD683" s="513"/>
      <c r="AE683" s="513"/>
      <c r="AF683" s="513"/>
      <c r="AG683" s="513"/>
      <c r="AH683" s="513"/>
      <c r="AI683" s="513"/>
      <c r="AJ683" s="513"/>
      <c r="AK683" s="513"/>
      <c r="AL683" s="513"/>
      <c r="AM683" s="513"/>
      <c r="AN683" s="513"/>
    </row>
    <row r="684" spans="1:40" ht="18.75" customHeight="1">
      <c r="A684" s="513"/>
      <c r="B684" s="549"/>
      <c r="C684" s="51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3"/>
      <c r="P684" s="513"/>
      <c r="Q684" s="513"/>
      <c r="R684" s="513"/>
      <c r="S684" s="513"/>
      <c r="T684" s="513"/>
      <c r="U684" s="513"/>
      <c r="V684" s="513"/>
      <c r="W684" s="513"/>
      <c r="X684" s="513"/>
      <c r="Y684" s="513"/>
      <c r="Z684" s="513"/>
      <c r="AA684" s="513"/>
      <c r="AB684" s="513"/>
      <c r="AC684" s="513"/>
      <c r="AD684" s="513"/>
      <c r="AE684" s="513"/>
      <c r="AF684" s="513"/>
      <c r="AG684" s="513"/>
      <c r="AH684" s="513"/>
      <c r="AI684" s="513"/>
      <c r="AJ684" s="513"/>
      <c r="AK684" s="513"/>
      <c r="AL684" s="513"/>
      <c r="AM684" s="513"/>
      <c r="AN684" s="513"/>
    </row>
    <row r="685" spans="1:40" ht="18.75" customHeight="1">
      <c r="A685" s="513"/>
      <c r="B685" s="549"/>
      <c r="C685" s="51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3"/>
      <c r="P685" s="513"/>
      <c r="Q685" s="513"/>
      <c r="R685" s="513"/>
      <c r="S685" s="513"/>
      <c r="T685" s="513"/>
      <c r="U685" s="513"/>
      <c r="V685" s="513"/>
      <c r="W685" s="513"/>
      <c r="X685" s="513"/>
      <c r="Y685" s="513"/>
      <c r="Z685" s="513"/>
      <c r="AA685" s="513"/>
      <c r="AB685" s="513"/>
      <c r="AC685" s="513"/>
      <c r="AD685" s="513"/>
      <c r="AE685" s="513"/>
      <c r="AF685" s="513"/>
      <c r="AG685" s="513"/>
      <c r="AH685" s="513"/>
      <c r="AI685" s="513"/>
      <c r="AJ685" s="513"/>
      <c r="AK685" s="513"/>
      <c r="AL685" s="513"/>
      <c r="AM685" s="513"/>
      <c r="AN685" s="513"/>
    </row>
    <row r="686" spans="1:40" ht="18.75" customHeight="1">
      <c r="A686" s="513"/>
      <c r="B686" s="549"/>
      <c r="C686" s="51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3"/>
      <c r="P686" s="513"/>
      <c r="Q686" s="513"/>
      <c r="R686" s="513"/>
      <c r="S686" s="513"/>
      <c r="T686" s="513"/>
      <c r="U686" s="513"/>
      <c r="V686" s="513"/>
      <c r="W686" s="513"/>
      <c r="X686" s="513"/>
      <c r="Y686" s="513"/>
      <c r="Z686" s="513"/>
      <c r="AA686" s="513"/>
      <c r="AB686" s="513"/>
      <c r="AC686" s="513"/>
      <c r="AD686" s="513"/>
      <c r="AE686" s="513"/>
      <c r="AF686" s="513"/>
      <c r="AG686" s="513"/>
      <c r="AH686" s="513"/>
      <c r="AI686" s="513"/>
      <c r="AJ686" s="513"/>
      <c r="AK686" s="513"/>
      <c r="AL686" s="513"/>
      <c r="AM686" s="513"/>
      <c r="AN686" s="513"/>
    </row>
    <row r="687" spans="1:40" ht="18.75" customHeight="1">
      <c r="A687" s="513"/>
      <c r="B687" s="549"/>
      <c r="C687" s="51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3"/>
      <c r="P687" s="513"/>
      <c r="Q687" s="513"/>
      <c r="R687" s="513"/>
      <c r="S687" s="513"/>
      <c r="T687" s="513"/>
      <c r="U687" s="513"/>
      <c r="V687" s="513"/>
      <c r="W687" s="513"/>
      <c r="X687" s="513"/>
      <c r="Y687" s="513"/>
      <c r="Z687" s="513"/>
      <c r="AA687" s="513"/>
      <c r="AB687" s="513"/>
      <c r="AC687" s="513"/>
      <c r="AD687" s="513"/>
      <c r="AE687" s="513"/>
      <c r="AF687" s="513"/>
      <c r="AG687" s="513"/>
      <c r="AH687" s="513"/>
      <c r="AI687" s="513"/>
      <c r="AJ687" s="513"/>
      <c r="AK687" s="513"/>
      <c r="AL687" s="513"/>
      <c r="AM687" s="513"/>
      <c r="AN687" s="513"/>
    </row>
    <row r="688" spans="1:40" ht="18.75" customHeight="1">
      <c r="A688" s="513"/>
      <c r="B688" s="549"/>
      <c r="C688" s="51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3"/>
      <c r="P688" s="513"/>
      <c r="Q688" s="513"/>
      <c r="R688" s="513"/>
      <c r="S688" s="513"/>
      <c r="T688" s="513"/>
      <c r="U688" s="513"/>
      <c r="V688" s="513"/>
      <c r="W688" s="513"/>
      <c r="X688" s="513"/>
      <c r="Y688" s="513"/>
      <c r="Z688" s="513"/>
      <c r="AA688" s="513"/>
      <c r="AB688" s="513"/>
      <c r="AC688" s="513"/>
      <c r="AD688" s="513"/>
      <c r="AE688" s="513"/>
      <c r="AF688" s="513"/>
      <c r="AG688" s="513"/>
      <c r="AH688" s="513"/>
      <c r="AI688" s="513"/>
      <c r="AJ688" s="513"/>
      <c r="AK688" s="513"/>
      <c r="AL688" s="513"/>
      <c r="AM688" s="513"/>
      <c r="AN688" s="513"/>
    </row>
    <row r="689" spans="1:40" ht="18.75" customHeight="1">
      <c r="A689" s="513"/>
      <c r="B689" s="549"/>
      <c r="C689" s="513"/>
      <c r="D689" s="513"/>
      <c r="E689" s="513"/>
      <c r="F689" s="513"/>
      <c r="G689" s="513"/>
      <c r="H689" s="513"/>
      <c r="I689" s="513"/>
      <c r="J689" s="513"/>
      <c r="K689" s="513"/>
      <c r="L689" s="513"/>
      <c r="M689" s="513"/>
      <c r="N689" s="513"/>
      <c r="O689" s="513"/>
      <c r="P689" s="513"/>
      <c r="Q689" s="513"/>
      <c r="R689" s="513"/>
      <c r="S689" s="513"/>
      <c r="T689" s="513"/>
      <c r="U689" s="513"/>
      <c r="V689" s="513"/>
      <c r="W689" s="513"/>
      <c r="X689" s="513"/>
      <c r="Y689" s="513"/>
      <c r="Z689" s="513"/>
      <c r="AA689" s="513"/>
      <c r="AB689" s="513"/>
      <c r="AC689" s="513"/>
      <c r="AD689" s="513"/>
      <c r="AE689" s="513"/>
      <c r="AF689" s="513"/>
      <c r="AG689" s="513"/>
      <c r="AH689" s="513"/>
      <c r="AI689" s="513"/>
      <c r="AJ689" s="513"/>
      <c r="AK689" s="513"/>
      <c r="AL689" s="513"/>
      <c r="AM689" s="513"/>
      <c r="AN689" s="513"/>
    </row>
    <row r="690" spans="1:40" ht="18.75" customHeight="1">
      <c r="A690" s="513"/>
      <c r="B690" s="549"/>
      <c r="C690" s="513"/>
      <c r="D690" s="513"/>
      <c r="E690" s="513"/>
      <c r="F690" s="513"/>
      <c r="G690" s="513"/>
      <c r="H690" s="513"/>
      <c r="I690" s="513"/>
      <c r="J690" s="513"/>
      <c r="K690" s="513"/>
      <c r="L690" s="513"/>
      <c r="M690" s="513"/>
      <c r="N690" s="513"/>
      <c r="O690" s="513"/>
      <c r="P690" s="513"/>
      <c r="Q690" s="513"/>
      <c r="R690" s="513"/>
      <c r="S690" s="513"/>
      <c r="T690" s="513"/>
      <c r="U690" s="513"/>
      <c r="V690" s="513"/>
      <c r="W690" s="513"/>
      <c r="X690" s="513"/>
      <c r="Y690" s="513"/>
      <c r="Z690" s="513"/>
      <c r="AA690" s="513"/>
      <c r="AB690" s="513"/>
      <c r="AC690" s="513"/>
      <c r="AD690" s="513"/>
      <c r="AE690" s="513"/>
      <c r="AF690" s="513"/>
      <c r="AG690" s="513"/>
      <c r="AH690" s="513"/>
      <c r="AI690" s="513"/>
      <c r="AJ690" s="513"/>
      <c r="AK690" s="513"/>
      <c r="AL690" s="513"/>
      <c r="AM690" s="513"/>
      <c r="AN690" s="513"/>
    </row>
    <row r="691" spans="1:40" ht="18.75" customHeight="1">
      <c r="A691" s="513"/>
      <c r="B691" s="549"/>
      <c r="C691" s="513"/>
      <c r="D691" s="513"/>
      <c r="E691" s="513"/>
      <c r="F691" s="513"/>
      <c r="G691" s="513"/>
      <c r="H691" s="513"/>
      <c r="I691" s="513"/>
      <c r="J691" s="513"/>
      <c r="K691" s="513"/>
      <c r="L691" s="513"/>
      <c r="M691" s="513"/>
      <c r="N691" s="513"/>
      <c r="O691" s="513"/>
      <c r="P691" s="513"/>
      <c r="Q691" s="513"/>
      <c r="R691" s="513"/>
      <c r="S691" s="513"/>
      <c r="T691" s="513"/>
      <c r="U691" s="513"/>
      <c r="V691" s="513"/>
      <c r="W691" s="513"/>
      <c r="X691" s="513"/>
      <c r="Y691" s="513"/>
      <c r="Z691" s="513"/>
      <c r="AA691" s="513"/>
      <c r="AB691" s="513"/>
      <c r="AC691" s="513"/>
      <c r="AD691" s="513"/>
      <c r="AE691" s="513"/>
      <c r="AF691" s="513"/>
      <c r="AG691" s="513"/>
      <c r="AH691" s="513"/>
      <c r="AI691" s="513"/>
      <c r="AJ691" s="513"/>
      <c r="AK691" s="513"/>
      <c r="AL691" s="513"/>
      <c r="AM691" s="513"/>
      <c r="AN691" s="513"/>
    </row>
    <row r="692" spans="1:40" ht="18.75" customHeight="1">
      <c r="A692" s="513"/>
      <c r="B692" s="549"/>
      <c r="C692" s="513"/>
      <c r="D692" s="513"/>
      <c r="E692" s="513"/>
      <c r="F692" s="513"/>
      <c r="G692" s="513"/>
      <c r="H692" s="513"/>
      <c r="I692" s="513"/>
      <c r="J692" s="513"/>
      <c r="K692" s="513"/>
      <c r="L692" s="513"/>
      <c r="M692" s="513"/>
      <c r="N692" s="513"/>
      <c r="O692" s="513"/>
      <c r="P692" s="513"/>
      <c r="Q692" s="513"/>
      <c r="R692" s="513"/>
      <c r="S692" s="513"/>
      <c r="T692" s="513"/>
      <c r="U692" s="513"/>
      <c r="V692" s="513"/>
      <c r="W692" s="513"/>
      <c r="X692" s="513"/>
      <c r="Y692" s="513"/>
      <c r="Z692" s="513"/>
      <c r="AA692" s="513"/>
      <c r="AB692" s="513"/>
      <c r="AC692" s="513"/>
      <c r="AD692" s="513"/>
      <c r="AE692" s="513"/>
      <c r="AF692" s="513"/>
      <c r="AG692" s="513"/>
      <c r="AH692" s="513"/>
      <c r="AI692" s="513"/>
      <c r="AJ692" s="513"/>
      <c r="AK692" s="513"/>
      <c r="AL692" s="513"/>
      <c r="AM692" s="513"/>
      <c r="AN692" s="513"/>
    </row>
    <row r="693" spans="1:40" ht="18.75" customHeight="1">
      <c r="A693" s="513"/>
      <c r="B693" s="549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  <c r="R693" s="513"/>
      <c r="S693" s="513"/>
      <c r="T693" s="513"/>
      <c r="U693" s="513"/>
      <c r="V693" s="513"/>
      <c r="W693" s="513"/>
      <c r="X693" s="513"/>
      <c r="Y693" s="513"/>
      <c r="Z693" s="513"/>
      <c r="AA693" s="513"/>
      <c r="AB693" s="513"/>
      <c r="AC693" s="513"/>
      <c r="AD693" s="513"/>
      <c r="AE693" s="513"/>
      <c r="AF693" s="513"/>
      <c r="AG693" s="513"/>
      <c r="AH693" s="513"/>
      <c r="AI693" s="513"/>
      <c r="AJ693" s="513"/>
      <c r="AK693" s="513"/>
      <c r="AL693" s="513"/>
      <c r="AM693" s="513"/>
      <c r="AN693" s="513"/>
    </row>
    <row r="694" spans="1:40" ht="18.75" customHeight="1">
      <c r="A694" s="513"/>
      <c r="B694" s="549"/>
      <c r="C694" s="513"/>
      <c r="D694" s="513"/>
      <c r="E694" s="513"/>
      <c r="F694" s="513"/>
      <c r="G694" s="513"/>
      <c r="H694" s="513"/>
      <c r="I694" s="513"/>
      <c r="J694" s="513"/>
      <c r="K694" s="513"/>
      <c r="L694" s="513"/>
      <c r="M694" s="513"/>
      <c r="N694" s="513"/>
      <c r="O694" s="513"/>
      <c r="P694" s="513"/>
      <c r="Q694" s="513"/>
      <c r="R694" s="513"/>
      <c r="S694" s="513"/>
      <c r="T694" s="513"/>
      <c r="U694" s="513"/>
      <c r="V694" s="513"/>
      <c r="W694" s="513"/>
      <c r="X694" s="513"/>
      <c r="Y694" s="513"/>
      <c r="Z694" s="513"/>
      <c r="AA694" s="513"/>
      <c r="AB694" s="513"/>
      <c r="AC694" s="513"/>
      <c r="AD694" s="513"/>
      <c r="AE694" s="513"/>
      <c r="AF694" s="513"/>
      <c r="AG694" s="513"/>
      <c r="AH694" s="513"/>
      <c r="AI694" s="513"/>
      <c r="AJ694" s="513"/>
      <c r="AK694" s="513"/>
      <c r="AL694" s="513"/>
      <c r="AM694" s="513"/>
      <c r="AN694" s="513"/>
    </row>
    <row r="695" spans="1:40" ht="18.75" customHeight="1">
      <c r="A695" s="513"/>
      <c r="B695" s="549"/>
      <c r="C695" s="513"/>
      <c r="D695" s="513"/>
      <c r="E695" s="513"/>
      <c r="F695" s="513"/>
      <c r="G695" s="513"/>
      <c r="H695" s="513"/>
      <c r="I695" s="513"/>
      <c r="J695" s="513"/>
      <c r="K695" s="513"/>
      <c r="L695" s="513"/>
      <c r="M695" s="513"/>
      <c r="N695" s="513"/>
      <c r="O695" s="513"/>
      <c r="P695" s="513"/>
      <c r="Q695" s="513"/>
      <c r="R695" s="513"/>
      <c r="S695" s="513"/>
      <c r="T695" s="513"/>
      <c r="U695" s="513"/>
      <c r="V695" s="513"/>
      <c r="W695" s="513"/>
      <c r="X695" s="513"/>
      <c r="Y695" s="513"/>
      <c r="Z695" s="513"/>
      <c r="AA695" s="513"/>
      <c r="AB695" s="513"/>
      <c r="AC695" s="513"/>
      <c r="AD695" s="513"/>
      <c r="AE695" s="513"/>
      <c r="AF695" s="513"/>
      <c r="AG695" s="513"/>
      <c r="AH695" s="513"/>
      <c r="AI695" s="513"/>
      <c r="AJ695" s="513"/>
      <c r="AK695" s="513"/>
      <c r="AL695" s="513"/>
      <c r="AM695" s="513"/>
      <c r="AN695" s="513"/>
    </row>
    <row r="696" spans="1:40" ht="18.75" customHeight="1">
      <c r="A696" s="513"/>
      <c r="B696" s="549"/>
      <c r="C696" s="513"/>
      <c r="D696" s="513"/>
      <c r="E696" s="513"/>
      <c r="F696" s="513"/>
      <c r="G696" s="513"/>
      <c r="H696" s="513"/>
      <c r="I696" s="513"/>
      <c r="J696" s="513"/>
      <c r="K696" s="513"/>
      <c r="L696" s="513"/>
      <c r="M696" s="513"/>
      <c r="N696" s="513"/>
      <c r="O696" s="513"/>
      <c r="P696" s="513"/>
      <c r="Q696" s="513"/>
      <c r="R696" s="513"/>
      <c r="S696" s="513"/>
      <c r="T696" s="513"/>
      <c r="U696" s="513"/>
      <c r="V696" s="513"/>
      <c r="W696" s="513"/>
      <c r="X696" s="513"/>
      <c r="Y696" s="513"/>
      <c r="Z696" s="513"/>
      <c r="AA696" s="513"/>
      <c r="AB696" s="513"/>
      <c r="AC696" s="513"/>
      <c r="AD696" s="513"/>
      <c r="AE696" s="513"/>
      <c r="AF696" s="513"/>
      <c r="AG696" s="513"/>
      <c r="AH696" s="513"/>
      <c r="AI696" s="513"/>
      <c r="AJ696" s="513"/>
      <c r="AK696" s="513"/>
      <c r="AL696" s="513"/>
      <c r="AM696" s="513"/>
      <c r="AN696" s="513"/>
    </row>
    <row r="697" spans="1:40" ht="18.75" customHeight="1">
      <c r="A697" s="513"/>
      <c r="B697" s="549"/>
      <c r="C697" s="513"/>
      <c r="D697" s="513"/>
      <c r="E697" s="513"/>
      <c r="F697" s="513"/>
      <c r="G697" s="513"/>
      <c r="H697" s="513"/>
      <c r="I697" s="513"/>
      <c r="J697" s="513"/>
      <c r="K697" s="513"/>
      <c r="L697" s="513"/>
      <c r="M697" s="513"/>
      <c r="N697" s="513"/>
      <c r="O697" s="513"/>
      <c r="P697" s="513"/>
      <c r="Q697" s="513"/>
      <c r="R697" s="513"/>
      <c r="S697" s="513"/>
      <c r="T697" s="513"/>
      <c r="U697" s="513"/>
      <c r="V697" s="513"/>
      <c r="W697" s="513"/>
      <c r="X697" s="513"/>
      <c r="Y697" s="513"/>
      <c r="Z697" s="513"/>
      <c r="AA697" s="513"/>
      <c r="AB697" s="513"/>
      <c r="AC697" s="513"/>
      <c r="AD697" s="513"/>
      <c r="AE697" s="513"/>
      <c r="AF697" s="513"/>
      <c r="AG697" s="513"/>
      <c r="AH697" s="513"/>
      <c r="AI697" s="513"/>
      <c r="AJ697" s="513"/>
      <c r="AK697" s="513"/>
      <c r="AL697" s="513"/>
      <c r="AM697" s="513"/>
      <c r="AN697" s="513"/>
    </row>
    <row r="698" spans="1:40" ht="18.75" customHeight="1">
      <c r="A698" s="513"/>
      <c r="B698" s="549"/>
      <c r="C698" s="513"/>
      <c r="D698" s="513"/>
      <c r="E698" s="513"/>
      <c r="F698" s="513"/>
      <c r="G698" s="513"/>
      <c r="H698" s="513"/>
      <c r="I698" s="513"/>
      <c r="J698" s="513"/>
      <c r="K698" s="513"/>
      <c r="L698" s="513"/>
      <c r="M698" s="513"/>
      <c r="N698" s="513"/>
      <c r="O698" s="513"/>
      <c r="P698" s="513"/>
      <c r="Q698" s="513"/>
      <c r="R698" s="513"/>
      <c r="S698" s="513"/>
      <c r="T698" s="513"/>
      <c r="U698" s="513"/>
      <c r="V698" s="513"/>
      <c r="W698" s="513"/>
      <c r="X698" s="513"/>
      <c r="Y698" s="513"/>
      <c r="Z698" s="513"/>
      <c r="AA698" s="513"/>
      <c r="AB698" s="513"/>
      <c r="AC698" s="513"/>
      <c r="AD698" s="513"/>
      <c r="AE698" s="513"/>
      <c r="AF698" s="513"/>
      <c r="AG698" s="513"/>
      <c r="AH698" s="513"/>
      <c r="AI698" s="513"/>
      <c r="AJ698" s="513"/>
      <c r="AK698" s="513"/>
      <c r="AL698" s="513"/>
      <c r="AM698" s="513"/>
      <c r="AN698" s="513"/>
    </row>
    <row r="699" spans="1:40" ht="18.75" customHeight="1">
      <c r="A699" s="513"/>
      <c r="B699" s="549"/>
      <c r="C699" s="513"/>
      <c r="D699" s="513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  <c r="R699" s="513"/>
      <c r="S699" s="513"/>
      <c r="T699" s="513"/>
      <c r="U699" s="513"/>
      <c r="V699" s="513"/>
      <c r="W699" s="513"/>
      <c r="X699" s="513"/>
      <c r="Y699" s="513"/>
      <c r="Z699" s="513"/>
      <c r="AA699" s="513"/>
      <c r="AB699" s="513"/>
      <c r="AC699" s="513"/>
      <c r="AD699" s="513"/>
      <c r="AE699" s="513"/>
      <c r="AF699" s="513"/>
      <c r="AG699" s="513"/>
      <c r="AH699" s="513"/>
      <c r="AI699" s="513"/>
      <c r="AJ699" s="513"/>
      <c r="AK699" s="513"/>
      <c r="AL699" s="513"/>
      <c r="AM699" s="513"/>
      <c r="AN699" s="513"/>
    </row>
    <row r="700" spans="1:40" ht="18.75" customHeight="1">
      <c r="A700" s="513"/>
      <c r="B700" s="549"/>
      <c r="C700" s="513"/>
      <c r="D700" s="513"/>
      <c r="E700" s="513"/>
      <c r="F700" s="513"/>
      <c r="G700" s="513"/>
      <c r="H700" s="513"/>
      <c r="I700" s="513"/>
      <c r="J700" s="513"/>
      <c r="K700" s="513"/>
      <c r="L700" s="513"/>
      <c r="M700" s="513"/>
      <c r="N700" s="513"/>
      <c r="O700" s="513"/>
      <c r="P700" s="513"/>
      <c r="Q700" s="513"/>
      <c r="R700" s="513"/>
      <c r="S700" s="513"/>
      <c r="T700" s="513"/>
      <c r="U700" s="513"/>
      <c r="V700" s="513"/>
      <c r="W700" s="513"/>
      <c r="X700" s="513"/>
      <c r="Y700" s="513"/>
      <c r="Z700" s="513"/>
      <c r="AA700" s="513"/>
      <c r="AB700" s="513"/>
      <c r="AC700" s="513"/>
      <c r="AD700" s="513"/>
      <c r="AE700" s="513"/>
      <c r="AF700" s="513"/>
      <c r="AG700" s="513"/>
      <c r="AH700" s="513"/>
      <c r="AI700" s="513"/>
      <c r="AJ700" s="513"/>
      <c r="AK700" s="513"/>
      <c r="AL700" s="513"/>
      <c r="AM700" s="513"/>
      <c r="AN700" s="513"/>
    </row>
    <row r="701" spans="1:40" ht="18.75" customHeight="1">
      <c r="A701" s="513"/>
      <c r="B701" s="549"/>
      <c r="C701" s="513"/>
      <c r="D701" s="513"/>
      <c r="E701" s="513"/>
      <c r="F701" s="513"/>
      <c r="G701" s="513"/>
      <c r="H701" s="513"/>
      <c r="I701" s="513"/>
      <c r="J701" s="513"/>
      <c r="K701" s="513"/>
      <c r="L701" s="513"/>
      <c r="M701" s="513"/>
      <c r="N701" s="513"/>
      <c r="O701" s="513"/>
      <c r="P701" s="513"/>
      <c r="Q701" s="513"/>
      <c r="R701" s="513"/>
      <c r="S701" s="513"/>
      <c r="T701" s="513"/>
      <c r="U701" s="513"/>
      <c r="V701" s="513"/>
      <c r="W701" s="513"/>
      <c r="X701" s="513"/>
      <c r="Y701" s="513"/>
      <c r="Z701" s="513"/>
      <c r="AA701" s="513"/>
      <c r="AB701" s="513"/>
      <c r="AC701" s="513"/>
      <c r="AD701" s="513"/>
      <c r="AE701" s="513"/>
      <c r="AF701" s="513"/>
      <c r="AG701" s="513"/>
      <c r="AH701" s="513"/>
      <c r="AI701" s="513"/>
      <c r="AJ701" s="513"/>
      <c r="AK701" s="513"/>
      <c r="AL701" s="513"/>
      <c r="AM701" s="513"/>
      <c r="AN701" s="513"/>
    </row>
    <row r="702" spans="1:40" ht="18.75" customHeight="1">
      <c r="A702" s="513"/>
      <c r="B702" s="549"/>
      <c r="C702" s="513"/>
      <c r="D702" s="513"/>
      <c r="E702" s="513"/>
      <c r="F702" s="513"/>
      <c r="G702" s="513"/>
      <c r="H702" s="513"/>
      <c r="I702" s="513"/>
      <c r="J702" s="513"/>
      <c r="K702" s="513"/>
      <c r="L702" s="513"/>
      <c r="M702" s="513"/>
      <c r="N702" s="513"/>
      <c r="O702" s="513"/>
      <c r="P702" s="513"/>
      <c r="Q702" s="513"/>
      <c r="R702" s="513"/>
      <c r="S702" s="513"/>
      <c r="T702" s="513"/>
      <c r="U702" s="513"/>
      <c r="V702" s="513"/>
      <c r="W702" s="513"/>
      <c r="X702" s="513"/>
      <c r="Y702" s="513"/>
      <c r="Z702" s="513"/>
      <c r="AA702" s="513"/>
      <c r="AB702" s="513"/>
      <c r="AC702" s="513"/>
      <c r="AD702" s="513"/>
      <c r="AE702" s="513"/>
      <c r="AF702" s="513"/>
      <c r="AG702" s="513"/>
      <c r="AH702" s="513"/>
      <c r="AI702" s="513"/>
      <c r="AJ702" s="513"/>
      <c r="AK702" s="513"/>
      <c r="AL702" s="513"/>
      <c r="AM702" s="513"/>
      <c r="AN702" s="513"/>
    </row>
    <row r="703" spans="1:40" ht="18.75" customHeight="1">
      <c r="A703" s="513"/>
      <c r="B703" s="549"/>
      <c r="C703" s="513"/>
      <c r="D703" s="513"/>
      <c r="E703" s="513"/>
      <c r="F703" s="513"/>
      <c r="G703" s="513"/>
      <c r="H703" s="513"/>
      <c r="I703" s="513"/>
      <c r="J703" s="513"/>
      <c r="K703" s="513"/>
      <c r="L703" s="513"/>
      <c r="M703" s="513"/>
      <c r="N703" s="513"/>
      <c r="O703" s="513"/>
      <c r="P703" s="513"/>
      <c r="Q703" s="513"/>
      <c r="R703" s="513"/>
      <c r="S703" s="513"/>
      <c r="T703" s="513"/>
      <c r="U703" s="513"/>
      <c r="V703" s="513"/>
      <c r="W703" s="513"/>
      <c r="X703" s="513"/>
      <c r="Y703" s="513"/>
      <c r="Z703" s="513"/>
      <c r="AA703" s="513"/>
      <c r="AB703" s="513"/>
      <c r="AC703" s="513"/>
      <c r="AD703" s="513"/>
      <c r="AE703" s="513"/>
      <c r="AF703" s="513"/>
      <c r="AG703" s="513"/>
      <c r="AH703" s="513"/>
      <c r="AI703" s="513"/>
      <c r="AJ703" s="513"/>
      <c r="AK703" s="513"/>
      <c r="AL703" s="513"/>
      <c r="AM703" s="513"/>
      <c r="AN703" s="513"/>
    </row>
    <row r="704" spans="1:40" ht="18.75" customHeight="1">
      <c r="A704" s="513"/>
      <c r="B704" s="549"/>
      <c r="C704" s="513"/>
      <c r="D704" s="513"/>
      <c r="E704" s="513"/>
      <c r="F704" s="513"/>
      <c r="G704" s="513"/>
      <c r="H704" s="513"/>
      <c r="I704" s="513"/>
      <c r="J704" s="513"/>
      <c r="K704" s="513"/>
      <c r="L704" s="513"/>
      <c r="M704" s="513"/>
      <c r="N704" s="513"/>
      <c r="O704" s="513"/>
      <c r="P704" s="513"/>
      <c r="Q704" s="513"/>
      <c r="R704" s="513"/>
      <c r="S704" s="513"/>
      <c r="T704" s="513"/>
      <c r="U704" s="513"/>
      <c r="V704" s="513"/>
      <c r="W704" s="513"/>
      <c r="X704" s="513"/>
      <c r="Y704" s="513"/>
      <c r="Z704" s="513"/>
      <c r="AA704" s="513"/>
      <c r="AB704" s="513"/>
      <c r="AC704" s="513"/>
      <c r="AD704" s="513"/>
      <c r="AE704" s="513"/>
      <c r="AF704" s="513"/>
      <c r="AG704" s="513"/>
      <c r="AH704" s="513"/>
      <c r="AI704" s="513"/>
      <c r="AJ704" s="513"/>
      <c r="AK704" s="513"/>
      <c r="AL704" s="513"/>
      <c r="AM704" s="513"/>
      <c r="AN704" s="513"/>
    </row>
    <row r="705" spans="1:40" ht="18.75" customHeight="1">
      <c r="A705" s="513"/>
      <c r="B705" s="549"/>
      <c r="C705" s="513"/>
      <c r="D705" s="513"/>
      <c r="E705" s="513"/>
      <c r="F705" s="513"/>
      <c r="G705" s="513"/>
      <c r="H705" s="513"/>
      <c r="I705" s="513"/>
      <c r="J705" s="513"/>
      <c r="K705" s="513"/>
      <c r="L705" s="513"/>
      <c r="M705" s="513"/>
      <c r="N705" s="513"/>
      <c r="O705" s="513"/>
      <c r="P705" s="513"/>
      <c r="Q705" s="513"/>
      <c r="R705" s="513"/>
      <c r="S705" s="513"/>
      <c r="T705" s="513"/>
      <c r="U705" s="513"/>
      <c r="V705" s="513"/>
      <c r="W705" s="513"/>
      <c r="X705" s="513"/>
      <c r="Y705" s="513"/>
      <c r="Z705" s="513"/>
      <c r="AA705" s="513"/>
      <c r="AB705" s="513"/>
      <c r="AC705" s="513"/>
      <c r="AD705" s="513"/>
      <c r="AE705" s="513"/>
      <c r="AF705" s="513"/>
      <c r="AG705" s="513"/>
      <c r="AH705" s="513"/>
      <c r="AI705" s="513"/>
      <c r="AJ705" s="513"/>
      <c r="AK705" s="513"/>
      <c r="AL705" s="513"/>
      <c r="AM705" s="513"/>
      <c r="AN705" s="513"/>
    </row>
    <row r="706" spans="1:40" ht="18.75" customHeight="1">
      <c r="A706" s="513"/>
      <c r="B706" s="549"/>
      <c r="C706" s="513"/>
      <c r="D706" s="513"/>
      <c r="E706" s="513"/>
      <c r="F706" s="513"/>
      <c r="G706" s="513"/>
      <c r="H706" s="513"/>
      <c r="I706" s="513"/>
      <c r="J706" s="513"/>
      <c r="K706" s="513"/>
      <c r="L706" s="513"/>
      <c r="M706" s="513"/>
      <c r="N706" s="513"/>
      <c r="O706" s="513"/>
      <c r="P706" s="513"/>
      <c r="Q706" s="513"/>
      <c r="R706" s="513"/>
      <c r="S706" s="513"/>
      <c r="T706" s="513"/>
      <c r="U706" s="513"/>
      <c r="V706" s="513"/>
      <c r="W706" s="513"/>
      <c r="X706" s="513"/>
      <c r="Y706" s="513"/>
      <c r="Z706" s="513"/>
      <c r="AA706" s="513"/>
      <c r="AB706" s="513"/>
      <c r="AC706" s="513"/>
      <c r="AD706" s="513"/>
      <c r="AE706" s="513"/>
      <c r="AF706" s="513"/>
      <c r="AG706" s="513"/>
      <c r="AH706" s="513"/>
      <c r="AI706" s="513"/>
      <c r="AJ706" s="513"/>
      <c r="AK706" s="513"/>
      <c r="AL706" s="513"/>
      <c r="AM706" s="513"/>
      <c r="AN706" s="513"/>
    </row>
    <row r="707" spans="1:40" ht="18.75" customHeight="1">
      <c r="A707" s="513"/>
      <c r="B707" s="549"/>
      <c r="C707" s="513"/>
      <c r="D707" s="513"/>
      <c r="E707" s="513"/>
      <c r="F707" s="513"/>
      <c r="G707" s="513"/>
      <c r="H707" s="513"/>
      <c r="I707" s="513"/>
      <c r="J707" s="513"/>
      <c r="K707" s="513"/>
      <c r="L707" s="513"/>
      <c r="M707" s="513"/>
      <c r="N707" s="513"/>
      <c r="O707" s="513"/>
      <c r="P707" s="513"/>
      <c r="Q707" s="513"/>
      <c r="R707" s="513"/>
      <c r="S707" s="513"/>
      <c r="T707" s="513"/>
      <c r="U707" s="513"/>
      <c r="V707" s="513"/>
      <c r="W707" s="513"/>
      <c r="X707" s="513"/>
      <c r="Y707" s="513"/>
      <c r="Z707" s="513"/>
      <c r="AA707" s="513"/>
      <c r="AB707" s="513"/>
      <c r="AC707" s="513"/>
      <c r="AD707" s="513"/>
      <c r="AE707" s="513"/>
      <c r="AF707" s="513"/>
      <c r="AG707" s="513"/>
      <c r="AH707" s="513"/>
      <c r="AI707" s="513"/>
      <c r="AJ707" s="513"/>
      <c r="AK707" s="513"/>
      <c r="AL707" s="513"/>
      <c r="AM707" s="513"/>
      <c r="AN707" s="513"/>
    </row>
    <row r="708" spans="1:40" ht="18.75" customHeight="1">
      <c r="A708" s="513"/>
      <c r="B708" s="549"/>
      <c r="C708" s="513"/>
      <c r="D708" s="513"/>
      <c r="E708" s="513"/>
      <c r="F708" s="513"/>
      <c r="G708" s="513"/>
      <c r="H708" s="513"/>
      <c r="I708" s="513"/>
      <c r="J708" s="513"/>
      <c r="K708" s="513"/>
      <c r="L708" s="513"/>
      <c r="M708" s="513"/>
      <c r="N708" s="513"/>
      <c r="O708" s="513"/>
      <c r="P708" s="513"/>
      <c r="Q708" s="513"/>
      <c r="R708" s="513"/>
      <c r="S708" s="513"/>
      <c r="T708" s="513"/>
      <c r="U708" s="513"/>
      <c r="V708" s="513"/>
      <c r="W708" s="513"/>
      <c r="X708" s="513"/>
      <c r="Y708" s="513"/>
      <c r="Z708" s="513"/>
      <c r="AA708" s="513"/>
      <c r="AB708" s="513"/>
      <c r="AC708" s="513"/>
      <c r="AD708" s="513"/>
      <c r="AE708" s="513"/>
      <c r="AF708" s="513"/>
      <c r="AG708" s="513"/>
      <c r="AH708" s="513"/>
      <c r="AI708" s="513"/>
      <c r="AJ708" s="513"/>
      <c r="AK708" s="513"/>
      <c r="AL708" s="513"/>
      <c r="AM708" s="513"/>
      <c r="AN708" s="513"/>
    </row>
    <row r="709" spans="1:40" ht="18.75" customHeight="1">
      <c r="A709" s="513"/>
      <c r="B709" s="549"/>
      <c r="C709" s="513"/>
      <c r="D709" s="513"/>
      <c r="E709" s="513"/>
      <c r="F709" s="513"/>
      <c r="G709" s="513"/>
      <c r="H709" s="513"/>
      <c r="I709" s="513"/>
      <c r="J709" s="513"/>
      <c r="K709" s="513"/>
      <c r="L709" s="513"/>
      <c r="M709" s="513"/>
      <c r="N709" s="513"/>
      <c r="O709" s="513"/>
      <c r="P709" s="513"/>
      <c r="Q709" s="513"/>
      <c r="R709" s="513"/>
      <c r="S709" s="513"/>
      <c r="T709" s="513"/>
      <c r="U709" s="513"/>
      <c r="V709" s="513"/>
      <c r="W709" s="513"/>
      <c r="X709" s="513"/>
      <c r="Y709" s="513"/>
      <c r="Z709" s="513"/>
      <c r="AA709" s="513"/>
      <c r="AB709" s="513"/>
      <c r="AC709" s="513"/>
      <c r="AD709" s="513"/>
      <c r="AE709" s="513"/>
      <c r="AF709" s="513"/>
      <c r="AG709" s="513"/>
      <c r="AH709" s="513"/>
      <c r="AI709" s="513"/>
      <c r="AJ709" s="513"/>
      <c r="AK709" s="513"/>
      <c r="AL709" s="513"/>
      <c r="AM709" s="513"/>
      <c r="AN709" s="513"/>
    </row>
    <row r="710" spans="1:40" ht="18.75" customHeight="1">
      <c r="A710" s="513"/>
      <c r="B710" s="549"/>
      <c r="C710" s="513"/>
      <c r="D710" s="513"/>
      <c r="E710" s="513"/>
      <c r="F710" s="513"/>
      <c r="G710" s="513"/>
      <c r="H710" s="513"/>
      <c r="I710" s="513"/>
      <c r="J710" s="513"/>
      <c r="K710" s="513"/>
      <c r="L710" s="513"/>
      <c r="M710" s="513"/>
      <c r="N710" s="513"/>
      <c r="O710" s="513"/>
      <c r="P710" s="513"/>
      <c r="Q710" s="513"/>
      <c r="R710" s="513"/>
      <c r="S710" s="513"/>
      <c r="T710" s="513"/>
      <c r="U710" s="513"/>
      <c r="V710" s="513"/>
      <c r="W710" s="513"/>
      <c r="X710" s="513"/>
      <c r="Y710" s="513"/>
      <c r="Z710" s="513"/>
      <c r="AA710" s="513"/>
      <c r="AB710" s="513"/>
      <c r="AC710" s="513"/>
      <c r="AD710" s="513"/>
      <c r="AE710" s="513"/>
      <c r="AF710" s="513"/>
      <c r="AG710" s="513"/>
      <c r="AH710" s="513"/>
      <c r="AI710" s="513"/>
      <c r="AJ710" s="513"/>
      <c r="AK710" s="513"/>
      <c r="AL710" s="513"/>
      <c r="AM710" s="513"/>
      <c r="AN710" s="513"/>
    </row>
    <row r="711" spans="1:40" ht="18.75" customHeight="1">
      <c r="A711" s="513"/>
      <c r="B711" s="549"/>
      <c r="C711" s="513"/>
      <c r="D711" s="513"/>
      <c r="E711" s="513"/>
      <c r="F711" s="513"/>
      <c r="G711" s="513"/>
      <c r="H711" s="513"/>
      <c r="I711" s="513"/>
      <c r="J711" s="513"/>
      <c r="K711" s="513"/>
      <c r="L711" s="513"/>
      <c r="M711" s="513"/>
      <c r="N711" s="513"/>
      <c r="O711" s="513"/>
      <c r="P711" s="513"/>
      <c r="Q711" s="513"/>
      <c r="R711" s="513"/>
      <c r="S711" s="513"/>
      <c r="T711" s="513"/>
      <c r="U711" s="513"/>
      <c r="V711" s="513"/>
      <c r="W711" s="513"/>
      <c r="X711" s="513"/>
      <c r="Y711" s="513"/>
      <c r="Z711" s="513"/>
      <c r="AA711" s="513"/>
      <c r="AB711" s="513"/>
      <c r="AC711" s="513"/>
      <c r="AD711" s="513"/>
      <c r="AE711" s="513"/>
      <c r="AF711" s="513"/>
      <c r="AG711" s="513"/>
      <c r="AH711" s="513"/>
      <c r="AI711" s="513"/>
      <c r="AJ711" s="513"/>
      <c r="AK711" s="513"/>
      <c r="AL711" s="513"/>
      <c r="AM711" s="513"/>
      <c r="AN711" s="513"/>
    </row>
    <row r="712" spans="1:40" ht="18.75" customHeight="1">
      <c r="A712" s="513"/>
      <c r="B712" s="549"/>
      <c r="C712" s="513"/>
      <c r="D712" s="513"/>
      <c r="E712" s="513"/>
      <c r="F712" s="513"/>
      <c r="G712" s="513"/>
      <c r="H712" s="513"/>
      <c r="I712" s="513"/>
      <c r="J712" s="513"/>
      <c r="K712" s="513"/>
      <c r="L712" s="513"/>
      <c r="M712" s="513"/>
      <c r="N712" s="513"/>
      <c r="O712" s="513"/>
      <c r="P712" s="513"/>
      <c r="Q712" s="513"/>
      <c r="R712" s="513"/>
      <c r="S712" s="513"/>
      <c r="T712" s="513"/>
      <c r="U712" s="513"/>
      <c r="V712" s="513"/>
      <c r="W712" s="513"/>
      <c r="X712" s="513"/>
      <c r="Y712" s="513"/>
      <c r="Z712" s="513"/>
      <c r="AA712" s="513"/>
      <c r="AB712" s="513"/>
      <c r="AC712" s="513"/>
      <c r="AD712" s="513"/>
      <c r="AE712" s="513"/>
      <c r="AF712" s="513"/>
      <c r="AG712" s="513"/>
      <c r="AH712" s="513"/>
      <c r="AI712" s="513"/>
      <c r="AJ712" s="513"/>
      <c r="AK712" s="513"/>
      <c r="AL712" s="513"/>
      <c r="AM712" s="513"/>
      <c r="AN712" s="513"/>
    </row>
    <row r="713" spans="1:40" ht="18.75" customHeight="1">
      <c r="A713" s="513"/>
      <c r="B713" s="549"/>
      <c r="C713" s="513"/>
      <c r="D713" s="513"/>
      <c r="E713" s="513"/>
      <c r="F713" s="513"/>
      <c r="G713" s="513"/>
      <c r="H713" s="513"/>
      <c r="I713" s="513"/>
      <c r="J713" s="513"/>
      <c r="K713" s="513"/>
      <c r="L713" s="513"/>
      <c r="M713" s="513"/>
      <c r="N713" s="513"/>
      <c r="O713" s="513"/>
      <c r="P713" s="513"/>
      <c r="Q713" s="513"/>
      <c r="R713" s="513"/>
      <c r="S713" s="513"/>
      <c r="T713" s="513"/>
      <c r="U713" s="513"/>
      <c r="V713" s="513"/>
      <c r="W713" s="513"/>
      <c r="X713" s="513"/>
      <c r="Y713" s="513"/>
      <c r="Z713" s="513"/>
      <c r="AA713" s="513"/>
      <c r="AB713" s="513"/>
      <c r="AC713" s="513"/>
      <c r="AD713" s="513"/>
      <c r="AE713" s="513"/>
      <c r="AF713" s="513"/>
      <c r="AG713" s="513"/>
      <c r="AH713" s="513"/>
      <c r="AI713" s="513"/>
      <c r="AJ713" s="513"/>
      <c r="AK713" s="513"/>
      <c r="AL713" s="513"/>
      <c r="AM713" s="513"/>
      <c r="AN713" s="513"/>
    </row>
    <row r="714" spans="1:40" ht="18.75" customHeight="1">
      <c r="A714" s="513"/>
      <c r="B714" s="549"/>
      <c r="C714" s="513"/>
      <c r="D714" s="513"/>
      <c r="E714" s="513"/>
      <c r="F714" s="513"/>
      <c r="G714" s="513"/>
      <c r="H714" s="513"/>
      <c r="I714" s="513"/>
      <c r="J714" s="513"/>
      <c r="K714" s="513"/>
      <c r="L714" s="513"/>
      <c r="M714" s="513"/>
      <c r="N714" s="513"/>
      <c r="O714" s="513"/>
      <c r="P714" s="513"/>
      <c r="Q714" s="513"/>
      <c r="R714" s="513"/>
      <c r="S714" s="513"/>
      <c r="T714" s="513"/>
      <c r="U714" s="513"/>
      <c r="V714" s="513"/>
      <c r="W714" s="513"/>
      <c r="X714" s="513"/>
      <c r="Y714" s="513"/>
      <c r="Z714" s="513"/>
      <c r="AA714" s="513"/>
      <c r="AB714" s="513"/>
      <c r="AC714" s="513"/>
      <c r="AD714" s="513"/>
      <c r="AE714" s="513"/>
      <c r="AF714" s="513"/>
      <c r="AG714" s="513"/>
      <c r="AH714" s="513"/>
      <c r="AI714" s="513"/>
      <c r="AJ714" s="513"/>
      <c r="AK714" s="513"/>
      <c r="AL714" s="513"/>
      <c r="AM714" s="513"/>
      <c r="AN714" s="513"/>
    </row>
    <row r="715" spans="1:40" ht="18.75" customHeight="1">
      <c r="A715" s="513"/>
      <c r="B715" s="549"/>
      <c r="C715" s="513"/>
      <c r="D715" s="513"/>
      <c r="E715" s="513"/>
      <c r="F715" s="513"/>
      <c r="G715" s="513"/>
      <c r="H715" s="513"/>
      <c r="I715" s="513"/>
      <c r="J715" s="513"/>
      <c r="K715" s="513"/>
      <c r="L715" s="513"/>
      <c r="M715" s="513"/>
      <c r="N715" s="513"/>
      <c r="O715" s="513"/>
      <c r="P715" s="513"/>
      <c r="Q715" s="513"/>
      <c r="R715" s="513"/>
      <c r="S715" s="513"/>
      <c r="T715" s="513"/>
      <c r="U715" s="513"/>
      <c r="V715" s="513"/>
      <c r="W715" s="513"/>
      <c r="X715" s="513"/>
      <c r="Y715" s="513"/>
      <c r="Z715" s="513"/>
      <c r="AA715" s="513"/>
      <c r="AB715" s="513"/>
      <c r="AC715" s="513"/>
      <c r="AD715" s="513"/>
      <c r="AE715" s="513"/>
      <c r="AF715" s="513"/>
      <c r="AG715" s="513"/>
      <c r="AH715" s="513"/>
      <c r="AI715" s="513"/>
      <c r="AJ715" s="513"/>
      <c r="AK715" s="513"/>
      <c r="AL715" s="513"/>
      <c r="AM715" s="513"/>
      <c r="AN715" s="513"/>
    </row>
    <row r="716" spans="1:40" ht="18.75" customHeight="1">
      <c r="A716" s="513"/>
      <c r="B716" s="549"/>
      <c r="C716" s="513"/>
      <c r="D716" s="513"/>
      <c r="E716" s="513"/>
      <c r="F716" s="513"/>
      <c r="G716" s="513"/>
      <c r="H716" s="513"/>
      <c r="I716" s="513"/>
      <c r="J716" s="513"/>
      <c r="K716" s="513"/>
      <c r="L716" s="513"/>
      <c r="M716" s="513"/>
      <c r="N716" s="513"/>
      <c r="O716" s="513"/>
      <c r="P716" s="513"/>
      <c r="Q716" s="513"/>
      <c r="R716" s="513"/>
      <c r="S716" s="513"/>
      <c r="T716" s="513"/>
      <c r="U716" s="513"/>
      <c r="V716" s="513"/>
      <c r="W716" s="513"/>
      <c r="X716" s="513"/>
      <c r="Y716" s="513"/>
      <c r="Z716" s="513"/>
      <c r="AA716" s="513"/>
      <c r="AB716" s="513"/>
      <c r="AC716" s="513"/>
      <c r="AD716" s="513"/>
      <c r="AE716" s="513"/>
      <c r="AF716" s="513"/>
      <c r="AG716" s="513"/>
      <c r="AH716" s="513"/>
      <c r="AI716" s="513"/>
      <c r="AJ716" s="513"/>
      <c r="AK716" s="513"/>
      <c r="AL716" s="513"/>
      <c r="AM716" s="513"/>
      <c r="AN716" s="513"/>
    </row>
    <row r="717" spans="1:40" ht="18.75" customHeight="1">
      <c r="A717" s="513"/>
      <c r="B717" s="549"/>
      <c r="C717" s="513"/>
      <c r="D717" s="513"/>
      <c r="E717" s="513"/>
      <c r="F717" s="513"/>
      <c r="G717" s="513"/>
      <c r="H717" s="513"/>
      <c r="I717" s="513"/>
      <c r="J717" s="513"/>
      <c r="K717" s="513"/>
      <c r="L717" s="513"/>
      <c r="M717" s="513"/>
      <c r="N717" s="513"/>
      <c r="O717" s="513"/>
      <c r="P717" s="513"/>
      <c r="Q717" s="513"/>
      <c r="R717" s="513"/>
      <c r="S717" s="513"/>
      <c r="T717" s="513"/>
      <c r="U717" s="513"/>
      <c r="V717" s="513"/>
      <c r="W717" s="513"/>
      <c r="X717" s="513"/>
      <c r="Y717" s="513"/>
      <c r="Z717" s="513"/>
      <c r="AA717" s="513"/>
      <c r="AB717" s="513"/>
      <c r="AC717" s="513"/>
      <c r="AD717" s="513"/>
      <c r="AE717" s="513"/>
      <c r="AF717" s="513"/>
      <c r="AG717" s="513"/>
      <c r="AH717" s="513"/>
      <c r="AI717" s="513"/>
      <c r="AJ717" s="513"/>
      <c r="AK717" s="513"/>
      <c r="AL717" s="513"/>
      <c r="AM717" s="513"/>
      <c r="AN717" s="513"/>
    </row>
    <row r="718" spans="1:40" ht="18.75" customHeight="1">
      <c r="A718" s="513"/>
      <c r="B718" s="549"/>
      <c r="C718" s="513"/>
      <c r="D718" s="513"/>
      <c r="E718" s="513"/>
      <c r="F718" s="513"/>
      <c r="G718" s="513"/>
      <c r="H718" s="513"/>
      <c r="I718" s="513"/>
      <c r="J718" s="513"/>
      <c r="K718" s="513"/>
      <c r="L718" s="513"/>
      <c r="M718" s="513"/>
      <c r="N718" s="513"/>
      <c r="O718" s="513"/>
      <c r="P718" s="513"/>
      <c r="Q718" s="513"/>
      <c r="R718" s="513"/>
      <c r="S718" s="513"/>
      <c r="T718" s="513"/>
      <c r="U718" s="513"/>
      <c r="V718" s="513"/>
      <c r="W718" s="513"/>
      <c r="X718" s="513"/>
      <c r="Y718" s="513"/>
      <c r="Z718" s="513"/>
      <c r="AA718" s="513"/>
      <c r="AB718" s="513"/>
      <c r="AC718" s="513"/>
      <c r="AD718" s="513"/>
      <c r="AE718" s="513"/>
      <c r="AF718" s="513"/>
      <c r="AG718" s="513"/>
      <c r="AH718" s="513"/>
      <c r="AI718" s="513"/>
      <c r="AJ718" s="513"/>
      <c r="AK718" s="513"/>
      <c r="AL718" s="513"/>
      <c r="AM718" s="513"/>
      <c r="AN718" s="513"/>
    </row>
    <row r="719" spans="1:40" ht="18.75" customHeight="1">
      <c r="A719" s="513"/>
      <c r="B719" s="549"/>
      <c r="C719" s="513"/>
      <c r="D719" s="513"/>
      <c r="E719" s="513"/>
      <c r="F719" s="513"/>
      <c r="G719" s="513"/>
      <c r="H719" s="513"/>
      <c r="I719" s="513"/>
      <c r="J719" s="513"/>
      <c r="K719" s="513"/>
      <c r="L719" s="513"/>
      <c r="M719" s="513"/>
      <c r="N719" s="513"/>
      <c r="O719" s="513"/>
      <c r="P719" s="513"/>
      <c r="Q719" s="513"/>
      <c r="R719" s="513"/>
      <c r="S719" s="513"/>
      <c r="T719" s="513"/>
      <c r="U719" s="513"/>
      <c r="V719" s="513"/>
      <c r="W719" s="513"/>
      <c r="X719" s="513"/>
      <c r="Y719" s="513"/>
      <c r="Z719" s="513"/>
      <c r="AA719" s="513"/>
      <c r="AB719" s="513"/>
      <c r="AC719" s="513"/>
      <c r="AD719" s="513"/>
      <c r="AE719" s="513"/>
      <c r="AF719" s="513"/>
      <c r="AG719" s="513"/>
      <c r="AH719" s="513"/>
      <c r="AI719" s="513"/>
      <c r="AJ719" s="513"/>
      <c r="AK719" s="513"/>
      <c r="AL719" s="513"/>
      <c r="AM719" s="513"/>
      <c r="AN719" s="513"/>
    </row>
    <row r="720" spans="1:40" ht="18.75" customHeight="1">
      <c r="A720" s="513"/>
      <c r="B720" s="549"/>
      <c r="C720" s="513"/>
      <c r="D720" s="513"/>
      <c r="E720" s="513"/>
      <c r="F720" s="513"/>
      <c r="G720" s="513"/>
      <c r="H720" s="513"/>
      <c r="I720" s="513"/>
      <c r="J720" s="513"/>
      <c r="K720" s="513"/>
      <c r="L720" s="513"/>
      <c r="M720" s="513"/>
      <c r="N720" s="513"/>
      <c r="O720" s="513"/>
      <c r="P720" s="513"/>
      <c r="Q720" s="513"/>
      <c r="R720" s="513"/>
      <c r="S720" s="513"/>
      <c r="T720" s="513"/>
      <c r="U720" s="513"/>
      <c r="V720" s="513"/>
      <c r="W720" s="513"/>
      <c r="X720" s="513"/>
      <c r="Y720" s="513"/>
      <c r="Z720" s="513"/>
      <c r="AA720" s="513"/>
      <c r="AB720" s="513"/>
      <c r="AC720" s="513"/>
      <c r="AD720" s="513"/>
      <c r="AE720" s="513"/>
      <c r="AF720" s="513"/>
      <c r="AG720" s="513"/>
      <c r="AH720" s="513"/>
      <c r="AI720" s="513"/>
      <c r="AJ720" s="513"/>
      <c r="AK720" s="513"/>
      <c r="AL720" s="513"/>
      <c r="AM720" s="513"/>
      <c r="AN720" s="513"/>
    </row>
    <row r="721" spans="1:40" ht="18.75" customHeight="1">
      <c r="A721" s="513"/>
      <c r="B721" s="549"/>
      <c r="C721" s="513"/>
      <c r="D721" s="513"/>
      <c r="E721" s="513"/>
      <c r="F721" s="513"/>
      <c r="G721" s="513"/>
      <c r="H721" s="513"/>
      <c r="I721" s="513"/>
      <c r="J721" s="513"/>
      <c r="K721" s="513"/>
      <c r="L721" s="513"/>
      <c r="M721" s="513"/>
      <c r="N721" s="513"/>
      <c r="O721" s="513"/>
      <c r="P721" s="513"/>
      <c r="Q721" s="513"/>
      <c r="R721" s="513"/>
      <c r="S721" s="513"/>
      <c r="T721" s="513"/>
      <c r="U721" s="513"/>
      <c r="V721" s="513"/>
      <c r="W721" s="513"/>
      <c r="X721" s="513"/>
      <c r="Y721" s="513"/>
      <c r="Z721" s="513"/>
      <c r="AA721" s="513"/>
      <c r="AB721" s="513"/>
      <c r="AC721" s="513"/>
      <c r="AD721" s="513"/>
      <c r="AE721" s="513"/>
      <c r="AF721" s="513"/>
      <c r="AG721" s="513"/>
      <c r="AH721" s="513"/>
      <c r="AI721" s="513"/>
      <c r="AJ721" s="513"/>
      <c r="AK721" s="513"/>
      <c r="AL721" s="513"/>
      <c r="AM721" s="513"/>
      <c r="AN721" s="513"/>
    </row>
    <row r="722" spans="1:40" ht="18.75" customHeight="1">
      <c r="A722" s="513"/>
      <c r="B722" s="549"/>
      <c r="C722" s="513"/>
      <c r="D722" s="513"/>
      <c r="E722" s="513"/>
      <c r="F722" s="513"/>
      <c r="G722" s="513"/>
      <c r="H722" s="513"/>
      <c r="I722" s="513"/>
      <c r="J722" s="513"/>
      <c r="K722" s="513"/>
      <c r="L722" s="513"/>
      <c r="M722" s="513"/>
      <c r="N722" s="513"/>
      <c r="O722" s="513"/>
      <c r="P722" s="513"/>
      <c r="Q722" s="513"/>
      <c r="R722" s="513"/>
      <c r="S722" s="513"/>
      <c r="T722" s="513"/>
      <c r="U722" s="513"/>
      <c r="V722" s="513"/>
      <c r="W722" s="513"/>
      <c r="X722" s="513"/>
      <c r="Y722" s="513"/>
      <c r="Z722" s="513"/>
      <c r="AA722" s="513"/>
      <c r="AB722" s="513"/>
      <c r="AC722" s="513"/>
      <c r="AD722" s="513"/>
      <c r="AE722" s="513"/>
      <c r="AF722" s="513"/>
      <c r="AG722" s="513"/>
      <c r="AH722" s="513"/>
      <c r="AI722" s="513"/>
      <c r="AJ722" s="513"/>
      <c r="AK722" s="513"/>
      <c r="AL722" s="513"/>
      <c r="AM722" s="513"/>
      <c r="AN722" s="513"/>
    </row>
    <row r="723" spans="1:40" ht="18.75" customHeight="1">
      <c r="A723" s="513"/>
      <c r="B723" s="549"/>
      <c r="C723" s="513"/>
      <c r="D723" s="513"/>
      <c r="E723" s="513"/>
      <c r="F723" s="513"/>
      <c r="G723" s="513"/>
      <c r="H723" s="513"/>
      <c r="I723" s="513"/>
      <c r="J723" s="513"/>
      <c r="K723" s="513"/>
      <c r="L723" s="513"/>
      <c r="M723" s="513"/>
      <c r="N723" s="513"/>
      <c r="O723" s="513"/>
      <c r="P723" s="513"/>
      <c r="Q723" s="513"/>
      <c r="R723" s="513"/>
      <c r="S723" s="513"/>
      <c r="T723" s="513"/>
      <c r="U723" s="513"/>
      <c r="V723" s="513"/>
      <c r="W723" s="513"/>
      <c r="X723" s="513"/>
      <c r="Y723" s="513"/>
      <c r="Z723" s="513"/>
      <c r="AA723" s="513"/>
      <c r="AB723" s="513"/>
      <c r="AC723" s="513"/>
      <c r="AD723" s="513"/>
      <c r="AE723" s="513"/>
      <c r="AF723" s="513"/>
      <c r="AG723" s="513"/>
      <c r="AH723" s="513"/>
      <c r="AI723" s="513"/>
      <c r="AJ723" s="513"/>
      <c r="AK723" s="513"/>
      <c r="AL723" s="513"/>
      <c r="AM723" s="513"/>
      <c r="AN723" s="513"/>
    </row>
    <row r="724" spans="1:40" ht="18.75" customHeight="1">
      <c r="A724" s="513"/>
      <c r="B724" s="549"/>
      <c r="C724" s="513"/>
      <c r="D724" s="513"/>
      <c r="E724" s="513"/>
      <c r="F724" s="513"/>
      <c r="G724" s="513"/>
      <c r="H724" s="513"/>
      <c r="I724" s="513"/>
      <c r="J724" s="513"/>
      <c r="K724" s="513"/>
      <c r="L724" s="513"/>
      <c r="M724" s="513"/>
      <c r="N724" s="513"/>
      <c r="O724" s="513"/>
      <c r="P724" s="513"/>
      <c r="Q724" s="513"/>
      <c r="R724" s="513"/>
      <c r="S724" s="513"/>
      <c r="T724" s="513"/>
      <c r="U724" s="513"/>
      <c r="V724" s="513"/>
      <c r="W724" s="513"/>
      <c r="X724" s="513"/>
      <c r="Y724" s="513"/>
      <c r="Z724" s="513"/>
      <c r="AA724" s="513"/>
      <c r="AB724" s="513"/>
      <c r="AC724" s="513"/>
      <c r="AD724" s="513"/>
      <c r="AE724" s="513"/>
      <c r="AF724" s="513"/>
      <c r="AG724" s="513"/>
      <c r="AH724" s="513"/>
      <c r="AI724" s="513"/>
      <c r="AJ724" s="513"/>
      <c r="AK724" s="513"/>
      <c r="AL724" s="513"/>
      <c r="AM724" s="513"/>
      <c r="AN724" s="513"/>
    </row>
    <row r="725" spans="1:40" ht="18.75" customHeight="1">
      <c r="A725" s="513"/>
      <c r="B725" s="549"/>
      <c r="C725" s="513"/>
      <c r="D725" s="513"/>
      <c r="E725" s="513"/>
      <c r="F725" s="513"/>
      <c r="G725" s="513"/>
      <c r="H725" s="513"/>
      <c r="I725" s="513"/>
      <c r="J725" s="513"/>
      <c r="K725" s="513"/>
      <c r="L725" s="513"/>
      <c r="M725" s="513"/>
      <c r="N725" s="513"/>
      <c r="O725" s="513"/>
      <c r="P725" s="513"/>
      <c r="Q725" s="513"/>
      <c r="R725" s="513"/>
      <c r="S725" s="513"/>
      <c r="T725" s="513"/>
      <c r="U725" s="513"/>
      <c r="V725" s="513"/>
      <c r="W725" s="513"/>
      <c r="X725" s="513"/>
      <c r="Y725" s="513"/>
      <c r="Z725" s="513"/>
      <c r="AA725" s="513"/>
      <c r="AB725" s="513"/>
      <c r="AC725" s="513"/>
      <c r="AD725" s="513"/>
      <c r="AE725" s="513"/>
      <c r="AF725" s="513"/>
      <c r="AG725" s="513"/>
      <c r="AH725" s="513"/>
      <c r="AI725" s="513"/>
      <c r="AJ725" s="513"/>
      <c r="AK725" s="513"/>
      <c r="AL725" s="513"/>
      <c r="AM725" s="513"/>
      <c r="AN725" s="513"/>
    </row>
    <row r="726" spans="1:40" ht="18.75" customHeight="1">
      <c r="A726" s="513"/>
      <c r="B726" s="549"/>
      <c r="C726" s="513"/>
      <c r="D726" s="513"/>
      <c r="E726" s="513"/>
      <c r="F726" s="513"/>
      <c r="G726" s="513"/>
      <c r="H726" s="513"/>
      <c r="I726" s="513"/>
      <c r="J726" s="513"/>
      <c r="K726" s="513"/>
      <c r="L726" s="513"/>
      <c r="M726" s="513"/>
      <c r="N726" s="513"/>
      <c r="O726" s="513"/>
      <c r="P726" s="513"/>
      <c r="Q726" s="513"/>
      <c r="R726" s="513"/>
      <c r="S726" s="513"/>
      <c r="T726" s="513"/>
      <c r="U726" s="513"/>
      <c r="V726" s="513"/>
      <c r="W726" s="513"/>
      <c r="X726" s="513"/>
      <c r="Y726" s="513"/>
      <c r="Z726" s="513"/>
      <c r="AA726" s="513"/>
      <c r="AB726" s="513"/>
      <c r="AC726" s="513"/>
      <c r="AD726" s="513"/>
      <c r="AE726" s="513"/>
      <c r="AF726" s="513"/>
      <c r="AG726" s="513"/>
      <c r="AH726" s="513"/>
      <c r="AI726" s="513"/>
      <c r="AJ726" s="513"/>
      <c r="AK726" s="513"/>
      <c r="AL726" s="513"/>
      <c r="AM726" s="513"/>
      <c r="AN726" s="513"/>
    </row>
    <row r="727" spans="1:40" ht="18.75" customHeight="1">
      <c r="A727" s="513"/>
      <c r="B727" s="549"/>
      <c r="C727" s="513"/>
      <c r="D727" s="513"/>
      <c r="E727" s="513"/>
      <c r="F727" s="513"/>
      <c r="G727" s="513"/>
      <c r="H727" s="513"/>
      <c r="I727" s="513"/>
      <c r="J727" s="513"/>
      <c r="K727" s="513"/>
      <c r="L727" s="513"/>
      <c r="M727" s="513"/>
      <c r="N727" s="513"/>
      <c r="O727" s="513"/>
      <c r="P727" s="513"/>
      <c r="Q727" s="513"/>
      <c r="R727" s="513"/>
      <c r="S727" s="513"/>
      <c r="T727" s="513"/>
      <c r="U727" s="513"/>
      <c r="V727" s="513"/>
      <c r="W727" s="513"/>
      <c r="X727" s="513"/>
      <c r="Y727" s="513"/>
      <c r="Z727" s="513"/>
      <c r="AA727" s="513"/>
      <c r="AB727" s="513"/>
      <c r="AC727" s="513"/>
      <c r="AD727" s="513"/>
      <c r="AE727" s="513"/>
      <c r="AF727" s="513"/>
      <c r="AG727" s="513"/>
      <c r="AH727" s="513"/>
      <c r="AI727" s="513"/>
      <c r="AJ727" s="513"/>
      <c r="AK727" s="513"/>
      <c r="AL727" s="513"/>
      <c r="AM727" s="513"/>
      <c r="AN727" s="513"/>
    </row>
    <row r="728" spans="1:40" ht="18.75" customHeight="1">
      <c r="A728" s="513"/>
      <c r="B728" s="549"/>
      <c r="C728" s="513"/>
      <c r="D728" s="513"/>
      <c r="E728" s="513"/>
      <c r="F728" s="513"/>
      <c r="G728" s="513"/>
      <c r="H728" s="513"/>
      <c r="I728" s="513"/>
      <c r="J728" s="513"/>
      <c r="K728" s="513"/>
      <c r="L728" s="513"/>
      <c r="M728" s="513"/>
      <c r="N728" s="513"/>
      <c r="O728" s="513"/>
      <c r="P728" s="513"/>
      <c r="Q728" s="513"/>
      <c r="R728" s="513"/>
      <c r="S728" s="513"/>
      <c r="T728" s="513"/>
      <c r="U728" s="513"/>
      <c r="V728" s="513"/>
      <c r="W728" s="513"/>
      <c r="X728" s="513"/>
      <c r="Y728" s="513"/>
      <c r="Z728" s="513"/>
      <c r="AA728" s="513"/>
      <c r="AB728" s="513"/>
      <c r="AC728" s="513"/>
      <c r="AD728" s="513"/>
      <c r="AE728" s="513"/>
      <c r="AF728" s="513"/>
      <c r="AG728" s="513"/>
      <c r="AH728" s="513"/>
      <c r="AI728" s="513"/>
      <c r="AJ728" s="513"/>
      <c r="AK728" s="513"/>
      <c r="AL728" s="513"/>
      <c r="AM728" s="513"/>
      <c r="AN728" s="513"/>
    </row>
    <row r="729" spans="1:40" ht="18.75" customHeight="1">
      <c r="A729" s="513"/>
      <c r="B729" s="549"/>
      <c r="C729" s="513"/>
      <c r="D729" s="513"/>
      <c r="E729" s="513"/>
      <c r="F729" s="513"/>
      <c r="G729" s="513"/>
      <c r="H729" s="513"/>
      <c r="I729" s="513"/>
      <c r="J729" s="513"/>
      <c r="K729" s="513"/>
      <c r="L729" s="513"/>
      <c r="M729" s="513"/>
      <c r="N729" s="513"/>
      <c r="O729" s="513"/>
      <c r="P729" s="513"/>
      <c r="Q729" s="513"/>
      <c r="R729" s="513"/>
      <c r="S729" s="513"/>
      <c r="T729" s="513"/>
      <c r="U729" s="513"/>
      <c r="V729" s="513"/>
      <c r="W729" s="513"/>
      <c r="X729" s="513"/>
      <c r="Y729" s="513"/>
      <c r="Z729" s="513"/>
      <c r="AA729" s="513"/>
      <c r="AB729" s="513"/>
      <c r="AC729" s="513"/>
      <c r="AD729" s="513"/>
      <c r="AE729" s="513"/>
      <c r="AF729" s="513"/>
      <c r="AG729" s="513"/>
      <c r="AH729" s="513"/>
      <c r="AI729" s="513"/>
      <c r="AJ729" s="513"/>
      <c r="AK729" s="513"/>
      <c r="AL729" s="513"/>
      <c r="AM729" s="513"/>
      <c r="AN729" s="513"/>
    </row>
    <row r="730" spans="1:40" ht="18.75" customHeight="1">
      <c r="A730" s="513"/>
      <c r="B730" s="549"/>
      <c r="C730" s="513"/>
      <c r="D730" s="513"/>
      <c r="E730" s="513"/>
      <c r="F730" s="513"/>
      <c r="G730" s="513"/>
      <c r="H730" s="513"/>
      <c r="I730" s="513"/>
      <c r="J730" s="513"/>
      <c r="K730" s="513"/>
      <c r="L730" s="513"/>
      <c r="M730" s="513"/>
      <c r="N730" s="513"/>
      <c r="O730" s="513"/>
      <c r="P730" s="513"/>
      <c r="Q730" s="513"/>
      <c r="R730" s="513"/>
      <c r="S730" s="513"/>
      <c r="T730" s="513"/>
      <c r="U730" s="513"/>
      <c r="V730" s="513"/>
      <c r="W730" s="513"/>
      <c r="X730" s="513"/>
      <c r="Y730" s="513"/>
      <c r="Z730" s="513"/>
      <c r="AA730" s="513"/>
      <c r="AB730" s="513"/>
      <c r="AC730" s="513"/>
      <c r="AD730" s="513"/>
      <c r="AE730" s="513"/>
      <c r="AF730" s="513"/>
      <c r="AG730" s="513"/>
      <c r="AH730" s="513"/>
      <c r="AI730" s="513"/>
      <c r="AJ730" s="513"/>
      <c r="AK730" s="513"/>
      <c r="AL730" s="513"/>
      <c r="AM730" s="513"/>
      <c r="AN730" s="513"/>
    </row>
    <row r="731" spans="1:40" ht="18.75" customHeight="1">
      <c r="A731" s="513"/>
      <c r="B731" s="549"/>
      <c r="C731" s="513"/>
      <c r="D731" s="513"/>
      <c r="E731" s="513"/>
      <c r="F731" s="513"/>
      <c r="G731" s="513"/>
      <c r="H731" s="513"/>
      <c r="I731" s="513"/>
      <c r="J731" s="513"/>
      <c r="K731" s="513"/>
      <c r="L731" s="513"/>
      <c r="M731" s="513"/>
      <c r="N731" s="513"/>
      <c r="O731" s="513"/>
      <c r="P731" s="513"/>
      <c r="Q731" s="513"/>
      <c r="R731" s="513"/>
      <c r="S731" s="513"/>
      <c r="T731" s="513"/>
      <c r="U731" s="513"/>
      <c r="V731" s="513"/>
      <c r="W731" s="513"/>
      <c r="X731" s="513"/>
      <c r="Y731" s="513"/>
      <c r="Z731" s="513"/>
      <c r="AA731" s="513"/>
      <c r="AB731" s="513"/>
      <c r="AC731" s="513"/>
      <c r="AD731" s="513"/>
      <c r="AE731" s="513"/>
      <c r="AF731" s="513"/>
      <c r="AG731" s="513"/>
      <c r="AH731" s="513"/>
      <c r="AI731" s="513"/>
      <c r="AJ731" s="513"/>
      <c r="AK731" s="513"/>
      <c r="AL731" s="513"/>
      <c r="AM731" s="513"/>
      <c r="AN731" s="513"/>
    </row>
    <row r="732" spans="1:40" ht="18.75" customHeight="1">
      <c r="A732" s="513"/>
      <c r="B732" s="549"/>
      <c r="C732" s="51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3"/>
      <c r="P732" s="513"/>
      <c r="Q732" s="513"/>
      <c r="R732" s="513"/>
      <c r="S732" s="513"/>
      <c r="T732" s="513"/>
      <c r="U732" s="513"/>
      <c r="V732" s="513"/>
      <c r="W732" s="513"/>
      <c r="X732" s="513"/>
      <c r="Y732" s="513"/>
      <c r="Z732" s="513"/>
      <c r="AA732" s="513"/>
      <c r="AB732" s="513"/>
      <c r="AC732" s="513"/>
      <c r="AD732" s="513"/>
      <c r="AE732" s="513"/>
      <c r="AF732" s="513"/>
      <c r="AG732" s="513"/>
      <c r="AH732" s="513"/>
      <c r="AI732" s="513"/>
      <c r="AJ732" s="513"/>
      <c r="AK732" s="513"/>
      <c r="AL732" s="513"/>
      <c r="AM732" s="513"/>
      <c r="AN732" s="513"/>
    </row>
    <row r="733" spans="1:40" ht="18.75" customHeight="1">
      <c r="A733" s="513"/>
      <c r="B733" s="549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  <c r="R733" s="513"/>
      <c r="S733" s="513"/>
      <c r="T733" s="513"/>
      <c r="U733" s="513"/>
      <c r="V733" s="513"/>
      <c r="W733" s="513"/>
      <c r="X733" s="513"/>
      <c r="Y733" s="513"/>
      <c r="Z733" s="513"/>
      <c r="AA733" s="513"/>
      <c r="AB733" s="513"/>
      <c r="AC733" s="513"/>
      <c r="AD733" s="513"/>
      <c r="AE733" s="513"/>
      <c r="AF733" s="513"/>
      <c r="AG733" s="513"/>
      <c r="AH733" s="513"/>
      <c r="AI733" s="513"/>
      <c r="AJ733" s="513"/>
      <c r="AK733" s="513"/>
      <c r="AL733" s="513"/>
      <c r="AM733" s="513"/>
      <c r="AN733" s="513"/>
    </row>
    <row r="734" spans="1:40" ht="18.75" customHeight="1">
      <c r="A734" s="513"/>
      <c r="B734" s="549"/>
      <c r="C734" s="51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3"/>
      <c r="P734" s="513"/>
      <c r="Q734" s="513"/>
      <c r="R734" s="513"/>
      <c r="S734" s="513"/>
      <c r="T734" s="513"/>
      <c r="U734" s="513"/>
      <c r="V734" s="513"/>
      <c r="W734" s="513"/>
      <c r="X734" s="513"/>
      <c r="Y734" s="513"/>
      <c r="Z734" s="513"/>
      <c r="AA734" s="513"/>
      <c r="AB734" s="513"/>
      <c r="AC734" s="513"/>
      <c r="AD734" s="513"/>
      <c r="AE734" s="513"/>
      <c r="AF734" s="513"/>
      <c r="AG734" s="513"/>
      <c r="AH734" s="513"/>
      <c r="AI734" s="513"/>
      <c r="AJ734" s="513"/>
      <c r="AK734" s="513"/>
      <c r="AL734" s="513"/>
      <c r="AM734" s="513"/>
      <c r="AN734" s="513"/>
    </row>
    <row r="735" spans="1:40" ht="18.75" customHeight="1">
      <c r="A735" s="513"/>
      <c r="B735" s="549"/>
      <c r="C735" s="51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3"/>
      <c r="P735" s="513"/>
      <c r="Q735" s="513"/>
      <c r="R735" s="513"/>
      <c r="S735" s="513"/>
      <c r="T735" s="513"/>
      <c r="U735" s="513"/>
      <c r="V735" s="513"/>
      <c r="W735" s="513"/>
      <c r="X735" s="513"/>
      <c r="Y735" s="513"/>
      <c r="Z735" s="513"/>
      <c r="AA735" s="513"/>
      <c r="AB735" s="513"/>
      <c r="AC735" s="513"/>
      <c r="AD735" s="513"/>
      <c r="AE735" s="513"/>
      <c r="AF735" s="513"/>
      <c r="AG735" s="513"/>
      <c r="AH735" s="513"/>
      <c r="AI735" s="513"/>
      <c r="AJ735" s="513"/>
      <c r="AK735" s="513"/>
      <c r="AL735" s="513"/>
      <c r="AM735" s="513"/>
      <c r="AN735" s="513"/>
    </row>
    <row r="736" spans="1:40" ht="18.75" customHeight="1">
      <c r="A736" s="513"/>
      <c r="B736" s="549"/>
      <c r="C736" s="51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3"/>
      <c r="P736" s="513"/>
      <c r="Q736" s="513"/>
      <c r="R736" s="513"/>
      <c r="S736" s="513"/>
      <c r="T736" s="513"/>
      <c r="U736" s="513"/>
      <c r="V736" s="513"/>
      <c r="W736" s="513"/>
      <c r="X736" s="513"/>
      <c r="Y736" s="513"/>
      <c r="Z736" s="513"/>
      <c r="AA736" s="513"/>
      <c r="AB736" s="513"/>
      <c r="AC736" s="513"/>
      <c r="AD736" s="513"/>
      <c r="AE736" s="513"/>
      <c r="AF736" s="513"/>
      <c r="AG736" s="513"/>
      <c r="AH736" s="513"/>
      <c r="AI736" s="513"/>
      <c r="AJ736" s="513"/>
      <c r="AK736" s="513"/>
      <c r="AL736" s="513"/>
      <c r="AM736" s="513"/>
      <c r="AN736" s="513"/>
    </row>
    <row r="737" spans="1:40" ht="18.75" customHeight="1">
      <c r="A737" s="513"/>
      <c r="B737" s="549"/>
      <c r="C737" s="51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3"/>
      <c r="P737" s="513"/>
      <c r="Q737" s="513"/>
      <c r="R737" s="513"/>
      <c r="S737" s="513"/>
      <c r="T737" s="513"/>
      <c r="U737" s="513"/>
      <c r="V737" s="513"/>
      <c r="W737" s="513"/>
      <c r="X737" s="513"/>
      <c r="Y737" s="513"/>
      <c r="Z737" s="513"/>
      <c r="AA737" s="513"/>
      <c r="AB737" s="513"/>
      <c r="AC737" s="513"/>
      <c r="AD737" s="513"/>
      <c r="AE737" s="513"/>
      <c r="AF737" s="513"/>
      <c r="AG737" s="513"/>
      <c r="AH737" s="513"/>
      <c r="AI737" s="513"/>
      <c r="AJ737" s="513"/>
      <c r="AK737" s="513"/>
      <c r="AL737" s="513"/>
      <c r="AM737" s="513"/>
      <c r="AN737" s="513"/>
    </row>
    <row r="738" spans="1:40" ht="18.75" customHeight="1">
      <c r="A738" s="513"/>
      <c r="B738" s="549"/>
      <c r="C738" s="51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3"/>
      <c r="P738" s="513"/>
      <c r="Q738" s="513"/>
      <c r="R738" s="513"/>
      <c r="S738" s="513"/>
      <c r="T738" s="513"/>
      <c r="U738" s="513"/>
      <c r="V738" s="513"/>
      <c r="W738" s="513"/>
      <c r="X738" s="513"/>
      <c r="Y738" s="513"/>
      <c r="Z738" s="513"/>
      <c r="AA738" s="513"/>
      <c r="AB738" s="513"/>
      <c r="AC738" s="513"/>
      <c r="AD738" s="513"/>
      <c r="AE738" s="513"/>
      <c r="AF738" s="513"/>
      <c r="AG738" s="513"/>
      <c r="AH738" s="513"/>
      <c r="AI738" s="513"/>
      <c r="AJ738" s="513"/>
      <c r="AK738" s="513"/>
      <c r="AL738" s="513"/>
      <c r="AM738" s="513"/>
      <c r="AN738" s="513"/>
    </row>
    <row r="739" spans="1:40" ht="18.75" customHeight="1">
      <c r="A739" s="513"/>
      <c r="B739" s="549"/>
      <c r="C739" s="51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3"/>
      <c r="P739" s="513"/>
      <c r="Q739" s="513"/>
      <c r="R739" s="513"/>
      <c r="S739" s="513"/>
      <c r="T739" s="513"/>
      <c r="U739" s="513"/>
      <c r="V739" s="513"/>
      <c r="W739" s="513"/>
      <c r="X739" s="513"/>
      <c r="Y739" s="513"/>
      <c r="Z739" s="513"/>
      <c r="AA739" s="513"/>
      <c r="AB739" s="513"/>
      <c r="AC739" s="513"/>
      <c r="AD739" s="513"/>
      <c r="AE739" s="513"/>
      <c r="AF739" s="513"/>
      <c r="AG739" s="513"/>
      <c r="AH739" s="513"/>
      <c r="AI739" s="513"/>
      <c r="AJ739" s="513"/>
      <c r="AK739" s="513"/>
      <c r="AL739" s="513"/>
      <c r="AM739" s="513"/>
      <c r="AN739" s="513"/>
    </row>
    <row r="740" spans="1:40" ht="18.75" customHeight="1">
      <c r="A740" s="513"/>
      <c r="B740" s="549"/>
      <c r="C740" s="51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3"/>
      <c r="P740" s="513"/>
      <c r="Q740" s="513"/>
      <c r="R740" s="513"/>
      <c r="S740" s="513"/>
      <c r="T740" s="513"/>
      <c r="U740" s="513"/>
      <c r="V740" s="513"/>
      <c r="W740" s="513"/>
      <c r="X740" s="513"/>
      <c r="Y740" s="513"/>
      <c r="Z740" s="513"/>
      <c r="AA740" s="513"/>
      <c r="AB740" s="513"/>
      <c r="AC740" s="513"/>
      <c r="AD740" s="513"/>
      <c r="AE740" s="513"/>
      <c r="AF740" s="513"/>
      <c r="AG740" s="513"/>
      <c r="AH740" s="513"/>
      <c r="AI740" s="513"/>
      <c r="AJ740" s="513"/>
      <c r="AK740" s="513"/>
      <c r="AL740" s="513"/>
      <c r="AM740" s="513"/>
      <c r="AN740" s="513"/>
    </row>
    <row r="741" spans="1:40" ht="18.75" customHeight="1">
      <c r="A741" s="513"/>
      <c r="B741" s="549"/>
      <c r="C741" s="51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3"/>
      <c r="P741" s="513"/>
      <c r="Q741" s="513"/>
      <c r="R741" s="513"/>
      <c r="S741" s="513"/>
      <c r="T741" s="513"/>
      <c r="U741" s="513"/>
      <c r="V741" s="513"/>
      <c r="W741" s="513"/>
      <c r="X741" s="513"/>
      <c r="Y741" s="513"/>
      <c r="Z741" s="513"/>
      <c r="AA741" s="513"/>
      <c r="AB741" s="513"/>
      <c r="AC741" s="513"/>
      <c r="AD741" s="513"/>
      <c r="AE741" s="513"/>
      <c r="AF741" s="513"/>
      <c r="AG741" s="513"/>
      <c r="AH741" s="513"/>
      <c r="AI741" s="513"/>
      <c r="AJ741" s="513"/>
      <c r="AK741" s="513"/>
      <c r="AL741" s="513"/>
      <c r="AM741" s="513"/>
      <c r="AN741" s="513"/>
    </row>
    <row r="742" spans="1:40" ht="18.75" customHeight="1">
      <c r="A742" s="513"/>
      <c r="B742" s="549"/>
      <c r="C742" s="51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3"/>
      <c r="P742" s="513"/>
      <c r="Q742" s="513"/>
      <c r="R742" s="513"/>
      <c r="S742" s="513"/>
      <c r="T742" s="513"/>
      <c r="U742" s="513"/>
      <c r="V742" s="513"/>
      <c r="W742" s="513"/>
      <c r="X742" s="513"/>
      <c r="Y742" s="513"/>
      <c r="Z742" s="513"/>
      <c r="AA742" s="513"/>
      <c r="AB742" s="513"/>
      <c r="AC742" s="513"/>
      <c r="AD742" s="513"/>
      <c r="AE742" s="513"/>
      <c r="AF742" s="513"/>
      <c r="AG742" s="513"/>
      <c r="AH742" s="513"/>
      <c r="AI742" s="513"/>
      <c r="AJ742" s="513"/>
      <c r="AK742" s="513"/>
      <c r="AL742" s="513"/>
      <c r="AM742" s="513"/>
      <c r="AN742" s="513"/>
    </row>
    <row r="743" spans="1:40" ht="18.75" customHeight="1">
      <c r="A743" s="513"/>
      <c r="B743" s="549"/>
      <c r="C743" s="51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3"/>
      <c r="P743" s="513"/>
      <c r="Q743" s="513"/>
      <c r="R743" s="513"/>
      <c r="S743" s="513"/>
      <c r="T743" s="513"/>
      <c r="U743" s="513"/>
      <c r="V743" s="513"/>
      <c r="W743" s="513"/>
      <c r="X743" s="513"/>
      <c r="Y743" s="513"/>
      <c r="Z743" s="513"/>
      <c r="AA743" s="513"/>
      <c r="AB743" s="513"/>
      <c r="AC743" s="513"/>
      <c r="AD743" s="513"/>
      <c r="AE743" s="513"/>
      <c r="AF743" s="513"/>
      <c r="AG743" s="513"/>
      <c r="AH743" s="513"/>
      <c r="AI743" s="513"/>
      <c r="AJ743" s="513"/>
      <c r="AK743" s="513"/>
      <c r="AL743" s="513"/>
      <c r="AM743" s="513"/>
      <c r="AN743" s="513"/>
    </row>
    <row r="744" spans="1:40" ht="18.75" customHeight="1">
      <c r="A744" s="513"/>
      <c r="B744" s="549"/>
      <c r="C744" s="51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3"/>
      <c r="P744" s="513"/>
      <c r="Q744" s="513"/>
      <c r="R744" s="513"/>
      <c r="S744" s="513"/>
      <c r="T744" s="513"/>
      <c r="U744" s="513"/>
      <c r="V744" s="513"/>
      <c r="W744" s="513"/>
      <c r="X744" s="513"/>
      <c r="Y744" s="513"/>
      <c r="Z744" s="513"/>
      <c r="AA744" s="513"/>
      <c r="AB744" s="513"/>
      <c r="AC744" s="513"/>
      <c r="AD744" s="513"/>
      <c r="AE744" s="513"/>
      <c r="AF744" s="513"/>
      <c r="AG744" s="513"/>
      <c r="AH744" s="513"/>
      <c r="AI744" s="513"/>
      <c r="AJ744" s="513"/>
      <c r="AK744" s="513"/>
      <c r="AL744" s="513"/>
      <c r="AM744" s="513"/>
      <c r="AN744" s="513"/>
    </row>
    <row r="745" spans="1:40" ht="18.75" customHeight="1">
      <c r="A745" s="513"/>
      <c r="B745" s="549"/>
      <c r="C745" s="51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3"/>
      <c r="P745" s="513"/>
      <c r="Q745" s="513"/>
      <c r="R745" s="513"/>
      <c r="S745" s="513"/>
      <c r="T745" s="513"/>
      <c r="U745" s="513"/>
      <c r="V745" s="513"/>
      <c r="W745" s="513"/>
      <c r="X745" s="513"/>
      <c r="Y745" s="513"/>
      <c r="Z745" s="513"/>
      <c r="AA745" s="513"/>
      <c r="AB745" s="513"/>
      <c r="AC745" s="513"/>
      <c r="AD745" s="513"/>
      <c r="AE745" s="513"/>
      <c r="AF745" s="513"/>
      <c r="AG745" s="513"/>
      <c r="AH745" s="513"/>
      <c r="AI745" s="513"/>
      <c r="AJ745" s="513"/>
      <c r="AK745" s="513"/>
      <c r="AL745" s="513"/>
      <c r="AM745" s="513"/>
      <c r="AN745" s="513"/>
    </row>
    <row r="746" spans="1:40" ht="18.75" customHeight="1">
      <c r="A746" s="513"/>
      <c r="B746" s="549"/>
      <c r="C746" s="51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3"/>
      <c r="P746" s="513"/>
      <c r="Q746" s="513"/>
      <c r="R746" s="513"/>
      <c r="S746" s="513"/>
      <c r="T746" s="513"/>
      <c r="U746" s="513"/>
      <c r="V746" s="513"/>
      <c r="W746" s="513"/>
      <c r="X746" s="513"/>
      <c r="Y746" s="513"/>
      <c r="Z746" s="513"/>
      <c r="AA746" s="513"/>
      <c r="AB746" s="513"/>
      <c r="AC746" s="513"/>
      <c r="AD746" s="513"/>
      <c r="AE746" s="513"/>
      <c r="AF746" s="513"/>
      <c r="AG746" s="513"/>
      <c r="AH746" s="513"/>
      <c r="AI746" s="513"/>
      <c r="AJ746" s="513"/>
      <c r="AK746" s="513"/>
      <c r="AL746" s="513"/>
      <c r="AM746" s="513"/>
      <c r="AN746" s="513"/>
    </row>
    <row r="747" spans="1:40" ht="18.75" customHeight="1">
      <c r="A747" s="513"/>
      <c r="B747" s="549"/>
      <c r="C747" s="513"/>
      <c r="D747" s="513"/>
      <c r="E747" s="513"/>
      <c r="F747" s="513"/>
      <c r="G747" s="513"/>
      <c r="H747" s="513"/>
      <c r="I747" s="513"/>
      <c r="J747" s="513"/>
      <c r="K747" s="513"/>
      <c r="L747" s="513"/>
      <c r="M747" s="513"/>
      <c r="N747" s="513"/>
      <c r="O747" s="513"/>
      <c r="P747" s="513"/>
      <c r="Q747" s="513"/>
      <c r="R747" s="513"/>
      <c r="S747" s="513"/>
      <c r="T747" s="513"/>
      <c r="U747" s="513"/>
      <c r="V747" s="513"/>
      <c r="W747" s="513"/>
      <c r="X747" s="513"/>
      <c r="Y747" s="513"/>
      <c r="Z747" s="513"/>
      <c r="AA747" s="513"/>
      <c r="AB747" s="513"/>
      <c r="AC747" s="513"/>
      <c r="AD747" s="513"/>
      <c r="AE747" s="513"/>
      <c r="AF747" s="513"/>
      <c r="AG747" s="513"/>
      <c r="AH747" s="513"/>
      <c r="AI747" s="513"/>
      <c r="AJ747" s="513"/>
      <c r="AK747" s="513"/>
      <c r="AL747" s="513"/>
      <c r="AM747" s="513"/>
      <c r="AN747" s="513"/>
    </row>
    <row r="748" spans="1:40" ht="18.75" customHeight="1">
      <c r="A748" s="513"/>
      <c r="B748" s="549"/>
      <c r="C748" s="513"/>
      <c r="D748" s="513"/>
      <c r="E748" s="513"/>
      <c r="F748" s="513"/>
      <c r="G748" s="513"/>
      <c r="H748" s="513"/>
      <c r="I748" s="513"/>
      <c r="J748" s="513"/>
      <c r="K748" s="513"/>
      <c r="L748" s="513"/>
      <c r="M748" s="513"/>
      <c r="N748" s="513"/>
      <c r="O748" s="513"/>
      <c r="P748" s="513"/>
      <c r="Q748" s="513"/>
      <c r="R748" s="513"/>
      <c r="S748" s="513"/>
      <c r="T748" s="513"/>
      <c r="U748" s="513"/>
      <c r="V748" s="513"/>
      <c r="W748" s="513"/>
      <c r="X748" s="513"/>
      <c r="Y748" s="513"/>
      <c r="Z748" s="513"/>
      <c r="AA748" s="513"/>
      <c r="AB748" s="513"/>
      <c r="AC748" s="513"/>
      <c r="AD748" s="513"/>
      <c r="AE748" s="513"/>
      <c r="AF748" s="513"/>
      <c r="AG748" s="513"/>
      <c r="AH748" s="513"/>
      <c r="AI748" s="513"/>
      <c r="AJ748" s="513"/>
      <c r="AK748" s="513"/>
      <c r="AL748" s="513"/>
      <c r="AM748" s="513"/>
      <c r="AN748" s="513"/>
    </row>
    <row r="749" spans="1:40" ht="18.75" customHeight="1">
      <c r="A749" s="513"/>
      <c r="B749" s="549"/>
      <c r="C749" s="513"/>
      <c r="D749" s="513"/>
      <c r="E749" s="513"/>
      <c r="F749" s="513"/>
      <c r="G749" s="513"/>
      <c r="H749" s="513"/>
      <c r="I749" s="513"/>
      <c r="J749" s="513"/>
      <c r="K749" s="513"/>
      <c r="L749" s="513"/>
      <c r="M749" s="513"/>
      <c r="N749" s="513"/>
      <c r="O749" s="513"/>
      <c r="P749" s="513"/>
      <c r="Q749" s="513"/>
      <c r="R749" s="513"/>
      <c r="S749" s="513"/>
      <c r="T749" s="513"/>
      <c r="U749" s="513"/>
      <c r="V749" s="513"/>
      <c r="W749" s="513"/>
      <c r="X749" s="513"/>
      <c r="Y749" s="513"/>
      <c r="Z749" s="513"/>
      <c r="AA749" s="513"/>
      <c r="AB749" s="513"/>
      <c r="AC749" s="513"/>
      <c r="AD749" s="513"/>
      <c r="AE749" s="513"/>
      <c r="AF749" s="513"/>
      <c r="AG749" s="513"/>
      <c r="AH749" s="513"/>
      <c r="AI749" s="513"/>
      <c r="AJ749" s="513"/>
      <c r="AK749" s="513"/>
      <c r="AL749" s="513"/>
      <c r="AM749" s="513"/>
      <c r="AN749" s="513"/>
    </row>
    <row r="750" spans="1:40" ht="18.75" customHeight="1">
      <c r="A750" s="513"/>
      <c r="B750" s="549"/>
      <c r="C750" s="513"/>
      <c r="D750" s="513"/>
      <c r="E750" s="513"/>
      <c r="F750" s="513"/>
      <c r="G750" s="513"/>
      <c r="H750" s="513"/>
      <c r="I750" s="513"/>
      <c r="J750" s="513"/>
      <c r="K750" s="513"/>
      <c r="L750" s="513"/>
      <c r="M750" s="513"/>
      <c r="N750" s="513"/>
      <c r="O750" s="513"/>
      <c r="P750" s="513"/>
      <c r="Q750" s="513"/>
      <c r="R750" s="513"/>
      <c r="S750" s="513"/>
      <c r="T750" s="513"/>
      <c r="U750" s="513"/>
      <c r="V750" s="513"/>
      <c r="W750" s="513"/>
      <c r="X750" s="513"/>
      <c r="Y750" s="513"/>
      <c r="Z750" s="513"/>
      <c r="AA750" s="513"/>
      <c r="AB750" s="513"/>
      <c r="AC750" s="513"/>
      <c r="AD750" s="513"/>
      <c r="AE750" s="513"/>
      <c r="AF750" s="513"/>
      <c r="AG750" s="513"/>
      <c r="AH750" s="513"/>
      <c r="AI750" s="513"/>
      <c r="AJ750" s="513"/>
      <c r="AK750" s="513"/>
      <c r="AL750" s="513"/>
      <c r="AM750" s="513"/>
      <c r="AN750" s="513"/>
    </row>
    <row r="751" spans="1:40" ht="18.75" customHeight="1">
      <c r="A751" s="513"/>
      <c r="B751" s="549"/>
      <c r="C751" s="513"/>
      <c r="D751" s="513"/>
      <c r="E751" s="513"/>
      <c r="F751" s="513"/>
      <c r="G751" s="513"/>
      <c r="H751" s="513"/>
      <c r="I751" s="513"/>
      <c r="J751" s="513"/>
      <c r="K751" s="513"/>
      <c r="L751" s="513"/>
      <c r="M751" s="513"/>
      <c r="N751" s="513"/>
      <c r="O751" s="513"/>
      <c r="P751" s="513"/>
      <c r="Q751" s="513"/>
      <c r="R751" s="513"/>
      <c r="S751" s="513"/>
      <c r="T751" s="513"/>
      <c r="U751" s="513"/>
      <c r="V751" s="513"/>
      <c r="W751" s="513"/>
      <c r="X751" s="513"/>
      <c r="Y751" s="513"/>
      <c r="Z751" s="513"/>
      <c r="AA751" s="513"/>
      <c r="AB751" s="513"/>
      <c r="AC751" s="513"/>
      <c r="AD751" s="513"/>
      <c r="AE751" s="513"/>
      <c r="AF751" s="513"/>
      <c r="AG751" s="513"/>
      <c r="AH751" s="513"/>
      <c r="AI751" s="513"/>
      <c r="AJ751" s="513"/>
      <c r="AK751" s="513"/>
      <c r="AL751" s="513"/>
      <c r="AM751" s="513"/>
      <c r="AN751" s="513"/>
    </row>
    <row r="752" spans="1:40" ht="18.75" customHeight="1">
      <c r="A752" s="513"/>
      <c r="B752" s="549"/>
      <c r="C752" s="513"/>
      <c r="D752" s="513"/>
      <c r="E752" s="513"/>
      <c r="F752" s="513"/>
      <c r="G752" s="513"/>
      <c r="H752" s="513"/>
      <c r="I752" s="513"/>
      <c r="J752" s="513"/>
      <c r="K752" s="513"/>
      <c r="L752" s="513"/>
      <c r="M752" s="513"/>
      <c r="N752" s="513"/>
      <c r="O752" s="513"/>
      <c r="P752" s="513"/>
      <c r="Q752" s="513"/>
      <c r="R752" s="513"/>
      <c r="S752" s="513"/>
      <c r="T752" s="513"/>
      <c r="U752" s="513"/>
      <c r="V752" s="513"/>
      <c r="W752" s="513"/>
      <c r="X752" s="513"/>
      <c r="Y752" s="513"/>
      <c r="Z752" s="513"/>
      <c r="AA752" s="513"/>
      <c r="AB752" s="513"/>
      <c r="AC752" s="513"/>
      <c r="AD752" s="513"/>
      <c r="AE752" s="513"/>
      <c r="AF752" s="513"/>
      <c r="AG752" s="513"/>
      <c r="AH752" s="513"/>
      <c r="AI752" s="513"/>
      <c r="AJ752" s="513"/>
      <c r="AK752" s="513"/>
      <c r="AL752" s="513"/>
      <c r="AM752" s="513"/>
      <c r="AN752" s="513"/>
    </row>
    <row r="753" spans="1:40" ht="18.75" customHeight="1">
      <c r="A753" s="513"/>
      <c r="B753" s="549"/>
      <c r="C753" s="513"/>
      <c r="D753" s="513"/>
      <c r="E753" s="513"/>
      <c r="F753" s="513"/>
      <c r="G753" s="513"/>
      <c r="H753" s="513"/>
      <c r="I753" s="513"/>
      <c r="J753" s="513"/>
      <c r="K753" s="513"/>
      <c r="L753" s="513"/>
      <c r="M753" s="513"/>
      <c r="N753" s="513"/>
      <c r="O753" s="513"/>
      <c r="P753" s="513"/>
      <c r="Q753" s="513"/>
      <c r="R753" s="513"/>
      <c r="S753" s="513"/>
      <c r="T753" s="513"/>
      <c r="U753" s="513"/>
      <c r="V753" s="513"/>
      <c r="W753" s="513"/>
      <c r="X753" s="513"/>
      <c r="Y753" s="513"/>
      <c r="Z753" s="513"/>
      <c r="AA753" s="513"/>
      <c r="AB753" s="513"/>
      <c r="AC753" s="513"/>
      <c r="AD753" s="513"/>
      <c r="AE753" s="513"/>
      <c r="AF753" s="513"/>
      <c r="AG753" s="513"/>
      <c r="AH753" s="513"/>
      <c r="AI753" s="513"/>
      <c r="AJ753" s="513"/>
      <c r="AK753" s="513"/>
      <c r="AL753" s="513"/>
      <c r="AM753" s="513"/>
      <c r="AN753" s="513"/>
    </row>
    <row r="754" spans="1:40" ht="18.75" customHeight="1">
      <c r="A754" s="513"/>
      <c r="B754" s="549"/>
      <c r="C754" s="513"/>
      <c r="D754" s="513"/>
      <c r="E754" s="513"/>
      <c r="F754" s="513"/>
      <c r="G754" s="513"/>
      <c r="H754" s="513"/>
      <c r="I754" s="513"/>
      <c r="J754" s="513"/>
      <c r="K754" s="513"/>
      <c r="L754" s="513"/>
      <c r="M754" s="513"/>
      <c r="N754" s="513"/>
      <c r="O754" s="513"/>
      <c r="P754" s="513"/>
      <c r="Q754" s="513"/>
      <c r="R754" s="513"/>
      <c r="S754" s="513"/>
      <c r="T754" s="513"/>
      <c r="U754" s="513"/>
      <c r="V754" s="513"/>
      <c r="W754" s="513"/>
      <c r="X754" s="513"/>
      <c r="Y754" s="513"/>
      <c r="Z754" s="513"/>
      <c r="AA754" s="513"/>
      <c r="AB754" s="513"/>
      <c r="AC754" s="513"/>
      <c r="AD754" s="513"/>
      <c r="AE754" s="513"/>
      <c r="AF754" s="513"/>
      <c r="AG754" s="513"/>
      <c r="AH754" s="513"/>
      <c r="AI754" s="513"/>
      <c r="AJ754" s="513"/>
      <c r="AK754" s="513"/>
      <c r="AL754" s="513"/>
      <c r="AM754" s="513"/>
      <c r="AN754" s="513"/>
    </row>
    <row r="755" spans="1:40" ht="18.75" customHeight="1">
      <c r="A755" s="513"/>
      <c r="B755" s="549"/>
      <c r="C755" s="513"/>
      <c r="D755" s="513"/>
      <c r="E755" s="513"/>
      <c r="F755" s="513"/>
      <c r="G755" s="513"/>
      <c r="H755" s="513"/>
      <c r="I755" s="513"/>
      <c r="J755" s="513"/>
      <c r="K755" s="513"/>
      <c r="L755" s="513"/>
      <c r="M755" s="513"/>
      <c r="N755" s="513"/>
      <c r="O755" s="513"/>
      <c r="P755" s="513"/>
      <c r="Q755" s="513"/>
      <c r="R755" s="513"/>
      <c r="S755" s="513"/>
      <c r="T755" s="513"/>
      <c r="U755" s="513"/>
      <c r="V755" s="513"/>
      <c r="W755" s="513"/>
      <c r="X755" s="513"/>
      <c r="Y755" s="513"/>
      <c r="Z755" s="513"/>
      <c r="AA755" s="513"/>
      <c r="AB755" s="513"/>
      <c r="AC755" s="513"/>
      <c r="AD755" s="513"/>
      <c r="AE755" s="513"/>
      <c r="AF755" s="513"/>
      <c r="AG755" s="513"/>
      <c r="AH755" s="513"/>
      <c r="AI755" s="513"/>
      <c r="AJ755" s="513"/>
      <c r="AK755" s="513"/>
      <c r="AL755" s="513"/>
      <c r="AM755" s="513"/>
      <c r="AN755" s="513"/>
    </row>
    <row r="756" spans="1:40" ht="18.75" customHeight="1">
      <c r="A756" s="513"/>
      <c r="B756" s="549"/>
      <c r="C756" s="513"/>
      <c r="D756" s="513"/>
      <c r="E756" s="513"/>
      <c r="F756" s="513"/>
      <c r="G756" s="513"/>
      <c r="H756" s="513"/>
      <c r="I756" s="513"/>
      <c r="J756" s="513"/>
      <c r="K756" s="513"/>
      <c r="L756" s="513"/>
      <c r="M756" s="513"/>
      <c r="N756" s="513"/>
      <c r="O756" s="513"/>
      <c r="P756" s="513"/>
      <c r="Q756" s="513"/>
      <c r="R756" s="513"/>
      <c r="S756" s="513"/>
      <c r="T756" s="513"/>
      <c r="U756" s="513"/>
      <c r="V756" s="513"/>
      <c r="W756" s="513"/>
      <c r="X756" s="513"/>
      <c r="Y756" s="513"/>
      <c r="Z756" s="513"/>
      <c r="AA756" s="513"/>
      <c r="AB756" s="513"/>
      <c r="AC756" s="513"/>
      <c r="AD756" s="513"/>
      <c r="AE756" s="513"/>
      <c r="AF756" s="513"/>
      <c r="AG756" s="513"/>
      <c r="AH756" s="513"/>
      <c r="AI756" s="513"/>
      <c r="AJ756" s="513"/>
      <c r="AK756" s="513"/>
      <c r="AL756" s="513"/>
      <c r="AM756" s="513"/>
      <c r="AN756" s="513"/>
    </row>
    <row r="757" spans="1:40" ht="18.75" customHeight="1">
      <c r="A757" s="513"/>
      <c r="B757" s="549"/>
      <c r="C757" s="513"/>
      <c r="D757" s="513"/>
      <c r="E757" s="513"/>
      <c r="F757" s="513"/>
      <c r="G757" s="513"/>
      <c r="H757" s="513"/>
      <c r="I757" s="513"/>
      <c r="J757" s="513"/>
      <c r="K757" s="513"/>
      <c r="L757" s="513"/>
      <c r="M757" s="513"/>
      <c r="N757" s="513"/>
      <c r="O757" s="513"/>
      <c r="P757" s="513"/>
      <c r="Q757" s="513"/>
      <c r="R757" s="513"/>
      <c r="S757" s="513"/>
      <c r="T757" s="513"/>
      <c r="U757" s="513"/>
      <c r="V757" s="513"/>
      <c r="W757" s="513"/>
      <c r="X757" s="513"/>
      <c r="Y757" s="513"/>
      <c r="Z757" s="513"/>
      <c r="AA757" s="513"/>
      <c r="AB757" s="513"/>
      <c r="AC757" s="513"/>
      <c r="AD757" s="513"/>
      <c r="AE757" s="513"/>
      <c r="AF757" s="513"/>
      <c r="AG757" s="513"/>
      <c r="AH757" s="513"/>
      <c r="AI757" s="513"/>
      <c r="AJ757" s="513"/>
      <c r="AK757" s="513"/>
      <c r="AL757" s="513"/>
      <c r="AM757" s="513"/>
      <c r="AN757" s="513"/>
    </row>
    <row r="758" spans="1:40" ht="18.75" customHeight="1">
      <c r="A758" s="513"/>
      <c r="B758" s="549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  <c r="R758" s="513"/>
      <c r="S758" s="513"/>
      <c r="T758" s="513"/>
      <c r="U758" s="513"/>
      <c r="V758" s="513"/>
      <c r="W758" s="513"/>
      <c r="X758" s="513"/>
      <c r="Y758" s="513"/>
      <c r="Z758" s="513"/>
      <c r="AA758" s="513"/>
      <c r="AB758" s="513"/>
      <c r="AC758" s="513"/>
      <c r="AD758" s="513"/>
      <c r="AE758" s="513"/>
      <c r="AF758" s="513"/>
      <c r="AG758" s="513"/>
      <c r="AH758" s="513"/>
      <c r="AI758" s="513"/>
      <c r="AJ758" s="513"/>
      <c r="AK758" s="513"/>
      <c r="AL758" s="513"/>
      <c r="AM758" s="513"/>
      <c r="AN758" s="513"/>
    </row>
    <row r="759" spans="1:40" ht="18.75" customHeight="1">
      <c r="A759" s="513"/>
      <c r="B759" s="549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  <c r="R759" s="513"/>
      <c r="S759" s="513"/>
      <c r="T759" s="513"/>
      <c r="U759" s="513"/>
      <c r="V759" s="513"/>
      <c r="W759" s="513"/>
      <c r="X759" s="513"/>
      <c r="Y759" s="513"/>
      <c r="Z759" s="513"/>
      <c r="AA759" s="513"/>
      <c r="AB759" s="513"/>
      <c r="AC759" s="513"/>
      <c r="AD759" s="513"/>
      <c r="AE759" s="513"/>
      <c r="AF759" s="513"/>
      <c r="AG759" s="513"/>
      <c r="AH759" s="513"/>
      <c r="AI759" s="513"/>
      <c r="AJ759" s="513"/>
      <c r="AK759" s="513"/>
      <c r="AL759" s="513"/>
      <c r="AM759" s="513"/>
      <c r="AN759" s="513"/>
    </row>
    <row r="760" spans="1:40" ht="18.75" customHeight="1">
      <c r="A760" s="513"/>
      <c r="B760" s="549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  <c r="R760" s="513"/>
      <c r="S760" s="513"/>
      <c r="T760" s="513"/>
      <c r="U760" s="513"/>
      <c r="V760" s="513"/>
      <c r="W760" s="513"/>
      <c r="X760" s="513"/>
      <c r="Y760" s="513"/>
      <c r="Z760" s="513"/>
      <c r="AA760" s="513"/>
      <c r="AB760" s="513"/>
      <c r="AC760" s="513"/>
      <c r="AD760" s="513"/>
      <c r="AE760" s="513"/>
      <c r="AF760" s="513"/>
      <c r="AG760" s="513"/>
      <c r="AH760" s="513"/>
      <c r="AI760" s="513"/>
      <c r="AJ760" s="513"/>
      <c r="AK760" s="513"/>
      <c r="AL760" s="513"/>
      <c r="AM760" s="513"/>
      <c r="AN760" s="513"/>
    </row>
    <row r="761" spans="1:40" ht="18.75" customHeight="1">
      <c r="A761" s="513"/>
      <c r="B761" s="549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  <c r="R761" s="513"/>
      <c r="S761" s="513"/>
      <c r="T761" s="513"/>
      <c r="U761" s="513"/>
      <c r="V761" s="513"/>
      <c r="W761" s="513"/>
      <c r="X761" s="513"/>
      <c r="Y761" s="513"/>
      <c r="Z761" s="513"/>
      <c r="AA761" s="513"/>
      <c r="AB761" s="513"/>
      <c r="AC761" s="513"/>
      <c r="AD761" s="513"/>
      <c r="AE761" s="513"/>
      <c r="AF761" s="513"/>
      <c r="AG761" s="513"/>
      <c r="AH761" s="513"/>
      <c r="AI761" s="513"/>
      <c r="AJ761" s="513"/>
      <c r="AK761" s="513"/>
      <c r="AL761" s="513"/>
      <c r="AM761" s="513"/>
      <c r="AN761" s="513"/>
    </row>
    <row r="762" spans="1:40" ht="18.75" customHeight="1">
      <c r="A762" s="513"/>
      <c r="B762" s="549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  <c r="R762" s="513"/>
      <c r="S762" s="513"/>
      <c r="T762" s="513"/>
      <c r="U762" s="513"/>
      <c r="V762" s="513"/>
      <c r="W762" s="513"/>
      <c r="X762" s="513"/>
      <c r="Y762" s="513"/>
      <c r="Z762" s="513"/>
      <c r="AA762" s="513"/>
      <c r="AB762" s="513"/>
      <c r="AC762" s="513"/>
      <c r="AD762" s="513"/>
      <c r="AE762" s="513"/>
      <c r="AF762" s="513"/>
      <c r="AG762" s="513"/>
      <c r="AH762" s="513"/>
      <c r="AI762" s="513"/>
      <c r="AJ762" s="513"/>
      <c r="AK762" s="513"/>
      <c r="AL762" s="513"/>
      <c r="AM762" s="513"/>
      <c r="AN762" s="513"/>
    </row>
    <row r="763" spans="1:40" ht="18.75" customHeight="1">
      <c r="A763" s="513"/>
      <c r="B763" s="549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  <c r="R763" s="513"/>
      <c r="S763" s="513"/>
      <c r="T763" s="513"/>
      <c r="U763" s="513"/>
      <c r="V763" s="513"/>
      <c r="W763" s="513"/>
      <c r="X763" s="513"/>
      <c r="Y763" s="513"/>
      <c r="Z763" s="513"/>
      <c r="AA763" s="513"/>
      <c r="AB763" s="513"/>
      <c r="AC763" s="513"/>
      <c r="AD763" s="513"/>
      <c r="AE763" s="513"/>
      <c r="AF763" s="513"/>
      <c r="AG763" s="513"/>
      <c r="AH763" s="513"/>
      <c r="AI763" s="513"/>
      <c r="AJ763" s="513"/>
      <c r="AK763" s="513"/>
      <c r="AL763" s="513"/>
      <c r="AM763" s="513"/>
      <c r="AN763" s="513"/>
    </row>
    <row r="764" spans="1:40" ht="18.75" customHeight="1">
      <c r="A764" s="513"/>
      <c r="B764" s="549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  <c r="R764" s="513"/>
      <c r="S764" s="513"/>
      <c r="T764" s="513"/>
      <c r="U764" s="513"/>
      <c r="V764" s="513"/>
      <c r="W764" s="513"/>
      <c r="X764" s="513"/>
      <c r="Y764" s="513"/>
      <c r="Z764" s="513"/>
      <c r="AA764" s="513"/>
      <c r="AB764" s="513"/>
      <c r="AC764" s="513"/>
      <c r="AD764" s="513"/>
      <c r="AE764" s="513"/>
      <c r="AF764" s="513"/>
      <c r="AG764" s="513"/>
      <c r="AH764" s="513"/>
      <c r="AI764" s="513"/>
      <c r="AJ764" s="513"/>
      <c r="AK764" s="513"/>
      <c r="AL764" s="513"/>
      <c r="AM764" s="513"/>
      <c r="AN764" s="513"/>
    </row>
    <row r="765" spans="1:40" ht="18.75" customHeight="1">
      <c r="A765" s="513"/>
      <c r="B765" s="549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  <c r="R765" s="513"/>
      <c r="S765" s="513"/>
      <c r="T765" s="513"/>
      <c r="U765" s="513"/>
      <c r="V765" s="513"/>
      <c r="W765" s="513"/>
      <c r="X765" s="513"/>
      <c r="Y765" s="513"/>
      <c r="Z765" s="513"/>
      <c r="AA765" s="513"/>
      <c r="AB765" s="513"/>
      <c r="AC765" s="513"/>
      <c r="AD765" s="513"/>
      <c r="AE765" s="513"/>
      <c r="AF765" s="513"/>
      <c r="AG765" s="513"/>
      <c r="AH765" s="513"/>
      <c r="AI765" s="513"/>
      <c r="AJ765" s="513"/>
      <c r="AK765" s="513"/>
      <c r="AL765" s="513"/>
      <c r="AM765" s="513"/>
      <c r="AN765" s="513"/>
    </row>
    <row r="766" spans="1:40" ht="18.75" customHeight="1">
      <c r="A766" s="513"/>
      <c r="B766" s="549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  <c r="R766" s="513"/>
      <c r="S766" s="513"/>
      <c r="T766" s="513"/>
      <c r="U766" s="513"/>
      <c r="V766" s="513"/>
      <c r="W766" s="513"/>
      <c r="X766" s="513"/>
      <c r="Y766" s="513"/>
      <c r="Z766" s="513"/>
      <c r="AA766" s="513"/>
      <c r="AB766" s="513"/>
      <c r="AC766" s="513"/>
      <c r="AD766" s="513"/>
      <c r="AE766" s="513"/>
      <c r="AF766" s="513"/>
      <c r="AG766" s="513"/>
      <c r="AH766" s="513"/>
      <c r="AI766" s="513"/>
      <c r="AJ766" s="513"/>
      <c r="AK766" s="513"/>
      <c r="AL766" s="513"/>
      <c r="AM766" s="513"/>
      <c r="AN766" s="513"/>
    </row>
    <row r="767" spans="1:40" ht="18.75" customHeight="1">
      <c r="A767" s="513"/>
      <c r="B767" s="549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  <c r="R767" s="513"/>
      <c r="S767" s="513"/>
      <c r="T767" s="513"/>
      <c r="U767" s="513"/>
      <c r="V767" s="513"/>
      <c r="W767" s="513"/>
      <c r="X767" s="513"/>
      <c r="Y767" s="513"/>
      <c r="Z767" s="513"/>
      <c r="AA767" s="513"/>
      <c r="AB767" s="513"/>
      <c r="AC767" s="513"/>
      <c r="AD767" s="513"/>
      <c r="AE767" s="513"/>
      <c r="AF767" s="513"/>
      <c r="AG767" s="513"/>
      <c r="AH767" s="513"/>
      <c r="AI767" s="513"/>
      <c r="AJ767" s="513"/>
      <c r="AK767" s="513"/>
      <c r="AL767" s="513"/>
      <c r="AM767" s="513"/>
      <c r="AN767" s="513"/>
    </row>
    <row r="768" spans="1:40" ht="18.75" customHeight="1">
      <c r="A768" s="513"/>
      <c r="B768" s="549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  <c r="R768" s="513"/>
      <c r="S768" s="513"/>
      <c r="T768" s="513"/>
      <c r="U768" s="513"/>
      <c r="V768" s="513"/>
      <c r="W768" s="513"/>
      <c r="X768" s="513"/>
      <c r="Y768" s="513"/>
      <c r="Z768" s="513"/>
      <c r="AA768" s="513"/>
      <c r="AB768" s="513"/>
      <c r="AC768" s="513"/>
      <c r="AD768" s="513"/>
      <c r="AE768" s="513"/>
      <c r="AF768" s="513"/>
      <c r="AG768" s="513"/>
      <c r="AH768" s="513"/>
      <c r="AI768" s="513"/>
      <c r="AJ768" s="513"/>
      <c r="AK768" s="513"/>
      <c r="AL768" s="513"/>
      <c r="AM768" s="513"/>
      <c r="AN768" s="513"/>
    </row>
    <row r="769" spans="1:40" ht="18.75" customHeight="1">
      <c r="A769" s="513"/>
      <c r="B769" s="549"/>
      <c r="C769" s="513"/>
      <c r="D769" s="513"/>
      <c r="E769" s="513"/>
      <c r="F769" s="513"/>
      <c r="G769" s="513"/>
      <c r="H769" s="513"/>
      <c r="I769" s="513"/>
      <c r="J769" s="513"/>
      <c r="K769" s="513"/>
      <c r="L769" s="513"/>
      <c r="M769" s="513"/>
      <c r="N769" s="513"/>
      <c r="O769" s="513"/>
      <c r="P769" s="513"/>
      <c r="Q769" s="513"/>
      <c r="R769" s="513"/>
      <c r="S769" s="513"/>
      <c r="T769" s="513"/>
      <c r="U769" s="513"/>
      <c r="V769" s="513"/>
      <c r="W769" s="513"/>
      <c r="X769" s="513"/>
      <c r="Y769" s="513"/>
      <c r="Z769" s="513"/>
      <c r="AA769" s="513"/>
      <c r="AB769" s="513"/>
      <c r="AC769" s="513"/>
      <c r="AD769" s="513"/>
      <c r="AE769" s="513"/>
      <c r="AF769" s="513"/>
      <c r="AG769" s="513"/>
      <c r="AH769" s="513"/>
      <c r="AI769" s="513"/>
      <c r="AJ769" s="513"/>
      <c r="AK769" s="513"/>
      <c r="AL769" s="513"/>
      <c r="AM769" s="513"/>
      <c r="AN769" s="513"/>
    </row>
    <row r="770" spans="1:40" ht="18.75" customHeight="1">
      <c r="A770" s="513"/>
      <c r="B770" s="549"/>
      <c r="C770" s="513"/>
      <c r="D770" s="513"/>
      <c r="E770" s="513"/>
      <c r="F770" s="513"/>
      <c r="G770" s="513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  <c r="R770" s="513"/>
      <c r="S770" s="513"/>
      <c r="T770" s="513"/>
      <c r="U770" s="513"/>
      <c r="V770" s="513"/>
      <c r="W770" s="513"/>
      <c r="X770" s="513"/>
      <c r="Y770" s="513"/>
      <c r="Z770" s="513"/>
      <c r="AA770" s="513"/>
      <c r="AB770" s="513"/>
      <c r="AC770" s="513"/>
      <c r="AD770" s="513"/>
      <c r="AE770" s="513"/>
      <c r="AF770" s="513"/>
      <c r="AG770" s="513"/>
      <c r="AH770" s="513"/>
      <c r="AI770" s="513"/>
      <c r="AJ770" s="513"/>
      <c r="AK770" s="513"/>
      <c r="AL770" s="513"/>
      <c r="AM770" s="513"/>
      <c r="AN770" s="513"/>
    </row>
    <row r="771" spans="1:40" ht="18.75" customHeight="1">
      <c r="A771" s="513"/>
      <c r="B771" s="549"/>
      <c r="C771" s="513"/>
      <c r="D771" s="513"/>
      <c r="E771" s="513"/>
      <c r="F771" s="513"/>
      <c r="G771" s="513"/>
      <c r="H771" s="513"/>
      <c r="I771" s="513"/>
      <c r="J771" s="513"/>
      <c r="K771" s="513"/>
      <c r="L771" s="513"/>
      <c r="M771" s="513"/>
      <c r="N771" s="513"/>
      <c r="O771" s="513"/>
      <c r="P771" s="513"/>
      <c r="Q771" s="513"/>
      <c r="R771" s="513"/>
      <c r="S771" s="513"/>
      <c r="T771" s="513"/>
      <c r="U771" s="513"/>
      <c r="V771" s="513"/>
      <c r="W771" s="513"/>
      <c r="X771" s="513"/>
      <c r="Y771" s="513"/>
      <c r="Z771" s="513"/>
      <c r="AA771" s="513"/>
      <c r="AB771" s="513"/>
      <c r="AC771" s="513"/>
      <c r="AD771" s="513"/>
      <c r="AE771" s="513"/>
      <c r="AF771" s="513"/>
      <c r="AG771" s="513"/>
      <c r="AH771" s="513"/>
      <c r="AI771" s="513"/>
      <c r="AJ771" s="513"/>
      <c r="AK771" s="513"/>
      <c r="AL771" s="513"/>
      <c r="AM771" s="513"/>
      <c r="AN771" s="513"/>
    </row>
    <row r="772" spans="1:40" ht="18.75" customHeight="1">
      <c r="A772" s="513"/>
      <c r="B772" s="549"/>
      <c r="C772" s="513"/>
      <c r="D772" s="513"/>
      <c r="E772" s="513"/>
      <c r="F772" s="513"/>
      <c r="G772" s="513"/>
      <c r="H772" s="513"/>
      <c r="I772" s="513"/>
      <c r="J772" s="513"/>
      <c r="K772" s="513"/>
      <c r="L772" s="513"/>
      <c r="M772" s="513"/>
      <c r="N772" s="513"/>
      <c r="O772" s="513"/>
      <c r="P772" s="513"/>
      <c r="Q772" s="513"/>
      <c r="R772" s="513"/>
      <c r="S772" s="513"/>
      <c r="T772" s="513"/>
      <c r="U772" s="513"/>
      <c r="V772" s="513"/>
      <c r="W772" s="513"/>
      <c r="X772" s="513"/>
      <c r="Y772" s="513"/>
      <c r="Z772" s="513"/>
      <c r="AA772" s="513"/>
      <c r="AB772" s="513"/>
      <c r="AC772" s="513"/>
      <c r="AD772" s="513"/>
      <c r="AE772" s="513"/>
      <c r="AF772" s="513"/>
      <c r="AG772" s="513"/>
      <c r="AH772" s="513"/>
      <c r="AI772" s="513"/>
      <c r="AJ772" s="513"/>
      <c r="AK772" s="513"/>
      <c r="AL772" s="513"/>
      <c r="AM772" s="513"/>
      <c r="AN772" s="513"/>
    </row>
    <row r="773" spans="1:40" ht="18.75" customHeight="1">
      <c r="A773" s="513"/>
      <c r="B773" s="549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  <c r="R773" s="513"/>
      <c r="S773" s="513"/>
      <c r="T773" s="513"/>
      <c r="U773" s="513"/>
      <c r="V773" s="513"/>
      <c r="W773" s="513"/>
      <c r="X773" s="513"/>
      <c r="Y773" s="513"/>
      <c r="Z773" s="513"/>
      <c r="AA773" s="513"/>
      <c r="AB773" s="513"/>
      <c r="AC773" s="513"/>
      <c r="AD773" s="513"/>
      <c r="AE773" s="513"/>
      <c r="AF773" s="513"/>
      <c r="AG773" s="513"/>
      <c r="AH773" s="513"/>
      <c r="AI773" s="513"/>
      <c r="AJ773" s="513"/>
      <c r="AK773" s="513"/>
      <c r="AL773" s="513"/>
      <c r="AM773" s="513"/>
      <c r="AN773" s="513"/>
    </row>
    <row r="774" spans="1:40" ht="18.75" customHeight="1">
      <c r="A774" s="513"/>
      <c r="B774" s="549"/>
      <c r="C774" s="513"/>
      <c r="D774" s="513"/>
      <c r="E774" s="513"/>
      <c r="F774" s="513"/>
      <c r="G774" s="513"/>
      <c r="H774" s="513"/>
      <c r="I774" s="513"/>
      <c r="J774" s="513"/>
      <c r="K774" s="513"/>
      <c r="L774" s="513"/>
      <c r="M774" s="513"/>
      <c r="N774" s="513"/>
      <c r="O774" s="513"/>
      <c r="P774" s="513"/>
      <c r="Q774" s="513"/>
      <c r="R774" s="513"/>
      <c r="S774" s="513"/>
      <c r="T774" s="513"/>
      <c r="U774" s="513"/>
      <c r="V774" s="513"/>
      <c r="W774" s="513"/>
      <c r="X774" s="513"/>
      <c r="Y774" s="513"/>
      <c r="Z774" s="513"/>
      <c r="AA774" s="513"/>
      <c r="AB774" s="513"/>
      <c r="AC774" s="513"/>
      <c r="AD774" s="513"/>
      <c r="AE774" s="513"/>
      <c r="AF774" s="513"/>
      <c r="AG774" s="513"/>
      <c r="AH774" s="513"/>
      <c r="AI774" s="513"/>
      <c r="AJ774" s="513"/>
      <c r="AK774" s="513"/>
      <c r="AL774" s="513"/>
      <c r="AM774" s="513"/>
      <c r="AN774" s="513"/>
    </row>
    <row r="775" spans="1:40" ht="18.75" customHeight="1">
      <c r="A775" s="513"/>
      <c r="B775" s="549"/>
      <c r="C775" s="513"/>
      <c r="D775" s="513"/>
      <c r="E775" s="513"/>
      <c r="F775" s="513"/>
      <c r="G775" s="513"/>
      <c r="H775" s="513"/>
      <c r="I775" s="513"/>
      <c r="J775" s="513"/>
      <c r="K775" s="513"/>
      <c r="L775" s="513"/>
      <c r="M775" s="513"/>
      <c r="N775" s="513"/>
      <c r="O775" s="513"/>
      <c r="P775" s="513"/>
      <c r="Q775" s="513"/>
      <c r="R775" s="513"/>
      <c r="S775" s="513"/>
      <c r="T775" s="513"/>
      <c r="U775" s="513"/>
      <c r="V775" s="513"/>
      <c r="W775" s="513"/>
      <c r="X775" s="513"/>
      <c r="Y775" s="513"/>
      <c r="Z775" s="513"/>
      <c r="AA775" s="513"/>
      <c r="AB775" s="513"/>
      <c r="AC775" s="513"/>
      <c r="AD775" s="513"/>
      <c r="AE775" s="513"/>
      <c r="AF775" s="513"/>
      <c r="AG775" s="513"/>
      <c r="AH775" s="513"/>
      <c r="AI775" s="513"/>
      <c r="AJ775" s="513"/>
      <c r="AK775" s="513"/>
      <c r="AL775" s="513"/>
      <c r="AM775" s="513"/>
      <c r="AN775" s="513"/>
    </row>
    <row r="776" spans="1:40" ht="18.75" customHeight="1">
      <c r="A776" s="513"/>
      <c r="B776" s="549"/>
      <c r="C776" s="513"/>
      <c r="D776" s="513"/>
      <c r="E776" s="513"/>
      <c r="F776" s="513"/>
      <c r="G776" s="513"/>
      <c r="H776" s="513"/>
      <c r="I776" s="513"/>
      <c r="J776" s="513"/>
      <c r="K776" s="513"/>
      <c r="L776" s="513"/>
      <c r="M776" s="513"/>
      <c r="N776" s="513"/>
      <c r="O776" s="513"/>
      <c r="P776" s="513"/>
      <c r="Q776" s="513"/>
      <c r="R776" s="513"/>
      <c r="S776" s="513"/>
      <c r="T776" s="513"/>
      <c r="U776" s="513"/>
      <c r="V776" s="513"/>
      <c r="W776" s="513"/>
      <c r="X776" s="513"/>
      <c r="Y776" s="513"/>
      <c r="Z776" s="513"/>
      <c r="AA776" s="513"/>
      <c r="AB776" s="513"/>
      <c r="AC776" s="513"/>
      <c r="AD776" s="513"/>
      <c r="AE776" s="513"/>
      <c r="AF776" s="513"/>
      <c r="AG776" s="513"/>
      <c r="AH776" s="513"/>
      <c r="AI776" s="513"/>
      <c r="AJ776" s="513"/>
      <c r="AK776" s="513"/>
      <c r="AL776" s="513"/>
      <c r="AM776" s="513"/>
      <c r="AN776" s="513"/>
    </row>
    <row r="777" spans="1:40" ht="18.75" customHeight="1">
      <c r="A777" s="513"/>
      <c r="B777" s="549"/>
      <c r="C777" s="513"/>
      <c r="D777" s="513"/>
      <c r="E777" s="513"/>
      <c r="F777" s="513"/>
      <c r="G777" s="513"/>
      <c r="H777" s="513"/>
      <c r="I777" s="513"/>
      <c r="J777" s="513"/>
      <c r="K777" s="513"/>
      <c r="L777" s="513"/>
      <c r="M777" s="513"/>
      <c r="N777" s="513"/>
      <c r="O777" s="513"/>
      <c r="P777" s="513"/>
      <c r="Q777" s="513"/>
      <c r="R777" s="513"/>
      <c r="S777" s="513"/>
      <c r="T777" s="513"/>
      <c r="U777" s="513"/>
      <c r="V777" s="513"/>
      <c r="W777" s="513"/>
      <c r="X777" s="513"/>
      <c r="Y777" s="513"/>
      <c r="Z777" s="513"/>
      <c r="AA777" s="513"/>
      <c r="AB777" s="513"/>
      <c r="AC777" s="513"/>
      <c r="AD777" s="513"/>
      <c r="AE777" s="513"/>
      <c r="AF777" s="513"/>
      <c r="AG777" s="513"/>
      <c r="AH777" s="513"/>
      <c r="AI777" s="513"/>
      <c r="AJ777" s="513"/>
      <c r="AK777" s="513"/>
      <c r="AL777" s="513"/>
      <c r="AM777" s="513"/>
      <c r="AN777" s="513"/>
    </row>
    <row r="778" spans="1:40" ht="18.75" customHeight="1">
      <c r="A778" s="513"/>
      <c r="B778" s="549"/>
      <c r="C778" s="513"/>
      <c r="D778" s="513"/>
      <c r="E778" s="513"/>
      <c r="F778" s="513"/>
      <c r="G778" s="513"/>
      <c r="H778" s="513"/>
      <c r="I778" s="513"/>
      <c r="J778" s="513"/>
      <c r="K778" s="513"/>
      <c r="L778" s="513"/>
      <c r="M778" s="513"/>
      <c r="N778" s="513"/>
      <c r="O778" s="513"/>
      <c r="P778" s="513"/>
      <c r="Q778" s="513"/>
      <c r="R778" s="513"/>
      <c r="S778" s="513"/>
      <c r="T778" s="513"/>
      <c r="U778" s="513"/>
      <c r="V778" s="513"/>
      <c r="W778" s="513"/>
      <c r="X778" s="513"/>
      <c r="Y778" s="513"/>
      <c r="Z778" s="513"/>
      <c r="AA778" s="513"/>
      <c r="AB778" s="513"/>
      <c r="AC778" s="513"/>
      <c r="AD778" s="513"/>
      <c r="AE778" s="513"/>
      <c r="AF778" s="513"/>
      <c r="AG778" s="513"/>
      <c r="AH778" s="513"/>
      <c r="AI778" s="513"/>
      <c r="AJ778" s="513"/>
      <c r="AK778" s="513"/>
      <c r="AL778" s="513"/>
      <c r="AM778" s="513"/>
      <c r="AN778" s="513"/>
    </row>
    <row r="779" spans="1:40" ht="18.75" customHeight="1">
      <c r="A779" s="513"/>
      <c r="B779" s="549"/>
      <c r="C779" s="513"/>
      <c r="D779" s="513"/>
      <c r="E779" s="513"/>
      <c r="F779" s="513"/>
      <c r="G779" s="513"/>
      <c r="H779" s="513"/>
      <c r="I779" s="513"/>
      <c r="J779" s="513"/>
      <c r="K779" s="513"/>
      <c r="L779" s="513"/>
      <c r="M779" s="513"/>
      <c r="N779" s="513"/>
      <c r="O779" s="513"/>
      <c r="P779" s="513"/>
      <c r="Q779" s="513"/>
      <c r="R779" s="513"/>
      <c r="S779" s="513"/>
      <c r="T779" s="513"/>
      <c r="U779" s="513"/>
      <c r="V779" s="513"/>
      <c r="W779" s="513"/>
      <c r="X779" s="513"/>
      <c r="Y779" s="513"/>
      <c r="Z779" s="513"/>
      <c r="AA779" s="513"/>
      <c r="AB779" s="513"/>
      <c r="AC779" s="513"/>
      <c r="AD779" s="513"/>
      <c r="AE779" s="513"/>
      <c r="AF779" s="513"/>
      <c r="AG779" s="513"/>
      <c r="AH779" s="513"/>
      <c r="AI779" s="513"/>
      <c r="AJ779" s="513"/>
      <c r="AK779" s="513"/>
      <c r="AL779" s="513"/>
      <c r="AM779" s="513"/>
      <c r="AN779" s="513"/>
    </row>
    <row r="780" spans="1:40" ht="18.75" customHeight="1">
      <c r="A780" s="513"/>
      <c r="B780" s="549"/>
      <c r="C780" s="513"/>
      <c r="D780" s="513"/>
      <c r="E780" s="513"/>
      <c r="F780" s="513"/>
      <c r="G780" s="513"/>
      <c r="H780" s="513"/>
      <c r="I780" s="513"/>
      <c r="J780" s="513"/>
      <c r="K780" s="513"/>
      <c r="L780" s="513"/>
      <c r="M780" s="513"/>
      <c r="N780" s="513"/>
      <c r="O780" s="513"/>
      <c r="P780" s="513"/>
      <c r="Q780" s="513"/>
      <c r="R780" s="513"/>
      <c r="S780" s="513"/>
      <c r="T780" s="513"/>
      <c r="U780" s="513"/>
      <c r="V780" s="513"/>
      <c r="W780" s="513"/>
      <c r="X780" s="513"/>
      <c r="Y780" s="513"/>
      <c r="Z780" s="513"/>
      <c r="AA780" s="513"/>
      <c r="AB780" s="513"/>
      <c r="AC780" s="513"/>
      <c r="AD780" s="513"/>
      <c r="AE780" s="513"/>
      <c r="AF780" s="513"/>
      <c r="AG780" s="513"/>
      <c r="AH780" s="513"/>
      <c r="AI780" s="513"/>
      <c r="AJ780" s="513"/>
      <c r="AK780" s="513"/>
      <c r="AL780" s="513"/>
      <c r="AM780" s="513"/>
      <c r="AN780" s="513"/>
    </row>
    <row r="781" spans="1:40" ht="18.75" customHeight="1">
      <c r="A781" s="513"/>
      <c r="B781" s="549"/>
      <c r="C781" s="513"/>
      <c r="D781" s="513"/>
      <c r="E781" s="513"/>
      <c r="F781" s="513"/>
      <c r="G781" s="513"/>
      <c r="H781" s="513"/>
      <c r="I781" s="513"/>
      <c r="J781" s="513"/>
      <c r="K781" s="513"/>
      <c r="L781" s="513"/>
      <c r="M781" s="513"/>
      <c r="N781" s="513"/>
      <c r="O781" s="513"/>
      <c r="P781" s="513"/>
      <c r="Q781" s="513"/>
      <c r="R781" s="513"/>
      <c r="S781" s="513"/>
      <c r="T781" s="513"/>
      <c r="U781" s="513"/>
      <c r="V781" s="513"/>
      <c r="W781" s="513"/>
      <c r="X781" s="513"/>
      <c r="Y781" s="513"/>
      <c r="Z781" s="513"/>
      <c r="AA781" s="513"/>
      <c r="AB781" s="513"/>
      <c r="AC781" s="513"/>
      <c r="AD781" s="513"/>
      <c r="AE781" s="513"/>
      <c r="AF781" s="513"/>
      <c r="AG781" s="513"/>
      <c r="AH781" s="513"/>
      <c r="AI781" s="513"/>
      <c r="AJ781" s="513"/>
      <c r="AK781" s="513"/>
      <c r="AL781" s="513"/>
      <c r="AM781" s="513"/>
      <c r="AN781" s="513"/>
    </row>
    <row r="782" spans="1:40" ht="18.75" customHeight="1">
      <c r="A782" s="513"/>
      <c r="B782" s="549"/>
      <c r="C782" s="513"/>
      <c r="D782" s="513"/>
      <c r="E782" s="513"/>
      <c r="F782" s="513"/>
      <c r="G782" s="513"/>
      <c r="H782" s="513"/>
      <c r="I782" s="513"/>
      <c r="J782" s="513"/>
      <c r="K782" s="513"/>
      <c r="L782" s="513"/>
      <c r="M782" s="513"/>
      <c r="N782" s="513"/>
      <c r="O782" s="513"/>
      <c r="P782" s="513"/>
      <c r="Q782" s="513"/>
      <c r="R782" s="513"/>
      <c r="S782" s="513"/>
      <c r="T782" s="513"/>
      <c r="U782" s="513"/>
      <c r="V782" s="513"/>
      <c r="W782" s="513"/>
      <c r="X782" s="513"/>
      <c r="Y782" s="513"/>
      <c r="Z782" s="513"/>
      <c r="AA782" s="513"/>
      <c r="AB782" s="513"/>
      <c r="AC782" s="513"/>
      <c r="AD782" s="513"/>
      <c r="AE782" s="513"/>
      <c r="AF782" s="513"/>
      <c r="AG782" s="513"/>
      <c r="AH782" s="513"/>
      <c r="AI782" s="513"/>
      <c r="AJ782" s="513"/>
      <c r="AK782" s="513"/>
      <c r="AL782" s="513"/>
      <c r="AM782" s="513"/>
      <c r="AN782" s="513"/>
    </row>
    <row r="783" spans="1:40" ht="18.75" customHeight="1">
      <c r="A783" s="513"/>
      <c r="B783" s="549"/>
      <c r="C783" s="513"/>
      <c r="D783" s="513"/>
      <c r="E783" s="513"/>
      <c r="F783" s="513"/>
      <c r="G783" s="513"/>
      <c r="H783" s="513"/>
      <c r="I783" s="513"/>
      <c r="J783" s="513"/>
      <c r="K783" s="513"/>
      <c r="L783" s="513"/>
      <c r="M783" s="513"/>
      <c r="N783" s="513"/>
      <c r="O783" s="513"/>
      <c r="P783" s="513"/>
      <c r="Q783" s="513"/>
      <c r="R783" s="513"/>
      <c r="S783" s="513"/>
      <c r="T783" s="513"/>
      <c r="U783" s="513"/>
      <c r="V783" s="513"/>
      <c r="W783" s="513"/>
      <c r="X783" s="513"/>
      <c r="Y783" s="513"/>
      <c r="Z783" s="513"/>
      <c r="AA783" s="513"/>
      <c r="AB783" s="513"/>
      <c r="AC783" s="513"/>
      <c r="AD783" s="513"/>
      <c r="AE783" s="513"/>
      <c r="AF783" s="513"/>
      <c r="AG783" s="513"/>
      <c r="AH783" s="513"/>
      <c r="AI783" s="513"/>
      <c r="AJ783" s="513"/>
      <c r="AK783" s="513"/>
      <c r="AL783" s="513"/>
      <c r="AM783" s="513"/>
      <c r="AN783" s="513"/>
    </row>
    <row r="784" spans="1:40" ht="18.75" customHeight="1">
      <c r="A784" s="513"/>
      <c r="B784" s="549"/>
      <c r="C784" s="513"/>
      <c r="D784" s="513"/>
      <c r="E784" s="513"/>
      <c r="F784" s="513"/>
      <c r="G784" s="513"/>
      <c r="H784" s="513"/>
      <c r="I784" s="513"/>
      <c r="J784" s="513"/>
      <c r="K784" s="513"/>
      <c r="L784" s="513"/>
      <c r="M784" s="513"/>
      <c r="N784" s="513"/>
      <c r="O784" s="513"/>
      <c r="P784" s="513"/>
      <c r="Q784" s="513"/>
      <c r="R784" s="513"/>
      <c r="S784" s="513"/>
      <c r="T784" s="513"/>
      <c r="U784" s="513"/>
      <c r="V784" s="513"/>
      <c r="W784" s="513"/>
      <c r="X784" s="513"/>
      <c r="Y784" s="513"/>
      <c r="Z784" s="513"/>
      <c r="AA784" s="513"/>
      <c r="AB784" s="513"/>
      <c r="AC784" s="513"/>
      <c r="AD784" s="513"/>
      <c r="AE784" s="513"/>
      <c r="AF784" s="513"/>
      <c r="AG784" s="513"/>
      <c r="AH784" s="513"/>
      <c r="AI784" s="513"/>
      <c r="AJ784" s="513"/>
      <c r="AK784" s="513"/>
      <c r="AL784" s="513"/>
      <c r="AM784" s="513"/>
      <c r="AN784" s="513"/>
    </row>
    <row r="785" spans="1:40" ht="18.75" customHeight="1">
      <c r="A785" s="513"/>
      <c r="B785" s="549"/>
      <c r="C785" s="513"/>
      <c r="D785" s="513"/>
      <c r="E785" s="513"/>
      <c r="F785" s="513"/>
      <c r="G785" s="513"/>
      <c r="H785" s="513"/>
      <c r="I785" s="513"/>
      <c r="J785" s="513"/>
      <c r="K785" s="513"/>
      <c r="L785" s="513"/>
      <c r="M785" s="513"/>
      <c r="N785" s="513"/>
      <c r="O785" s="513"/>
      <c r="P785" s="513"/>
      <c r="Q785" s="513"/>
      <c r="R785" s="513"/>
      <c r="S785" s="513"/>
      <c r="T785" s="513"/>
      <c r="U785" s="513"/>
      <c r="V785" s="513"/>
      <c r="W785" s="513"/>
      <c r="X785" s="513"/>
      <c r="Y785" s="513"/>
      <c r="Z785" s="513"/>
      <c r="AA785" s="513"/>
      <c r="AB785" s="513"/>
      <c r="AC785" s="513"/>
      <c r="AD785" s="513"/>
      <c r="AE785" s="513"/>
      <c r="AF785" s="513"/>
      <c r="AG785" s="513"/>
      <c r="AH785" s="513"/>
      <c r="AI785" s="513"/>
      <c r="AJ785" s="513"/>
      <c r="AK785" s="513"/>
      <c r="AL785" s="513"/>
      <c r="AM785" s="513"/>
      <c r="AN785" s="513"/>
    </row>
    <row r="786" spans="1:40" ht="18.75" customHeight="1">
      <c r="A786" s="513"/>
      <c r="B786" s="549"/>
      <c r="C786" s="513"/>
      <c r="D786" s="513"/>
      <c r="E786" s="513"/>
      <c r="F786" s="513"/>
      <c r="G786" s="513"/>
      <c r="H786" s="513"/>
      <c r="I786" s="513"/>
      <c r="J786" s="513"/>
      <c r="K786" s="513"/>
      <c r="L786" s="513"/>
      <c r="M786" s="513"/>
      <c r="N786" s="513"/>
      <c r="O786" s="513"/>
      <c r="P786" s="513"/>
      <c r="Q786" s="513"/>
      <c r="R786" s="513"/>
      <c r="S786" s="513"/>
      <c r="T786" s="513"/>
      <c r="U786" s="513"/>
      <c r="V786" s="513"/>
      <c r="W786" s="513"/>
      <c r="X786" s="513"/>
      <c r="Y786" s="513"/>
      <c r="Z786" s="513"/>
      <c r="AA786" s="513"/>
      <c r="AB786" s="513"/>
      <c r="AC786" s="513"/>
      <c r="AD786" s="513"/>
      <c r="AE786" s="513"/>
      <c r="AF786" s="513"/>
      <c r="AG786" s="513"/>
      <c r="AH786" s="513"/>
      <c r="AI786" s="513"/>
      <c r="AJ786" s="513"/>
      <c r="AK786" s="513"/>
      <c r="AL786" s="513"/>
      <c r="AM786" s="513"/>
      <c r="AN786" s="513"/>
    </row>
    <row r="787" spans="1:40" ht="18.75" customHeight="1">
      <c r="A787" s="513"/>
      <c r="B787" s="549"/>
      <c r="C787" s="513"/>
      <c r="D787" s="513"/>
      <c r="E787" s="513"/>
      <c r="F787" s="513"/>
      <c r="G787" s="513"/>
      <c r="H787" s="513"/>
      <c r="I787" s="513"/>
      <c r="J787" s="513"/>
      <c r="K787" s="513"/>
      <c r="L787" s="513"/>
      <c r="M787" s="513"/>
      <c r="N787" s="513"/>
      <c r="O787" s="513"/>
      <c r="P787" s="513"/>
      <c r="Q787" s="513"/>
      <c r="R787" s="513"/>
      <c r="S787" s="513"/>
      <c r="T787" s="513"/>
      <c r="U787" s="513"/>
      <c r="V787" s="513"/>
      <c r="W787" s="513"/>
      <c r="X787" s="513"/>
      <c r="Y787" s="513"/>
      <c r="Z787" s="513"/>
      <c r="AA787" s="513"/>
      <c r="AB787" s="513"/>
      <c r="AC787" s="513"/>
      <c r="AD787" s="513"/>
      <c r="AE787" s="513"/>
      <c r="AF787" s="513"/>
      <c r="AG787" s="513"/>
      <c r="AH787" s="513"/>
      <c r="AI787" s="513"/>
      <c r="AJ787" s="513"/>
      <c r="AK787" s="513"/>
      <c r="AL787" s="513"/>
      <c r="AM787" s="513"/>
      <c r="AN787" s="513"/>
    </row>
    <row r="788" spans="1:40" ht="18.75" customHeight="1">
      <c r="A788" s="513"/>
      <c r="B788" s="549"/>
      <c r="C788" s="513"/>
      <c r="D788" s="513"/>
      <c r="E788" s="513"/>
      <c r="F788" s="513"/>
      <c r="G788" s="513"/>
      <c r="H788" s="513"/>
      <c r="I788" s="513"/>
      <c r="J788" s="513"/>
      <c r="K788" s="513"/>
      <c r="L788" s="513"/>
      <c r="M788" s="513"/>
      <c r="N788" s="513"/>
      <c r="O788" s="513"/>
      <c r="P788" s="513"/>
      <c r="Q788" s="513"/>
      <c r="R788" s="513"/>
      <c r="S788" s="513"/>
      <c r="T788" s="513"/>
      <c r="U788" s="513"/>
      <c r="V788" s="513"/>
      <c r="W788" s="513"/>
      <c r="X788" s="513"/>
      <c r="Y788" s="513"/>
      <c r="Z788" s="513"/>
      <c r="AA788" s="513"/>
      <c r="AB788" s="513"/>
      <c r="AC788" s="513"/>
      <c r="AD788" s="513"/>
      <c r="AE788" s="513"/>
      <c r="AF788" s="513"/>
      <c r="AG788" s="513"/>
      <c r="AH788" s="513"/>
      <c r="AI788" s="513"/>
      <c r="AJ788" s="513"/>
      <c r="AK788" s="513"/>
      <c r="AL788" s="513"/>
      <c r="AM788" s="513"/>
      <c r="AN788" s="513"/>
    </row>
    <row r="789" spans="1:40" ht="18.75" customHeight="1">
      <c r="A789" s="513"/>
      <c r="B789" s="549"/>
      <c r="C789" s="513"/>
      <c r="D789" s="513"/>
      <c r="E789" s="513"/>
      <c r="F789" s="513"/>
      <c r="G789" s="513"/>
      <c r="H789" s="513"/>
      <c r="I789" s="513"/>
      <c r="J789" s="513"/>
      <c r="K789" s="513"/>
      <c r="L789" s="513"/>
      <c r="M789" s="513"/>
      <c r="N789" s="513"/>
      <c r="O789" s="513"/>
      <c r="P789" s="513"/>
      <c r="Q789" s="513"/>
      <c r="R789" s="513"/>
      <c r="S789" s="513"/>
      <c r="T789" s="513"/>
      <c r="U789" s="513"/>
      <c r="V789" s="513"/>
      <c r="W789" s="513"/>
      <c r="X789" s="513"/>
      <c r="Y789" s="513"/>
      <c r="Z789" s="513"/>
      <c r="AA789" s="513"/>
      <c r="AB789" s="513"/>
      <c r="AC789" s="513"/>
      <c r="AD789" s="513"/>
      <c r="AE789" s="513"/>
      <c r="AF789" s="513"/>
      <c r="AG789" s="513"/>
      <c r="AH789" s="513"/>
      <c r="AI789" s="513"/>
      <c r="AJ789" s="513"/>
      <c r="AK789" s="513"/>
      <c r="AL789" s="513"/>
      <c r="AM789" s="513"/>
      <c r="AN789" s="513"/>
    </row>
    <row r="790" spans="1:40" ht="18.75" customHeight="1">
      <c r="A790" s="513"/>
      <c r="B790" s="549"/>
      <c r="C790" s="513"/>
      <c r="D790" s="513"/>
      <c r="E790" s="513"/>
      <c r="F790" s="513"/>
      <c r="G790" s="513"/>
      <c r="H790" s="513"/>
      <c r="I790" s="513"/>
      <c r="J790" s="513"/>
      <c r="K790" s="513"/>
      <c r="L790" s="513"/>
      <c r="M790" s="513"/>
      <c r="N790" s="513"/>
      <c r="O790" s="513"/>
      <c r="P790" s="513"/>
      <c r="Q790" s="513"/>
      <c r="R790" s="513"/>
      <c r="S790" s="513"/>
      <c r="T790" s="513"/>
      <c r="U790" s="513"/>
      <c r="V790" s="513"/>
      <c r="W790" s="513"/>
      <c r="X790" s="513"/>
      <c r="Y790" s="513"/>
      <c r="Z790" s="513"/>
      <c r="AA790" s="513"/>
      <c r="AB790" s="513"/>
      <c r="AC790" s="513"/>
      <c r="AD790" s="513"/>
      <c r="AE790" s="513"/>
      <c r="AF790" s="513"/>
      <c r="AG790" s="513"/>
      <c r="AH790" s="513"/>
      <c r="AI790" s="513"/>
      <c r="AJ790" s="513"/>
      <c r="AK790" s="513"/>
      <c r="AL790" s="513"/>
      <c r="AM790" s="513"/>
      <c r="AN790" s="513"/>
    </row>
    <row r="791" spans="1:40" ht="18.75" customHeight="1">
      <c r="A791" s="513"/>
      <c r="B791" s="549"/>
      <c r="C791" s="513"/>
      <c r="D791" s="513"/>
      <c r="E791" s="513"/>
      <c r="F791" s="513"/>
      <c r="G791" s="513"/>
      <c r="H791" s="513"/>
      <c r="I791" s="513"/>
      <c r="J791" s="513"/>
      <c r="K791" s="513"/>
      <c r="L791" s="513"/>
      <c r="M791" s="513"/>
      <c r="N791" s="513"/>
      <c r="O791" s="513"/>
      <c r="P791" s="513"/>
      <c r="Q791" s="513"/>
      <c r="R791" s="513"/>
      <c r="S791" s="513"/>
      <c r="T791" s="513"/>
      <c r="U791" s="513"/>
      <c r="V791" s="513"/>
      <c r="W791" s="513"/>
      <c r="X791" s="513"/>
      <c r="Y791" s="513"/>
      <c r="Z791" s="513"/>
      <c r="AA791" s="513"/>
      <c r="AB791" s="513"/>
      <c r="AC791" s="513"/>
      <c r="AD791" s="513"/>
      <c r="AE791" s="513"/>
      <c r="AF791" s="513"/>
      <c r="AG791" s="513"/>
      <c r="AH791" s="513"/>
      <c r="AI791" s="513"/>
      <c r="AJ791" s="513"/>
      <c r="AK791" s="513"/>
      <c r="AL791" s="513"/>
      <c r="AM791" s="513"/>
      <c r="AN791" s="513"/>
    </row>
    <row r="792" spans="1:40" ht="18.75" customHeight="1">
      <c r="A792" s="513"/>
      <c r="B792" s="549"/>
      <c r="C792" s="513"/>
      <c r="D792" s="513"/>
      <c r="E792" s="513"/>
      <c r="F792" s="513"/>
      <c r="G792" s="513"/>
      <c r="H792" s="513"/>
      <c r="I792" s="513"/>
      <c r="J792" s="513"/>
      <c r="K792" s="513"/>
      <c r="L792" s="513"/>
      <c r="M792" s="513"/>
      <c r="N792" s="513"/>
      <c r="O792" s="513"/>
      <c r="P792" s="513"/>
      <c r="Q792" s="513"/>
      <c r="R792" s="513"/>
      <c r="S792" s="513"/>
      <c r="T792" s="513"/>
      <c r="U792" s="513"/>
      <c r="V792" s="513"/>
      <c r="W792" s="513"/>
      <c r="X792" s="513"/>
      <c r="Y792" s="513"/>
      <c r="Z792" s="513"/>
      <c r="AA792" s="513"/>
      <c r="AB792" s="513"/>
      <c r="AC792" s="513"/>
      <c r="AD792" s="513"/>
      <c r="AE792" s="513"/>
      <c r="AF792" s="513"/>
      <c r="AG792" s="513"/>
      <c r="AH792" s="513"/>
      <c r="AI792" s="513"/>
      <c r="AJ792" s="513"/>
      <c r="AK792" s="513"/>
      <c r="AL792" s="513"/>
      <c r="AM792" s="513"/>
      <c r="AN792" s="513"/>
    </row>
    <row r="793" spans="1:40" ht="18.75" customHeight="1">
      <c r="A793" s="513"/>
      <c r="B793" s="549"/>
      <c r="C793" s="513"/>
      <c r="D793" s="513"/>
      <c r="E793" s="513"/>
      <c r="F793" s="513"/>
      <c r="G793" s="513"/>
      <c r="H793" s="513"/>
      <c r="I793" s="513"/>
      <c r="J793" s="513"/>
      <c r="K793" s="513"/>
      <c r="L793" s="513"/>
      <c r="M793" s="513"/>
      <c r="N793" s="513"/>
      <c r="O793" s="513"/>
      <c r="P793" s="513"/>
      <c r="Q793" s="513"/>
      <c r="R793" s="513"/>
      <c r="S793" s="513"/>
      <c r="T793" s="513"/>
      <c r="U793" s="513"/>
      <c r="V793" s="513"/>
      <c r="W793" s="513"/>
      <c r="X793" s="513"/>
      <c r="Y793" s="513"/>
      <c r="Z793" s="513"/>
      <c r="AA793" s="513"/>
      <c r="AB793" s="513"/>
      <c r="AC793" s="513"/>
      <c r="AD793" s="513"/>
      <c r="AE793" s="513"/>
      <c r="AF793" s="513"/>
      <c r="AG793" s="513"/>
      <c r="AH793" s="513"/>
      <c r="AI793" s="513"/>
      <c r="AJ793" s="513"/>
      <c r="AK793" s="513"/>
      <c r="AL793" s="513"/>
      <c r="AM793" s="513"/>
      <c r="AN793" s="513"/>
    </row>
    <row r="794" spans="1:40" ht="18.75" customHeight="1">
      <c r="A794" s="513"/>
      <c r="B794" s="549"/>
      <c r="C794" s="513"/>
      <c r="D794" s="513"/>
      <c r="E794" s="513"/>
      <c r="F794" s="513"/>
      <c r="G794" s="513"/>
      <c r="H794" s="513"/>
      <c r="I794" s="513"/>
      <c r="J794" s="513"/>
      <c r="K794" s="513"/>
      <c r="L794" s="513"/>
      <c r="M794" s="513"/>
      <c r="N794" s="513"/>
      <c r="O794" s="513"/>
      <c r="P794" s="513"/>
      <c r="Q794" s="513"/>
      <c r="R794" s="513"/>
      <c r="S794" s="513"/>
      <c r="T794" s="513"/>
      <c r="U794" s="513"/>
      <c r="V794" s="513"/>
      <c r="W794" s="513"/>
      <c r="X794" s="513"/>
      <c r="Y794" s="513"/>
      <c r="Z794" s="513"/>
      <c r="AA794" s="513"/>
      <c r="AB794" s="513"/>
      <c r="AC794" s="513"/>
      <c r="AD794" s="513"/>
      <c r="AE794" s="513"/>
      <c r="AF794" s="513"/>
      <c r="AG794" s="513"/>
      <c r="AH794" s="513"/>
      <c r="AI794" s="513"/>
      <c r="AJ794" s="513"/>
      <c r="AK794" s="513"/>
      <c r="AL794" s="513"/>
      <c r="AM794" s="513"/>
      <c r="AN794" s="513"/>
    </row>
    <row r="795" spans="1:40" ht="18.75" customHeight="1">
      <c r="A795" s="513"/>
      <c r="B795" s="549"/>
      <c r="C795" s="513"/>
      <c r="D795" s="513"/>
      <c r="E795" s="513"/>
      <c r="F795" s="513"/>
      <c r="G795" s="513"/>
      <c r="H795" s="513"/>
      <c r="I795" s="513"/>
      <c r="J795" s="513"/>
      <c r="K795" s="513"/>
      <c r="L795" s="513"/>
      <c r="M795" s="513"/>
      <c r="N795" s="513"/>
      <c r="O795" s="513"/>
      <c r="P795" s="513"/>
      <c r="Q795" s="513"/>
      <c r="R795" s="513"/>
      <c r="S795" s="513"/>
      <c r="T795" s="513"/>
      <c r="U795" s="513"/>
      <c r="V795" s="513"/>
      <c r="W795" s="513"/>
      <c r="X795" s="513"/>
      <c r="Y795" s="513"/>
      <c r="Z795" s="513"/>
      <c r="AA795" s="513"/>
      <c r="AB795" s="513"/>
      <c r="AC795" s="513"/>
      <c r="AD795" s="513"/>
      <c r="AE795" s="513"/>
      <c r="AF795" s="513"/>
      <c r="AG795" s="513"/>
      <c r="AH795" s="513"/>
      <c r="AI795" s="513"/>
      <c r="AJ795" s="513"/>
      <c r="AK795" s="513"/>
      <c r="AL795" s="513"/>
      <c r="AM795" s="513"/>
      <c r="AN795" s="513"/>
    </row>
    <row r="796" spans="1:40" ht="18.75" customHeight="1">
      <c r="A796" s="513"/>
      <c r="B796" s="549"/>
      <c r="C796" s="513"/>
      <c r="D796" s="513"/>
      <c r="E796" s="513"/>
      <c r="F796" s="513"/>
      <c r="G796" s="513"/>
      <c r="H796" s="513"/>
      <c r="I796" s="513"/>
      <c r="J796" s="513"/>
      <c r="K796" s="513"/>
      <c r="L796" s="513"/>
      <c r="M796" s="513"/>
      <c r="N796" s="513"/>
      <c r="O796" s="513"/>
      <c r="P796" s="513"/>
      <c r="Q796" s="513"/>
      <c r="R796" s="513"/>
      <c r="S796" s="513"/>
      <c r="T796" s="513"/>
      <c r="U796" s="513"/>
      <c r="V796" s="513"/>
      <c r="W796" s="513"/>
      <c r="X796" s="513"/>
      <c r="Y796" s="513"/>
      <c r="Z796" s="513"/>
      <c r="AA796" s="513"/>
      <c r="AB796" s="513"/>
      <c r="AC796" s="513"/>
      <c r="AD796" s="513"/>
      <c r="AE796" s="513"/>
      <c r="AF796" s="513"/>
      <c r="AG796" s="513"/>
      <c r="AH796" s="513"/>
      <c r="AI796" s="513"/>
      <c r="AJ796" s="513"/>
      <c r="AK796" s="513"/>
      <c r="AL796" s="513"/>
      <c r="AM796" s="513"/>
      <c r="AN796" s="513"/>
    </row>
    <row r="797" spans="1:40" ht="18.75" customHeight="1">
      <c r="A797" s="513"/>
      <c r="B797" s="549"/>
      <c r="C797" s="513"/>
      <c r="D797" s="513"/>
      <c r="E797" s="513"/>
      <c r="F797" s="513"/>
      <c r="G797" s="513"/>
      <c r="H797" s="513"/>
      <c r="I797" s="513"/>
      <c r="J797" s="513"/>
      <c r="K797" s="513"/>
      <c r="L797" s="513"/>
      <c r="M797" s="513"/>
      <c r="N797" s="513"/>
      <c r="O797" s="513"/>
      <c r="P797" s="513"/>
      <c r="Q797" s="513"/>
      <c r="R797" s="513"/>
      <c r="S797" s="513"/>
      <c r="T797" s="513"/>
      <c r="U797" s="513"/>
      <c r="V797" s="513"/>
      <c r="W797" s="513"/>
      <c r="X797" s="513"/>
      <c r="Y797" s="513"/>
      <c r="Z797" s="513"/>
      <c r="AA797" s="513"/>
      <c r="AB797" s="513"/>
      <c r="AC797" s="513"/>
      <c r="AD797" s="513"/>
      <c r="AE797" s="513"/>
      <c r="AF797" s="513"/>
      <c r="AG797" s="513"/>
      <c r="AH797" s="513"/>
      <c r="AI797" s="513"/>
      <c r="AJ797" s="513"/>
      <c r="AK797" s="513"/>
      <c r="AL797" s="513"/>
      <c r="AM797" s="513"/>
      <c r="AN797" s="513"/>
    </row>
    <row r="798" spans="1:40" ht="18.75" customHeight="1">
      <c r="A798" s="513"/>
      <c r="B798" s="549"/>
      <c r="C798" s="513"/>
      <c r="D798" s="513"/>
      <c r="E798" s="513"/>
      <c r="F798" s="513"/>
      <c r="G798" s="513"/>
      <c r="H798" s="513"/>
      <c r="I798" s="513"/>
      <c r="J798" s="513"/>
      <c r="K798" s="513"/>
      <c r="L798" s="513"/>
      <c r="M798" s="513"/>
      <c r="N798" s="513"/>
      <c r="O798" s="513"/>
      <c r="P798" s="513"/>
      <c r="Q798" s="513"/>
      <c r="R798" s="513"/>
      <c r="S798" s="513"/>
      <c r="T798" s="513"/>
      <c r="U798" s="513"/>
      <c r="V798" s="513"/>
      <c r="W798" s="513"/>
      <c r="X798" s="513"/>
      <c r="Y798" s="513"/>
      <c r="Z798" s="513"/>
      <c r="AA798" s="513"/>
      <c r="AB798" s="513"/>
      <c r="AC798" s="513"/>
      <c r="AD798" s="513"/>
      <c r="AE798" s="513"/>
      <c r="AF798" s="513"/>
      <c r="AG798" s="513"/>
      <c r="AH798" s="513"/>
      <c r="AI798" s="513"/>
      <c r="AJ798" s="513"/>
      <c r="AK798" s="513"/>
      <c r="AL798" s="513"/>
      <c r="AM798" s="513"/>
      <c r="AN798" s="513"/>
    </row>
    <row r="799" spans="1:40" ht="18.75" customHeight="1">
      <c r="A799" s="513"/>
      <c r="B799" s="549"/>
      <c r="C799" s="513"/>
      <c r="D799" s="513"/>
      <c r="E799" s="513"/>
      <c r="F799" s="513"/>
      <c r="G799" s="513"/>
      <c r="H799" s="513"/>
      <c r="I799" s="513"/>
      <c r="J799" s="513"/>
      <c r="K799" s="513"/>
      <c r="L799" s="513"/>
      <c r="M799" s="513"/>
      <c r="N799" s="513"/>
      <c r="O799" s="513"/>
      <c r="P799" s="513"/>
      <c r="Q799" s="513"/>
      <c r="R799" s="513"/>
      <c r="S799" s="513"/>
      <c r="T799" s="513"/>
      <c r="U799" s="513"/>
      <c r="V799" s="513"/>
      <c r="W799" s="513"/>
      <c r="X799" s="513"/>
      <c r="Y799" s="513"/>
      <c r="Z799" s="513"/>
      <c r="AA799" s="513"/>
      <c r="AB799" s="513"/>
      <c r="AC799" s="513"/>
      <c r="AD799" s="513"/>
      <c r="AE799" s="513"/>
      <c r="AF799" s="513"/>
      <c r="AG799" s="513"/>
      <c r="AH799" s="513"/>
      <c r="AI799" s="513"/>
      <c r="AJ799" s="513"/>
      <c r="AK799" s="513"/>
      <c r="AL799" s="513"/>
      <c r="AM799" s="513"/>
      <c r="AN799" s="513"/>
    </row>
    <row r="800" spans="1:40" ht="18.75" customHeight="1">
      <c r="A800" s="513"/>
      <c r="B800" s="549"/>
      <c r="C800" s="513"/>
      <c r="D800" s="513"/>
      <c r="E800" s="513"/>
      <c r="F800" s="513"/>
      <c r="G800" s="513"/>
      <c r="H800" s="513"/>
      <c r="I800" s="513"/>
      <c r="J800" s="513"/>
      <c r="K800" s="513"/>
      <c r="L800" s="513"/>
      <c r="M800" s="513"/>
      <c r="N800" s="513"/>
      <c r="O800" s="513"/>
      <c r="P800" s="513"/>
      <c r="Q800" s="513"/>
      <c r="R800" s="513"/>
      <c r="S800" s="513"/>
      <c r="T800" s="513"/>
      <c r="U800" s="513"/>
      <c r="V800" s="513"/>
      <c r="W800" s="513"/>
      <c r="X800" s="513"/>
      <c r="Y800" s="513"/>
      <c r="Z800" s="513"/>
      <c r="AA800" s="513"/>
      <c r="AB800" s="513"/>
      <c r="AC800" s="513"/>
      <c r="AD800" s="513"/>
      <c r="AE800" s="513"/>
      <c r="AF800" s="513"/>
      <c r="AG800" s="513"/>
      <c r="AH800" s="513"/>
      <c r="AI800" s="513"/>
      <c r="AJ800" s="513"/>
      <c r="AK800" s="513"/>
      <c r="AL800" s="513"/>
      <c r="AM800" s="513"/>
      <c r="AN800" s="513"/>
    </row>
    <row r="801" spans="1:40" ht="18.75" customHeight="1">
      <c r="A801" s="513"/>
      <c r="B801" s="549"/>
      <c r="C801" s="513"/>
      <c r="D801" s="513"/>
      <c r="E801" s="513"/>
      <c r="F801" s="513"/>
      <c r="G801" s="513"/>
      <c r="H801" s="513"/>
      <c r="I801" s="513"/>
      <c r="J801" s="513"/>
      <c r="K801" s="513"/>
      <c r="L801" s="513"/>
      <c r="M801" s="513"/>
      <c r="N801" s="513"/>
      <c r="O801" s="513"/>
      <c r="P801" s="513"/>
      <c r="Q801" s="513"/>
      <c r="R801" s="513"/>
      <c r="S801" s="513"/>
      <c r="T801" s="513"/>
      <c r="U801" s="513"/>
      <c r="V801" s="513"/>
      <c r="W801" s="513"/>
      <c r="X801" s="513"/>
      <c r="Y801" s="513"/>
      <c r="Z801" s="513"/>
      <c r="AA801" s="513"/>
      <c r="AB801" s="513"/>
      <c r="AC801" s="513"/>
      <c r="AD801" s="513"/>
      <c r="AE801" s="513"/>
      <c r="AF801" s="513"/>
      <c r="AG801" s="513"/>
      <c r="AH801" s="513"/>
      <c r="AI801" s="513"/>
      <c r="AJ801" s="513"/>
      <c r="AK801" s="513"/>
      <c r="AL801" s="513"/>
      <c r="AM801" s="513"/>
      <c r="AN801" s="513"/>
    </row>
    <row r="802" spans="1:40" ht="18.75" customHeight="1">
      <c r="A802" s="513"/>
      <c r="B802" s="549"/>
      <c r="C802" s="513"/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  <c r="R802" s="513"/>
      <c r="S802" s="513"/>
      <c r="T802" s="513"/>
      <c r="U802" s="513"/>
      <c r="V802" s="513"/>
      <c r="W802" s="513"/>
      <c r="X802" s="513"/>
      <c r="Y802" s="513"/>
      <c r="Z802" s="513"/>
      <c r="AA802" s="513"/>
      <c r="AB802" s="513"/>
      <c r="AC802" s="513"/>
      <c r="AD802" s="513"/>
      <c r="AE802" s="513"/>
      <c r="AF802" s="513"/>
      <c r="AG802" s="513"/>
      <c r="AH802" s="513"/>
      <c r="AI802" s="513"/>
      <c r="AJ802" s="513"/>
      <c r="AK802" s="513"/>
      <c r="AL802" s="513"/>
      <c r="AM802" s="513"/>
      <c r="AN802" s="513"/>
    </row>
    <row r="803" spans="1:40" ht="18.75" customHeight="1">
      <c r="A803" s="513"/>
      <c r="B803" s="549"/>
      <c r="C803" s="513"/>
      <c r="D803" s="513"/>
      <c r="E803" s="513"/>
      <c r="F803" s="513"/>
      <c r="G803" s="513"/>
      <c r="H803" s="513"/>
      <c r="I803" s="513"/>
      <c r="J803" s="513"/>
      <c r="K803" s="513"/>
      <c r="L803" s="513"/>
      <c r="M803" s="513"/>
      <c r="N803" s="513"/>
      <c r="O803" s="513"/>
      <c r="P803" s="513"/>
      <c r="Q803" s="513"/>
      <c r="R803" s="513"/>
      <c r="S803" s="513"/>
      <c r="T803" s="513"/>
      <c r="U803" s="513"/>
      <c r="V803" s="513"/>
      <c r="W803" s="513"/>
      <c r="X803" s="513"/>
      <c r="Y803" s="513"/>
      <c r="Z803" s="513"/>
      <c r="AA803" s="513"/>
      <c r="AB803" s="513"/>
      <c r="AC803" s="513"/>
      <c r="AD803" s="513"/>
      <c r="AE803" s="513"/>
      <c r="AF803" s="513"/>
      <c r="AG803" s="513"/>
      <c r="AH803" s="513"/>
      <c r="AI803" s="513"/>
      <c r="AJ803" s="513"/>
      <c r="AK803" s="513"/>
      <c r="AL803" s="513"/>
      <c r="AM803" s="513"/>
      <c r="AN803" s="513"/>
    </row>
    <row r="804" spans="1:40" ht="18.75" customHeight="1">
      <c r="A804" s="513"/>
      <c r="B804" s="549"/>
      <c r="C804" s="513"/>
      <c r="D804" s="513"/>
      <c r="E804" s="513"/>
      <c r="F804" s="513"/>
      <c r="G804" s="513"/>
      <c r="H804" s="513"/>
      <c r="I804" s="513"/>
      <c r="J804" s="513"/>
      <c r="K804" s="513"/>
      <c r="L804" s="513"/>
      <c r="M804" s="513"/>
      <c r="N804" s="513"/>
      <c r="O804" s="513"/>
      <c r="P804" s="513"/>
      <c r="Q804" s="513"/>
      <c r="R804" s="513"/>
      <c r="S804" s="513"/>
      <c r="T804" s="513"/>
      <c r="U804" s="513"/>
      <c r="V804" s="513"/>
      <c r="W804" s="513"/>
      <c r="X804" s="513"/>
      <c r="Y804" s="513"/>
      <c r="Z804" s="513"/>
      <c r="AA804" s="513"/>
      <c r="AB804" s="513"/>
      <c r="AC804" s="513"/>
      <c r="AD804" s="513"/>
      <c r="AE804" s="513"/>
      <c r="AF804" s="513"/>
      <c r="AG804" s="513"/>
      <c r="AH804" s="513"/>
      <c r="AI804" s="513"/>
      <c r="AJ804" s="513"/>
      <c r="AK804" s="513"/>
      <c r="AL804" s="513"/>
      <c r="AM804" s="513"/>
      <c r="AN804" s="513"/>
    </row>
    <row r="805" spans="1:40" ht="18.75" customHeight="1">
      <c r="A805" s="513"/>
      <c r="B805" s="549"/>
      <c r="C805" s="513"/>
      <c r="D805" s="513"/>
      <c r="E805" s="513"/>
      <c r="F805" s="513"/>
      <c r="G805" s="513"/>
      <c r="H805" s="513"/>
      <c r="I805" s="513"/>
      <c r="J805" s="513"/>
      <c r="K805" s="513"/>
      <c r="L805" s="513"/>
      <c r="M805" s="513"/>
      <c r="N805" s="513"/>
      <c r="O805" s="513"/>
      <c r="P805" s="513"/>
      <c r="Q805" s="513"/>
      <c r="R805" s="513"/>
      <c r="S805" s="513"/>
      <c r="T805" s="513"/>
      <c r="U805" s="513"/>
      <c r="V805" s="513"/>
      <c r="W805" s="513"/>
      <c r="X805" s="513"/>
      <c r="Y805" s="513"/>
      <c r="Z805" s="513"/>
      <c r="AA805" s="513"/>
      <c r="AB805" s="513"/>
      <c r="AC805" s="513"/>
      <c r="AD805" s="513"/>
      <c r="AE805" s="513"/>
      <c r="AF805" s="513"/>
      <c r="AG805" s="513"/>
      <c r="AH805" s="513"/>
      <c r="AI805" s="513"/>
      <c r="AJ805" s="513"/>
      <c r="AK805" s="513"/>
      <c r="AL805" s="513"/>
      <c r="AM805" s="513"/>
      <c r="AN805" s="513"/>
    </row>
    <row r="806" spans="1:40" ht="18.75" customHeight="1">
      <c r="A806" s="513"/>
      <c r="B806" s="549"/>
      <c r="C806" s="513"/>
      <c r="D806" s="513"/>
      <c r="E806" s="513"/>
      <c r="F806" s="513"/>
      <c r="G806" s="513"/>
      <c r="H806" s="513"/>
      <c r="I806" s="513"/>
      <c r="J806" s="513"/>
      <c r="K806" s="513"/>
      <c r="L806" s="513"/>
      <c r="M806" s="513"/>
      <c r="N806" s="513"/>
      <c r="O806" s="513"/>
      <c r="P806" s="513"/>
      <c r="Q806" s="513"/>
      <c r="R806" s="513"/>
      <c r="S806" s="513"/>
      <c r="T806" s="513"/>
      <c r="U806" s="513"/>
      <c r="V806" s="513"/>
      <c r="W806" s="513"/>
      <c r="X806" s="513"/>
      <c r="Y806" s="513"/>
      <c r="Z806" s="513"/>
      <c r="AA806" s="513"/>
      <c r="AB806" s="513"/>
      <c r="AC806" s="513"/>
      <c r="AD806" s="513"/>
      <c r="AE806" s="513"/>
      <c r="AF806" s="513"/>
      <c r="AG806" s="513"/>
      <c r="AH806" s="513"/>
      <c r="AI806" s="513"/>
      <c r="AJ806" s="513"/>
      <c r="AK806" s="513"/>
      <c r="AL806" s="513"/>
      <c r="AM806" s="513"/>
      <c r="AN806" s="513"/>
    </row>
    <row r="807" spans="1:40" ht="18.75" customHeight="1">
      <c r="A807" s="513"/>
      <c r="B807" s="549"/>
      <c r="C807" s="513"/>
      <c r="D807" s="513"/>
      <c r="E807" s="513"/>
      <c r="F807" s="513"/>
      <c r="G807" s="513"/>
      <c r="H807" s="513"/>
      <c r="I807" s="513"/>
      <c r="J807" s="513"/>
      <c r="K807" s="513"/>
      <c r="L807" s="513"/>
      <c r="M807" s="513"/>
      <c r="N807" s="513"/>
      <c r="O807" s="513"/>
      <c r="P807" s="513"/>
      <c r="Q807" s="513"/>
      <c r="R807" s="513"/>
      <c r="S807" s="513"/>
      <c r="T807" s="513"/>
      <c r="U807" s="513"/>
      <c r="V807" s="513"/>
      <c r="W807" s="513"/>
      <c r="X807" s="513"/>
      <c r="Y807" s="513"/>
      <c r="Z807" s="513"/>
      <c r="AA807" s="513"/>
      <c r="AB807" s="513"/>
      <c r="AC807" s="513"/>
      <c r="AD807" s="513"/>
      <c r="AE807" s="513"/>
      <c r="AF807" s="513"/>
      <c r="AG807" s="513"/>
      <c r="AH807" s="513"/>
      <c r="AI807" s="513"/>
      <c r="AJ807" s="513"/>
      <c r="AK807" s="513"/>
      <c r="AL807" s="513"/>
      <c r="AM807" s="513"/>
      <c r="AN807" s="513"/>
    </row>
    <row r="808" spans="1:40" ht="18.75" customHeight="1">
      <c r="A808" s="513"/>
      <c r="B808" s="549"/>
      <c r="C808" s="513"/>
      <c r="D808" s="513"/>
      <c r="E808" s="513"/>
      <c r="F808" s="513"/>
      <c r="G808" s="513"/>
      <c r="H808" s="513"/>
      <c r="I808" s="513"/>
      <c r="J808" s="513"/>
      <c r="K808" s="513"/>
      <c r="L808" s="513"/>
      <c r="M808" s="513"/>
      <c r="N808" s="513"/>
      <c r="O808" s="513"/>
      <c r="P808" s="513"/>
      <c r="Q808" s="513"/>
      <c r="R808" s="513"/>
      <c r="S808" s="513"/>
      <c r="T808" s="513"/>
      <c r="U808" s="513"/>
      <c r="V808" s="513"/>
      <c r="W808" s="513"/>
      <c r="X808" s="513"/>
      <c r="Y808" s="513"/>
      <c r="Z808" s="513"/>
      <c r="AA808" s="513"/>
      <c r="AB808" s="513"/>
      <c r="AC808" s="513"/>
      <c r="AD808" s="513"/>
      <c r="AE808" s="513"/>
      <c r="AF808" s="513"/>
      <c r="AG808" s="513"/>
      <c r="AH808" s="513"/>
      <c r="AI808" s="513"/>
      <c r="AJ808" s="513"/>
      <c r="AK808" s="513"/>
      <c r="AL808" s="513"/>
      <c r="AM808" s="513"/>
      <c r="AN808" s="513"/>
    </row>
    <row r="809" spans="1:40" ht="18.75" customHeight="1">
      <c r="A809" s="513"/>
      <c r="B809" s="549"/>
      <c r="C809" s="513"/>
      <c r="D809" s="513"/>
      <c r="E809" s="513"/>
      <c r="F809" s="513"/>
      <c r="G809" s="513"/>
      <c r="H809" s="513"/>
      <c r="I809" s="513"/>
      <c r="J809" s="513"/>
      <c r="K809" s="513"/>
      <c r="L809" s="513"/>
      <c r="M809" s="513"/>
      <c r="N809" s="513"/>
      <c r="O809" s="513"/>
      <c r="P809" s="513"/>
      <c r="Q809" s="513"/>
      <c r="R809" s="513"/>
      <c r="S809" s="513"/>
      <c r="T809" s="513"/>
      <c r="U809" s="513"/>
      <c r="V809" s="513"/>
      <c r="W809" s="513"/>
      <c r="X809" s="513"/>
      <c r="Y809" s="513"/>
      <c r="Z809" s="513"/>
      <c r="AA809" s="513"/>
      <c r="AB809" s="513"/>
      <c r="AC809" s="513"/>
      <c r="AD809" s="513"/>
      <c r="AE809" s="513"/>
      <c r="AF809" s="513"/>
      <c r="AG809" s="513"/>
      <c r="AH809" s="513"/>
      <c r="AI809" s="513"/>
      <c r="AJ809" s="513"/>
      <c r="AK809" s="513"/>
      <c r="AL809" s="513"/>
      <c r="AM809" s="513"/>
      <c r="AN809" s="513"/>
    </row>
    <row r="810" spans="1:40" ht="18.75" customHeight="1">
      <c r="A810" s="513"/>
      <c r="B810" s="549"/>
      <c r="C810" s="513"/>
      <c r="D810" s="513"/>
      <c r="E810" s="513"/>
      <c r="F810" s="513"/>
      <c r="G810" s="513"/>
      <c r="H810" s="513"/>
      <c r="I810" s="513"/>
      <c r="J810" s="513"/>
      <c r="K810" s="513"/>
      <c r="L810" s="513"/>
      <c r="M810" s="513"/>
      <c r="N810" s="513"/>
      <c r="O810" s="513"/>
      <c r="P810" s="513"/>
      <c r="Q810" s="513"/>
      <c r="R810" s="513"/>
      <c r="S810" s="513"/>
      <c r="T810" s="513"/>
      <c r="U810" s="513"/>
      <c r="V810" s="513"/>
      <c r="W810" s="513"/>
      <c r="X810" s="513"/>
      <c r="Y810" s="513"/>
      <c r="Z810" s="513"/>
      <c r="AA810" s="513"/>
      <c r="AB810" s="513"/>
      <c r="AC810" s="513"/>
      <c r="AD810" s="513"/>
      <c r="AE810" s="513"/>
      <c r="AF810" s="513"/>
      <c r="AG810" s="513"/>
      <c r="AH810" s="513"/>
      <c r="AI810" s="513"/>
      <c r="AJ810" s="513"/>
      <c r="AK810" s="513"/>
      <c r="AL810" s="513"/>
      <c r="AM810" s="513"/>
      <c r="AN810" s="513"/>
    </row>
    <row r="811" spans="1:40" ht="18.75" customHeight="1">
      <c r="A811" s="513"/>
      <c r="B811" s="549"/>
      <c r="C811" s="513"/>
      <c r="D811" s="513"/>
      <c r="E811" s="513"/>
      <c r="F811" s="513"/>
      <c r="G811" s="513"/>
      <c r="H811" s="513"/>
      <c r="I811" s="513"/>
      <c r="J811" s="513"/>
      <c r="K811" s="513"/>
      <c r="L811" s="513"/>
      <c r="M811" s="513"/>
      <c r="N811" s="513"/>
      <c r="O811" s="513"/>
      <c r="P811" s="513"/>
      <c r="Q811" s="513"/>
      <c r="R811" s="513"/>
      <c r="S811" s="513"/>
      <c r="T811" s="513"/>
      <c r="U811" s="513"/>
      <c r="V811" s="513"/>
      <c r="W811" s="513"/>
      <c r="X811" s="513"/>
      <c r="Y811" s="513"/>
      <c r="Z811" s="513"/>
      <c r="AA811" s="513"/>
      <c r="AB811" s="513"/>
      <c r="AC811" s="513"/>
      <c r="AD811" s="513"/>
      <c r="AE811" s="513"/>
      <c r="AF811" s="513"/>
      <c r="AG811" s="513"/>
      <c r="AH811" s="513"/>
      <c r="AI811" s="513"/>
      <c r="AJ811" s="513"/>
      <c r="AK811" s="513"/>
      <c r="AL811" s="513"/>
      <c r="AM811" s="513"/>
      <c r="AN811" s="513"/>
    </row>
    <row r="812" spans="1:40" ht="18.75" customHeight="1">
      <c r="A812" s="513"/>
      <c r="B812" s="549"/>
      <c r="C812" s="513"/>
      <c r="D812" s="513"/>
      <c r="E812" s="513"/>
      <c r="F812" s="513"/>
      <c r="G812" s="513"/>
      <c r="H812" s="513"/>
      <c r="I812" s="513"/>
      <c r="J812" s="513"/>
      <c r="K812" s="513"/>
      <c r="L812" s="513"/>
      <c r="M812" s="513"/>
      <c r="N812" s="513"/>
      <c r="O812" s="513"/>
      <c r="P812" s="513"/>
      <c r="Q812" s="513"/>
      <c r="R812" s="513"/>
      <c r="S812" s="513"/>
      <c r="T812" s="513"/>
      <c r="U812" s="513"/>
      <c r="V812" s="513"/>
      <c r="W812" s="513"/>
      <c r="X812" s="513"/>
      <c r="Y812" s="513"/>
      <c r="Z812" s="513"/>
      <c r="AA812" s="513"/>
      <c r="AB812" s="513"/>
      <c r="AC812" s="513"/>
      <c r="AD812" s="513"/>
      <c r="AE812" s="513"/>
      <c r="AF812" s="513"/>
      <c r="AG812" s="513"/>
      <c r="AH812" s="513"/>
      <c r="AI812" s="513"/>
      <c r="AJ812" s="513"/>
      <c r="AK812" s="513"/>
      <c r="AL812" s="513"/>
      <c r="AM812" s="513"/>
      <c r="AN812" s="513"/>
    </row>
    <row r="813" spans="1:40" ht="18.75" customHeight="1">
      <c r="A813" s="513"/>
      <c r="B813" s="549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  <c r="R813" s="513"/>
      <c r="S813" s="513"/>
      <c r="T813" s="513"/>
      <c r="U813" s="513"/>
      <c r="V813" s="513"/>
      <c r="W813" s="513"/>
      <c r="X813" s="513"/>
      <c r="Y813" s="513"/>
      <c r="Z813" s="513"/>
      <c r="AA813" s="513"/>
      <c r="AB813" s="513"/>
      <c r="AC813" s="513"/>
      <c r="AD813" s="513"/>
      <c r="AE813" s="513"/>
      <c r="AF813" s="513"/>
      <c r="AG813" s="513"/>
      <c r="AH813" s="513"/>
      <c r="AI813" s="513"/>
      <c r="AJ813" s="513"/>
      <c r="AK813" s="513"/>
      <c r="AL813" s="513"/>
      <c r="AM813" s="513"/>
      <c r="AN813" s="513"/>
    </row>
    <row r="814" spans="1:40" ht="18.75" customHeight="1">
      <c r="A814" s="513"/>
      <c r="B814" s="549"/>
      <c r="C814" s="513"/>
      <c r="D814" s="513"/>
      <c r="E814" s="513"/>
      <c r="F814" s="513"/>
      <c r="G814" s="513"/>
      <c r="H814" s="513"/>
      <c r="I814" s="513"/>
      <c r="J814" s="513"/>
      <c r="K814" s="513"/>
      <c r="L814" s="513"/>
      <c r="M814" s="513"/>
      <c r="N814" s="513"/>
      <c r="O814" s="513"/>
      <c r="P814" s="513"/>
      <c r="Q814" s="513"/>
      <c r="R814" s="513"/>
      <c r="S814" s="513"/>
      <c r="T814" s="513"/>
      <c r="U814" s="513"/>
      <c r="V814" s="513"/>
      <c r="W814" s="513"/>
      <c r="X814" s="513"/>
      <c r="Y814" s="513"/>
      <c r="Z814" s="513"/>
      <c r="AA814" s="513"/>
      <c r="AB814" s="513"/>
      <c r="AC814" s="513"/>
      <c r="AD814" s="513"/>
      <c r="AE814" s="513"/>
      <c r="AF814" s="513"/>
      <c r="AG814" s="513"/>
      <c r="AH814" s="513"/>
      <c r="AI814" s="513"/>
      <c r="AJ814" s="513"/>
      <c r="AK814" s="513"/>
      <c r="AL814" s="513"/>
      <c r="AM814" s="513"/>
      <c r="AN814" s="513"/>
    </row>
    <row r="815" spans="1:40" ht="18.75" customHeight="1">
      <c r="A815" s="513"/>
      <c r="B815" s="549"/>
      <c r="C815" s="513"/>
      <c r="D815" s="513"/>
      <c r="E815" s="513"/>
      <c r="F815" s="513"/>
      <c r="G815" s="513"/>
      <c r="H815" s="513"/>
      <c r="I815" s="513"/>
      <c r="J815" s="513"/>
      <c r="K815" s="513"/>
      <c r="L815" s="513"/>
      <c r="M815" s="513"/>
      <c r="N815" s="513"/>
      <c r="O815" s="513"/>
      <c r="P815" s="513"/>
      <c r="Q815" s="513"/>
      <c r="R815" s="513"/>
      <c r="S815" s="513"/>
      <c r="T815" s="513"/>
      <c r="U815" s="513"/>
      <c r="V815" s="513"/>
      <c r="W815" s="513"/>
      <c r="X815" s="513"/>
      <c r="Y815" s="513"/>
      <c r="Z815" s="513"/>
      <c r="AA815" s="513"/>
      <c r="AB815" s="513"/>
      <c r="AC815" s="513"/>
      <c r="AD815" s="513"/>
      <c r="AE815" s="513"/>
      <c r="AF815" s="513"/>
      <c r="AG815" s="513"/>
      <c r="AH815" s="513"/>
      <c r="AI815" s="513"/>
      <c r="AJ815" s="513"/>
      <c r="AK815" s="513"/>
      <c r="AL815" s="513"/>
      <c r="AM815" s="513"/>
      <c r="AN815" s="513"/>
    </row>
    <row r="816" spans="1:40" ht="18.75" customHeight="1">
      <c r="A816" s="513"/>
      <c r="B816" s="549"/>
      <c r="C816" s="513"/>
      <c r="D816" s="513"/>
      <c r="E816" s="513"/>
      <c r="F816" s="513"/>
      <c r="G816" s="513"/>
      <c r="H816" s="513"/>
      <c r="I816" s="513"/>
      <c r="J816" s="513"/>
      <c r="K816" s="513"/>
      <c r="L816" s="513"/>
      <c r="M816" s="513"/>
      <c r="N816" s="513"/>
      <c r="O816" s="513"/>
      <c r="P816" s="513"/>
      <c r="Q816" s="513"/>
      <c r="R816" s="513"/>
      <c r="S816" s="513"/>
      <c r="T816" s="513"/>
      <c r="U816" s="513"/>
      <c r="V816" s="513"/>
      <c r="W816" s="513"/>
      <c r="X816" s="513"/>
      <c r="Y816" s="513"/>
      <c r="Z816" s="513"/>
      <c r="AA816" s="513"/>
      <c r="AB816" s="513"/>
      <c r="AC816" s="513"/>
      <c r="AD816" s="513"/>
      <c r="AE816" s="513"/>
      <c r="AF816" s="513"/>
      <c r="AG816" s="513"/>
      <c r="AH816" s="513"/>
      <c r="AI816" s="513"/>
      <c r="AJ816" s="513"/>
      <c r="AK816" s="513"/>
      <c r="AL816" s="513"/>
      <c r="AM816" s="513"/>
      <c r="AN816" s="513"/>
    </row>
    <row r="817" spans="1:40" ht="18.75" customHeight="1">
      <c r="A817" s="513"/>
      <c r="B817" s="549"/>
      <c r="C817" s="513"/>
      <c r="D817" s="513"/>
      <c r="E817" s="513"/>
      <c r="F817" s="513"/>
      <c r="G817" s="513"/>
      <c r="H817" s="513"/>
      <c r="I817" s="513"/>
      <c r="J817" s="513"/>
      <c r="K817" s="513"/>
      <c r="L817" s="513"/>
      <c r="M817" s="513"/>
      <c r="N817" s="513"/>
      <c r="O817" s="513"/>
      <c r="P817" s="513"/>
      <c r="Q817" s="513"/>
      <c r="R817" s="513"/>
      <c r="S817" s="513"/>
      <c r="T817" s="513"/>
      <c r="U817" s="513"/>
      <c r="V817" s="513"/>
      <c r="W817" s="513"/>
      <c r="X817" s="513"/>
      <c r="Y817" s="513"/>
      <c r="Z817" s="513"/>
      <c r="AA817" s="513"/>
      <c r="AB817" s="513"/>
      <c r="AC817" s="513"/>
      <c r="AD817" s="513"/>
      <c r="AE817" s="513"/>
      <c r="AF817" s="513"/>
      <c r="AG817" s="513"/>
      <c r="AH817" s="513"/>
      <c r="AI817" s="513"/>
      <c r="AJ817" s="513"/>
      <c r="AK817" s="513"/>
      <c r="AL817" s="513"/>
      <c r="AM817" s="513"/>
      <c r="AN817" s="513"/>
    </row>
    <row r="818" spans="1:40" ht="18.75" customHeight="1">
      <c r="A818" s="513"/>
      <c r="B818" s="549"/>
      <c r="C818" s="513"/>
      <c r="D818" s="513"/>
      <c r="E818" s="513"/>
      <c r="F818" s="513"/>
      <c r="G818" s="513"/>
      <c r="H818" s="513"/>
      <c r="I818" s="513"/>
      <c r="J818" s="513"/>
      <c r="K818" s="513"/>
      <c r="L818" s="513"/>
      <c r="M818" s="513"/>
      <c r="N818" s="513"/>
      <c r="O818" s="513"/>
      <c r="P818" s="513"/>
      <c r="Q818" s="513"/>
      <c r="R818" s="513"/>
      <c r="S818" s="513"/>
      <c r="T818" s="513"/>
      <c r="U818" s="513"/>
      <c r="V818" s="513"/>
      <c r="W818" s="513"/>
      <c r="X818" s="513"/>
      <c r="Y818" s="513"/>
      <c r="Z818" s="513"/>
      <c r="AA818" s="513"/>
      <c r="AB818" s="513"/>
      <c r="AC818" s="513"/>
      <c r="AD818" s="513"/>
      <c r="AE818" s="513"/>
      <c r="AF818" s="513"/>
      <c r="AG818" s="513"/>
      <c r="AH818" s="513"/>
      <c r="AI818" s="513"/>
      <c r="AJ818" s="513"/>
      <c r="AK818" s="513"/>
      <c r="AL818" s="513"/>
      <c r="AM818" s="513"/>
      <c r="AN818" s="513"/>
    </row>
    <row r="819" spans="1:40" ht="18.75" customHeight="1">
      <c r="A819" s="513"/>
      <c r="B819" s="549"/>
      <c r="C819" s="513"/>
      <c r="D819" s="513"/>
      <c r="E819" s="513"/>
      <c r="F819" s="513"/>
      <c r="G819" s="513"/>
      <c r="H819" s="513"/>
      <c r="I819" s="513"/>
      <c r="J819" s="513"/>
      <c r="K819" s="513"/>
      <c r="L819" s="513"/>
      <c r="M819" s="513"/>
      <c r="N819" s="513"/>
      <c r="O819" s="513"/>
      <c r="P819" s="513"/>
      <c r="Q819" s="513"/>
      <c r="R819" s="513"/>
      <c r="S819" s="513"/>
      <c r="T819" s="513"/>
      <c r="U819" s="513"/>
      <c r="V819" s="513"/>
      <c r="W819" s="513"/>
      <c r="X819" s="513"/>
      <c r="Y819" s="513"/>
      <c r="Z819" s="513"/>
      <c r="AA819" s="513"/>
      <c r="AB819" s="513"/>
      <c r="AC819" s="513"/>
      <c r="AD819" s="513"/>
      <c r="AE819" s="513"/>
      <c r="AF819" s="513"/>
      <c r="AG819" s="513"/>
      <c r="AH819" s="513"/>
      <c r="AI819" s="513"/>
      <c r="AJ819" s="513"/>
      <c r="AK819" s="513"/>
      <c r="AL819" s="513"/>
      <c r="AM819" s="513"/>
      <c r="AN819" s="513"/>
    </row>
    <row r="820" spans="1:40" ht="18.75" customHeight="1">
      <c r="A820" s="513"/>
      <c r="B820" s="549"/>
      <c r="C820" s="513"/>
      <c r="D820" s="513"/>
      <c r="E820" s="513"/>
      <c r="F820" s="513"/>
      <c r="G820" s="513"/>
      <c r="H820" s="513"/>
      <c r="I820" s="513"/>
      <c r="J820" s="513"/>
      <c r="K820" s="513"/>
      <c r="L820" s="513"/>
      <c r="M820" s="513"/>
      <c r="N820" s="513"/>
      <c r="O820" s="513"/>
      <c r="P820" s="513"/>
      <c r="Q820" s="513"/>
      <c r="R820" s="513"/>
      <c r="S820" s="513"/>
      <c r="T820" s="513"/>
      <c r="U820" s="513"/>
      <c r="V820" s="513"/>
      <c r="W820" s="513"/>
      <c r="X820" s="513"/>
      <c r="Y820" s="513"/>
      <c r="Z820" s="513"/>
      <c r="AA820" s="513"/>
      <c r="AB820" s="513"/>
      <c r="AC820" s="513"/>
      <c r="AD820" s="513"/>
      <c r="AE820" s="513"/>
      <c r="AF820" s="513"/>
      <c r="AG820" s="513"/>
      <c r="AH820" s="513"/>
      <c r="AI820" s="513"/>
      <c r="AJ820" s="513"/>
      <c r="AK820" s="513"/>
      <c r="AL820" s="513"/>
      <c r="AM820" s="513"/>
      <c r="AN820" s="513"/>
    </row>
    <row r="821" spans="1:40" ht="18.75" customHeight="1">
      <c r="A821" s="513"/>
      <c r="B821" s="549"/>
      <c r="C821" s="513"/>
      <c r="D821" s="513"/>
      <c r="E821" s="513"/>
      <c r="F821" s="513"/>
      <c r="G821" s="513"/>
      <c r="H821" s="513"/>
      <c r="I821" s="513"/>
      <c r="J821" s="513"/>
      <c r="K821" s="513"/>
      <c r="L821" s="513"/>
      <c r="M821" s="513"/>
      <c r="N821" s="513"/>
      <c r="O821" s="513"/>
      <c r="P821" s="513"/>
      <c r="Q821" s="513"/>
      <c r="R821" s="513"/>
      <c r="S821" s="513"/>
      <c r="T821" s="513"/>
      <c r="U821" s="513"/>
      <c r="V821" s="513"/>
      <c r="W821" s="513"/>
      <c r="X821" s="513"/>
      <c r="Y821" s="513"/>
      <c r="Z821" s="513"/>
      <c r="AA821" s="513"/>
      <c r="AB821" s="513"/>
      <c r="AC821" s="513"/>
      <c r="AD821" s="513"/>
      <c r="AE821" s="513"/>
      <c r="AF821" s="513"/>
      <c r="AG821" s="513"/>
      <c r="AH821" s="513"/>
      <c r="AI821" s="513"/>
      <c r="AJ821" s="513"/>
      <c r="AK821" s="513"/>
      <c r="AL821" s="513"/>
      <c r="AM821" s="513"/>
      <c r="AN821" s="513"/>
    </row>
    <row r="822" spans="1:40" ht="18.75" customHeight="1">
      <c r="A822" s="513"/>
      <c r="B822" s="549"/>
      <c r="C822" s="513"/>
      <c r="D822" s="513"/>
      <c r="E822" s="513"/>
      <c r="F822" s="513"/>
      <c r="G822" s="513"/>
      <c r="H822" s="513"/>
      <c r="I822" s="513"/>
      <c r="J822" s="513"/>
      <c r="K822" s="513"/>
      <c r="L822" s="513"/>
      <c r="M822" s="513"/>
      <c r="N822" s="513"/>
      <c r="O822" s="513"/>
      <c r="P822" s="513"/>
      <c r="Q822" s="513"/>
      <c r="R822" s="513"/>
      <c r="S822" s="513"/>
      <c r="T822" s="513"/>
      <c r="U822" s="513"/>
      <c r="V822" s="513"/>
      <c r="W822" s="513"/>
      <c r="X822" s="513"/>
      <c r="Y822" s="513"/>
      <c r="Z822" s="513"/>
      <c r="AA822" s="513"/>
      <c r="AB822" s="513"/>
      <c r="AC822" s="513"/>
      <c r="AD822" s="513"/>
      <c r="AE822" s="513"/>
      <c r="AF822" s="513"/>
      <c r="AG822" s="513"/>
      <c r="AH822" s="513"/>
      <c r="AI822" s="513"/>
      <c r="AJ822" s="513"/>
      <c r="AK822" s="513"/>
      <c r="AL822" s="513"/>
      <c r="AM822" s="513"/>
      <c r="AN822" s="513"/>
    </row>
    <row r="823" spans="1:40" ht="18.75" customHeight="1">
      <c r="A823" s="513"/>
      <c r="B823" s="549"/>
      <c r="C823" s="513"/>
      <c r="D823" s="513"/>
      <c r="E823" s="513"/>
      <c r="F823" s="513"/>
      <c r="G823" s="513"/>
      <c r="H823" s="513"/>
      <c r="I823" s="513"/>
      <c r="J823" s="513"/>
      <c r="K823" s="513"/>
      <c r="L823" s="513"/>
      <c r="M823" s="513"/>
      <c r="N823" s="513"/>
      <c r="O823" s="513"/>
      <c r="P823" s="513"/>
      <c r="Q823" s="513"/>
      <c r="R823" s="513"/>
      <c r="S823" s="513"/>
      <c r="T823" s="513"/>
      <c r="U823" s="513"/>
      <c r="V823" s="513"/>
      <c r="W823" s="513"/>
      <c r="X823" s="513"/>
      <c r="Y823" s="513"/>
      <c r="Z823" s="513"/>
      <c r="AA823" s="513"/>
      <c r="AB823" s="513"/>
      <c r="AC823" s="513"/>
      <c r="AD823" s="513"/>
      <c r="AE823" s="513"/>
      <c r="AF823" s="513"/>
      <c r="AG823" s="513"/>
      <c r="AH823" s="513"/>
      <c r="AI823" s="513"/>
      <c r="AJ823" s="513"/>
      <c r="AK823" s="513"/>
      <c r="AL823" s="513"/>
      <c r="AM823" s="513"/>
      <c r="AN823" s="513"/>
    </row>
    <row r="824" spans="1:40" ht="18.75" customHeight="1">
      <c r="A824" s="513"/>
      <c r="B824" s="549"/>
      <c r="C824" s="513"/>
      <c r="D824" s="513"/>
      <c r="E824" s="513"/>
      <c r="F824" s="513"/>
      <c r="G824" s="513"/>
      <c r="H824" s="513"/>
      <c r="I824" s="513"/>
      <c r="J824" s="513"/>
      <c r="K824" s="513"/>
      <c r="L824" s="513"/>
      <c r="M824" s="513"/>
      <c r="N824" s="513"/>
      <c r="O824" s="513"/>
      <c r="P824" s="513"/>
      <c r="Q824" s="513"/>
      <c r="R824" s="513"/>
      <c r="S824" s="513"/>
      <c r="T824" s="513"/>
      <c r="U824" s="513"/>
      <c r="V824" s="513"/>
      <c r="W824" s="513"/>
      <c r="X824" s="513"/>
      <c r="Y824" s="513"/>
      <c r="Z824" s="513"/>
      <c r="AA824" s="513"/>
      <c r="AB824" s="513"/>
      <c r="AC824" s="513"/>
      <c r="AD824" s="513"/>
      <c r="AE824" s="513"/>
      <c r="AF824" s="513"/>
      <c r="AG824" s="513"/>
      <c r="AH824" s="513"/>
      <c r="AI824" s="513"/>
      <c r="AJ824" s="513"/>
      <c r="AK824" s="513"/>
      <c r="AL824" s="513"/>
      <c r="AM824" s="513"/>
      <c r="AN824" s="513"/>
    </row>
    <row r="825" spans="1:40" ht="18.75" customHeight="1">
      <c r="A825" s="513"/>
      <c r="B825" s="549"/>
      <c r="C825" s="513"/>
      <c r="D825" s="513"/>
      <c r="E825" s="513"/>
      <c r="F825" s="513"/>
      <c r="G825" s="513"/>
      <c r="H825" s="513"/>
      <c r="I825" s="513"/>
      <c r="J825" s="513"/>
      <c r="K825" s="513"/>
      <c r="L825" s="513"/>
      <c r="M825" s="513"/>
      <c r="N825" s="513"/>
      <c r="O825" s="513"/>
      <c r="P825" s="513"/>
      <c r="Q825" s="513"/>
      <c r="R825" s="513"/>
      <c r="S825" s="513"/>
      <c r="T825" s="513"/>
      <c r="U825" s="513"/>
      <c r="V825" s="513"/>
      <c r="W825" s="513"/>
      <c r="X825" s="513"/>
      <c r="Y825" s="513"/>
      <c r="Z825" s="513"/>
      <c r="AA825" s="513"/>
      <c r="AB825" s="513"/>
      <c r="AC825" s="513"/>
      <c r="AD825" s="513"/>
      <c r="AE825" s="513"/>
      <c r="AF825" s="513"/>
      <c r="AG825" s="513"/>
      <c r="AH825" s="513"/>
      <c r="AI825" s="513"/>
      <c r="AJ825" s="513"/>
      <c r="AK825" s="513"/>
      <c r="AL825" s="513"/>
      <c r="AM825" s="513"/>
      <c r="AN825" s="513"/>
    </row>
    <row r="826" spans="1:40" ht="18.75" customHeight="1">
      <c r="A826" s="513"/>
      <c r="B826" s="549"/>
      <c r="C826" s="513"/>
      <c r="D826" s="513"/>
      <c r="E826" s="513"/>
      <c r="F826" s="513"/>
      <c r="G826" s="513"/>
      <c r="H826" s="513"/>
      <c r="I826" s="513"/>
      <c r="J826" s="513"/>
      <c r="K826" s="513"/>
      <c r="L826" s="513"/>
      <c r="M826" s="513"/>
      <c r="N826" s="513"/>
      <c r="O826" s="513"/>
      <c r="P826" s="513"/>
      <c r="Q826" s="513"/>
      <c r="R826" s="513"/>
      <c r="S826" s="513"/>
      <c r="T826" s="513"/>
      <c r="U826" s="513"/>
      <c r="V826" s="513"/>
      <c r="W826" s="513"/>
      <c r="X826" s="513"/>
      <c r="Y826" s="513"/>
      <c r="Z826" s="513"/>
      <c r="AA826" s="513"/>
      <c r="AB826" s="513"/>
      <c r="AC826" s="513"/>
      <c r="AD826" s="513"/>
      <c r="AE826" s="513"/>
      <c r="AF826" s="513"/>
      <c r="AG826" s="513"/>
      <c r="AH826" s="513"/>
      <c r="AI826" s="513"/>
      <c r="AJ826" s="513"/>
      <c r="AK826" s="513"/>
      <c r="AL826" s="513"/>
      <c r="AM826" s="513"/>
      <c r="AN826" s="513"/>
    </row>
    <row r="827" spans="1:40" ht="18.75" customHeight="1">
      <c r="A827" s="513"/>
      <c r="B827" s="549"/>
      <c r="C827" s="513"/>
      <c r="D827" s="513"/>
      <c r="E827" s="513"/>
      <c r="F827" s="513"/>
      <c r="G827" s="513"/>
      <c r="H827" s="513"/>
      <c r="I827" s="513"/>
      <c r="J827" s="513"/>
      <c r="K827" s="513"/>
      <c r="L827" s="513"/>
      <c r="M827" s="513"/>
      <c r="N827" s="513"/>
      <c r="O827" s="513"/>
      <c r="P827" s="513"/>
      <c r="Q827" s="513"/>
      <c r="R827" s="513"/>
      <c r="S827" s="513"/>
      <c r="T827" s="513"/>
      <c r="U827" s="513"/>
      <c r="V827" s="513"/>
      <c r="W827" s="513"/>
      <c r="X827" s="513"/>
      <c r="Y827" s="513"/>
      <c r="Z827" s="513"/>
      <c r="AA827" s="513"/>
      <c r="AB827" s="513"/>
      <c r="AC827" s="513"/>
      <c r="AD827" s="513"/>
      <c r="AE827" s="513"/>
      <c r="AF827" s="513"/>
      <c r="AG827" s="513"/>
      <c r="AH827" s="513"/>
      <c r="AI827" s="513"/>
      <c r="AJ827" s="513"/>
      <c r="AK827" s="513"/>
      <c r="AL827" s="513"/>
      <c r="AM827" s="513"/>
      <c r="AN827" s="513"/>
    </row>
    <row r="828" spans="1:40" ht="18.75" customHeight="1">
      <c r="A828" s="513"/>
      <c r="B828" s="549"/>
      <c r="C828" s="513"/>
      <c r="D828" s="513"/>
      <c r="E828" s="513"/>
      <c r="F828" s="513"/>
      <c r="G828" s="513"/>
      <c r="H828" s="513"/>
      <c r="I828" s="513"/>
      <c r="J828" s="513"/>
      <c r="K828" s="513"/>
      <c r="L828" s="513"/>
      <c r="M828" s="513"/>
      <c r="N828" s="513"/>
      <c r="O828" s="513"/>
      <c r="P828" s="513"/>
      <c r="Q828" s="513"/>
      <c r="R828" s="513"/>
      <c r="S828" s="513"/>
      <c r="T828" s="513"/>
      <c r="U828" s="513"/>
      <c r="V828" s="513"/>
      <c r="W828" s="513"/>
      <c r="X828" s="513"/>
      <c r="Y828" s="513"/>
      <c r="Z828" s="513"/>
      <c r="AA828" s="513"/>
      <c r="AB828" s="513"/>
      <c r="AC828" s="513"/>
      <c r="AD828" s="513"/>
      <c r="AE828" s="513"/>
      <c r="AF828" s="513"/>
      <c r="AG828" s="513"/>
      <c r="AH828" s="513"/>
      <c r="AI828" s="513"/>
      <c r="AJ828" s="513"/>
      <c r="AK828" s="513"/>
      <c r="AL828" s="513"/>
      <c r="AM828" s="513"/>
      <c r="AN828" s="513"/>
    </row>
    <row r="829" spans="1:40" ht="18.75" customHeight="1">
      <c r="A829" s="513"/>
      <c r="B829" s="549"/>
      <c r="C829" s="513"/>
      <c r="D829" s="513"/>
      <c r="E829" s="513"/>
      <c r="F829" s="513"/>
      <c r="G829" s="513"/>
      <c r="H829" s="513"/>
      <c r="I829" s="513"/>
      <c r="J829" s="513"/>
      <c r="K829" s="513"/>
      <c r="L829" s="513"/>
      <c r="M829" s="513"/>
      <c r="N829" s="513"/>
      <c r="O829" s="513"/>
      <c r="P829" s="513"/>
      <c r="Q829" s="513"/>
      <c r="R829" s="513"/>
      <c r="S829" s="513"/>
      <c r="T829" s="513"/>
      <c r="U829" s="513"/>
      <c r="V829" s="513"/>
      <c r="W829" s="513"/>
      <c r="X829" s="513"/>
      <c r="Y829" s="513"/>
      <c r="Z829" s="513"/>
      <c r="AA829" s="513"/>
      <c r="AB829" s="513"/>
      <c r="AC829" s="513"/>
      <c r="AD829" s="513"/>
      <c r="AE829" s="513"/>
      <c r="AF829" s="513"/>
      <c r="AG829" s="513"/>
      <c r="AH829" s="513"/>
      <c r="AI829" s="513"/>
      <c r="AJ829" s="513"/>
      <c r="AK829" s="513"/>
      <c r="AL829" s="513"/>
      <c r="AM829" s="513"/>
      <c r="AN829" s="513"/>
    </row>
    <row r="830" spans="1:40" ht="18.75" customHeight="1">
      <c r="A830" s="513"/>
      <c r="B830" s="549"/>
      <c r="C830" s="513"/>
      <c r="D830" s="513"/>
      <c r="E830" s="513"/>
      <c r="F830" s="513"/>
      <c r="G830" s="513"/>
      <c r="H830" s="513"/>
      <c r="I830" s="513"/>
      <c r="J830" s="513"/>
      <c r="K830" s="513"/>
      <c r="L830" s="513"/>
      <c r="M830" s="513"/>
      <c r="N830" s="513"/>
      <c r="O830" s="513"/>
      <c r="P830" s="513"/>
      <c r="Q830" s="513"/>
      <c r="R830" s="513"/>
      <c r="S830" s="513"/>
      <c r="T830" s="513"/>
      <c r="U830" s="513"/>
      <c r="V830" s="513"/>
      <c r="W830" s="513"/>
      <c r="X830" s="513"/>
      <c r="Y830" s="513"/>
      <c r="Z830" s="513"/>
      <c r="AA830" s="513"/>
      <c r="AB830" s="513"/>
      <c r="AC830" s="513"/>
      <c r="AD830" s="513"/>
      <c r="AE830" s="513"/>
      <c r="AF830" s="513"/>
      <c r="AG830" s="513"/>
      <c r="AH830" s="513"/>
      <c r="AI830" s="513"/>
      <c r="AJ830" s="513"/>
      <c r="AK830" s="513"/>
      <c r="AL830" s="513"/>
      <c r="AM830" s="513"/>
      <c r="AN830" s="513"/>
    </row>
    <row r="831" spans="1:40" ht="18.75" customHeight="1">
      <c r="A831" s="513"/>
      <c r="B831" s="549"/>
      <c r="C831" s="513"/>
      <c r="D831" s="513"/>
      <c r="E831" s="513"/>
      <c r="F831" s="513"/>
      <c r="G831" s="513"/>
      <c r="H831" s="513"/>
      <c r="I831" s="513"/>
      <c r="J831" s="513"/>
      <c r="K831" s="513"/>
      <c r="L831" s="513"/>
      <c r="M831" s="513"/>
      <c r="N831" s="513"/>
      <c r="O831" s="513"/>
      <c r="P831" s="513"/>
      <c r="Q831" s="513"/>
      <c r="R831" s="513"/>
      <c r="S831" s="513"/>
      <c r="T831" s="513"/>
      <c r="U831" s="513"/>
      <c r="V831" s="513"/>
      <c r="W831" s="513"/>
      <c r="X831" s="513"/>
      <c r="Y831" s="513"/>
      <c r="Z831" s="513"/>
      <c r="AA831" s="513"/>
      <c r="AB831" s="513"/>
      <c r="AC831" s="513"/>
      <c r="AD831" s="513"/>
      <c r="AE831" s="513"/>
      <c r="AF831" s="513"/>
      <c r="AG831" s="513"/>
      <c r="AH831" s="513"/>
      <c r="AI831" s="513"/>
      <c r="AJ831" s="513"/>
      <c r="AK831" s="513"/>
      <c r="AL831" s="513"/>
      <c r="AM831" s="513"/>
      <c r="AN831" s="513"/>
    </row>
    <row r="832" spans="1:40" ht="18.75" customHeight="1">
      <c r="A832" s="513"/>
      <c r="B832" s="549"/>
      <c r="C832" s="513"/>
      <c r="D832" s="513"/>
      <c r="E832" s="513"/>
      <c r="F832" s="513"/>
      <c r="G832" s="513"/>
      <c r="H832" s="513"/>
      <c r="I832" s="513"/>
      <c r="J832" s="513"/>
      <c r="K832" s="513"/>
      <c r="L832" s="513"/>
      <c r="M832" s="513"/>
      <c r="N832" s="513"/>
      <c r="O832" s="513"/>
      <c r="P832" s="513"/>
      <c r="Q832" s="513"/>
      <c r="R832" s="513"/>
      <c r="S832" s="513"/>
      <c r="T832" s="513"/>
      <c r="U832" s="513"/>
      <c r="V832" s="513"/>
      <c r="W832" s="513"/>
      <c r="X832" s="513"/>
      <c r="Y832" s="513"/>
      <c r="Z832" s="513"/>
      <c r="AA832" s="513"/>
      <c r="AB832" s="513"/>
      <c r="AC832" s="513"/>
      <c r="AD832" s="513"/>
      <c r="AE832" s="513"/>
      <c r="AF832" s="513"/>
      <c r="AG832" s="513"/>
      <c r="AH832" s="513"/>
      <c r="AI832" s="513"/>
      <c r="AJ832" s="513"/>
      <c r="AK832" s="513"/>
      <c r="AL832" s="513"/>
      <c r="AM832" s="513"/>
      <c r="AN832" s="513"/>
    </row>
    <row r="833" spans="1:40" ht="18.75" customHeight="1">
      <c r="A833" s="513"/>
      <c r="B833" s="549"/>
      <c r="C833" s="513"/>
      <c r="D833" s="513"/>
      <c r="E833" s="513"/>
      <c r="F833" s="513"/>
      <c r="G833" s="513"/>
      <c r="H833" s="513"/>
      <c r="I833" s="513"/>
      <c r="J833" s="513"/>
      <c r="K833" s="513"/>
      <c r="L833" s="513"/>
      <c r="M833" s="513"/>
      <c r="N833" s="513"/>
      <c r="O833" s="513"/>
      <c r="P833" s="513"/>
      <c r="Q833" s="513"/>
      <c r="R833" s="513"/>
      <c r="S833" s="513"/>
      <c r="T833" s="513"/>
      <c r="U833" s="513"/>
      <c r="V833" s="513"/>
      <c r="W833" s="513"/>
      <c r="X833" s="513"/>
      <c r="Y833" s="513"/>
      <c r="Z833" s="513"/>
      <c r="AA833" s="513"/>
      <c r="AB833" s="513"/>
      <c r="AC833" s="513"/>
      <c r="AD833" s="513"/>
      <c r="AE833" s="513"/>
      <c r="AF833" s="513"/>
      <c r="AG833" s="513"/>
      <c r="AH833" s="513"/>
      <c r="AI833" s="513"/>
      <c r="AJ833" s="513"/>
      <c r="AK833" s="513"/>
      <c r="AL833" s="513"/>
      <c r="AM833" s="513"/>
      <c r="AN833" s="513"/>
    </row>
    <row r="834" spans="1:40" ht="18.75" customHeight="1">
      <c r="A834" s="513"/>
      <c r="B834" s="549"/>
      <c r="C834" s="513"/>
      <c r="D834" s="513"/>
      <c r="E834" s="513"/>
      <c r="F834" s="513"/>
      <c r="G834" s="513"/>
      <c r="H834" s="513"/>
      <c r="I834" s="513"/>
      <c r="J834" s="513"/>
      <c r="K834" s="513"/>
      <c r="L834" s="513"/>
      <c r="M834" s="513"/>
      <c r="N834" s="513"/>
      <c r="O834" s="513"/>
      <c r="P834" s="513"/>
      <c r="Q834" s="513"/>
      <c r="R834" s="513"/>
      <c r="S834" s="513"/>
      <c r="T834" s="513"/>
      <c r="U834" s="513"/>
      <c r="V834" s="513"/>
      <c r="W834" s="513"/>
      <c r="X834" s="513"/>
      <c r="Y834" s="513"/>
      <c r="Z834" s="513"/>
      <c r="AA834" s="513"/>
      <c r="AB834" s="513"/>
      <c r="AC834" s="513"/>
      <c r="AD834" s="513"/>
      <c r="AE834" s="513"/>
      <c r="AF834" s="513"/>
      <c r="AG834" s="513"/>
      <c r="AH834" s="513"/>
      <c r="AI834" s="513"/>
      <c r="AJ834" s="513"/>
      <c r="AK834" s="513"/>
      <c r="AL834" s="513"/>
      <c r="AM834" s="513"/>
      <c r="AN834" s="513"/>
    </row>
    <row r="835" spans="1:40" ht="18.75" customHeight="1">
      <c r="A835" s="513"/>
      <c r="B835" s="549"/>
      <c r="C835" s="513"/>
      <c r="D835" s="513"/>
      <c r="E835" s="513"/>
      <c r="F835" s="513"/>
      <c r="G835" s="513"/>
      <c r="H835" s="513"/>
      <c r="I835" s="513"/>
      <c r="J835" s="513"/>
      <c r="K835" s="513"/>
      <c r="L835" s="513"/>
      <c r="M835" s="513"/>
      <c r="N835" s="513"/>
      <c r="O835" s="513"/>
      <c r="P835" s="513"/>
      <c r="Q835" s="513"/>
      <c r="R835" s="513"/>
      <c r="S835" s="513"/>
      <c r="T835" s="513"/>
      <c r="U835" s="513"/>
      <c r="V835" s="513"/>
      <c r="W835" s="513"/>
      <c r="X835" s="513"/>
      <c r="Y835" s="513"/>
      <c r="Z835" s="513"/>
      <c r="AA835" s="513"/>
      <c r="AB835" s="513"/>
      <c r="AC835" s="513"/>
      <c r="AD835" s="513"/>
      <c r="AE835" s="513"/>
      <c r="AF835" s="513"/>
      <c r="AG835" s="513"/>
      <c r="AH835" s="513"/>
      <c r="AI835" s="513"/>
      <c r="AJ835" s="513"/>
      <c r="AK835" s="513"/>
      <c r="AL835" s="513"/>
      <c r="AM835" s="513"/>
      <c r="AN835" s="513"/>
    </row>
    <row r="836" spans="1:40" ht="18.75" customHeight="1">
      <c r="A836" s="513"/>
      <c r="B836" s="549"/>
      <c r="C836" s="513"/>
      <c r="D836" s="513"/>
      <c r="E836" s="513"/>
      <c r="F836" s="513"/>
      <c r="G836" s="513"/>
      <c r="H836" s="513"/>
      <c r="I836" s="513"/>
      <c r="J836" s="513"/>
      <c r="K836" s="513"/>
      <c r="L836" s="513"/>
      <c r="M836" s="513"/>
      <c r="N836" s="513"/>
      <c r="O836" s="513"/>
      <c r="P836" s="513"/>
      <c r="Q836" s="513"/>
      <c r="R836" s="513"/>
      <c r="S836" s="513"/>
      <c r="T836" s="513"/>
      <c r="U836" s="513"/>
      <c r="V836" s="513"/>
      <c r="W836" s="513"/>
      <c r="X836" s="513"/>
      <c r="Y836" s="513"/>
      <c r="Z836" s="513"/>
      <c r="AA836" s="513"/>
      <c r="AB836" s="513"/>
      <c r="AC836" s="513"/>
      <c r="AD836" s="513"/>
      <c r="AE836" s="513"/>
      <c r="AF836" s="513"/>
      <c r="AG836" s="513"/>
      <c r="AH836" s="513"/>
      <c r="AI836" s="513"/>
      <c r="AJ836" s="513"/>
      <c r="AK836" s="513"/>
      <c r="AL836" s="513"/>
      <c r="AM836" s="513"/>
      <c r="AN836" s="513"/>
    </row>
    <row r="837" spans="1:40" ht="18.75" customHeight="1">
      <c r="A837" s="513"/>
      <c r="B837" s="549"/>
      <c r="C837" s="513"/>
      <c r="D837" s="513"/>
      <c r="E837" s="513"/>
      <c r="F837" s="513"/>
      <c r="G837" s="513"/>
      <c r="H837" s="513"/>
      <c r="I837" s="513"/>
      <c r="J837" s="513"/>
      <c r="K837" s="513"/>
      <c r="L837" s="513"/>
      <c r="M837" s="513"/>
      <c r="N837" s="513"/>
      <c r="O837" s="513"/>
      <c r="P837" s="513"/>
      <c r="Q837" s="513"/>
      <c r="R837" s="513"/>
      <c r="S837" s="513"/>
      <c r="T837" s="513"/>
      <c r="U837" s="513"/>
      <c r="V837" s="513"/>
      <c r="W837" s="513"/>
      <c r="X837" s="513"/>
      <c r="Y837" s="513"/>
      <c r="Z837" s="513"/>
      <c r="AA837" s="513"/>
      <c r="AB837" s="513"/>
      <c r="AC837" s="513"/>
      <c r="AD837" s="513"/>
      <c r="AE837" s="513"/>
      <c r="AF837" s="513"/>
      <c r="AG837" s="513"/>
      <c r="AH837" s="513"/>
      <c r="AI837" s="513"/>
      <c r="AJ837" s="513"/>
      <c r="AK837" s="513"/>
      <c r="AL837" s="513"/>
      <c r="AM837" s="513"/>
      <c r="AN837" s="513"/>
    </row>
    <row r="838" spans="1:40" ht="18.75" customHeight="1">
      <c r="A838" s="513"/>
      <c r="B838" s="549"/>
      <c r="C838" s="513"/>
      <c r="D838" s="513"/>
      <c r="E838" s="513"/>
      <c r="F838" s="513"/>
      <c r="G838" s="513"/>
      <c r="H838" s="513"/>
      <c r="I838" s="513"/>
      <c r="J838" s="513"/>
      <c r="K838" s="513"/>
      <c r="L838" s="513"/>
      <c r="M838" s="513"/>
      <c r="N838" s="513"/>
      <c r="O838" s="513"/>
      <c r="P838" s="513"/>
      <c r="Q838" s="513"/>
      <c r="R838" s="513"/>
      <c r="S838" s="513"/>
      <c r="T838" s="513"/>
      <c r="U838" s="513"/>
      <c r="V838" s="513"/>
      <c r="W838" s="513"/>
      <c r="X838" s="513"/>
      <c r="Y838" s="513"/>
      <c r="Z838" s="513"/>
      <c r="AA838" s="513"/>
      <c r="AB838" s="513"/>
      <c r="AC838" s="513"/>
      <c r="AD838" s="513"/>
      <c r="AE838" s="513"/>
      <c r="AF838" s="513"/>
      <c r="AG838" s="513"/>
      <c r="AH838" s="513"/>
      <c r="AI838" s="513"/>
      <c r="AJ838" s="513"/>
      <c r="AK838" s="513"/>
      <c r="AL838" s="513"/>
      <c r="AM838" s="513"/>
      <c r="AN838" s="513"/>
    </row>
    <row r="839" spans="1:40" ht="18.75" customHeight="1">
      <c r="A839" s="513"/>
      <c r="B839" s="549"/>
      <c r="C839" s="513"/>
      <c r="D839" s="513"/>
      <c r="E839" s="513"/>
      <c r="F839" s="513"/>
      <c r="G839" s="513"/>
      <c r="H839" s="513"/>
      <c r="I839" s="513"/>
      <c r="J839" s="513"/>
      <c r="K839" s="513"/>
      <c r="L839" s="513"/>
      <c r="M839" s="513"/>
      <c r="N839" s="513"/>
      <c r="O839" s="513"/>
      <c r="P839" s="513"/>
      <c r="Q839" s="513"/>
      <c r="R839" s="513"/>
      <c r="S839" s="513"/>
      <c r="T839" s="513"/>
      <c r="U839" s="513"/>
      <c r="V839" s="513"/>
      <c r="W839" s="513"/>
      <c r="X839" s="513"/>
      <c r="Y839" s="513"/>
      <c r="Z839" s="513"/>
      <c r="AA839" s="513"/>
      <c r="AB839" s="513"/>
      <c r="AC839" s="513"/>
      <c r="AD839" s="513"/>
      <c r="AE839" s="513"/>
      <c r="AF839" s="513"/>
      <c r="AG839" s="513"/>
      <c r="AH839" s="513"/>
      <c r="AI839" s="513"/>
      <c r="AJ839" s="513"/>
      <c r="AK839" s="513"/>
      <c r="AL839" s="513"/>
      <c r="AM839" s="513"/>
      <c r="AN839" s="513"/>
    </row>
    <row r="840" spans="1:40" ht="18.75" customHeight="1">
      <c r="A840" s="513"/>
      <c r="B840" s="549"/>
      <c r="C840" s="513"/>
      <c r="D840" s="513"/>
      <c r="E840" s="513"/>
      <c r="F840" s="513"/>
      <c r="G840" s="513"/>
      <c r="H840" s="513"/>
      <c r="I840" s="513"/>
      <c r="J840" s="513"/>
      <c r="K840" s="513"/>
      <c r="L840" s="513"/>
      <c r="M840" s="513"/>
      <c r="N840" s="513"/>
      <c r="O840" s="513"/>
      <c r="P840" s="513"/>
      <c r="Q840" s="513"/>
      <c r="R840" s="513"/>
      <c r="S840" s="513"/>
      <c r="T840" s="513"/>
      <c r="U840" s="513"/>
      <c r="V840" s="513"/>
      <c r="W840" s="513"/>
      <c r="X840" s="513"/>
      <c r="Y840" s="513"/>
      <c r="Z840" s="513"/>
      <c r="AA840" s="513"/>
      <c r="AB840" s="513"/>
      <c r="AC840" s="513"/>
      <c r="AD840" s="513"/>
      <c r="AE840" s="513"/>
      <c r="AF840" s="513"/>
      <c r="AG840" s="513"/>
      <c r="AH840" s="513"/>
      <c r="AI840" s="513"/>
      <c r="AJ840" s="513"/>
      <c r="AK840" s="513"/>
      <c r="AL840" s="513"/>
      <c r="AM840" s="513"/>
      <c r="AN840" s="513"/>
    </row>
    <row r="841" spans="1:40" ht="18.75" customHeight="1">
      <c r="A841" s="513"/>
      <c r="B841" s="549"/>
      <c r="C841" s="513"/>
      <c r="D841" s="513"/>
      <c r="E841" s="513"/>
      <c r="F841" s="513"/>
      <c r="G841" s="513"/>
      <c r="H841" s="513"/>
      <c r="I841" s="513"/>
      <c r="J841" s="513"/>
      <c r="K841" s="513"/>
      <c r="L841" s="513"/>
      <c r="M841" s="513"/>
      <c r="N841" s="513"/>
      <c r="O841" s="513"/>
      <c r="P841" s="513"/>
      <c r="Q841" s="513"/>
      <c r="R841" s="513"/>
      <c r="S841" s="513"/>
      <c r="T841" s="513"/>
      <c r="U841" s="513"/>
      <c r="V841" s="513"/>
      <c r="W841" s="513"/>
      <c r="X841" s="513"/>
      <c r="Y841" s="513"/>
      <c r="Z841" s="513"/>
      <c r="AA841" s="513"/>
      <c r="AB841" s="513"/>
      <c r="AC841" s="513"/>
      <c r="AD841" s="513"/>
      <c r="AE841" s="513"/>
      <c r="AF841" s="513"/>
      <c r="AG841" s="513"/>
      <c r="AH841" s="513"/>
      <c r="AI841" s="513"/>
      <c r="AJ841" s="513"/>
      <c r="AK841" s="513"/>
      <c r="AL841" s="513"/>
      <c r="AM841" s="513"/>
      <c r="AN841" s="513"/>
    </row>
    <row r="842" spans="1:40" ht="18.75" customHeight="1">
      <c r="A842" s="513"/>
      <c r="B842" s="549"/>
      <c r="C842" s="513"/>
      <c r="D842" s="513"/>
      <c r="E842" s="513"/>
      <c r="F842" s="513"/>
      <c r="G842" s="513"/>
      <c r="H842" s="513"/>
      <c r="I842" s="513"/>
      <c r="J842" s="513"/>
      <c r="K842" s="513"/>
      <c r="L842" s="513"/>
      <c r="M842" s="513"/>
      <c r="N842" s="513"/>
      <c r="O842" s="513"/>
      <c r="P842" s="513"/>
      <c r="Q842" s="513"/>
      <c r="R842" s="513"/>
      <c r="S842" s="513"/>
      <c r="T842" s="513"/>
      <c r="U842" s="513"/>
      <c r="V842" s="513"/>
      <c r="W842" s="513"/>
      <c r="X842" s="513"/>
      <c r="Y842" s="513"/>
      <c r="Z842" s="513"/>
      <c r="AA842" s="513"/>
      <c r="AB842" s="513"/>
      <c r="AC842" s="513"/>
      <c r="AD842" s="513"/>
      <c r="AE842" s="513"/>
      <c r="AF842" s="513"/>
      <c r="AG842" s="513"/>
      <c r="AH842" s="513"/>
      <c r="AI842" s="513"/>
      <c r="AJ842" s="513"/>
      <c r="AK842" s="513"/>
      <c r="AL842" s="513"/>
      <c r="AM842" s="513"/>
      <c r="AN842" s="513"/>
    </row>
    <row r="843" spans="1:40" ht="18.75" customHeight="1">
      <c r="A843" s="513"/>
      <c r="B843" s="549"/>
      <c r="C843" s="513"/>
      <c r="D843" s="513"/>
      <c r="E843" s="513"/>
      <c r="F843" s="513"/>
      <c r="G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  <c r="R843" s="513"/>
      <c r="S843" s="513"/>
      <c r="T843" s="513"/>
      <c r="U843" s="513"/>
      <c r="V843" s="513"/>
      <c r="W843" s="513"/>
      <c r="X843" s="513"/>
      <c r="Y843" s="513"/>
      <c r="Z843" s="513"/>
      <c r="AA843" s="513"/>
      <c r="AB843" s="513"/>
      <c r="AC843" s="513"/>
      <c r="AD843" s="513"/>
      <c r="AE843" s="513"/>
      <c r="AF843" s="513"/>
      <c r="AG843" s="513"/>
      <c r="AH843" s="513"/>
      <c r="AI843" s="513"/>
      <c r="AJ843" s="513"/>
      <c r="AK843" s="513"/>
      <c r="AL843" s="513"/>
      <c r="AM843" s="513"/>
      <c r="AN843" s="513"/>
    </row>
    <row r="844" spans="1:40" ht="18.75" customHeight="1">
      <c r="A844" s="513"/>
      <c r="B844" s="549"/>
      <c r="C844" s="513"/>
      <c r="D844" s="513"/>
      <c r="E844" s="513"/>
      <c r="F844" s="513"/>
      <c r="G844" s="513"/>
      <c r="H844" s="513"/>
      <c r="I844" s="513"/>
      <c r="J844" s="513"/>
      <c r="K844" s="513"/>
      <c r="L844" s="513"/>
      <c r="M844" s="513"/>
      <c r="N844" s="513"/>
      <c r="O844" s="513"/>
      <c r="P844" s="513"/>
      <c r="Q844" s="513"/>
      <c r="R844" s="513"/>
      <c r="S844" s="513"/>
      <c r="T844" s="513"/>
      <c r="U844" s="513"/>
      <c r="V844" s="513"/>
      <c r="W844" s="513"/>
      <c r="X844" s="513"/>
      <c r="Y844" s="513"/>
      <c r="Z844" s="513"/>
      <c r="AA844" s="513"/>
      <c r="AB844" s="513"/>
      <c r="AC844" s="513"/>
      <c r="AD844" s="513"/>
      <c r="AE844" s="513"/>
      <c r="AF844" s="513"/>
      <c r="AG844" s="513"/>
      <c r="AH844" s="513"/>
      <c r="AI844" s="513"/>
      <c r="AJ844" s="513"/>
      <c r="AK844" s="513"/>
      <c r="AL844" s="513"/>
      <c r="AM844" s="513"/>
      <c r="AN844" s="513"/>
    </row>
    <row r="845" spans="1:40" ht="18.75" customHeight="1">
      <c r="A845" s="513"/>
      <c r="B845" s="549"/>
      <c r="C845" s="513"/>
      <c r="D845" s="513"/>
      <c r="E845" s="513"/>
      <c r="F845" s="513"/>
      <c r="G845" s="513"/>
      <c r="H845" s="513"/>
      <c r="I845" s="513"/>
      <c r="J845" s="513"/>
      <c r="K845" s="513"/>
      <c r="L845" s="513"/>
      <c r="M845" s="513"/>
      <c r="N845" s="513"/>
      <c r="O845" s="513"/>
      <c r="P845" s="513"/>
      <c r="Q845" s="513"/>
      <c r="R845" s="513"/>
      <c r="S845" s="513"/>
      <c r="T845" s="513"/>
      <c r="U845" s="513"/>
      <c r="V845" s="513"/>
      <c r="W845" s="513"/>
      <c r="X845" s="513"/>
      <c r="Y845" s="513"/>
      <c r="Z845" s="513"/>
      <c r="AA845" s="513"/>
      <c r="AB845" s="513"/>
      <c r="AC845" s="513"/>
      <c r="AD845" s="513"/>
      <c r="AE845" s="513"/>
      <c r="AF845" s="513"/>
      <c r="AG845" s="513"/>
      <c r="AH845" s="513"/>
      <c r="AI845" s="513"/>
      <c r="AJ845" s="513"/>
      <c r="AK845" s="513"/>
      <c r="AL845" s="513"/>
      <c r="AM845" s="513"/>
      <c r="AN845" s="513"/>
    </row>
    <row r="846" spans="1:40" ht="18.75" customHeight="1">
      <c r="A846" s="513"/>
      <c r="B846" s="549"/>
      <c r="C846" s="513"/>
      <c r="D846" s="513"/>
      <c r="E846" s="513"/>
      <c r="F846" s="513"/>
      <c r="G846" s="513"/>
      <c r="H846" s="513"/>
      <c r="I846" s="513"/>
      <c r="J846" s="513"/>
      <c r="K846" s="513"/>
      <c r="L846" s="513"/>
      <c r="M846" s="513"/>
      <c r="N846" s="513"/>
      <c r="O846" s="513"/>
      <c r="P846" s="513"/>
      <c r="Q846" s="513"/>
      <c r="R846" s="513"/>
      <c r="S846" s="513"/>
      <c r="T846" s="513"/>
      <c r="U846" s="513"/>
      <c r="V846" s="513"/>
      <c r="W846" s="513"/>
      <c r="X846" s="513"/>
      <c r="Y846" s="513"/>
      <c r="Z846" s="513"/>
      <c r="AA846" s="513"/>
      <c r="AB846" s="513"/>
      <c r="AC846" s="513"/>
      <c r="AD846" s="513"/>
      <c r="AE846" s="513"/>
      <c r="AF846" s="513"/>
      <c r="AG846" s="513"/>
      <c r="AH846" s="513"/>
      <c r="AI846" s="513"/>
      <c r="AJ846" s="513"/>
      <c r="AK846" s="513"/>
      <c r="AL846" s="513"/>
      <c r="AM846" s="513"/>
      <c r="AN846" s="513"/>
    </row>
    <row r="847" spans="1:40" ht="18.75" customHeight="1">
      <c r="A847" s="513"/>
      <c r="B847" s="549"/>
      <c r="C847" s="513"/>
      <c r="D847" s="513"/>
      <c r="E847" s="513"/>
      <c r="F847" s="513"/>
      <c r="G847" s="513"/>
      <c r="H847" s="513"/>
      <c r="I847" s="513"/>
      <c r="J847" s="513"/>
      <c r="K847" s="513"/>
      <c r="L847" s="513"/>
      <c r="M847" s="513"/>
      <c r="N847" s="513"/>
      <c r="O847" s="513"/>
      <c r="P847" s="513"/>
      <c r="Q847" s="513"/>
      <c r="R847" s="513"/>
      <c r="S847" s="513"/>
      <c r="T847" s="513"/>
      <c r="U847" s="513"/>
      <c r="V847" s="513"/>
      <c r="W847" s="513"/>
      <c r="X847" s="513"/>
      <c r="Y847" s="513"/>
      <c r="Z847" s="513"/>
      <c r="AA847" s="513"/>
      <c r="AB847" s="513"/>
      <c r="AC847" s="513"/>
      <c r="AD847" s="513"/>
      <c r="AE847" s="513"/>
      <c r="AF847" s="513"/>
      <c r="AG847" s="513"/>
      <c r="AH847" s="513"/>
      <c r="AI847" s="513"/>
      <c r="AJ847" s="513"/>
      <c r="AK847" s="513"/>
      <c r="AL847" s="513"/>
      <c r="AM847" s="513"/>
      <c r="AN847" s="513"/>
    </row>
    <row r="848" spans="1:40" ht="18.75" customHeight="1">
      <c r="A848" s="513"/>
      <c r="B848" s="549"/>
      <c r="C848" s="513"/>
      <c r="D848" s="513"/>
      <c r="E848" s="513"/>
      <c r="F848" s="513"/>
      <c r="G848" s="513"/>
      <c r="H848" s="513"/>
      <c r="I848" s="513"/>
      <c r="J848" s="513"/>
      <c r="K848" s="513"/>
      <c r="L848" s="513"/>
      <c r="M848" s="513"/>
      <c r="N848" s="513"/>
      <c r="O848" s="513"/>
      <c r="P848" s="513"/>
      <c r="Q848" s="513"/>
      <c r="R848" s="513"/>
      <c r="S848" s="513"/>
      <c r="T848" s="513"/>
      <c r="U848" s="513"/>
      <c r="V848" s="513"/>
      <c r="W848" s="513"/>
      <c r="X848" s="513"/>
      <c r="Y848" s="513"/>
      <c r="Z848" s="513"/>
      <c r="AA848" s="513"/>
      <c r="AB848" s="513"/>
      <c r="AC848" s="513"/>
      <c r="AD848" s="513"/>
      <c r="AE848" s="513"/>
      <c r="AF848" s="513"/>
      <c r="AG848" s="513"/>
      <c r="AH848" s="513"/>
      <c r="AI848" s="513"/>
      <c r="AJ848" s="513"/>
      <c r="AK848" s="513"/>
      <c r="AL848" s="513"/>
      <c r="AM848" s="513"/>
      <c r="AN848" s="513"/>
    </row>
    <row r="849" spans="1:40" ht="18.75" customHeight="1">
      <c r="A849" s="513"/>
      <c r="B849" s="549"/>
      <c r="C849" s="513"/>
      <c r="D849" s="513"/>
      <c r="E849" s="513"/>
      <c r="F849" s="513"/>
      <c r="G849" s="513"/>
      <c r="H849" s="513"/>
      <c r="I849" s="513"/>
      <c r="J849" s="513"/>
      <c r="K849" s="513"/>
      <c r="L849" s="513"/>
      <c r="M849" s="513"/>
      <c r="N849" s="513"/>
      <c r="O849" s="513"/>
      <c r="P849" s="513"/>
      <c r="Q849" s="513"/>
      <c r="R849" s="513"/>
      <c r="S849" s="513"/>
      <c r="T849" s="513"/>
      <c r="U849" s="513"/>
      <c r="V849" s="513"/>
      <c r="W849" s="513"/>
      <c r="X849" s="513"/>
      <c r="Y849" s="513"/>
      <c r="Z849" s="513"/>
      <c r="AA849" s="513"/>
      <c r="AB849" s="513"/>
      <c r="AC849" s="513"/>
      <c r="AD849" s="513"/>
      <c r="AE849" s="513"/>
      <c r="AF849" s="513"/>
      <c r="AG849" s="513"/>
      <c r="AH849" s="513"/>
      <c r="AI849" s="513"/>
      <c r="AJ849" s="513"/>
      <c r="AK849" s="513"/>
      <c r="AL849" s="513"/>
      <c r="AM849" s="513"/>
      <c r="AN849" s="513"/>
    </row>
    <row r="850" spans="1:40" ht="18.75" customHeight="1">
      <c r="A850" s="513"/>
      <c r="B850" s="549"/>
      <c r="C850" s="513"/>
      <c r="D850" s="513"/>
      <c r="E850" s="513"/>
      <c r="F850" s="513"/>
      <c r="G850" s="513"/>
      <c r="H850" s="513"/>
      <c r="I850" s="513"/>
      <c r="J850" s="513"/>
      <c r="K850" s="513"/>
      <c r="L850" s="513"/>
      <c r="M850" s="513"/>
      <c r="N850" s="513"/>
      <c r="O850" s="513"/>
      <c r="P850" s="513"/>
      <c r="Q850" s="513"/>
      <c r="R850" s="513"/>
      <c r="S850" s="513"/>
      <c r="T850" s="513"/>
      <c r="U850" s="513"/>
      <c r="V850" s="513"/>
      <c r="W850" s="513"/>
      <c r="X850" s="513"/>
      <c r="Y850" s="513"/>
      <c r="Z850" s="513"/>
      <c r="AA850" s="513"/>
      <c r="AB850" s="513"/>
      <c r="AC850" s="513"/>
      <c r="AD850" s="513"/>
      <c r="AE850" s="513"/>
      <c r="AF850" s="513"/>
      <c r="AG850" s="513"/>
      <c r="AH850" s="513"/>
      <c r="AI850" s="513"/>
      <c r="AJ850" s="513"/>
      <c r="AK850" s="513"/>
      <c r="AL850" s="513"/>
      <c r="AM850" s="513"/>
      <c r="AN850" s="513"/>
    </row>
    <row r="851" spans="1:40" ht="18.75" customHeight="1">
      <c r="A851" s="513"/>
      <c r="B851" s="549"/>
      <c r="C851" s="513"/>
      <c r="D851" s="513"/>
      <c r="E851" s="513"/>
      <c r="F851" s="513"/>
      <c r="G851" s="513"/>
      <c r="H851" s="513"/>
      <c r="I851" s="513"/>
      <c r="J851" s="513"/>
      <c r="K851" s="513"/>
      <c r="L851" s="513"/>
      <c r="M851" s="513"/>
      <c r="N851" s="513"/>
      <c r="O851" s="513"/>
      <c r="P851" s="513"/>
      <c r="Q851" s="513"/>
      <c r="R851" s="513"/>
      <c r="S851" s="513"/>
      <c r="T851" s="513"/>
      <c r="U851" s="513"/>
      <c r="V851" s="513"/>
      <c r="W851" s="513"/>
      <c r="X851" s="513"/>
      <c r="Y851" s="513"/>
      <c r="Z851" s="513"/>
      <c r="AA851" s="513"/>
      <c r="AB851" s="513"/>
      <c r="AC851" s="513"/>
      <c r="AD851" s="513"/>
      <c r="AE851" s="513"/>
      <c r="AF851" s="513"/>
      <c r="AG851" s="513"/>
      <c r="AH851" s="513"/>
      <c r="AI851" s="513"/>
      <c r="AJ851" s="513"/>
      <c r="AK851" s="513"/>
      <c r="AL851" s="513"/>
      <c r="AM851" s="513"/>
      <c r="AN851" s="513"/>
    </row>
    <row r="852" spans="1:40" ht="18.75" customHeight="1">
      <c r="A852" s="513"/>
      <c r="B852" s="549"/>
      <c r="C852" s="513"/>
      <c r="D852" s="513"/>
      <c r="E852" s="513"/>
      <c r="F852" s="513"/>
      <c r="G852" s="513"/>
      <c r="H852" s="513"/>
      <c r="I852" s="513"/>
      <c r="J852" s="513"/>
      <c r="K852" s="513"/>
      <c r="L852" s="513"/>
      <c r="M852" s="513"/>
      <c r="N852" s="513"/>
      <c r="O852" s="513"/>
      <c r="P852" s="513"/>
      <c r="Q852" s="513"/>
      <c r="R852" s="513"/>
      <c r="S852" s="513"/>
      <c r="T852" s="513"/>
      <c r="U852" s="513"/>
      <c r="V852" s="513"/>
      <c r="W852" s="513"/>
      <c r="X852" s="513"/>
      <c r="Y852" s="513"/>
      <c r="Z852" s="513"/>
      <c r="AA852" s="513"/>
      <c r="AB852" s="513"/>
      <c r="AC852" s="513"/>
      <c r="AD852" s="513"/>
      <c r="AE852" s="513"/>
      <c r="AF852" s="513"/>
      <c r="AG852" s="513"/>
      <c r="AH852" s="513"/>
      <c r="AI852" s="513"/>
      <c r="AJ852" s="513"/>
      <c r="AK852" s="513"/>
      <c r="AL852" s="513"/>
      <c r="AM852" s="513"/>
      <c r="AN852" s="513"/>
    </row>
    <row r="853" spans="1:40" ht="18.75" customHeight="1">
      <c r="A853" s="513"/>
      <c r="B853" s="549"/>
      <c r="C853" s="513"/>
      <c r="D853" s="513"/>
      <c r="E853" s="513"/>
      <c r="F853" s="513"/>
      <c r="G853" s="513"/>
      <c r="H853" s="513"/>
      <c r="I853" s="513"/>
      <c r="J853" s="513"/>
      <c r="K853" s="513"/>
      <c r="L853" s="513"/>
      <c r="M853" s="513"/>
      <c r="N853" s="513"/>
      <c r="O853" s="513"/>
      <c r="P853" s="513"/>
      <c r="Q853" s="513"/>
      <c r="R853" s="513"/>
      <c r="S853" s="513"/>
      <c r="T853" s="513"/>
      <c r="U853" s="513"/>
      <c r="V853" s="513"/>
      <c r="W853" s="513"/>
      <c r="X853" s="513"/>
      <c r="Y853" s="513"/>
      <c r="Z853" s="513"/>
      <c r="AA853" s="513"/>
      <c r="AB853" s="513"/>
      <c r="AC853" s="513"/>
      <c r="AD853" s="513"/>
      <c r="AE853" s="513"/>
      <c r="AF853" s="513"/>
      <c r="AG853" s="513"/>
      <c r="AH853" s="513"/>
      <c r="AI853" s="513"/>
      <c r="AJ853" s="513"/>
      <c r="AK853" s="513"/>
      <c r="AL853" s="513"/>
      <c r="AM853" s="513"/>
      <c r="AN853" s="513"/>
    </row>
    <row r="854" spans="1:40" ht="18.75" customHeight="1">
      <c r="A854" s="513"/>
      <c r="B854" s="549"/>
      <c r="C854" s="513"/>
      <c r="D854" s="513"/>
      <c r="E854" s="513"/>
      <c r="F854" s="513"/>
      <c r="G854" s="513"/>
      <c r="H854" s="513"/>
      <c r="I854" s="513"/>
      <c r="J854" s="513"/>
      <c r="K854" s="513"/>
      <c r="L854" s="513"/>
      <c r="M854" s="513"/>
      <c r="N854" s="513"/>
      <c r="O854" s="513"/>
      <c r="P854" s="513"/>
      <c r="Q854" s="513"/>
      <c r="R854" s="513"/>
      <c r="S854" s="513"/>
      <c r="T854" s="513"/>
      <c r="U854" s="513"/>
      <c r="V854" s="513"/>
      <c r="W854" s="513"/>
      <c r="X854" s="513"/>
      <c r="Y854" s="513"/>
      <c r="Z854" s="513"/>
      <c r="AA854" s="513"/>
      <c r="AB854" s="513"/>
      <c r="AC854" s="513"/>
      <c r="AD854" s="513"/>
      <c r="AE854" s="513"/>
      <c r="AF854" s="513"/>
      <c r="AG854" s="513"/>
      <c r="AH854" s="513"/>
      <c r="AI854" s="513"/>
      <c r="AJ854" s="513"/>
      <c r="AK854" s="513"/>
      <c r="AL854" s="513"/>
      <c r="AM854" s="513"/>
      <c r="AN854" s="513"/>
    </row>
    <row r="855" spans="1:40" ht="18.75" customHeight="1">
      <c r="A855" s="513"/>
      <c r="B855" s="549"/>
      <c r="C855" s="513"/>
      <c r="D855" s="513"/>
      <c r="E855" s="513"/>
      <c r="F855" s="513"/>
      <c r="G855" s="513"/>
      <c r="H855" s="513"/>
      <c r="I855" s="513"/>
      <c r="J855" s="513"/>
      <c r="K855" s="513"/>
      <c r="L855" s="513"/>
      <c r="M855" s="513"/>
      <c r="N855" s="513"/>
      <c r="O855" s="513"/>
      <c r="P855" s="513"/>
      <c r="Q855" s="513"/>
      <c r="R855" s="513"/>
      <c r="S855" s="513"/>
      <c r="T855" s="513"/>
      <c r="U855" s="513"/>
      <c r="V855" s="513"/>
      <c r="W855" s="513"/>
      <c r="X855" s="513"/>
      <c r="Y855" s="513"/>
      <c r="Z855" s="513"/>
      <c r="AA855" s="513"/>
      <c r="AB855" s="513"/>
      <c r="AC855" s="513"/>
      <c r="AD855" s="513"/>
      <c r="AE855" s="513"/>
      <c r="AF855" s="513"/>
      <c r="AG855" s="513"/>
      <c r="AH855" s="513"/>
      <c r="AI855" s="513"/>
      <c r="AJ855" s="513"/>
      <c r="AK855" s="513"/>
      <c r="AL855" s="513"/>
      <c r="AM855" s="513"/>
      <c r="AN855" s="513"/>
    </row>
    <row r="856" spans="1:40" ht="18.75" customHeight="1">
      <c r="A856" s="513"/>
      <c r="B856" s="549"/>
      <c r="C856" s="513"/>
      <c r="D856" s="513"/>
      <c r="E856" s="513"/>
      <c r="F856" s="513"/>
      <c r="G856" s="513"/>
      <c r="H856" s="513"/>
      <c r="I856" s="513"/>
      <c r="J856" s="513"/>
      <c r="K856" s="513"/>
      <c r="L856" s="513"/>
      <c r="M856" s="513"/>
      <c r="N856" s="513"/>
      <c r="O856" s="513"/>
      <c r="P856" s="513"/>
      <c r="Q856" s="513"/>
      <c r="R856" s="513"/>
      <c r="S856" s="513"/>
      <c r="T856" s="513"/>
      <c r="U856" s="513"/>
      <c r="V856" s="513"/>
      <c r="W856" s="513"/>
      <c r="X856" s="513"/>
      <c r="Y856" s="513"/>
      <c r="Z856" s="513"/>
      <c r="AA856" s="513"/>
      <c r="AB856" s="513"/>
      <c r="AC856" s="513"/>
      <c r="AD856" s="513"/>
      <c r="AE856" s="513"/>
      <c r="AF856" s="513"/>
      <c r="AG856" s="513"/>
      <c r="AH856" s="513"/>
      <c r="AI856" s="513"/>
      <c r="AJ856" s="513"/>
      <c r="AK856" s="513"/>
      <c r="AL856" s="513"/>
      <c r="AM856" s="513"/>
      <c r="AN856" s="513"/>
    </row>
    <row r="857" spans="1:40" ht="18.75" customHeight="1">
      <c r="A857" s="513"/>
      <c r="B857" s="549"/>
      <c r="C857" s="513"/>
      <c r="D857" s="513"/>
      <c r="E857" s="513"/>
      <c r="F857" s="513"/>
      <c r="G857" s="513"/>
      <c r="H857" s="513"/>
      <c r="I857" s="513"/>
      <c r="J857" s="513"/>
      <c r="K857" s="513"/>
      <c r="L857" s="513"/>
      <c r="M857" s="513"/>
      <c r="N857" s="513"/>
      <c r="O857" s="513"/>
      <c r="P857" s="513"/>
      <c r="Q857" s="513"/>
      <c r="R857" s="513"/>
      <c r="S857" s="513"/>
      <c r="T857" s="513"/>
      <c r="U857" s="513"/>
      <c r="V857" s="513"/>
      <c r="W857" s="513"/>
      <c r="X857" s="513"/>
      <c r="Y857" s="513"/>
      <c r="Z857" s="513"/>
      <c r="AA857" s="513"/>
      <c r="AB857" s="513"/>
      <c r="AC857" s="513"/>
      <c r="AD857" s="513"/>
      <c r="AE857" s="513"/>
      <c r="AF857" s="513"/>
      <c r="AG857" s="513"/>
      <c r="AH857" s="513"/>
      <c r="AI857" s="513"/>
      <c r="AJ857" s="513"/>
      <c r="AK857" s="513"/>
      <c r="AL857" s="513"/>
      <c r="AM857" s="513"/>
      <c r="AN857" s="513"/>
    </row>
    <row r="858" spans="1:40" ht="18.75" customHeight="1">
      <c r="A858" s="513"/>
      <c r="B858" s="549"/>
      <c r="C858" s="513"/>
      <c r="D858" s="513"/>
      <c r="E858" s="513"/>
      <c r="F858" s="513"/>
      <c r="G858" s="513"/>
      <c r="H858" s="513"/>
      <c r="I858" s="513"/>
      <c r="J858" s="513"/>
      <c r="K858" s="513"/>
      <c r="L858" s="513"/>
      <c r="M858" s="513"/>
      <c r="N858" s="513"/>
      <c r="O858" s="513"/>
      <c r="P858" s="513"/>
      <c r="Q858" s="513"/>
      <c r="R858" s="513"/>
      <c r="S858" s="513"/>
      <c r="T858" s="513"/>
      <c r="U858" s="513"/>
      <c r="V858" s="513"/>
      <c r="W858" s="513"/>
      <c r="X858" s="513"/>
      <c r="Y858" s="513"/>
      <c r="Z858" s="513"/>
      <c r="AA858" s="513"/>
      <c r="AB858" s="513"/>
      <c r="AC858" s="513"/>
      <c r="AD858" s="513"/>
      <c r="AE858" s="513"/>
      <c r="AF858" s="513"/>
      <c r="AG858" s="513"/>
      <c r="AH858" s="513"/>
      <c r="AI858" s="513"/>
      <c r="AJ858" s="513"/>
      <c r="AK858" s="513"/>
      <c r="AL858" s="513"/>
      <c r="AM858" s="513"/>
      <c r="AN858" s="513"/>
    </row>
    <row r="859" spans="1:40" ht="18.75" customHeight="1">
      <c r="A859" s="513"/>
      <c r="B859" s="549"/>
      <c r="C859" s="513"/>
      <c r="D859" s="513"/>
      <c r="E859" s="513"/>
      <c r="F859" s="513"/>
      <c r="G859" s="513"/>
      <c r="H859" s="513"/>
      <c r="I859" s="513"/>
      <c r="J859" s="513"/>
      <c r="K859" s="513"/>
      <c r="L859" s="513"/>
      <c r="M859" s="513"/>
      <c r="N859" s="513"/>
      <c r="O859" s="513"/>
      <c r="P859" s="513"/>
      <c r="Q859" s="513"/>
      <c r="R859" s="513"/>
      <c r="S859" s="513"/>
      <c r="T859" s="513"/>
      <c r="U859" s="513"/>
      <c r="V859" s="513"/>
      <c r="W859" s="513"/>
      <c r="X859" s="513"/>
      <c r="Y859" s="513"/>
      <c r="Z859" s="513"/>
      <c r="AA859" s="513"/>
      <c r="AB859" s="513"/>
      <c r="AC859" s="513"/>
      <c r="AD859" s="513"/>
      <c r="AE859" s="513"/>
      <c r="AF859" s="513"/>
      <c r="AG859" s="513"/>
      <c r="AH859" s="513"/>
      <c r="AI859" s="513"/>
      <c r="AJ859" s="513"/>
      <c r="AK859" s="513"/>
      <c r="AL859" s="513"/>
      <c r="AM859" s="513"/>
      <c r="AN859" s="513"/>
    </row>
    <row r="860" spans="1:40" ht="18.75" customHeight="1">
      <c r="A860" s="513"/>
      <c r="B860" s="549"/>
      <c r="C860" s="513"/>
      <c r="D860" s="513"/>
      <c r="E860" s="513"/>
      <c r="F860" s="513"/>
      <c r="G860" s="513"/>
      <c r="H860" s="513"/>
      <c r="I860" s="513"/>
      <c r="J860" s="513"/>
      <c r="K860" s="513"/>
      <c r="L860" s="513"/>
      <c r="M860" s="513"/>
      <c r="N860" s="513"/>
      <c r="O860" s="513"/>
      <c r="P860" s="513"/>
      <c r="Q860" s="513"/>
      <c r="R860" s="513"/>
      <c r="S860" s="513"/>
      <c r="T860" s="513"/>
      <c r="U860" s="513"/>
      <c r="V860" s="513"/>
      <c r="W860" s="513"/>
      <c r="X860" s="513"/>
      <c r="Y860" s="513"/>
      <c r="Z860" s="513"/>
      <c r="AA860" s="513"/>
      <c r="AB860" s="513"/>
      <c r="AC860" s="513"/>
      <c r="AD860" s="513"/>
      <c r="AE860" s="513"/>
      <c r="AF860" s="513"/>
      <c r="AG860" s="513"/>
      <c r="AH860" s="513"/>
      <c r="AI860" s="513"/>
      <c r="AJ860" s="513"/>
      <c r="AK860" s="513"/>
      <c r="AL860" s="513"/>
      <c r="AM860" s="513"/>
      <c r="AN860" s="513"/>
    </row>
    <row r="861" spans="1:40" ht="18.75" customHeight="1">
      <c r="A861" s="513"/>
      <c r="B861" s="549"/>
      <c r="C861" s="513"/>
      <c r="D861" s="513"/>
      <c r="E861" s="513"/>
      <c r="F861" s="513"/>
      <c r="G861" s="513"/>
      <c r="H861" s="513"/>
      <c r="I861" s="513"/>
      <c r="J861" s="513"/>
      <c r="K861" s="513"/>
      <c r="L861" s="513"/>
      <c r="M861" s="513"/>
      <c r="N861" s="513"/>
      <c r="O861" s="513"/>
      <c r="P861" s="513"/>
      <c r="Q861" s="513"/>
      <c r="R861" s="513"/>
      <c r="S861" s="513"/>
      <c r="T861" s="513"/>
      <c r="U861" s="513"/>
      <c r="V861" s="513"/>
      <c r="W861" s="513"/>
      <c r="X861" s="513"/>
      <c r="Y861" s="513"/>
      <c r="Z861" s="513"/>
      <c r="AA861" s="513"/>
      <c r="AB861" s="513"/>
      <c r="AC861" s="513"/>
      <c r="AD861" s="513"/>
      <c r="AE861" s="513"/>
      <c r="AF861" s="513"/>
      <c r="AG861" s="513"/>
      <c r="AH861" s="513"/>
      <c r="AI861" s="513"/>
      <c r="AJ861" s="513"/>
      <c r="AK861" s="513"/>
      <c r="AL861" s="513"/>
      <c r="AM861" s="513"/>
      <c r="AN861" s="513"/>
    </row>
    <row r="862" spans="1:40" ht="18.75" customHeight="1">
      <c r="A862" s="513"/>
      <c r="B862" s="549"/>
      <c r="C862" s="513"/>
      <c r="D862" s="513"/>
      <c r="E862" s="513"/>
      <c r="F862" s="513"/>
      <c r="G862" s="513"/>
      <c r="H862" s="513"/>
      <c r="I862" s="513"/>
      <c r="J862" s="513"/>
      <c r="K862" s="513"/>
      <c r="L862" s="513"/>
      <c r="M862" s="513"/>
      <c r="N862" s="513"/>
      <c r="O862" s="513"/>
      <c r="P862" s="513"/>
      <c r="Q862" s="513"/>
      <c r="R862" s="513"/>
      <c r="S862" s="513"/>
      <c r="T862" s="513"/>
      <c r="U862" s="513"/>
      <c r="V862" s="513"/>
      <c r="W862" s="513"/>
      <c r="X862" s="513"/>
      <c r="Y862" s="513"/>
      <c r="Z862" s="513"/>
      <c r="AA862" s="513"/>
      <c r="AB862" s="513"/>
      <c r="AC862" s="513"/>
      <c r="AD862" s="513"/>
      <c r="AE862" s="513"/>
      <c r="AF862" s="513"/>
      <c r="AG862" s="513"/>
      <c r="AH862" s="513"/>
      <c r="AI862" s="513"/>
      <c r="AJ862" s="513"/>
      <c r="AK862" s="513"/>
      <c r="AL862" s="513"/>
      <c r="AM862" s="513"/>
      <c r="AN862" s="513"/>
    </row>
    <row r="863" spans="1:40" ht="18.75" customHeight="1">
      <c r="A863" s="513"/>
      <c r="B863" s="549"/>
      <c r="C863" s="513"/>
      <c r="D863" s="513"/>
      <c r="E863" s="513"/>
      <c r="F863" s="513"/>
      <c r="G863" s="513"/>
      <c r="H863" s="513"/>
      <c r="I863" s="513"/>
      <c r="J863" s="513"/>
      <c r="K863" s="513"/>
      <c r="L863" s="513"/>
      <c r="M863" s="513"/>
      <c r="N863" s="513"/>
      <c r="O863" s="513"/>
      <c r="P863" s="513"/>
      <c r="Q863" s="513"/>
      <c r="R863" s="513"/>
      <c r="S863" s="513"/>
      <c r="T863" s="513"/>
      <c r="U863" s="513"/>
      <c r="V863" s="513"/>
      <c r="W863" s="513"/>
      <c r="X863" s="513"/>
      <c r="Y863" s="513"/>
      <c r="Z863" s="513"/>
      <c r="AA863" s="513"/>
      <c r="AB863" s="513"/>
      <c r="AC863" s="513"/>
      <c r="AD863" s="513"/>
      <c r="AE863" s="513"/>
      <c r="AF863" s="513"/>
      <c r="AG863" s="513"/>
      <c r="AH863" s="513"/>
      <c r="AI863" s="513"/>
      <c r="AJ863" s="513"/>
      <c r="AK863" s="513"/>
      <c r="AL863" s="513"/>
      <c r="AM863" s="513"/>
      <c r="AN863" s="513"/>
    </row>
    <row r="864" spans="1:40" ht="18.75" customHeight="1">
      <c r="A864" s="513"/>
      <c r="B864" s="549"/>
      <c r="C864" s="513"/>
      <c r="D864" s="513"/>
      <c r="E864" s="513"/>
      <c r="F864" s="513"/>
      <c r="G864" s="513"/>
      <c r="H864" s="513"/>
      <c r="I864" s="513"/>
      <c r="J864" s="513"/>
      <c r="K864" s="513"/>
      <c r="L864" s="513"/>
      <c r="M864" s="513"/>
      <c r="N864" s="513"/>
      <c r="O864" s="513"/>
      <c r="P864" s="513"/>
      <c r="Q864" s="513"/>
      <c r="R864" s="513"/>
      <c r="S864" s="513"/>
      <c r="T864" s="513"/>
      <c r="U864" s="513"/>
      <c r="V864" s="513"/>
      <c r="W864" s="513"/>
      <c r="X864" s="513"/>
      <c r="Y864" s="513"/>
      <c r="Z864" s="513"/>
      <c r="AA864" s="513"/>
      <c r="AB864" s="513"/>
      <c r="AC864" s="513"/>
      <c r="AD864" s="513"/>
      <c r="AE864" s="513"/>
      <c r="AF864" s="513"/>
      <c r="AG864" s="513"/>
      <c r="AH864" s="513"/>
      <c r="AI864" s="513"/>
      <c r="AJ864" s="513"/>
      <c r="AK864" s="513"/>
      <c r="AL864" s="513"/>
      <c r="AM864" s="513"/>
      <c r="AN864" s="513"/>
    </row>
    <row r="865" spans="1:40" ht="18.75" customHeight="1">
      <c r="A865" s="513"/>
      <c r="B865" s="549"/>
      <c r="C865" s="513"/>
      <c r="D865" s="513"/>
      <c r="E865" s="513"/>
      <c r="F865" s="513"/>
      <c r="G865" s="513"/>
      <c r="H865" s="513"/>
      <c r="I865" s="513"/>
      <c r="J865" s="513"/>
      <c r="K865" s="513"/>
      <c r="L865" s="513"/>
      <c r="M865" s="513"/>
      <c r="N865" s="513"/>
      <c r="O865" s="513"/>
      <c r="P865" s="513"/>
      <c r="Q865" s="513"/>
      <c r="R865" s="513"/>
      <c r="S865" s="513"/>
      <c r="T865" s="513"/>
      <c r="U865" s="513"/>
      <c r="V865" s="513"/>
      <c r="W865" s="513"/>
      <c r="X865" s="513"/>
      <c r="Y865" s="513"/>
      <c r="Z865" s="513"/>
      <c r="AA865" s="513"/>
      <c r="AB865" s="513"/>
      <c r="AC865" s="513"/>
      <c r="AD865" s="513"/>
      <c r="AE865" s="513"/>
      <c r="AF865" s="513"/>
      <c r="AG865" s="513"/>
      <c r="AH865" s="513"/>
      <c r="AI865" s="513"/>
      <c r="AJ865" s="513"/>
      <c r="AK865" s="513"/>
      <c r="AL865" s="513"/>
      <c r="AM865" s="513"/>
      <c r="AN865" s="513"/>
    </row>
    <row r="866" spans="1:40" ht="18.75" customHeight="1">
      <c r="A866" s="513"/>
      <c r="B866" s="549"/>
      <c r="C866" s="513"/>
      <c r="D866" s="513"/>
      <c r="E866" s="513"/>
      <c r="F866" s="513"/>
      <c r="G866" s="513"/>
      <c r="H866" s="513"/>
      <c r="I866" s="513"/>
      <c r="J866" s="513"/>
      <c r="K866" s="513"/>
      <c r="L866" s="513"/>
      <c r="M866" s="513"/>
      <c r="N866" s="513"/>
      <c r="O866" s="513"/>
      <c r="P866" s="513"/>
      <c r="Q866" s="513"/>
      <c r="R866" s="513"/>
      <c r="S866" s="513"/>
      <c r="T866" s="513"/>
      <c r="U866" s="513"/>
      <c r="V866" s="513"/>
      <c r="W866" s="513"/>
      <c r="X866" s="513"/>
      <c r="Y866" s="513"/>
      <c r="Z866" s="513"/>
      <c r="AA866" s="513"/>
      <c r="AB866" s="513"/>
      <c r="AC866" s="513"/>
      <c r="AD866" s="513"/>
      <c r="AE866" s="513"/>
      <c r="AF866" s="513"/>
      <c r="AG866" s="513"/>
      <c r="AH866" s="513"/>
      <c r="AI866" s="513"/>
      <c r="AJ866" s="513"/>
      <c r="AK866" s="513"/>
      <c r="AL866" s="513"/>
      <c r="AM866" s="513"/>
      <c r="AN866" s="513"/>
    </row>
    <row r="867" spans="1:40" ht="18.75" customHeight="1">
      <c r="A867" s="513"/>
      <c r="B867" s="549"/>
      <c r="C867" s="513"/>
      <c r="D867" s="513"/>
      <c r="E867" s="513"/>
      <c r="F867" s="513"/>
      <c r="G867" s="513"/>
      <c r="H867" s="513"/>
      <c r="I867" s="513"/>
      <c r="J867" s="513"/>
      <c r="K867" s="513"/>
      <c r="L867" s="513"/>
      <c r="M867" s="513"/>
      <c r="N867" s="513"/>
      <c r="O867" s="513"/>
      <c r="P867" s="513"/>
      <c r="Q867" s="513"/>
      <c r="R867" s="513"/>
      <c r="S867" s="513"/>
      <c r="T867" s="513"/>
      <c r="U867" s="513"/>
      <c r="V867" s="513"/>
      <c r="W867" s="513"/>
      <c r="X867" s="513"/>
      <c r="Y867" s="513"/>
      <c r="Z867" s="513"/>
      <c r="AA867" s="513"/>
      <c r="AB867" s="513"/>
      <c r="AC867" s="513"/>
      <c r="AD867" s="513"/>
      <c r="AE867" s="513"/>
      <c r="AF867" s="513"/>
      <c r="AG867" s="513"/>
      <c r="AH867" s="513"/>
      <c r="AI867" s="513"/>
      <c r="AJ867" s="513"/>
      <c r="AK867" s="513"/>
      <c r="AL867" s="513"/>
      <c r="AM867" s="513"/>
      <c r="AN867" s="513"/>
    </row>
    <row r="868" spans="1:40" ht="18.75" customHeight="1">
      <c r="A868" s="513"/>
      <c r="B868" s="549"/>
      <c r="C868" s="513"/>
      <c r="D868" s="513"/>
      <c r="E868" s="513"/>
      <c r="F868" s="513"/>
      <c r="G868" s="513"/>
      <c r="H868" s="513"/>
      <c r="I868" s="513"/>
      <c r="J868" s="513"/>
      <c r="K868" s="513"/>
      <c r="L868" s="513"/>
      <c r="M868" s="513"/>
      <c r="N868" s="513"/>
      <c r="O868" s="513"/>
      <c r="P868" s="513"/>
      <c r="Q868" s="513"/>
      <c r="R868" s="513"/>
      <c r="S868" s="513"/>
      <c r="T868" s="513"/>
      <c r="U868" s="513"/>
      <c r="V868" s="513"/>
      <c r="W868" s="513"/>
      <c r="X868" s="513"/>
      <c r="Y868" s="513"/>
      <c r="Z868" s="513"/>
      <c r="AA868" s="513"/>
      <c r="AB868" s="513"/>
      <c r="AC868" s="513"/>
      <c r="AD868" s="513"/>
      <c r="AE868" s="513"/>
      <c r="AF868" s="513"/>
      <c r="AG868" s="513"/>
      <c r="AH868" s="513"/>
      <c r="AI868" s="513"/>
      <c r="AJ868" s="513"/>
      <c r="AK868" s="513"/>
      <c r="AL868" s="513"/>
      <c r="AM868" s="513"/>
      <c r="AN868" s="513"/>
    </row>
    <row r="869" spans="1:40" ht="18.75" customHeight="1">
      <c r="A869" s="513"/>
      <c r="B869" s="549"/>
      <c r="C869" s="513"/>
      <c r="D869" s="513"/>
      <c r="E869" s="513"/>
      <c r="F869" s="513"/>
      <c r="G869" s="513"/>
      <c r="H869" s="513"/>
      <c r="I869" s="513"/>
      <c r="J869" s="513"/>
      <c r="K869" s="513"/>
      <c r="L869" s="513"/>
      <c r="M869" s="513"/>
      <c r="N869" s="513"/>
      <c r="O869" s="513"/>
      <c r="P869" s="513"/>
      <c r="Q869" s="513"/>
      <c r="R869" s="513"/>
      <c r="S869" s="513"/>
      <c r="T869" s="513"/>
      <c r="U869" s="513"/>
      <c r="V869" s="513"/>
      <c r="W869" s="513"/>
      <c r="X869" s="513"/>
      <c r="Y869" s="513"/>
      <c r="Z869" s="513"/>
      <c r="AA869" s="513"/>
      <c r="AB869" s="513"/>
      <c r="AC869" s="513"/>
      <c r="AD869" s="513"/>
      <c r="AE869" s="513"/>
      <c r="AF869" s="513"/>
      <c r="AG869" s="513"/>
      <c r="AH869" s="513"/>
      <c r="AI869" s="513"/>
      <c r="AJ869" s="513"/>
      <c r="AK869" s="513"/>
      <c r="AL869" s="513"/>
      <c r="AM869" s="513"/>
      <c r="AN869" s="513"/>
    </row>
    <row r="870" spans="1:40" ht="18.75" customHeight="1">
      <c r="A870" s="513"/>
      <c r="B870" s="549"/>
      <c r="C870" s="513"/>
      <c r="D870" s="513"/>
      <c r="E870" s="513"/>
      <c r="F870" s="513"/>
      <c r="G870" s="513"/>
      <c r="H870" s="513"/>
      <c r="I870" s="513"/>
      <c r="J870" s="513"/>
      <c r="K870" s="513"/>
      <c r="L870" s="513"/>
      <c r="M870" s="513"/>
      <c r="N870" s="513"/>
      <c r="O870" s="513"/>
      <c r="P870" s="513"/>
      <c r="Q870" s="513"/>
      <c r="R870" s="513"/>
      <c r="S870" s="513"/>
      <c r="T870" s="513"/>
      <c r="U870" s="513"/>
      <c r="V870" s="513"/>
      <c r="W870" s="513"/>
      <c r="X870" s="513"/>
      <c r="Y870" s="513"/>
      <c r="Z870" s="513"/>
      <c r="AA870" s="513"/>
      <c r="AB870" s="513"/>
      <c r="AC870" s="513"/>
      <c r="AD870" s="513"/>
      <c r="AE870" s="513"/>
      <c r="AF870" s="513"/>
      <c r="AG870" s="513"/>
      <c r="AH870" s="513"/>
      <c r="AI870" s="513"/>
      <c r="AJ870" s="513"/>
      <c r="AK870" s="513"/>
      <c r="AL870" s="513"/>
      <c r="AM870" s="513"/>
      <c r="AN870" s="513"/>
    </row>
    <row r="871" spans="1:40" ht="18.75" customHeight="1">
      <c r="A871" s="513"/>
      <c r="B871" s="549"/>
      <c r="C871" s="513"/>
      <c r="D871" s="513"/>
      <c r="E871" s="513"/>
      <c r="F871" s="513"/>
      <c r="G871" s="513"/>
      <c r="H871" s="513"/>
      <c r="I871" s="513"/>
      <c r="J871" s="513"/>
      <c r="K871" s="513"/>
      <c r="L871" s="513"/>
      <c r="M871" s="513"/>
      <c r="N871" s="513"/>
      <c r="O871" s="513"/>
      <c r="P871" s="513"/>
      <c r="Q871" s="513"/>
      <c r="R871" s="513"/>
      <c r="S871" s="513"/>
      <c r="T871" s="513"/>
      <c r="U871" s="513"/>
      <c r="V871" s="513"/>
      <c r="W871" s="513"/>
      <c r="X871" s="513"/>
      <c r="Y871" s="513"/>
      <c r="Z871" s="513"/>
      <c r="AA871" s="513"/>
      <c r="AB871" s="513"/>
      <c r="AC871" s="513"/>
      <c r="AD871" s="513"/>
      <c r="AE871" s="513"/>
      <c r="AF871" s="513"/>
      <c r="AG871" s="513"/>
      <c r="AH871" s="513"/>
      <c r="AI871" s="513"/>
      <c r="AJ871" s="513"/>
      <c r="AK871" s="513"/>
      <c r="AL871" s="513"/>
      <c r="AM871" s="513"/>
      <c r="AN871" s="513"/>
    </row>
    <row r="872" spans="1:40" ht="18.75" customHeight="1">
      <c r="A872" s="513"/>
      <c r="B872" s="549"/>
      <c r="C872" s="513"/>
      <c r="D872" s="513"/>
      <c r="E872" s="513"/>
      <c r="F872" s="513"/>
      <c r="G872" s="513"/>
      <c r="H872" s="513"/>
      <c r="I872" s="513"/>
      <c r="J872" s="513"/>
      <c r="K872" s="513"/>
      <c r="L872" s="513"/>
      <c r="M872" s="513"/>
      <c r="N872" s="513"/>
      <c r="O872" s="513"/>
      <c r="P872" s="513"/>
      <c r="Q872" s="513"/>
      <c r="R872" s="513"/>
      <c r="S872" s="513"/>
      <c r="T872" s="513"/>
      <c r="U872" s="513"/>
      <c r="V872" s="513"/>
      <c r="W872" s="513"/>
      <c r="X872" s="513"/>
      <c r="Y872" s="513"/>
      <c r="Z872" s="513"/>
      <c r="AA872" s="513"/>
      <c r="AB872" s="513"/>
      <c r="AC872" s="513"/>
      <c r="AD872" s="513"/>
      <c r="AE872" s="513"/>
      <c r="AF872" s="513"/>
      <c r="AG872" s="513"/>
      <c r="AH872" s="513"/>
      <c r="AI872" s="513"/>
      <c r="AJ872" s="513"/>
      <c r="AK872" s="513"/>
      <c r="AL872" s="513"/>
      <c r="AM872" s="513"/>
      <c r="AN872" s="513"/>
    </row>
    <row r="873" spans="1:40" ht="18.75" customHeight="1">
      <c r="A873" s="513"/>
      <c r="B873" s="549"/>
      <c r="C873" s="513"/>
      <c r="D873" s="513"/>
      <c r="E873" s="513"/>
      <c r="F873" s="513"/>
      <c r="G873" s="513"/>
      <c r="H873" s="513"/>
      <c r="I873" s="513"/>
      <c r="J873" s="513"/>
      <c r="K873" s="513"/>
      <c r="L873" s="513"/>
      <c r="M873" s="513"/>
      <c r="N873" s="513"/>
      <c r="O873" s="513"/>
      <c r="P873" s="513"/>
      <c r="Q873" s="513"/>
      <c r="R873" s="513"/>
      <c r="S873" s="513"/>
      <c r="T873" s="513"/>
      <c r="U873" s="513"/>
      <c r="V873" s="513"/>
      <c r="W873" s="513"/>
      <c r="X873" s="513"/>
      <c r="Y873" s="513"/>
      <c r="Z873" s="513"/>
      <c r="AA873" s="513"/>
      <c r="AB873" s="513"/>
      <c r="AC873" s="513"/>
      <c r="AD873" s="513"/>
      <c r="AE873" s="513"/>
      <c r="AF873" s="513"/>
      <c r="AG873" s="513"/>
      <c r="AH873" s="513"/>
      <c r="AI873" s="513"/>
      <c r="AJ873" s="513"/>
      <c r="AK873" s="513"/>
      <c r="AL873" s="513"/>
      <c r="AM873" s="513"/>
      <c r="AN873" s="513"/>
    </row>
    <row r="874" spans="1:40" ht="18.75" customHeight="1">
      <c r="A874" s="513"/>
      <c r="B874" s="549"/>
      <c r="C874" s="513"/>
      <c r="D874" s="513"/>
      <c r="E874" s="513"/>
      <c r="F874" s="513"/>
      <c r="G874" s="513"/>
      <c r="H874" s="513"/>
      <c r="I874" s="513"/>
      <c r="J874" s="513"/>
      <c r="K874" s="513"/>
      <c r="L874" s="513"/>
      <c r="M874" s="513"/>
      <c r="N874" s="513"/>
      <c r="O874" s="513"/>
      <c r="P874" s="513"/>
      <c r="Q874" s="513"/>
      <c r="R874" s="513"/>
      <c r="S874" s="513"/>
      <c r="T874" s="513"/>
      <c r="U874" s="513"/>
      <c r="V874" s="513"/>
      <c r="W874" s="513"/>
      <c r="X874" s="513"/>
      <c r="Y874" s="513"/>
      <c r="Z874" s="513"/>
      <c r="AA874" s="513"/>
      <c r="AB874" s="513"/>
      <c r="AC874" s="513"/>
      <c r="AD874" s="513"/>
      <c r="AE874" s="513"/>
      <c r="AF874" s="513"/>
      <c r="AG874" s="513"/>
      <c r="AH874" s="513"/>
      <c r="AI874" s="513"/>
      <c r="AJ874" s="513"/>
      <c r="AK874" s="513"/>
      <c r="AL874" s="513"/>
      <c r="AM874" s="513"/>
      <c r="AN874" s="513"/>
    </row>
    <row r="875" spans="1:40" ht="18.75" customHeight="1">
      <c r="A875" s="513"/>
      <c r="B875" s="549"/>
      <c r="C875" s="513"/>
      <c r="D875" s="513"/>
      <c r="E875" s="513"/>
      <c r="F875" s="513"/>
      <c r="G875" s="513"/>
      <c r="H875" s="513"/>
      <c r="I875" s="513"/>
      <c r="J875" s="513"/>
      <c r="K875" s="513"/>
      <c r="L875" s="513"/>
      <c r="M875" s="513"/>
      <c r="N875" s="513"/>
      <c r="O875" s="513"/>
      <c r="P875" s="513"/>
      <c r="Q875" s="513"/>
      <c r="R875" s="513"/>
      <c r="S875" s="513"/>
      <c r="T875" s="513"/>
      <c r="U875" s="513"/>
      <c r="V875" s="513"/>
      <c r="W875" s="513"/>
      <c r="X875" s="513"/>
      <c r="Y875" s="513"/>
      <c r="Z875" s="513"/>
      <c r="AA875" s="513"/>
      <c r="AB875" s="513"/>
      <c r="AC875" s="513"/>
      <c r="AD875" s="513"/>
      <c r="AE875" s="513"/>
      <c r="AF875" s="513"/>
      <c r="AG875" s="513"/>
      <c r="AH875" s="513"/>
      <c r="AI875" s="513"/>
      <c r="AJ875" s="513"/>
      <c r="AK875" s="513"/>
      <c r="AL875" s="513"/>
      <c r="AM875" s="513"/>
      <c r="AN875" s="513"/>
    </row>
    <row r="876" spans="1:40" ht="18.75" customHeight="1">
      <c r="A876" s="513"/>
      <c r="B876" s="549"/>
      <c r="C876" s="513"/>
      <c r="D876" s="513"/>
      <c r="E876" s="513"/>
      <c r="F876" s="513"/>
      <c r="G876" s="513"/>
      <c r="H876" s="513"/>
      <c r="I876" s="513"/>
      <c r="J876" s="513"/>
      <c r="K876" s="513"/>
      <c r="L876" s="513"/>
      <c r="M876" s="513"/>
      <c r="N876" s="513"/>
      <c r="O876" s="513"/>
      <c r="P876" s="513"/>
      <c r="Q876" s="513"/>
      <c r="R876" s="513"/>
      <c r="S876" s="513"/>
      <c r="T876" s="513"/>
      <c r="U876" s="513"/>
      <c r="V876" s="513"/>
      <c r="W876" s="513"/>
      <c r="X876" s="513"/>
      <c r="Y876" s="513"/>
      <c r="Z876" s="513"/>
      <c r="AA876" s="513"/>
      <c r="AB876" s="513"/>
      <c r="AC876" s="513"/>
      <c r="AD876" s="513"/>
      <c r="AE876" s="513"/>
      <c r="AF876" s="513"/>
      <c r="AG876" s="513"/>
      <c r="AH876" s="513"/>
      <c r="AI876" s="513"/>
      <c r="AJ876" s="513"/>
      <c r="AK876" s="513"/>
      <c r="AL876" s="513"/>
      <c r="AM876" s="513"/>
      <c r="AN876" s="513"/>
    </row>
    <row r="877" spans="1:40" ht="18.75" customHeight="1">
      <c r="A877" s="513"/>
      <c r="B877" s="549"/>
      <c r="C877" s="513"/>
      <c r="D877" s="513"/>
      <c r="E877" s="513"/>
      <c r="F877" s="513"/>
      <c r="G877" s="513"/>
      <c r="H877" s="513"/>
      <c r="I877" s="513"/>
      <c r="J877" s="513"/>
      <c r="K877" s="513"/>
      <c r="L877" s="513"/>
      <c r="M877" s="513"/>
      <c r="N877" s="513"/>
      <c r="O877" s="513"/>
      <c r="P877" s="513"/>
      <c r="Q877" s="513"/>
      <c r="R877" s="513"/>
      <c r="S877" s="513"/>
      <c r="T877" s="513"/>
      <c r="U877" s="513"/>
      <c r="V877" s="513"/>
      <c r="W877" s="513"/>
      <c r="X877" s="513"/>
      <c r="Y877" s="513"/>
      <c r="Z877" s="513"/>
      <c r="AA877" s="513"/>
      <c r="AB877" s="513"/>
      <c r="AC877" s="513"/>
      <c r="AD877" s="513"/>
      <c r="AE877" s="513"/>
      <c r="AF877" s="513"/>
      <c r="AG877" s="513"/>
      <c r="AH877" s="513"/>
      <c r="AI877" s="513"/>
      <c r="AJ877" s="513"/>
      <c r="AK877" s="513"/>
      <c r="AL877" s="513"/>
      <c r="AM877" s="513"/>
      <c r="AN877" s="513"/>
    </row>
    <row r="878" spans="1:40" ht="18.75" customHeight="1">
      <c r="A878" s="513"/>
      <c r="B878" s="549"/>
      <c r="C878" s="513"/>
      <c r="D878" s="513"/>
      <c r="E878" s="513"/>
      <c r="F878" s="513"/>
      <c r="G878" s="513"/>
      <c r="H878" s="513"/>
      <c r="I878" s="513"/>
      <c r="J878" s="513"/>
      <c r="K878" s="513"/>
      <c r="L878" s="513"/>
      <c r="M878" s="513"/>
      <c r="N878" s="513"/>
      <c r="O878" s="513"/>
      <c r="P878" s="513"/>
      <c r="Q878" s="513"/>
      <c r="R878" s="513"/>
      <c r="S878" s="513"/>
      <c r="T878" s="513"/>
      <c r="U878" s="513"/>
      <c r="V878" s="513"/>
      <c r="W878" s="513"/>
      <c r="X878" s="513"/>
      <c r="Y878" s="513"/>
      <c r="Z878" s="513"/>
      <c r="AA878" s="513"/>
      <c r="AB878" s="513"/>
      <c r="AC878" s="513"/>
      <c r="AD878" s="513"/>
      <c r="AE878" s="513"/>
      <c r="AF878" s="513"/>
      <c r="AG878" s="513"/>
      <c r="AH878" s="513"/>
      <c r="AI878" s="513"/>
      <c r="AJ878" s="513"/>
      <c r="AK878" s="513"/>
      <c r="AL878" s="513"/>
      <c r="AM878" s="513"/>
      <c r="AN878" s="513"/>
    </row>
    <row r="879" spans="1:40" ht="18.75" customHeight="1">
      <c r="A879" s="513"/>
      <c r="B879" s="549"/>
      <c r="C879" s="513"/>
      <c r="D879" s="513"/>
      <c r="E879" s="513"/>
      <c r="F879" s="513"/>
      <c r="G879" s="513"/>
      <c r="H879" s="513"/>
      <c r="I879" s="513"/>
      <c r="J879" s="513"/>
      <c r="K879" s="513"/>
      <c r="L879" s="513"/>
      <c r="M879" s="513"/>
      <c r="N879" s="513"/>
      <c r="O879" s="513"/>
      <c r="P879" s="513"/>
      <c r="Q879" s="513"/>
      <c r="R879" s="513"/>
      <c r="S879" s="513"/>
      <c r="T879" s="513"/>
      <c r="U879" s="513"/>
      <c r="V879" s="513"/>
      <c r="W879" s="513"/>
      <c r="X879" s="513"/>
      <c r="Y879" s="513"/>
      <c r="Z879" s="513"/>
      <c r="AA879" s="513"/>
      <c r="AB879" s="513"/>
      <c r="AC879" s="513"/>
      <c r="AD879" s="513"/>
      <c r="AE879" s="513"/>
      <c r="AF879" s="513"/>
      <c r="AG879" s="513"/>
      <c r="AH879" s="513"/>
      <c r="AI879" s="513"/>
      <c r="AJ879" s="513"/>
      <c r="AK879" s="513"/>
      <c r="AL879" s="513"/>
      <c r="AM879" s="513"/>
      <c r="AN879" s="513"/>
    </row>
    <row r="880" spans="1:40" ht="18.75" customHeight="1">
      <c r="A880" s="513"/>
      <c r="B880" s="549"/>
      <c r="C880" s="513"/>
      <c r="D880" s="513"/>
      <c r="E880" s="513"/>
      <c r="F880" s="513"/>
      <c r="G880" s="513"/>
      <c r="H880" s="513"/>
      <c r="I880" s="513"/>
      <c r="J880" s="513"/>
      <c r="K880" s="513"/>
      <c r="L880" s="513"/>
      <c r="M880" s="513"/>
      <c r="N880" s="513"/>
      <c r="O880" s="513"/>
      <c r="P880" s="513"/>
      <c r="Q880" s="513"/>
      <c r="R880" s="513"/>
      <c r="S880" s="513"/>
      <c r="T880" s="513"/>
      <c r="U880" s="513"/>
      <c r="V880" s="513"/>
      <c r="W880" s="513"/>
      <c r="X880" s="513"/>
      <c r="Y880" s="513"/>
      <c r="Z880" s="513"/>
      <c r="AA880" s="513"/>
      <c r="AB880" s="513"/>
      <c r="AC880" s="513"/>
      <c r="AD880" s="513"/>
      <c r="AE880" s="513"/>
      <c r="AF880" s="513"/>
      <c r="AG880" s="513"/>
      <c r="AH880" s="513"/>
      <c r="AI880" s="513"/>
      <c r="AJ880" s="513"/>
      <c r="AK880" s="513"/>
      <c r="AL880" s="513"/>
      <c r="AM880" s="513"/>
      <c r="AN880" s="513"/>
    </row>
    <row r="881" spans="1:40" ht="18.75" customHeight="1">
      <c r="A881" s="513"/>
      <c r="B881" s="549"/>
      <c r="C881" s="513"/>
      <c r="D881" s="513"/>
      <c r="E881" s="513"/>
      <c r="F881" s="513"/>
      <c r="G881" s="513"/>
      <c r="H881" s="513"/>
      <c r="I881" s="513"/>
      <c r="J881" s="513"/>
      <c r="K881" s="513"/>
      <c r="L881" s="513"/>
      <c r="M881" s="513"/>
      <c r="N881" s="513"/>
      <c r="O881" s="513"/>
      <c r="P881" s="513"/>
      <c r="Q881" s="513"/>
      <c r="R881" s="513"/>
      <c r="S881" s="513"/>
      <c r="T881" s="513"/>
      <c r="U881" s="513"/>
      <c r="V881" s="513"/>
      <c r="W881" s="513"/>
      <c r="X881" s="513"/>
      <c r="Y881" s="513"/>
      <c r="Z881" s="513"/>
      <c r="AA881" s="513"/>
      <c r="AB881" s="513"/>
      <c r="AC881" s="513"/>
      <c r="AD881" s="513"/>
      <c r="AE881" s="513"/>
      <c r="AF881" s="513"/>
      <c r="AG881" s="513"/>
      <c r="AH881" s="513"/>
      <c r="AI881" s="513"/>
      <c r="AJ881" s="513"/>
      <c r="AK881" s="513"/>
      <c r="AL881" s="513"/>
      <c r="AM881" s="513"/>
      <c r="AN881" s="513"/>
    </row>
    <row r="882" spans="1:40" ht="18.75" customHeight="1">
      <c r="A882" s="513"/>
      <c r="B882" s="549"/>
      <c r="C882" s="513"/>
      <c r="D882" s="513"/>
      <c r="E882" s="513"/>
      <c r="F882" s="513"/>
      <c r="G882" s="513"/>
      <c r="H882" s="513"/>
      <c r="I882" s="513"/>
      <c r="J882" s="513"/>
      <c r="K882" s="513"/>
      <c r="L882" s="513"/>
      <c r="M882" s="513"/>
      <c r="N882" s="513"/>
      <c r="O882" s="513"/>
      <c r="P882" s="513"/>
      <c r="Q882" s="513"/>
      <c r="R882" s="513"/>
      <c r="S882" s="513"/>
      <c r="T882" s="513"/>
      <c r="U882" s="513"/>
      <c r="V882" s="513"/>
      <c r="W882" s="513"/>
      <c r="X882" s="513"/>
      <c r="Y882" s="513"/>
      <c r="Z882" s="513"/>
      <c r="AA882" s="513"/>
      <c r="AB882" s="513"/>
      <c r="AC882" s="513"/>
      <c r="AD882" s="513"/>
      <c r="AE882" s="513"/>
      <c r="AF882" s="513"/>
      <c r="AG882" s="513"/>
      <c r="AH882" s="513"/>
      <c r="AI882" s="513"/>
      <c r="AJ882" s="513"/>
      <c r="AK882" s="513"/>
      <c r="AL882" s="513"/>
      <c r="AM882" s="513"/>
      <c r="AN882" s="513"/>
    </row>
    <row r="883" spans="1:40" ht="18.75" customHeight="1">
      <c r="A883" s="513"/>
      <c r="B883" s="549"/>
      <c r="C883" s="513"/>
      <c r="D883" s="513"/>
      <c r="E883" s="513"/>
      <c r="F883" s="513"/>
      <c r="G883" s="513"/>
      <c r="H883" s="513"/>
      <c r="I883" s="513"/>
      <c r="J883" s="513"/>
      <c r="K883" s="513"/>
      <c r="L883" s="513"/>
      <c r="M883" s="513"/>
      <c r="N883" s="513"/>
      <c r="O883" s="513"/>
      <c r="P883" s="513"/>
      <c r="Q883" s="513"/>
      <c r="R883" s="513"/>
      <c r="S883" s="513"/>
      <c r="T883" s="513"/>
      <c r="U883" s="513"/>
      <c r="V883" s="513"/>
      <c r="W883" s="513"/>
      <c r="X883" s="513"/>
      <c r="Y883" s="513"/>
      <c r="Z883" s="513"/>
      <c r="AA883" s="513"/>
      <c r="AB883" s="513"/>
      <c r="AC883" s="513"/>
      <c r="AD883" s="513"/>
      <c r="AE883" s="513"/>
      <c r="AF883" s="513"/>
      <c r="AG883" s="513"/>
      <c r="AH883" s="513"/>
      <c r="AI883" s="513"/>
      <c r="AJ883" s="513"/>
      <c r="AK883" s="513"/>
      <c r="AL883" s="513"/>
      <c r="AM883" s="513"/>
      <c r="AN883" s="513"/>
    </row>
    <row r="884" spans="1:40" ht="18.75" customHeight="1">
      <c r="A884" s="513"/>
      <c r="B884" s="549"/>
      <c r="C884" s="513"/>
      <c r="D884" s="513"/>
      <c r="E884" s="513"/>
      <c r="F884" s="513"/>
      <c r="G884" s="513"/>
      <c r="H884" s="513"/>
      <c r="I884" s="513"/>
      <c r="J884" s="513"/>
      <c r="K884" s="513"/>
      <c r="L884" s="513"/>
      <c r="M884" s="513"/>
      <c r="N884" s="513"/>
      <c r="O884" s="513"/>
      <c r="P884" s="513"/>
      <c r="Q884" s="513"/>
      <c r="R884" s="513"/>
      <c r="S884" s="513"/>
      <c r="T884" s="513"/>
      <c r="U884" s="513"/>
      <c r="V884" s="513"/>
      <c r="W884" s="513"/>
      <c r="X884" s="513"/>
      <c r="Y884" s="513"/>
      <c r="Z884" s="513"/>
      <c r="AA884" s="513"/>
      <c r="AB884" s="513"/>
      <c r="AC884" s="513"/>
      <c r="AD884" s="513"/>
      <c r="AE884" s="513"/>
      <c r="AF884" s="513"/>
      <c r="AG884" s="513"/>
      <c r="AH884" s="513"/>
      <c r="AI884" s="513"/>
      <c r="AJ884" s="513"/>
      <c r="AK884" s="513"/>
      <c r="AL884" s="513"/>
      <c r="AM884" s="513"/>
      <c r="AN884" s="513"/>
    </row>
    <row r="885" spans="1:40" ht="18.75" customHeight="1">
      <c r="A885" s="513"/>
      <c r="B885" s="549"/>
      <c r="C885" s="513"/>
      <c r="D885" s="513"/>
      <c r="E885" s="513"/>
      <c r="F885" s="513"/>
      <c r="G885" s="513"/>
      <c r="H885" s="513"/>
      <c r="I885" s="513"/>
      <c r="J885" s="513"/>
      <c r="K885" s="513"/>
      <c r="L885" s="513"/>
      <c r="M885" s="513"/>
      <c r="N885" s="513"/>
      <c r="O885" s="513"/>
      <c r="P885" s="513"/>
      <c r="Q885" s="513"/>
      <c r="R885" s="513"/>
      <c r="S885" s="513"/>
      <c r="T885" s="513"/>
      <c r="U885" s="513"/>
      <c r="V885" s="513"/>
      <c r="W885" s="513"/>
      <c r="X885" s="513"/>
      <c r="Y885" s="513"/>
      <c r="Z885" s="513"/>
      <c r="AA885" s="513"/>
      <c r="AB885" s="513"/>
      <c r="AC885" s="513"/>
      <c r="AD885" s="513"/>
      <c r="AE885" s="513"/>
      <c r="AF885" s="513"/>
      <c r="AG885" s="513"/>
      <c r="AH885" s="513"/>
      <c r="AI885" s="513"/>
      <c r="AJ885" s="513"/>
      <c r="AK885" s="513"/>
      <c r="AL885" s="513"/>
      <c r="AM885" s="513"/>
      <c r="AN885" s="513"/>
    </row>
    <row r="886" spans="1:40" ht="18.75" customHeight="1">
      <c r="A886" s="513"/>
      <c r="B886" s="549"/>
      <c r="C886" s="513"/>
      <c r="D886" s="513"/>
      <c r="E886" s="513"/>
      <c r="F886" s="513"/>
      <c r="G886" s="513"/>
      <c r="H886" s="513"/>
      <c r="I886" s="513"/>
      <c r="J886" s="513"/>
      <c r="K886" s="513"/>
      <c r="L886" s="513"/>
      <c r="M886" s="513"/>
      <c r="N886" s="513"/>
      <c r="O886" s="513"/>
      <c r="P886" s="513"/>
      <c r="Q886" s="513"/>
      <c r="R886" s="513"/>
      <c r="S886" s="513"/>
      <c r="T886" s="513"/>
      <c r="U886" s="513"/>
      <c r="V886" s="513"/>
      <c r="W886" s="513"/>
      <c r="X886" s="513"/>
      <c r="Y886" s="513"/>
      <c r="Z886" s="513"/>
      <c r="AA886" s="513"/>
      <c r="AB886" s="513"/>
      <c r="AC886" s="513"/>
      <c r="AD886" s="513"/>
      <c r="AE886" s="513"/>
      <c r="AF886" s="513"/>
      <c r="AG886" s="513"/>
      <c r="AH886" s="513"/>
      <c r="AI886" s="513"/>
      <c r="AJ886" s="513"/>
      <c r="AK886" s="513"/>
      <c r="AL886" s="513"/>
      <c r="AM886" s="513"/>
      <c r="AN886" s="513"/>
    </row>
    <row r="887" spans="1:40" ht="18.75" customHeight="1">
      <c r="A887" s="513"/>
      <c r="B887" s="549"/>
      <c r="C887" s="513"/>
      <c r="D887" s="513"/>
      <c r="E887" s="513"/>
      <c r="F887" s="513"/>
      <c r="G887" s="513"/>
      <c r="H887" s="513"/>
      <c r="I887" s="513"/>
      <c r="J887" s="513"/>
      <c r="K887" s="513"/>
      <c r="L887" s="513"/>
      <c r="M887" s="513"/>
      <c r="N887" s="513"/>
      <c r="O887" s="513"/>
      <c r="P887" s="513"/>
      <c r="Q887" s="513"/>
      <c r="R887" s="513"/>
      <c r="S887" s="513"/>
      <c r="T887" s="513"/>
      <c r="U887" s="513"/>
      <c r="V887" s="513"/>
      <c r="W887" s="513"/>
      <c r="X887" s="513"/>
      <c r="Y887" s="513"/>
      <c r="Z887" s="513"/>
      <c r="AA887" s="513"/>
      <c r="AB887" s="513"/>
      <c r="AC887" s="513"/>
      <c r="AD887" s="513"/>
      <c r="AE887" s="513"/>
      <c r="AF887" s="513"/>
      <c r="AG887" s="513"/>
      <c r="AH887" s="513"/>
      <c r="AI887" s="513"/>
      <c r="AJ887" s="513"/>
      <c r="AK887" s="513"/>
      <c r="AL887" s="513"/>
      <c r="AM887" s="513"/>
      <c r="AN887" s="513"/>
    </row>
    <row r="888" spans="1:40" ht="18.75" customHeight="1">
      <c r="A888" s="513"/>
      <c r="B888" s="549"/>
      <c r="C888" s="513"/>
      <c r="D888" s="513"/>
      <c r="E888" s="513"/>
      <c r="F888" s="513"/>
      <c r="G888" s="513"/>
      <c r="H888" s="513"/>
      <c r="I888" s="513"/>
      <c r="J888" s="513"/>
      <c r="K888" s="513"/>
      <c r="L888" s="513"/>
      <c r="M888" s="513"/>
      <c r="N888" s="513"/>
      <c r="O888" s="513"/>
      <c r="P888" s="513"/>
      <c r="Q888" s="513"/>
      <c r="R888" s="513"/>
      <c r="S888" s="513"/>
      <c r="T888" s="513"/>
      <c r="U888" s="513"/>
      <c r="V888" s="513"/>
      <c r="W888" s="513"/>
      <c r="X888" s="513"/>
      <c r="Y888" s="513"/>
      <c r="Z888" s="513"/>
      <c r="AA888" s="513"/>
      <c r="AB888" s="513"/>
      <c r="AC888" s="513"/>
      <c r="AD888" s="513"/>
      <c r="AE888" s="513"/>
      <c r="AF888" s="513"/>
      <c r="AG888" s="513"/>
      <c r="AH888" s="513"/>
      <c r="AI888" s="513"/>
      <c r="AJ888" s="513"/>
      <c r="AK888" s="513"/>
      <c r="AL888" s="513"/>
      <c r="AM888" s="513"/>
      <c r="AN888" s="513"/>
    </row>
    <row r="889" spans="1:40" ht="18.75" customHeight="1">
      <c r="A889" s="513"/>
      <c r="B889" s="549"/>
      <c r="C889" s="513"/>
      <c r="D889" s="513"/>
      <c r="E889" s="513"/>
      <c r="F889" s="513"/>
      <c r="G889" s="513"/>
      <c r="H889" s="513"/>
      <c r="I889" s="513"/>
      <c r="J889" s="513"/>
      <c r="K889" s="513"/>
      <c r="L889" s="513"/>
      <c r="M889" s="513"/>
      <c r="N889" s="513"/>
      <c r="O889" s="513"/>
      <c r="P889" s="513"/>
      <c r="Q889" s="513"/>
      <c r="R889" s="513"/>
      <c r="S889" s="513"/>
      <c r="T889" s="513"/>
      <c r="U889" s="513"/>
      <c r="V889" s="513"/>
      <c r="W889" s="513"/>
      <c r="X889" s="513"/>
      <c r="Y889" s="513"/>
      <c r="Z889" s="513"/>
      <c r="AA889" s="513"/>
      <c r="AB889" s="513"/>
      <c r="AC889" s="513"/>
      <c r="AD889" s="513"/>
      <c r="AE889" s="513"/>
      <c r="AF889" s="513"/>
      <c r="AG889" s="513"/>
      <c r="AH889" s="513"/>
      <c r="AI889" s="513"/>
      <c r="AJ889" s="513"/>
      <c r="AK889" s="513"/>
      <c r="AL889" s="513"/>
      <c r="AM889" s="513"/>
      <c r="AN889" s="513"/>
    </row>
    <row r="890" spans="1:40" ht="18.75" customHeight="1">
      <c r="A890" s="513"/>
      <c r="B890" s="549"/>
      <c r="C890" s="513"/>
      <c r="D890" s="513"/>
      <c r="E890" s="513"/>
      <c r="F890" s="513"/>
      <c r="G890" s="513"/>
      <c r="H890" s="513"/>
      <c r="I890" s="513"/>
      <c r="J890" s="513"/>
      <c r="K890" s="513"/>
      <c r="L890" s="513"/>
      <c r="M890" s="513"/>
      <c r="N890" s="513"/>
      <c r="O890" s="513"/>
      <c r="P890" s="513"/>
      <c r="Q890" s="513"/>
      <c r="R890" s="513"/>
      <c r="S890" s="513"/>
      <c r="T890" s="513"/>
      <c r="U890" s="513"/>
      <c r="V890" s="513"/>
      <c r="W890" s="513"/>
      <c r="X890" s="513"/>
      <c r="Y890" s="513"/>
      <c r="Z890" s="513"/>
      <c r="AA890" s="513"/>
      <c r="AB890" s="513"/>
      <c r="AC890" s="513"/>
      <c r="AD890" s="513"/>
      <c r="AE890" s="513"/>
      <c r="AF890" s="513"/>
      <c r="AG890" s="513"/>
      <c r="AH890" s="513"/>
      <c r="AI890" s="513"/>
      <c r="AJ890" s="513"/>
      <c r="AK890" s="513"/>
      <c r="AL890" s="513"/>
      <c r="AM890" s="513"/>
      <c r="AN890" s="513"/>
    </row>
    <row r="891" spans="1:40" ht="18.75" customHeight="1">
      <c r="A891" s="513"/>
      <c r="B891" s="549"/>
      <c r="C891" s="513"/>
      <c r="D891" s="513"/>
      <c r="E891" s="513"/>
      <c r="F891" s="513"/>
      <c r="G891" s="513"/>
      <c r="H891" s="513"/>
      <c r="I891" s="513"/>
      <c r="J891" s="513"/>
      <c r="K891" s="513"/>
      <c r="L891" s="513"/>
      <c r="M891" s="513"/>
      <c r="N891" s="513"/>
      <c r="O891" s="513"/>
      <c r="P891" s="513"/>
      <c r="Q891" s="513"/>
      <c r="R891" s="513"/>
      <c r="S891" s="513"/>
      <c r="T891" s="513"/>
      <c r="U891" s="513"/>
      <c r="V891" s="513"/>
      <c r="W891" s="513"/>
      <c r="X891" s="513"/>
      <c r="Y891" s="513"/>
      <c r="Z891" s="513"/>
      <c r="AA891" s="513"/>
      <c r="AB891" s="513"/>
      <c r="AC891" s="513"/>
      <c r="AD891" s="513"/>
      <c r="AE891" s="513"/>
      <c r="AF891" s="513"/>
      <c r="AG891" s="513"/>
      <c r="AH891" s="513"/>
      <c r="AI891" s="513"/>
      <c r="AJ891" s="513"/>
      <c r="AK891" s="513"/>
      <c r="AL891" s="513"/>
      <c r="AM891" s="513"/>
      <c r="AN891" s="513"/>
    </row>
    <row r="892" spans="1:40" ht="18.75" customHeight="1">
      <c r="A892" s="513"/>
      <c r="B892" s="549"/>
      <c r="C892" s="513"/>
      <c r="D892" s="513"/>
      <c r="E892" s="513"/>
      <c r="F892" s="513"/>
      <c r="G892" s="513"/>
      <c r="H892" s="513"/>
      <c r="I892" s="513"/>
      <c r="J892" s="513"/>
      <c r="K892" s="513"/>
      <c r="L892" s="513"/>
      <c r="M892" s="513"/>
      <c r="N892" s="513"/>
      <c r="O892" s="513"/>
      <c r="P892" s="513"/>
      <c r="Q892" s="513"/>
      <c r="R892" s="513"/>
      <c r="S892" s="513"/>
      <c r="T892" s="513"/>
      <c r="U892" s="513"/>
      <c r="V892" s="513"/>
      <c r="W892" s="513"/>
      <c r="X892" s="513"/>
      <c r="Y892" s="513"/>
      <c r="Z892" s="513"/>
      <c r="AA892" s="513"/>
      <c r="AB892" s="513"/>
      <c r="AC892" s="513"/>
      <c r="AD892" s="513"/>
      <c r="AE892" s="513"/>
      <c r="AF892" s="513"/>
      <c r="AG892" s="513"/>
      <c r="AH892" s="513"/>
      <c r="AI892" s="513"/>
      <c r="AJ892" s="513"/>
      <c r="AK892" s="513"/>
      <c r="AL892" s="513"/>
      <c r="AM892" s="513"/>
      <c r="AN892" s="513"/>
    </row>
    <row r="893" spans="1:40" ht="18.75" customHeight="1">
      <c r="A893" s="513"/>
      <c r="B893" s="549"/>
      <c r="C893" s="513"/>
      <c r="D893" s="513"/>
      <c r="E893" s="513"/>
      <c r="F893" s="513"/>
      <c r="G893" s="513"/>
      <c r="H893" s="513"/>
      <c r="I893" s="513"/>
      <c r="J893" s="513"/>
      <c r="K893" s="513"/>
      <c r="L893" s="513"/>
      <c r="M893" s="513"/>
      <c r="N893" s="513"/>
      <c r="O893" s="513"/>
      <c r="P893" s="513"/>
      <c r="Q893" s="513"/>
      <c r="R893" s="513"/>
      <c r="S893" s="513"/>
      <c r="T893" s="513"/>
      <c r="U893" s="513"/>
      <c r="V893" s="513"/>
      <c r="W893" s="513"/>
      <c r="X893" s="513"/>
      <c r="Y893" s="513"/>
      <c r="Z893" s="513"/>
      <c r="AA893" s="513"/>
      <c r="AB893" s="513"/>
      <c r="AC893" s="513"/>
      <c r="AD893" s="513"/>
      <c r="AE893" s="513"/>
      <c r="AF893" s="513"/>
      <c r="AG893" s="513"/>
      <c r="AH893" s="513"/>
      <c r="AI893" s="513"/>
      <c r="AJ893" s="513"/>
      <c r="AK893" s="513"/>
      <c r="AL893" s="513"/>
      <c r="AM893" s="513"/>
      <c r="AN893" s="513"/>
    </row>
    <row r="894" spans="1:40" ht="18.75" customHeight="1">
      <c r="A894" s="513"/>
      <c r="B894" s="549"/>
      <c r="C894" s="513"/>
      <c r="D894" s="513"/>
      <c r="E894" s="513"/>
      <c r="F894" s="513"/>
      <c r="G894" s="513"/>
      <c r="H894" s="513"/>
      <c r="I894" s="513"/>
      <c r="J894" s="513"/>
      <c r="K894" s="513"/>
      <c r="L894" s="513"/>
      <c r="M894" s="513"/>
      <c r="N894" s="513"/>
      <c r="O894" s="513"/>
      <c r="P894" s="513"/>
      <c r="Q894" s="513"/>
      <c r="R894" s="513"/>
      <c r="S894" s="513"/>
      <c r="T894" s="513"/>
      <c r="U894" s="513"/>
      <c r="V894" s="513"/>
      <c r="W894" s="513"/>
      <c r="X894" s="513"/>
      <c r="Y894" s="513"/>
      <c r="Z894" s="513"/>
      <c r="AA894" s="513"/>
      <c r="AB894" s="513"/>
      <c r="AC894" s="513"/>
      <c r="AD894" s="513"/>
      <c r="AE894" s="513"/>
      <c r="AF894" s="513"/>
      <c r="AG894" s="513"/>
      <c r="AH894" s="513"/>
      <c r="AI894" s="513"/>
      <c r="AJ894" s="513"/>
      <c r="AK894" s="513"/>
      <c r="AL894" s="513"/>
      <c r="AM894" s="513"/>
      <c r="AN894" s="513"/>
    </row>
    <row r="895" spans="1:40" ht="18.75" customHeight="1">
      <c r="A895" s="513"/>
      <c r="B895" s="549"/>
      <c r="C895" s="513"/>
      <c r="D895" s="513"/>
      <c r="E895" s="513"/>
      <c r="F895" s="513"/>
      <c r="G895" s="513"/>
      <c r="H895" s="513"/>
      <c r="I895" s="513"/>
      <c r="J895" s="513"/>
      <c r="K895" s="513"/>
      <c r="L895" s="513"/>
      <c r="M895" s="513"/>
      <c r="N895" s="513"/>
      <c r="O895" s="513"/>
      <c r="P895" s="513"/>
      <c r="Q895" s="513"/>
      <c r="R895" s="513"/>
      <c r="S895" s="513"/>
      <c r="T895" s="513"/>
      <c r="U895" s="513"/>
      <c r="V895" s="513"/>
      <c r="W895" s="513"/>
      <c r="X895" s="513"/>
      <c r="Y895" s="513"/>
      <c r="Z895" s="513"/>
      <c r="AA895" s="513"/>
      <c r="AB895" s="513"/>
      <c r="AC895" s="513"/>
      <c r="AD895" s="513"/>
      <c r="AE895" s="513"/>
      <c r="AF895" s="513"/>
      <c r="AG895" s="513"/>
      <c r="AH895" s="513"/>
      <c r="AI895" s="513"/>
      <c r="AJ895" s="513"/>
      <c r="AK895" s="513"/>
      <c r="AL895" s="513"/>
      <c r="AM895" s="513"/>
      <c r="AN895" s="513"/>
    </row>
    <row r="896" spans="1:40" ht="18.75" customHeight="1">
      <c r="A896" s="513"/>
      <c r="B896" s="549"/>
      <c r="C896" s="513"/>
      <c r="D896" s="513"/>
      <c r="E896" s="513"/>
      <c r="F896" s="513"/>
      <c r="G896" s="513"/>
      <c r="H896" s="513"/>
      <c r="I896" s="513"/>
      <c r="J896" s="513"/>
      <c r="K896" s="513"/>
      <c r="L896" s="513"/>
      <c r="M896" s="513"/>
      <c r="N896" s="513"/>
      <c r="O896" s="513"/>
      <c r="P896" s="513"/>
      <c r="Q896" s="513"/>
      <c r="R896" s="513"/>
      <c r="S896" s="513"/>
      <c r="T896" s="513"/>
      <c r="U896" s="513"/>
      <c r="V896" s="513"/>
      <c r="W896" s="513"/>
      <c r="X896" s="513"/>
      <c r="Y896" s="513"/>
      <c r="Z896" s="513"/>
      <c r="AA896" s="513"/>
      <c r="AB896" s="513"/>
      <c r="AC896" s="513"/>
      <c r="AD896" s="513"/>
      <c r="AE896" s="513"/>
      <c r="AF896" s="513"/>
      <c r="AG896" s="513"/>
      <c r="AH896" s="513"/>
      <c r="AI896" s="513"/>
      <c r="AJ896" s="513"/>
      <c r="AK896" s="513"/>
      <c r="AL896" s="513"/>
      <c r="AM896" s="513"/>
      <c r="AN896" s="513"/>
    </row>
    <row r="897" spans="1:40" ht="18.75" customHeight="1">
      <c r="A897" s="513"/>
      <c r="B897" s="549"/>
      <c r="C897" s="513"/>
      <c r="D897" s="513"/>
      <c r="E897" s="513"/>
      <c r="F897" s="513"/>
      <c r="G897" s="513"/>
      <c r="H897" s="513"/>
      <c r="I897" s="513"/>
      <c r="J897" s="513"/>
      <c r="K897" s="513"/>
      <c r="L897" s="513"/>
      <c r="M897" s="513"/>
      <c r="N897" s="513"/>
      <c r="O897" s="513"/>
      <c r="P897" s="513"/>
      <c r="Q897" s="513"/>
      <c r="R897" s="513"/>
      <c r="S897" s="513"/>
      <c r="T897" s="513"/>
      <c r="U897" s="513"/>
      <c r="V897" s="513"/>
      <c r="W897" s="513"/>
      <c r="X897" s="513"/>
      <c r="Y897" s="513"/>
      <c r="Z897" s="513"/>
      <c r="AA897" s="513"/>
      <c r="AB897" s="513"/>
      <c r="AC897" s="513"/>
      <c r="AD897" s="513"/>
      <c r="AE897" s="513"/>
      <c r="AF897" s="513"/>
      <c r="AG897" s="513"/>
      <c r="AH897" s="513"/>
      <c r="AI897" s="513"/>
      <c r="AJ897" s="513"/>
      <c r="AK897" s="513"/>
      <c r="AL897" s="513"/>
      <c r="AM897" s="513"/>
      <c r="AN897" s="513"/>
    </row>
    <row r="898" spans="1:40" ht="18.75" customHeight="1">
      <c r="A898" s="513"/>
      <c r="B898" s="549"/>
      <c r="C898" s="513"/>
      <c r="D898" s="513"/>
      <c r="E898" s="513"/>
      <c r="F898" s="513"/>
      <c r="G898" s="513"/>
      <c r="H898" s="513"/>
      <c r="I898" s="513"/>
      <c r="J898" s="513"/>
      <c r="K898" s="513"/>
      <c r="L898" s="513"/>
      <c r="M898" s="513"/>
      <c r="N898" s="513"/>
      <c r="O898" s="513"/>
      <c r="P898" s="513"/>
      <c r="Q898" s="513"/>
      <c r="R898" s="513"/>
      <c r="S898" s="513"/>
      <c r="T898" s="513"/>
      <c r="U898" s="513"/>
      <c r="V898" s="513"/>
      <c r="W898" s="513"/>
      <c r="X898" s="513"/>
      <c r="Y898" s="513"/>
      <c r="Z898" s="513"/>
      <c r="AA898" s="513"/>
      <c r="AB898" s="513"/>
      <c r="AC898" s="513"/>
      <c r="AD898" s="513"/>
      <c r="AE898" s="513"/>
      <c r="AF898" s="513"/>
      <c r="AG898" s="513"/>
      <c r="AH898" s="513"/>
      <c r="AI898" s="513"/>
      <c r="AJ898" s="513"/>
      <c r="AK898" s="513"/>
      <c r="AL898" s="513"/>
      <c r="AM898" s="513"/>
      <c r="AN898" s="513"/>
    </row>
    <row r="899" spans="1:40" ht="18.75" customHeight="1">
      <c r="A899" s="513"/>
      <c r="B899" s="549"/>
      <c r="C899" s="513"/>
      <c r="D899" s="513"/>
      <c r="E899" s="513"/>
      <c r="F899" s="513"/>
      <c r="G899" s="513"/>
      <c r="H899" s="513"/>
      <c r="I899" s="513"/>
      <c r="J899" s="513"/>
      <c r="K899" s="513"/>
      <c r="L899" s="513"/>
      <c r="M899" s="513"/>
      <c r="N899" s="513"/>
      <c r="O899" s="513"/>
      <c r="P899" s="513"/>
      <c r="Q899" s="513"/>
      <c r="R899" s="513"/>
      <c r="S899" s="513"/>
      <c r="T899" s="513"/>
      <c r="U899" s="513"/>
      <c r="V899" s="513"/>
      <c r="W899" s="513"/>
      <c r="X899" s="513"/>
      <c r="Y899" s="513"/>
      <c r="Z899" s="513"/>
      <c r="AA899" s="513"/>
      <c r="AB899" s="513"/>
      <c r="AC899" s="513"/>
      <c r="AD899" s="513"/>
      <c r="AE899" s="513"/>
      <c r="AF899" s="513"/>
      <c r="AG899" s="513"/>
      <c r="AH899" s="513"/>
      <c r="AI899" s="513"/>
      <c r="AJ899" s="513"/>
      <c r="AK899" s="513"/>
      <c r="AL899" s="513"/>
      <c r="AM899" s="513"/>
      <c r="AN899" s="513"/>
    </row>
    <row r="900" spans="1:40" ht="18.75" customHeight="1">
      <c r="A900" s="513"/>
      <c r="B900" s="549"/>
      <c r="C900" s="513"/>
      <c r="D900" s="513"/>
      <c r="E900" s="513"/>
      <c r="F900" s="513"/>
      <c r="G900" s="513"/>
      <c r="H900" s="513"/>
      <c r="I900" s="513"/>
      <c r="J900" s="513"/>
      <c r="K900" s="513"/>
      <c r="L900" s="513"/>
      <c r="M900" s="513"/>
      <c r="N900" s="513"/>
      <c r="O900" s="513"/>
      <c r="P900" s="513"/>
      <c r="Q900" s="513"/>
      <c r="R900" s="513"/>
      <c r="S900" s="513"/>
      <c r="T900" s="513"/>
      <c r="U900" s="513"/>
      <c r="V900" s="513"/>
      <c r="W900" s="513"/>
      <c r="X900" s="513"/>
      <c r="Y900" s="513"/>
      <c r="Z900" s="513"/>
      <c r="AA900" s="513"/>
      <c r="AB900" s="513"/>
      <c r="AC900" s="513"/>
      <c r="AD900" s="513"/>
      <c r="AE900" s="513"/>
      <c r="AF900" s="513"/>
      <c r="AG900" s="513"/>
      <c r="AH900" s="513"/>
      <c r="AI900" s="513"/>
      <c r="AJ900" s="513"/>
      <c r="AK900" s="513"/>
      <c r="AL900" s="513"/>
      <c r="AM900" s="513"/>
      <c r="AN900" s="513"/>
    </row>
    <row r="901" spans="1:40" ht="18.75" customHeight="1">
      <c r="A901" s="513"/>
      <c r="B901" s="549"/>
      <c r="C901" s="513"/>
      <c r="D901" s="513"/>
      <c r="E901" s="513"/>
      <c r="F901" s="513"/>
      <c r="G901" s="513"/>
      <c r="H901" s="513"/>
      <c r="I901" s="513"/>
      <c r="J901" s="513"/>
      <c r="K901" s="513"/>
      <c r="L901" s="513"/>
      <c r="M901" s="513"/>
      <c r="N901" s="513"/>
      <c r="O901" s="513"/>
      <c r="P901" s="513"/>
      <c r="Q901" s="513"/>
      <c r="R901" s="513"/>
      <c r="S901" s="513"/>
      <c r="T901" s="513"/>
      <c r="U901" s="513"/>
      <c r="V901" s="513"/>
      <c r="W901" s="513"/>
      <c r="X901" s="513"/>
      <c r="Y901" s="513"/>
      <c r="Z901" s="513"/>
      <c r="AA901" s="513"/>
      <c r="AB901" s="513"/>
      <c r="AC901" s="513"/>
      <c r="AD901" s="513"/>
      <c r="AE901" s="513"/>
      <c r="AF901" s="513"/>
      <c r="AG901" s="513"/>
      <c r="AH901" s="513"/>
      <c r="AI901" s="513"/>
      <c r="AJ901" s="513"/>
      <c r="AK901" s="513"/>
      <c r="AL901" s="513"/>
      <c r="AM901" s="513"/>
      <c r="AN901" s="513"/>
    </row>
    <row r="902" spans="1:40" ht="18.75" customHeight="1">
      <c r="A902" s="513"/>
      <c r="B902" s="549"/>
      <c r="C902" s="513"/>
      <c r="D902" s="513"/>
      <c r="E902" s="513"/>
      <c r="F902" s="513"/>
      <c r="G902" s="513"/>
      <c r="H902" s="513"/>
      <c r="I902" s="513"/>
      <c r="J902" s="513"/>
      <c r="K902" s="513"/>
      <c r="L902" s="513"/>
      <c r="M902" s="513"/>
      <c r="N902" s="513"/>
      <c r="O902" s="513"/>
      <c r="P902" s="513"/>
      <c r="Q902" s="513"/>
      <c r="R902" s="513"/>
      <c r="S902" s="513"/>
      <c r="T902" s="513"/>
      <c r="U902" s="513"/>
      <c r="V902" s="513"/>
      <c r="W902" s="513"/>
      <c r="X902" s="513"/>
      <c r="Y902" s="513"/>
      <c r="Z902" s="513"/>
      <c r="AA902" s="513"/>
      <c r="AB902" s="513"/>
      <c r="AC902" s="513"/>
      <c r="AD902" s="513"/>
      <c r="AE902" s="513"/>
      <c r="AF902" s="513"/>
      <c r="AG902" s="513"/>
      <c r="AH902" s="513"/>
      <c r="AI902" s="513"/>
      <c r="AJ902" s="513"/>
      <c r="AK902" s="513"/>
      <c r="AL902" s="513"/>
      <c r="AM902" s="513"/>
      <c r="AN902" s="513"/>
    </row>
    <row r="903" spans="1:40" ht="18.75" customHeight="1">
      <c r="A903" s="513"/>
      <c r="B903" s="549"/>
      <c r="C903" s="513"/>
      <c r="D903" s="513"/>
      <c r="E903" s="513"/>
      <c r="F903" s="513"/>
      <c r="G903" s="513"/>
      <c r="H903" s="513"/>
      <c r="I903" s="513"/>
      <c r="J903" s="513"/>
      <c r="K903" s="513"/>
      <c r="L903" s="513"/>
      <c r="M903" s="513"/>
      <c r="N903" s="513"/>
      <c r="O903" s="513"/>
      <c r="P903" s="513"/>
      <c r="Q903" s="513"/>
      <c r="R903" s="513"/>
      <c r="S903" s="513"/>
      <c r="T903" s="513"/>
      <c r="U903" s="513"/>
      <c r="V903" s="513"/>
      <c r="W903" s="513"/>
      <c r="X903" s="513"/>
      <c r="Y903" s="513"/>
      <c r="Z903" s="513"/>
      <c r="AA903" s="513"/>
      <c r="AB903" s="513"/>
      <c r="AC903" s="513"/>
      <c r="AD903" s="513"/>
      <c r="AE903" s="513"/>
      <c r="AF903" s="513"/>
      <c r="AG903" s="513"/>
      <c r="AH903" s="513"/>
      <c r="AI903" s="513"/>
      <c r="AJ903" s="513"/>
      <c r="AK903" s="513"/>
      <c r="AL903" s="513"/>
      <c r="AM903" s="513"/>
      <c r="AN903" s="513"/>
    </row>
    <row r="904" spans="1:40" ht="18.75" customHeight="1">
      <c r="A904" s="513"/>
      <c r="B904" s="549"/>
      <c r="C904" s="513"/>
      <c r="D904" s="513"/>
      <c r="E904" s="513"/>
      <c r="F904" s="513"/>
      <c r="G904" s="513"/>
      <c r="H904" s="513"/>
      <c r="I904" s="513"/>
      <c r="J904" s="513"/>
      <c r="K904" s="513"/>
      <c r="L904" s="513"/>
      <c r="M904" s="513"/>
      <c r="N904" s="513"/>
      <c r="O904" s="513"/>
      <c r="P904" s="513"/>
      <c r="Q904" s="513"/>
      <c r="R904" s="513"/>
      <c r="S904" s="513"/>
      <c r="T904" s="513"/>
      <c r="U904" s="513"/>
      <c r="V904" s="513"/>
      <c r="W904" s="513"/>
      <c r="X904" s="513"/>
      <c r="Y904" s="513"/>
      <c r="Z904" s="513"/>
      <c r="AA904" s="513"/>
      <c r="AB904" s="513"/>
      <c r="AC904" s="513"/>
      <c r="AD904" s="513"/>
      <c r="AE904" s="513"/>
      <c r="AF904" s="513"/>
      <c r="AG904" s="513"/>
      <c r="AH904" s="513"/>
      <c r="AI904" s="513"/>
      <c r="AJ904" s="513"/>
      <c r="AK904" s="513"/>
      <c r="AL904" s="513"/>
      <c r="AM904" s="513"/>
      <c r="AN904" s="513"/>
    </row>
    <row r="905" spans="1:40" ht="18.75" customHeight="1">
      <c r="A905" s="513"/>
      <c r="B905" s="549"/>
      <c r="C905" s="513"/>
      <c r="D905" s="513"/>
      <c r="E905" s="513"/>
      <c r="F905" s="513"/>
      <c r="G905" s="513"/>
      <c r="H905" s="513"/>
      <c r="I905" s="513"/>
      <c r="J905" s="513"/>
      <c r="K905" s="513"/>
      <c r="L905" s="513"/>
      <c r="M905" s="513"/>
      <c r="N905" s="513"/>
      <c r="O905" s="513"/>
      <c r="P905" s="513"/>
      <c r="Q905" s="513"/>
      <c r="R905" s="513"/>
      <c r="S905" s="513"/>
      <c r="T905" s="513"/>
      <c r="U905" s="513"/>
      <c r="V905" s="513"/>
      <c r="W905" s="513"/>
      <c r="X905" s="513"/>
      <c r="Y905" s="513"/>
      <c r="Z905" s="513"/>
      <c r="AA905" s="513"/>
      <c r="AB905" s="513"/>
      <c r="AC905" s="513"/>
      <c r="AD905" s="513"/>
      <c r="AE905" s="513"/>
      <c r="AF905" s="513"/>
      <c r="AG905" s="513"/>
      <c r="AH905" s="513"/>
      <c r="AI905" s="513"/>
      <c r="AJ905" s="513"/>
      <c r="AK905" s="513"/>
      <c r="AL905" s="513"/>
      <c r="AM905" s="513"/>
      <c r="AN905" s="513"/>
    </row>
    <row r="906" spans="1:40" ht="18.75" customHeight="1">
      <c r="A906" s="513"/>
      <c r="B906" s="549"/>
      <c r="C906" s="513"/>
      <c r="D906" s="513"/>
      <c r="E906" s="513"/>
      <c r="F906" s="513"/>
      <c r="G906" s="513"/>
      <c r="H906" s="513"/>
      <c r="I906" s="513"/>
      <c r="J906" s="513"/>
      <c r="K906" s="513"/>
      <c r="L906" s="513"/>
      <c r="M906" s="513"/>
      <c r="N906" s="513"/>
      <c r="O906" s="513"/>
      <c r="P906" s="513"/>
      <c r="Q906" s="513"/>
      <c r="R906" s="513"/>
      <c r="S906" s="513"/>
      <c r="T906" s="513"/>
      <c r="U906" s="513"/>
      <c r="V906" s="513"/>
      <c r="W906" s="513"/>
      <c r="X906" s="513"/>
      <c r="Y906" s="513"/>
      <c r="Z906" s="513"/>
      <c r="AA906" s="513"/>
      <c r="AB906" s="513"/>
      <c r="AC906" s="513"/>
      <c r="AD906" s="513"/>
      <c r="AE906" s="513"/>
      <c r="AF906" s="513"/>
      <c r="AG906" s="513"/>
      <c r="AH906" s="513"/>
      <c r="AI906" s="513"/>
      <c r="AJ906" s="513"/>
      <c r="AK906" s="513"/>
      <c r="AL906" s="513"/>
      <c r="AM906" s="513"/>
      <c r="AN906" s="513"/>
    </row>
    <row r="907" spans="1:40" ht="18.75" customHeight="1">
      <c r="A907" s="513"/>
      <c r="B907" s="549"/>
      <c r="C907" s="513"/>
      <c r="D907" s="513"/>
      <c r="E907" s="513"/>
      <c r="F907" s="513"/>
      <c r="G907" s="513"/>
      <c r="H907" s="513"/>
      <c r="I907" s="513"/>
      <c r="J907" s="513"/>
      <c r="K907" s="513"/>
      <c r="L907" s="513"/>
      <c r="M907" s="513"/>
      <c r="N907" s="513"/>
      <c r="O907" s="513"/>
      <c r="P907" s="513"/>
      <c r="Q907" s="513"/>
      <c r="R907" s="513"/>
      <c r="S907" s="513"/>
      <c r="T907" s="513"/>
      <c r="U907" s="513"/>
      <c r="V907" s="513"/>
      <c r="W907" s="513"/>
      <c r="X907" s="513"/>
      <c r="Y907" s="513"/>
      <c r="Z907" s="513"/>
      <c r="AA907" s="513"/>
      <c r="AB907" s="513"/>
      <c r="AC907" s="513"/>
      <c r="AD907" s="513"/>
      <c r="AE907" s="513"/>
      <c r="AF907" s="513"/>
      <c r="AG907" s="513"/>
      <c r="AH907" s="513"/>
      <c r="AI907" s="513"/>
      <c r="AJ907" s="513"/>
      <c r="AK907" s="513"/>
      <c r="AL907" s="513"/>
      <c r="AM907" s="513"/>
      <c r="AN907" s="513"/>
    </row>
    <row r="908" spans="1:40" ht="18.75" customHeight="1">
      <c r="A908" s="513"/>
      <c r="B908" s="549"/>
      <c r="C908" s="513"/>
      <c r="D908" s="513"/>
      <c r="E908" s="513"/>
      <c r="F908" s="513"/>
      <c r="G908" s="513"/>
      <c r="H908" s="513"/>
      <c r="I908" s="513"/>
      <c r="J908" s="513"/>
      <c r="K908" s="513"/>
      <c r="L908" s="513"/>
      <c r="M908" s="513"/>
      <c r="N908" s="513"/>
      <c r="O908" s="513"/>
      <c r="P908" s="513"/>
      <c r="Q908" s="513"/>
      <c r="R908" s="513"/>
      <c r="S908" s="513"/>
      <c r="T908" s="513"/>
      <c r="U908" s="513"/>
      <c r="V908" s="513"/>
      <c r="W908" s="513"/>
      <c r="X908" s="513"/>
      <c r="Y908" s="513"/>
      <c r="Z908" s="513"/>
      <c r="AA908" s="513"/>
      <c r="AB908" s="513"/>
      <c r="AC908" s="513"/>
      <c r="AD908" s="513"/>
      <c r="AE908" s="513"/>
      <c r="AF908" s="513"/>
      <c r="AG908" s="513"/>
      <c r="AH908" s="513"/>
      <c r="AI908" s="513"/>
      <c r="AJ908" s="513"/>
      <c r="AK908" s="513"/>
      <c r="AL908" s="513"/>
      <c r="AM908" s="513"/>
      <c r="AN908" s="513"/>
    </row>
    <row r="909" spans="1:40" ht="18.75" customHeight="1">
      <c r="A909" s="513"/>
      <c r="B909" s="549"/>
      <c r="C909" s="513"/>
      <c r="D909" s="513"/>
      <c r="E909" s="513"/>
      <c r="F909" s="513"/>
      <c r="G909" s="513"/>
      <c r="H909" s="513"/>
      <c r="I909" s="513"/>
      <c r="J909" s="513"/>
      <c r="K909" s="513"/>
      <c r="L909" s="513"/>
      <c r="M909" s="513"/>
      <c r="N909" s="513"/>
      <c r="O909" s="513"/>
      <c r="P909" s="513"/>
      <c r="Q909" s="513"/>
      <c r="R909" s="513"/>
      <c r="S909" s="513"/>
      <c r="T909" s="513"/>
      <c r="U909" s="513"/>
      <c r="V909" s="513"/>
      <c r="W909" s="513"/>
      <c r="X909" s="513"/>
      <c r="Y909" s="513"/>
      <c r="Z909" s="513"/>
      <c r="AA909" s="513"/>
      <c r="AB909" s="513"/>
      <c r="AC909" s="513"/>
      <c r="AD909" s="513"/>
      <c r="AE909" s="513"/>
      <c r="AF909" s="513"/>
      <c r="AG909" s="513"/>
      <c r="AH909" s="513"/>
      <c r="AI909" s="513"/>
      <c r="AJ909" s="513"/>
      <c r="AK909" s="513"/>
      <c r="AL909" s="513"/>
      <c r="AM909" s="513"/>
      <c r="AN909" s="513"/>
    </row>
    <row r="910" spans="1:40" ht="18.75" customHeight="1">
      <c r="A910" s="513"/>
      <c r="B910" s="549"/>
      <c r="C910" s="513"/>
      <c r="D910" s="513"/>
      <c r="E910" s="513"/>
      <c r="F910" s="513"/>
      <c r="G910" s="513"/>
      <c r="H910" s="513"/>
      <c r="I910" s="513"/>
      <c r="J910" s="513"/>
      <c r="K910" s="513"/>
      <c r="L910" s="513"/>
      <c r="M910" s="513"/>
      <c r="N910" s="513"/>
      <c r="O910" s="513"/>
      <c r="P910" s="513"/>
      <c r="Q910" s="513"/>
      <c r="R910" s="513"/>
      <c r="S910" s="513"/>
      <c r="T910" s="513"/>
      <c r="U910" s="513"/>
      <c r="V910" s="513"/>
      <c r="W910" s="513"/>
      <c r="X910" s="513"/>
      <c r="Y910" s="513"/>
      <c r="Z910" s="513"/>
      <c r="AA910" s="513"/>
      <c r="AB910" s="513"/>
      <c r="AC910" s="513"/>
      <c r="AD910" s="513"/>
      <c r="AE910" s="513"/>
      <c r="AF910" s="513"/>
      <c r="AG910" s="513"/>
      <c r="AH910" s="513"/>
      <c r="AI910" s="513"/>
      <c r="AJ910" s="513"/>
      <c r="AK910" s="513"/>
      <c r="AL910" s="513"/>
      <c r="AM910" s="513"/>
      <c r="AN910" s="513"/>
    </row>
    <row r="911" spans="1:40" ht="18.75" customHeight="1">
      <c r="A911" s="513"/>
      <c r="B911" s="549"/>
      <c r="C911" s="513"/>
      <c r="D911" s="513"/>
      <c r="E911" s="513"/>
      <c r="F911" s="513"/>
      <c r="G911" s="513"/>
      <c r="H911" s="513"/>
      <c r="I911" s="513"/>
      <c r="J911" s="513"/>
      <c r="K911" s="513"/>
      <c r="L911" s="513"/>
      <c r="M911" s="513"/>
      <c r="N911" s="513"/>
      <c r="O911" s="513"/>
      <c r="P911" s="513"/>
      <c r="Q911" s="513"/>
      <c r="R911" s="513"/>
      <c r="S911" s="513"/>
      <c r="T911" s="513"/>
      <c r="U911" s="513"/>
      <c r="V911" s="513"/>
      <c r="W911" s="513"/>
      <c r="X911" s="513"/>
      <c r="Y911" s="513"/>
      <c r="Z911" s="513"/>
      <c r="AA911" s="513"/>
      <c r="AB911" s="513"/>
      <c r="AC911" s="513"/>
      <c r="AD911" s="513"/>
      <c r="AE911" s="513"/>
      <c r="AF911" s="513"/>
      <c r="AG911" s="513"/>
      <c r="AH911" s="513"/>
      <c r="AI911" s="513"/>
      <c r="AJ911" s="513"/>
      <c r="AK911" s="513"/>
      <c r="AL911" s="513"/>
      <c r="AM911" s="513"/>
      <c r="AN911" s="513"/>
    </row>
    <row r="912" spans="1:40" ht="18.75" customHeight="1">
      <c r="A912" s="513"/>
      <c r="B912" s="549"/>
      <c r="C912" s="513"/>
      <c r="D912" s="513"/>
      <c r="E912" s="513"/>
      <c r="F912" s="513"/>
      <c r="G912" s="513"/>
      <c r="H912" s="513"/>
      <c r="I912" s="513"/>
      <c r="J912" s="513"/>
      <c r="K912" s="513"/>
      <c r="L912" s="513"/>
      <c r="M912" s="513"/>
      <c r="N912" s="513"/>
      <c r="O912" s="513"/>
      <c r="P912" s="513"/>
      <c r="Q912" s="513"/>
      <c r="R912" s="513"/>
      <c r="S912" s="513"/>
      <c r="T912" s="513"/>
      <c r="U912" s="513"/>
      <c r="V912" s="513"/>
      <c r="W912" s="513"/>
      <c r="X912" s="513"/>
      <c r="Y912" s="513"/>
      <c r="Z912" s="513"/>
      <c r="AA912" s="513"/>
      <c r="AB912" s="513"/>
      <c r="AC912" s="513"/>
      <c r="AD912" s="513"/>
      <c r="AE912" s="513"/>
      <c r="AF912" s="513"/>
      <c r="AG912" s="513"/>
      <c r="AH912" s="513"/>
      <c r="AI912" s="513"/>
      <c r="AJ912" s="513"/>
      <c r="AK912" s="513"/>
      <c r="AL912" s="513"/>
      <c r="AM912" s="513"/>
      <c r="AN912" s="513"/>
    </row>
    <row r="913" spans="1:40" ht="18.75" customHeight="1">
      <c r="A913" s="513"/>
      <c r="B913" s="549"/>
      <c r="C913" s="513"/>
      <c r="D913" s="513"/>
      <c r="E913" s="513"/>
      <c r="F913" s="513"/>
      <c r="G913" s="513"/>
      <c r="H913" s="513"/>
      <c r="I913" s="513"/>
      <c r="J913" s="513"/>
      <c r="K913" s="513"/>
      <c r="L913" s="513"/>
      <c r="M913" s="513"/>
      <c r="N913" s="513"/>
      <c r="O913" s="513"/>
      <c r="P913" s="513"/>
      <c r="Q913" s="513"/>
      <c r="R913" s="513"/>
      <c r="S913" s="513"/>
      <c r="T913" s="513"/>
      <c r="U913" s="513"/>
      <c r="V913" s="513"/>
      <c r="W913" s="513"/>
      <c r="X913" s="513"/>
      <c r="Y913" s="513"/>
      <c r="Z913" s="513"/>
      <c r="AA913" s="513"/>
      <c r="AB913" s="513"/>
      <c r="AC913" s="513"/>
      <c r="AD913" s="513"/>
      <c r="AE913" s="513"/>
      <c r="AF913" s="513"/>
      <c r="AG913" s="513"/>
      <c r="AH913" s="513"/>
      <c r="AI913" s="513"/>
      <c r="AJ913" s="513"/>
      <c r="AK913" s="513"/>
      <c r="AL913" s="513"/>
      <c r="AM913" s="513"/>
      <c r="AN913" s="513"/>
    </row>
    <row r="914" spans="1:40" ht="18.75" customHeight="1">
      <c r="A914" s="513"/>
      <c r="B914" s="549"/>
      <c r="C914" s="513"/>
      <c r="D914" s="513"/>
      <c r="E914" s="513"/>
      <c r="F914" s="513"/>
      <c r="G914" s="513"/>
      <c r="H914" s="513"/>
      <c r="I914" s="513"/>
      <c r="J914" s="513"/>
      <c r="K914" s="513"/>
      <c r="L914" s="513"/>
      <c r="M914" s="513"/>
      <c r="N914" s="513"/>
      <c r="O914" s="513"/>
      <c r="P914" s="513"/>
      <c r="Q914" s="513"/>
      <c r="R914" s="513"/>
      <c r="S914" s="513"/>
      <c r="T914" s="513"/>
      <c r="U914" s="513"/>
      <c r="V914" s="513"/>
      <c r="W914" s="513"/>
      <c r="X914" s="513"/>
      <c r="Y914" s="513"/>
      <c r="Z914" s="513"/>
      <c r="AA914" s="513"/>
      <c r="AB914" s="513"/>
      <c r="AC914" s="513"/>
      <c r="AD914" s="513"/>
      <c r="AE914" s="513"/>
      <c r="AF914" s="513"/>
      <c r="AG914" s="513"/>
      <c r="AH914" s="513"/>
      <c r="AI914" s="513"/>
      <c r="AJ914" s="513"/>
      <c r="AK914" s="513"/>
      <c r="AL914" s="513"/>
      <c r="AM914" s="513"/>
      <c r="AN914" s="513"/>
    </row>
    <row r="915" spans="1:40" ht="18.75" customHeight="1">
      <c r="A915" s="513"/>
      <c r="B915" s="549"/>
      <c r="C915" s="513"/>
      <c r="D915" s="513"/>
      <c r="E915" s="513"/>
      <c r="F915" s="513"/>
      <c r="G915" s="513"/>
      <c r="H915" s="513"/>
      <c r="I915" s="513"/>
      <c r="J915" s="513"/>
      <c r="K915" s="513"/>
      <c r="L915" s="513"/>
      <c r="M915" s="513"/>
      <c r="N915" s="513"/>
      <c r="O915" s="513"/>
      <c r="P915" s="513"/>
      <c r="Q915" s="513"/>
      <c r="R915" s="513"/>
      <c r="S915" s="513"/>
      <c r="T915" s="513"/>
      <c r="U915" s="513"/>
      <c r="V915" s="513"/>
      <c r="W915" s="513"/>
      <c r="X915" s="513"/>
      <c r="Y915" s="513"/>
      <c r="Z915" s="513"/>
      <c r="AA915" s="513"/>
      <c r="AB915" s="513"/>
      <c r="AC915" s="513"/>
      <c r="AD915" s="513"/>
      <c r="AE915" s="513"/>
      <c r="AF915" s="513"/>
      <c r="AG915" s="513"/>
      <c r="AH915" s="513"/>
      <c r="AI915" s="513"/>
      <c r="AJ915" s="513"/>
      <c r="AK915" s="513"/>
      <c r="AL915" s="513"/>
      <c r="AM915" s="513"/>
      <c r="AN915" s="513"/>
    </row>
    <row r="916" spans="1:40" ht="18.75" customHeight="1">
      <c r="A916" s="513"/>
      <c r="B916" s="549"/>
      <c r="C916" s="513"/>
      <c r="D916" s="513"/>
      <c r="E916" s="513"/>
      <c r="F916" s="513"/>
      <c r="G916" s="513"/>
      <c r="H916" s="513"/>
      <c r="I916" s="513"/>
      <c r="J916" s="513"/>
      <c r="K916" s="513"/>
      <c r="L916" s="513"/>
      <c r="M916" s="513"/>
      <c r="N916" s="513"/>
      <c r="O916" s="513"/>
      <c r="P916" s="513"/>
      <c r="Q916" s="513"/>
      <c r="R916" s="513"/>
      <c r="S916" s="513"/>
      <c r="T916" s="513"/>
      <c r="U916" s="513"/>
      <c r="V916" s="513"/>
      <c r="W916" s="513"/>
      <c r="X916" s="513"/>
      <c r="Y916" s="513"/>
      <c r="Z916" s="513"/>
      <c r="AA916" s="513"/>
      <c r="AB916" s="513"/>
      <c r="AC916" s="513"/>
      <c r="AD916" s="513"/>
      <c r="AE916" s="513"/>
      <c r="AF916" s="513"/>
      <c r="AG916" s="513"/>
      <c r="AH916" s="513"/>
      <c r="AI916" s="513"/>
      <c r="AJ916" s="513"/>
      <c r="AK916" s="513"/>
      <c r="AL916" s="513"/>
      <c r="AM916" s="513"/>
      <c r="AN916" s="513"/>
    </row>
    <row r="917" spans="1:40" ht="18.75" customHeight="1">
      <c r="A917" s="513"/>
      <c r="B917" s="549"/>
      <c r="C917" s="513"/>
      <c r="D917" s="513"/>
      <c r="E917" s="513"/>
      <c r="F917" s="513"/>
      <c r="G917" s="513"/>
      <c r="H917" s="513"/>
      <c r="I917" s="513"/>
      <c r="J917" s="513"/>
      <c r="K917" s="513"/>
      <c r="L917" s="513"/>
      <c r="M917" s="513"/>
      <c r="N917" s="513"/>
      <c r="O917" s="513"/>
      <c r="P917" s="513"/>
      <c r="Q917" s="513"/>
      <c r="R917" s="513"/>
      <c r="S917" s="513"/>
      <c r="T917" s="513"/>
      <c r="U917" s="513"/>
      <c r="V917" s="513"/>
      <c r="W917" s="513"/>
      <c r="X917" s="513"/>
      <c r="Y917" s="513"/>
      <c r="Z917" s="513"/>
      <c r="AA917" s="513"/>
      <c r="AB917" s="513"/>
      <c r="AC917" s="513"/>
      <c r="AD917" s="513"/>
      <c r="AE917" s="513"/>
      <c r="AF917" s="513"/>
      <c r="AG917" s="513"/>
      <c r="AH917" s="513"/>
      <c r="AI917" s="513"/>
      <c r="AJ917" s="513"/>
      <c r="AK917" s="513"/>
      <c r="AL917" s="513"/>
      <c r="AM917" s="513"/>
      <c r="AN917" s="513"/>
    </row>
    <row r="918" spans="1:40" ht="18.75" customHeight="1">
      <c r="A918" s="513"/>
      <c r="B918" s="549"/>
      <c r="C918" s="513"/>
      <c r="D918" s="513"/>
      <c r="E918" s="513"/>
      <c r="F918" s="513"/>
      <c r="G918" s="513"/>
      <c r="H918" s="513"/>
      <c r="I918" s="513"/>
      <c r="J918" s="513"/>
      <c r="K918" s="513"/>
      <c r="L918" s="513"/>
      <c r="M918" s="513"/>
      <c r="N918" s="513"/>
      <c r="O918" s="513"/>
      <c r="P918" s="513"/>
      <c r="Q918" s="513"/>
      <c r="R918" s="513"/>
      <c r="S918" s="513"/>
      <c r="T918" s="513"/>
      <c r="U918" s="513"/>
      <c r="V918" s="513"/>
      <c r="W918" s="513"/>
      <c r="X918" s="513"/>
      <c r="Y918" s="513"/>
      <c r="Z918" s="513"/>
      <c r="AA918" s="513"/>
      <c r="AB918" s="513"/>
      <c r="AC918" s="513"/>
      <c r="AD918" s="513"/>
      <c r="AE918" s="513"/>
      <c r="AF918" s="513"/>
      <c r="AG918" s="513"/>
      <c r="AH918" s="513"/>
      <c r="AI918" s="513"/>
      <c r="AJ918" s="513"/>
      <c r="AK918" s="513"/>
      <c r="AL918" s="513"/>
      <c r="AM918" s="513"/>
      <c r="AN918" s="513"/>
    </row>
    <row r="919" spans="1:40" ht="18.75" customHeight="1">
      <c r="A919" s="513"/>
      <c r="B919" s="549"/>
      <c r="C919" s="513"/>
      <c r="D919" s="513"/>
      <c r="E919" s="513"/>
      <c r="F919" s="513"/>
      <c r="G919" s="513"/>
      <c r="H919" s="513"/>
      <c r="I919" s="513"/>
      <c r="J919" s="513"/>
      <c r="K919" s="513"/>
      <c r="L919" s="513"/>
      <c r="M919" s="513"/>
      <c r="N919" s="513"/>
      <c r="O919" s="513"/>
      <c r="P919" s="513"/>
      <c r="Q919" s="513"/>
      <c r="R919" s="513"/>
      <c r="S919" s="513"/>
      <c r="T919" s="513"/>
      <c r="U919" s="513"/>
      <c r="V919" s="513"/>
      <c r="W919" s="513"/>
      <c r="X919" s="513"/>
      <c r="Y919" s="513"/>
      <c r="Z919" s="513"/>
      <c r="AA919" s="513"/>
      <c r="AB919" s="513"/>
      <c r="AC919" s="513"/>
      <c r="AD919" s="513"/>
      <c r="AE919" s="513"/>
      <c r="AF919" s="513"/>
      <c r="AG919" s="513"/>
      <c r="AH919" s="513"/>
      <c r="AI919" s="513"/>
      <c r="AJ919" s="513"/>
      <c r="AK919" s="513"/>
      <c r="AL919" s="513"/>
      <c r="AM919" s="513"/>
      <c r="AN919" s="513"/>
    </row>
    <row r="920" spans="1:40" ht="18.75" customHeight="1">
      <c r="A920" s="513"/>
      <c r="B920" s="549"/>
      <c r="C920" s="513"/>
      <c r="D920" s="513"/>
      <c r="E920" s="513"/>
      <c r="F920" s="513"/>
      <c r="G920" s="513"/>
      <c r="H920" s="513"/>
      <c r="I920" s="513"/>
      <c r="J920" s="513"/>
      <c r="K920" s="513"/>
      <c r="L920" s="513"/>
      <c r="M920" s="513"/>
      <c r="N920" s="513"/>
      <c r="O920" s="513"/>
      <c r="P920" s="513"/>
      <c r="Q920" s="513"/>
      <c r="R920" s="513"/>
      <c r="S920" s="513"/>
      <c r="T920" s="513"/>
      <c r="U920" s="513"/>
      <c r="V920" s="513"/>
      <c r="W920" s="513"/>
      <c r="X920" s="513"/>
      <c r="Y920" s="513"/>
      <c r="Z920" s="513"/>
      <c r="AA920" s="513"/>
      <c r="AB920" s="513"/>
      <c r="AC920" s="513"/>
      <c r="AD920" s="513"/>
      <c r="AE920" s="513"/>
      <c r="AF920" s="513"/>
      <c r="AG920" s="513"/>
      <c r="AH920" s="513"/>
      <c r="AI920" s="513"/>
      <c r="AJ920" s="513"/>
      <c r="AK920" s="513"/>
      <c r="AL920" s="513"/>
      <c r="AM920" s="513"/>
      <c r="AN920" s="513"/>
    </row>
    <row r="921" spans="1:40" ht="18.75" customHeight="1">
      <c r="A921" s="513"/>
      <c r="B921" s="549"/>
      <c r="C921" s="513"/>
      <c r="D921" s="513"/>
      <c r="E921" s="513"/>
      <c r="F921" s="513"/>
      <c r="G921" s="513"/>
      <c r="H921" s="513"/>
      <c r="I921" s="513"/>
      <c r="J921" s="513"/>
      <c r="K921" s="513"/>
      <c r="L921" s="513"/>
      <c r="M921" s="513"/>
      <c r="N921" s="513"/>
      <c r="O921" s="513"/>
      <c r="P921" s="513"/>
      <c r="Q921" s="513"/>
      <c r="R921" s="513"/>
      <c r="S921" s="513"/>
      <c r="T921" s="513"/>
      <c r="U921" s="513"/>
      <c r="V921" s="513"/>
      <c r="W921" s="513"/>
      <c r="X921" s="513"/>
      <c r="Y921" s="513"/>
      <c r="Z921" s="513"/>
      <c r="AA921" s="513"/>
      <c r="AB921" s="513"/>
      <c r="AC921" s="513"/>
      <c r="AD921" s="513"/>
      <c r="AE921" s="513"/>
      <c r="AF921" s="513"/>
      <c r="AG921" s="513"/>
      <c r="AH921" s="513"/>
      <c r="AI921" s="513"/>
      <c r="AJ921" s="513"/>
      <c r="AK921" s="513"/>
      <c r="AL921" s="513"/>
      <c r="AM921" s="513"/>
      <c r="AN921" s="513"/>
    </row>
    <row r="922" spans="1:40" ht="18.75" customHeight="1">
      <c r="A922" s="513"/>
      <c r="B922" s="549"/>
      <c r="C922" s="513"/>
      <c r="D922" s="513"/>
      <c r="E922" s="513"/>
      <c r="F922" s="513"/>
      <c r="G922" s="513"/>
      <c r="H922" s="513"/>
      <c r="I922" s="513"/>
      <c r="J922" s="513"/>
      <c r="K922" s="513"/>
      <c r="L922" s="513"/>
      <c r="M922" s="513"/>
      <c r="N922" s="513"/>
      <c r="O922" s="513"/>
      <c r="P922" s="513"/>
      <c r="Q922" s="513"/>
      <c r="R922" s="513"/>
      <c r="S922" s="513"/>
      <c r="T922" s="513"/>
      <c r="U922" s="513"/>
      <c r="V922" s="513"/>
      <c r="W922" s="513"/>
      <c r="X922" s="513"/>
      <c r="Y922" s="513"/>
      <c r="Z922" s="513"/>
      <c r="AA922" s="513"/>
      <c r="AB922" s="513"/>
      <c r="AC922" s="513"/>
      <c r="AD922" s="513"/>
      <c r="AE922" s="513"/>
      <c r="AF922" s="513"/>
      <c r="AG922" s="513"/>
      <c r="AH922" s="513"/>
      <c r="AI922" s="513"/>
      <c r="AJ922" s="513"/>
      <c r="AK922" s="513"/>
      <c r="AL922" s="513"/>
      <c r="AM922" s="513"/>
      <c r="AN922" s="513"/>
    </row>
    <row r="923" spans="1:40" ht="18.75" customHeight="1">
      <c r="A923" s="513"/>
      <c r="B923" s="549"/>
      <c r="C923" s="513"/>
      <c r="D923" s="513"/>
      <c r="E923" s="513"/>
      <c r="F923" s="513"/>
      <c r="G923" s="513"/>
      <c r="H923" s="513"/>
      <c r="I923" s="513"/>
      <c r="J923" s="513"/>
      <c r="K923" s="513"/>
      <c r="L923" s="513"/>
      <c r="M923" s="513"/>
      <c r="N923" s="513"/>
      <c r="O923" s="513"/>
      <c r="P923" s="513"/>
      <c r="Q923" s="513"/>
      <c r="R923" s="513"/>
      <c r="S923" s="513"/>
      <c r="T923" s="513"/>
      <c r="U923" s="513"/>
      <c r="V923" s="513"/>
      <c r="W923" s="513"/>
      <c r="X923" s="513"/>
      <c r="Y923" s="513"/>
      <c r="Z923" s="513"/>
      <c r="AA923" s="513"/>
      <c r="AB923" s="513"/>
      <c r="AC923" s="513"/>
      <c r="AD923" s="513"/>
      <c r="AE923" s="513"/>
      <c r="AF923" s="513"/>
      <c r="AG923" s="513"/>
      <c r="AH923" s="513"/>
      <c r="AI923" s="513"/>
      <c r="AJ923" s="513"/>
      <c r="AK923" s="513"/>
      <c r="AL923" s="513"/>
      <c r="AM923" s="513"/>
      <c r="AN923" s="513"/>
    </row>
    <row r="924" spans="1:40" ht="18.75" customHeight="1">
      <c r="A924" s="513"/>
      <c r="B924" s="549"/>
      <c r="C924" s="513"/>
      <c r="D924" s="513"/>
      <c r="E924" s="513"/>
      <c r="F924" s="513"/>
      <c r="G924" s="513"/>
      <c r="H924" s="513"/>
      <c r="I924" s="513"/>
      <c r="J924" s="513"/>
      <c r="K924" s="513"/>
      <c r="L924" s="513"/>
      <c r="M924" s="513"/>
      <c r="N924" s="513"/>
      <c r="O924" s="513"/>
      <c r="P924" s="513"/>
      <c r="Q924" s="513"/>
      <c r="R924" s="513"/>
      <c r="S924" s="513"/>
      <c r="T924" s="513"/>
      <c r="U924" s="513"/>
      <c r="V924" s="513"/>
      <c r="W924" s="513"/>
      <c r="X924" s="513"/>
      <c r="Y924" s="513"/>
      <c r="Z924" s="513"/>
      <c r="AA924" s="513"/>
      <c r="AB924" s="513"/>
      <c r="AC924" s="513"/>
      <c r="AD924" s="513"/>
      <c r="AE924" s="513"/>
      <c r="AF924" s="513"/>
      <c r="AG924" s="513"/>
      <c r="AH924" s="513"/>
      <c r="AI924" s="513"/>
      <c r="AJ924" s="513"/>
      <c r="AK924" s="513"/>
      <c r="AL924" s="513"/>
      <c r="AM924" s="513"/>
      <c r="AN924" s="513"/>
    </row>
    <row r="925" spans="1:40" ht="18.75" customHeight="1">
      <c r="A925" s="513"/>
      <c r="B925" s="549"/>
      <c r="C925" s="513"/>
      <c r="D925" s="513"/>
      <c r="E925" s="513"/>
      <c r="F925" s="513"/>
      <c r="G925" s="513"/>
      <c r="H925" s="513"/>
      <c r="I925" s="513"/>
      <c r="J925" s="513"/>
      <c r="K925" s="513"/>
      <c r="L925" s="513"/>
      <c r="M925" s="513"/>
      <c r="N925" s="513"/>
      <c r="O925" s="513"/>
      <c r="P925" s="513"/>
      <c r="Q925" s="513"/>
      <c r="R925" s="513"/>
      <c r="S925" s="513"/>
      <c r="T925" s="513"/>
      <c r="U925" s="513"/>
      <c r="V925" s="513"/>
      <c r="W925" s="513"/>
      <c r="X925" s="513"/>
      <c r="Y925" s="513"/>
      <c r="Z925" s="513"/>
      <c r="AA925" s="513"/>
      <c r="AB925" s="513"/>
      <c r="AC925" s="513"/>
      <c r="AD925" s="513"/>
      <c r="AE925" s="513"/>
      <c r="AF925" s="513"/>
      <c r="AG925" s="513"/>
      <c r="AH925" s="513"/>
      <c r="AI925" s="513"/>
      <c r="AJ925" s="513"/>
      <c r="AK925" s="513"/>
      <c r="AL925" s="513"/>
      <c r="AM925" s="513"/>
      <c r="AN925" s="513"/>
    </row>
    <row r="926" spans="1:40" ht="18.75" customHeight="1">
      <c r="A926" s="513"/>
      <c r="B926" s="549"/>
      <c r="C926" s="513"/>
      <c r="D926" s="513"/>
      <c r="E926" s="513"/>
      <c r="F926" s="513"/>
      <c r="G926" s="513"/>
      <c r="H926" s="513"/>
      <c r="I926" s="513"/>
      <c r="J926" s="513"/>
      <c r="K926" s="513"/>
      <c r="L926" s="513"/>
      <c r="M926" s="513"/>
      <c r="N926" s="513"/>
      <c r="O926" s="513"/>
      <c r="P926" s="513"/>
      <c r="Q926" s="513"/>
      <c r="R926" s="513"/>
      <c r="S926" s="513"/>
      <c r="T926" s="513"/>
      <c r="U926" s="513"/>
      <c r="V926" s="513"/>
      <c r="W926" s="513"/>
      <c r="X926" s="513"/>
      <c r="Y926" s="513"/>
      <c r="Z926" s="513"/>
      <c r="AA926" s="513"/>
      <c r="AB926" s="513"/>
      <c r="AC926" s="513"/>
      <c r="AD926" s="513"/>
      <c r="AE926" s="513"/>
      <c r="AF926" s="513"/>
      <c r="AG926" s="513"/>
      <c r="AH926" s="513"/>
      <c r="AI926" s="513"/>
      <c r="AJ926" s="513"/>
      <c r="AK926" s="513"/>
      <c r="AL926" s="513"/>
      <c r="AM926" s="513"/>
      <c r="AN926" s="513"/>
    </row>
    <row r="927" spans="1:40" ht="18.75" customHeight="1">
      <c r="A927" s="513"/>
      <c r="B927" s="549"/>
      <c r="C927" s="513"/>
      <c r="D927" s="513"/>
      <c r="E927" s="513"/>
      <c r="F927" s="513"/>
      <c r="G927" s="513"/>
      <c r="H927" s="513"/>
      <c r="I927" s="513"/>
      <c r="J927" s="513"/>
      <c r="K927" s="513"/>
      <c r="L927" s="513"/>
      <c r="M927" s="513"/>
      <c r="N927" s="513"/>
      <c r="O927" s="513"/>
      <c r="P927" s="513"/>
      <c r="Q927" s="513"/>
      <c r="R927" s="513"/>
      <c r="S927" s="513"/>
      <c r="T927" s="513"/>
      <c r="U927" s="513"/>
      <c r="V927" s="513"/>
      <c r="W927" s="513"/>
      <c r="X927" s="513"/>
      <c r="Y927" s="513"/>
      <c r="Z927" s="513"/>
      <c r="AA927" s="513"/>
      <c r="AB927" s="513"/>
      <c r="AC927" s="513"/>
      <c r="AD927" s="513"/>
      <c r="AE927" s="513"/>
      <c r="AF927" s="513"/>
      <c r="AG927" s="513"/>
      <c r="AH927" s="513"/>
      <c r="AI927" s="513"/>
      <c r="AJ927" s="513"/>
      <c r="AK927" s="513"/>
      <c r="AL927" s="513"/>
      <c r="AM927" s="513"/>
      <c r="AN927" s="513"/>
    </row>
    <row r="928" spans="1:40" ht="18.75" customHeight="1">
      <c r="A928" s="513"/>
      <c r="B928" s="549"/>
      <c r="C928" s="513"/>
      <c r="D928" s="513"/>
      <c r="E928" s="513"/>
      <c r="F928" s="513"/>
      <c r="G928" s="513"/>
      <c r="H928" s="513"/>
      <c r="I928" s="513"/>
      <c r="J928" s="513"/>
      <c r="K928" s="513"/>
      <c r="L928" s="513"/>
      <c r="M928" s="513"/>
      <c r="N928" s="513"/>
      <c r="O928" s="513"/>
      <c r="P928" s="513"/>
      <c r="Q928" s="513"/>
      <c r="R928" s="513"/>
      <c r="S928" s="513"/>
      <c r="T928" s="513"/>
      <c r="U928" s="513"/>
      <c r="V928" s="513"/>
      <c r="W928" s="513"/>
      <c r="X928" s="513"/>
      <c r="Y928" s="513"/>
      <c r="Z928" s="513"/>
      <c r="AA928" s="513"/>
      <c r="AB928" s="513"/>
      <c r="AC928" s="513"/>
      <c r="AD928" s="513"/>
      <c r="AE928" s="513"/>
      <c r="AF928" s="513"/>
      <c r="AG928" s="513"/>
      <c r="AH928" s="513"/>
      <c r="AI928" s="513"/>
      <c r="AJ928" s="513"/>
      <c r="AK928" s="513"/>
      <c r="AL928" s="513"/>
      <c r="AM928" s="513"/>
      <c r="AN928" s="513"/>
    </row>
    <row r="929" spans="1:40" ht="18.75" customHeight="1">
      <c r="A929" s="513"/>
      <c r="B929" s="549"/>
      <c r="C929" s="513"/>
      <c r="D929" s="513"/>
      <c r="E929" s="513"/>
      <c r="F929" s="513"/>
      <c r="G929" s="513"/>
      <c r="H929" s="513"/>
      <c r="I929" s="513"/>
      <c r="J929" s="513"/>
      <c r="K929" s="513"/>
      <c r="L929" s="513"/>
      <c r="M929" s="513"/>
      <c r="N929" s="513"/>
      <c r="O929" s="513"/>
      <c r="P929" s="513"/>
      <c r="Q929" s="513"/>
      <c r="R929" s="513"/>
      <c r="S929" s="513"/>
      <c r="T929" s="513"/>
      <c r="U929" s="513"/>
      <c r="V929" s="513"/>
      <c r="W929" s="513"/>
      <c r="X929" s="513"/>
      <c r="Y929" s="513"/>
      <c r="Z929" s="513"/>
      <c r="AA929" s="513"/>
      <c r="AB929" s="513"/>
      <c r="AC929" s="513"/>
      <c r="AD929" s="513"/>
      <c r="AE929" s="513"/>
      <c r="AF929" s="513"/>
      <c r="AG929" s="513"/>
      <c r="AH929" s="513"/>
      <c r="AI929" s="513"/>
      <c r="AJ929" s="513"/>
      <c r="AK929" s="513"/>
      <c r="AL929" s="513"/>
      <c r="AM929" s="513"/>
      <c r="AN929" s="513"/>
    </row>
    <row r="930" spans="1:40" ht="18.75" customHeight="1">
      <c r="A930" s="513"/>
      <c r="B930" s="549"/>
      <c r="C930" s="513"/>
      <c r="D930" s="513"/>
      <c r="E930" s="513"/>
      <c r="F930" s="513"/>
      <c r="G930" s="513"/>
      <c r="H930" s="513"/>
      <c r="I930" s="513"/>
      <c r="J930" s="513"/>
      <c r="K930" s="513"/>
      <c r="L930" s="513"/>
      <c r="M930" s="513"/>
      <c r="N930" s="513"/>
      <c r="O930" s="513"/>
      <c r="P930" s="513"/>
      <c r="Q930" s="513"/>
      <c r="R930" s="513"/>
      <c r="S930" s="513"/>
      <c r="T930" s="513"/>
      <c r="U930" s="513"/>
      <c r="V930" s="513"/>
      <c r="W930" s="513"/>
      <c r="X930" s="513"/>
      <c r="Y930" s="513"/>
      <c r="Z930" s="513"/>
      <c r="AA930" s="513"/>
      <c r="AB930" s="513"/>
      <c r="AC930" s="513"/>
      <c r="AD930" s="513"/>
      <c r="AE930" s="513"/>
      <c r="AF930" s="513"/>
      <c r="AG930" s="513"/>
      <c r="AH930" s="513"/>
      <c r="AI930" s="513"/>
      <c r="AJ930" s="513"/>
      <c r="AK930" s="513"/>
      <c r="AL930" s="513"/>
      <c r="AM930" s="513"/>
      <c r="AN930" s="513"/>
    </row>
    <row r="931" spans="1:40" ht="18.75" customHeight="1">
      <c r="A931" s="513"/>
      <c r="B931" s="549"/>
      <c r="C931" s="513"/>
      <c r="D931" s="513"/>
      <c r="E931" s="513"/>
      <c r="F931" s="513"/>
      <c r="G931" s="513"/>
      <c r="H931" s="513"/>
      <c r="I931" s="513"/>
      <c r="J931" s="513"/>
      <c r="K931" s="513"/>
      <c r="L931" s="513"/>
      <c r="M931" s="513"/>
      <c r="N931" s="513"/>
      <c r="O931" s="513"/>
      <c r="P931" s="513"/>
      <c r="Q931" s="513"/>
      <c r="R931" s="513"/>
      <c r="S931" s="513"/>
      <c r="T931" s="513"/>
      <c r="U931" s="513"/>
      <c r="V931" s="513"/>
      <c r="W931" s="513"/>
      <c r="X931" s="513"/>
      <c r="Y931" s="513"/>
      <c r="Z931" s="513"/>
      <c r="AA931" s="513"/>
      <c r="AB931" s="513"/>
      <c r="AC931" s="513"/>
      <c r="AD931" s="513"/>
      <c r="AE931" s="513"/>
      <c r="AF931" s="513"/>
      <c r="AG931" s="513"/>
      <c r="AH931" s="513"/>
      <c r="AI931" s="513"/>
      <c r="AJ931" s="513"/>
      <c r="AK931" s="513"/>
      <c r="AL931" s="513"/>
      <c r="AM931" s="513"/>
      <c r="AN931" s="513"/>
    </row>
    <row r="932" spans="1:40" ht="18.75" customHeight="1">
      <c r="A932" s="513"/>
      <c r="B932" s="549"/>
      <c r="C932" s="513"/>
      <c r="D932" s="513"/>
      <c r="E932" s="513"/>
      <c r="F932" s="513"/>
      <c r="G932" s="513"/>
      <c r="H932" s="513"/>
      <c r="I932" s="513"/>
      <c r="J932" s="513"/>
      <c r="K932" s="513"/>
      <c r="L932" s="513"/>
      <c r="M932" s="513"/>
      <c r="N932" s="513"/>
      <c r="O932" s="513"/>
      <c r="P932" s="513"/>
      <c r="Q932" s="513"/>
      <c r="R932" s="513"/>
      <c r="S932" s="513"/>
      <c r="T932" s="513"/>
      <c r="U932" s="513"/>
      <c r="V932" s="513"/>
      <c r="W932" s="513"/>
      <c r="X932" s="513"/>
      <c r="Y932" s="513"/>
      <c r="Z932" s="513"/>
      <c r="AA932" s="513"/>
      <c r="AB932" s="513"/>
      <c r="AC932" s="513"/>
      <c r="AD932" s="513"/>
      <c r="AE932" s="513"/>
      <c r="AF932" s="513"/>
      <c r="AG932" s="513"/>
      <c r="AH932" s="513"/>
      <c r="AI932" s="513"/>
      <c r="AJ932" s="513"/>
      <c r="AK932" s="513"/>
      <c r="AL932" s="513"/>
      <c r="AM932" s="513"/>
      <c r="AN932" s="513"/>
    </row>
    <row r="933" spans="1:40" ht="18.75" customHeight="1">
      <c r="A933" s="513"/>
      <c r="B933" s="549"/>
      <c r="C933" s="513"/>
      <c r="D933" s="513"/>
      <c r="E933" s="513"/>
      <c r="F933" s="513"/>
      <c r="G933" s="513"/>
      <c r="H933" s="513"/>
      <c r="I933" s="513"/>
      <c r="J933" s="513"/>
      <c r="K933" s="513"/>
      <c r="L933" s="513"/>
      <c r="M933" s="513"/>
      <c r="N933" s="513"/>
      <c r="O933" s="513"/>
      <c r="P933" s="513"/>
      <c r="Q933" s="513"/>
      <c r="R933" s="513"/>
      <c r="S933" s="513"/>
      <c r="T933" s="513"/>
      <c r="U933" s="513"/>
      <c r="V933" s="513"/>
      <c r="W933" s="513"/>
      <c r="X933" s="513"/>
      <c r="Y933" s="513"/>
      <c r="Z933" s="513"/>
      <c r="AA933" s="513"/>
      <c r="AB933" s="513"/>
      <c r="AC933" s="513"/>
      <c r="AD933" s="513"/>
      <c r="AE933" s="513"/>
      <c r="AF933" s="513"/>
      <c r="AG933" s="513"/>
      <c r="AH933" s="513"/>
      <c r="AI933" s="513"/>
      <c r="AJ933" s="513"/>
      <c r="AK933" s="513"/>
      <c r="AL933" s="513"/>
      <c r="AM933" s="513"/>
      <c r="AN933" s="513"/>
    </row>
    <row r="934" spans="1:40" ht="18.75" customHeight="1">
      <c r="A934" s="513"/>
      <c r="B934" s="549"/>
      <c r="C934" s="513"/>
      <c r="D934" s="513"/>
      <c r="E934" s="513"/>
      <c r="F934" s="513"/>
      <c r="G934" s="513"/>
      <c r="H934" s="513"/>
      <c r="I934" s="513"/>
      <c r="J934" s="513"/>
      <c r="K934" s="513"/>
      <c r="L934" s="513"/>
      <c r="M934" s="513"/>
      <c r="N934" s="513"/>
      <c r="O934" s="513"/>
      <c r="P934" s="513"/>
      <c r="Q934" s="513"/>
      <c r="R934" s="513"/>
      <c r="S934" s="513"/>
      <c r="T934" s="513"/>
      <c r="U934" s="513"/>
      <c r="V934" s="513"/>
      <c r="W934" s="513"/>
      <c r="X934" s="513"/>
      <c r="Y934" s="513"/>
      <c r="Z934" s="513"/>
      <c r="AA934" s="513"/>
      <c r="AB934" s="513"/>
      <c r="AC934" s="513"/>
      <c r="AD934" s="513"/>
      <c r="AE934" s="513"/>
      <c r="AF934" s="513"/>
      <c r="AG934" s="513"/>
      <c r="AH934" s="513"/>
      <c r="AI934" s="513"/>
      <c r="AJ934" s="513"/>
      <c r="AK934" s="513"/>
      <c r="AL934" s="513"/>
      <c r="AM934" s="513"/>
      <c r="AN934" s="513"/>
    </row>
    <row r="935" spans="1:40" ht="18.75" customHeight="1">
      <c r="A935" s="513"/>
      <c r="B935" s="549"/>
      <c r="C935" s="513"/>
      <c r="D935" s="513"/>
      <c r="E935" s="513"/>
      <c r="F935" s="513"/>
      <c r="G935" s="513"/>
      <c r="H935" s="513"/>
      <c r="I935" s="513"/>
      <c r="J935" s="513"/>
      <c r="K935" s="513"/>
      <c r="L935" s="513"/>
      <c r="M935" s="513"/>
      <c r="N935" s="513"/>
      <c r="O935" s="513"/>
      <c r="P935" s="513"/>
      <c r="Q935" s="513"/>
      <c r="R935" s="513"/>
      <c r="S935" s="513"/>
      <c r="T935" s="513"/>
      <c r="U935" s="513"/>
      <c r="V935" s="513"/>
      <c r="W935" s="513"/>
      <c r="X935" s="513"/>
      <c r="Y935" s="513"/>
      <c r="Z935" s="513"/>
      <c r="AA935" s="513"/>
      <c r="AB935" s="513"/>
      <c r="AC935" s="513"/>
      <c r="AD935" s="513"/>
      <c r="AE935" s="513"/>
      <c r="AF935" s="513"/>
      <c r="AG935" s="513"/>
      <c r="AH935" s="513"/>
      <c r="AI935" s="513"/>
      <c r="AJ935" s="513"/>
      <c r="AK935" s="513"/>
      <c r="AL935" s="513"/>
      <c r="AM935" s="513"/>
      <c r="AN935" s="513"/>
    </row>
    <row r="936" spans="1:40" ht="18.75" customHeight="1">
      <c r="A936" s="513"/>
      <c r="B936" s="549"/>
      <c r="C936" s="513"/>
      <c r="D936" s="513"/>
      <c r="E936" s="513"/>
      <c r="F936" s="513"/>
      <c r="G936" s="513"/>
      <c r="H936" s="513"/>
      <c r="I936" s="513"/>
      <c r="J936" s="513"/>
      <c r="K936" s="513"/>
      <c r="L936" s="513"/>
      <c r="M936" s="513"/>
      <c r="N936" s="513"/>
      <c r="O936" s="513"/>
      <c r="P936" s="513"/>
      <c r="Q936" s="513"/>
      <c r="R936" s="513"/>
      <c r="S936" s="513"/>
      <c r="T936" s="513"/>
      <c r="U936" s="513"/>
      <c r="V936" s="513"/>
      <c r="W936" s="513"/>
      <c r="X936" s="513"/>
      <c r="Y936" s="513"/>
      <c r="Z936" s="513"/>
      <c r="AA936" s="513"/>
      <c r="AB936" s="513"/>
      <c r="AC936" s="513"/>
      <c r="AD936" s="513"/>
      <c r="AE936" s="513"/>
      <c r="AF936" s="513"/>
      <c r="AG936" s="513"/>
      <c r="AH936" s="513"/>
      <c r="AI936" s="513"/>
      <c r="AJ936" s="513"/>
      <c r="AK936" s="513"/>
      <c r="AL936" s="513"/>
      <c r="AM936" s="513"/>
      <c r="AN936" s="513"/>
    </row>
    <row r="937" spans="1:40" ht="18.75" customHeight="1">
      <c r="A937" s="513"/>
      <c r="B937" s="549"/>
      <c r="C937" s="513"/>
      <c r="D937" s="513"/>
      <c r="E937" s="513"/>
      <c r="F937" s="513"/>
      <c r="G937" s="513"/>
      <c r="H937" s="513"/>
      <c r="I937" s="513"/>
      <c r="J937" s="513"/>
      <c r="K937" s="513"/>
      <c r="L937" s="513"/>
      <c r="M937" s="513"/>
      <c r="N937" s="513"/>
      <c r="O937" s="513"/>
      <c r="P937" s="513"/>
      <c r="Q937" s="513"/>
      <c r="R937" s="513"/>
      <c r="S937" s="513"/>
      <c r="T937" s="513"/>
      <c r="U937" s="513"/>
      <c r="V937" s="513"/>
      <c r="W937" s="513"/>
      <c r="X937" s="513"/>
      <c r="Y937" s="513"/>
      <c r="Z937" s="513"/>
      <c r="AA937" s="513"/>
      <c r="AB937" s="513"/>
      <c r="AC937" s="513"/>
      <c r="AD937" s="513"/>
      <c r="AE937" s="513"/>
      <c r="AF937" s="513"/>
      <c r="AG937" s="513"/>
      <c r="AH937" s="513"/>
      <c r="AI937" s="513"/>
      <c r="AJ937" s="513"/>
      <c r="AK937" s="513"/>
      <c r="AL937" s="513"/>
      <c r="AM937" s="513"/>
      <c r="AN937" s="513"/>
    </row>
    <row r="938" spans="1:40" ht="18.75" customHeight="1">
      <c r="A938" s="513"/>
      <c r="B938" s="549"/>
      <c r="C938" s="513"/>
      <c r="D938" s="513"/>
      <c r="E938" s="513"/>
      <c r="F938" s="513"/>
      <c r="G938" s="513"/>
      <c r="H938" s="513"/>
      <c r="I938" s="513"/>
      <c r="J938" s="513"/>
      <c r="K938" s="513"/>
      <c r="L938" s="513"/>
      <c r="M938" s="513"/>
      <c r="N938" s="513"/>
      <c r="O938" s="513"/>
      <c r="P938" s="513"/>
      <c r="Q938" s="513"/>
      <c r="R938" s="513"/>
      <c r="S938" s="513"/>
      <c r="T938" s="513"/>
      <c r="U938" s="513"/>
      <c r="V938" s="513"/>
      <c r="W938" s="513"/>
      <c r="X938" s="513"/>
      <c r="Y938" s="513"/>
      <c r="Z938" s="513"/>
      <c r="AA938" s="513"/>
      <c r="AB938" s="513"/>
      <c r="AC938" s="513"/>
      <c r="AD938" s="513"/>
      <c r="AE938" s="513"/>
      <c r="AF938" s="513"/>
      <c r="AG938" s="513"/>
      <c r="AH938" s="513"/>
      <c r="AI938" s="513"/>
      <c r="AJ938" s="513"/>
      <c r="AK938" s="513"/>
      <c r="AL938" s="513"/>
      <c r="AM938" s="513"/>
      <c r="AN938" s="513"/>
    </row>
    <row r="939" spans="1:40" ht="18.75" customHeight="1">
      <c r="A939" s="513"/>
      <c r="B939" s="549"/>
      <c r="C939" s="513"/>
      <c r="D939" s="513"/>
      <c r="E939" s="513"/>
      <c r="F939" s="513"/>
      <c r="G939" s="513"/>
      <c r="H939" s="513"/>
      <c r="I939" s="513"/>
      <c r="J939" s="513"/>
      <c r="K939" s="513"/>
      <c r="L939" s="513"/>
      <c r="M939" s="513"/>
      <c r="N939" s="513"/>
      <c r="O939" s="513"/>
      <c r="P939" s="513"/>
      <c r="Q939" s="513"/>
      <c r="R939" s="513"/>
      <c r="S939" s="513"/>
      <c r="T939" s="513"/>
      <c r="U939" s="513"/>
      <c r="V939" s="513"/>
      <c r="W939" s="513"/>
      <c r="X939" s="513"/>
      <c r="Y939" s="513"/>
      <c r="Z939" s="513"/>
      <c r="AA939" s="513"/>
      <c r="AB939" s="513"/>
      <c r="AC939" s="513"/>
      <c r="AD939" s="513"/>
      <c r="AE939" s="513"/>
      <c r="AF939" s="513"/>
      <c r="AG939" s="513"/>
      <c r="AH939" s="513"/>
      <c r="AI939" s="513"/>
      <c r="AJ939" s="513"/>
      <c r="AK939" s="513"/>
      <c r="AL939" s="513"/>
      <c r="AM939" s="513"/>
      <c r="AN939" s="513"/>
    </row>
    <row r="940" spans="1:40" ht="18.75" customHeight="1">
      <c r="A940" s="513"/>
      <c r="B940" s="549"/>
      <c r="C940" s="513"/>
      <c r="D940" s="513"/>
      <c r="E940" s="513"/>
      <c r="F940" s="513"/>
      <c r="G940" s="513"/>
      <c r="H940" s="513"/>
      <c r="I940" s="513"/>
      <c r="J940" s="513"/>
      <c r="K940" s="513"/>
      <c r="L940" s="513"/>
      <c r="M940" s="513"/>
      <c r="N940" s="513"/>
      <c r="O940" s="513"/>
      <c r="P940" s="513"/>
      <c r="Q940" s="513"/>
      <c r="R940" s="513"/>
      <c r="S940" s="513"/>
      <c r="T940" s="513"/>
      <c r="U940" s="513"/>
      <c r="V940" s="513"/>
      <c r="W940" s="513"/>
      <c r="X940" s="513"/>
      <c r="Y940" s="513"/>
      <c r="Z940" s="513"/>
      <c r="AA940" s="513"/>
      <c r="AB940" s="513"/>
      <c r="AC940" s="513"/>
      <c r="AD940" s="513"/>
      <c r="AE940" s="513"/>
      <c r="AF940" s="513"/>
      <c r="AG940" s="513"/>
      <c r="AH940" s="513"/>
      <c r="AI940" s="513"/>
      <c r="AJ940" s="513"/>
      <c r="AK940" s="513"/>
      <c r="AL940" s="513"/>
      <c r="AM940" s="513"/>
      <c r="AN940" s="513"/>
    </row>
    <row r="941" spans="1:40" ht="18.75" customHeight="1">
      <c r="A941" s="513"/>
      <c r="B941" s="549"/>
      <c r="C941" s="513"/>
      <c r="D941" s="513"/>
      <c r="E941" s="513"/>
      <c r="F941" s="513"/>
      <c r="G941" s="513"/>
      <c r="H941" s="513"/>
      <c r="I941" s="513"/>
      <c r="J941" s="513"/>
      <c r="K941" s="513"/>
      <c r="L941" s="513"/>
      <c r="M941" s="513"/>
      <c r="N941" s="513"/>
      <c r="O941" s="513"/>
      <c r="P941" s="513"/>
      <c r="Q941" s="513"/>
      <c r="R941" s="513"/>
      <c r="S941" s="513"/>
      <c r="T941" s="513"/>
      <c r="U941" s="513"/>
      <c r="V941" s="513"/>
      <c r="W941" s="513"/>
      <c r="X941" s="513"/>
      <c r="Y941" s="513"/>
      <c r="Z941" s="513"/>
      <c r="AA941" s="513"/>
      <c r="AB941" s="513"/>
      <c r="AC941" s="513"/>
      <c r="AD941" s="513"/>
      <c r="AE941" s="513"/>
      <c r="AF941" s="513"/>
      <c r="AG941" s="513"/>
      <c r="AH941" s="513"/>
      <c r="AI941" s="513"/>
      <c r="AJ941" s="513"/>
      <c r="AK941" s="513"/>
      <c r="AL941" s="513"/>
      <c r="AM941" s="513"/>
      <c r="AN941" s="513"/>
    </row>
    <row r="942" spans="1:40" ht="18.75" customHeight="1">
      <c r="A942" s="513"/>
      <c r="B942" s="549"/>
      <c r="C942" s="513"/>
      <c r="D942" s="513"/>
      <c r="E942" s="513"/>
      <c r="F942" s="513"/>
      <c r="G942" s="513"/>
      <c r="H942" s="513"/>
      <c r="I942" s="513"/>
      <c r="J942" s="513"/>
      <c r="K942" s="513"/>
      <c r="L942" s="513"/>
      <c r="M942" s="513"/>
      <c r="N942" s="513"/>
      <c r="O942" s="513"/>
      <c r="P942" s="513"/>
      <c r="Q942" s="513"/>
      <c r="R942" s="513"/>
      <c r="S942" s="513"/>
      <c r="T942" s="513"/>
      <c r="U942" s="513"/>
      <c r="V942" s="513"/>
      <c r="W942" s="513"/>
      <c r="X942" s="513"/>
      <c r="Y942" s="513"/>
      <c r="Z942" s="513"/>
      <c r="AA942" s="513"/>
      <c r="AB942" s="513"/>
      <c r="AC942" s="513"/>
      <c r="AD942" s="513"/>
      <c r="AE942" s="513"/>
      <c r="AF942" s="513"/>
      <c r="AG942" s="513"/>
      <c r="AH942" s="513"/>
      <c r="AI942" s="513"/>
      <c r="AJ942" s="513"/>
      <c r="AK942" s="513"/>
      <c r="AL942" s="513"/>
      <c r="AM942" s="513"/>
      <c r="AN942" s="513"/>
    </row>
    <row r="943" spans="1:40" ht="18.75" customHeight="1">
      <c r="A943" s="513"/>
      <c r="B943" s="549"/>
      <c r="C943" s="513"/>
      <c r="D943" s="513"/>
      <c r="E943" s="513"/>
      <c r="F943" s="513"/>
      <c r="G943" s="513"/>
      <c r="H943" s="513"/>
      <c r="I943" s="513"/>
      <c r="J943" s="513"/>
      <c r="K943" s="513"/>
      <c r="L943" s="513"/>
      <c r="M943" s="513"/>
      <c r="N943" s="513"/>
      <c r="O943" s="513"/>
      <c r="P943" s="513"/>
      <c r="Q943" s="513"/>
      <c r="R943" s="513"/>
      <c r="S943" s="513"/>
      <c r="T943" s="513"/>
      <c r="U943" s="513"/>
      <c r="V943" s="513"/>
      <c r="W943" s="513"/>
      <c r="X943" s="513"/>
      <c r="Y943" s="513"/>
      <c r="Z943" s="513"/>
      <c r="AA943" s="513"/>
      <c r="AB943" s="513"/>
      <c r="AC943" s="513"/>
      <c r="AD943" s="513"/>
      <c r="AE943" s="513"/>
      <c r="AF943" s="513"/>
      <c r="AG943" s="513"/>
      <c r="AH943" s="513"/>
      <c r="AI943" s="513"/>
      <c r="AJ943" s="513"/>
      <c r="AK943" s="513"/>
      <c r="AL943" s="513"/>
      <c r="AM943" s="513"/>
      <c r="AN943" s="513"/>
    </row>
    <row r="944" spans="1:40" ht="18.75" customHeight="1">
      <c r="A944" s="513"/>
      <c r="B944" s="549"/>
      <c r="C944" s="513"/>
      <c r="D944" s="513"/>
      <c r="E944" s="513"/>
      <c r="F944" s="513"/>
      <c r="G944" s="513"/>
      <c r="H944" s="513"/>
      <c r="I944" s="513"/>
      <c r="J944" s="513"/>
      <c r="K944" s="513"/>
      <c r="L944" s="513"/>
      <c r="M944" s="513"/>
      <c r="N944" s="513"/>
      <c r="O944" s="513"/>
      <c r="P944" s="513"/>
      <c r="Q944" s="513"/>
      <c r="R944" s="513"/>
      <c r="S944" s="513"/>
      <c r="T944" s="513"/>
      <c r="U944" s="513"/>
      <c r="V944" s="513"/>
      <c r="W944" s="513"/>
      <c r="X944" s="513"/>
      <c r="Y944" s="513"/>
      <c r="Z944" s="513"/>
      <c r="AA944" s="513"/>
      <c r="AB944" s="513"/>
      <c r="AC944" s="513"/>
      <c r="AD944" s="513"/>
      <c r="AE944" s="513"/>
      <c r="AF944" s="513"/>
      <c r="AG944" s="513"/>
      <c r="AH944" s="513"/>
      <c r="AI944" s="513"/>
      <c r="AJ944" s="513"/>
      <c r="AK944" s="513"/>
      <c r="AL944" s="513"/>
      <c r="AM944" s="513"/>
      <c r="AN944" s="513"/>
    </row>
    <row r="945" spans="1:40" ht="18.75" customHeight="1">
      <c r="A945" s="513"/>
      <c r="B945" s="549"/>
      <c r="C945" s="513"/>
      <c r="D945" s="513"/>
      <c r="E945" s="513"/>
      <c r="F945" s="513"/>
      <c r="G945" s="513"/>
      <c r="H945" s="513"/>
      <c r="I945" s="513"/>
      <c r="J945" s="513"/>
      <c r="K945" s="513"/>
      <c r="L945" s="513"/>
      <c r="M945" s="513"/>
      <c r="N945" s="513"/>
      <c r="O945" s="513"/>
      <c r="P945" s="513"/>
      <c r="Q945" s="513"/>
      <c r="R945" s="513"/>
      <c r="S945" s="513"/>
      <c r="T945" s="513"/>
      <c r="U945" s="513"/>
      <c r="V945" s="513"/>
      <c r="W945" s="513"/>
      <c r="X945" s="513"/>
      <c r="Y945" s="513"/>
      <c r="Z945" s="513"/>
      <c r="AA945" s="513"/>
      <c r="AB945" s="513"/>
      <c r="AC945" s="513"/>
      <c r="AD945" s="513"/>
      <c r="AE945" s="513"/>
      <c r="AF945" s="513"/>
      <c r="AG945" s="513"/>
      <c r="AH945" s="513"/>
      <c r="AI945" s="513"/>
      <c r="AJ945" s="513"/>
      <c r="AK945" s="513"/>
      <c r="AL945" s="513"/>
      <c r="AM945" s="513"/>
      <c r="AN945" s="513"/>
    </row>
    <row r="946" spans="1:40" ht="18.75" customHeight="1">
      <c r="A946" s="513"/>
      <c r="B946" s="549"/>
      <c r="C946" s="513"/>
      <c r="D946" s="513"/>
      <c r="E946" s="513"/>
      <c r="F946" s="513"/>
      <c r="G946" s="513"/>
      <c r="H946" s="513"/>
      <c r="I946" s="513"/>
      <c r="J946" s="513"/>
      <c r="K946" s="513"/>
      <c r="L946" s="513"/>
      <c r="M946" s="513"/>
      <c r="N946" s="513"/>
      <c r="O946" s="513"/>
      <c r="P946" s="513"/>
      <c r="Q946" s="513"/>
      <c r="R946" s="513"/>
      <c r="S946" s="513"/>
      <c r="T946" s="513"/>
      <c r="U946" s="513"/>
      <c r="V946" s="513"/>
      <c r="W946" s="513"/>
      <c r="X946" s="513"/>
      <c r="Y946" s="513"/>
      <c r="Z946" s="513"/>
      <c r="AA946" s="513"/>
      <c r="AB946" s="513"/>
      <c r="AC946" s="513"/>
      <c r="AD946" s="513"/>
      <c r="AE946" s="513"/>
      <c r="AF946" s="513"/>
      <c r="AG946" s="513"/>
      <c r="AH946" s="513"/>
      <c r="AI946" s="513"/>
      <c r="AJ946" s="513"/>
      <c r="AK946" s="513"/>
      <c r="AL946" s="513"/>
      <c r="AM946" s="513"/>
      <c r="AN946" s="513"/>
    </row>
    <row r="947" spans="1:40" ht="18.75" customHeight="1">
      <c r="A947" s="513"/>
      <c r="B947" s="549"/>
      <c r="C947" s="513"/>
      <c r="D947" s="513"/>
      <c r="E947" s="513"/>
      <c r="F947" s="513"/>
      <c r="G947" s="513"/>
      <c r="H947" s="513"/>
      <c r="I947" s="513"/>
      <c r="J947" s="513"/>
      <c r="K947" s="513"/>
      <c r="L947" s="513"/>
      <c r="M947" s="513"/>
      <c r="N947" s="513"/>
      <c r="O947" s="513"/>
      <c r="P947" s="513"/>
      <c r="Q947" s="513"/>
      <c r="R947" s="513"/>
      <c r="S947" s="513"/>
      <c r="T947" s="513"/>
      <c r="U947" s="513"/>
      <c r="V947" s="513"/>
      <c r="W947" s="513"/>
      <c r="X947" s="513"/>
      <c r="Y947" s="513"/>
      <c r="Z947" s="513"/>
      <c r="AA947" s="513"/>
      <c r="AB947" s="513"/>
      <c r="AC947" s="513"/>
      <c r="AD947" s="513"/>
      <c r="AE947" s="513"/>
      <c r="AF947" s="513"/>
      <c r="AG947" s="513"/>
      <c r="AH947" s="513"/>
      <c r="AI947" s="513"/>
      <c r="AJ947" s="513"/>
      <c r="AK947" s="513"/>
      <c r="AL947" s="513"/>
      <c r="AM947" s="513"/>
      <c r="AN947" s="513"/>
    </row>
    <row r="948" spans="1:40" ht="18.75" customHeight="1">
      <c r="A948" s="513"/>
      <c r="B948" s="549"/>
      <c r="C948" s="513"/>
      <c r="D948" s="513"/>
      <c r="E948" s="513"/>
      <c r="F948" s="513"/>
      <c r="G948" s="513"/>
      <c r="H948" s="513"/>
      <c r="I948" s="513"/>
      <c r="J948" s="513"/>
      <c r="K948" s="513"/>
      <c r="L948" s="513"/>
      <c r="M948" s="513"/>
      <c r="N948" s="513"/>
      <c r="O948" s="513"/>
      <c r="P948" s="513"/>
      <c r="Q948" s="513"/>
      <c r="R948" s="513"/>
      <c r="S948" s="513"/>
      <c r="T948" s="513"/>
      <c r="U948" s="513"/>
      <c r="V948" s="513"/>
      <c r="W948" s="513"/>
      <c r="X948" s="513"/>
      <c r="Y948" s="513"/>
      <c r="Z948" s="513"/>
      <c r="AA948" s="513"/>
      <c r="AB948" s="513"/>
      <c r="AC948" s="513"/>
      <c r="AD948" s="513"/>
      <c r="AE948" s="513"/>
      <c r="AF948" s="513"/>
      <c r="AG948" s="513"/>
      <c r="AH948" s="513"/>
      <c r="AI948" s="513"/>
      <c r="AJ948" s="513"/>
      <c r="AK948" s="513"/>
      <c r="AL948" s="513"/>
      <c r="AM948" s="513"/>
      <c r="AN948" s="513"/>
    </row>
    <row r="949" spans="1:40" ht="18.75" customHeight="1">
      <c r="A949" s="513"/>
      <c r="B949" s="549"/>
      <c r="C949" s="513"/>
      <c r="D949" s="513"/>
      <c r="E949" s="513"/>
      <c r="F949" s="513"/>
      <c r="G949" s="513"/>
      <c r="H949" s="513"/>
      <c r="I949" s="513"/>
      <c r="J949" s="513"/>
      <c r="K949" s="513"/>
      <c r="L949" s="513"/>
      <c r="M949" s="513"/>
      <c r="N949" s="513"/>
      <c r="O949" s="513"/>
      <c r="P949" s="513"/>
      <c r="Q949" s="513"/>
      <c r="R949" s="513"/>
      <c r="S949" s="513"/>
      <c r="T949" s="513"/>
      <c r="U949" s="513"/>
      <c r="V949" s="513"/>
      <c r="W949" s="513"/>
      <c r="X949" s="513"/>
      <c r="Y949" s="513"/>
      <c r="Z949" s="513"/>
      <c r="AA949" s="513"/>
      <c r="AB949" s="513"/>
      <c r="AC949" s="513"/>
      <c r="AD949" s="513"/>
      <c r="AE949" s="513"/>
      <c r="AF949" s="513"/>
      <c r="AG949" s="513"/>
      <c r="AH949" s="513"/>
      <c r="AI949" s="513"/>
      <c r="AJ949" s="513"/>
      <c r="AK949" s="513"/>
      <c r="AL949" s="513"/>
      <c r="AM949" s="513"/>
      <c r="AN949" s="513"/>
    </row>
    <row r="950" spans="1:40" ht="18.75" customHeight="1">
      <c r="A950" s="513"/>
      <c r="B950" s="549"/>
      <c r="C950" s="513"/>
      <c r="D950" s="513"/>
      <c r="E950" s="513"/>
      <c r="F950" s="513"/>
      <c r="G950" s="513"/>
      <c r="H950" s="513"/>
      <c r="I950" s="513"/>
      <c r="J950" s="513"/>
      <c r="K950" s="513"/>
      <c r="L950" s="513"/>
      <c r="M950" s="513"/>
      <c r="N950" s="513"/>
      <c r="O950" s="513"/>
      <c r="P950" s="513"/>
      <c r="Q950" s="513"/>
      <c r="R950" s="513"/>
      <c r="S950" s="513"/>
      <c r="T950" s="513"/>
      <c r="U950" s="513"/>
      <c r="V950" s="513"/>
      <c r="W950" s="513"/>
      <c r="X950" s="513"/>
      <c r="Y950" s="513"/>
      <c r="Z950" s="513"/>
      <c r="AA950" s="513"/>
      <c r="AB950" s="513"/>
      <c r="AC950" s="513"/>
      <c r="AD950" s="513"/>
      <c r="AE950" s="513"/>
      <c r="AF950" s="513"/>
      <c r="AG950" s="513"/>
      <c r="AH950" s="513"/>
      <c r="AI950" s="513"/>
      <c r="AJ950" s="513"/>
      <c r="AK950" s="513"/>
      <c r="AL950" s="513"/>
      <c r="AM950" s="513"/>
      <c r="AN950" s="513"/>
    </row>
    <row r="951" spans="1:40" ht="18.75" customHeight="1">
      <c r="A951" s="513"/>
      <c r="B951" s="549"/>
      <c r="C951" s="513"/>
      <c r="D951" s="513"/>
      <c r="E951" s="513"/>
      <c r="F951" s="513"/>
      <c r="G951" s="513"/>
      <c r="H951" s="513"/>
      <c r="I951" s="513"/>
      <c r="J951" s="513"/>
      <c r="K951" s="513"/>
      <c r="L951" s="513"/>
      <c r="M951" s="513"/>
      <c r="N951" s="513"/>
      <c r="O951" s="513"/>
      <c r="P951" s="513"/>
      <c r="Q951" s="513"/>
      <c r="R951" s="513"/>
      <c r="S951" s="513"/>
      <c r="T951" s="513"/>
      <c r="U951" s="513"/>
      <c r="V951" s="513"/>
      <c r="W951" s="513"/>
      <c r="X951" s="513"/>
      <c r="Y951" s="513"/>
      <c r="Z951" s="513"/>
      <c r="AA951" s="513"/>
      <c r="AB951" s="513"/>
      <c r="AC951" s="513"/>
      <c r="AD951" s="513"/>
      <c r="AE951" s="513"/>
      <c r="AF951" s="513"/>
      <c r="AG951" s="513"/>
      <c r="AH951" s="513"/>
      <c r="AI951" s="513"/>
      <c r="AJ951" s="513"/>
      <c r="AK951" s="513"/>
      <c r="AL951" s="513"/>
      <c r="AM951" s="513"/>
      <c r="AN951" s="513"/>
    </row>
    <row r="952" spans="1:40" ht="18.75" customHeight="1">
      <c r="A952" s="513"/>
      <c r="B952" s="549"/>
      <c r="C952" s="513"/>
      <c r="D952" s="513"/>
      <c r="E952" s="513"/>
      <c r="F952" s="513"/>
      <c r="G952" s="513"/>
      <c r="H952" s="513"/>
      <c r="I952" s="513"/>
      <c r="J952" s="513"/>
      <c r="K952" s="513"/>
      <c r="L952" s="513"/>
      <c r="M952" s="513"/>
      <c r="N952" s="513"/>
      <c r="O952" s="513"/>
      <c r="P952" s="513"/>
      <c r="Q952" s="513"/>
      <c r="R952" s="513"/>
      <c r="S952" s="513"/>
      <c r="T952" s="513"/>
      <c r="U952" s="513"/>
      <c r="V952" s="513"/>
      <c r="W952" s="513"/>
      <c r="X952" s="513"/>
      <c r="Y952" s="513"/>
      <c r="Z952" s="513"/>
      <c r="AA952" s="513"/>
      <c r="AB952" s="513"/>
      <c r="AC952" s="513"/>
      <c r="AD952" s="513"/>
      <c r="AE952" s="513"/>
      <c r="AF952" s="513"/>
      <c r="AG952" s="513"/>
      <c r="AH952" s="513"/>
      <c r="AI952" s="513"/>
      <c r="AJ952" s="513"/>
      <c r="AK952" s="513"/>
      <c r="AL952" s="513"/>
      <c r="AM952" s="513"/>
      <c r="AN952" s="513"/>
    </row>
    <row r="953" spans="1:40" ht="18.75" customHeight="1">
      <c r="A953" s="513"/>
      <c r="B953" s="549"/>
      <c r="C953" s="513"/>
      <c r="D953" s="513"/>
      <c r="E953" s="513"/>
      <c r="F953" s="513"/>
      <c r="G953" s="513"/>
      <c r="H953" s="513"/>
      <c r="I953" s="513"/>
      <c r="J953" s="513"/>
      <c r="K953" s="513"/>
      <c r="L953" s="513"/>
      <c r="M953" s="513"/>
      <c r="N953" s="513"/>
      <c r="O953" s="513"/>
      <c r="P953" s="513"/>
      <c r="Q953" s="513"/>
      <c r="R953" s="513"/>
      <c r="S953" s="513"/>
      <c r="T953" s="513"/>
      <c r="U953" s="513"/>
      <c r="V953" s="513"/>
      <c r="W953" s="513"/>
      <c r="X953" s="513"/>
      <c r="Y953" s="513"/>
      <c r="Z953" s="513"/>
      <c r="AA953" s="513"/>
      <c r="AB953" s="513"/>
      <c r="AC953" s="513"/>
      <c r="AD953" s="513"/>
      <c r="AE953" s="513"/>
      <c r="AF953" s="513"/>
      <c r="AG953" s="513"/>
      <c r="AH953" s="513"/>
      <c r="AI953" s="513"/>
      <c r="AJ953" s="513"/>
      <c r="AK953" s="513"/>
      <c r="AL953" s="513"/>
      <c r="AM953" s="513"/>
      <c r="AN953" s="513"/>
    </row>
    <row r="954" spans="1:40" ht="18.75" customHeight="1">
      <c r="A954" s="513"/>
      <c r="B954" s="549"/>
      <c r="C954" s="513"/>
      <c r="D954" s="513"/>
      <c r="E954" s="513"/>
      <c r="F954" s="513"/>
      <c r="G954" s="513"/>
      <c r="H954" s="513"/>
      <c r="I954" s="513"/>
      <c r="J954" s="513"/>
      <c r="K954" s="513"/>
      <c r="L954" s="513"/>
      <c r="M954" s="513"/>
      <c r="N954" s="513"/>
      <c r="O954" s="513"/>
      <c r="P954" s="513"/>
      <c r="Q954" s="513"/>
      <c r="R954" s="513"/>
      <c r="S954" s="513"/>
      <c r="T954" s="513"/>
      <c r="U954" s="513"/>
      <c r="V954" s="513"/>
      <c r="W954" s="513"/>
      <c r="X954" s="513"/>
      <c r="Y954" s="513"/>
      <c r="Z954" s="513"/>
      <c r="AA954" s="513"/>
      <c r="AB954" s="513"/>
      <c r="AC954" s="513"/>
      <c r="AD954" s="513"/>
      <c r="AE954" s="513"/>
      <c r="AF954" s="513"/>
      <c r="AG954" s="513"/>
      <c r="AH954" s="513"/>
      <c r="AI954" s="513"/>
      <c r="AJ954" s="513"/>
      <c r="AK954" s="513"/>
      <c r="AL954" s="513"/>
      <c r="AM954" s="513"/>
      <c r="AN954" s="513"/>
    </row>
    <row r="955" spans="1:40" ht="18.75" customHeight="1">
      <c r="A955" s="513"/>
      <c r="B955" s="549"/>
      <c r="C955" s="513"/>
      <c r="D955" s="513"/>
      <c r="E955" s="513"/>
      <c r="F955" s="513"/>
      <c r="G955" s="513"/>
      <c r="H955" s="513"/>
      <c r="I955" s="513"/>
      <c r="J955" s="513"/>
      <c r="K955" s="513"/>
      <c r="L955" s="513"/>
      <c r="M955" s="513"/>
      <c r="N955" s="513"/>
      <c r="O955" s="513"/>
      <c r="P955" s="513"/>
      <c r="Q955" s="513"/>
      <c r="R955" s="513"/>
      <c r="S955" s="513"/>
      <c r="T955" s="513"/>
      <c r="U955" s="513"/>
      <c r="V955" s="513"/>
      <c r="W955" s="513"/>
      <c r="X955" s="513"/>
      <c r="Y955" s="513"/>
      <c r="Z955" s="513"/>
      <c r="AA955" s="513"/>
      <c r="AB955" s="513"/>
      <c r="AC955" s="513"/>
      <c r="AD955" s="513"/>
      <c r="AE955" s="513"/>
      <c r="AF955" s="513"/>
      <c r="AG955" s="513"/>
      <c r="AH955" s="513"/>
      <c r="AI955" s="513"/>
      <c r="AJ955" s="513"/>
      <c r="AK955" s="513"/>
      <c r="AL955" s="513"/>
      <c r="AM955" s="513"/>
      <c r="AN955" s="513"/>
    </row>
    <row r="956" spans="1:40" ht="18.75" customHeight="1">
      <c r="A956" s="513"/>
      <c r="B956" s="549"/>
      <c r="C956" s="513"/>
      <c r="D956" s="513"/>
      <c r="E956" s="513"/>
      <c r="F956" s="513"/>
      <c r="G956" s="513"/>
      <c r="H956" s="513"/>
      <c r="I956" s="513"/>
      <c r="J956" s="513"/>
      <c r="K956" s="513"/>
      <c r="L956" s="513"/>
      <c r="M956" s="513"/>
      <c r="N956" s="513"/>
      <c r="O956" s="513"/>
      <c r="P956" s="513"/>
      <c r="Q956" s="513"/>
      <c r="R956" s="513"/>
      <c r="S956" s="513"/>
      <c r="T956" s="513"/>
      <c r="U956" s="513"/>
      <c r="V956" s="513"/>
      <c r="W956" s="513"/>
      <c r="X956" s="513"/>
      <c r="Y956" s="513"/>
      <c r="Z956" s="513"/>
      <c r="AA956" s="513"/>
      <c r="AB956" s="513"/>
      <c r="AC956" s="513"/>
      <c r="AD956" s="513"/>
      <c r="AE956" s="513"/>
      <c r="AF956" s="513"/>
      <c r="AG956" s="513"/>
      <c r="AH956" s="513"/>
      <c r="AI956" s="513"/>
      <c r="AJ956" s="513"/>
      <c r="AK956" s="513"/>
      <c r="AL956" s="513"/>
      <c r="AM956" s="513"/>
      <c r="AN956" s="513"/>
    </row>
    <row r="957" spans="1:40" ht="18.75" customHeight="1">
      <c r="A957" s="513"/>
      <c r="B957" s="549"/>
      <c r="C957" s="513"/>
      <c r="D957" s="513"/>
      <c r="E957" s="513"/>
      <c r="F957" s="513"/>
      <c r="G957" s="513"/>
      <c r="H957" s="513"/>
      <c r="I957" s="513"/>
      <c r="J957" s="513"/>
      <c r="K957" s="513"/>
      <c r="L957" s="513"/>
      <c r="M957" s="513"/>
      <c r="N957" s="513"/>
      <c r="O957" s="513"/>
      <c r="P957" s="513"/>
      <c r="Q957" s="513"/>
      <c r="R957" s="513"/>
      <c r="S957" s="513"/>
      <c r="T957" s="513"/>
      <c r="U957" s="513"/>
      <c r="V957" s="513"/>
      <c r="W957" s="513"/>
      <c r="X957" s="513"/>
      <c r="Y957" s="513"/>
      <c r="Z957" s="513"/>
      <c r="AA957" s="513"/>
      <c r="AB957" s="513"/>
      <c r="AC957" s="513"/>
      <c r="AD957" s="513"/>
      <c r="AE957" s="513"/>
      <c r="AF957" s="513"/>
      <c r="AG957" s="513"/>
      <c r="AH957" s="513"/>
      <c r="AI957" s="513"/>
      <c r="AJ957" s="513"/>
      <c r="AK957" s="513"/>
      <c r="AL957" s="513"/>
      <c r="AM957" s="513"/>
      <c r="AN957" s="513"/>
    </row>
    <row r="958" spans="1:40" ht="18.75" customHeight="1">
      <c r="A958" s="513"/>
      <c r="B958" s="549"/>
      <c r="C958" s="513"/>
      <c r="D958" s="513"/>
      <c r="E958" s="513"/>
      <c r="F958" s="513"/>
      <c r="G958" s="513"/>
      <c r="H958" s="513"/>
      <c r="I958" s="513"/>
      <c r="J958" s="513"/>
      <c r="K958" s="513"/>
      <c r="L958" s="513"/>
      <c r="M958" s="513"/>
      <c r="N958" s="513"/>
      <c r="O958" s="513"/>
      <c r="P958" s="513"/>
      <c r="Q958" s="513"/>
      <c r="R958" s="513"/>
      <c r="S958" s="513"/>
      <c r="T958" s="513"/>
      <c r="U958" s="513"/>
      <c r="V958" s="513"/>
      <c r="W958" s="513"/>
      <c r="X958" s="513"/>
      <c r="Y958" s="513"/>
      <c r="Z958" s="513"/>
      <c r="AA958" s="513"/>
      <c r="AB958" s="513"/>
      <c r="AC958" s="513"/>
      <c r="AD958" s="513"/>
      <c r="AE958" s="513"/>
      <c r="AF958" s="513"/>
      <c r="AG958" s="513"/>
      <c r="AH958" s="513"/>
      <c r="AI958" s="513"/>
      <c r="AJ958" s="513"/>
      <c r="AK958" s="513"/>
      <c r="AL958" s="513"/>
      <c r="AM958" s="513"/>
      <c r="AN958" s="513"/>
    </row>
    <row r="959" spans="1:40" ht="18.75" customHeight="1">
      <c r="A959" s="513"/>
      <c r="B959" s="549"/>
      <c r="C959" s="513"/>
      <c r="D959" s="513"/>
      <c r="E959" s="513"/>
      <c r="F959" s="513"/>
      <c r="G959" s="513"/>
      <c r="H959" s="513"/>
      <c r="I959" s="513"/>
      <c r="J959" s="513"/>
      <c r="K959" s="513"/>
      <c r="L959" s="513"/>
      <c r="M959" s="513"/>
      <c r="N959" s="513"/>
      <c r="O959" s="513"/>
      <c r="P959" s="513"/>
      <c r="Q959" s="513"/>
      <c r="R959" s="513"/>
      <c r="S959" s="513"/>
      <c r="T959" s="513"/>
      <c r="U959" s="513"/>
      <c r="V959" s="513"/>
      <c r="W959" s="513"/>
      <c r="X959" s="513"/>
      <c r="Y959" s="513"/>
      <c r="Z959" s="513"/>
      <c r="AA959" s="513"/>
      <c r="AB959" s="513"/>
      <c r="AC959" s="513"/>
      <c r="AD959" s="513"/>
      <c r="AE959" s="513"/>
      <c r="AF959" s="513"/>
      <c r="AG959" s="513"/>
      <c r="AH959" s="513"/>
      <c r="AI959" s="513"/>
      <c r="AJ959" s="513"/>
      <c r="AK959" s="513"/>
      <c r="AL959" s="513"/>
      <c r="AM959" s="513"/>
      <c r="AN959" s="513"/>
    </row>
    <row r="960" spans="1:40" ht="18.75" customHeight="1">
      <c r="A960" s="513"/>
      <c r="B960" s="549"/>
      <c r="C960" s="513"/>
      <c r="D960" s="513"/>
      <c r="E960" s="513"/>
      <c r="F960" s="513"/>
      <c r="G960" s="513"/>
      <c r="H960" s="513"/>
      <c r="I960" s="513"/>
      <c r="J960" s="513"/>
      <c r="K960" s="513"/>
      <c r="L960" s="513"/>
      <c r="M960" s="513"/>
      <c r="N960" s="513"/>
      <c r="O960" s="513"/>
      <c r="P960" s="513"/>
      <c r="Q960" s="513"/>
      <c r="R960" s="513"/>
      <c r="S960" s="513"/>
      <c r="T960" s="513"/>
      <c r="U960" s="513"/>
      <c r="V960" s="513"/>
      <c r="W960" s="513"/>
      <c r="X960" s="513"/>
      <c r="Y960" s="513"/>
      <c r="Z960" s="513"/>
      <c r="AA960" s="513"/>
      <c r="AB960" s="513"/>
      <c r="AC960" s="513"/>
      <c r="AD960" s="513"/>
      <c r="AE960" s="513"/>
      <c r="AF960" s="513"/>
      <c r="AG960" s="513"/>
      <c r="AH960" s="513"/>
      <c r="AI960" s="513"/>
      <c r="AJ960" s="513"/>
      <c r="AK960" s="513"/>
      <c r="AL960" s="513"/>
      <c r="AM960" s="513"/>
      <c r="AN960" s="513"/>
    </row>
    <row r="961" spans="1:40" ht="18.75" customHeight="1">
      <c r="A961" s="513"/>
      <c r="B961" s="549"/>
      <c r="C961" s="513"/>
      <c r="D961" s="513"/>
      <c r="E961" s="513"/>
      <c r="F961" s="513"/>
      <c r="G961" s="513"/>
      <c r="H961" s="513"/>
      <c r="I961" s="513"/>
      <c r="J961" s="513"/>
      <c r="K961" s="513"/>
      <c r="L961" s="513"/>
      <c r="M961" s="513"/>
      <c r="N961" s="513"/>
      <c r="O961" s="513"/>
      <c r="P961" s="513"/>
      <c r="Q961" s="513"/>
      <c r="R961" s="513"/>
      <c r="S961" s="513"/>
      <c r="T961" s="513"/>
      <c r="U961" s="513"/>
      <c r="V961" s="513"/>
      <c r="W961" s="513"/>
      <c r="X961" s="513"/>
      <c r="Y961" s="513"/>
      <c r="Z961" s="513"/>
      <c r="AA961" s="513"/>
      <c r="AB961" s="513"/>
      <c r="AC961" s="513"/>
      <c r="AD961" s="513"/>
      <c r="AE961" s="513"/>
      <c r="AF961" s="513"/>
      <c r="AG961" s="513"/>
      <c r="AH961" s="513"/>
      <c r="AI961" s="513"/>
      <c r="AJ961" s="513"/>
      <c r="AK961" s="513"/>
      <c r="AL961" s="513"/>
      <c r="AM961" s="513"/>
      <c r="AN961" s="513"/>
    </row>
    <row r="962" spans="1:40" ht="18.75" customHeight="1">
      <c r="A962" s="513"/>
      <c r="B962" s="549"/>
      <c r="C962" s="513"/>
      <c r="D962" s="513"/>
      <c r="E962" s="513"/>
      <c r="F962" s="513"/>
      <c r="G962" s="513"/>
      <c r="H962" s="513"/>
      <c r="I962" s="513"/>
      <c r="J962" s="513"/>
      <c r="K962" s="513"/>
      <c r="L962" s="513"/>
      <c r="M962" s="513"/>
      <c r="N962" s="513"/>
      <c r="O962" s="513"/>
      <c r="P962" s="513"/>
      <c r="Q962" s="513"/>
      <c r="R962" s="513"/>
      <c r="S962" s="513"/>
      <c r="T962" s="513"/>
      <c r="U962" s="513"/>
      <c r="V962" s="513"/>
      <c r="W962" s="513"/>
      <c r="X962" s="513"/>
      <c r="Y962" s="513"/>
      <c r="Z962" s="513"/>
      <c r="AA962" s="513"/>
      <c r="AB962" s="513"/>
      <c r="AC962" s="513"/>
      <c r="AD962" s="513"/>
      <c r="AE962" s="513"/>
      <c r="AF962" s="513"/>
      <c r="AG962" s="513"/>
      <c r="AH962" s="513"/>
      <c r="AI962" s="513"/>
      <c r="AJ962" s="513"/>
      <c r="AK962" s="513"/>
      <c r="AL962" s="513"/>
      <c r="AM962" s="513"/>
      <c r="AN962" s="513"/>
    </row>
    <row r="963" spans="1:40" ht="18.75" customHeight="1">
      <c r="A963" s="513"/>
      <c r="B963" s="549"/>
      <c r="C963" s="513"/>
      <c r="D963" s="513"/>
      <c r="E963" s="513"/>
      <c r="F963" s="513"/>
      <c r="G963" s="513"/>
      <c r="H963" s="513"/>
      <c r="I963" s="513"/>
      <c r="J963" s="513"/>
      <c r="K963" s="513"/>
      <c r="L963" s="513"/>
      <c r="M963" s="513"/>
      <c r="N963" s="513"/>
      <c r="O963" s="513"/>
      <c r="P963" s="513"/>
      <c r="Q963" s="513"/>
      <c r="R963" s="513"/>
      <c r="S963" s="513"/>
      <c r="T963" s="513"/>
      <c r="U963" s="513"/>
      <c r="V963" s="513"/>
      <c r="W963" s="513"/>
      <c r="X963" s="513"/>
      <c r="Y963" s="513"/>
      <c r="Z963" s="513"/>
      <c r="AA963" s="513"/>
      <c r="AB963" s="513"/>
      <c r="AC963" s="513"/>
      <c r="AD963" s="513"/>
      <c r="AE963" s="513"/>
      <c r="AF963" s="513"/>
      <c r="AG963" s="513"/>
      <c r="AH963" s="513"/>
      <c r="AI963" s="513"/>
      <c r="AJ963" s="513"/>
      <c r="AK963" s="513"/>
      <c r="AL963" s="513"/>
      <c r="AM963" s="513"/>
      <c r="AN963" s="513"/>
    </row>
    <row r="964" spans="1:40" ht="18.75" customHeight="1">
      <c r="A964" s="513"/>
      <c r="B964" s="549"/>
      <c r="C964" s="513"/>
      <c r="D964" s="513"/>
      <c r="E964" s="513"/>
      <c r="F964" s="513"/>
      <c r="G964" s="513"/>
      <c r="H964" s="513"/>
      <c r="I964" s="513"/>
      <c r="J964" s="513"/>
      <c r="K964" s="513"/>
      <c r="L964" s="513"/>
      <c r="M964" s="513"/>
      <c r="N964" s="513"/>
      <c r="O964" s="513"/>
      <c r="P964" s="513"/>
      <c r="Q964" s="513"/>
      <c r="R964" s="513"/>
      <c r="S964" s="513"/>
      <c r="T964" s="513"/>
      <c r="U964" s="513"/>
      <c r="V964" s="513"/>
      <c r="W964" s="513"/>
      <c r="X964" s="513"/>
      <c r="Y964" s="513"/>
      <c r="Z964" s="513"/>
      <c r="AA964" s="513"/>
      <c r="AB964" s="513"/>
      <c r="AC964" s="513"/>
      <c r="AD964" s="513"/>
      <c r="AE964" s="513"/>
      <c r="AF964" s="513"/>
      <c r="AG964" s="513"/>
      <c r="AH964" s="513"/>
      <c r="AI964" s="513"/>
      <c r="AJ964" s="513"/>
      <c r="AK964" s="513"/>
      <c r="AL964" s="513"/>
      <c r="AM964" s="513"/>
      <c r="AN964" s="513"/>
    </row>
    <row r="965" spans="1:40" ht="18.75" customHeight="1">
      <c r="A965" s="513"/>
      <c r="B965" s="549"/>
      <c r="C965" s="513"/>
      <c r="D965" s="513"/>
      <c r="E965" s="513"/>
      <c r="F965" s="513"/>
      <c r="G965" s="513"/>
      <c r="H965" s="513"/>
      <c r="I965" s="513"/>
      <c r="J965" s="513"/>
      <c r="K965" s="513"/>
      <c r="L965" s="513"/>
      <c r="M965" s="513"/>
      <c r="N965" s="513"/>
      <c r="O965" s="513"/>
      <c r="P965" s="513"/>
      <c r="Q965" s="513"/>
      <c r="R965" s="513"/>
      <c r="S965" s="513"/>
      <c r="T965" s="513"/>
      <c r="U965" s="513"/>
      <c r="V965" s="513"/>
      <c r="W965" s="513"/>
      <c r="X965" s="513"/>
      <c r="Y965" s="513"/>
      <c r="Z965" s="513"/>
      <c r="AA965" s="513"/>
      <c r="AB965" s="513"/>
      <c r="AC965" s="513"/>
      <c r="AD965" s="513"/>
      <c r="AE965" s="513"/>
      <c r="AF965" s="513"/>
      <c r="AG965" s="513"/>
      <c r="AH965" s="513"/>
      <c r="AI965" s="513"/>
      <c r="AJ965" s="513"/>
      <c r="AK965" s="513"/>
      <c r="AL965" s="513"/>
      <c r="AM965" s="513"/>
      <c r="AN965" s="513"/>
    </row>
    <row r="966" spans="1:40" ht="18.75" customHeight="1">
      <c r="A966" s="513"/>
      <c r="B966" s="549"/>
      <c r="C966" s="513"/>
      <c r="D966" s="513"/>
      <c r="E966" s="513"/>
      <c r="F966" s="513"/>
      <c r="G966" s="513"/>
      <c r="H966" s="513"/>
      <c r="I966" s="513"/>
      <c r="J966" s="513"/>
      <c r="K966" s="513"/>
      <c r="L966" s="513"/>
      <c r="M966" s="513"/>
      <c r="N966" s="513"/>
      <c r="O966" s="513"/>
      <c r="P966" s="513"/>
      <c r="Q966" s="513"/>
      <c r="R966" s="513"/>
      <c r="S966" s="513"/>
      <c r="T966" s="513"/>
      <c r="U966" s="513"/>
      <c r="V966" s="513"/>
      <c r="W966" s="513"/>
      <c r="X966" s="513"/>
      <c r="Y966" s="513"/>
      <c r="Z966" s="513"/>
      <c r="AA966" s="513"/>
      <c r="AB966" s="513"/>
      <c r="AC966" s="513"/>
      <c r="AD966" s="513"/>
      <c r="AE966" s="513"/>
      <c r="AF966" s="513"/>
      <c r="AG966" s="513"/>
      <c r="AH966" s="513"/>
      <c r="AI966" s="513"/>
      <c r="AJ966" s="513"/>
      <c r="AK966" s="513"/>
      <c r="AL966" s="513"/>
      <c r="AM966" s="513"/>
      <c r="AN966" s="513"/>
    </row>
    <row r="967" spans="1:40" ht="18.75" customHeight="1">
      <c r="A967" s="513"/>
      <c r="B967" s="549"/>
      <c r="C967" s="513"/>
      <c r="D967" s="513"/>
      <c r="E967" s="513"/>
      <c r="F967" s="513"/>
      <c r="G967" s="513"/>
      <c r="H967" s="513"/>
      <c r="I967" s="513"/>
      <c r="J967" s="513"/>
      <c r="K967" s="513"/>
      <c r="L967" s="513"/>
      <c r="M967" s="513"/>
      <c r="N967" s="513"/>
      <c r="O967" s="513"/>
      <c r="P967" s="513"/>
      <c r="Q967" s="513"/>
      <c r="R967" s="513"/>
      <c r="S967" s="513"/>
      <c r="T967" s="513"/>
      <c r="U967" s="513"/>
      <c r="V967" s="513"/>
      <c r="W967" s="513"/>
      <c r="X967" s="513"/>
      <c r="Y967" s="513"/>
      <c r="Z967" s="513"/>
      <c r="AA967" s="513"/>
      <c r="AB967" s="513"/>
      <c r="AC967" s="513"/>
      <c r="AD967" s="513"/>
      <c r="AE967" s="513"/>
      <c r="AF967" s="513"/>
      <c r="AG967" s="513"/>
      <c r="AH967" s="513"/>
      <c r="AI967" s="513"/>
      <c r="AJ967" s="513"/>
      <c r="AK967" s="513"/>
      <c r="AL967" s="513"/>
      <c r="AM967" s="513"/>
      <c r="AN967" s="513"/>
    </row>
    <row r="968" spans="1:40" ht="18.75" customHeight="1">
      <c r="A968" s="513"/>
      <c r="B968" s="549"/>
      <c r="C968" s="513"/>
      <c r="D968" s="513"/>
      <c r="E968" s="513"/>
      <c r="F968" s="513"/>
      <c r="G968" s="513"/>
      <c r="H968" s="513"/>
      <c r="I968" s="513"/>
      <c r="J968" s="513"/>
      <c r="K968" s="513"/>
      <c r="L968" s="513"/>
      <c r="M968" s="513"/>
      <c r="N968" s="513"/>
      <c r="O968" s="513"/>
      <c r="P968" s="513"/>
      <c r="Q968" s="513"/>
      <c r="R968" s="513"/>
      <c r="S968" s="513"/>
      <c r="T968" s="513"/>
      <c r="U968" s="513"/>
      <c r="V968" s="513"/>
      <c r="W968" s="513"/>
      <c r="X968" s="513"/>
      <c r="Y968" s="513"/>
      <c r="Z968" s="513"/>
      <c r="AA968" s="513"/>
      <c r="AB968" s="513"/>
      <c r="AC968" s="513"/>
      <c r="AD968" s="513"/>
      <c r="AE968" s="513"/>
      <c r="AF968" s="513"/>
      <c r="AG968" s="513"/>
      <c r="AH968" s="513"/>
      <c r="AI968" s="513"/>
      <c r="AJ968" s="513"/>
      <c r="AK968" s="513"/>
      <c r="AL968" s="513"/>
      <c r="AM968" s="513"/>
      <c r="AN968" s="513"/>
    </row>
    <row r="969" spans="1:40" ht="18.75" customHeight="1">
      <c r="A969" s="513"/>
      <c r="B969" s="549"/>
      <c r="C969" s="513"/>
      <c r="D969" s="513"/>
      <c r="E969" s="513"/>
      <c r="F969" s="513"/>
      <c r="G969" s="513"/>
      <c r="H969" s="513"/>
      <c r="I969" s="513"/>
      <c r="J969" s="513"/>
      <c r="K969" s="513"/>
      <c r="L969" s="513"/>
      <c r="M969" s="513"/>
      <c r="N969" s="513"/>
      <c r="O969" s="513"/>
      <c r="P969" s="513"/>
      <c r="Q969" s="513"/>
      <c r="R969" s="513"/>
      <c r="S969" s="513"/>
      <c r="T969" s="513"/>
      <c r="U969" s="513"/>
      <c r="V969" s="513"/>
      <c r="W969" s="513"/>
      <c r="X969" s="513"/>
      <c r="Y969" s="513"/>
      <c r="Z969" s="513"/>
      <c r="AA969" s="513"/>
      <c r="AB969" s="513"/>
      <c r="AC969" s="513"/>
      <c r="AD969" s="513"/>
      <c r="AE969" s="513"/>
      <c r="AF969" s="513"/>
      <c r="AG969" s="513"/>
      <c r="AH969" s="513"/>
      <c r="AI969" s="513"/>
      <c r="AJ969" s="513"/>
      <c r="AK969" s="513"/>
      <c r="AL969" s="513"/>
      <c r="AM969" s="513"/>
      <c r="AN969" s="513"/>
    </row>
    <row r="970" spans="1:40" ht="18.75" customHeight="1">
      <c r="A970" s="513"/>
      <c r="B970" s="549"/>
      <c r="C970" s="513"/>
      <c r="D970" s="513"/>
      <c r="E970" s="513"/>
      <c r="F970" s="513"/>
      <c r="G970" s="513"/>
      <c r="H970" s="513"/>
      <c r="I970" s="513"/>
      <c r="J970" s="513"/>
      <c r="K970" s="513"/>
      <c r="L970" s="513"/>
      <c r="M970" s="513"/>
      <c r="N970" s="513"/>
      <c r="O970" s="513"/>
      <c r="P970" s="513"/>
      <c r="Q970" s="513"/>
      <c r="R970" s="513"/>
      <c r="S970" s="513"/>
      <c r="T970" s="513"/>
      <c r="U970" s="513"/>
      <c r="V970" s="513"/>
      <c r="W970" s="513"/>
      <c r="X970" s="513"/>
      <c r="Y970" s="513"/>
      <c r="Z970" s="513"/>
      <c r="AA970" s="513"/>
      <c r="AB970" s="513"/>
      <c r="AC970" s="513"/>
      <c r="AD970" s="513"/>
      <c r="AE970" s="513"/>
      <c r="AF970" s="513"/>
      <c r="AG970" s="513"/>
      <c r="AH970" s="513"/>
      <c r="AI970" s="513"/>
      <c r="AJ970" s="513"/>
      <c r="AK970" s="513"/>
      <c r="AL970" s="513"/>
      <c r="AM970" s="513"/>
      <c r="AN970" s="513"/>
    </row>
    <row r="971" spans="1:40" ht="18.75" customHeight="1">
      <c r="A971" s="513"/>
      <c r="B971" s="549"/>
      <c r="C971" s="513"/>
      <c r="D971" s="513"/>
      <c r="E971" s="513"/>
      <c r="F971" s="513"/>
      <c r="G971" s="513"/>
      <c r="H971" s="513"/>
      <c r="I971" s="513"/>
      <c r="J971" s="513"/>
      <c r="K971" s="513"/>
      <c r="L971" s="513"/>
      <c r="M971" s="513"/>
      <c r="N971" s="513"/>
      <c r="O971" s="513"/>
      <c r="P971" s="513"/>
      <c r="Q971" s="513"/>
      <c r="R971" s="513"/>
      <c r="S971" s="513"/>
      <c r="T971" s="513"/>
      <c r="U971" s="513"/>
      <c r="V971" s="513"/>
      <c r="W971" s="513"/>
      <c r="X971" s="513"/>
      <c r="Y971" s="513"/>
      <c r="Z971" s="513"/>
      <c r="AA971" s="513"/>
      <c r="AB971" s="513"/>
      <c r="AC971" s="513"/>
      <c r="AD971" s="513"/>
      <c r="AE971" s="513"/>
      <c r="AF971" s="513"/>
      <c r="AG971" s="513"/>
      <c r="AH971" s="513"/>
      <c r="AI971" s="513"/>
      <c r="AJ971" s="513"/>
      <c r="AK971" s="513"/>
      <c r="AL971" s="513"/>
      <c r="AM971" s="513"/>
      <c r="AN971" s="513"/>
    </row>
    <row r="972" spans="1:40" ht="18.75" customHeight="1">
      <c r="A972" s="513"/>
      <c r="B972" s="549"/>
      <c r="C972" s="513"/>
      <c r="D972" s="513"/>
      <c r="E972" s="513"/>
      <c r="F972" s="513"/>
      <c r="G972" s="513"/>
      <c r="H972" s="513"/>
      <c r="I972" s="513"/>
      <c r="J972" s="513"/>
      <c r="K972" s="513"/>
      <c r="L972" s="513"/>
      <c r="M972" s="513"/>
      <c r="N972" s="513"/>
      <c r="O972" s="513"/>
      <c r="P972" s="513"/>
      <c r="Q972" s="513"/>
      <c r="R972" s="513"/>
      <c r="S972" s="513"/>
      <c r="T972" s="513"/>
      <c r="U972" s="513"/>
      <c r="V972" s="513"/>
      <c r="W972" s="513"/>
      <c r="X972" s="513"/>
      <c r="Y972" s="513"/>
      <c r="Z972" s="513"/>
      <c r="AA972" s="513"/>
      <c r="AB972" s="513"/>
      <c r="AC972" s="513"/>
      <c r="AD972" s="513"/>
      <c r="AE972" s="513"/>
      <c r="AF972" s="513"/>
      <c r="AG972" s="513"/>
      <c r="AH972" s="513"/>
      <c r="AI972" s="513"/>
      <c r="AJ972" s="513"/>
      <c r="AK972" s="513"/>
      <c r="AL972" s="513"/>
      <c r="AM972" s="513"/>
      <c r="AN972" s="513"/>
    </row>
    <row r="973" spans="1:40" ht="18.75" customHeight="1">
      <c r="A973" s="513"/>
      <c r="B973" s="549"/>
      <c r="C973" s="513"/>
      <c r="D973" s="513"/>
      <c r="E973" s="513"/>
      <c r="F973" s="513"/>
      <c r="G973" s="513"/>
      <c r="H973" s="513"/>
      <c r="I973" s="513"/>
      <c r="J973" s="513"/>
      <c r="K973" s="513"/>
      <c r="L973" s="513"/>
      <c r="M973" s="513"/>
      <c r="N973" s="513"/>
      <c r="O973" s="513"/>
      <c r="P973" s="513"/>
      <c r="Q973" s="513"/>
      <c r="R973" s="513"/>
      <c r="S973" s="513"/>
      <c r="T973" s="513"/>
      <c r="U973" s="513"/>
      <c r="V973" s="513"/>
      <c r="W973" s="513"/>
      <c r="X973" s="513"/>
      <c r="Y973" s="513"/>
      <c r="Z973" s="513"/>
      <c r="AA973" s="513"/>
      <c r="AB973" s="513"/>
      <c r="AC973" s="513"/>
      <c r="AD973" s="513"/>
      <c r="AE973" s="513"/>
      <c r="AF973" s="513"/>
      <c r="AG973" s="513"/>
      <c r="AH973" s="513"/>
      <c r="AI973" s="513"/>
      <c r="AJ973" s="513"/>
      <c r="AK973" s="513"/>
      <c r="AL973" s="513"/>
      <c r="AM973" s="513"/>
      <c r="AN973" s="513"/>
    </row>
    <row r="974" spans="1:40" ht="18.75" customHeight="1">
      <c r="A974" s="513"/>
      <c r="B974" s="549"/>
      <c r="C974" s="513"/>
      <c r="D974" s="513"/>
      <c r="E974" s="513"/>
      <c r="F974" s="513"/>
      <c r="G974" s="513"/>
      <c r="H974" s="513"/>
      <c r="I974" s="513"/>
      <c r="J974" s="513"/>
      <c r="K974" s="513"/>
      <c r="L974" s="513"/>
      <c r="M974" s="513"/>
      <c r="N974" s="513"/>
      <c r="O974" s="513"/>
      <c r="P974" s="513"/>
      <c r="Q974" s="513"/>
      <c r="R974" s="513"/>
      <c r="S974" s="513"/>
      <c r="T974" s="513"/>
      <c r="U974" s="513"/>
      <c r="V974" s="513"/>
      <c r="W974" s="513"/>
      <c r="X974" s="513"/>
      <c r="Y974" s="513"/>
      <c r="Z974" s="513"/>
      <c r="AA974" s="513"/>
      <c r="AB974" s="513"/>
      <c r="AC974" s="513"/>
      <c r="AD974" s="513"/>
      <c r="AE974" s="513"/>
      <c r="AF974" s="513"/>
      <c r="AG974" s="513"/>
      <c r="AH974" s="513"/>
      <c r="AI974" s="513"/>
      <c r="AJ974" s="513"/>
      <c r="AK974" s="513"/>
      <c r="AL974" s="513"/>
      <c r="AM974" s="513"/>
      <c r="AN974" s="513"/>
    </row>
    <row r="975" spans="1:40" ht="18.75" customHeight="1">
      <c r="A975" s="513"/>
      <c r="B975" s="549"/>
      <c r="C975" s="513"/>
      <c r="D975" s="513"/>
      <c r="E975" s="513"/>
      <c r="F975" s="513"/>
      <c r="G975" s="513"/>
      <c r="H975" s="513"/>
      <c r="I975" s="513"/>
      <c r="J975" s="513"/>
      <c r="K975" s="513"/>
      <c r="L975" s="513"/>
      <c r="M975" s="513"/>
      <c r="N975" s="513"/>
      <c r="O975" s="513"/>
      <c r="P975" s="513"/>
      <c r="Q975" s="513"/>
      <c r="R975" s="513"/>
      <c r="S975" s="513"/>
      <c r="T975" s="513"/>
      <c r="U975" s="513"/>
      <c r="V975" s="513"/>
      <c r="W975" s="513"/>
      <c r="X975" s="513"/>
      <c r="Y975" s="513"/>
      <c r="Z975" s="513"/>
      <c r="AA975" s="513"/>
      <c r="AB975" s="513"/>
      <c r="AC975" s="513"/>
      <c r="AD975" s="513"/>
      <c r="AE975" s="513"/>
      <c r="AF975" s="513"/>
      <c r="AG975" s="513"/>
      <c r="AH975" s="513"/>
      <c r="AI975" s="513"/>
      <c r="AJ975" s="513"/>
      <c r="AK975" s="513"/>
      <c r="AL975" s="513"/>
      <c r="AM975" s="513"/>
      <c r="AN975" s="513"/>
    </row>
    <row r="976" spans="1:40" ht="18.75" customHeight="1">
      <c r="A976" s="513"/>
      <c r="B976" s="549"/>
      <c r="C976" s="513"/>
      <c r="D976" s="513"/>
      <c r="E976" s="513"/>
      <c r="F976" s="513"/>
      <c r="G976" s="513"/>
      <c r="H976" s="513"/>
      <c r="I976" s="513"/>
      <c r="J976" s="513"/>
      <c r="K976" s="513"/>
      <c r="L976" s="513"/>
      <c r="M976" s="513"/>
      <c r="N976" s="513"/>
      <c r="O976" s="513"/>
      <c r="P976" s="513"/>
      <c r="Q976" s="513"/>
      <c r="R976" s="513"/>
      <c r="S976" s="513"/>
      <c r="T976" s="513"/>
      <c r="U976" s="513"/>
      <c r="V976" s="513"/>
      <c r="W976" s="513"/>
      <c r="X976" s="513"/>
      <c r="Y976" s="513"/>
      <c r="Z976" s="513"/>
      <c r="AA976" s="513"/>
      <c r="AB976" s="513"/>
      <c r="AC976" s="513"/>
      <c r="AD976" s="513"/>
      <c r="AE976" s="513"/>
      <c r="AF976" s="513"/>
      <c r="AG976" s="513"/>
      <c r="AH976" s="513"/>
      <c r="AI976" s="513"/>
      <c r="AJ976" s="513"/>
      <c r="AK976" s="513"/>
      <c r="AL976" s="513"/>
      <c r="AM976" s="513"/>
      <c r="AN976" s="513"/>
    </row>
    <row r="977" spans="1:40" ht="18.75" customHeight="1">
      <c r="A977" s="513"/>
      <c r="B977" s="549"/>
      <c r="C977" s="513"/>
      <c r="D977" s="513"/>
      <c r="E977" s="513"/>
      <c r="F977" s="513"/>
      <c r="G977" s="513"/>
      <c r="H977" s="513"/>
      <c r="I977" s="513"/>
      <c r="J977" s="513"/>
      <c r="K977" s="513"/>
      <c r="L977" s="513"/>
      <c r="M977" s="513"/>
      <c r="N977" s="513"/>
      <c r="O977" s="513"/>
      <c r="P977" s="513"/>
      <c r="Q977" s="513"/>
      <c r="R977" s="513"/>
      <c r="S977" s="513"/>
      <c r="T977" s="513"/>
      <c r="U977" s="513"/>
      <c r="V977" s="513"/>
      <c r="W977" s="513"/>
      <c r="X977" s="513"/>
      <c r="Y977" s="513"/>
      <c r="Z977" s="513"/>
      <c r="AA977" s="513"/>
      <c r="AB977" s="513"/>
      <c r="AC977" s="513"/>
      <c r="AD977" s="513"/>
      <c r="AE977" s="513"/>
      <c r="AF977" s="513"/>
      <c r="AG977" s="513"/>
      <c r="AH977" s="513"/>
      <c r="AI977" s="513"/>
      <c r="AJ977" s="513"/>
      <c r="AK977" s="513"/>
      <c r="AL977" s="513"/>
      <c r="AM977" s="513"/>
      <c r="AN977" s="513"/>
    </row>
    <row r="978" spans="1:40" ht="18.75" customHeight="1">
      <c r="A978" s="513"/>
      <c r="B978" s="549"/>
      <c r="C978" s="513"/>
      <c r="D978" s="513"/>
      <c r="E978" s="513"/>
      <c r="F978" s="513"/>
      <c r="G978" s="513"/>
      <c r="H978" s="513"/>
      <c r="I978" s="513"/>
      <c r="J978" s="513"/>
      <c r="K978" s="513"/>
      <c r="L978" s="513"/>
      <c r="M978" s="513"/>
      <c r="N978" s="513"/>
      <c r="O978" s="513"/>
      <c r="P978" s="513"/>
      <c r="Q978" s="513"/>
      <c r="R978" s="513"/>
      <c r="S978" s="513"/>
      <c r="T978" s="513"/>
      <c r="U978" s="513"/>
      <c r="V978" s="513"/>
      <c r="W978" s="513"/>
      <c r="X978" s="513"/>
      <c r="Y978" s="513"/>
      <c r="Z978" s="513"/>
      <c r="AA978" s="513"/>
      <c r="AB978" s="513"/>
      <c r="AC978" s="513"/>
      <c r="AD978" s="513"/>
      <c r="AE978" s="513"/>
      <c r="AF978" s="513"/>
      <c r="AG978" s="513"/>
      <c r="AH978" s="513"/>
      <c r="AI978" s="513"/>
      <c r="AJ978" s="513"/>
      <c r="AK978" s="513"/>
      <c r="AL978" s="513"/>
      <c r="AM978" s="513"/>
      <c r="AN978" s="513"/>
    </row>
    <row r="979" spans="1:40" ht="18.75" customHeight="1">
      <c r="A979" s="513"/>
      <c r="B979" s="549"/>
      <c r="C979" s="513"/>
      <c r="D979" s="513"/>
      <c r="E979" s="513"/>
      <c r="F979" s="513"/>
      <c r="G979" s="513"/>
      <c r="H979" s="513"/>
      <c r="I979" s="513"/>
      <c r="J979" s="513"/>
      <c r="K979" s="513"/>
      <c r="L979" s="513"/>
      <c r="M979" s="513"/>
      <c r="N979" s="513"/>
      <c r="O979" s="513"/>
      <c r="P979" s="513"/>
      <c r="Q979" s="513"/>
      <c r="R979" s="513"/>
      <c r="S979" s="513"/>
      <c r="T979" s="513"/>
      <c r="U979" s="513"/>
      <c r="V979" s="513"/>
      <c r="W979" s="513"/>
      <c r="X979" s="513"/>
      <c r="Y979" s="513"/>
      <c r="Z979" s="513"/>
      <c r="AA979" s="513"/>
      <c r="AB979" s="513"/>
      <c r="AC979" s="513"/>
      <c r="AD979" s="513"/>
      <c r="AE979" s="513"/>
      <c r="AF979" s="513"/>
      <c r="AG979" s="513"/>
      <c r="AH979" s="513"/>
      <c r="AI979" s="513"/>
      <c r="AJ979" s="513"/>
      <c r="AK979" s="513"/>
      <c r="AL979" s="513"/>
      <c r="AM979" s="513"/>
      <c r="AN979" s="513"/>
    </row>
    <row r="980" spans="1:40" ht="18.75" customHeight="1">
      <c r="A980" s="513"/>
      <c r="B980" s="549"/>
      <c r="C980" s="513"/>
      <c r="D980" s="513"/>
      <c r="E980" s="513"/>
      <c r="F980" s="513"/>
      <c r="G980" s="513"/>
      <c r="H980" s="513"/>
      <c r="I980" s="513"/>
      <c r="J980" s="513"/>
      <c r="K980" s="513"/>
      <c r="L980" s="513"/>
      <c r="M980" s="513"/>
      <c r="N980" s="513"/>
      <c r="O980" s="513"/>
      <c r="P980" s="513"/>
      <c r="Q980" s="513"/>
      <c r="R980" s="513"/>
      <c r="S980" s="513"/>
      <c r="T980" s="513"/>
      <c r="U980" s="513"/>
      <c r="V980" s="513"/>
      <c r="W980" s="513"/>
      <c r="X980" s="513"/>
      <c r="Y980" s="513"/>
      <c r="Z980" s="513"/>
      <c r="AA980" s="513"/>
      <c r="AB980" s="513"/>
      <c r="AC980" s="513"/>
      <c r="AD980" s="513"/>
      <c r="AE980" s="513"/>
      <c r="AF980" s="513"/>
      <c r="AG980" s="513"/>
      <c r="AH980" s="513"/>
      <c r="AI980" s="513"/>
      <c r="AJ980" s="513"/>
      <c r="AK980" s="513"/>
      <c r="AL980" s="513"/>
      <c r="AM980" s="513"/>
      <c r="AN980" s="513"/>
    </row>
    <row r="981" spans="1:40" ht="18.75" customHeight="1">
      <c r="A981" s="513"/>
      <c r="B981" s="549"/>
      <c r="C981" s="513"/>
      <c r="D981" s="513"/>
      <c r="E981" s="513"/>
      <c r="F981" s="513"/>
      <c r="G981" s="513"/>
      <c r="H981" s="513"/>
      <c r="I981" s="513"/>
      <c r="J981" s="513"/>
      <c r="K981" s="513"/>
      <c r="L981" s="513"/>
      <c r="M981" s="513"/>
      <c r="N981" s="513"/>
      <c r="O981" s="513"/>
      <c r="P981" s="513"/>
      <c r="Q981" s="513"/>
      <c r="R981" s="513"/>
      <c r="S981" s="513"/>
      <c r="T981" s="513"/>
      <c r="U981" s="513"/>
      <c r="V981" s="513"/>
      <c r="W981" s="513"/>
      <c r="X981" s="513"/>
      <c r="Y981" s="513"/>
      <c r="Z981" s="513"/>
      <c r="AA981" s="513"/>
      <c r="AB981" s="513"/>
      <c r="AC981" s="513"/>
      <c r="AD981" s="513"/>
      <c r="AE981" s="513"/>
      <c r="AF981" s="513"/>
      <c r="AG981" s="513"/>
      <c r="AH981" s="513"/>
      <c r="AI981" s="513"/>
      <c r="AJ981" s="513"/>
      <c r="AK981" s="513"/>
      <c r="AL981" s="513"/>
      <c r="AM981" s="513"/>
      <c r="AN981" s="513"/>
    </row>
    <row r="982" spans="1:40" ht="18.75" customHeight="1">
      <c r="A982" s="513"/>
      <c r="B982" s="549"/>
      <c r="C982" s="513"/>
      <c r="D982" s="513"/>
      <c r="E982" s="513"/>
      <c r="F982" s="513"/>
      <c r="G982" s="513"/>
      <c r="H982" s="513"/>
      <c r="I982" s="513"/>
      <c r="J982" s="513"/>
      <c r="K982" s="513"/>
      <c r="L982" s="513"/>
      <c r="M982" s="513"/>
      <c r="N982" s="513"/>
      <c r="O982" s="513"/>
      <c r="P982" s="513"/>
      <c r="Q982" s="513"/>
      <c r="R982" s="513"/>
      <c r="S982" s="513"/>
      <c r="T982" s="513"/>
      <c r="U982" s="513"/>
      <c r="V982" s="513"/>
      <c r="W982" s="513"/>
      <c r="X982" s="513"/>
      <c r="Y982" s="513"/>
      <c r="Z982" s="513"/>
      <c r="AA982" s="513"/>
      <c r="AB982" s="513"/>
      <c r="AC982" s="513"/>
      <c r="AD982" s="513"/>
      <c r="AE982" s="513"/>
      <c r="AF982" s="513"/>
      <c r="AG982" s="513"/>
      <c r="AH982" s="513"/>
      <c r="AI982" s="513"/>
      <c r="AJ982" s="513"/>
      <c r="AK982" s="513"/>
      <c r="AL982" s="513"/>
      <c r="AM982" s="513"/>
      <c r="AN982" s="513"/>
    </row>
    <row r="983" spans="1:40" ht="18.75" customHeight="1">
      <c r="A983" s="513"/>
      <c r="B983" s="549"/>
      <c r="C983" s="513"/>
      <c r="D983" s="513"/>
      <c r="E983" s="513"/>
      <c r="F983" s="513"/>
      <c r="G983" s="513"/>
      <c r="H983" s="513"/>
      <c r="I983" s="513"/>
      <c r="J983" s="513"/>
      <c r="K983" s="513"/>
      <c r="L983" s="513"/>
      <c r="M983" s="513"/>
      <c r="N983" s="513"/>
      <c r="O983" s="513"/>
      <c r="P983" s="513"/>
      <c r="Q983" s="513"/>
      <c r="R983" s="513"/>
      <c r="S983" s="513"/>
      <c r="T983" s="513"/>
      <c r="U983" s="513"/>
      <c r="V983" s="513"/>
      <c r="W983" s="513"/>
      <c r="X983" s="513"/>
      <c r="Y983" s="513"/>
      <c r="Z983" s="513"/>
      <c r="AA983" s="513"/>
      <c r="AB983" s="513"/>
      <c r="AC983" s="513"/>
      <c r="AD983" s="513"/>
      <c r="AE983" s="513"/>
      <c r="AF983" s="513"/>
      <c r="AG983" s="513"/>
      <c r="AH983" s="513"/>
      <c r="AI983" s="513"/>
      <c r="AJ983" s="513"/>
      <c r="AK983" s="513"/>
      <c r="AL983" s="513"/>
      <c r="AM983" s="513"/>
      <c r="AN983" s="513"/>
    </row>
    <row r="984" spans="1:40" ht="18.75" customHeight="1">
      <c r="A984" s="513"/>
      <c r="B984" s="549"/>
      <c r="C984" s="513"/>
      <c r="D984" s="513"/>
      <c r="E984" s="513"/>
      <c r="F984" s="513"/>
      <c r="G984" s="513"/>
      <c r="H984" s="513"/>
      <c r="I984" s="513"/>
      <c r="J984" s="513"/>
      <c r="K984" s="513"/>
      <c r="L984" s="513"/>
      <c r="M984" s="513"/>
      <c r="N984" s="513"/>
      <c r="O984" s="513"/>
      <c r="P984" s="513"/>
      <c r="Q984" s="513"/>
      <c r="R984" s="513"/>
      <c r="S984" s="513"/>
      <c r="T984" s="513"/>
      <c r="U984" s="513"/>
      <c r="V984" s="513"/>
      <c r="W984" s="513"/>
      <c r="X984" s="513"/>
      <c r="Y984" s="513"/>
      <c r="Z984" s="513"/>
      <c r="AA984" s="513"/>
      <c r="AB984" s="513"/>
      <c r="AC984" s="513"/>
      <c r="AD984" s="513"/>
      <c r="AE984" s="513"/>
      <c r="AF984" s="513"/>
      <c r="AG984" s="513"/>
      <c r="AH984" s="513"/>
      <c r="AI984" s="513"/>
      <c r="AJ984" s="513"/>
      <c r="AK984" s="513"/>
      <c r="AL984" s="513"/>
      <c r="AM984" s="513"/>
      <c r="AN984" s="513"/>
    </row>
    <row r="985" spans="1:40" ht="18.75" customHeight="1">
      <c r="A985" s="513"/>
      <c r="B985" s="549"/>
      <c r="C985" s="513"/>
      <c r="D985" s="513"/>
      <c r="E985" s="513"/>
      <c r="F985" s="513"/>
      <c r="G985" s="513"/>
      <c r="H985" s="513"/>
      <c r="I985" s="513"/>
      <c r="J985" s="513"/>
      <c r="K985" s="513"/>
      <c r="L985" s="513"/>
      <c r="M985" s="513"/>
      <c r="N985" s="513"/>
      <c r="O985" s="513"/>
      <c r="P985" s="513"/>
      <c r="Q985" s="513"/>
      <c r="R985" s="513"/>
      <c r="S985" s="513"/>
      <c r="T985" s="513"/>
      <c r="U985" s="513"/>
      <c r="V985" s="513"/>
      <c r="W985" s="513"/>
      <c r="X985" s="513"/>
      <c r="Y985" s="513"/>
      <c r="Z985" s="513"/>
      <c r="AA985" s="513"/>
      <c r="AB985" s="513"/>
      <c r="AC985" s="513"/>
      <c r="AD985" s="513"/>
      <c r="AE985" s="513"/>
      <c r="AF985" s="513"/>
      <c r="AG985" s="513"/>
      <c r="AH985" s="513"/>
      <c r="AI985" s="513"/>
      <c r="AJ985" s="513"/>
      <c r="AK985" s="513"/>
      <c r="AL985" s="513"/>
      <c r="AM985" s="513"/>
      <c r="AN985" s="513"/>
    </row>
    <row r="986" spans="1:40" ht="18.75" customHeight="1">
      <c r="A986" s="513"/>
      <c r="B986" s="549"/>
      <c r="C986" s="513"/>
      <c r="D986" s="513"/>
      <c r="E986" s="513"/>
      <c r="F986" s="513"/>
      <c r="G986" s="513"/>
      <c r="H986" s="513"/>
      <c r="I986" s="513"/>
      <c r="J986" s="513"/>
      <c r="K986" s="513"/>
      <c r="L986" s="513"/>
      <c r="M986" s="513"/>
      <c r="N986" s="513"/>
      <c r="O986" s="513"/>
      <c r="P986" s="513"/>
      <c r="Q986" s="513"/>
      <c r="R986" s="513"/>
      <c r="S986" s="513"/>
      <c r="T986" s="513"/>
      <c r="U986" s="513"/>
      <c r="V986" s="513"/>
      <c r="W986" s="513"/>
      <c r="X986" s="513"/>
      <c r="Y986" s="513"/>
      <c r="Z986" s="513"/>
      <c r="AA986" s="513"/>
      <c r="AB986" s="513"/>
      <c r="AC986" s="513"/>
      <c r="AD986" s="513"/>
      <c r="AE986" s="513"/>
      <c r="AF986" s="513"/>
      <c r="AG986" s="513"/>
      <c r="AH986" s="513"/>
      <c r="AI986" s="513"/>
      <c r="AJ986" s="513"/>
      <c r="AK986" s="513"/>
      <c r="AL986" s="513"/>
      <c r="AM986" s="513"/>
      <c r="AN986" s="513"/>
    </row>
    <row r="987" spans="1:40" ht="18.75" customHeight="1">
      <c r="A987" s="513"/>
      <c r="B987" s="549"/>
      <c r="C987" s="513"/>
      <c r="D987" s="513"/>
      <c r="E987" s="513"/>
      <c r="F987" s="513"/>
      <c r="G987" s="513"/>
      <c r="H987" s="513"/>
      <c r="I987" s="513"/>
      <c r="J987" s="513"/>
      <c r="K987" s="513"/>
      <c r="L987" s="513"/>
      <c r="M987" s="513"/>
      <c r="N987" s="513"/>
      <c r="O987" s="513"/>
      <c r="P987" s="513"/>
      <c r="Q987" s="513"/>
      <c r="R987" s="513"/>
      <c r="S987" s="513"/>
      <c r="T987" s="513"/>
      <c r="U987" s="513"/>
      <c r="V987" s="513"/>
      <c r="W987" s="513"/>
      <c r="X987" s="513"/>
      <c r="Y987" s="513"/>
      <c r="Z987" s="513"/>
      <c r="AA987" s="513"/>
      <c r="AB987" s="513"/>
      <c r="AC987" s="513"/>
      <c r="AD987" s="513"/>
      <c r="AE987" s="513"/>
      <c r="AF987" s="513"/>
      <c r="AG987" s="513"/>
      <c r="AH987" s="513"/>
      <c r="AI987" s="513"/>
      <c r="AJ987" s="513"/>
      <c r="AK987" s="513"/>
      <c r="AL987" s="513"/>
      <c r="AM987" s="513"/>
      <c r="AN987" s="513"/>
    </row>
    <row r="988" spans="1:40" ht="18.75" customHeight="1">
      <c r="A988" s="513"/>
      <c r="B988" s="549"/>
      <c r="C988" s="513"/>
      <c r="D988" s="513"/>
      <c r="E988" s="513"/>
      <c r="F988" s="513"/>
      <c r="G988" s="513"/>
      <c r="H988" s="513"/>
      <c r="I988" s="513"/>
      <c r="J988" s="513"/>
      <c r="K988" s="513"/>
      <c r="L988" s="513"/>
      <c r="M988" s="513"/>
      <c r="N988" s="513"/>
      <c r="O988" s="513"/>
      <c r="P988" s="513"/>
      <c r="Q988" s="513"/>
      <c r="R988" s="513"/>
      <c r="S988" s="513"/>
      <c r="T988" s="513"/>
      <c r="U988" s="513"/>
      <c r="V988" s="513"/>
      <c r="W988" s="513"/>
      <c r="X988" s="513"/>
      <c r="Y988" s="513"/>
      <c r="Z988" s="513"/>
      <c r="AA988" s="513"/>
      <c r="AB988" s="513"/>
      <c r="AC988" s="513"/>
      <c r="AD988" s="513"/>
      <c r="AE988" s="513"/>
      <c r="AF988" s="513"/>
      <c r="AG988" s="513"/>
      <c r="AH988" s="513"/>
      <c r="AI988" s="513"/>
      <c r="AJ988" s="513"/>
      <c r="AK988" s="513"/>
      <c r="AL988" s="513"/>
      <c r="AM988" s="513"/>
      <c r="AN988" s="513"/>
    </row>
    <row r="989" spans="1:40" ht="18.75" customHeight="1">
      <c r="A989" s="513"/>
      <c r="B989" s="549"/>
      <c r="C989" s="513"/>
      <c r="D989" s="513"/>
      <c r="E989" s="513"/>
      <c r="F989" s="513"/>
      <c r="G989" s="513"/>
      <c r="H989" s="513"/>
      <c r="I989" s="513"/>
      <c r="J989" s="513"/>
      <c r="K989" s="513"/>
      <c r="L989" s="513"/>
      <c r="M989" s="513"/>
      <c r="N989" s="513"/>
      <c r="O989" s="513"/>
      <c r="P989" s="513"/>
      <c r="Q989" s="513"/>
      <c r="R989" s="513"/>
      <c r="S989" s="513"/>
      <c r="T989" s="513"/>
      <c r="U989" s="513"/>
      <c r="V989" s="513"/>
      <c r="W989" s="513"/>
      <c r="X989" s="513"/>
      <c r="Y989" s="513"/>
      <c r="Z989" s="513"/>
      <c r="AA989" s="513"/>
      <c r="AB989" s="513"/>
      <c r="AC989" s="513"/>
      <c r="AD989" s="513"/>
      <c r="AE989" s="513"/>
      <c r="AF989" s="513"/>
      <c r="AG989" s="513"/>
      <c r="AH989" s="513"/>
      <c r="AI989" s="513"/>
      <c r="AJ989" s="513"/>
      <c r="AK989" s="513"/>
      <c r="AL989" s="513"/>
      <c r="AM989" s="513"/>
      <c r="AN989" s="513"/>
    </row>
    <row r="990" spans="1:40" ht="18.75" customHeight="1">
      <c r="A990" s="513"/>
      <c r="B990" s="549"/>
      <c r="C990" s="513"/>
      <c r="D990" s="513"/>
      <c r="E990" s="513"/>
      <c r="F990" s="513"/>
      <c r="G990" s="513"/>
      <c r="H990" s="513"/>
      <c r="I990" s="513"/>
      <c r="J990" s="513"/>
      <c r="K990" s="513"/>
      <c r="L990" s="513"/>
      <c r="M990" s="513"/>
      <c r="N990" s="513"/>
      <c r="O990" s="513"/>
      <c r="P990" s="513"/>
      <c r="Q990" s="513"/>
      <c r="R990" s="513"/>
      <c r="S990" s="513"/>
      <c r="T990" s="513"/>
      <c r="U990" s="513"/>
      <c r="V990" s="513"/>
      <c r="W990" s="513"/>
      <c r="X990" s="513"/>
      <c r="Y990" s="513"/>
      <c r="Z990" s="513"/>
      <c r="AA990" s="513"/>
      <c r="AB990" s="513"/>
      <c r="AC990" s="513"/>
      <c r="AD990" s="513"/>
      <c r="AE990" s="513"/>
      <c r="AF990" s="513"/>
      <c r="AG990" s="513"/>
      <c r="AH990" s="513"/>
      <c r="AI990" s="513"/>
      <c r="AJ990" s="513"/>
      <c r="AK990" s="513"/>
      <c r="AL990" s="513"/>
      <c r="AM990" s="513"/>
      <c r="AN990" s="513"/>
    </row>
    <row r="991" spans="1:40" ht="18.75" customHeight="1">
      <c r="A991" s="513"/>
      <c r="B991" s="549"/>
      <c r="C991" s="513"/>
      <c r="D991" s="513"/>
      <c r="E991" s="513"/>
      <c r="F991" s="513"/>
      <c r="G991" s="513"/>
      <c r="H991" s="513"/>
      <c r="I991" s="513"/>
      <c r="J991" s="513"/>
      <c r="K991" s="513"/>
      <c r="L991" s="513"/>
      <c r="M991" s="513"/>
      <c r="N991" s="513"/>
      <c r="O991" s="513"/>
      <c r="P991" s="513"/>
      <c r="Q991" s="513"/>
      <c r="R991" s="513"/>
      <c r="S991" s="513"/>
      <c r="T991" s="513"/>
      <c r="U991" s="513"/>
      <c r="V991" s="513"/>
      <c r="W991" s="513"/>
      <c r="X991" s="513"/>
      <c r="Y991" s="513"/>
      <c r="Z991" s="513"/>
      <c r="AA991" s="513"/>
      <c r="AB991" s="513"/>
      <c r="AC991" s="513"/>
      <c r="AD991" s="513"/>
      <c r="AE991" s="513"/>
      <c r="AF991" s="513"/>
      <c r="AG991" s="513"/>
      <c r="AH991" s="513"/>
      <c r="AI991" s="513"/>
      <c r="AJ991" s="513"/>
      <c r="AK991" s="513"/>
      <c r="AL991" s="513"/>
      <c r="AM991" s="513"/>
      <c r="AN991" s="513"/>
    </row>
    <row r="992" spans="1:40" ht="18.75" customHeight="1">
      <c r="A992" s="513"/>
      <c r="B992" s="549"/>
      <c r="C992" s="513"/>
      <c r="D992" s="513"/>
      <c r="E992" s="513"/>
      <c r="F992" s="513"/>
      <c r="G992" s="513"/>
      <c r="H992" s="513"/>
      <c r="I992" s="513"/>
      <c r="J992" s="513"/>
      <c r="K992" s="513"/>
      <c r="L992" s="513"/>
      <c r="M992" s="513"/>
      <c r="N992" s="513"/>
      <c r="O992" s="513"/>
      <c r="P992" s="513"/>
      <c r="Q992" s="513"/>
      <c r="R992" s="513"/>
      <c r="S992" s="513"/>
      <c r="T992" s="513"/>
      <c r="U992" s="513"/>
      <c r="V992" s="513"/>
      <c r="W992" s="513"/>
      <c r="X992" s="513"/>
      <c r="Y992" s="513"/>
      <c r="Z992" s="513"/>
      <c r="AA992" s="513"/>
      <c r="AB992" s="513"/>
      <c r="AC992" s="513"/>
      <c r="AD992" s="513"/>
      <c r="AE992" s="513"/>
      <c r="AF992" s="513"/>
      <c r="AG992" s="513"/>
      <c r="AH992" s="513"/>
      <c r="AI992" s="513"/>
      <c r="AJ992" s="513"/>
      <c r="AK992" s="513"/>
      <c r="AL992" s="513"/>
      <c r="AM992" s="513"/>
      <c r="AN992" s="513"/>
    </row>
    <row r="993" spans="1:40" ht="18.75" customHeight="1">
      <c r="A993" s="513"/>
      <c r="B993" s="549"/>
      <c r="C993" s="513"/>
      <c r="D993" s="513"/>
      <c r="E993" s="513"/>
      <c r="F993" s="513"/>
      <c r="G993" s="513"/>
      <c r="H993" s="513"/>
      <c r="I993" s="513"/>
      <c r="J993" s="513"/>
      <c r="K993" s="513"/>
      <c r="L993" s="513"/>
      <c r="M993" s="513"/>
      <c r="N993" s="513"/>
      <c r="O993" s="513"/>
      <c r="P993" s="513"/>
      <c r="Q993" s="513"/>
      <c r="R993" s="513"/>
      <c r="S993" s="513"/>
      <c r="T993" s="513"/>
      <c r="U993" s="513"/>
      <c r="V993" s="513"/>
      <c r="W993" s="513"/>
      <c r="X993" s="513"/>
      <c r="Y993" s="513"/>
      <c r="Z993" s="513"/>
      <c r="AA993" s="513"/>
      <c r="AB993" s="513"/>
      <c r="AC993" s="513"/>
      <c r="AD993" s="513"/>
      <c r="AE993" s="513"/>
      <c r="AF993" s="513"/>
      <c r="AG993" s="513"/>
      <c r="AH993" s="513"/>
      <c r="AI993" s="513"/>
      <c r="AJ993" s="513"/>
      <c r="AK993" s="513"/>
      <c r="AL993" s="513"/>
      <c r="AM993" s="513"/>
      <c r="AN993" s="513"/>
    </row>
    <row r="994" spans="1:40" ht="18.75" customHeight="1">
      <c r="A994" s="513"/>
      <c r="B994" s="549"/>
      <c r="C994" s="513"/>
      <c r="D994" s="513"/>
      <c r="E994" s="513"/>
      <c r="F994" s="513"/>
      <c r="G994" s="513"/>
      <c r="H994" s="513"/>
      <c r="I994" s="513"/>
      <c r="J994" s="513"/>
      <c r="K994" s="513"/>
      <c r="L994" s="513"/>
      <c r="M994" s="513"/>
      <c r="N994" s="513"/>
      <c r="O994" s="513"/>
      <c r="P994" s="513"/>
      <c r="Q994" s="513"/>
      <c r="R994" s="513"/>
      <c r="S994" s="513"/>
      <c r="T994" s="513"/>
      <c r="U994" s="513"/>
      <c r="V994" s="513"/>
      <c r="W994" s="513"/>
      <c r="X994" s="513"/>
      <c r="Y994" s="513"/>
      <c r="Z994" s="513"/>
      <c r="AA994" s="513"/>
      <c r="AB994" s="513"/>
      <c r="AC994" s="513"/>
      <c r="AD994" s="513"/>
      <c r="AE994" s="513"/>
      <c r="AF994" s="513"/>
      <c r="AG994" s="513"/>
      <c r="AH994" s="513"/>
      <c r="AI994" s="513"/>
      <c r="AJ994" s="513"/>
      <c r="AK994" s="513"/>
      <c r="AL994" s="513"/>
      <c r="AM994" s="513"/>
      <c r="AN994" s="513"/>
    </row>
    <row r="995" spans="1:40" ht="18.75" customHeight="1">
      <c r="A995" s="513"/>
      <c r="B995" s="549"/>
      <c r="C995" s="513"/>
      <c r="D995" s="513"/>
      <c r="E995" s="513"/>
      <c r="F995" s="513"/>
      <c r="G995" s="513"/>
      <c r="H995" s="513"/>
      <c r="I995" s="513"/>
      <c r="J995" s="513"/>
      <c r="K995" s="513"/>
      <c r="L995" s="513"/>
      <c r="M995" s="513"/>
      <c r="N995" s="513"/>
      <c r="O995" s="513"/>
      <c r="P995" s="513"/>
      <c r="Q995" s="513"/>
      <c r="R995" s="513"/>
      <c r="S995" s="513"/>
      <c r="T995" s="513"/>
      <c r="U995" s="513"/>
      <c r="V995" s="513"/>
      <c r="W995" s="513"/>
      <c r="X995" s="513"/>
      <c r="Y995" s="513"/>
      <c r="Z995" s="513"/>
      <c r="AA995" s="513"/>
      <c r="AB995" s="513"/>
      <c r="AC995" s="513"/>
      <c r="AD995" s="513"/>
      <c r="AE995" s="513"/>
      <c r="AF995" s="513"/>
      <c r="AG995" s="513"/>
      <c r="AH995" s="513"/>
      <c r="AI995" s="513"/>
      <c r="AJ995" s="513"/>
      <c r="AK995" s="513"/>
      <c r="AL995" s="513"/>
      <c r="AM995" s="513"/>
      <c r="AN995" s="513"/>
    </row>
    <row r="996" spans="1:40" ht="18.75" customHeight="1">
      <c r="A996" s="513"/>
      <c r="B996" s="549"/>
      <c r="C996" s="513"/>
      <c r="D996" s="513"/>
      <c r="E996" s="513"/>
      <c r="F996" s="513"/>
      <c r="G996" s="513"/>
      <c r="H996" s="513"/>
      <c r="I996" s="513"/>
      <c r="J996" s="513"/>
      <c r="K996" s="513"/>
      <c r="L996" s="513"/>
      <c r="M996" s="513"/>
      <c r="N996" s="513"/>
      <c r="O996" s="513"/>
      <c r="P996" s="513"/>
      <c r="Q996" s="513"/>
      <c r="R996" s="513"/>
      <c r="S996" s="513"/>
      <c r="T996" s="513"/>
      <c r="U996" s="513"/>
      <c r="V996" s="513"/>
      <c r="W996" s="513"/>
      <c r="X996" s="513"/>
      <c r="Y996" s="513"/>
      <c r="Z996" s="513"/>
      <c r="AA996" s="513"/>
      <c r="AB996" s="513"/>
      <c r="AC996" s="513"/>
      <c r="AD996" s="513"/>
      <c r="AE996" s="513"/>
      <c r="AF996" s="513"/>
      <c r="AG996" s="513"/>
      <c r="AH996" s="513"/>
      <c r="AI996" s="513"/>
      <c r="AJ996" s="513"/>
      <c r="AK996" s="513"/>
      <c r="AL996" s="513"/>
      <c r="AM996" s="513"/>
      <c r="AN996" s="513"/>
    </row>
    <row r="997" spans="1:40" ht="18.75" customHeight="1">
      <c r="A997" s="513"/>
      <c r="B997" s="549"/>
      <c r="C997" s="513"/>
      <c r="D997" s="513"/>
      <c r="E997" s="513"/>
      <c r="F997" s="513"/>
      <c r="G997" s="513"/>
      <c r="H997" s="513"/>
      <c r="I997" s="513"/>
      <c r="J997" s="513"/>
      <c r="K997" s="513"/>
      <c r="L997" s="513"/>
      <c r="M997" s="513"/>
      <c r="N997" s="513"/>
      <c r="O997" s="513"/>
      <c r="P997" s="513"/>
      <c r="Q997" s="513"/>
      <c r="R997" s="513"/>
      <c r="S997" s="513"/>
      <c r="T997" s="513"/>
      <c r="U997" s="513"/>
      <c r="V997" s="513"/>
      <c r="W997" s="513"/>
      <c r="X997" s="513"/>
      <c r="Y997" s="513"/>
      <c r="Z997" s="513"/>
      <c r="AA997" s="513"/>
      <c r="AB997" s="513"/>
      <c r="AC997" s="513"/>
      <c r="AD997" s="513"/>
      <c r="AE997" s="513"/>
      <c r="AF997" s="513"/>
      <c r="AG997" s="513"/>
      <c r="AH997" s="513"/>
      <c r="AI997" s="513"/>
      <c r="AJ997" s="513"/>
      <c r="AK997" s="513"/>
      <c r="AL997" s="513"/>
      <c r="AM997" s="513"/>
      <c r="AN997" s="513"/>
    </row>
    <row r="998" spans="1:40" ht="18.75" customHeight="1">
      <c r="A998" s="513"/>
      <c r="B998" s="549"/>
      <c r="C998" s="513"/>
      <c r="D998" s="513"/>
      <c r="E998" s="513"/>
      <c r="F998" s="513"/>
      <c r="G998" s="513"/>
      <c r="H998" s="513"/>
      <c r="I998" s="513"/>
      <c r="J998" s="513"/>
      <c r="K998" s="513"/>
      <c r="L998" s="513"/>
      <c r="M998" s="513"/>
      <c r="N998" s="513"/>
      <c r="O998" s="513"/>
      <c r="P998" s="513"/>
      <c r="Q998" s="513"/>
      <c r="R998" s="513"/>
      <c r="S998" s="513"/>
      <c r="T998" s="513"/>
      <c r="U998" s="513"/>
      <c r="V998" s="513"/>
      <c r="W998" s="513"/>
      <c r="X998" s="513"/>
      <c r="Y998" s="513"/>
      <c r="Z998" s="513"/>
      <c r="AA998" s="513"/>
      <c r="AB998" s="513"/>
      <c r="AC998" s="513"/>
      <c r="AD998" s="513"/>
      <c r="AE998" s="513"/>
      <c r="AF998" s="513"/>
      <c r="AG998" s="513"/>
      <c r="AH998" s="513"/>
      <c r="AI998" s="513"/>
      <c r="AJ998" s="513"/>
      <c r="AK998" s="513"/>
      <c r="AL998" s="513"/>
      <c r="AM998" s="513"/>
      <c r="AN998" s="513"/>
    </row>
    <row r="999" spans="1:40" ht="18.75" customHeight="1">
      <c r="A999" s="513"/>
      <c r="B999" s="549"/>
      <c r="C999" s="513"/>
      <c r="D999" s="513"/>
      <c r="E999" s="513"/>
      <c r="F999" s="513"/>
      <c r="G999" s="513"/>
      <c r="H999" s="513"/>
      <c r="I999" s="513"/>
      <c r="J999" s="513"/>
      <c r="K999" s="513"/>
      <c r="L999" s="513"/>
      <c r="M999" s="513"/>
      <c r="N999" s="513"/>
      <c r="O999" s="513"/>
      <c r="P999" s="513"/>
      <c r="Q999" s="513"/>
      <c r="R999" s="513"/>
      <c r="S999" s="513"/>
      <c r="T999" s="513"/>
      <c r="U999" s="513"/>
      <c r="V999" s="513"/>
      <c r="W999" s="513"/>
      <c r="X999" s="513"/>
      <c r="Y999" s="513"/>
      <c r="Z999" s="513"/>
      <c r="AA999" s="513"/>
      <c r="AB999" s="513"/>
      <c r="AC999" s="513"/>
      <c r="AD999" s="513"/>
      <c r="AE999" s="513"/>
      <c r="AF999" s="513"/>
      <c r="AG999" s="513"/>
      <c r="AH999" s="513"/>
      <c r="AI999" s="513"/>
      <c r="AJ999" s="513"/>
      <c r="AK999" s="513"/>
      <c r="AL999" s="513"/>
      <c r="AM999" s="513"/>
      <c r="AN999" s="513"/>
    </row>
    <row r="1000" spans="1:40" ht="18.75" customHeight="1">
      <c r="A1000" s="513"/>
      <c r="B1000" s="549"/>
      <c r="C1000" s="513"/>
      <c r="D1000" s="513"/>
      <c r="E1000" s="513"/>
      <c r="F1000" s="513"/>
      <c r="G1000" s="513"/>
      <c r="H1000" s="513"/>
      <c r="I1000" s="513"/>
      <c r="J1000" s="513"/>
      <c r="K1000" s="513"/>
      <c r="L1000" s="513"/>
      <c r="M1000" s="513"/>
      <c r="N1000" s="513"/>
      <c r="O1000" s="513"/>
      <c r="P1000" s="513"/>
      <c r="Q1000" s="513"/>
      <c r="R1000" s="513"/>
      <c r="S1000" s="513"/>
      <c r="T1000" s="513"/>
      <c r="U1000" s="513"/>
      <c r="V1000" s="513"/>
      <c r="W1000" s="513"/>
      <c r="X1000" s="513"/>
      <c r="Y1000" s="513"/>
      <c r="Z1000" s="513"/>
      <c r="AA1000" s="513"/>
      <c r="AB1000" s="513"/>
      <c r="AC1000" s="513"/>
      <c r="AD1000" s="513"/>
      <c r="AE1000" s="513"/>
      <c r="AF1000" s="513"/>
      <c r="AG1000" s="513"/>
      <c r="AH1000" s="513"/>
      <c r="AI1000" s="513"/>
      <c r="AJ1000" s="513"/>
      <c r="AK1000" s="513"/>
      <c r="AL1000" s="513"/>
      <c r="AM1000" s="513"/>
      <c r="AN1000" s="513"/>
    </row>
  </sheetData>
  <mergeCells count="388">
    <mergeCell ref="Z61:Z62"/>
    <mergeCell ref="AA61:AA62"/>
    <mergeCell ref="AC61:AC62"/>
    <mergeCell ref="AD61:AD62"/>
    <mergeCell ref="AE61:AE62"/>
    <mergeCell ref="AF61:AF62"/>
    <mergeCell ref="AJ53:AJ54"/>
    <mergeCell ref="AK53:AK54"/>
    <mergeCell ref="AL53:AL54"/>
    <mergeCell ref="AM53:AM54"/>
    <mergeCell ref="AN53:AN54"/>
    <mergeCell ref="AG61:AG62"/>
    <mergeCell ref="AH61:AH62"/>
    <mergeCell ref="AI61:AI62"/>
    <mergeCell ref="AJ61:AJ62"/>
    <mergeCell ref="AK61:AK62"/>
    <mergeCell ref="AL61:AL62"/>
    <mergeCell ref="AM61:AM62"/>
    <mergeCell ref="AN61:AN62"/>
    <mergeCell ref="AC60:AN60"/>
    <mergeCell ref="Z53:Z54"/>
    <mergeCell ref="AA53:AA54"/>
    <mergeCell ref="AC53:AC54"/>
    <mergeCell ref="AD53:AD54"/>
    <mergeCell ref="AE53:AE54"/>
    <mergeCell ref="AF53:AF54"/>
    <mergeCell ref="AG53:AG54"/>
    <mergeCell ref="AH53:AH54"/>
    <mergeCell ref="AI53:AI54"/>
    <mergeCell ref="C43:J44"/>
    <mergeCell ref="C65:J66"/>
    <mergeCell ref="K65:K66"/>
    <mergeCell ref="C67:J68"/>
    <mergeCell ref="K67:K68"/>
    <mergeCell ref="C69:J70"/>
    <mergeCell ref="K69:K70"/>
    <mergeCell ref="C71:J72"/>
    <mergeCell ref="E58:E59"/>
    <mergeCell ref="F58:F59"/>
    <mergeCell ref="C60:J60"/>
    <mergeCell ref="C61:J62"/>
    <mergeCell ref="K61:K62"/>
    <mergeCell ref="C63:J64"/>
    <mergeCell ref="K63:K64"/>
    <mergeCell ref="A1:A6"/>
    <mergeCell ref="B4:B6"/>
    <mergeCell ref="A8:A24"/>
    <mergeCell ref="B8:B9"/>
    <mergeCell ref="C8:C9"/>
    <mergeCell ref="D8:D9"/>
    <mergeCell ref="E8:E9"/>
    <mergeCell ref="J26:J27"/>
    <mergeCell ref="K26:K27"/>
    <mergeCell ref="C26:C27"/>
    <mergeCell ref="D26:D27"/>
    <mergeCell ref="E26:E27"/>
    <mergeCell ref="F26:F27"/>
    <mergeCell ref="G26:G27"/>
    <mergeCell ref="H26:H27"/>
    <mergeCell ref="I26:I27"/>
    <mergeCell ref="A26:A44"/>
    <mergeCell ref="B26:B27"/>
    <mergeCell ref="B29:B30"/>
    <mergeCell ref="B31:B32"/>
    <mergeCell ref="B33:B34"/>
    <mergeCell ref="B61:B62"/>
    <mergeCell ref="B63:B64"/>
    <mergeCell ref="B65:B66"/>
    <mergeCell ref="B67:B68"/>
    <mergeCell ref="A46:A56"/>
    <mergeCell ref="B46:B47"/>
    <mergeCell ref="B49:B50"/>
    <mergeCell ref="B51:B52"/>
    <mergeCell ref="B53:B54"/>
    <mergeCell ref="A58:A72"/>
    <mergeCell ref="B58:B59"/>
    <mergeCell ref="B69:B70"/>
    <mergeCell ref="C11:J12"/>
    <mergeCell ref="K11:K12"/>
    <mergeCell ref="C13:J14"/>
    <mergeCell ref="K13:K14"/>
    <mergeCell ref="C15:J16"/>
    <mergeCell ref="K15:K16"/>
    <mergeCell ref="B39:B40"/>
    <mergeCell ref="B41:B42"/>
    <mergeCell ref="B19:B20"/>
    <mergeCell ref="B21:B22"/>
    <mergeCell ref="B15:B16"/>
    <mergeCell ref="B17:B18"/>
    <mergeCell ref="C28:J28"/>
    <mergeCell ref="C29:J30"/>
    <mergeCell ref="K29:K30"/>
    <mergeCell ref="C31:J32"/>
    <mergeCell ref="K31:K32"/>
    <mergeCell ref="C33:J34"/>
    <mergeCell ref="K33:K34"/>
    <mergeCell ref="C41:J42"/>
    <mergeCell ref="B1:X2"/>
    <mergeCell ref="Y1:AA1"/>
    <mergeCell ref="AC1:AL5"/>
    <mergeCell ref="AM1:AN1"/>
    <mergeCell ref="Y2:AA2"/>
    <mergeCell ref="AM2:AN2"/>
    <mergeCell ref="AM3:AN5"/>
    <mergeCell ref="F8:F9"/>
    <mergeCell ref="G8:G9"/>
    <mergeCell ref="H8:H9"/>
    <mergeCell ref="I8:I9"/>
    <mergeCell ref="J8:J9"/>
    <mergeCell ref="K8:K9"/>
    <mergeCell ref="Z8:Z9"/>
    <mergeCell ref="C21:J22"/>
    <mergeCell ref="K21:K22"/>
    <mergeCell ref="AA21:AA22"/>
    <mergeCell ref="AC21:AC22"/>
    <mergeCell ref="AD21:AD22"/>
    <mergeCell ref="AE21:AE22"/>
    <mergeCell ref="C23:J24"/>
    <mergeCell ref="AA23:AA24"/>
    <mergeCell ref="B3:X3"/>
    <mergeCell ref="Y3:Z3"/>
    <mergeCell ref="C4:X6"/>
    <mergeCell ref="Y4:Z4"/>
    <mergeCell ref="Y5:Z5"/>
    <mergeCell ref="Y6:AA6"/>
    <mergeCell ref="B11:B12"/>
    <mergeCell ref="B13:B14"/>
    <mergeCell ref="C17:J18"/>
    <mergeCell ref="K17:K18"/>
    <mergeCell ref="C19:J20"/>
    <mergeCell ref="K19:K20"/>
    <mergeCell ref="AC19:AC20"/>
    <mergeCell ref="AD19:AD20"/>
    <mergeCell ref="AE19:AE20"/>
    <mergeCell ref="C10:J10"/>
    <mergeCell ref="AK19:AK20"/>
    <mergeCell ref="AL19:AL20"/>
    <mergeCell ref="AM21:AM22"/>
    <mergeCell ref="AN21:AN22"/>
    <mergeCell ref="AF21:AF22"/>
    <mergeCell ref="AG21:AG22"/>
    <mergeCell ref="AH21:AH22"/>
    <mergeCell ref="AI21:AI22"/>
    <mergeCell ref="AJ21:AJ22"/>
    <mergeCell ref="AK21:AK22"/>
    <mergeCell ref="AL21:AL22"/>
    <mergeCell ref="Z71:Z72"/>
    <mergeCell ref="AA71:AA72"/>
    <mergeCell ref="AC71:AN72"/>
    <mergeCell ref="AI8:AI9"/>
    <mergeCell ref="AJ8:AJ9"/>
    <mergeCell ref="AK8:AK9"/>
    <mergeCell ref="AL8:AL9"/>
    <mergeCell ref="AM8:AM9"/>
    <mergeCell ref="AN8:AN9"/>
    <mergeCell ref="AC10:AN10"/>
    <mergeCell ref="AA8:AA9"/>
    <mergeCell ref="AC8:AC9"/>
    <mergeCell ref="AD8:AD9"/>
    <mergeCell ref="AE8:AE9"/>
    <mergeCell ref="AF8:AF9"/>
    <mergeCell ref="AG8:AG9"/>
    <mergeCell ref="AH8:AH9"/>
    <mergeCell ref="AM19:AM20"/>
    <mergeCell ref="AN19:AN20"/>
    <mergeCell ref="AF19:AF20"/>
    <mergeCell ref="AG19:AG20"/>
    <mergeCell ref="AH19:AH20"/>
    <mergeCell ref="AI19:AI20"/>
    <mergeCell ref="AJ19:AJ20"/>
    <mergeCell ref="AH67:AH68"/>
    <mergeCell ref="AI67:AI68"/>
    <mergeCell ref="AJ67:AJ68"/>
    <mergeCell ref="AK67:AK68"/>
    <mergeCell ref="AL67:AL68"/>
    <mergeCell ref="AM67:AM68"/>
    <mergeCell ref="AN67:AN68"/>
    <mergeCell ref="Z67:Z68"/>
    <mergeCell ref="AA67:AA68"/>
    <mergeCell ref="AC67:AC68"/>
    <mergeCell ref="AD67:AD68"/>
    <mergeCell ref="AE67:AE68"/>
    <mergeCell ref="AF67:AF68"/>
    <mergeCell ref="AG67:AG68"/>
    <mergeCell ref="AH65:AH66"/>
    <mergeCell ref="AI65:AI66"/>
    <mergeCell ref="AJ65:AJ66"/>
    <mergeCell ref="AK65:AK66"/>
    <mergeCell ref="AL65:AL66"/>
    <mergeCell ref="AM65:AM66"/>
    <mergeCell ref="AN65:AN66"/>
    <mergeCell ref="Z65:Z66"/>
    <mergeCell ref="AA65:AA66"/>
    <mergeCell ref="AC65:AC66"/>
    <mergeCell ref="AD65:AD66"/>
    <mergeCell ref="AE65:AE66"/>
    <mergeCell ref="AF65:AF66"/>
    <mergeCell ref="AG65:AG66"/>
    <mergeCell ref="AH63:AH64"/>
    <mergeCell ref="AI63:AI64"/>
    <mergeCell ref="AJ63:AJ64"/>
    <mergeCell ref="AK63:AK64"/>
    <mergeCell ref="AL63:AL64"/>
    <mergeCell ref="AM63:AM64"/>
    <mergeCell ref="AN63:AN64"/>
    <mergeCell ref="Z63:Z64"/>
    <mergeCell ref="AA63:AA64"/>
    <mergeCell ref="AC63:AC64"/>
    <mergeCell ref="AD63:AD64"/>
    <mergeCell ref="AE63:AE64"/>
    <mergeCell ref="AF63:AF64"/>
    <mergeCell ref="AG63:AG64"/>
    <mergeCell ref="AH69:AH70"/>
    <mergeCell ref="AI69:AI70"/>
    <mergeCell ref="AJ69:AJ70"/>
    <mergeCell ref="AK69:AK70"/>
    <mergeCell ref="AL69:AL70"/>
    <mergeCell ref="AM69:AM70"/>
    <mergeCell ref="AN69:AN70"/>
    <mergeCell ref="Z69:Z70"/>
    <mergeCell ref="AA69:AA70"/>
    <mergeCell ref="AC69:AC70"/>
    <mergeCell ref="AD69:AD70"/>
    <mergeCell ref="AE69:AE70"/>
    <mergeCell ref="AF69:AF70"/>
    <mergeCell ref="AG69:AG70"/>
    <mergeCell ref="Z55:Z56"/>
    <mergeCell ref="AA55:AA56"/>
    <mergeCell ref="AC55:AN56"/>
    <mergeCell ref="AH58:AH59"/>
    <mergeCell ref="AI58:AI59"/>
    <mergeCell ref="AJ58:AJ59"/>
    <mergeCell ref="AK58:AK59"/>
    <mergeCell ref="AL58:AL59"/>
    <mergeCell ref="AM58:AM59"/>
    <mergeCell ref="AN58:AN59"/>
    <mergeCell ref="Z58:Z59"/>
    <mergeCell ref="AA58:AA59"/>
    <mergeCell ref="AC58:AC59"/>
    <mergeCell ref="AD58:AD59"/>
    <mergeCell ref="AE58:AE59"/>
    <mergeCell ref="AF58:AF59"/>
    <mergeCell ref="AG58:AG59"/>
    <mergeCell ref="C51:J52"/>
    <mergeCell ref="K51:K52"/>
    <mergeCell ref="AH51:AH52"/>
    <mergeCell ref="AI51:AI52"/>
    <mergeCell ref="AJ51:AJ52"/>
    <mergeCell ref="AK51:AK52"/>
    <mergeCell ref="AL51:AL52"/>
    <mergeCell ref="AM51:AM52"/>
    <mergeCell ref="AN51:AN52"/>
    <mergeCell ref="Z51:Z52"/>
    <mergeCell ref="AA51:AA52"/>
    <mergeCell ref="AC51:AC52"/>
    <mergeCell ref="AD51:AD52"/>
    <mergeCell ref="AE51:AE52"/>
    <mergeCell ref="AF51:AF52"/>
    <mergeCell ref="AG51:AG52"/>
    <mergeCell ref="C35:J36"/>
    <mergeCell ref="K35:K36"/>
    <mergeCell ref="C37:J38"/>
    <mergeCell ref="K37:K38"/>
    <mergeCell ref="C39:J40"/>
    <mergeCell ref="K39:K40"/>
    <mergeCell ref="K41:K42"/>
    <mergeCell ref="B35:B36"/>
    <mergeCell ref="B37:B38"/>
    <mergeCell ref="Z49:Z50"/>
    <mergeCell ref="AA49:AA50"/>
    <mergeCell ref="G58:G59"/>
    <mergeCell ref="H58:H59"/>
    <mergeCell ref="I58:I59"/>
    <mergeCell ref="J58:J59"/>
    <mergeCell ref="H46:H47"/>
    <mergeCell ref="I46:I47"/>
    <mergeCell ref="C53:J54"/>
    <mergeCell ref="K53:K54"/>
    <mergeCell ref="C55:J56"/>
    <mergeCell ref="C58:C59"/>
    <mergeCell ref="D58:D59"/>
    <mergeCell ref="K58:K59"/>
    <mergeCell ref="C46:C47"/>
    <mergeCell ref="D46:D47"/>
    <mergeCell ref="E46:E47"/>
    <mergeCell ref="F46:F47"/>
    <mergeCell ref="G46:G47"/>
    <mergeCell ref="J46:J47"/>
    <mergeCell ref="K46:K47"/>
    <mergeCell ref="C48:J48"/>
    <mergeCell ref="C49:J50"/>
    <mergeCell ref="K49:K50"/>
    <mergeCell ref="AM46:AM47"/>
    <mergeCell ref="AN46:AN47"/>
    <mergeCell ref="Z43:Z44"/>
    <mergeCell ref="AA43:AA44"/>
    <mergeCell ref="AC43:AN44"/>
    <mergeCell ref="AA46:AA47"/>
    <mergeCell ref="AC46:AC47"/>
    <mergeCell ref="AD46:AD47"/>
    <mergeCell ref="AC48:AN48"/>
    <mergeCell ref="AE46:AE47"/>
    <mergeCell ref="AF46:AF47"/>
    <mergeCell ref="AG46:AG47"/>
    <mergeCell ref="AH46:AH47"/>
    <mergeCell ref="AI46:AI47"/>
    <mergeCell ref="AJ46:AJ47"/>
    <mergeCell ref="AK46:AK47"/>
    <mergeCell ref="AL46:AL47"/>
    <mergeCell ref="Z46:Z47"/>
    <mergeCell ref="AE29:AE30"/>
    <mergeCell ref="AF29:AF30"/>
    <mergeCell ref="AG29:AG30"/>
    <mergeCell ref="AK41:AK42"/>
    <mergeCell ref="AL41:AL42"/>
    <mergeCell ref="AM41:AM42"/>
    <mergeCell ref="AN41:AN42"/>
    <mergeCell ref="AD41:AD42"/>
    <mergeCell ref="AE41:AE42"/>
    <mergeCell ref="AF41:AF42"/>
    <mergeCell ref="AG41:AG42"/>
    <mergeCell ref="AH41:AH42"/>
    <mergeCell ref="AI41:AI42"/>
    <mergeCell ref="AJ41:AJ42"/>
    <mergeCell ref="AK35:AK36"/>
    <mergeCell ref="AL35:AL36"/>
    <mergeCell ref="AD35:AD36"/>
    <mergeCell ref="AE35:AE36"/>
    <mergeCell ref="AF35:AF36"/>
    <mergeCell ref="AG35:AG36"/>
    <mergeCell ref="AH35:AH36"/>
    <mergeCell ref="AI35:AI36"/>
    <mergeCell ref="AJ35:AJ36"/>
    <mergeCell ref="AM26:AM27"/>
    <mergeCell ref="AN26:AN27"/>
    <mergeCell ref="AM35:AM36"/>
    <mergeCell ref="AN35:AN36"/>
    <mergeCell ref="AF26:AF27"/>
    <mergeCell ref="AG26:AG27"/>
    <mergeCell ref="AH26:AH27"/>
    <mergeCell ref="AI26:AI27"/>
    <mergeCell ref="AJ26:AJ27"/>
    <mergeCell ref="AK26:AK27"/>
    <mergeCell ref="AL26:AL27"/>
    <mergeCell ref="AC28:AN28"/>
    <mergeCell ref="AC26:AC27"/>
    <mergeCell ref="AD26:AD27"/>
    <mergeCell ref="AE26:AE27"/>
    <mergeCell ref="AH29:AH30"/>
    <mergeCell ref="AI29:AI30"/>
    <mergeCell ref="AJ29:AJ30"/>
    <mergeCell ref="AK29:AK30"/>
    <mergeCell ref="AL29:AL30"/>
    <mergeCell ref="AM29:AM30"/>
    <mergeCell ref="AN29:AN30"/>
    <mergeCell ref="AC29:AC30"/>
    <mergeCell ref="AD29:AD30"/>
    <mergeCell ref="Z39:Z40"/>
    <mergeCell ref="AA39:AA40"/>
    <mergeCell ref="Z41:Z42"/>
    <mergeCell ref="AA41:AA42"/>
    <mergeCell ref="AC41:AC42"/>
    <mergeCell ref="Z11:Z12"/>
    <mergeCell ref="AA11:AA12"/>
    <mergeCell ref="Z13:Z14"/>
    <mergeCell ref="AA13:AA14"/>
    <mergeCell ref="Z15:Z16"/>
    <mergeCell ref="AA15:AA16"/>
    <mergeCell ref="AA17:AA18"/>
    <mergeCell ref="AA19:AA20"/>
    <mergeCell ref="Z17:Z18"/>
    <mergeCell ref="Z19:Z20"/>
    <mergeCell ref="Z26:Z27"/>
    <mergeCell ref="AA26:AA27"/>
    <mergeCell ref="Z29:Z30"/>
    <mergeCell ref="AA29:AA30"/>
    <mergeCell ref="AC23:AN24"/>
    <mergeCell ref="Z21:Z22"/>
    <mergeCell ref="Z23:Z24"/>
    <mergeCell ref="Z31:Z32"/>
    <mergeCell ref="AA31:AA32"/>
    <mergeCell ref="Z33:Z34"/>
    <mergeCell ref="AA33:AA34"/>
    <mergeCell ref="Z35:Z36"/>
    <mergeCell ref="AA35:AA36"/>
    <mergeCell ref="AC35:AC36"/>
    <mergeCell ref="Z37:Z38"/>
    <mergeCell ref="AA37:AA38"/>
  </mergeCells>
  <conditionalFormatting sqref="Z71:Z72">
    <cfRule type="cellIs" dxfId="71" priority="1" operator="lessThan">
      <formula>1</formula>
    </cfRule>
  </conditionalFormatting>
  <conditionalFormatting sqref="Z71:Z72">
    <cfRule type="cellIs" dxfId="70" priority="2" operator="equal">
      <formula>1</formula>
    </cfRule>
  </conditionalFormatting>
  <conditionalFormatting sqref="Z71:Z72">
    <cfRule type="cellIs" dxfId="69" priority="3" operator="greaterThan">
      <formula>1</formula>
    </cfRule>
  </conditionalFormatting>
  <conditionalFormatting sqref="Z23:Z24">
    <cfRule type="cellIs" dxfId="68" priority="4" operator="lessThan">
      <formula>1</formula>
    </cfRule>
  </conditionalFormatting>
  <conditionalFormatting sqref="Z23:Z24">
    <cfRule type="cellIs" dxfId="67" priority="5" operator="equal">
      <formula>1</formula>
    </cfRule>
  </conditionalFormatting>
  <conditionalFormatting sqref="Z23:Z24">
    <cfRule type="cellIs" dxfId="66" priority="6" operator="greaterThan">
      <formula>1</formula>
    </cfRule>
  </conditionalFormatting>
  <conditionalFormatting sqref="Z43:Z44">
    <cfRule type="cellIs" dxfId="65" priority="7" operator="lessThan">
      <formula>1</formula>
    </cfRule>
  </conditionalFormatting>
  <conditionalFormatting sqref="Z43:Z44">
    <cfRule type="cellIs" dxfId="64" priority="8" operator="equal">
      <formula>1</formula>
    </cfRule>
  </conditionalFormatting>
  <conditionalFormatting sqref="Z43:Z44">
    <cfRule type="cellIs" dxfId="63" priority="9" operator="greaterThan">
      <formula>1</formula>
    </cfRule>
  </conditionalFormatting>
  <conditionalFormatting sqref="Z55:Z56">
    <cfRule type="cellIs" dxfId="62" priority="10" operator="lessThan">
      <formula>1</formula>
    </cfRule>
  </conditionalFormatting>
  <conditionalFormatting sqref="Z55:Z56">
    <cfRule type="cellIs" dxfId="61" priority="11" operator="equal">
      <formula>1</formula>
    </cfRule>
  </conditionalFormatting>
  <conditionalFormatting sqref="Z55:Z56">
    <cfRule type="cellIs" dxfId="60" priority="12" operator="greaterThan">
      <formula>1</formula>
    </cfRule>
  </conditionalFormatting>
  <dataValidations count="2">
    <dataValidation type="list" allowBlank="1" showErrorMessage="1" sqref="C8 C26 C46 C58">
      <formula1>#REF!</formula1>
    </dataValidation>
    <dataValidation type="list" allowBlank="1" showErrorMessage="1" sqref="D8 F8 D26 F26 D46 F46 D58 F58">
      <formula1>INDIRECT(#REF!)</formula1>
    </dataValidation>
  </dataValidations>
  <pageMargins left="0.7" right="0.7" top="0.75" bottom="0.75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7" customWidth="1"/>
    <col min="2" max="2" width="26.28515625" customWidth="1"/>
    <col min="3" max="3" width="20.85546875" customWidth="1"/>
    <col min="4" max="4" width="19.5703125" customWidth="1"/>
    <col min="5" max="5" width="23.42578125" customWidth="1"/>
    <col min="6" max="6" width="20.140625" customWidth="1"/>
    <col min="7" max="7" width="13.140625" customWidth="1"/>
    <col min="8" max="8" width="8.7109375" customWidth="1"/>
    <col min="9" max="9" width="22.28515625" customWidth="1"/>
    <col min="10" max="10" width="11.42578125" customWidth="1"/>
    <col min="11" max="11" width="17.5703125" customWidth="1"/>
    <col min="12" max="12" width="7.7109375" customWidth="1"/>
    <col min="13" max="13" width="7.5703125" customWidth="1"/>
    <col min="14" max="14" width="7.7109375" customWidth="1"/>
    <col min="15" max="15" width="8.7109375" customWidth="1"/>
    <col min="16" max="16" width="8.28515625" customWidth="1"/>
    <col min="17" max="17" width="7.85546875" customWidth="1"/>
    <col min="18" max="18" width="8.140625" customWidth="1"/>
    <col min="19" max="24" width="8.7109375" customWidth="1"/>
    <col min="25" max="25" width="10" customWidth="1"/>
    <col min="26" max="26" width="13.140625" customWidth="1"/>
    <col min="27" max="27" width="11.5703125" customWidth="1"/>
    <col min="28" max="28" width="1.140625" customWidth="1"/>
    <col min="29" max="36" width="26.42578125" customWidth="1"/>
    <col min="37" max="37" width="28.5703125" customWidth="1"/>
    <col min="38" max="40" width="26.42578125" customWidth="1"/>
  </cols>
  <sheetData>
    <row r="1" spans="1:40" ht="18" customHeight="1">
      <c r="A1" s="982"/>
      <c r="B1" s="859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962" t="s">
        <v>353</v>
      </c>
      <c r="Z1" s="748"/>
      <c r="AA1" s="749"/>
      <c r="AB1" s="512"/>
      <c r="AC1" s="963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964" t="s">
        <v>353</v>
      </c>
      <c r="AN1" s="749"/>
    </row>
    <row r="2" spans="1:40" ht="18" customHeight="1">
      <c r="A2" s="687"/>
      <c r="B2" s="707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986" t="s">
        <v>355</v>
      </c>
      <c r="Z2" s="748"/>
      <c r="AA2" s="749"/>
      <c r="AB2" s="512"/>
      <c r="AC2" s="706"/>
      <c r="AD2" s="690"/>
      <c r="AE2" s="690"/>
      <c r="AF2" s="690"/>
      <c r="AG2" s="690"/>
      <c r="AH2" s="690"/>
      <c r="AI2" s="690"/>
      <c r="AJ2" s="690"/>
      <c r="AK2" s="690"/>
      <c r="AL2" s="679"/>
      <c r="AM2" s="987" t="s">
        <v>355</v>
      </c>
      <c r="AN2" s="749"/>
    </row>
    <row r="3" spans="1:40" ht="18" customHeight="1">
      <c r="A3" s="687"/>
      <c r="B3" s="984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879">
        <v>43805</v>
      </c>
      <c r="Z3" s="748"/>
      <c r="AA3" s="749"/>
      <c r="AB3" s="512"/>
      <c r="AC3" s="706"/>
      <c r="AD3" s="690"/>
      <c r="AE3" s="690"/>
      <c r="AF3" s="690"/>
      <c r="AG3" s="690"/>
      <c r="AH3" s="690"/>
      <c r="AI3" s="690"/>
      <c r="AJ3" s="690"/>
      <c r="AK3" s="690"/>
      <c r="AL3" s="679"/>
      <c r="AM3" s="942"/>
      <c r="AN3" s="784"/>
    </row>
    <row r="4" spans="1:40" ht="23.25" customHeight="1">
      <c r="A4" s="687"/>
      <c r="B4" s="855" t="s">
        <v>357</v>
      </c>
      <c r="C4" s="985" t="s">
        <v>126</v>
      </c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  <c r="W4" s="783"/>
      <c r="X4" s="784"/>
      <c r="Y4" s="860" t="s">
        <v>359</v>
      </c>
      <c r="Z4" s="749"/>
      <c r="AA4" s="514">
        <v>4.2599999999999999E-2</v>
      </c>
      <c r="AB4" s="515"/>
      <c r="AC4" s="706"/>
      <c r="AD4" s="690"/>
      <c r="AE4" s="690"/>
      <c r="AF4" s="690"/>
      <c r="AG4" s="690"/>
      <c r="AH4" s="690"/>
      <c r="AI4" s="690"/>
      <c r="AJ4" s="690"/>
      <c r="AK4" s="690"/>
      <c r="AL4" s="679"/>
      <c r="AM4" s="706"/>
      <c r="AN4" s="679"/>
    </row>
    <row r="5" spans="1:40" ht="23.25" customHeight="1">
      <c r="A5" s="687"/>
      <c r="B5" s="687"/>
      <c r="C5" s="706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861" t="s">
        <v>360</v>
      </c>
      <c r="Z5" s="749"/>
      <c r="AA5" s="517">
        <f>+AA9+AA31+AA47+AA63</f>
        <v>0</v>
      </c>
      <c r="AB5" s="515"/>
      <c r="AC5" s="706"/>
      <c r="AD5" s="690"/>
      <c r="AE5" s="690"/>
      <c r="AF5" s="690"/>
      <c r="AG5" s="690"/>
      <c r="AH5" s="690"/>
      <c r="AI5" s="690"/>
      <c r="AJ5" s="690"/>
      <c r="AK5" s="690"/>
      <c r="AL5" s="679"/>
      <c r="AM5" s="706"/>
      <c r="AN5" s="679"/>
    </row>
    <row r="6" spans="1:40" ht="23.25" customHeight="1">
      <c r="A6" s="687"/>
      <c r="B6" s="688"/>
      <c r="C6" s="707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862" t="s">
        <v>361</v>
      </c>
      <c r="Z6" s="749"/>
      <c r="AA6" s="518">
        <f>+AA5*AA4</f>
        <v>0</v>
      </c>
      <c r="AB6" s="515"/>
      <c r="AC6" s="707"/>
      <c r="AD6" s="691"/>
      <c r="AE6" s="691"/>
      <c r="AF6" s="691"/>
      <c r="AG6" s="691"/>
      <c r="AH6" s="691"/>
      <c r="AI6" s="691"/>
      <c r="AJ6" s="691"/>
      <c r="AK6" s="691"/>
      <c r="AL6" s="680"/>
      <c r="AM6" s="707"/>
      <c r="AN6" s="680"/>
    </row>
    <row r="7" spans="1:40" ht="23.25" customHeight="1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515"/>
      <c r="AC7" s="519"/>
      <c r="AD7" s="520"/>
      <c r="AE7" s="520"/>
      <c r="AF7" s="520"/>
      <c r="AG7" s="520"/>
      <c r="AH7" s="520"/>
      <c r="AI7" s="520"/>
      <c r="AJ7" s="520"/>
      <c r="AK7" s="520"/>
      <c r="AL7" s="520"/>
      <c r="AM7" s="550"/>
      <c r="AN7" s="551"/>
    </row>
    <row r="8" spans="1:40" ht="45" customHeight="1">
      <c r="A8" s="522" t="s">
        <v>10</v>
      </c>
      <c r="B8" s="316" t="s">
        <v>11</v>
      </c>
      <c r="C8" s="316" t="s">
        <v>12</v>
      </c>
      <c r="D8" s="316" t="s">
        <v>13</v>
      </c>
      <c r="E8" s="316" t="s">
        <v>14</v>
      </c>
      <c r="F8" s="316" t="s">
        <v>15</v>
      </c>
      <c r="G8" s="316" t="s">
        <v>16</v>
      </c>
      <c r="H8" s="552" t="s">
        <v>17</v>
      </c>
      <c r="I8" s="552" t="s">
        <v>18</v>
      </c>
      <c r="J8" s="316" t="s">
        <v>19</v>
      </c>
      <c r="K8" s="316" t="s">
        <v>20</v>
      </c>
      <c r="L8" s="552" t="s">
        <v>48</v>
      </c>
      <c r="M8" s="552" t="s">
        <v>49</v>
      </c>
      <c r="N8" s="552" t="s">
        <v>50</v>
      </c>
      <c r="O8" s="552" t="s">
        <v>51</v>
      </c>
      <c r="P8" s="552" t="s">
        <v>52</v>
      </c>
      <c r="Q8" s="552" t="s">
        <v>53</v>
      </c>
      <c r="R8" s="552" t="s">
        <v>54</v>
      </c>
      <c r="S8" s="552" t="s">
        <v>55</v>
      </c>
      <c r="T8" s="552" t="s">
        <v>56</v>
      </c>
      <c r="U8" s="552" t="s">
        <v>57</v>
      </c>
      <c r="V8" s="552" t="s">
        <v>58</v>
      </c>
      <c r="W8" s="552" t="s">
        <v>59</v>
      </c>
      <c r="X8" s="552" t="s">
        <v>60</v>
      </c>
      <c r="Y8" s="552" t="s">
        <v>61</v>
      </c>
      <c r="Z8" s="317" t="s">
        <v>365</v>
      </c>
      <c r="AA8" s="316" t="s">
        <v>366</v>
      </c>
      <c r="AB8" s="515"/>
      <c r="AC8" s="318" t="s">
        <v>65</v>
      </c>
      <c r="AD8" s="318" t="s">
        <v>66</v>
      </c>
      <c r="AE8" s="318" t="s">
        <v>67</v>
      </c>
      <c r="AF8" s="318" t="s">
        <v>68</v>
      </c>
      <c r="AG8" s="318" t="s">
        <v>69</v>
      </c>
      <c r="AH8" s="318" t="s">
        <v>70</v>
      </c>
      <c r="AI8" s="318" t="s">
        <v>71</v>
      </c>
      <c r="AJ8" s="318" t="s">
        <v>72</v>
      </c>
      <c r="AK8" s="318" t="s">
        <v>73</v>
      </c>
      <c r="AL8" s="318" t="s">
        <v>74</v>
      </c>
      <c r="AM8" s="318" t="s">
        <v>75</v>
      </c>
      <c r="AN8" s="318" t="s">
        <v>367</v>
      </c>
    </row>
    <row r="9" spans="1:40" ht="41.25" customHeight="1">
      <c r="A9" s="857" t="s">
        <v>799</v>
      </c>
      <c r="B9" s="694" t="s">
        <v>645</v>
      </c>
      <c r="C9" s="980" t="s">
        <v>800</v>
      </c>
      <c r="D9" s="980" t="s">
        <v>801</v>
      </c>
      <c r="E9" s="980" t="s">
        <v>443</v>
      </c>
      <c r="F9" s="686" t="s">
        <v>802</v>
      </c>
      <c r="G9" s="686" t="s">
        <v>198</v>
      </c>
      <c r="H9" s="694">
        <v>1</v>
      </c>
      <c r="I9" s="686" t="s">
        <v>803</v>
      </c>
      <c r="J9" s="686" t="s">
        <v>455</v>
      </c>
      <c r="K9" s="686" t="s">
        <v>804</v>
      </c>
      <c r="L9" s="553" t="s">
        <v>44</v>
      </c>
      <c r="M9" s="554">
        <f t="shared" ref="M9:X9" si="0">+M28</f>
        <v>0</v>
      </c>
      <c r="N9" s="554">
        <f t="shared" si="0"/>
        <v>0</v>
      </c>
      <c r="O9" s="554">
        <f t="shared" si="0"/>
        <v>2.5000000000000001E-2</v>
      </c>
      <c r="P9" s="554">
        <f t="shared" si="0"/>
        <v>0.125</v>
      </c>
      <c r="Q9" s="554">
        <f t="shared" si="0"/>
        <v>7.4999999999999997E-2</v>
      </c>
      <c r="R9" s="554">
        <f t="shared" si="0"/>
        <v>0.15000000000000002</v>
      </c>
      <c r="S9" s="554">
        <f t="shared" si="0"/>
        <v>0.2</v>
      </c>
      <c r="T9" s="554">
        <f t="shared" si="0"/>
        <v>2.0000000000000004E-2</v>
      </c>
      <c r="U9" s="554">
        <f t="shared" si="0"/>
        <v>0.14000000000000001</v>
      </c>
      <c r="V9" s="554">
        <f t="shared" si="0"/>
        <v>9.5000000000000001E-2</v>
      </c>
      <c r="W9" s="554">
        <f t="shared" si="0"/>
        <v>0.125</v>
      </c>
      <c r="X9" s="554">
        <f t="shared" si="0"/>
        <v>4.5000000000000005E-2</v>
      </c>
      <c r="Y9" s="483">
        <f t="shared" ref="Y9:Y10" si="1">SUM(M9:X9)</f>
        <v>1</v>
      </c>
      <c r="Z9" s="973">
        <v>0.25</v>
      </c>
      <c r="AA9" s="983">
        <f>IF(OR(Y10=0,Z9=0),0,(Y10/Y9*Z9))</f>
        <v>0</v>
      </c>
      <c r="AB9" s="515"/>
      <c r="AC9" s="686"/>
      <c r="AD9" s="686"/>
      <c r="AE9" s="686"/>
      <c r="AF9" s="686"/>
      <c r="AG9" s="686"/>
      <c r="AH9" s="686"/>
      <c r="AI9" s="686"/>
      <c r="AJ9" s="686"/>
      <c r="AK9" s="686"/>
      <c r="AL9" s="686"/>
      <c r="AM9" s="686"/>
      <c r="AN9" s="686"/>
    </row>
    <row r="10" spans="1:40" ht="43.5" customHeight="1">
      <c r="A10" s="687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555" t="s">
        <v>377</v>
      </c>
      <c r="M10" s="556">
        <f t="shared" ref="M10:X10" si="2">+M29</f>
        <v>0</v>
      </c>
      <c r="N10" s="556">
        <f t="shared" si="2"/>
        <v>0</v>
      </c>
      <c r="O10" s="556">
        <f t="shared" si="2"/>
        <v>0</v>
      </c>
      <c r="P10" s="556">
        <f t="shared" si="2"/>
        <v>0</v>
      </c>
      <c r="Q10" s="556">
        <f t="shared" si="2"/>
        <v>0</v>
      </c>
      <c r="R10" s="556">
        <f t="shared" si="2"/>
        <v>0</v>
      </c>
      <c r="S10" s="556">
        <f t="shared" si="2"/>
        <v>0</v>
      </c>
      <c r="T10" s="556">
        <f t="shared" si="2"/>
        <v>0</v>
      </c>
      <c r="U10" s="556">
        <f t="shared" si="2"/>
        <v>0</v>
      </c>
      <c r="V10" s="556">
        <f t="shared" si="2"/>
        <v>0</v>
      </c>
      <c r="W10" s="556">
        <f t="shared" si="2"/>
        <v>0</v>
      </c>
      <c r="X10" s="556">
        <f t="shared" si="2"/>
        <v>0</v>
      </c>
      <c r="Y10" s="557">
        <f t="shared" si="1"/>
        <v>0</v>
      </c>
      <c r="Z10" s="688"/>
      <c r="AA10" s="688"/>
      <c r="AB10" s="515"/>
      <c r="AC10" s="688"/>
      <c r="AD10" s="688"/>
      <c r="AE10" s="688"/>
      <c r="AF10" s="688"/>
      <c r="AG10" s="688"/>
      <c r="AH10" s="688"/>
      <c r="AI10" s="688"/>
      <c r="AJ10" s="688"/>
      <c r="AK10" s="688"/>
      <c r="AL10" s="688"/>
      <c r="AM10" s="688"/>
      <c r="AN10" s="688"/>
    </row>
    <row r="11" spans="1:40" ht="18" customHeight="1">
      <c r="A11" s="687"/>
      <c r="B11" s="558"/>
      <c r="C11" s="976" t="s">
        <v>378</v>
      </c>
      <c r="D11" s="748"/>
      <c r="E11" s="748"/>
      <c r="F11" s="748"/>
      <c r="G11" s="748"/>
      <c r="H11" s="748"/>
      <c r="I11" s="748"/>
      <c r="J11" s="958"/>
      <c r="K11" s="548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60" t="s">
        <v>379</v>
      </c>
      <c r="AA11" s="561"/>
      <c r="AB11" s="515"/>
      <c r="AC11" s="877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9"/>
    </row>
    <row r="12" spans="1:40" ht="18" customHeight="1">
      <c r="A12" s="687"/>
      <c r="B12" s="694" t="s">
        <v>645</v>
      </c>
      <c r="C12" s="977" t="s">
        <v>805</v>
      </c>
      <c r="D12" s="783"/>
      <c r="E12" s="783"/>
      <c r="F12" s="783"/>
      <c r="G12" s="783"/>
      <c r="H12" s="783"/>
      <c r="I12" s="783"/>
      <c r="J12" s="784"/>
      <c r="K12" s="686"/>
      <c r="L12" s="553" t="s">
        <v>44</v>
      </c>
      <c r="M12" s="554"/>
      <c r="N12" s="554"/>
      <c r="O12" s="554"/>
      <c r="P12" s="554"/>
      <c r="Q12" s="554">
        <v>0.5</v>
      </c>
      <c r="R12" s="554"/>
      <c r="S12" s="554"/>
      <c r="T12" s="554"/>
      <c r="U12" s="554">
        <v>0.5</v>
      </c>
      <c r="V12" s="554"/>
      <c r="W12" s="554"/>
      <c r="X12" s="554"/>
      <c r="Y12" s="483">
        <f t="shared" ref="Y12:Y29" si="3">SUM(M12:X12)</f>
        <v>1</v>
      </c>
      <c r="Z12" s="973">
        <v>0.15</v>
      </c>
      <c r="AA12" s="972">
        <f>IF(OR(Y13=0,Z12=0),0,(Y13/Y12*Z12))</f>
        <v>0</v>
      </c>
      <c r="AB12" s="515"/>
      <c r="AC12" s="686"/>
      <c r="AD12" s="686"/>
      <c r="AE12" s="686"/>
      <c r="AF12" s="686"/>
      <c r="AG12" s="686"/>
      <c r="AH12" s="686"/>
      <c r="AI12" s="686"/>
      <c r="AJ12" s="686"/>
      <c r="AK12" s="686"/>
      <c r="AL12" s="686"/>
      <c r="AM12" s="686"/>
      <c r="AN12" s="686"/>
    </row>
    <row r="13" spans="1:40" ht="18" customHeight="1">
      <c r="A13" s="687"/>
      <c r="B13" s="688"/>
      <c r="C13" s="707"/>
      <c r="D13" s="691"/>
      <c r="E13" s="691"/>
      <c r="F13" s="691"/>
      <c r="G13" s="691"/>
      <c r="H13" s="691"/>
      <c r="I13" s="691"/>
      <c r="J13" s="680"/>
      <c r="K13" s="688"/>
      <c r="L13" s="562" t="s">
        <v>377</v>
      </c>
      <c r="M13" s="563"/>
      <c r="N13" s="563"/>
      <c r="O13" s="563"/>
      <c r="P13" s="563"/>
      <c r="Q13" s="563"/>
      <c r="R13" s="563"/>
      <c r="S13" s="563"/>
      <c r="T13" s="563"/>
      <c r="U13" s="563"/>
      <c r="V13" s="563"/>
      <c r="W13" s="563"/>
      <c r="X13" s="563"/>
      <c r="Y13" s="557">
        <f t="shared" si="3"/>
        <v>0</v>
      </c>
      <c r="Z13" s="688"/>
      <c r="AA13" s="688"/>
      <c r="AB13" s="515"/>
      <c r="AC13" s="688"/>
      <c r="AD13" s="688"/>
      <c r="AE13" s="688"/>
      <c r="AF13" s="688"/>
      <c r="AG13" s="688"/>
      <c r="AH13" s="688"/>
      <c r="AI13" s="688"/>
      <c r="AJ13" s="688"/>
      <c r="AK13" s="688"/>
      <c r="AL13" s="688"/>
      <c r="AM13" s="688"/>
      <c r="AN13" s="688"/>
    </row>
    <row r="14" spans="1:40" ht="18" customHeight="1">
      <c r="A14" s="687"/>
      <c r="B14" s="694" t="s">
        <v>645</v>
      </c>
      <c r="C14" s="978" t="s">
        <v>806</v>
      </c>
      <c r="D14" s="783"/>
      <c r="E14" s="783"/>
      <c r="F14" s="783"/>
      <c r="G14" s="783"/>
      <c r="H14" s="783"/>
      <c r="I14" s="783"/>
      <c r="J14" s="784"/>
      <c r="K14" s="686"/>
      <c r="L14" s="553" t="s">
        <v>44</v>
      </c>
      <c r="M14" s="554"/>
      <c r="N14" s="554"/>
      <c r="O14" s="554">
        <v>0.25</v>
      </c>
      <c r="P14" s="554"/>
      <c r="Q14" s="554"/>
      <c r="R14" s="554">
        <v>0.25</v>
      </c>
      <c r="S14" s="554"/>
      <c r="T14" s="554"/>
      <c r="U14" s="554">
        <v>0.25</v>
      </c>
      <c r="V14" s="554"/>
      <c r="W14" s="554"/>
      <c r="X14" s="554">
        <v>0.25</v>
      </c>
      <c r="Y14" s="483">
        <f t="shared" si="3"/>
        <v>1</v>
      </c>
      <c r="Z14" s="973">
        <v>0.1</v>
      </c>
      <c r="AA14" s="972">
        <f>IF(OR(Y15=0,Z14=0),0,(Y15/Y14*Z14))</f>
        <v>0</v>
      </c>
      <c r="AB14" s="515"/>
      <c r="AC14" s="686"/>
      <c r="AD14" s="686"/>
      <c r="AE14" s="686"/>
      <c r="AF14" s="686"/>
      <c r="AG14" s="686"/>
      <c r="AH14" s="686"/>
      <c r="AI14" s="686"/>
      <c r="AJ14" s="686"/>
      <c r="AK14" s="686"/>
      <c r="AL14" s="686"/>
      <c r="AM14" s="686"/>
      <c r="AN14" s="686"/>
    </row>
    <row r="15" spans="1:40" ht="18" customHeight="1">
      <c r="A15" s="687"/>
      <c r="B15" s="688"/>
      <c r="C15" s="707"/>
      <c r="D15" s="691"/>
      <c r="E15" s="691"/>
      <c r="F15" s="691"/>
      <c r="G15" s="691"/>
      <c r="H15" s="691"/>
      <c r="I15" s="691"/>
      <c r="J15" s="680"/>
      <c r="K15" s="688"/>
      <c r="L15" s="562" t="s">
        <v>377</v>
      </c>
      <c r="M15" s="563"/>
      <c r="N15" s="563"/>
      <c r="O15" s="563"/>
      <c r="P15" s="563"/>
      <c r="Q15" s="563"/>
      <c r="R15" s="563"/>
      <c r="S15" s="563"/>
      <c r="T15" s="563"/>
      <c r="U15" s="563"/>
      <c r="V15" s="563"/>
      <c r="W15" s="563"/>
      <c r="X15" s="563"/>
      <c r="Y15" s="557">
        <f t="shared" si="3"/>
        <v>0</v>
      </c>
      <c r="Z15" s="688"/>
      <c r="AA15" s="688"/>
      <c r="AB15" s="515"/>
      <c r="AC15" s="688"/>
      <c r="AD15" s="688"/>
      <c r="AE15" s="688"/>
      <c r="AF15" s="688"/>
      <c r="AG15" s="688"/>
      <c r="AH15" s="688"/>
      <c r="AI15" s="688"/>
      <c r="AJ15" s="688"/>
      <c r="AK15" s="688"/>
      <c r="AL15" s="688"/>
      <c r="AM15" s="688"/>
      <c r="AN15" s="688"/>
    </row>
    <row r="16" spans="1:40" ht="18" customHeight="1">
      <c r="A16" s="687"/>
      <c r="B16" s="694" t="s">
        <v>645</v>
      </c>
      <c r="C16" s="978" t="s">
        <v>807</v>
      </c>
      <c r="D16" s="783"/>
      <c r="E16" s="783"/>
      <c r="F16" s="783"/>
      <c r="G16" s="783"/>
      <c r="H16" s="783"/>
      <c r="I16" s="783"/>
      <c r="J16" s="784"/>
      <c r="K16" s="686"/>
      <c r="L16" s="553" t="s">
        <v>44</v>
      </c>
      <c r="M16" s="554"/>
      <c r="N16" s="554"/>
      <c r="O16" s="554"/>
      <c r="P16" s="554"/>
      <c r="Q16" s="554"/>
      <c r="R16" s="554"/>
      <c r="S16" s="554">
        <v>1</v>
      </c>
      <c r="T16" s="554"/>
      <c r="U16" s="554"/>
      <c r="V16" s="554"/>
      <c r="W16" s="554"/>
      <c r="X16" s="554"/>
      <c r="Y16" s="483">
        <f t="shared" si="3"/>
        <v>1</v>
      </c>
      <c r="Z16" s="973">
        <v>0.15</v>
      </c>
      <c r="AA16" s="972">
        <f>IF(OR(Y17=0,Z16=0),0,(Y17/Y16*Z16))</f>
        <v>0</v>
      </c>
      <c r="AB16" s="515"/>
      <c r="AC16" s="686"/>
      <c r="AD16" s="686"/>
      <c r="AE16" s="686"/>
      <c r="AF16" s="686"/>
      <c r="AG16" s="686"/>
      <c r="AH16" s="686"/>
      <c r="AI16" s="686"/>
      <c r="AJ16" s="686"/>
      <c r="AK16" s="686"/>
      <c r="AL16" s="686"/>
      <c r="AM16" s="686"/>
      <c r="AN16" s="686"/>
    </row>
    <row r="17" spans="1:40" ht="18" customHeight="1">
      <c r="A17" s="687"/>
      <c r="B17" s="688"/>
      <c r="C17" s="707"/>
      <c r="D17" s="691"/>
      <c r="E17" s="691"/>
      <c r="F17" s="691"/>
      <c r="G17" s="691"/>
      <c r="H17" s="691"/>
      <c r="I17" s="691"/>
      <c r="J17" s="680"/>
      <c r="K17" s="688"/>
      <c r="L17" s="562" t="s">
        <v>377</v>
      </c>
      <c r="M17" s="563"/>
      <c r="N17" s="563"/>
      <c r="O17" s="563"/>
      <c r="P17" s="563"/>
      <c r="Q17" s="563"/>
      <c r="R17" s="563"/>
      <c r="S17" s="563"/>
      <c r="T17" s="563"/>
      <c r="U17" s="563"/>
      <c r="V17" s="563"/>
      <c r="W17" s="563"/>
      <c r="X17" s="563"/>
      <c r="Y17" s="557">
        <f t="shared" si="3"/>
        <v>0</v>
      </c>
      <c r="Z17" s="688"/>
      <c r="AA17" s="688"/>
      <c r="AB17" s="515"/>
      <c r="AC17" s="688"/>
      <c r="AD17" s="688"/>
      <c r="AE17" s="688"/>
      <c r="AF17" s="688"/>
      <c r="AG17" s="688"/>
      <c r="AH17" s="688"/>
      <c r="AI17" s="688"/>
      <c r="AJ17" s="688"/>
      <c r="AK17" s="688"/>
      <c r="AL17" s="688"/>
      <c r="AM17" s="688"/>
      <c r="AN17" s="688"/>
    </row>
    <row r="18" spans="1:40" ht="18" customHeight="1">
      <c r="A18" s="687"/>
      <c r="B18" s="694" t="s">
        <v>645</v>
      </c>
      <c r="C18" s="978" t="s">
        <v>808</v>
      </c>
      <c r="D18" s="783"/>
      <c r="E18" s="783"/>
      <c r="F18" s="783"/>
      <c r="G18" s="783"/>
      <c r="H18" s="783"/>
      <c r="I18" s="783"/>
      <c r="J18" s="784"/>
      <c r="K18" s="686"/>
      <c r="L18" s="553" t="s">
        <v>44</v>
      </c>
      <c r="M18" s="554"/>
      <c r="N18" s="554"/>
      <c r="O18" s="554"/>
      <c r="P18" s="554">
        <v>0.3</v>
      </c>
      <c r="Q18" s="554"/>
      <c r="R18" s="554">
        <v>0.3</v>
      </c>
      <c r="S18" s="554"/>
      <c r="T18" s="554"/>
      <c r="U18" s="554">
        <v>0.4</v>
      </c>
      <c r="V18" s="554"/>
      <c r="W18" s="554"/>
      <c r="X18" s="554"/>
      <c r="Y18" s="483">
        <f t="shared" si="3"/>
        <v>1</v>
      </c>
      <c r="Z18" s="973">
        <v>0.1</v>
      </c>
      <c r="AA18" s="972">
        <f>IF(OR(Y19=0,Z18=0),0,(Y19/Y18*Z18))</f>
        <v>0</v>
      </c>
      <c r="AB18" s="515"/>
      <c r="AC18" s="686"/>
      <c r="AD18" s="686"/>
      <c r="AE18" s="686"/>
      <c r="AF18" s="686"/>
      <c r="AG18" s="686"/>
      <c r="AH18" s="686"/>
      <c r="AI18" s="686"/>
      <c r="AJ18" s="686"/>
      <c r="AK18" s="686"/>
      <c r="AL18" s="686"/>
      <c r="AM18" s="686"/>
      <c r="AN18" s="686"/>
    </row>
    <row r="19" spans="1:40" ht="18" customHeight="1">
      <c r="A19" s="687"/>
      <c r="B19" s="688"/>
      <c r="C19" s="707"/>
      <c r="D19" s="691"/>
      <c r="E19" s="691"/>
      <c r="F19" s="691"/>
      <c r="G19" s="691"/>
      <c r="H19" s="691"/>
      <c r="I19" s="691"/>
      <c r="J19" s="680"/>
      <c r="K19" s="688"/>
      <c r="L19" s="562" t="s">
        <v>377</v>
      </c>
      <c r="M19" s="563"/>
      <c r="N19" s="563"/>
      <c r="O19" s="563"/>
      <c r="P19" s="563"/>
      <c r="Q19" s="563"/>
      <c r="R19" s="563"/>
      <c r="S19" s="563"/>
      <c r="T19" s="563"/>
      <c r="U19" s="563"/>
      <c r="V19" s="563"/>
      <c r="W19" s="563"/>
      <c r="X19" s="563"/>
      <c r="Y19" s="557">
        <f t="shared" si="3"/>
        <v>0</v>
      </c>
      <c r="Z19" s="688"/>
      <c r="AA19" s="688"/>
      <c r="AB19" s="515"/>
      <c r="AC19" s="688"/>
      <c r="AD19" s="688"/>
      <c r="AE19" s="688"/>
      <c r="AF19" s="688"/>
      <c r="AG19" s="688"/>
      <c r="AH19" s="688"/>
      <c r="AI19" s="688"/>
      <c r="AJ19" s="688"/>
      <c r="AK19" s="688"/>
      <c r="AL19" s="688"/>
      <c r="AM19" s="688"/>
      <c r="AN19" s="688"/>
    </row>
    <row r="20" spans="1:40" ht="18" customHeight="1">
      <c r="A20" s="687"/>
      <c r="B20" s="694" t="s">
        <v>645</v>
      </c>
      <c r="C20" s="979" t="s">
        <v>809</v>
      </c>
      <c r="D20" s="783"/>
      <c r="E20" s="783"/>
      <c r="F20" s="783"/>
      <c r="G20" s="783"/>
      <c r="H20" s="783"/>
      <c r="I20" s="783"/>
      <c r="J20" s="784"/>
      <c r="K20" s="686"/>
      <c r="L20" s="553" t="s">
        <v>44</v>
      </c>
      <c r="M20" s="554"/>
      <c r="N20" s="554"/>
      <c r="O20" s="554"/>
      <c r="P20" s="554">
        <v>0.2</v>
      </c>
      <c r="Q20" s="554"/>
      <c r="R20" s="554">
        <v>0.2</v>
      </c>
      <c r="S20" s="554"/>
      <c r="T20" s="554">
        <v>0.2</v>
      </c>
      <c r="U20" s="554"/>
      <c r="V20" s="554">
        <v>0.2</v>
      </c>
      <c r="W20" s="554"/>
      <c r="X20" s="554">
        <v>0.2</v>
      </c>
      <c r="Y20" s="483">
        <f t="shared" si="3"/>
        <v>1</v>
      </c>
      <c r="Z20" s="973">
        <v>0.1</v>
      </c>
      <c r="AA20" s="972">
        <f>IF(OR(Y21=0,Z20=0),0,(Y21/Y20*Z20))</f>
        <v>0</v>
      </c>
      <c r="AB20" s="515"/>
      <c r="AC20" s="564"/>
      <c r="AD20" s="564"/>
      <c r="AE20" s="564"/>
      <c r="AF20" s="564"/>
      <c r="AG20" s="564"/>
      <c r="AH20" s="564"/>
      <c r="AI20" s="564"/>
      <c r="AJ20" s="564"/>
      <c r="AK20" s="564"/>
      <c r="AL20" s="564"/>
      <c r="AM20" s="564"/>
      <c r="AN20" s="564"/>
    </row>
    <row r="21" spans="1:40" ht="18" customHeight="1">
      <c r="A21" s="687"/>
      <c r="B21" s="688"/>
      <c r="C21" s="707"/>
      <c r="D21" s="691"/>
      <c r="E21" s="691"/>
      <c r="F21" s="691"/>
      <c r="G21" s="691"/>
      <c r="H21" s="691"/>
      <c r="I21" s="691"/>
      <c r="J21" s="680"/>
      <c r="K21" s="688"/>
      <c r="L21" s="562" t="s">
        <v>377</v>
      </c>
      <c r="M21" s="563"/>
      <c r="N21" s="563"/>
      <c r="O21" s="563"/>
      <c r="P21" s="563"/>
      <c r="Q21" s="563"/>
      <c r="R21" s="563"/>
      <c r="S21" s="563"/>
      <c r="T21" s="563"/>
      <c r="U21" s="563"/>
      <c r="V21" s="563"/>
      <c r="W21" s="563"/>
      <c r="X21" s="563"/>
      <c r="Y21" s="557">
        <f t="shared" si="3"/>
        <v>0</v>
      </c>
      <c r="Z21" s="688"/>
      <c r="AA21" s="688"/>
      <c r="AB21" s="515"/>
      <c r="AC21" s="564"/>
      <c r="AD21" s="564"/>
      <c r="AE21" s="564"/>
      <c r="AF21" s="564"/>
      <c r="AG21" s="564"/>
      <c r="AH21" s="564"/>
      <c r="AI21" s="564"/>
      <c r="AJ21" s="564"/>
      <c r="AK21" s="564"/>
      <c r="AL21" s="564"/>
      <c r="AM21" s="564"/>
      <c r="AN21" s="564"/>
    </row>
    <row r="22" spans="1:40" ht="18" customHeight="1">
      <c r="A22" s="687"/>
      <c r="B22" s="694" t="s">
        <v>645</v>
      </c>
      <c r="C22" s="977" t="s">
        <v>810</v>
      </c>
      <c r="D22" s="783"/>
      <c r="E22" s="783"/>
      <c r="F22" s="783"/>
      <c r="G22" s="783"/>
      <c r="H22" s="783"/>
      <c r="I22" s="783"/>
      <c r="J22" s="784"/>
      <c r="K22" s="686"/>
      <c r="L22" s="553" t="s">
        <v>44</v>
      </c>
      <c r="M22" s="554"/>
      <c r="N22" s="554"/>
      <c r="O22" s="554"/>
      <c r="P22" s="554">
        <v>0.5</v>
      </c>
      <c r="Q22" s="554"/>
      <c r="R22" s="554"/>
      <c r="S22" s="554"/>
      <c r="T22" s="554"/>
      <c r="U22" s="554"/>
      <c r="V22" s="554">
        <v>0.5</v>
      </c>
      <c r="W22" s="554"/>
      <c r="X22" s="554"/>
      <c r="Y22" s="483">
        <f t="shared" si="3"/>
        <v>1</v>
      </c>
      <c r="Z22" s="973">
        <v>0.15</v>
      </c>
      <c r="AA22" s="972">
        <f>IF(OR(Y23=0,Z22=0),0,(Y23/Y22*Z22))</f>
        <v>0</v>
      </c>
      <c r="AB22" s="515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</row>
    <row r="23" spans="1:40" ht="18" customHeight="1">
      <c r="A23" s="687"/>
      <c r="B23" s="688"/>
      <c r="C23" s="707"/>
      <c r="D23" s="691"/>
      <c r="E23" s="691"/>
      <c r="F23" s="691"/>
      <c r="G23" s="691"/>
      <c r="H23" s="691"/>
      <c r="I23" s="691"/>
      <c r="J23" s="680"/>
      <c r="K23" s="688"/>
      <c r="L23" s="562" t="s">
        <v>377</v>
      </c>
      <c r="M23" s="563"/>
      <c r="N23" s="563"/>
      <c r="O23" s="563"/>
      <c r="P23" s="563"/>
      <c r="Q23" s="563"/>
      <c r="R23" s="563"/>
      <c r="S23" s="563"/>
      <c r="T23" s="563"/>
      <c r="U23" s="563"/>
      <c r="V23" s="563"/>
      <c r="W23" s="563"/>
      <c r="X23" s="563"/>
      <c r="Y23" s="557">
        <f t="shared" si="3"/>
        <v>0</v>
      </c>
      <c r="Z23" s="688"/>
      <c r="AA23" s="688"/>
      <c r="AB23" s="515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</row>
    <row r="24" spans="1:40" ht="18" customHeight="1">
      <c r="A24" s="687"/>
      <c r="B24" s="694" t="s">
        <v>645</v>
      </c>
      <c r="C24" s="977" t="s">
        <v>811</v>
      </c>
      <c r="D24" s="783"/>
      <c r="E24" s="783"/>
      <c r="F24" s="783"/>
      <c r="G24" s="783"/>
      <c r="H24" s="783"/>
      <c r="I24" s="783"/>
      <c r="J24" s="784"/>
      <c r="K24" s="686"/>
      <c r="L24" s="553" t="s">
        <v>44</v>
      </c>
      <c r="M24" s="554"/>
      <c r="N24" s="554"/>
      <c r="O24" s="554"/>
      <c r="P24" s="554"/>
      <c r="Q24" s="554"/>
      <c r="R24" s="554">
        <v>0.5</v>
      </c>
      <c r="S24" s="554"/>
      <c r="T24" s="554"/>
      <c r="U24" s="554"/>
      <c r="V24" s="554"/>
      <c r="W24" s="554">
        <v>0.5</v>
      </c>
      <c r="X24" s="554"/>
      <c r="Y24" s="483">
        <f t="shared" si="3"/>
        <v>1</v>
      </c>
      <c r="Z24" s="973">
        <v>0.15</v>
      </c>
      <c r="AA24" s="972">
        <f>IF(OR(Y25=0,Z24=0),0,(Y25/Y24*Z24))</f>
        <v>0</v>
      </c>
      <c r="AB24" s="515"/>
      <c r="AC24" s="564"/>
      <c r="AD24" s="564"/>
      <c r="AE24" s="564"/>
      <c r="AF24" s="564"/>
      <c r="AG24" s="564"/>
      <c r="AH24" s="564"/>
      <c r="AI24" s="564"/>
      <c r="AJ24" s="564"/>
      <c r="AK24" s="564"/>
      <c r="AL24" s="564"/>
      <c r="AM24" s="564"/>
      <c r="AN24" s="564"/>
    </row>
    <row r="25" spans="1:40" ht="18" customHeight="1">
      <c r="A25" s="687"/>
      <c r="B25" s="688"/>
      <c r="C25" s="707"/>
      <c r="D25" s="691"/>
      <c r="E25" s="691"/>
      <c r="F25" s="691"/>
      <c r="G25" s="691"/>
      <c r="H25" s="691"/>
      <c r="I25" s="691"/>
      <c r="J25" s="680"/>
      <c r="K25" s="688"/>
      <c r="L25" s="562" t="s">
        <v>377</v>
      </c>
      <c r="M25" s="563"/>
      <c r="N25" s="563"/>
      <c r="O25" s="563"/>
      <c r="P25" s="563"/>
      <c r="Q25" s="563"/>
      <c r="R25" s="563"/>
      <c r="S25" s="563"/>
      <c r="T25" s="563"/>
      <c r="U25" s="563"/>
      <c r="V25" s="563"/>
      <c r="W25" s="563"/>
      <c r="X25" s="563"/>
      <c r="Y25" s="557">
        <f t="shared" si="3"/>
        <v>0</v>
      </c>
      <c r="Z25" s="688"/>
      <c r="AA25" s="688"/>
      <c r="AB25" s="515"/>
      <c r="AC25" s="564"/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</row>
    <row r="26" spans="1:40" ht="18" customHeight="1">
      <c r="A26" s="687"/>
      <c r="B26" s="694" t="s">
        <v>645</v>
      </c>
      <c r="C26" s="978" t="s">
        <v>812</v>
      </c>
      <c r="D26" s="783"/>
      <c r="E26" s="783"/>
      <c r="F26" s="783"/>
      <c r="G26" s="783"/>
      <c r="H26" s="783"/>
      <c r="I26" s="783"/>
      <c r="J26" s="784"/>
      <c r="K26" s="686"/>
      <c r="L26" s="553" t="s">
        <v>44</v>
      </c>
      <c r="M26" s="554"/>
      <c r="N26" s="554"/>
      <c r="O26" s="554"/>
      <c r="P26" s="554"/>
      <c r="Q26" s="554"/>
      <c r="R26" s="554"/>
      <c r="S26" s="554">
        <v>0.5</v>
      </c>
      <c r="T26" s="554"/>
      <c r="U26" s="554"/>
      <c r="V26" s="554"/>
      <c r="W26" s="554">
        <v>0.5</v>
      </c>
      <c r="X26" s="554"/>
      <c r="Y26" s="483">
        <f t="shared" si="3"/>
        <v>1</v>
      </c>
      <c r="Z26" s="973">
        <v>0.1</v>
      </c>
      <c r="AA26" s="972">
        <f>IF(OR(Y27=0,Z26=0),0,(Y27/Y26*Z26))</f>
        <v>0</v>
      </c>
      <c r="AB26" s="515"/>
      <c r="AC26" s="564"/>
      <c r="AD26" s="564"/>
      <c r="AE26" s="564"/>
      <c r="AF26" s="564"/>
      <c r="AG26" s="564"/>
      <c r="AH26" s="564"/>
      <c r="AI26" s="564"/>
      <c r="AJ26" s="564"/>
      <c r="AK26" s="564"/>
      <c r="AL26" s="564"/>
      <c r="AM26" s="564"/>
      <c r="AN26" s="564"/>
    </row>
    <row r="27" spans="1:40" ht="18" customHeight="1">
      <c r="A27" s="687"/>
      <c r="B27" s="688"/>
      <c r="C27" s="707"/>
      <c r="D27" s="691"/>
      <c r="E27" s="691"/>
      <c r="F27" s="691"/>
      <c r="G27" s="691"/>
      <c r="H27" s="691"/>
      <c r="I27" s="691"/>
      <c r="J27" s="680"/>
      <c r="K27" s="688"/>
      <c r="L27" s="562" t="s">
        <v>377</v>
      </c>
      <c r="M27" s="563"/>
      <c r="N27" s="563"/>
      <c r="O27" s="563"/>
      <c r="P27" s="563"/>
      <c r="Q27" s="563"/>
      <c r="R27" s="563"/>
      <c r="S27" s="563"/>
      <c r="T27" s="563"/>
      <c r="U27" s="563"/>
      <c r="V27" s="563"/>
      <c r="W27" s="563"/>
      <c r="X27" s="563"/>
      <c r="Y27" s="557">
        <f t="shared" si="3"/>
        <v>0</v>
      </c>
      <c r="Z27" s="688"/>
      <c r="AA27" s="688"/>
      <c r="AB27" s="515"/>
      <c r="AC27" s="564"/>
      <c r="AD27" s="564"/>
      <c r="AE27" s="564"/>
      <c r="AF27" s="564"/>
      <c r="AG27" s="564"/>
      <c r="AH27" s="564"/>
      <c r="AI27" s="564"/>
      <c r="AJ27" s="564"/>
      <c r="AK27" s="564"/>
      <c r="AL27" s="564"/>
      <c r="AM27" s="564"/>
      <c r="AN27" s="564"/>
    </row>
    <row r="28" spans="1:40" ht="18" customHeight="1">
      <c r="A28" s="687"/>
      <c r="B28" s="538"/>
      <c r="C28" s="960" t="s">
        <v>383</v>
      </c>
      <c r="D28" s="783"/>
      <c r="E28" s="783"/>
      <c r="F28" s="783"/>
      <c r="G28" s="783"/>
      <c r="H28" s="783"/>
      <c r="I28" s="783"/>
      <c r="J28" s="784"/>
      <c r="K28" s="538"/>
      <c r="L28" s="565" t="s">
        <v>44</v>
      </c>
      <c r="M28" s="566">
        <f t="shared" ref="M28:X28" si="4">M12*$Z$12+M14*$Z$14+M16*$Z$16+M18*$Z$18+M20*$Z$20+M22*$Z$22+M24*$Z$24+M26*$Z$26</f>
        <v>0</v>
      </c>
      <c r="N28" s="566">
        <f t="shared" si="4"/>
        <v>0</v>
      </c>
      <c r="O28" s="566">
        <f t="shared" si="4"/>
        <v>2.5000000000000001E-2</v>
      </c>
      <c r="P28" s="566">
        <f t="shared" si="4"/>
        <v>0.125</v>
      </c>
      <c r="Q28" s="566">
        <f t="shared" si="4"/>
        <v>7.4999999999999997E-2</v>
      </c>
      <c r="R28" s="566">
        <f t="shared" si="4"/>
        <v>0.15000000000000002</v>
      </c>
      <c r="S28" s="566">
        <f t="shared" si="4"/>
        <v>0.2</v>
      </c>
      <c r="T28" s="566">
        <f t="shared" si="4"/>
        <v>2.0000000000000004E-2</v>
      </c>
      <c r="U28" s="566">
        <f t="shared" si="4"/>
        <v>0.14000000000000001</v>
      </c>
      <c r="V28" s="566">
        <f t="shared" si="4"/>
        <v>9.5000000000000001E-2</v>
      </c>
      <c r="W28" s="566">
        <f t="shared" si="4"/>
        <v>0.125</v>
      </c>
      <c r="X28" s="566">
        <f t="shared" si="4"/>
        <v>4.5000000000000005E-2</v>
      </c>
      <c r="Y28" s="567">
        <f t="shared" si="3"/>
        <v>1</v>
      </c>
      <c r="Z28" s="974">
        <f>SUM(Z12:Z27)</f>
        <v>1</v>
      </c>
      <c r="AA28" s="975">
        <f>IF(OR(Y29=0,Z28=0),0,(Y29/Y28*Z28))</f>
        <v>0</v>
      </c>
      <c r="AB28" s="515"/>
      <c r="AC28" s="841" t="s">
        <v>384</v>
      </c>
      <c r="AD28" s="783"/>
      <c r="AE28" s="783"/>
      <c r="AF28" s="783"/>
      <c r="AG28" s="783"/>
      <c r="AH28" s="783"/>
      <c r="AI28" s="783"/>
      <c r="AJ28" s="783"/>
      <c r="AK28" s="783"/>
      <c r="AL28" s="783"/>
      <c r="AM28" s="783"/>
      <c r="AN28" s="784"/>
    </row>
    <row r="29" spans="1:40" ht="18" customHeight="1">
      <c r="A29" s="767"/>
      <c r="B29" s="542"/>
      <c r="C29" s="906"/>
      <c r="D29" s="786"/>
      <c r="E29" s="786"/>
      <c r="F29" s="786"/>
      <c r="G29" s="786"/>
      <c r="H29" s="786"/>
      <c r="I29" s="786"/>
      <c r="J29" s="772"/>
      <c r="K29" s="542"/>
      <c r="L29" s="568" t="s">
        <v>377</v>
      </c>
      <c r="M29" s="569">
        <f t="shared" ref="M29:X29" si="5">M13*$Z$12+M15*$Z$14+M17*$Z$16+M19*$Z$18+M21*$Z$20+M23*$Z$22+M25*$Z$24+M27*$Z$26</f>
        <v>0</v>
      </c>
      <c r="N29" s="569">
        <f t="shared" si="5"/>
        <v>0</v>
      </c>
      <c r="O29" s="569">
        <f t="shared" si="5"/>
        <v>0</v>
      </c>
      <c r="P29" s="569">
        <f t="shared" si="5"/>
        <v>0</v>
      </c>
      <c r="Q29" s="569">
        <f t="shared" si="5"/>
        <v>0</v>
      </c>
      <c r="R29" s="569">
        <f t="shared" si="5"/>
        <v>0</v>
      </c>
      <c r="S29" s="569">
        <f t="shared" si="5"/>
        <v>0</v>
      </c>
      <c r="T29" s="569">
        <f t="shared" si="5"/>
        <v>0</v>
      </c>
      <c r="U29" s="569">
        <f t="shared" si="5"/>
        <v>0</v>
      </c>
      <c r="V29" s="569">
        <f t="shared" si="5"/>
        <v>0</v>
      </c>
      <c r="W29" s="569">
        <f t="shared" si="5"/>
        <v>0</v>
      </c>
      <c r="X29" s="569">
        <f t="shared" si="5"/>
        <v>0</v>
      </c>
      <c r="Y29" s="570">
        <f t="shared" si="3"/>
        <v>0</v>
      </c>
      <c r="Z29" s="767"/>
      <c r="AA29" s="767"/>
      <c r="AB29" s="515"/>
      <c r="AC29" s="842"/>
      <c r="AD29" s="786"/>
      <c r="AE29" s="786"/>
      <c r="AF29" s="786"/>
      <c r="AG29" s="786"/>
      <c r="AH29" s="786"/>
      <c r="AI29" s="786"/>
      <c r="AJ29" s="786"/>
      <c r="AK29" s="786"/>
      <c r="AL29" s="786"/>
      <c r="AM29" s="786"/>
      <c r="AN29" s="772"/>
    </row>
    <row r="30" spans="1:40" ht="43.5" customHeight="1">
      <c r="A30" s="522" t="s">
        <v>10</v>
      </c>
      <c r="B30" s="316" t="s">
        <v>11</v>
      </c>
      <c r="C30" s="316" t="s">
        <v>12</v>
      </c>
      <c r="D30" s="316" t="s">
        <v>13</v>
      </c>
      <c r="E30" s="316" t="s">
        <v>14</v>
      </c>
      <c r="F30" s="316" t="s">
        <v>15</v>
      </c>
      <c r="G30" s="316" t="s">
        <v>16</v>
      </c>
      <c r="H30" s="552" t="s">
        <v>17</v>
      </c>
      <c r="I30" s="552" t="s">
        <v>18</v>
      </c>
      <c r="J30" s="316" t="s">
        <v>19</v>
      </c>
      <c r="K30" s="316" t="s">
        <v>20</v>
      </c>
      <c r="L30" s="571" t="s">
        <v>48</v>
      </c>
      <c r="M30" s="571" t="s">
        <v>49</v>
      </c>
      <c r="N30" s="571" t="s">
        <v>50</v>
      </c>
      <c r="O30" s="571" t="s">
        <v>51</v>
      </c>
      <c r="P30" s="571" t="s">
        <v>52</v>
      </c>
      <c r="Q30" s="571" t="s">
        <v>53</v>
      </c>
      <c r="R30" s="571" t="s">
        <v>54</v>
      </c>
      <c r="S30" s="571" t="s">
        <v>55</v>
      </c>
      <c r="T30" s="571" t="s">
        <v>56</v>
      </c>
      <c r="U30" s="571" t="s">
        <v>57</v>
      </c>
      <c r="V30" s="571" t="s">
        <v>58</v>
      </c>
      <c r="W30" s="571" t="s">
        <v>59</v>
      </c>
      <c r="X30" s="571" t="s">
        <v>60</v>
      </c>
      <c r="Y30" s="552" t="s">
        <v>61</v>
      </c>
      <c r="Z30" s="317" t="s">
        <v>365</v>
      </c>
      <c r="AA30" s="316" t="s">
        <v>366</v>
      </c>
      <c r="AB30" s="515"/>
      <c r="AC30" s="318" t="s">
        <v>65</v>
      </c>
      <c r="AD30" s="318" t="s">
        <v>66</v>
      </c>
      <c r="AE30" s="318" t="s">
        <v>67</v>
      </c>
      <c r="AF30" s="318" t="s">
        <v>68</v>
      </c>
      <c r="AG30" s="318" t="s">
        <v>69</v>
      </c>
      <c r="AH30" s="318" t="s">
        <v>70</v>
      </c>
      <c r="AI30" s="318" t="s">
        <v>71</v>
      </c>
      <c r="AJ30" s="318" t="s">
        <v>72</v>
      </c>
      <c r="AK30" s="318" t="s">
        <v>73</v>
      </c>
      <c r="AL30" s="318" t="s">
        <v>74</v>
      </c>
      <c r="AM30" s="318" t="s">
        <v>75</v>
      </c>
      <c r="AN30" s="318" t="s">
        <v>367</v>
      </c>
    </row>
    <row r="31" spans="1:40" ht="39.75" customHeight="1">
      <c r="A31" s="857" t="s">
        <v>813</v>
      </c>
      <c r="B31" s="694" t="s">
        <v>369</v>
      </c>
      <c r="C31" s="980" t="s">
        <v>800</v>
      </c>
      <c r="D31" s="980" t="s">
        <v>801</v>
      </c>
      <c r="E31" s="980" t="s">
        <v>443</v>
      </c>
      <c r="F31" s="686" t="s">
        <v>802</v>
      </c>
      <c r="G31" s="686" t="s">
        <v>198</v>
      </c>
      <c r="H31" s="694">
        <v>1</v>
      </c>
      <c r="I31" s="686" t="s">
        <v>814</v>
      </c>
      <c r="J31" s="686" t="s">
        <v>375</v>
      </c>
      <c r="K31" s="686" t="s">
        <v>804</v>
      </c>
      <c r="L31" s="553" t="s">
        <v>44</v>
      </c>
      <c r="M31" s="554">
        <f t="shared" ref="M31:X31" si="6">+M44</f>
        <v>0</v>
      </c>
      <c r="N31" s="554">
        <f t="shared" si="6"/>
        <v>5.3999999999999992E-2</v>
      </c>
      <c r="O31" s="554">
        <f t="shared" si="6"/>
        <v>5.3999999999999992E-2</v>
      </c>
      <c r="P31" s="554">
        <f t="shared" si="6"/>
        <v>5.3999999999999992E-2</v>
      </c>
      <c r="Q31" s="554">
        <f t="shared" si="6"/>
        <v>5.3999999999999992E-2</v>
      </c>
      <c r="R31" s="554">
        <f t="shared" si="6"/>
        <v>5.3999999999999992E-2</v>
      </c>
      <c r="S31" s="554">
        <f t="shared" si="6"/>
        <v>5.3999999999999992E-2</v>
      </c>
      <c r="T31" s="554">
        <f t="shared" si="6"/>
        <v>0.254</v>
      </c>
      <c r="U31" s="554">
        <f t="shared" si="6"/>
        <v>0.254</v>
      </c>
      <c r="V31" s="554">
        <f t="shared" si="6"/>
        <v>5.3999999999999992E-2</v>
      </c>
      <c r="W31" s="554">
        <f t="shared" si="6"/>
        <v>5.3999999999999992E-2</v>
      </c>
      <c r="X31" s="554">
        <f t="shared" si="6"/>
        <v>6.0000000000000012E-2</v>
      </c>
      <c r="Y31" s="483">
        <f t="shared" ref="Y31:Y32" si="7">SUM(M31:X31)</f>
        <v>1</v>
      </c>
      <c r="Z31" s="973">
        <v>0.25</v>
      </c>
      <c r="AA31" s="983">
        <f>IF(OR(Y32=0,Z31=0),0,(Y32/Y31*Z31))</f>
        <v>0</v>
      </c>
      <c r="AB31" s="515"/>
      <c r="AC31" s="686"/>
      <c r="AD31" s="686"/>
      <c r="AE31" s="686"/>
      <c r="AF31" s="686"/>
      <c r="AG31" s="686"/>
      <c r="AH31" s="686"/>
      <c r="AI31" s="686"/>
      <c r="AJ31" s="686"/>
      <c r="AK31" s="686"/>
      <c r="AL31" s="686"/>
      <c r="AM31" s="686"/>
      <c r="AN31" s="686"/>
    </row>
    <row r="32" spans="1:40" ht="39.75" customHeight="1">
      <c r="A32" s="687"/>
      <c r="B32" s="688"/>
      <c r="C32" s="688"/>
      <c r="D32" s="688"/>
      <c r="E32" s="688"/>
      <c r="F32" s="688"/>
      <c r="G32" s="688"/>
      <c r="H32" s="688"/>
      <c r="I32" s="688"/>
      <c r="J32" s="688"/>
      <c r="K32" s="688"/>
      <c r="L32" s="555" t="s">
        <v>377</v>
      </c>
      <c r="M32" s="556">
        <f t="shared" ref="M32:X32" si="8">+M45</f>
        <v>0</v>
      </c>
      <c r="N32" s="556">
        <f t="shared" si="8"/>
        <v>0</v>
      </c>
      <c r="O32" s="556">
        <f t="shared" si="8"/>
        <v>0</v>
      </c>
      <c r="P32" s="556">
        <f t="shared" si="8"/>
        <v>0</v>
      </c>
      <c r="Q32" s="556">
        <f t="shared" si="8"/>
        <v>0</v>
      </c>
      <c r="R32" s="556">
        <f t="shared" si="8"/>
        <v>0</v>
      </c>
      <c r="S32" s="556">
        <f t="shared" si="8"/>
        <v>0</v>
      </c>
      <c r="T32" s="556">
        <f t="shared" si="8"/>
        <v>0</v>
      </c>
      <c r="U32" s="556">
        <f t="shared" si="8"/>
        <v>0</v>
      </c>
      <c r="V32" s="556">
        <f t="shared" si="8"/>
        <v>0</v>
      </c>
      <c r="W32" s="556">
        <f t="shared" si="8"/>
        <v>0</v>
      </c>
      <c r="X32" s="556">
        <f t="shared" si="8"/>
        <v>0</v>
      </c>
      <c r="Y32" s="557">
        <f t="shared" si="7"/>
        <v>0</v>
      </c>
      <c r="Z32" s="688"/>
      <c r="AA32" s="688"/>
      <c r="AB32" s="515"/>
      <c r="AC32" s="688"/>
      <c r="AD32" s="688"/>
      <c r="AE32" s="688"/>
      <c r="AF32" s="688"/>
      <c r="AG32" s="688"/>
      <c r="AH32" s="688"/>
      <c r="AI32" s="688"/>
      <c r="AJ32" s="688"/>
      <c r="AK32" s="688"/>
      <c r="AL32" s="688"/>
      <c r="AM32" s="688"/>
      <c r="AN32" s="688"/>
    </row>
    <row r="33" spans="1:40" ht="18" customHeight="1">
      <c r="A33" s="687"/>
      <c r="B33" s="558"/>
      <c r="C33" s="976" t="s">
        <v>378</v>
      </c>
      <c r="D33" s="748"/>
      <c r="E33" s="748"/>
      <c r="F33" s="748"/>
      <c r="G33" s="748"/>
      <c r="H33" s="748"/>
      <c r="I33" s="748"/>
      <c r="J33" s="958"/>
      <c r="K33" s="548"/>
      <c r="L33" s="559"/>
      <c r="M33" s="559"/>
      <c r="N33" s="559"/>
      <c r="O33" s="559"/>
      <c r="P33" s="559"/>
      <c r="Q33" s="559"/>
      <c r="R33" s="559"/>
      <c r="S33" s="559"/>
      <c r="T33" s="559"/>
      <c r="U33" s="559"/>
      <c r="V33" s="559"/>
      <c r="W33" s="559"/>
      <c r="X33" s="559"/>
      <c r="Y33" s="559"/>
      <c r="Z33" s="560" t="s">
        <v>379</v>
      </c>
      <c r="AA33" s="561"/>
      <c r="AB33" s="515"/>
      <c r="AC33" s="877"/>
      <c r="AD33" s="748"/>
      <c r="AE33" s="748"/>
      <c r="AF33" s="748"/>
      <c r="AG33" s="748"/>
      <c r="AH33" s="748"/>
      <c r="AI33" s="748"/>
      <c r="AJ33" s="748"/>
      <c r="AK33" s="748"/>
      <c r="AL33" s="748"/>
      <c r="AM33" s="748"/>
      <c r="AN33" s="749"/>
    </row>
    <row r="34" spans="1:40" ht="18" customHeight="1">
      <c r="A34" s="687"/>
      <c r="B34" s="694" t="s">
        <v>369</v>
      </c>
      <c r="C34" s="978" t="s">
        <v>815</v>
      </c>
      <c r="D34" s="783"/>
      <c r="E34" s="783"/>
      <c r="F34" s="783"/>
      <c r="G34" s="783"/>
      <c r="H34" s="783"/>
      <c r="I34" s="783"/>
      <c r="J34" s="784"/>
      <c r="K34" s="686"/>
      <c r="L34" s="553" t="s">
        <v>44</v>
      </c>
      <c r="M34" s="554"/>
      <c r="N34" s="554">
        <v>0.09</v>
      </c>
      <c r="O34" s="554">
        <v>0.09</v>
      </c>
      <c r="P34" s="554">
        <v>0.09</v>
      </c>
      <c r="Q34" s="554">
        <v>0.09</v>
      </c>
      <c r="R34" s="554">
        <v>0.09</v>
      </c>
      <c r="S34" s="554">
        <v>0.09</v>
      </c>
      <c r="T34" s="554">
        <v>0.09</v>
      </c>
      <c r="U34" s="554">
        <v>0.09</v>
      </c>
      <c r="V34" s="554">
        <v>0.09</v>
      </c>
      <c r="W34" s="554">
        <v>0.09</v>
      </c>
      <c r="X34" s="554">
        <v>0.1</v>
      </c>
      <c r="Y34" s="483">
        <f t="shared" ref="Y34:Y45" si="9">SUM(M34:X34)</f>
        <v>0.99999999999999978</v>
      </c>
      <c r="Z34" s="973">
        <v>0.4</v>
      </c>
      <c r="AA34" s="972">
        <f>IF(OR(Y35=0,Z34=0),0,(Y35/Y34*Z34))</f>
        <v>0</v>
      </c>
      <c r="AB34" s="515"/>
      <c r="AC34" s="686"/>
      <c r="AD34" s="686"/>
      <c r="AE34" s="686"/>
      <c r="AF34" s="686"/>
      <c r="AG34" s="686"/>
      <c r="AH34" s="686"/>
      <c r="AI34" s="686"/>
      <c r="AJ34" s="686"/>
      <c r="AK34" s="686"/>
      <c r="AL34" s="686"/>
      <c r="AM34" s="686"/>
      <c r="AN34" s="686"/>
    </row>
    <row r="35" spans="1:40" ht="18" customHeight="1">
      <c r="A35" s="687"/>
      <c r="B35" s="688"/>
      <c r="C35" s="707"/>
      <c r="D35" s="691"/>
      <c r="E35" s="691"/>
      <c r="F35" s="691"/>
      <c r="G35" s="691"/>
      <c r="H35" s="691"/>
      <c r="I35" s="691"/>
      <c r="J35" s="680"/>
      <c r="K35" s="688"/>
      <c r="L35" s="562" t="s">
        <v>377</v>
      </c>
      <c r="M35" s="563"/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57">
        <f t="shared" si="9"/>
        <v>0</v>
      </c>
      <c r="Z35" s="688"/>
      <c r="AA35" s="688"/>
      <c r="AB35" s="515"/>
      <c r="AC35" s="688"/>
      <c r="AD35" s="688"/>
      <c r="AE35" s="688"/>
      <c r="AF35" s="688"/>
      <c r="AG35" s="688"/>
      <c r="AH35" s="688"/>
      <c r="AI35" s="688"/>
      <c r="AJ35" s="688"/>
      <c r="AK35" s="688"/>
      <c r="AL35" s="688"/>
      <c r="AM35" s="688"/>
      <c r="AN35" s="688"/>
    </row>
    <row r="36" spans="1:40" ht="18" customHeight="1">
      <c r="A36" s="687"/>
      <c r="B36" s="694" t="s">
        <v>369</v>
      </c>
      <c r="C36" s="978" t="s">
        <v>816</v>
      </c>
      <c r="D36" s="783"/>
      <c r="E36" s="783"/>
      <c r="F36" s="783"/>
      <c r="G36" s="783"/>
      <c r="H36" s="783"/>
      <c r="I36" s="783"/>
      <c r="J36" s="784"/>
      <c r="K36" s="686"/>
      <c r="L36" s="553" t="s">
        <v>44</v>
      </c>
      <c r="M36" s="554"/>
      <c r="N36" s="554">
        <v>0.09</v>
      </c>
      <c r="O36" s="554">
        <v>0.09</v>
      </c>
      <c r="P36" s="554">
        <v>0.09</v>
      </c>
      <c r="Q36" s="554">
        <v>0.09</v>
      </c>
      <c r="R36" s="554">
        <v>0.09</v>
      </c>
      <c r="S36" s="554">
        <v>0.09</v>
      </c>
      <c r="T36" s="554">
        <v>0.09</v>
      </c>
      <c r="U36" s="554">
        <v>0.09</v>
      </c>
      <c r="V36" s="554">
        <v>0.09</v>
      </c>
      <c r="W36" s="554">
        <v>0.09</v>
      </c>
      <c r="X36" s="554">
        <v>0.1</v>
      </c>
      <c r="Y36" s="483">
        <f t="shared" si="9"/>
        <v>0.99999999999999978</v>
      </c>
      <c r="Z36" s="973">
        <v>0.2</v>
      </c>
      <c r="AA36" s="972">
        <f>IF(OR(Y37=0,Z36=0),0,(Y37/Y36*Z36))</f>
        <v>0</v>
      </c>
      <c r="AB36" s="515"/>
      <c r="AC36" s="686"/>
      <c r="AD36" s="686"/>
      <c r="AE36" s="686"/>
      <c r="AF36" s="686"/>
      <c r="AG36" s="686"/>
      <c r="AH36" s="686"/>
      <c r="AI36" s="686"/>
      <c r="AJ36" s="686"/>
      <c r="AK36" s="686"/>
      <c r="AL36" s="686"/>
      <c r="AM36" s="686"/>
      <c r="AN36" s="686"/>
    </row>
    <row r="37" spans="1:40" ht="18" customHeight="1">
      <c r="A37" s="687"/>
      <c r="B37" s="688"/>
      <c r="C37" s="707"/>
      <c r="D37" s="691"/>
      <c r="E37" s="691"/>
      <c r="F37" s="691"/>
      <c r="G37" s="691"/>
      <c r="H37" s="691"/>
      <c r="I37" s="691"/>
      <c r="J37" s="680"/>
      <c r="K37" s="688"/>
      <c r="L37" s="562" t="s">
        <v>377</v>
      </c>
      <c r="M37" s="563"/>
      <c r="N37" s="563"/>
      <c r="O37" s="563"/>
      <c r="P37" s="563"/>
      <c r="Q37" s="563"/>
      <c r="R37" s="563"/>
      <c r="S37" s="563"/>
      <c r="T37" s="563"/>
      <c r="U37" s="563"/>
      <c r="V37" s="563"/>
      <c r="W37" s="563"/>
      <c r="X37" s="563"/>
      <c r="Y37" s="557">
        <f t="shared" si="9"/>
        <v>0</v>
      </c>
      <c r="Z37" s="688"/>
      <c r="AA37" s="688"/>
      <c r="AB37" s="515"/>
      <c r="AC37" s="688"/>
      <c r="AD37" s="688"/>
      <c r="AE37" s="688"/>
      <c r="AF37" s="688"/>
      <c r="AG37" s="688"/>
      <c r="AH37" s="688"/>
      <c r="AI37" s="688"/>
      <c r="AJ37" s="688"/>
      <c r="AK37" s="688"/>
      <c r="AL37" s="688"/>
      <c r="AM37" s="688"/>
      <c r="AN37" s="688"/>
    </row>
    <row r="38" spans="1:40" ht="18" customHeight="1">
      <c r="A38" s="687"/>
      <c r="B38" s="694" t="s">
        <v>369</v>
      </c>
      <c r="C38" s="978" t="s">
        <v>817</v>
      </c>
      <c r="D38" s="783"/>
      <c r="E38" s="783"/>
      <c r="F38" s="783"/>
      <c r="G38" s="783"/>
      <c r="H38" s="783"/>
      <c r="I38" s="783"/>
      <c r="J38" s="784"/>
      <c r="K38" s="686"/>
      <c r="L38" s="553" t="s">
        <v>44</v>
      </c>
      <c r="M38" s="554"/>
      <c r="N38" s="554"/>
      <c r="O38" s="554"/>
      <c r="P38" s="554"/>
      <c r="Q38" s="554"/>
      <c r="R38" s="554"/>
      <c r="S38" s="554"/>
      <c r="T38" s="554">
        <v>1</v>
      </c>
      <c r="U38" s="554"/>
      <c r="V38" s="554"/>
      <c r="W38" s="554"/>
      <c r="X38" s="554"/>
      <c r="Y38" s="483">
        <f t="shared" si="9"/>
        <v>1</v>
      </c>
      <c r="Z38" s="973">
        <v>0.2</v>
      </c>
      <c r="AA38" s="972">
        <f>IF(OR(Y39=0,Z38=0),0,(Y39/Y38*Z38))</f>
        <v>0</v>
      </c>
      <c r="AB38" s="515"/>
      <c r="AC38" s="686"/>
      <c r="AD38" s="686"/>
      <c r="AE38" s="686"/>
      <c r="AF38" s="686"/>
      <c r="AG38" s="686"/>
      <c r="AH38" s="686"/>
      <c r="AI38" s="686"/>
      <c r="AJ38" s="686"/>
      <c r="AK38" s="686"/>
      <c r="AL38" s="686"/>
      <c r="AM38" s="686"/>
      <c r="AN38" s="686"/>
    </row>
    <row r="39" spans="1:40" ht="18" customHeight="1">
      <c r="A39" s="687"/>
      <c r="B39" s="688"/>
      <c r="C39" s="707"/>
      <c r="D39" s="691"/>
      <c r="E39" s="691"/>
      <c r="F39" s="691"/>
      <c r="G39" s="691"/>
      <c r="H39" s="691"/>
      <c r="I39" s="691"/>
      <c r="J39" s="680"/>
      <c r="K39" s="688"/>
      <c r="L39" s="562" t="s">
        <v>377</v>
      </c>
      <c r="M39" s="563"/>
      <c r="N39" s="563"/>
      <c r="O39" s="563"/>
      <c r="P39" s="563"/>
      <c r="Q39" s="563"/>
      <c r="R39" s="563"/>
      <c r="S39" s="563"/>
      <c r="T39" s="563"/>
      <c r="U39" s="563"/>
      <c r="V39" s="563"/>
      <c r="W39" s="563"/>
      <c r="X39" s="563"/>
      <c r="Y39" s="557">
        <f t="shared" si="9"/>
        <v>0</v>
      </c>
      <c r="Z39" s="688"/>
      <c r="AA39" s="688"/>
      <c r="AB39" s="515"/>
      <c r="AC39" s="688"/>
      <c r="AD39" s="688"/>
      <c r="AE39" s="688"/>
      <c r="AF39" s="688"/>
      <c r="AG39" s="688"/>
      <c r="AH39" s="688"/>
      <c r="AI39" s="688"/>
      <c r="AJ39" s="688"/>
      <c r="AK39" s="688"/>
      <c r="AL39" s="688"/>
      <c r="AM39" s="688"/>
      <c r="AN39" s="688"/>
    </row>
    <row r="40" spans="1:40" ht="18" customHeight="1">
      <c r="A40" s="687"/>
      <c r="B40" s="694" t="s">
        <v>369</v>
      </c>
      <c r="C40" s="978" t="s">
        <v>818</v>
      </c>
      <c r="D40" s="783"/>
      <c r="E40" s="783"/>
      <c r="F40" s="783"/>
      <c r="G40" s="783"/>
      <c r="H40" s="783"/>
      <c r="I40" s="783"/>
      <c r="J40" s="784"/>
      <c r="K40" s="686"/>
      <c r="L40" s="553" t="s">
        <v>44</v>
      </c>
      <c r="M40" s="554"/>
      <c r="N40" s="554"/>
      <c r="O40" s="554"/>
      <c r="P40" s="554"/>
      <c r="Q40" s="554"/>
      <c r="R40" s="554"/>
      <c r="S40" s="554"/>
      <c r="T40" s="554"/>
      <c r="U40" s="554">
        <v>1</v>
      </c>
      <c r="V40" s="554"/>
      <c r="W40" s="554"/>
      <c r="X40" s="554"/>
      <c r="Y40" s="483">
        <f t="shared" si="9"/>
        <v>1</v>
      </c>
      <c r="Z40" s="973">
        <v>0.2</v>
      </c>
      <c r="AA40" s="972">
        <f>IF(OR(Y41=0,Z40=0),0,(Y41/Y40*Z40))</f>
        <v>0</v>
      </c>
      <c r="AB40" s="515"/>
      <c r="AC40" s="686"/>
      <c r="AD40" s="686"/>
      <c r="AE40" s="686"/>
      <c r="AF40" s="686"/>
      <c r="AG40" s="686"/>
      <c r="AH40" s="686"/>
      <c r="AI40" s="686"/>
      <c r="AJ40" s="686"/>
      <c r="AK40" s="686"/>
      <c r="AL40" s="686"/>
      <c r="AM40" s="686"/>
      <c r="AN40" s="686"/>
    </row>
    <row r="41" spans="1:40" ht="18" customHeight="1">
      <c r="A41" s="687"/>
      <c r="B41" s="688"/>
      <c r="C41" s="707"/>
      <c r="D41" s="691"/>
      <c r="E41" s="691"/>
      <c r="F41" s="691"/>
      <c r="G41" s="691"/>
      <c r="H41" s="691"/>
      <c r="I41" s="691"/>
      <c r="J41" s="680"/>
      <c r="K41" s="688"/>
      <c r="L41" s="562" t="s">
        <v>377</v>
      </c>
      <c r="M41" s="563"/>
      <c r="N41" s="563"/>
      <c r="O41" s="563"/>
      <c r="P41" s="563"/>
      <c r="Q41" s="563"/>
      <c r="R41" s="563"/>
      <c r="S41" s="563"/>
      <c r="T41" s="563"/>
      <c r="U41" s="563"/>
      <c r="V41" s="563"/>
      <c r="W41" s="563"/>
      <c r="X41" s="563"/>
      <c r="Y41" s="557">
        <f t="shared" si="9"/>
        <v>0</v>
      </c>
      <c r="Z41" s="688"/>
      <c r="AA41" s="688"/>
      <c r="AB41" s="515"/>
      <c r="AC41" s="688"/>
      <c r="AD41" s="688"/>
      <c r="AE41" s="688"/>
      <c r="AF41" s="688"/>
      <c r="AG41" s="688"/>
      <c r="AH41" s="688"/>
      <c r="AI41" s="688"/>
      <c r="AJ41" s="688"/>
      <c r="AK41" s="688"/>
      <c r="AL41" s="688"/>
      <c r="AM41" s="688"/>
      <c r="AN41" s="688"/>
    </row>
    <row r="42" spans="1:40" ht="18" customHeight="1">
      <c r="A42" s="687"/>
      <c r="B42" s="694"/>
      <c r="C42" s="978"/>
      <c r="D42" s="783"/>
      <c r="E42" s="783"/>
      <c r="F42" s="783"/>
      <c r="G42" s="783"/>
      <c r="H42" s="783"/>
      <c r="I42" s="783"/>
      <c r="J42" s="784"/>
      <c r="K42" s="686"/>
      <c r="L42" s="553" t="s">
        <v>44</v>
      </c>
      <c r="M42" s="554"/>
      <c r="N42" s="554"/>
      <c r="O42" s="554"/>
      <c r="P42" s="554"/>
      <c r="Q42" s="554"/>
      <c r="R42" s="554"/>
      <c r="S42" s="554"/>
      <c r="T42" s="554"/>
      <c r="U42" s="554"/>
      <c r="V42" s="554"/>
      <c r="W42" s="554"/>
      <c r="X42" s="554"/>
      <c r="Y42" s="483">
        <f t="shared" si="9"/>
        <v>0</v>
      </c>
      <c r="Z42" s="973"/>
      <c r="AA42" s="972">
        <f>IF(OR(Y43=0,Z42=0),0,(Y43/Y42*Z42))</f>
        <v>0</v>
      </c>
      <c r="AB42" s="515"/>
      <c r="AC42" s="686"/>
      <c r="AD42" s="686"/>
      <c r="AE42" s="686"/>
      <c r="AF42" s="686"/>
      <c r="AG42" s="686"/>
      <c r="AH42" s="686"/>
      <c r="AI42" s="686"/>
      <c r="AJ42" s="686"/>
      <c r="AK42" s="686"/>
      <c r="AL42" s="686"/>
      <c r="AM42" s="686"/>
      <c r="AN42" s="686"/>
    </row>
    <row r="43" spans="1:40" ht="18" customHeight="1">
      <c r="A43" s="687"/>
      <c r="B43" s="688"/>
      <c r="C43" s="707"/>
      <c r="D43" s="691"/>
      <c r="E43" s="691"/>
      <c r="F43" s="691"/>
      <c r="G43" s="691"/>
      <c r="H43" s="691"/>
      <c r="I43" s="691"/>
      <c r="J43" s="680"/>
      <c r="K43" s="688"/>
      <c r="L43" s="562" t="s">
        <v>377</v>
      </c>
      <c r="M43" s="563"/>
      <c r="N43" s="563"/>
      <c r="O43" s="563"/>
      <c r="P43" s="563"/>
      <c r="Q43" s="563"/>
      <c r="R43" s="563"/>
      <c r="S43" s="563"/>
      <c r="T43" s="563"/>
      <c r="U43" s="563"/>
      <c r="V43" s="563"/>
      <c r="W43" s="563"/>
      <c r="X43" s="563"/>
      <c r="Y43" s="557">
        <f t="shared" si="9"/>
        <v>0</v>
      </c>
      <c r="Z43" s="688"/>
      <c r="AA43" s="688"/>
      <c r="AB43" s="572"/>
      <c r="AC43" s="688"/>
      <c r="AD43" s="688"/>
      <c r="AE43" s="688"/>
      <c r="AF43" s="688"/>
      <c r="AG43" s="688"/>
      <c r="AH43" s="688"/>
      <c r="AI43" s="688"/>
      <c r="AJ43" s="688"/>
      <c r="AK43" s="688"/>
      <c r="AL43" s="688"/>
      <c r="AM43" s="688"/>
      <c r="AN43" s="688"/>
    </row>
    <row r="44" spans="1:40" ht="18" customHeight="1">
      <c r="A44" s="687"/>
      <c r="B44" s="538"/>
      <c r="C44" s="960" t="s">
        <v>383</v>
      </c>
      <c r="D44" s="783"/>
      <c r="E44" s="783"/>
      <c r="F44" s="783"/>
      <c r="G44" s="783"/>
      <c r="H44" s="783"/>
      <c r="I44" s="783"/>
      <c r="J44" s="784"/>
      <c r="K44" s="538"/>
      <c r="L44" s="565" t="s">
        <v>44</v>
      </c>
      <c r="M44" s="566">
        <f t="shared" ref="M44:X44" si="10">+M34*$Z$34+M36*$Z$36+M38*$Z$38+M40*$Z$40+M42*$Z$42</f>
        <v>0</v>
      </c>
      <c r="N44" s="566">
        <f t="shared" si="10"/>
        <v>5.3999999999999992E-2</v>
      </c>
      <c r="O44" s="566">
        <f t="shared" si="10"/>
        <v>5.3999999999999992E-2</v>
      </c>
      <c r="P44" s="566">
        <f t="shared" si="10"/>
        <v>5.3999999999999992E-2</v>
      </c>
      <c r="Q44" s="566">
        <f t="shared" si="10"/>
        <v>5.3999999999999992E-2</v>
      </c>
      <c r="R44" s="566">
        <f t="shared" si="10"/>
        <v>5.3999999999999992E-2</v>
      </c>
      <c r="S44" s="566">
        <f t="shared" si="10"/>
        <v>5.3999999999999992E-2</v>
      </c>
      <c r="T44" s="566">
        <f t="shared" si="10"/>
        <v>0.254</v>
      </c>
      <c r="U44" s="566">
        <f t="shared" si="10"/>
        <v>0.254</v>
      </c>
      <c r="V44" s="566">
        <f t="shared" si="10"/>
        <v>5.3999999999999992E-2</v>
      </c>
      <c r="W44" s="566">
        <f t="shared" si="10"/>
        <v>5.3999999999999992E-2</v>
      </c>
      <c r="X44" s="566">
        <f t="shared" si="10"/>
        <v>6.0000000000000012E-2</v>
      </c>
      <c r="Y44" s="567">
        <f t="shared" si="9"/>
        <v>1</v>
      </c>
      <c r="Z44" s="974">
        <f>SUM(Z34:Z43)</f>
        <v>1</v>
      </c>
      <c r="AA44" s="975">
        <f>IF(OR(Y45=0,Z44=0),0,(Y45/Y44*Z44))</f>
        <v>0</v>
      </c>
      <c r="AB44" s="515"/>
      <c r="AC44" s="841" t="s">
        <v>384</v>
      </c>
      <c r="AD44" s="783"/>
      <c r="AE44" s="783"/>
      <c r="AF44" s="783"/>
      <c r="AG44" s="783"/>
      <c r="AH44" s="783"/>
      <c r="AI44" s="783"/>
      <c r="AJ44" s="783"/>
      <c r="AK44" s="783"/>
      <c r="AL44" s="783"/>
      <c r="AM44" s="783"/>
      <c r="AN44" s="784"/>
    </row>
    <row r="45" spans="1:40" ht="18" customHeight="1">
      <c r="A45" s="767"/>
      <c r="B45" s="542"/>
      <c r="C45" s="906"/>
      <c r="D45" s="786"/>
      <c r="E45" s="786"/>
      <c r="F45" s="786"/>
      <c r="G45" s="786"/>
      <c r="H45" s="786"/>
      <c r="I45" s="786"/>
      <c r="J45" s="772"/>
      <c r="K45" s="542"/>
      <c r="L45" s="568" t="s">
        <v>377</v>
      </c>
      <c r="M45" s="569">
        <f t="shared" ref="M45:X45" si="11">+M35*$Z$34+M37*$Z$36+M39*$Z$38+M41*$Z$40+M43*$Z$42</f>
        <v>0</v>
      </c>
      <c r="N45" s="569">
        <f t="shared" si="11"/>
        <v>0</v>
      </c>
      <c r="O45" s="569">
        <f t="shared" si="11"/>
        <v>0</v>
      </c>
      <c r="P45" s="569">
        <f t="shared" si="11"/>
        <v>0</v>
      </c>
      <c r="Q45" s="569">
        <f t="shared" si="11"/>
        <v>0</v>
      </c>
      <c r="R45" s="569">
        <f t="shared" si="11"/>
        <v>0</v>
      </c>
      <c r="S45" s="569">
        <f t="shared" si="11"/>
        <v>0</v>
      </c>
      <c r="T45" s="569">
        <f t="shared" si="11"/>
        <v>0</v>
      </c>
      <c r="U45" s="569">
        <f t="shared" si="11"/>
        <v>0</v>
      </c>
      <c r="V45" s="569">
        <f t="shared" si="11"/>
        <v>0</v>
      </c>
      <c r="W45" s="569">
        <f t="shared" si="11"/>
        <v>0</v>
      </c>
      <c r="X45" s="569">
        <f t="shared" si="11"/>
        <v>0</v>
      </c>
      <c r="Y45" s="570">
        <f t="shared" si="9"/>
        <v>0</v>
      </c>
      <c r="Z45" s="767"/>
      <c r="AA45" s="767"/>
      <c r="AB45" s="515"/>
      <c r="AC45" s="842"/>
      <c r="AD45" s="786"/>
      <c r="AE45" s="786"/>
      <c r="AF45" s="786"/>
      <c r="AG45" s="786"/>
      <c r="AH45" s="786"/>
      <c r="AI45" s="786"/>
      <c r="AJ45" s="786"/>
      <c r="AK45" s="786"/>
      <c r="AL45" s="786"/>
      <c r="AM45" s="786"/>
      <c r="AN45" s="772"/>
    </row>
    <row r="46" spans="1:40" ht="43.5" customHeight="1">
      <c r="A46" s="522" t="s">
        <v>10</v>
      </c>
      <c r="B46" s="316" t="s">
        <v>11</v>
      </c>
      <c r="C46" s="316" t="s">
        <v>12</v>
      </c>
      <c r="D46" s="316" t="s">
        <v>13</v>
      </c>
      <c r="E46" s="316" t="s">
        <v>14</v>
      </c>
      <c r="F46" s="316" t="s">
        <v>15</v>
      </c>
      <c r="G46" s="316" t="s">
        <v>16</v>
      </c>
      <c r="H46" s="552" t="s">
        <v>17</v>
      </c>
      <c r="I46" s="552" t="s">
        <v>18</v>
      </c>
      <c r="J46" s="316" t="s">
        <v>19</v>
      </c>
      <c r="K46" s="316" t="s">
        <v>20</v>
      </c>
      <c r="L46" s="552" t="s">
        <v>48</v>
      </c>
      <c r="M46" s="552" t="s">
        <v>49</v>
      </c>
      <c r="N46" s="552" t="s">
        <v>50</v>
      </c>
      <c r="O46" s="552" t="s">
        <v>51</v>
      </c>
      <c r="P46" s="552" t="s">
        <v>52</v>
      </c>
      <c r="Q46" s="552" t="s">
        <v>53</v>
      </c>
      <c r="R46" s="552" t="s">
        <v>54</v>
      </c>
      <c r="S46" s="552" t="s">
        <v>55</v>
      </c>
      <c r="T46" s="552" t="s">
        <v>56</v>
      </c>
      <c r="U46" s="552" t="s">
        <v>57</v>
      </c>
      <c r="V46" s="552" t="s">
        <v>58</v>
      </c>
      <c r="W46" s="552" t="s">
        <v>59</v>
      </c>
      <c r="X46" s="552" t="s">
        <v>60</v>
      </c>
      <c r="Y46" s="552" t="s">
        <v>61</v>
      </c>
      <c r="Z46" s="317" t="s">
        <v>365</v>
      </c>
      <c r="AA46" s="316" t="s">
        <v>366</v>
      </c>
      <c r="AB46" s="515"/>
      <c r="AC46" s="318" t="s">
        <v>65</v>
      </c>
      <c r="AD46" s="318" t="s">
        <v>66</v>
      </c>
      <c r="AE46" s="318" t="s">
        <v>67</v>
      </c>
      <c r="AF46" s="318" t="s">
        <v>68</v>
      </c>
      <c r="AG46" s="318" t="s">
        <v>69</v>
      </c>
      <c r="AH46" s="318" t="s">
        <v>70</v>
      </c>
      <c r="AI46" s="318" t="s">
        <v>71</v>
      </c>
      <c r="AJ46" s="318" t="s">
        <v>72</v>
      </c>
      <c r="AK46" s="318" t="s">
        <v>73</v>
      </c>
      <c r="AL46" s="318" t="s">
        <v>74</v>
      </c>
      <c r="AM46" s="318" t="s">
        <v>75</v>
      </c>
      <c r="AN46" s="318" t="s">
        <v>367</v>
      </c>
    </row>
    <row r="47" spans="1:40" ht="46.5" customHeight="1">
      <c r="A47" s="857" t="s">
        <v>819</v>
      </c>
      <c r="B47" s="694" t="s">
        <v>645</v>
      </c>
      <c r="C47" s="980" t="s">
        <v>800</v>
      </c>
      <c r="D47" s="980" t="s">
        <v>801</v>
      </c>
      <c r="E47" s="980" t="s">
        <v>443</v>
      </c>
      <c r="F47" s="686" t="s">
        <v>802</v>
      </c>
      <c r="G47" s="686" t="s">
        <v>820</v>
      </c>
      <c r="H47" s="686">
        <v>1</v>
      </c>
      <c r="I47" s="686" t="s">
        <v>821</v>
      </c>
      <c r="J47" s="686" t="s">
        <v>455</v>
      </c>
      <c r="K47" s="686" t="s">
        <v>804</v>
      </c>
      <c r="L47" s="553" t="s">
        <v>44</v>
      </c>
      <c r="M47" s="554">
        <f t="shared" ref="M47:X47" si="12">+M60</f>
        <v>0</v>
      </c>
      <c r="N47" s="554">
        <f t="shared" si="12"/>
        <v>0</v>
      </c>
      <c r="O47" s="554">
        <f t="shared" si="12"/>
        <v>0</v>
      </c>
      <c r="P47" s="554">
        <f t="shared" si="12"/>
        <v>0</v>
      </c>
      <c r="Q47" s="554">
        <f t="shared" si="12"/>
        <v>0</v>
      </c>
      <c r="R47" s="554">
        <f t="shared" si="12"/>
        <v>0</v>
      </c>
      <c r="S47" s="554">
        <f t="shared" si="12"/>
        <v>0.3</v>
      </c>
      <c r="T47" s="554">
        <f t="shared" si="12"/>
        <v>0</v>
      </c>
      <c r="U47" s="554">
        <f t="shared" si="12"/>
        <v>0</v>
      </c>
      <c r="V47" s="554">
        <f t="shared" si="12"/>
        <v>0.55000000000000004</v>
      </c>
      <c r="W47" s="554">
        <f t="shared" si="12"/>
        <v>0.15</v>
      </c>
      <c r="X47" s="554">
        <f t="shared" si="12"/>
        <v>0</v>
      </c>
      <c r="Y47" s="483">
        <f t="shared" ref="Y47:Y48" si="13">SUM(M47:X47)</f>
        <v>1</v>
      </c>
      <c r="Z47" s="973">
        <v>0.25</v>
      </c>
      <c r="AA47" s="983">
        <f>IF(OR(Y48=0,Z47=0),0,(Y48/Y47*Z47))</f>
        <v>0</v>
      </c>
      <c r="AB47" s="515"/>
      <c r="AC47" s="686"/>
      <c r="AD47" s="686"/>
      <c r="AE47" s="686"/>
      <c r="AF47" s="686"/>
      <c r="AG47" s="686"/>
      <c r="AH47" s="686"/>
      <c r="AI47" s="686"/>
      <c r="AJ47" s="686"/>
      <c r="AK47" s="686"/>
      <c r="AL47" s="686"/>
      <c r="AM47" s="686"/>
      <c r="AN47" s="686"/>
    </row>
    <row r="48" spans="1:40" ht="46.5" customHeight="1">
      <c r="A48" s="687"/>
      <c r="B48" s="688"/>
      <c r="C48" s="688"/>
      <c r="D48" s="688"/>
      <c r="E48" s="688"/>
      <c r="F48" s="688"/>
      <c r="G48" s="688"/>
      <c r="H48" s="688"/>
      <c r="I48" s="688"/>
      <c r="J48" s="688"/>
      <c r="K48" s="688"/>
      <c r="L48" s="555" t="s">
        <v>377</v>
      </c>
      <c r="M48" s="556">
        <f t="shared" ref="M48:X48" si="14">+M61</f>
        <v>0</v>
      </c>
      <c r="N48" s="556">
        <f t="shared" si="14"/>
        <v>0</v>
      </c>
      <c r="O48" s="556">
        <f t="shared" si="14"/>
        <v>0</v>
      </c>
      <c r="P48" s="556">
        <f t="shared" si="14"/>
        <v>0</v>
      </c>
      <c r="Q48" s="556">
        <f t="shared" si="14"/>
        <v>0</v>
      </c>
      <c r="R48" s="556">
        <f t="shared" si="14"/>
        <v>0</v>
      </c>
      <c r="S48" s="556">
        <f t="shared" si="14"/>
        <v>0</v>
      </c>
      <c r="T48" s="556">
        <f t="shared" si="14"/>
        <v>0</v>
      </c>
      <c r="U48" s="556">
        <f t="shared" si="14"/>
        <v>0</v>
      </c>
      <c r="V48" s="556">
        <f t="shared" si="14"/>
        <v>0</v>
      </c>
      <c r="W48" s="556">
        <f t="shared" si="14"/>
        <v>0</v>
      </c>
      <c r="X48" s="556">
        <f t="shared" si="14"/>
        <v>0</v>
      </c>
      <c r="Y48" s="557">
        <f t="shared" si="13"/>
        <v>0</v>
      </c>
      <c r="Z48" s="688"/>
      <c r="AA48" s="688"/>
      <c r="AB48" s="515"/>
      <c r="AC48" s="688"/>
      <c r="AD48" s="688"/>
      <c r="AE48" s="688"/>
      <c r="AF48" s="688"/>
      <c r="AG48" s="688"/>
      <c r="AH48" s="688"/>
      <c r="AI48" s="688"/>
      <c r="AJ48" s="688"/>
      <c r="AK48" s="688"/>
      <c r="AL48" s="688"/>
      <c r="AM48" s="688"/>
      <c r="AN48" s="688"/>
    </row>
    <row r="49" spans="1:40" ht="18" customHeight="1">
      <c r="A49" s="687"/>
      <c r="B49" s="558"/>
      <c r="C49" s="976" t="s">
        <v>378</v>
      </c>
      <c r="D49" s="748"/>
      <c r="E49" s="748"/>
      <c r="F49" s="748"/>
      <c r="G49" s="748"/>
      <c r="H49" s="748"/>
      <c r="I49" s="748"/>
      <c r="J49" s="958"/>
      <c r="K49" s="548"/>
      <c r="L49" s="559"/>
      <c r="M49" s="559"/>
      <c r="N49" s="559"/>
      <c r="O49" s="559"/>
      <c r="P49" s="559"/>
      <c r="Q49" s="559"/>
      <c r="R49" s="559"/>
      <c r="S49" s="559"/>
      <c r="T49" s="559"/>
      <c r="U49" s="559"/>
      <c r="V49" s="559"/>
      <c r="W49" s="559"/>
      <c r="X49" s="559"/>
      <c r="Y49" s="559"/>
      <c r="Z49" s="560" t="s">
        <v>379</v>
      </c>
      <c r="AA49" s="561"/>
      <c r="AB49" s="515"/>
      <c r="AC49" s="877"/>
      <c r="AD49" s="748"/>
      <c r="AE49" s="748"/>
      <c r="AF49" s="748"/>
      <c r="AG49" s="748"/>
      <c r="AH49" s="748"/>
      <c r="AI49" s="748"/>
      <c r="AJ49" s="748"/>
      <c r="AK49" s="748"/>
      <c r="AL49" s="748"/>
      <c r="AM49" s="748"/>
      <c r="AN49" s="749"/>
    </row>
    <row r="50" spans="1:40" ht="18" customHeight="1">
      <c r="A50" s="687"/>
      <c r="B50" s="694" t="s">
        <v>645</v>
      </c>
      <c r="C50" s="977" t="s">
        <v>822</v>
      </c>
      <c r="D50" s="783"/>
      <c r="E50" s="783"/>
      <c r="F50" s="783"/>
      <c r="G50" s="783"/>
      <c r="H50" s="783"/>
      <c r="I50" s="783"/>
      <c r="J50" s="784"/>
      <c r="K50" s="686"/>
      <c r="L50" s="553" t="s">
        <v>44</v>
      </c>
      <c r="M50" s="554"/>
      <c r="N50" s="554"/>
      <c r="O50" s="554"/>
      <c r="P50" s="554"/>
      <c r="Q50" s="554"/>
      <c r="R50" s="554"/>
      <c r="S50" s="554">
        <v>1</v>
      </c>
      <c r="T50" s="554"/>
      <c r="U50" s="554"/>
      <c r="V50" s="554"/>
      <c r="W50" s="554"/>
      <c r="X50" s="554"/>
      <c r="Y50" s="483">
        <f t="shared" ref="Y50:Y61" si="15">SUM(M50:X50)</f>
        <v>1</v>
      </c>
      <c r="Z50" s="973">
        <v>0.3</v>
      </c>
      <c r="AA50" s="972">
        <f>IF(OR(Y51=0,Z50=0),0,(Y51/Y50*Z50))</f>
        <v>0</v>
      </c>
      <c r="AB50" s="515"/>
      <c r="AC50" s="686"/>
      <c r="AD50" s="686"/>
      <c r="AE50" s="686"/>
      <c r="AF50" s="686"/>
      <c r="AG50" s="686"/>
      <c r="AH50" s="686"/>
      <c r="AI50" s="686"/>
      <c r="AJ50" s="686"/>
      <c r="AK50" s="686"/>
      <c r="AL50" s="686"/>
      <c r="AM50" s="686"/>
      <c r="AN50" s="686"/>
    </row>
    <row r="51" spans="1:40" ht="18" customHeight="1">
      <c r="A51" s="687"/>
      <c r="B51" s="688"/>
      <c r="C51" s="707"/>
      <c r="D51" s="691"/>
      <c r="E51" s="691"/>
      <c r="F51" s="691"/>
      <c r="G51" s="691"/>
      <c r="H51" s="691"/>
      <c r="I51" s="691"/>
      <c r="J51" s="680"/>
      <c r="K51" s="688"/>
      <c r="L51" s="562" t="s">
        <v>377</v>
      </c>
      <c r="M51" s="563"/>
      <c r="N51" s="563"/>
      <c r="O51" s="563"/>
      <c r="P51" s="563"/>
      <c r="Q51" s="563"/>
      <c r="R51" s="563"/>
      <c r="S51" s="563"/>
      <c r="T51" s="563"/>
      <c r="U51" s="563"/>
      <c r="V51" s="563"/>
      <c r="W51" s="563"/>
      <c r="X51" s="563"/>
      <c r="Y51" s="557">
        <f t="shared" si="15"/>
        <v>0</v>
      </c>
      <c r="Z51" s="688"/>
      <c r="AA51" s="688"/>
      <c r="AB51" s="515"/>
      <c r="AC51" s="688"/>
      <c r="AD51" s="688"/>
      <c r="AE51" s="688"/>
      <c r="AF51" s="688"/>
      <c r="AG51" s="688"/>
      <c r="AH51" s="688"/>
      <c r="AI51" s="688"/>
      <c r="AJ51" s="688"/>
      <c r="AK51" s="688"/>
      <c r="AL51" s="688"/>
      <c r="AM51" s="688"/>
      <c r="AN51" s="688"/>
    </row>
    <row r="52" spans="1:40" ht="18" customHeight="1">
      <c r="A52" s="687"/>
      <c r="B52" s="694" t="s">
        <v>645</v>
      </c>
      <c r="C52" s="977" t="s">
        <v>823</v>
      </c>
      <c r="D52" s="783"/>
      <c r="E52" s="783"/>
      <c r="F52" s="783"/>
      <c r="G52" s="783"/>
      <c r="H52" s="783"/>
      <c r="I52" s="783"/>
      <c r="J52" s="784"/>
      <c r="K52" s="686"/>
      <c r="L52" s="553" t="s">
        <v>44</v>
      </c>
      <c r="M52" s="554"/>
      <c r="N52" s="554"/>
      <c r="O52" s="554"/>
      <c r="P52" s="554"/>
      <c r="Q52" s="554"/>
      <c r="R52" s="554"/>
      <c r="S52" s="554"/>
      <c r="T52" s="554"/>
      <c r="U52" s="554"/>
      <c r="V52" s="554">
        <v>1</v>
      </c>
      <c r="W52" s="554"/>
      <c r="X52" s="554"/>
      <c r="Y52" s="483">
        <f t="shared" si="15"/>
        <v>1</v>
      </c>
      <c r="Z52" s="973">
        <v>0.4</v>
      </c>
      <c r="AA52" s="972">
        <f>IF(OR(Y53=0,Z52=0),0,(Y53/Y52*Z52))</f>
        <v>0</v>
      </c>
      <c r="AB52" s="515"/>
      <c r="AC52" s="686"/>
      <c r="AD52" s="686"/>
      <c r="AE52" s="686"/>
      <c r="AF52" s="686"/>
      <c r="AG52" s="686"/>
      <c r="AH52" s="686"/>
      <c r="AI52" s="686"/>
      <c r="AJ52" s="686"/>
      <c r="AK52" s="686"/>
      <c r="AL52" s="686"/>
      <c r="AM52" s="686"/>
      <c r="AN52" s="686"/>
    </row>
    <row r="53" spans="1:40" ht="18" customHeight="1">
      <c r="A53" s="687"/>
      <c r="B53" s="688"/>
      <c r="C53" s="707"/>
      <c r="D53" s="691"/>
      <c r="E53" s="691"/>
      <c r="F53" s="691"/>
      <c r="G53" s="691"/>
      <c r="H53" s="691"/>
      <c r="I53" s="691"/>
      <c r="J53" s="680"/>
      <c r="K53" s="688"/>
      <c r="L53" s="562" t="s">
        <v>377</v>
      </c>
      <c r="M53" s="563"/>
      <c r="N53" s="563"/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57">
        <f t="shared" si="15"/>
        <v>0</v>
      </c>
      <c r="Z53" s="688"/>
      <c r="AA53" s="688"/>
      <c r="AB53" s="515"/>
      <c r="AC53" s="688"/>
      <c r="AD53" s="688"/>
      <c r="AE53" s="688"/>
      <c r="AF53" s="688"/>
      <c r="AG53" s="688"/>
      <c r="AH53" s="688"/>
      <c r="AI53" s="688"/>
      <c r="AJ53" s="688"/>
      <c r="AK53" s="688"/>
      <c r="AL53" s="688"/>
      <c r="AM53" s="688"/>
      <c r="AN53" s="688"/>
    </row>
    <row r="54" spans="1:40" ht="18" customHeight="1">
      <c r="A54" s="687"/>
      <c r="B54" s="694" t="s">
        <v>645</v>
      </c>
      <c r="C54" s="977" t="s">
        <v>824</v>
      </c>
      <c r="D54" s="783"/>
      <c r="E54" s="783"/>
      <c r="F54" s="783"/>
      <c r="G54" s="783"/>
      <c r="H54" s="783"/>
      <c r="I54" s="783"/>
      <c r="J54" s="784"/>
      <c r="K54" s="686"/>
      <c r="L54" s="553" t="s">
        <v>44</v>
      </c>
      <c r="M54" s="554"/>
      <c r="N54" s="554"/>
      <c r="O54" s="554"/>
      <c r="P54" s="554"/>
      <c r="Q54" s="554"/>
      <c r="R54" s="554"/>
      <c r="S54" s="554"/>
      <c r="T54" s="554"/>
      <c r="U54" s="554"/>
      <c r="V54" s="573">
        <v>0.5</v>
      </c>
      <c r="W54" s="573">
        <v>0.5</v>
      </c>
      <c r="X54" s="574"/>
      <c r="Y54" s="483">
        <f t="shared" si="15"/>
        <v>1</v>
      </c>
      <c r="Z54" s="973">
        <v>0.3</v>
      </c>
      <c r="AA54" s="972">
        <f>IF(OR(Y55=0,Z54=0),0,(Y55/Y54*Z54))</f>
        <v>0</v>
      </c>
      <c r="AB54" s="515"/>
      <c r="AC54" s="686"/>
      <c r="AD54" s="686"/>
      <c r="AE54" s="686"/>
      <c r="AF54" s="686"/>
      <c r="AG54" s="686"/>
      <c r="AH54" s="686"/>
      <c r="AI54" s="686"/>
      <c r="AJ54" s="686"/>
      <c r="AK54" s="686"/>
      <c r="AL54" s="686"/>
      <c r="AM54" s="686"/>
      <c r="AN54" s="686"/>
    </row>
    <row r="55" spans="1:40" ht="18" customHeight="1">
      <c r="A55" s="687"/>
      <c r="B55" s="688"/>
      <c r="C55" s="707"/>
      <c r="D55" s="691"/>
      <c r="E55" s="691"/>
      <c r="F55" s="691"/>
      <c r="G55" s="691"/>
      <c r="H55" s="691"/>
      <c r="I55" s="691"/>
      <c r="J55" s="680"/>
      <c r="K55" s="688"/>
      <c r="L55" s="562" t="s">
        <v>377</v>
      </c>
      <c r="M55" s="563"/>
      <c r="N55" s="563"/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57">
        <f t="shared" si="15"/>
        <v>0</v>
      </c>
      <c r="Z55" s="688"/>
      <c r="AA55" s="688"/>
      <c r="AB55" s="515"/>
      <c r="AC55" s="688"/>
      <c r="AD55" s="688"/>
      <c r="AE55" s="688"/>
      <c r="AF55" s="688"/>
      <c r="AG55" s="688"/>
      <c r="AH55" s="688"/>
      <c r="AI55" s="688"/>
      <c r="AJ55" s="688"/>
      <c r="AK55" s="688"/>
      <c r="AL55" s="688"/>
      <c r="AM55" s="688"/>
      <c r="AN55" s="688"/>
    </row>
    <row r="56" spans="1:40" ht="18" customHeight="1">
      <c r="A56" s="687"/>
      <c r="B56" s="694"/>
      <c r="C56" s="988"/>
      <c r="D56" s="690"/>
      <c r="E56" s="690"/>
      <c r="F56" s="690"/>
      <c r="G56" s="690"/>
      <c r="H56" s="690"/>
      <c r="I56" s="690"/>
      <c r="J56" s="679"/>
      <c r="K56" s="686"/>
      <c r="L56" s="553" t="s">
        <v>44</v>
      </c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483">
        <f t="shared" si="15"/>
        <v>0</v>
      </c>
      <c r="Z56" s="973"/>
      <c r="AA56" s="972">
        <f>IF(OR(Y57=0,Z56=0),0,(Y57/Y56*Z56))</f>
        <v>0</v>
      </c>
      <c r="AB56" s="515"/>
      <c r="AC56" s="686"/>
      <c r="AD56" s="686"/>
      <c r="AE56" s="686"/>
      <c r="AF56" s="686"/>
      <c r="AG56" s="686"/>
      <c r="AH56" s="686"/>
      <c r="AI56" s="686"/>
      <c r="AJ56" s="686"/>
      <c r="AK56" s="686"/>
      <c r="AL56" s="686"/>
      <c r="AM56" s="686"/>
      <c r="AN56" s="686"/>
    </row>
    <row r="57" spans="1:40" ht="18" customHeight="1">
      <c r="A57" s="687"/>
      <c r="B57" s="688"/>
      <c r="C57" s="707"/>
      <c r="D57" s="691"/>
      <c r="E57" s="691"/>
      <c r="F57" s="691"/>
      <c r="G57" s="691"/>
      <c r="H57" s="691"/>
      <c r="I57" s="691"/>
      <c r="J57" s="680"/>
      <c r="K57" s="688"/>
      <c r="L57" s="562" t="s">
        <v>377</v>
      </c>
      <c r="M57" s="563"/>
      <c r="N57" s="563"/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57">
        <f t="shared" si="15"/>
        <v>0</v>
      </c>
      <c r="Z57" s="688"/>
      <c r="AA57" s="688"/>
      <c r="AB57" s="515"/>
      <c r="AC57" s="688"/>
      <c r="AD57" s="688"/>
      <c r="AE57" s="688"/>
      <c r="AF57" s="688"/>
      <c r="AG57" s="688"/>
      <c r="AH57" s="688"/>
      <c r="AI57" s="688"/>
      <c r="AJ57" s="688"/>
      <c r="AK57" s="688"/>
      <c r="AL57" s="688"/>
      <c r="AM57" s="688"/>
      <c r="AN57" s="688"/>
    </row>
    <row r="58" spans="1:40" ht="18" customHeight="1">
      <c r="A58" s="687"/>
      <c r="B58" s="694"/>
      <c r="C58" s="978"/>
      <c r="D58" s="783"/>
      <c r="E58" s="783"/>
      <c r="F58" s="783"/>
      <c r="G58" s="783"/>
      <c r="H58" s="783"/>
      <c r="I58" s="783"/>
      <c r="J58" s="784"/>
      <c r="K58" s="686"/>
      <c r="L58" s="553" t="s">
        <v>44</v>
      </c>
      <c r="M58" s="554"/>
      <c r="N58" s="554"/>
      <c r="O58" s="554"/>
      <c r="P58" s="554"/>
      <c r="Q58" s="554"/>
      <c r="R58" s="554"/>
      <c r="S58" s="554"/>
      <c r="T58" s="554"/>
      <c r="U58" s="554"/>
      <c r="V58" s="554"/>
      <c r="W58" s="554"/>
      <c r="X58" s="554"/>
      <c r="Y58" s="483">
        <f t="shared" si="15"/>
        <v>0</v>
      </c>
      <c r="Z58" s="973"/>
      <c r="AA58" s="972">
        <f>IF(OR(Y59=0,Z58=0),0,(Y59/Y58*Z58))</f>
        <v>0</v>
      </c>
      <c r="AB58" s="515"/>
      <c r="AC58" s="686"/>
      <c r="AD58" s="686"/>
      <c r="AE58" s="686"/>
      <c r="AF58" s="686"/>
      <c r="AG58" s="686"/>
      <c r="AH58" s="686"/>
      <c r="AI58" s="686"/>
      <c r="AJ58" s="686"/>
      <c r="AK58" s="686"/>
      <c r="AL58" s="686"/>
      <c r="AM58" s="686"/>
      <c r="AN58" s="686"/>
    </row>
    <row r="59" spans="1:40" ht="18" customHeight="1">
      <c r="A59" s="687"/>
      <c r="B59" s="688"/>
      <c r="C59" s="707"/>
      <c r="D59" s="691"/>
      <c r="E59" s="691"/>
      <c r="F59" s="691"/>
      <c r="G59" s="691"/>
      <c r="H59" s="691"/>
      <c r="I59" s="691"/>
      <c r="J59" s="680"/>
      <c r="K59" s="688"/>
      <c r="L59" s="562" t="s">
        <v>377</v>
      </c>
      <c r="M59" s="563"/>
      <c r="N59" s="563"/>
      <c r="O59" s="563"/>
      <c r="P59" s="563"/>
      <c r="Q59" s="563"/>
      <c r="R59" s="563"/>
      <c r="S59" s="563"/>
      <c r="T59" s="563"/>
      <c r="U59" s="563"/>
      <c r="V59" s="563"/>
      <c r="W59" s="563"/>
      <c r="X59" s="563"/>
      <c r="Y59" s="557">
        <f t="shared" si="15"/>
        <v>0</v>
      </c>
      <c r="Z59" s="688"/>
      <c r="AA59" s="688"/>
      <c r="AB59" s="572"/>
      <c r="AC59" s="688"/>
      <c r="AD59" s="688"/>
      <c r="AE59" s="688"/>
      <c r="AF59" s="688"/>
      <c r="AG59" s="688"/>
      <c r="AH59" s="688"/>
      <c r="AI59" s="688"/>
      <c r="AJ59" s="688"/>
      <c r="AK59" s="688"/>
      <c r="AL59" s="688"/>
      <c r="AM59" s="688"/>
      <c r="AN59" s="688"/>
    </row>
    <row r="60" spans="1:40" ht="18" customHeight="1">
      <c r="A60" s="687"/>
      <c r="B60" s="538"/>
      <c r="C60" s="960" t="s">
        <v>383</v>
      </c>
      <c r="D60" s="783"/>
      <c r="E60" s="783"/>
      <c r="F60" s="783"/>
      <c r="G60" s="783"/>
      <c r="H60" s="783"/>
      <c r="I60" s="783"/>
      <c r="J60" s="784"/>
      <c r="K60" s="538"/>
      <c r="L60" s="565" t="s">
        <v>44</v>
      </c>
      <c r="M60" s="566">
        <f t="shared" ref="M60:X60" si="16">+M50*$Z$50+M52*$Z$52+M54*$Z$54+M56*$Z$56+M58*$Z$58</f>
        <v>0</v>
      </c>
      <c r="N60" s="566">
        <f t="shared" si="16"/>
        <v>0</v>
      </c>
      <c r="O60" s="566">
        <f t="shared" si="16"/>
        <v>0</v>
      </c>
      <c r="P60" s="566">
        <f t="shared" si="16"/>
        <v>0</v>
      </c>
      <c r="Q60" s="566">
        <f t="shared" si="16"/>
        <v>0</v>
      </c>
      <c r="R60" s="566">
        <f t="shared" si="16"/>
        <v>0</v>
      </c>
      <c r="S60" s="566">
        <f t="shared" si="16"/>
        <v>0.3</v>
      </c>
      <c r="T60" s="566">
        <f t="shared" si="16"/>
        <v>0</v>
      </c>
      <c r="U60" s="566">
        <f t="shared" si="16"/>
        <v>0</v>
      </c>
      <c r="V60" s="566">
        <f t="shared" si="16"/>
        <v>0.55000000000000004</v>
      </c>
      <c r="W60" s="566">
        <f t="shared" si="16"/>
        <v>0.15</v>
      </c>
      <c r="X60" s="566">
        <f t="shared" si="16"/>
        <v>0</v>
      </c>
      <c r="Y60" s="567">
        <f t="shared" si="15"/>
        <v>1</v>
      </c>
      <c r="Z60" s="974">
        <f>SUM(Z50:Z59)</f>
        <v>1</v>
      </c>
      <c r="AA60" s="975">
        <f>IF(OR(Y61=0,Z60=0),0,(Y61/Y60*Z60))</f>
        <v>0</v>
      </c>
      <c r="AB60" s="515"/>
      <c r="AC60" s="841" t="s">
        <v>384</v>
      </c>
      <c r="AD60" s="783"/>
      <c r="AE60" s="783"/>
      <c r="AF60" s="783"/>
      <c r="AG60" s="783"/>
      <c r="AH60" s="783"/>
      <c r="AI60" s="783"/>
      <c r="AJ60" s="783"/>
      <c r="AK60" s="783"/>
      <c r="AL60" s="783"/>
      <c r="AM60" s="783"/>
      <c r="AN60" s="784"/>
    </row>
    <row r="61" spans="1:40" ht="18" customHeight="1">
      <c r="A61" s="767"/>
      <c r="B61" s="542"/>
      <c r="C61" s="906"/>
      <c r="D61" s="786"/>
      <c r="E61" s="786"/>
      <c r="F61" s="786"/>
      <c r="G61" s="786"/>
      <c r="H61" s="786"/>
      <c r="I61" s="786"/>
      <c r="J61" s="772"/>
      <c r="K61" s="542"/>
      <c r="L61" s="568" t="s">
        <v>377</v>
      </c>
      <c r="M61" s="569">
        <f t="shared" ref="M61:X61" si="17">+M51*$Z$50+M53*$Z$52+M55*$Z$54+M57*$Z$56+M59*$Z$58</f>
        <v>0</v>
      </c>
      <c r="N61" s="569">
        <f t="shared" si="17"/>
        <v>0</v>
      </c>
      <c r="O61" s="569">
        <f t="shared" si="17"/>
        <v>0</v>
      </c>
      <c r="P61" s="569">
        <f t="shared" si="17"/>
        <v>0</v>
      </c>
      <c r="Q61" s="569">
        <f t="shared" si="17"/>
        <v>0</v>
      </c>
      <c r="R61" s="569">
        <f t="shared" si="17"/>
        <v>0</v>
      </c>
      <c r="S61" s="569">
        <f t="shared" si="17"/>
        <v>0</v>
      </c>
      <c r="T61" s="569">
        <f t="shared" si="17"/>
        <v>0</v>
      </c>
      <c r="U61" s="569">
        <f t="shared" si="17"/>
        <v>0</v>
      </c>
      <c r="V61" s="569">
        <f t="shared" si="17"/>
        <v>0</v>
      </c>
      <c r="W61" s="569">
        <f t="shared" si="17"/>
        <v>0</v>
      </c>
      <c r="X61" s="569">
        <f t="shared" si="17"/>
        <v>0</v>
      </c>
      <c r="Y61" s="570">
        <f t="shared" si="15"/>
        <v>0</v>
      </c>
      <c r="Z61" s="767"/>
      <c r="AA61" s="767"/>
      <c r="AB61" s="515"/>
      <c r="AC61" s="842"/>
      <c r="AD61" s="786"/>
      <c r="AE61" s="786"/>
      <c r="AF61" s="786"/>
      <c r="AG61" s="786"/>
      <c r="AH61" s="786"/>
      <c r="AI61" s="786"/>
      <c r="AJ61" s="786"/>
      <c r="AK61" s="786"/>
      <c r="AL61" s="786"/>
      <c r="AM61" s="786"/>
      <c r="AN61" s="772"/>
    </row>
    <row r="62" spans="1:40" ht="43.5" customHeight="1">
      <c r="A62" s="522" t="s">
        <v>10</v>
      </c>
      <c r="B62" s="316" t="s">
        <v>11</v>
      </c>
      <c r="C62" s="316" t="s">
        <v>12</v>
      </c>
      <c r="D62" s="316" t="s">
        <v>13</v>
      </c>
      <c r="E62" s="316" t="s">
        <v>14</v>
      </c>
      <c r="F62" s="316" t="s">
        <v>15</v>
      </c>
      <c r="G62" s="316" t="s">
        <v>16</v>
      </c>
      <c r="H62" s="552" t="s">
        <v>17</v>
      </c>
      <c r="I62" s="552" t="s">
        <v>18</v>
      </c>
      <c r="J62" s="316" t="s">
        <v>19</v>
      </c>
      <c r="K62" s="316" t="s">
        <v>20</v>
      </c>
      <c r="L62" s="552" t="s">
        <v>48</v>
      </c>
      <c r="M62" s="552" t="s">
        <v>49</v>
      </c>
      <c r="N62" s="552" t="s">
        <v>50</v>
      </c>
      <c r="O62" s="552" t="s">
        <v>51</v>
      </c>
      <c r="P62" s="552" t="s">
        <v>52</v>
      </c>
      <c r="Q62" s="552" t="s">
        <v>53</v>
      </c>
      <c r="R62" s="552" t="s">
        <v>54</v>
      </c>
      <c r="S62" s="552" t="s">
        <v>55</v>
      </c>
      <c r="T62" s="552" t="s">
        <v>56</v>
      </c>
      <c r="U62" s="552" t="s">
        <v>57</v>
      </c>
      <c r="V62" s="552" t="s">
        <v>58</v>
      </c>
      <c r="W62" s="552" t="s">
        <v>59</v>
      </c>
      <c r="X62" s="552" t="s">
        <v>60</v>
      </c>
      <c r="Y62" s="552" t="s">
        <v>61</v>
      </c>
      <c r="Z62" s="317" t="s">
        <v>365</v>
      </c>
      <c r="AA62" s="316" t="s">
        <v>366</v>
      </c>
      <c r="AB62" s="515"/>
      <c r="AC62" s="318" t="s">
        <v>65</v>
      </c>
      <c r="AD62" s="318" t="s">
        <v>66</v>
      </c>
      <c r="AE62" s="318" t="s">
        <v>67</v>
      </c>
      <c r="AF62" s="318" t="s">
        <v>68</v>
      </c>
      <c r="AG62" s="318" t="s">
        <v>69</v>
      </c>
      <c r="AH62" s="318" t="s">
        <v>70</v>
      </c>
      <c r="AI62" s="318" t="s">
        <v>71</v>
      </c>
      <c r="AJ62" s="318" t="s">
        <v>72</v>
      </c>
      <c r="AK62" s="318" t="s">
        <v>73</v>
      </c>
      <c r="AL62" s="318" t="s">
        <v>74</v>
      </c>
      <c r="AM62" s="318" t="s">
        <v>75</v>
      </c>
      <c r="AN62" s="318" t="s">
        <v>367</v>
      </c>
    </row>
    <row r="63" spans="1:40" ht="40.5" customHeight="1">
      <c r="A63" s="857" t="s">
        <v>829</v>
      </c>
      <c r="B63" s="694" t="s">
        <v>645</v>
      </c>
      <c r="C63" s="980" t="s">
        <v>800</v>
      </c>
      <c r="D63" s="980" t="s">
        <v>801</v>
      </c>
      <c r="E63" s="980" t="s">
        <v>443</v>
      </c>
      <c r="F63" s="980" t="s">
        <v>802</v>
      </c>
      <c r="G63" s="686" t="s">
        <v>198</v>
      </c>
      <c r="H63" s="694">
        <v>1</v>
      </c>
      <c r="I63" s="686" t="s">
        <v>830</v>
      </c>
      <c r="J63" s="686" t="s">
        <v>455</v>
      </c>
      <c r="K63" s="686" t="s">
        <v>804</v>
      </c>
      <c r="L63" s="553" t="s">
        <v>44</v>
      </c>
      <c r="M63" s="554">
        <f t="shared" ref="M63:X63" si="18">+M76</f>
        <v>0</v>
      </c>
      <c r="N63" s="554">
        <f t="shared" si="18"/>
        <v>0</v>
      </c>
      <c r="O63" s="554">
        <f t="shared" si="18"/>
        <v>0.25</v>
      </c>
      <c r="P63" s="554">
        <f t="shared" si="18"/>
        <v>0.05</v>
      </c>
      <c r="Q63" s="554">
        <f t="shared" si="18"/>
        <v>0</v>
      </c>
      <c r="R63" s="554">
        <f t="shared" si="18"/>
        <v>0.15000000000000002</v>
      </c>
      <c r="S63" s="554">
        <f t="shared" si="18"/>
        <v>0.05</v>
      </c>
      <c r="T63" s="554">
        <f t="shared" si="18"/>
        <v>0</v>
      </c>
      <c r="U63" s="554">
        <f t="shared" si="18"/>
        <v>0.05</v>
      </c>
      <c r="V63" s="554">
        <f t="shared" si="18"/>
        <v>0.05</v>
      </c>
      <c r="W63" s="554">
        <f t="shared" si="18"/>
        <v>0.2</v>
      </c>
      <c r="X63" s="554">
        <f t="shared" si="18"/>
        <v>0.2</v>
      </c>
      <c r="Y63" s="483">
        <f t="shared" ref="Y63:Y64" si="19">SUM(M63:X63)</f>
        <v>1</v>
      </c>
      <c r="Z63" s="973">
        <v>0.25</v>
      </c>
      <c r="AA63" s="983">
        <f>IF(OR(Y64=0,Z63=0),0,(Y64/Y63*Z63))</f>
        <v>0</v>
      </c>
      <c r="AB63" s="515"/>
      <c r="AC63" s="686"/>
      <c r="AD63" s="686"/>
      <c r="AE63" s="686"/>
      <c r="AF63" s="686"/>
      <c r="AG63" s="686"/>
      <c r="AH63" s="686"/>
      <c r="AI63" s="686"/>
      <c r="AJ63" s="686"/>
      <c r="AK63" s="686"/>
      <c r="AL63" s="686"/>
      <c r="AM63" s="686"/>
      <c r="AN63" s="686"/>
    </row>
    <row r="64" spans="1:40" ht="40.5" customHeight="1">
      <c r="A64" s="687"/>
      <c r="B64" s="688"/>
      <c r="C64" s="688"/>
      <c r="D64" s="688"/>
      <c r="E64" s="688"/>
      <c r="F64" s="688"/>
      <c r="G64" s="688"/>
      <c r="H64" s="688"/>
      <c r="I64" s="688"/>
      <c r="J64" s="688"/>
      <c r="K64" s="688"/>
      <c r="L64" s="555" t="s">
        <v>377</v>
      </c>
      <c r="M64" s="556">
        <f t="shared" ref="M64:X64" si="20">+M77</f>
        <v>0</v>
      </c>
      <c r="N64" s="556">
        <f t="shared" si="20"/>
        <v>0</v>
      </c>
      <c r="O64" s="556">
        <f t="shared" si="20"/>
        <v>0</v>
      </c>
      <c r="P64" s="556">
        <f t="shared" si="20"/>
        <v>0</v>
      </c>
      <c r="Q64" s="556">
        <f t="shared" si="20"/>
        <v>0</v>
      </c>
      <c r="R64" s="556">
        <f t="shared" si="20"/>
        <v>0</v>
      </c>
      <c r="S64" s="556">
        <f t="shared" si="20"/>
        <v>0</v>
      </c>
      <c r="T64" s="556">
        <f t="shared" si="20"/>
        <v>0</v>
      </c>
      <c r="U64" s="556">
        <f t="shared" si="20"/>
        <v>0</v>
      </c>
      <c r="V64" s="556">
        <f t="shared" si="20"/>
        <v>0</v>
      </c>
      <c r="W64" s="556">
        <f t="shared" si="20"/>
        <v>0</v>
      </c>
      <c r="X64" s="556">
        <f t="shared" si="20"/>
        <v>0</v>
      </c>
      <c r="Y64" s="557">
        <f t="shared" si="19"/>
        <v>0</v>
      </c>
      <c r="Z64" s="688"/>
      <c r="AA64" s="688"/>
      <c r="AB64" s="515"/>
      <c r="AC64" s="688"/>
      <c r="AD64" s="688"/>
      <c r="AE64" s="688"/>
      <c r="AF64" s="688"/>
      <c r="AG64" s="688"/>
      <c r="AH64" s="688"/>
      <c r="AI64" s="688"/>
      <c r="AJ64" s="688"/>
      <c r="AK64" s="688"/>
      <c r="AL64" s="688"/>
      <c r="AM64" s="688"/>
      <c r="AN64" s="688"/>
    </row>
    <row r="65" spans="1:40" ht="18" customHeight="1">
      <c r="A65" s="687"/>
      <c r="B65" s="558"/>
      <c r="C65" s="976" t="s">
        <v>378</v>
      </c>
      <c r="D65" s="748"/>
      <c r="E65" s="748"/>
      <c r="F65" s="748"/>
      <c r="G65" s="748"/>
      <c r="H65" s="748"/>
      <c r="I65" s="748"/>
      <c r="J65" s="958"/>
      <c r="K65" s="548"/>
      <c r="L65" s="577"/>
      <c r="M65" s="577"/>
      <c r="N65" s="577"/>
      <c r="O65" s="577"/>
      <c r="P65" s="577"/>
      <c r="Q65" s="577"/>
      <c r="R65" s="577"/>
      <c r="S65" s="577"/>
      <c r="T65" s="577"/>
      <c r="U65" s="577"/>
      <c r="V65" s="577"/>
      <c r="W65" s="577"/>
      <c r="X65" s="577"/>
      <c r="Y65" s="577"/>
      <c r="Z65" s="560" t="s">
        <v>379</v>
      </c>
      <c r="AA65" s="578"/>
      <c r="AB65" s="515"/>
      <c r="AC65" s="877"/>
      <c r="AD65" s="748"/>
      <c r="AE65" s="748"/>
      <c r="AF65" s="748"/>
      <c r="AG65" s="748"/>
      <c r="AH65" s="748"/>
      <c r="AI65" s="748"/>
      <c r="AJ65" s="748"/>
      <c r="AK65" s="748"/>
      <c r="AL65" s="748"/>
      <c r="AM65" s="748"/>
      <c r="AN65" s="749"/>
    </row>
    <row r="66" spans="1:40" ht="18" customHeight="1">
      <c r="A66" s="687"/>
      <c r="B66" s="694" t="s">
        <v>645</v>
      </c>
      <c r="C66" s="977" t="s">
        <v>833</v>
      </c>
      <c r="D66" s="783"/>
      <c r="E66" s="783"/>
      <c r="F66" s="783"/>
      <c r="G66" s="783"/>
      <c r="H66" s="783"/>
      <c r="I66" s="783"/>
      <c r="J66" s="784"/>
      <c r="K66" s="686"/>
      <c r="L66" s="553" t="s">
        <v>44</v>
      </c>
      <c r="M66" s="554"/>
      <c r="N66" s="554"/>
      <c r="O66" s="554">
        <v>1</v>
      </c>
      <c r="P66" s="554"/>
      <c r="Q66" s="554"/>
      <c r="R66" s="554"/>
      <c r="S66" s="554"/>
      <c r="T66" s="554"/>
      <c r="U66" s="554"/>
      <c r="V66" s="554"/>
      <c r="W66" s="554"/>
      <c r="X66" s="554"/>
      <c r="Y66" s="483">
        <f t="shared" ref="Y66:Y77" si="21">SUM(M66:X66)</f>
        <v>1</v>
      </c>
      <c r="Z66" s="973">
        <v>0.2</v>
      </c>
      <c r="AA66" s="972">
        <f>IF(OR(Y67=0,Z66=0),0,(Y67/Y66*Z66))</f>
        <v>0</v>
      </c>
      <c r="AB66" s="515"/>
      <c r="AC66" s="686"/>
      <c r="AD66" s="686"/>
      <c r="AE66" s="686"/>
      <c r="AF66" s="686"/>
      <c r="AG66" s="686"/>
      <c r="AH66" s="686"/>
      <c r="AI66" s="686"/>
      <c r="AJ66" s="686"/>
      <c r="AK66" s="686"/>
      <c r="AL66" s="686"/>
      <c r="AM66" s="686"/>
      <c r="AN66" s="686"/>
    </row>
    <row r="67" spans="1:40" ht="18" customHeight="1">
      <c r="A67" s="687"/>
      <c r="B67" s="688"/>
      <c r="C67" s="707"/>
      <c r="D67" s="691"/>
      <c r="E67" s="691"/>
      <c r="F67" s="691"/>
      <c r="G67" s="691"/>
      <c r="H67" s="691"/>
      <c r="I67" s="691"/>
      <c r="J67" s="680"/>
      <c r="K67" s="688"/>
      <c r="L67" s="562" t="s">
        <v>377</v>
      </c>
      <c r="M67" s="563"/>
      <c r="N67" s="563"/>
      <c r="O67" s="563"/>
      <c r="P67" s="563"/>
      <c r="Q67" s="563"/>
      <c r="R67" s="563"/>
      <c r="S67" s="563"/>
      <c r="T67" s="563"/>
      <c r="U67" s="563"/>
      <c r="V67" s="563"/>
      <c r="W67" s="563"/>
      <c r="X67" s="563"/>
      <c r="Y67" s="557">
        <f t="shared" si="21"/>
        <v>0</v>
      </c>
      <c r="Z67" s="688"/>
      <c r="AA67" s="688"/>
      <c r="AB67" s="515"/>
      <c r="AC67" s="688"/>
      <c r="AD67" s="688"/>
      <c r="AE67" s="688"/>
      <c r="AF67" s="688"/>
      <c r="AG67" s="688"/>
      <c r="AH67" s="688"/>
      <c r="AI67" s="688"/>
      <c r="AJ67" s="688"/>
      <c r="AK67" s="688"/>
      <c r="AL67" s="688"/>
      <c r="AM67" s="688"/>
      <c r="AN67" s="688"/>
    </row>
    <row r="68" spans="1:40" ht="18" customHeight="1">
      <c r="A68" s="687"/>
      <c r="B68" s="694" t="s">
        <v>645</v>
      </c>
      <c r="C68" s="978" t="s">
        <v>834</v>
      </c>
      <c r="D68" s="783"/>
      <c r="E68" s="783"/>
      <c r="F68" s="783"/>
      <c r="G68" s="783"/>
      <c r="H68" s="783"/>
      <c r="I68" s="783"/>
      <c r="J68" s="784"/>
      <c r="K68" s="686"/>
      <c r="L68" s="553" t="s">
        <v>44</v>
      </c>
      <c r="M68" s="554"/>
      <c r="N68" s="554"/>
      <c r="O68" s="554"/>
      <c r="P68" s="554">
        <v>0.25</v>
      </c>
      <c r="Q68" s="554"/>
      <c r="R68" s="554"/>
      <c r="S68" s="554">
        <v>0.25</v>
      </c>
      <c r="T68" s="554"/>
      <c r="U68" s="554"/>
      <c r="V68" s="554">
        <v>0.25</v>
      </c>
      <c r="W68" s="554"/>
      <c r="X68" s="554">
        <v>0.25</v>
      </c>
      <c r="Y68" s="483">
        <f t="shared" si="21"/>
        <v>1</v>
      </c>
      <c r="Z68" s="973">
        <v>0.2</v>
      </c>
      <c r="AA68" s="972">
        <f>IF(OR(Y69=0,Z68=0),0,(Y69/Y68*Z68))</f>
        <v>0</v>
      </c>
      <c r="AB68" s="515"/>
      <c r="AC68" s="686"/>
      <c r="AD68" s="686"/>
      <c r="AE68" s="686"/>
      <c r="AF68" s="686"/>
      <c r="AG68" s="686"/>
      <c r="AH68" s="686"/>
      <c r="AI68" s="686"/>
      <c r="AJ68" s="686"/>
      <c r="AK68" s="686"/>
      <c r="AL68" s="686"/>
      <c r="AM68" s="686"/>
      <c r="AN68" s="686"/>
    </row>
    <row r="69" spans="1:40" ht="18" customHeight="1">
      <c r="A69" s="687"/>
      <c r="B69" s="688"/>
      <c r="C69" s="707"/>
      <c r="D69" s="691"/>
      <c r="E69" s="691"/>
      <c r="F69" s="691"/>
      <c r="G69" s="691"/>
      <c r="H69" s="691"/>
      <c r="I69" s="691"/>
      <c r="J69" s="680"/>
      <c r="K69" s="688"/>
      <c r="L69" s="562" t="s">
        <v>377</v>
      </c>
      <c r="M69" s="563"/>
      <c r="N69" s="563"/>
      <c r="O69" s="563"/>
      <c r="P69" s="563"/>
      <c r="Q69" s="563"/>
      <c r="R69" s="563"/>
      <c r="S69" s="563"/>
      <c r="T69" s="563"/>
      <c r="U69" s="563"/>
      <c r="V69" s="563"/>
      <c r="W69" s="563"/>
      <c r="X69" s="563"/>
      <c r="Y69" s="557">
        <f t="shared" si="21"/>
        <v>0</v>
      </c>
      <c r="Z69" s="688"/>
      <c r="AA69" s="688"/>
      <c r="AB69" s="515"/>
      <c r="AC69" s="688"/>
      <c r="AD69" s="688"/>
      <c r="AE69" s="688"/>
      <c r="AF69" s="688"/>
      <c r="AG69" s="688"/>
      <c r="AH69" s="688"/>
      <c r="AI69" s="688"/>
      <c r="AJ69" s="688"/>
      <c r="AK69" s="688"/>
      <c r="AL69" s="688"/>
      <c r="AM69" s="688"/>
      <c r="AN69" s="688"/>
    </row>
    <row r="70" spans="1:40" ht="18" customHeight="1">
      <c r="A70" s="687"/>
      <c r="B70" s="694" t="s">
        <v>645</v>
      </c>
      <c r="C70" s="978" t="s">
        <v>836</v>
      </c>
      <c r="D70" s="783"/>
      <c r="E70" s="783"/>
      <c r="F70" s="783"/>
      <c r="G70" s="783"/>
      <c r="H70" s="783"/>
      <c r="I70" s="783"/>
      <c r="J70" s="784"/>
      <c r="K70" s="686"/>
      <c r="L70" s="553" t="s">
        <v>44</v>
      </c>
      <c r="M70" s="554"/>
      <c r="N70" s="554"/>
      <c r="O70" s="554">
        <v>0.25</v>
      </c>
      <c r="P70" s="554"/>
      <c r="Q70" s="554"/>
      <c r="R70" s="554">
        <v>0.25</v>
      </c>
      <c r="S70" s="554"/>
      <c r="T70" s="554"/>
      <c r="U70" s="554">
        <v>0.25</v>
      </c>
      <c r="V70" s="554"/>
      <c r="W70" s="554"/>
      <c r="X70" s="554">
        <v>0.25</v>
      </c>
      <c r="Y70" s="483">
        <f t="shared" si="21"/>
        <v>1</v>
      </c>
      <c r="Z70" s="973">
        <v>0.2</v>
      </c>
      <c r="AA70" s="972">
        <f>IF(OR(Y71=0,Z70=0),0,(Y71/Y70*Z70))</f>
        <v>0</v>
      </c>
      <c r="AB70" s="515"/>
      <c r="AC70" s="686"/>
      <c r="AD70" s="686"/>
      <c r="AE70" s="686"/>
      <c r="AF70" s="686"/>
      <c r="AG70" s="686"/>
      <c r="AH70" s="686"/>
      <c r="AI70" s="686"/>
      <c r="AJ70" s="686"/>
      <c r="AK70" s="686"/>
      <c r="AL70" s="686"/>
      <c r="AM70" s="686"/>
      <c r="AN70" s="686"/>
    </row>
    <row r="71" spans="1:40" ht="18" customHeight="1">
      <c r="A71" s="687"/>
      <c r="B71" s="688"/>
      <c r="C71" s="707"/>
      <c r="D71" s="691"/>
      <c r="E71" s="691"/>
      <c r="F71" s="691"/>
      <c r="G71" s="691"/>
      <c r="H71" s="691"/>
      <c r="I71" s="691"/>
      <c r="J71" s="680"/>
      <c r="K71" s="688"/>
      <c r="L71" s="562" t="s">
        <v>377</v>
      </c>
      <c r="M71" s="563"/>
      <c r="N71" s="563"/>
      <c r="O71" s="563"/>
      <c r="P71" s="563"/>
      <c r="Q71" s="563"/>
      <c r="R71" s="563"/>
      <c r="S71" s="563"/>
      <c r="T71" s="563"/>
      <c r="U71" s="563"/>
      <c r="V71" s="563"/>
      <c r="W71" s="563"/>
      <c r="X71" s="563"/>
      <c r="Y71" s="557">
        <f t="shared" si="21"/>
        <v>0</v>
      </c>
      <c r="Z71" s="688"/>
      <c r="AA71" s="688"/>
      <c r="AB71" s="515"/>
      <c r="AC71" s="688"/>
      <c r="AD71" s="688"/>
      <c r="AE71" s="688"/>
      <c r="AF71" s="688"/>
      <c r="AG71" s="688"/>
      <c r="AH71" s="688"/>
      <c r="AI71" s="688"/>
      <c r="AJ71" s="688"/>
      <c r="AK71" s="688"/>
      <c r="AL71" s="688"/>
      <c r="AM71" s="688"/>
      <c r="AN71" s="688"/>
    </row>
    <row r="72" spans="1:40" ht="18" customHeight="1">
      <c r="A72" s="687"/>
      <c r="B72" s="694" t="s">
        <v>645</v>
      </c>
      <c r="C72" s="978" t="s">
        <v>837</v>
      </c>
      <c r="D72" s="783"/>
      <c r="E72" s="783"/>
      <c r="F72" s="783"/>
      <c r="G72" s="783"/>
      <c r="H72" s="783"/>
      <c r="I72" s="783"/>
      <c r="J72" s="784"/>
      <c r="K72" s="686"/>
      <c r="L72" s="553" t="s">
        <v>44</v>
      </c>
      <c r="M72" s="554"/>
      <c r="N72" s="554"/>
      <c r="O72" s="554"/>
      <c r="P72" s="554"/>
      <c r="Q72" s="554"/>
      <c r="R72" s="554"/>
      <c r="S72" s="554"/>
      <c r="T72" s="554"/>
      <c r="U72" s="554"/>
      <c r="V72" s="554"/>
      <c r="W72" s="554">
        <v>1</v>
      </c>
      <c r="X72" s="554"/>
      <c r="Y72" s="483">
        <f t="shared" si="21"/>
        <v>1</v>
      </c>
      <c r="Z72" s="973">
        <v>0.2</v>
      </c>
      <c r="AA72" s="972">
        <f>IF(OR(Y73=0,Z72=0),0,(Y73/Y72*Z72))</f>
        <v>0</v>
      </c>
      <c r="AB72" s="515"/>
      <c r="AC72" s="686"/>
      <c r="AD72" s="686"/>
      <c r="AE72" s="686"/>
      <c r="AF72" s="686"/>
      <c r="AG72" s="686"/>
      <c r="AH72" s="686"/>
      <c r="AI72" s="686"/>
      <c r="AJ72" s="686"/>
      <c r="AK72" s="686"/>
      <c r="AL72" s="686"/>
      <c r="AM72" s="686"/>
      <c r="AN72" s="686"/>
    </row>
    <row r="73" spans="1:40" ht="18" customHeight="1">
      <c r="A73" s="687"/>
      <c r="B73" s="688"/>
      <c r="C73" s="707"/>
      <c r="D73" s="691"/>
      <c r="E73" s="691"/>
      <c r="F73" s="691"/>
      <c r="G73" s="691"/>
      <c r="H73" s="691"/>
      <c r="I73" s="691"/>
      <c r="J73" s="680"/>
      <c r="K73" s="688"/>
      <c r="L73" s="562" t="s">
        <v>377</v>
      </c>
      <c r="M73" s="563"/>
      <c r="N73" s="563"/>
      <c r="O73" s="563"/>
      <c r="P73" s="563"/>
      <c r="Q73" s="563"/>
      <c r="R73" s="563"/>
      <c r="S73" s="563"/>
      <c r="T73" s="563"/>
      <c r="U73" s="563"/>
      <c r="V73" s="563"/>
      <c r="W73" s="563"/>
      <c r="X73" s="563"/>
      <c r="Y73" s="557">
        <f t="shared" si="21"/>
        <v>0</v>
      </c>
      <c r="Z73" s="688"/>
      <c r="AA73" s="688"/>
      <c r="AB73" s="515"/>
      <c r="AC73" s="688"/>
      <c r="AD73" s="688"/>
      <c r="AE73" s="688"/>
      <c r="AF73" s="688"/>
      <c r="AG73" s="688"/>
      <c r="AH73" s="688"/>
      <c r="AI73" s="688"/>
      <c r="AJ73" s="688"/>
      <c r="AK73" s="688"/>
      <c r="AL73" s="688"/>
      <c r="AM73" s="688"/>
      <c r="AN73" s="688"/>
    </row>
    <row r="74" spans="1:40" ht="18" customHeight="1">
      <c r="A74" s="687"/>
      <c r="B74" s="694" t="s">
        <v>645</v>
      </c>
      <c r="C74" s="978" t="s">
        <v>838</v>
      </c>
      <c r="D74" s="783"/>
      <c r="E74" s="783"/>
      <c r="F74" s="783"/>
      <c r="G74" s="783"/>
      <c r="H74" s="783"/>
      <c r="I74" s="783"/>
      <c r="J74" s="784"/>
      <c r="K74" s="686"/>
      <c r="L74" s="553" t="s">
        <v>44</v>
      </c>
      <c r="M74" s="554"/>
      <c r="N74" s="554"/>
      <c r="O74" s="554"/>
      <c r="P74" s="554"/>
      <c r="Q74" s="554"/>
      <c r="R74" s="554">
        <v>0.5</v>
      </c>
      <c r="S74" s="554"/>
      <c r="T74" s="554"/>
      <c r="U74" s="554"/>
      <c r="V74" s="554"/>
      <c r="W74" s="554"/>
      <c r="X74" s="554">
        <v>0.5</v>
      </c>
      <c r="Y74" s="483">
        <f t="shared" si="21"/>
        <v>1</v>
      </c>
      <c r="Z74" s="973">
        <v>0.2</v>
      </c>
      <c r="AA74" s="972">
        <f>IF(OR(Y75=0,Z74=0),0,(Y75/Y74*Z74))</f>
        <v>0</v>
      </c>
      <c r="AB74" s="515"/>
      <c r="AC74" s="686"/>
      <c r="AD74" s="686"/>
      <c r="AE74" s="686"/>
      <c r="AF74" s="686"/>
      <c r="AG74" s="686"/>
      <c r="AH74" s="686"/>
      <c r="AI74" s="686"/>
      <c r="AJ74" s="686"/>
      <c r="AK74" s="686"/>
      <c r="AL74" s="686"/>
      <c r="AM74" s="686"/>
      <c r="AN74" s="686"/>
    </row>
    <row r="75" spans="1:40" ht="18" customHeight="1">
      <c r="A75" s="687"/>
      <c r="B75" s="688"/>
      <c r="C75" s="707"/>
      <c r="D75" s="691"/>
      <c r="E75" s="691"/>
      <c r="F75" s="691"/>
      <c r="G75" s="691"/>
      <c r="H75" s="691"/>
      <c r="I75" s="691"/>
      <c r="J75" s="680"/>
      <c r="K75" s="688"/>
      <c r="L75" s="562" t="s">
        <v>377</v>
      </c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57">
        <f t="shared" si="21"/>
        <v>0</v>
      </c>
      <c r="Z75" s="688"/>
      <c r="AA75" s="688"/>
      <c r="AB75" s="572"/>
      <c r="AC75" s="688"/>
      <c r="AD75" s="688"/>
      <c r="AE75" s="688"/>
      <c r="AF75" s="688"/>
      <c r="AG75" s="688"/>
      <c r="AH75" s="688"/>
      <c r="AI75" s="688"/>
      <c r="AJ75" s="688"/>
      <c r="AK75" s="688"/>
      <c r="AL75" s="688"/>
      <c r="AM75" s="688"/>
      <c r="AN75" s="688"/>
    </row>
    <row r="76" spans="1:40" ht="18" customHeight="1">
      <c r="A76" s="687"/>
      <c r="B76" s="538"/>
      <c r="C76" s="960" t="s">
        <v>383</v>
      </c>
      <c r="D76" s="783"/>
      <c r="E76" s="783"/>
      <c r="F76" s="783"/>
      <c r="G76" s="783"/>
      <c r="H76" s="783"/>
      <c r="I76" s="783"/>
      <c r="J76" s="784"/>
      <c r="K76" s="538"/>
      <c r="L76" s="565" t="s">
        <v>44</v>
      </c>
      <c r="M76" s="566">
        <f t="shared" ref="M76:X76" si="22">+M66*$Z$66+M68*$Z$68+M70*$Z$70+M72*$Z$72+M74*$Z$74</f>
        <v>0</v>
      </c>
      <c r="N76" s="566">
        <f t="shared" si="22"/>
        <v>0</v>
      </c>
      <c r="O76" s="566">
        <f t="shared" si="22"/>
        <v>0.25</v>
      </c>
      <c r="P76" s="566">
        <f t="shared" si="22"/>
        <v>0.05</v>
      </c>
      <c r="Q76" s="566">
        <f t="shared" si="22"/>
        <v>0</v>
      </c>
      <c r="R76" s="566">
        <f t="shared" si="22"/>
        <v>0.15000000000000002</v>
      </c>
      <c r="S76" s="566">
        <f t="shared" si="22"/>
        <v>0.05</v>
      </c>
      <c r="T76" s="566">
        <f t="shared" si="22"/>
        <v>0</v>
      </c>
      <c r="U76" s="566">
        <f t="shared" si="22"/>
        <v>0.05</v>
      </c>
      <c r="V76" s="566">
        <f t="shared" si="22"/>
        <v>0.05</v>
      </c>
      <c r="W76" s="566">
        <f t="shared" si="22"/>
        <v>0.2</v>
      </c>
      <c r="X76" s="566">
        <f t="shared" si="22"/>
        <v>0.2</v>
      </c>
      <c r="Y76" s="567">
        <f t="shared" si="21"/>
        <v>1</v>
      </c>
      <c r="Z76" s="974">
        <f>SUM(Z66:Z75)</f>
        <v>1</v>
      </c>
      <c r="AA76" s="975">
        <f>IF(OR(Y77=0,Z76=0),0,(Y77/Y76*Z76))</f>
        <v>0</v>
      </c>
      <c r="AB76" s="515"/>
      <c r="AC76" s="841" t="s">
        <v>384</v>
      </c>
      <c r="AD76" s="783"/>
      <c r="AE76" s="783"/>
      <c r="AF76" s="783"/>
      <c r="AG76" s="783"/>
      <c r="AH76" s="783"/>
      <c r="AI76" s="783"/>
      <c r="AJ76" s="783"/>
      <c r="AK76" s="783"/>
      <c r="AL76" s="783"/>
      <c r="AM76" s="783"/>
      <c r="AN76" s="784"/>
    </row>
    <row r="77" spans="1:40" ht="18" customHeight="1">
      <c r="A77" s="767"/>
      <c r="B77" s="542"/>
      <c r="C77" s="906"/>
      <c r="D77" s="786"/>
      <c r="E77" s="786"/>
      <c r="F77" s="786"/>
      <c r="G77" s="786"/>
      <c r="H77" s="786"/>
      <c r="I77" s="786"/>
      <c r="J77" s="772"/>
      <c r="K77" s="542"/>
      <c r="L77" s="568" t="s">
        <v>377</v>
      </c>
      <c r="M77" s="569">
        <f t="shared" ref="M77:X77" si="23">+M67*$Z$66+M69*$Z$68+M71*$Z$70+M73*$Z$72+M75*$Z$74</f>
        <v>0</v>
      </c>
      <c r="N77" s="569">
        <f t="shared" si="23"/>
        <v>0</v>
      </c>
      <c r="O77" s="569">
        <f t="shared" si="23"/>
        <v>0</v>
      </c>
      <c r="P77" s="569">
        <f t="shared" si="23"/>
        <v>0</v>
      </c>
      <c r="Q77" s="569">
        <f t="shared" si="23"/>
        <v>0</v>
      </c>
      <c r="R77" s="569">
        <f t="shared" si="23"/>
        <v>0</v>
      </c>
      <c r="S77" s="569">
        <f t="shared" si="23"/>
        <v>0</v>
      </c>
      <c r="T77" s="569">
        <f t="shared" si="23"/>
        <v>0</v>
      </c>
      <c r="U77" s="569">
        <f t="shared" si="23"/>
        <v>0</v>
      </c>
      <c r="V77" s="569">
        <f t="shared" si="23"/>
        <v>0</v>
      </c>
      <c r="W77" s="569">
        <f t="shared" si="23"/>
        <v>0</v>
      </c>
      <c r="X77" s="569">
        <f t="shared" si="23"/>
        <v>0</v>
      </c>
      <c r="Y77" s="570">
        <f t="shared" si="21"/>
        <v>0</v>
      </c>
      <c r="Z77" s="767"/>
      <c r="AA77" s="767"/>
      <c r="AB77" s="515"/>
      <c r="AC77" s="842"/>
      <c r="AD77" s="786"/>
      <c r="AE77" s="786"/>
      <c r="AF77" s="786"/>
      <c r="AG77" s="786"/>
      <c r="AH77" s="786"/>
      <c r="AI77" s="786"/>
      <c r="AJ77" s="786"/>
      <c r="AK77" s="786"/>
      <c r="AL77" s="786"/>
      <c r="AM77" s="786"/>
      <c r="AN77" s="772"/>
    </row>
    <row r="78" spans="1:40" ht="18" customHeight="1">
      <c r="A78" s="512" t="s">
        <v>396</v>
      </c>
      <c r="B78" s="582"/>
      <c r="C78" s="512"/>
      <c r="D78" s="512"/>
      <c r="E78" s="512"/>
      <c r="F78" s="512"/>
      <c r="G78" s="512"/>
      <c r="H78" s="512"/>
      <c r="I78" s="512"/>
      <c r="J78" s="512"/>
      <c r="K78" s="512"/>
      <c r="L78" s="512"/>
      <c r="M78" s="512"/>
      <c r="N78" s="512"/>
      <c r="O78" s="512"/>
      <c r="P78" s="512"/>
      <c r="Q78" s="512"/>
      <c r="R78" s="512"/>
      <c r="S78" s="512"/>
      <c r="T78" s="512"/>
      <c r="U78" s="512"/>
      <c r="V78" s="512"/>
      <c r="W78" s="512"/>
      <c r="X78" s="512"/>
      <c r="Y78" s="989" t="s">
        <v>397</v>
      </c>
      <c r="Z78" s="690"/>
      <c r="AA78" s="690"/>
      <c r="AB78" s="512"/>
      <c r="AC78" s="512"/>
      <c r="AD78" s="512"/>
      <c r="AE78" s="512"/>
      <c r="AF78" s="512"/>
      <c r="AG78" s="512"/>
      <c r="AH78" s="512"/>
      <c r="AI78" s="512"/>
      <c r="AJ78" s="512"/>
      <c r="AK78" s="512"/>
      <c r="AL78" s="512"/>
      <c r="AM78" s="512"/>
      <c r="AN78" s="512"/>
    </row>
    <row r="79" spans="1:40" ht="15.75" customHeight="1">
      <c r="A79" s="512"/>
      <c r="B79" s="582"/>
      <c r="C79" s="512"/>
      <c r="D79" s="512"/>
      <c r="E79" s="512"/>
      <c r="F79" s="512"/>
      <c r="G79" s="512"/>
      <c r="H79" s="512"/>
      <c r="I79" s="512"/>
      <c r="J79" s="512"/>
      <c r="K79" s="512"/>
      <c r="L79" s="512"/>
      <c r="M79" s="512"/>
      <c r="N79" s="512"/>
      <c r="O79" s="512"/>
      <c r="P79" s="512"/>
      <c r="Q79" s="512"/>
      <c r="R79" s="512"/>
      <c r="S79" s="512"/>
      <c r="T79" s="512"/>
      <c r="U79" s="512"/>
      <c r="V79" s="512"/>
      <c r="W79" s="512"/>
      <c r="X79" s="512"/>
      <c r="Y79" s="512"/>
      <c r="Z79" s="512"/>
      <c r="AA79" s="512"/>
      <c r="AB79" s="515"/>
      <c r="AC79" s="512"/>
      <c r="AD79" s="512"/>
      <c r="AE79" s="512"/>
      <c r="AF79" s="512"/>
      <c r="AG79" s="512"/>
      <c r="AH79" s="512"/>
      <c r="AI79" s="512"/>
      <c r="AJ79" s="512"/>
      <c r="AK79" s="512"/>
      <c r="AL79" s="512"/>
      <c r="AM79" s="512"/>
      <c r="AN79" s="512"/>
    </row>
    <row r="80" spans="1:40" ht="15.75" customHeight="1">
      <c r="A80" s="512"/>
      <c r="B80" s="582"/>
      <c r="C80" s="512"/>
      <c r="D80" s="512"/>
      <c r="E80" s="512"/>
      <c r="F80" s="512"/>
      <c r="G80" s="512"/>
      <c r="H80" s="512"/>
      <c r="I80" s="512"/>
      <c r="J80" s="512"/>
      <c r="K80" s="512"/>
      <c r="L80" s="512"/>
      <c r="M80" s="512"/>
      <c r="N80" s="512"/>
      <c r="O80" s="512"/>
      <c r="P80" s="512"/>
      <c r="Q80" s="512"/>
      <c r="R80" s="512"/>
      <c r="S80" s="512"/>
      <c r="T80" s="512"/>
      <c r="U80" s="512"/>
      <c r="V80" s="512"/>
      <c r="W80" s="512"/>
      <c r="X80" s="512"/>
      <c r="Y80" s="512"/>
      <c r="Z80" s="512"/>
      <c r="AA80" s="512"/>
      <c r="AB80" s="512"/>
      <c r="AC80" s="512"/>
      <c r="AD80" s="512"/>
      <c r="AE80" s="512"/>
      <c r="AF80" s="512"/>
      <c r="AG80" s="512"/>
      <c r="AH80" s="512"/>
      <c r="AI80" s="512"/>
      <c r="AJ80" s="512"/>
      <c r="AK80" s="512"/>
      <c r="AL80" s="512"/>
      <c r="AM80" s="512"/>
      <c r="AN80" s="512"/>
    </row>
    <row r="81" spans="1:40" ht="15.75" customHeight="1">
      <c r="A81" s="512"/>
      <c r="B81" s="58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S81" s="512"/>
      <c r="T81" s="512"/>
      <c r="U81" s="512"/>
      <c r="V81" s="512"/>
      <c r="W81" s="512"/>
      <c r="X81" s="512"/>
      <c r="Y81" s="512"/>
      <c r="Z81" s="512"/>
      <c r="AA81" s="512"/>
      <c r="AB81" s="512"/>
      <c r="AC81" s="512"/>
      <c r="AD81" s="512"/>
      <c r="AE81" s="512"/>
      <c r="AF81" s="512"/>
      <c r="AG81" s="512"/>
      <c r="AH81" s="512"/>
      <c r="AI81" s="512"/>
      <c r="AJ81" s="512"/>
      <c r="AK81" s="512"/>
      <c r="AL81" s="512"/>
      <c r="AM81" s="512"/>
      <c r="AN81" s="512"/>
    </row>
    <row r="82" spans="1:40" ht="15.75" customHeight="1">
      <c r="A82" s="512"/>
      <c r="B82" s="582"/>
      <c r="C82" s="512"/>
      <c r="D82" s="512"/>
      <c r="E82" s="512"/>
      <c r="F82" s="512"/>
      <c r="G82" s="512"/>
      <c r="H82" s="512"/>
      <c r="I82" s="512"/>
      <c r="J82" s="512"/>
      <c r="K82" s="512"/>
      <c r="L82" s="512"/>
      <c r="M82" s="512"/>
      <c r="N82" s="512"/>
      <c r="O82" s="512"/>
      <c r="P82" s="512"/>
      <c r="Q82" s="512"/>
      <c r="R82" s="512"/>
      <c r="S82" s="512"/>
      <c r="T82" s="512"/>
      <c r="U82" s="512"/>
      <c r="V82" s="512"/>
      <c r="W82" s="512"/>
      <c r="X82" s="512"/>
      <c r="Y82" s="512"/>
      <c r="Z82" s="512"/>
      <c r="AA82" s="512"/>
      <c r="AB82" s="512"/>
      <c r="AC82" s="512"/>
      <c r="AD82" s="512"/>
      <c r="AE82" s="512"/>
      <c r="AF82" s="512"/>
      <c r="AG82" s="512"/>
      <c r="AH82" s="512"/>
      <c r="AI82" s="512"/>
      <c r="AJ82" s="512"/>
      <c r="AK82" s="512"/>
      <c r="AL82" s="512"/>
      <c r="AM82" s="512"/>
      <c r="AN82" s="512"/>
    </row>
    <row r="83" spans="1:40" ht="15.75" customHeight="1">
      <c r="A83" s="512"/>
      <c r="B83" s="58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S83" s="512"/>
      <c r="T83" s="512"/>
      <c r="U83" s="512"/>
      <c r="V83" s="512"/>
      <c r="W83" s="512"/>
      <c r="X83" s="512"/>
      <c r="Y83" s="512"/>
      <c r="Z83" s="512"/>
      <c r="AA83" s="512"/>
      <c r="AB83" s="512"/>
      <c r="AC83" s="512"/>
      <c r="AD83" s="512"/>
      <c r="AE83" s="512"/>
      <c r="AF83" s="512"/>
      <c r="AG83" s="512"/>
      <c r="AH83" s="512"/>
      <c r="AI83" s="512"/>
      <c r="AJ83" s="512"/>
      <c r="AK83" s="512"/>
      <c r="AL83" s="512"/>
      <c r="AM83" s="512"/>
      <c r="AN83" s="512"/>
    </row>
    <row r="84" spans="1:40" ht="15.75" customHeight="1">
      <c r="A84" s="512"/>
      <c r="B84" s="582"/>
      <c r="C84" s="512"/>
      <c r="D84" s="512"/>
      <c r="E84" s="512"/>
      <c r="F84" s="512"/>
      <c r="G84" s="512"/>
      <c r="H84" s="512"/>
      <c r="I84" s="512"/>
      <c r="J84" s="512"/>
      <c r="K84" s="512"/>
      <c r="L84" s="512"/>
      <c r="M84" s="512"/>
      <c r="N84" s="512"/>
      <c r="O84" s="512"/>
      <c r="P84" s="512"/>
      <c r="Q84" s="512"/>
      <c r="R84" s="512"/>
      <c r="S84" s="512"/>
      <c r="T84" s="512"/>
      <c r="U84" s="512"/>
      <c r="V84" s="512"/>
      <c r="W84" s="512"/>
      <c r="X84" s="512"/>
      <c r="Y84" s="512"/>
      <c r="Z84" s="512"/>
      <c r="AA84" s="512"/>
      <c r="AB84" s="512"/>
      <c r="AC84" s="512"/>
      <c r="AD84" s="512"/>
      <c r="AE84" s="512"/>
      <c r="AF84" s="512"/>
      <c r="AG84" s="512"/>
      <c r="AH84" s="512"/>
      <c r="AI84" s="512"/>
      <c r="AJ84" s="512"/>
      <c r="AK84" s="512"/>
      <c r="AL84" s="512"/>
      <c r="AM84" s="512"/>
      <c r="AN84" s="512"/>
    </row>
    <row r="85" spans="1:40" ht="15.75" customHeight="1">
      <c r="A85" s="512"/>
      <c r="B85" s="58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S85" s="512"/>
      <c r="T85" s="512"/>
      <c r="U85" s="512"/>
      <c r="V85" s="512"/>
      <c r="W85" s="512"/>
      <c r="X85" s="512"/>
      <c r="Y85" s="512"/>
      <c r="Z85" s="512"/>
      <c r="AA85" s="512"/>
      <c r="AB85" s="512"/>
      <c r="AC85" s="512"/>
      <c r="AD85" s="512"/>
      <c r="AE85" s="512"/>
      <c r="AF85" s="512"/>
      <c r="AG85" s="512"/>
      <c r="AH85" s="512"/>
      <c r="AI85" s="512"/>
      <c r="AJ85" s="512"/>
      <c r="AK85" s="512"/>
      <c r="AL85" s="512"/>
      <c r="AM85" s="512"/>
      <c r="AN85" s="512"/>
    </row>
    <row r="86" spans="1:40" ht="15.75" customHeight="1">
      <c r="A86" s="512"/>
      <c r="B86" s="582"/>
      <c r="C86" s="512"/>
      <c r="D86" s="512"/>
      <c r="E86" s="512"/>
      <c r="F86" s="512"/>
      <c r="G86" s="512"/>
      <c r="H86" s="512"/>
      <c r="I86" s="512"/>
      <c r="J86" s="512"/>
      <c r="K86" s="512"/>
      <c r="L86" s="512"/>
      <c r="M86" s="512"/>
      <c r="N86" s="512"/>
      <c r="O86" s="512"/>
      <c r="P86" s="512"/>
      <c r="Q86" s="512"/>
      <c r="R86" s="512"/>
      <c r="S86" s="512"/>
      <c r="T86" s="512"/>
      <c r="U86" s="512"/>
      <c r="V86" s="512"/>
      <c r="W86" s="512"/>
      <c r="X86" s="512"/>
      <c r="Y86" s="512"/>
      <c r="Z86" s="512"/>
      <c r="AA86" s="512"/>
      <c r="AB86" s="512"/>
      <c r="AC86" s="512"/>
      <c r="AD86" s="512"/>
      <c r="AE86" s="512"/>
      <c r="AF86" s="512"/>
      <c r="AG86" s="512"/>
      <c r="AH86" s="512"/>
      <c r="AI86" s="512"/>
      <c r="AJ86" s="512"/>
      <c r="AK86" s="512"/>
      <c r="AL86" s="512"/>
      <c r="AM86" s="512"/>
      <c r="AN86" s="512"/>
    </row>
    <row r="87" spans="1:40" ht="15.75" customHeight="1">
      <c r="A87" s="512"/>
      <c r="B87" s="582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S87" s="512"/>
      <c r="T87" s="512"/>
      <c r="U87" s="512"/>
      <c r="V87" s="512"/>
      <c r="W87" s="512"/>
      <c r="X87" s="512"/>
      <c r="Y87" s="512"/>
      <c r="Z87" s="512"/>
      <c r="AA87" s="512"/>
      <c r="AB87" s="512"/>
      <c r="AC87" s="512"/>
      <c r="AD87" s="512"/>
      <c r="AE87" s="512"/>
      <c r="AF87" s="512"/>
      <c r="AG87" s="512"/>
      <c r="AH87" s="512"/>
      <c r="AI87" s="512"/>
      <c r="AJ87" s="512"/>
      <c r="AK87" s="512"/>
      <c r="AL87" s="512"/>
      <c r="AM87" s="512"/>
      <c r="AN87" s="512"/>
    </row>
    <row r="88" spans="1:40" ht="15.75" customHeight="1">
      <c r="A88" s="512"/>
      <c r="B88" s="582"/>
      <c r="C88" s="512"/>
      <c r="D88" s="512"/>
      <c r="E88" s="512"/>
      <c r="F88" s="512"/>
      <c r="G88" s="512"/>
      <c r="H88" s="512"/>
      <c r="I88" s="512"/>
      <c r="J88" s="512"/>
      <c r="K88" s="512"/>
      <c r="L88" s="512"/>
      <c r="M88" s="512"/>
      <c r="N88" s="512"/>
      <c r="O88" s="512"/>
      <c r="P88" s="512"/>
      <c r="Q88" s="512"/>
      <c r="R88" s="512"/>
      <c r="S88" s="512"/>
      <c r="T88" s="512"/>
      <c r="U88" s="512"/>
      <c r="V88" s="512"/>
      <c r="W88" s="512"/>
      <c r="X88" s="512"/>
      <c r="Y88" s="512"/>
      <c r="Z88" s="512"/>
      <c r="AA88" s="512"/>
      <c r="AB88" s="512"/>
      <c r="AC88" s="512"/>
      <c r="AD88" s="512"/>
      <c r="AE88" s="512"/>
      <c r="AF88" s="512"/>
      <c r="AG88" s="512"/>
      <c r="AH88" s="512"/>
      <c r="AI88" s="512"/>
      <c r="AJ88" s="512"/>
      <c r="AK88" s="512"/>
      <c r="AL88" s="512"/>
      <c r="AM88" s="512"/>
      <c r="AN88" s="512"/>
    </row>
    <row r="89" spans="1:40" ht="15.75" customHeight="1">
      <c r="A89" s="512"/>
      <c r="B89" s="582"/>
      <c r="C89" s="512"/>
      <c r="D89" s="512"/>
      <c r="E89" s="512"/>
      <c r="F89" s="512"/>
      <c r="G89" s="512"/>
      <c r="H89" s="512"/>
      <c r="I89" s="512"/>
      <c r="J89" s="512"/>
      <c r="K89" s="512"/>
      <c r="L89" s="512"/>
      <c r="M89" s="512"/>
      <c r="N89" s="512"/>
      <c r="O89" s="512"/>
      <c r="P89" s="512"/>
      <c r="Q89" s="512"/>
      <c r="R89" s="512"/>
      <c r="S89" s="512"/>
      <c r="T89" s="512"/>
      <c r="U89" s="512"/>
      <c r="V89" s="512"/>
      <c r="W89" s="512"/>
      <c r="X89" s="512"/>
      <c r="Y89" s="512"/>
      <c r="Z89" s="512"/>
      <c r="AA89" s="512"/>
      <c r="AB89" s="512"/>
      <c r="AC89" s="512"/>
      <c r="AD89" s="512"/>
      <c r="AE89" s="512"/>
      <c r="AF89" s="512"/>
      <c r="AG89" s="512"/>
      <c r="AH89" s="512"/>
      <c r="AI89" s="512"/>
      <c r="AJ89" s="512"/>
      <c r="AK89" s="512"/>
      <c r="AL89" s="512"/>
      <c r="AM89" s="512"/>
      <c r="AN89" s="512"/>
    </row>
    <row r="90" spans="1:40" ht="15.75" customHeight="1">
      <c r="A90" s="512"/>
      <c r="B90" s="582"/>
      <c r="C90" s="512"/>
      <c r="D90" s="512"/>
      <c r="E90" s="512"/>
      <c r="F90" s="512"/>
      <c r="G90" s="512"/>
      <c r="H90" s="512"/>
      <c r="I90" s="512"/>
      <c r="J90" s="512"/>
      <c r="K90" s="512"/>
      <c r="L90" s="512"/>
      <c r="M90" s="512"/>
      <c r="N90" s="512"/>
      <c r="O90" s="512"/>
      <c r="P90" s="512"/>
      <c r="Q90" s="512"/>
      <c r="R90" s="512"/>
      <c r="S90" s="512"/>
      <c r="T90" s="512"/>
      <c r="U90" s="512"/>
      <c r="V90" s="512"/>
      <c r="W90" s="512"/>
      <c r="X90" s="512"/>
      <c r="Y90" s="512"/>
      <c r="Z90" s="512"/>
      <c r="AA90" s="512"/>
      <c r="AB90" s="512"/>
      <c r="AC90" s="512"/>
      <c r="AD90" s="512"/>
      <c r="AE90" s="512"/>
      <c r="AF90" s="512"/>
      <c r="AG90" s="512"/>
      <c r="AH90" s="512"/>
      <c r="AI90" s="512"/>
      <c r="AJ90" s="512"/>
      <c r="AK90" s="512"/>
      <c r="AL90" s="512"/>
      <c r="AM90" s="512"/>
      <c r="AN90" s="512"/>
    </row>
    <row r="91" spans="1:40" ht="15.75" customHeight="1">
      <c r="A91" s="512"/>
      <c r="B91" s="582"/>
      <c r="C91" s="512"/>
      <c r="D91" s="512"/>
      <c r="E91" s="512"/>
      <c r="F91" s="512"/>
      <c r="G91" s="512"/>
      <c r="H91" s="512"/>
      <c r="I91" s="512"/>
      <c r="J91" s="512"/>
      <c r="K91" s="512"/>
      <c r="L91" s="512"/>
      <c r="M91" s="512"/>
      <c r="N91" s="512"/>
      <c r="O91" s="512"/>
      <c r="P91" s="512"/>
      <c r="Q91" s="512"/>
      <c r="R91" s="512"/>
      <c r="S91" s="512"/>
      <c r="T91" s="512"/>
      <c r="U91" s="512"/>
      <c r="V91" s="512"/>
      <c r="W91" s="512"/>
      <c r="X91" s="512"/>
      <c r="Y91" s="512"/>
      <c r="Z91" s="512"/>
      <c r="AA91" s="512"/>
      <c r="AB91" s="512"/>
      <c r="AC91" s="512"/>
      <c r="AD91" s="512"/>
      <c r="AE91" s="512"/>
      <c r="AF91" s="512"/>
      <c r="AG91" s="512"/>
      <c r="AH91" s="512"/>
      <c r="AI91" s="512"/>
      <c r="AJ91" s="512"/>
      <c r="AK91" s="512"/>
      <c r="AL91" s="512"/>
      <c r="AM91" s="512"/>
      <c r="AN91" s="512"/>
    </row>
    <row r="92" spans="1:40" ht="15.75" customHeight="1">
      <c r="A92" s="512"/>
      <c r="B92" s="582"/>
      <c r="C92" s="512"/>
      <c r="D92" s="512"/>
      <c r="E92" s="512"/>
      <c r="F92" s="512"/>
      <c r="G92" s="512"/>
      <c r="H92" s="512"/>
      <c r="I92" s="512"/>
      <c r="J92" s="512"/>
      <c r="K92" s="512"/>
      <c r="L92" s="512"/>
      <c r="M92" s="512"/>
      <c r="N92" s="512"/>
      <c r="O92" s="512"/>
      <c r="P92" s="512"/>
      <c r="Q92" s="512"/>
      <c r="R92" s="512"/>
      <c r="S92" s="512"/>
      <c r="T92" s="512"/>
      <c r="U92" s="512"/>
      <c r="V92" s="512"/>
      <c r="W92" s="512"/>
      <c r="X92" s="512"/>
      <c r="Y92" s="512"/>
      <c r="Z92" s="512"/>
      <c r="AA92" s="512"/>
      <c r="AB92" s="512"/>
      <c r="AC92" s="512"/>
      <c r="AD92" s="512"/>
      <c r="AE92" s="512"/>
      <c r="AF92" s="512"/>
      <c r="AG92" s="512"/>
      <c r="AH92" s="512"/>
      <c r="AI92" s="512"/>
      <c r="AJ92" s="512"/>
      <c r="AK92" s="512"/>
      <c r="AL92" s="512"/>
      <c r="AM92" s="512"/>
      <c r="AN92" s="512"/>
    </row>
    <row r="93" spans="1:40" ht="15.75" customHeight="1">
      <c r="A93" s="512"/>
      <c r="B93" s="582"/>
      <c r="C93" s="512"/>
      <c r="D93" s="512"/>
      <c r="E93" s="512"/>
      <c r="F93" s="512"/>
      <c r="G93" s="512"/>
      <c r="H93" s="512"/>
      <c r="I93" s="512"/>
      <c r="J93" s="512"/>
      <c r="K93" s="512"/>
      <c r="L93" s="512"/>
      <c r="M93" s="512"/>
      <c r="N93" s="512"/>
      <c r="O93" s="512"/>
      <c r="P93" s="512"/>
      <c r="Q93" s="512"/>
      <c r="R93" s="512"/>
      <c r="S93" s="512"/>
      <c r="T93" s="512"/>
      <c r="U93" s="512"/>
      <c r="V93" s="512"/>
      <c r="W93" s="512"/>
      <c r="X93" s="512"/>
      <c r="Y93" s="512"/>
      <c r="Z93" s="512"/>
      <c r="AA93" s="512"/>
      <c r="AB93" s="512"/>
      <c r="AC93" s="512"/>
      <c r="AD93" s="512"/>
      <c r="AE93" s="512"/>
      <c r="AF93" s="512"/>
      <c r="AG93" s="512"/>
      <c r="AH93" s="512"/>
      <c r="AI93" s="512"/>
      <c r="AJ93" s="512"/>
      <c r="AK93" s="512"/>
      <c r="AL93" s="512"/>
      <c r="AM93" s="512"/>
      <c r="AN93" s="512"/>
    </row>
    <row r="94" spans="1:40" ht="15.75" customHeight="1">
      <c r="A94" s="512"/>
      <c r="B94" s="582"/>
      <c r="C94" s="512"/>
      <c r="D94" s="512"/>
      <c r="E94" s="512"/>
      <c r="F94" s="512"/>
      <c r="G94" s="512"/>
      <c r="H94" s="512"/>
      <c r="I94" s="512"/>
      <c r="J94" s="512"/>
      <c r="K94" s="512"/>
      <c r="L94" s="512"/>
      <c r="M94" s="512"/>
      <c r="N94" s="512"/>
      <c r="O94" s="512"/>
      <c r="P94" s="512"/>
      <c r="Q94" s="512"/>
      <c r="R94" s="512"/>
      <c r="S94" s="512"/>
      <c r="T94" s="512"/>
      <c r="U94" s="512"/>
      <c r="V94" s="512"/>
      <c r="W94" s="512"/>
      <c r="X94" s="512"/>
      <c r="Y94" s="512"/>
      <c r="Z94" s="512"/>
      <c r="AA94" s="512"/>
      <c r="AB94" s="512"/>
      <c r="AC94" s="512"/>
      <c r="AD94" s="512"/>
      <c r="AE94" s="512"/>
      <c r="AF94" s="512"/>
      <c r="AG94" s="512"/>
      <c r="AH94" s="512"/>
      <c r="AI94" s="512"/>
      <c r="AJ94" s="512"/>
      <c r="AK94" s="512"/>
      <c r="AL94" s="512"/>
      <c r="AM94" s="512"/>
      <c r="AN94" s="512"/>
    </row>
    <row r="95" spans="1:40" ht="15.75" customHeight="1">
      <c r="A95" s="512"/>
      <c r="B95" s="582"/>
      <c r="C95" s="512"/>
      <c r="D95" s="512"/>
      <c r="E95" s="512"/>
      <c r="F95" s="512"/>
      <c r="G95" s="512"/>
      <c r="H95" s="512"/>
      <c r="I95" s="512"/>
      <c r="J95" s="512"/>
      <c r="K95" s="512"/>
      <c r="L95" s="512"/>
      <c r="M95" s="512"/>
      <c r="N95" s="512"/>
      <c r="O95" s="512"/>
      <c r="P95" s="512"/>
      <c r="Q95" s="512"/>
      <c r="R95" s="512"/>
      <c r="S95" s="512"/>
      <c r="T95" s="512"/>
      <c r="U95" s="512"/>
      <c r="V95" s="512"/>
      <c r="W95" s="512"/>
      <c r="X95" s="512"/>
      <c r="Y95" s="512"/>
      <c r="Z95" s="512"/>
      <c r="AA95" s="512"/>
      <c r="AB95" s="512"/>
      <c r="AC95" s="512"/>
      <c r="AD95" s="512"/>
      <c r="AE95" s="512"/>
      <c r="AF95" s="512"/>
      <c r="AG95" s="512"/>
      <c r="AH95" s="512"/>
      <c r="AI95" s="512"/>
      <c r="AJ95" s="512"/>
      <c r="AK95" s="512"/>
      <c r="AL95" s="512"/>
      <c r="AM95" s="512"/>
      <c r="AN95" s="512"/>
    </row>
    <row r="96" spans="1:40" ht="15.75" customHeight="1">
      <c r="A96" s="512"/>
      <c r="B96" s="582"/>
      <c r="C96" s="512"/>
      <c r="D96" s="512"/>
      <c r="E96" s="512"/>
      <c r="F96" s="512"/>
      <c r="G96" s="512"/>
      <c r="H96" s="512"/>
      <c r="I96" s="512"/>
      <c r="J96" s="512"/>
      <c r="K96" s="512"/>
      <c r="L96" s="512"/>
      <c r="M96" s="512"/>
      <c r="N96" s="512"/>
      <c r="O96" s="512"/>
      <c r="P96" s="512"/>
      <c r="Q96" s="512"/>
      <c r="R96" s="512"/>
      <c r="S96" s="512"/>
      <c r="T96" s="512"/>
      <c r="U96" s="512"/>
      <c r="V96" s="512"/>
      <c r="W96" s="512"/>
      <c r="X96" s="512"/>
      <c r="Y96" s="512"/>
      <c r="Z96" s="512"/>
      <c r="AA96" s="512"/>
      <c r="AB96" s="512"/>
      <c r="AC96" s="512"/>
      <c r="AD96" s="512"/>
      <c r="AE96" s="512"/>
      <c r="AF96" s="512"/>
      <c r="AG96" s="512"/>
      <c r="AH96" s="512"/>
      <c r="AI96" s="512"/>
      <c r="AJ96" s="512"/>
      <c r="AK96" s="512"/>
      <c r="AL96" s="512"/>
      <c r="AM96" s="512"/>
      <c r="AN96" s="512"/>
    </row>
    <row r="97" spans="1:40" ht="15.75" customHeight="1">
      <c r="A97" s="512"/>
      <c r="B97" s="582"/>
      <c r="C97" s="512"/>
      <c r="D97" s="512"/>
      <c r="E97" s="512"/>
      <c r="F97" s="512"/>
      <c r="G97" s="512"/>
      <c r="H97" s="512"/>
      <c r="I97" s="512"/>
      <c r="J97" s="512"/>
      <c r="K97" s="512"/>
      <c r="L97" s="512"/>
      <c r="M97" s="512"/>
      <c r="N97" s="512"/>
      <c r="O97" s="512"/>
      <c r="P97" s="512"/>
      <c r="Q97" s="512"/>
      <c r="R97" s="512"/>
      <c r="S97" s="512"/>
      <c r="T97" s="512"/>
      <c r="U97" s="512"/>
      <c r="V97" s="512"/>
      <c r="W97" s="512"/>
      <c r="X97" s="512"/>
      <c r="Y97" s="512"/>
      <c r="Z97" s="512"/>
      <c r="AA97" s="512"/>
      <c r="AB97" s="512"/>
      <c r="AC97" s="512"/>
      <c r="AD97" s="512"/>
      <c r="AE97" s="512"/>
      <c r="AF97" s="512"/>
      <c r="AG97" s="512"/>
      <c r="AH97" s="512"/>
      <c r="AI97" s="512"/>
      <c r="AJ97" s="512"/>
      <c r="AK97" s="512"/>
      <c r="AL97" s="512"/>
      <c r="AM97" s="512"/>
      <c r="AN97" s="512"/>
    </row>
    <row r="98" spans="1:40" ht="15.75" customHeight="1">
      <c r="A98" s="512"/>
      <c r="B98" s="582"/>
      <c r="C98" s="512"/>
      <c r="D98" s="512"/>
      <c r="E98" s="512"/>
      <c r="F98" s="512"/>
      <c r="G98" s="512"/>
      <c r="H98" s="512"/>
      <c r="I98" s="512"/>
      <c r="J98" s="512"/>
      <c r="K98" s="512"/>
      <c r="L98" s="512"/>
      <c r="M98" s="512"/>
      <c r="N98" s="512"/>
      <c r="O98" s="512"/>
      <c r="P98" s="512"/>
      <c r="Q98" s="512"/>
      <c r="R98" s="512"/>
      <c r="S98" s="512"/>
      <c r="T98" s="512"/>
      <c r="U98" s="512"/>
      <c r="V98" s="512"/>
      <c r="W98" s="512"/>
      <c r="X98" s="512"/>
      <c r="Y98" s="512"/>
      <c r="Z98" s="512"/>
      <c r="AA98" s="512"/>
      <c r="AB98" s="512"/>
      <c r="AC98" s="512"/>
      <c r="AD98" s="512"/>
      <c r="AE98" s="512"/>
      <c r="AF98" s="512"/>
      <c r="AG98" s="512"/>
      <c r="AH98" s="512"/>
      <c r="AI98" s="512"/>
      <c r="AJ98" s="512"/>
      <c r="AK98" s="512"/>
      <c r="AL98" s="512"/>
      <c r="AM98" s="512"/>
      <c r="AN98" s="512"/>
    </row>
    <row r="99" spans="1:40" ht="15.75" customHeight="1">
      <c r="A99" s="512"/>
      <c r="B99" s="582"/>
      <c r="C99" s="512"/>
      <c r="D99" s="512"/>
      <c r="E99" s="512"/>
      <c r="F99" s="512"/>
      <c r="G99" s="512"/>
      <c r="H99" s="512"/>
      <c r="I99" s="512"/>
      <c r="J99" s="512"/>
      <c r="K99" s="512"/>
      <c r="L99" s="512"/>
      <c r="M99" s="512"/>
      <c r="N99" s="512"/>
      <c r="O99" s="512"/>
      <c r="P99" s="512"/>
      <c r="Q99" s="512"/>
      <c r="R99" s="512"/>
      <c r="S99" s="512"/>
      <c r="T99" s="512"/>
      <c r="U99" s="512"/>
      <c r="V99" s="512"/>
      <c r="W99" s="512"/>
      <c r="X99" s="512"/>
      <c r="Y99" s="512"/>
      <c r="Z99" s="512"/>
      <c r="AA99" s="512"/>
      <c r="AB99" s="512"/>
      <c r="AC99" s="512"/>
      <c r="AD99" s="512"/>
      <c r="AE99" s="512"/>
      <c r="AF99" s="512"/>
      <c r="AG99" s="512"/>
      <c r="AH99" s="512"/>
      <c r="AI99" s="512"/>
      <c r="AJ99" s="512"/>
      <c r="AK99" s="512"/>
      <c r="AL99" s="512"/>
      <c r="AM99" s="512"/>
      <c r="AN99" s="512"/>
    </row>
    <row r="100" spans="1:40" ht="15.75" customHeight="1">
      <c r="A100" s="512"/>
      <c r="B100" s="582"/>
      <c r="C100" s="512"/>
      <c r="D100" s="512"/>
      <c r="E100" s="512"/>
      <c r="F100" s="512"/>
      <c r="G100" s="512"/>
      <c r="H100" s="512"/>
      <c r="I100" s="512"/>
      <c r="J100" s="512"/>
      <c r="K100" s="512"/>
      <c r="L100" s="512"/>
      <c r="M100" s="512"/>
      <c r="N100" s="512"/>
      <c r="O100" s="512"/>
      <c r="P100" s="512"/>
      <c r="Q100" s="512"/>
      <c r="R100" s="512"/>
      <c r="S100" s="512"/>
      <c r="T100" s="512"/>
      <c r="U100" s="512"/>
      <c r="V100" s="512"/>
      <c r="W100" s="512"/>
      <c r="X100" s="512"/>
      <c r="Y100" s="512"/>
      <c r="Z100" s="512"/>
      <c r="AA100" s="512"/>
      <c r="AB100" s="512"/>
      <c r="AC100" s="512"/>
      <c r="AD100" s="512"/>
      <c r="AE100" s="512"/>
      <c r="AF100" s="512"/>
      <c r="AG100" s="512"/>
      <c r="AH100" s="512"/>
      <c r="AI100" s="512"/>
      <c r="AJ100" s="512"/>
      <c r="AK100" s="512"/>
      <c r="AL100" s="512"/>
      <c r="AM100" s="512"/>
      <c r="AN100" s="512"/>
    </row>
    <row r="101" spans="1:40" ht="15.75" customHeight="1">
      <c r="A101" s="512"/>
      <c r="B101" s="582"/>
      <c r="C101" s="512"/>
      <c r="D101" s="512"/>
      <c r="E101" s="512"/>
      <c r="F101" s="512"/>
      <c r="G101" s="512"/>
      <c r="H101" s="512"/>
      <c r="I101" s="512"/>
      <c r="J101" s="512"/>
      <c r="K101" s="512"/>
      <c r="L101" s="512"/>
      <c r="M101" s="512"/>
      <c r="N101" s="512"/>
      <c r="O101" s="512"/>
      <c r="P101" s="512"/>
      <c r="Q101" s="512"/>
      <c r="R101" s="512"/>
      <c r="S101" s="512"/>
      <c r="T101" s="512"/>
      <c r="U101" s="512"/>
      <c r="V101" s="512"/>
      <c r="W101" s="512"/>
      <c r="X101" s="512"/>
      <c r="Y101" s="512"/>
      <c r="Z101" s="512"/>
      <c r="AA101" s="512"/>
      <c r="AB101" s="512"/>
      <c r="AC101" s="512"/>
      <c r="AD101" s="512"/>
      <c r="AE101" s="512"/>
      <c r="AF101" s="512"/>
      <c r="AG101" s="512"/>
      <c r="AH101" s="512"/>
      <c r="AI101" s="512"/>
      <c r="AJ101" s="512"/>
      <c r="AK101" s="512"/>
      <c r="AL101" s="512"/>
      <c r="AM101" s="512"/>
      <c r="AN101" s="512"/>
    </row>
    <row r="102" spans="1:40" ht="15.75" customHeight="1">
      <c r="A102" s="512"/>
      <c r="B102" s="582"/>
      <c r="C102" s="512"/>
      <c r="D102" s="512"/>
      <c r="E102" s="512"/>
      <c r="F102" s="512"/>
      <c r="G102" s="512"/>
      <c r="H102" s="512"/>
      <c r="I102" s="512"/>
      <c r="J102" s="512"/>
      <c r="K102" s="512"/>
      <c r="L102" s="512"/>
      <c r="M102" s="512"/>
      <c r="N102" s="512"/>
      <c r="O102" s="512"/>
      <c r="P102" s="512"/>
      <c r="Q102" s="512"/>
      <c r="R102" s="512"/>
      <c r="S102" s="512"/>
      <c r="T102" s="512"/>
      <c r="U102" s="512"/>
      <c r="V102" s="512"/>
      <c r="W102" s="512"/>
      <c r="X102" s="512"/>
      <c r="Y102" s="512"/>
      <c r="Z102" s="512"/>
      <c r="AA102" s="512"/>
      <c r="AB102" s="512"/>
      <c r="AC102" s="512"/>
      <c r="AD102" s="512"/>
      <c r="AE102" s="512"/>
      <c r="AF102" s="512"/>
      <c r="AG102" s="512"/>
      <c r="AH102" s="512"/>
      <c r="AI102" s="512"/>
      <c r="AJ102" s="512"/>
      <c r="AK102" s="512"/>
      <c r="AL102" s="512"/>
      <c r="AM102" s="512"/>
      <c r="AN102" s="512"/>
    </row>
    <row r="103" spans="1:40" ht="15.75" customHeight="1">
      <c r="A103" s="512"/>
      <c r="B103" s="582"/>
      <c r="C103" s="512"/>
      <c r="D103" s="512"/>
      <c r="E103" s="512"/>
      <c r="F103" s="512"/>
      <c r="G103" s="512"/>
      <c r="H103" s="512"/>
      <c r="I103" s="512"/>
      <c r="J103" s="512"/>
      <c r="K103" s="512"/>
      <c r="L103" s="512"/>
      <c r="M103" s="512"/>
      <c r="N103" s="512"/>
      <c r="O103" s="512"/>
      <c r="P103" s="512"/>
      <c r="Q103" s="512"/>
      <c r="R103" s="512"/>
      <c r="S103" s="512"/>
      <c r="T103" s="512"/>
      <c r="U103" s="512"/>
      <c r="V103" s="512"/>
      <c r="W103" s="512"/>
      <c r="X103" s="512"/>
      <c r="Y103" s="512"/>
      <c r="Z103" s="512"/>
      <c r="AA103" s="512"/>
      <c r="AB103" s="512"/>
      <c r="AC103" s="512"/>
      <c r="AD103" s="512"/>
      <c r="AE103" s="512"/>
      <c r="AF103" s="512"/>
      <c r="AG103" s="512"/>
      <c r="AH103" s="512"/>
      <c r="AI103" s="512"/>
      <c r="AJ103" s="512"/>
      <c r="AK103" s="512"/>
      <c r="AL103" s="512"/>
      <c r="AM103" s="512"/>
      <c r="AN103" s="512"/>
    </row>
    <row r="104" spans="1:40" ht="15.75" customHeight="1">
      <c r="A104" s="512"/>
      <c r="B104" s="981" t="s">
        <v>846</v>
      </c>
      <c r="C104" s="783"/>
      <c r="D104" s="783"/>
      <c r="E104" s="783"/>
      <c r="F104" s="783"/>
      <c r="G104" s="783"/>
      <c r="H104" s="783"/>
      <c r="I104" s="784"/>
      <c r="J104" s="512"/>
      <c r="K104" s="512"/>
      <c r="L104" s="512"/>
      <c r="M104" s="512"/>
      <c r="N104" s="512"/>
      <c r="O104" s="512"/>
      <c r="P104" s="512"/>
      <c r="Q104" s="512"/>
      <c r="R104" s="512"/>
      <c r="S104" s="512"/>
      <c r="T104" s="512"/>
      <c r="U104" s="512"/>
      <c r="V104" s="512"/>
      <c r="W104" s="512"/>
      <c r="X104" s="512"/>
      <c r="Y104" s="512"/>
      <c r="Z104" s="512"/>
      <c r="AA104" s="512"/>
      <c r="AB104" s="512"/>
      <c r="AC104" s="512"/>
      <c r="AD104" s="512"/>
      <c r="AE104" s="512"/>
      <c r="AF104" s="512"/>
      <c r="AG104" s="512"/>
      <c r="AH104" s="512"/>
      <c r="AI104" s="512"/>
      <c r="AJ104" s="512"/>
      <c r="AK104" s="512"/>
      <c r="AL104" s="512"/>
      <c r="AM104" s="512"/>
      <c r="AN104" s="512"/>
    </row>
    <row r="105" spans="1:40" ht="15.75" customHeight="1">
      <c r="A105" s="512"/>
      <c r="B105" s="707"/>
      <c r="C105" s="691"/>
      <c r="D105" s="691"/>
      <c r="E105" s="691"/>
      <c r="F105" s="691"/>
      <c r="G105" s="691"/>
      <c r="H105" s="691"/>
      <c r="I105" s="680"/>
      <c r="J105" s="512"/>
      <c r="K105" s="512"/>
      <c r="L105" s="512"/>
      <c r="M105" s="512"/>
      <c r="N105" s="512"/>
      <c r="O105" s="512"/>
      <c r="P105" s="512"/>
      <c r="Q105" s="512"/>
      <c r="R105" s="512"/>
      <c r="S105" s="512"/>
      <c r="T105" s="512"/>
      <c r="U105" s="512"/>
      <c r="V105" s="512"/>
      <c r="W105" s="512"/>
      <c r="X105" s="512"/>
      <c r="Y105" s="512"/>
      <c r="Z105" s="512"/>
      <c r="AA105" s="512"/>
      <c r="AB105" s="512"/>
      <c r="AC105" s="512"/>
      <c r="AD105" s="512"/>
      <c r="AE105" s="512"/>
      <c r="AF105" s="512"/>
      <c r="AG105" s="512"/>
      <c r="AH105" s="512"/>
      <c r="AI105" s="512"/>
      <c r="AJ105" s="512"/>
      <c r="AK105" s="512"/>
      <c r="AL105" s="512"/>
      <c r="AM105" s="512"/>
      <c r="AN105" s="512"/>
    </row>
    <row r="106" spans="1:40" ht="15.75" customHeight="1">
      <c r="A106" s="512"/>
      <c r="B106" s="582"/>
      <c r="C106" s="512"/>
      <c r="D106" s="512"/>
      <c r="E106" s="512"/>
      <c r="F106" s="512"/>
      <c r="G106" s="512"/>
      <c r="H106" s="512"/>
      <c r="I106" s="512"/>
      <c r="J106" s="512"/>
      <c r="K106" s="512"/>
      <c r="L106" s="512"/>
      <c r="M106" s="512"/>
      <c r="N106" s="512"/>
      <c r="O106" s="512"/>
      <c r="P106" s="512"/>
      <c r="Q106" s="512"/>
      <c r="R106" s="512"/>
      <c r="S106" s="512"/>
      <c r="T106" s="512"/>
      <c r="U106" s="512"/>
      <c r="V106" s="512"/>
      <c r="W106" s="512"/>
      <c r="X106" s="512"/>
      <c r="Y106" s="512"/>
      <c r="Z106" s="512"/>
      <c r="AA106" s="512"/>
      <c r="AB106" s="512"/>
      <c r="AC106" s="512"/>
      <c r="AD106" s="512"/>
      <c r="AE106" s="512"/>
      <c r="AF106" s="512"/>
      <c r="AG106" s="512"/>
      <c r="AH106" s="512"/>
      <c r="AI106" s="512"/>
      <c r="AJ106" s="512"/>
      <c r="AK106" s="512"/>
      <c r="AL106" s="512"/>
      <c r="AM106" s="512"/>
      <c r="AN106" s="512"/>
    </row>
    <row r="107" spans="1:40" ht="15.75" customHeight="1">
      <c r="A107" s="512"/>
      <c r="B107" s="58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S107" s="512"/>
      <c r="T107" s="512"/>
      <c r="U107" s="512"/>
      <c r="V107" s="512"/>
      <c r="W107" s="512"/>
      <c r="X107" s="512"/>
      <c r="Y107" s="512"/>
      <c r="Z107" s="512"/>
      <c r="AA107" s="512"/>
      <c r="AB107" s="512"/>
      <c r="AC107" s="512"/>
      <c r="AD107" s="512"/>
      <c r="AE107" s="512"/>
      <c r="AF107" s="512"/>
      <c r="AG107" s="512"/>
      <c r="AH107" s="512"/>
      <c r="AI107" s="512"/>
      <c r="AJ107" s="512"/>
      <c r="AK107" s="512"/>
      <c r="AL107" s="512"/>
      <c r="AM107" s="512"/>
      <c r="AN107" s="512"/>
    </row>
    <row r="108" spans="1:40" ht="15.75" customHeight="1">
      <c r="A108" s="512"/>
      <c r="B108" s="981" t="s">
        <v>848</v>
      </c>
      <c r="C108" s="783"/>
      <c r="D108" s="783"/>
      <c r="E108" s="783"/>
      <c r="F108" s="783"/>
      <c r="G108" s="783"/>
      <c r="H108" s="783"/>
      <c r="I108" s="784"/>
      <c r="J108" s="512"/>
      <c r="K108" s="512"/>
      <c r="L108" s="512"/>
      <c r="M108" s="512"/>
      <c r="N108" s="512"/>
      <c r="O108" s="512"/>
      <c r="P108" s="512"/>
      <c r="Q108" s="512"/>
      <c r="R108" s="512"/>
      <c r="S108" s="512"/>
      <c r="T108" s="512"/>
      <c r="U108" s="512"/>
      <c r="V108" s="512"/>
      <c r="W108" s="512"/>
      <c r="X108" s="512"/>
      <c r="Y108" s="512"/>
      <c r="Z108" s="512"/>
      <c r="AA108" s="512"/>
      <c r="AB108" s="512"/>
      <c r="AC108" s="512"/>
      <c r="AD108" s="512"/>
      <c r="AE108" s="512"/>
      <c r="AF108" s="512"/>
      <c r="AG108" s="512"/>
      <c r="AH108" s="512"/>
      <c r="AI108" s="512"/>
      <c r="AJ108" s="512"/>
      <c r="AK108" s="512"/>
      <c r="AL108" s="512"/>
      <c r="AM108" s="512"/>
      <c r="AN108" s="512"/>
    </row>
    <row r="109" spans="1:40" ht="15.75" customHeight="1">
      <c r="A109" s="512"/>
      <c r="B109" s="707"/>
      <c r="C109" s="691"/>
      <c r="D109" s="691"/>
      <c r="E109" s="691"/>
      <c r="F109" s="691"/>
      <c r="G109" s="691"/>
      <c r="H109" s="691"/>
      <c r="I109" s="680"/>
      <c r="J109" s="512"/>
      <c r="K109" s="512"/>
      <c r="L109" s="512"/>
      <c r="M109" s="512"/>
      <c r="N109" s="512"/>
      <c r="O109" s="512"/>
      <c r="P109" s="512"/>
      <c r="Q109" s="512"/>
      <c r="R109" s="512"/>
      <c r="S109" s="512"/>
      <c r="T109" s="512"/>
      <c r="U109" s="512"/>
      <c r="V109" s="512"/>
      <c r="W109" s="512"/>
      <c r="X109" s="512"/>
      <c r="Y109" s="512"/>
      <c r="Z109" s="512"/>
      <c r="AA109" s="512"/>
      <c r="AB109" s="512"/>
      <c r="AC109" s="512"/>
      <c r="AD109" s="512"/>
      <c r="AE109" s="512"/>
      <c r="AF109" s="512"/>
      <c r="AG109" s="512"/>
      <c r="AH109" s="512"/>
      <c r="AI109" s="512"/>
      <c r="AJ109" s="512"/>
      <c r="AK109" s="512"/>
      <c r="AL109" s="512"/>
      <c r="AM109" s="512"/>
      <c r="AN109" s="512"/>
    </row>
    <row r="110" spans="1:40" ht="15.75" customHeight="1">
      <c r="A110" s="512"/>
      <c r="B110" s="582"/>
      <c r="C110" s="512"/>
      <c r="D110" s="512"/>
      <c r="E110" s="512"/>
      <c r="F110" s="512"/>
      <c r="G110" s="512"/>
      <c r="H110" s="512"/>
      <c r="I110" s="512"/>
      <c r="J110" s="512"/>
      <c r="K110" s="512"/>
      <c r="L110" s="512"/>
      <c r="M110" s="512"/>
      <c r="N110" s="512"/>
      <c r="O110" s="512"/>
      <c r="P110" s="512"/>
      <c r="Q110" s="512"/>
      <c r="R110" s="512"/>
      <c r="S110" s="512"/>
      <c r="T110" s="512"/>
      <c r="U110" s="512"/>
      <c r="V110" s="512"/>
      <c r="W110" s="512"/>
      <c r="X110" s="512"/>
      <c r="Y110" s="512"/>
      <c r="Z110" s="512"/>
      <c r="AA110" s="512"/>
      <c r="AB110" s="512"/>
      <c r="AC110" s="512"/>
      <c r="AD110" s="512"/>
      <c r="AE110" s="512"/>
      <c r="AF110" s="512"/>
      <c r="AG110" s="512"/>
      <c r="AH110" s="512"/>
      <c r="AI110" s="512"/>
      <c r="AJ110" s="512"/>
      <c r="AK110" s="512"/>
      <c r="AL110" s="512"/>
      <c r="AM110" s="512"/>
      <c r="AN110" s="512"/>
    </row>
    <row r="111" spans="1:40" ht="15.75" customHeight="1">
      <c r="A111" s="512"/>
      <c r="B111" s="58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S111" s="512"/>
      <c r="T111" s="512"/>
      <c r="U111" s="512"/>
      <c r="V111" s="512"/>
      <c r="W111" s="512"/>
      <c r="X111" s="512"/>
      <c r="Y111" s="512"/>
      <c r="Z111" s="512"/>
      <c r="AA111" s="512"/>
      <c r="AB111" s="512"/>
      <c r="AC111" s="512"/>
      <c r="AD111" s="512"/>
      <c r="AE111" s="512"/>
      <c r="AF111" s="512"/>
      <c r="AG111" s="512"/>
      <c r="AH111" s="512"/>
      <c r="AI111" s="512"/>
      <c r="AJ111" s="512"/>
      <c r="AK111" s="512"/>
      <c r="AL111" s="512"/>
      <c r="AM111" s="512"/>
      <c r="AN111" s="512"/>
    </row>
    <row r="112" spans="1:40" ht="15.75" customHeight="1">
      <c r="A112" s="512"/>
      <c r="B112" s="582"/>
      <c r="C112" s="512"/>
      <c r="D112" s="512"/>
      <c r="E112" s="512"/>
      <c r="F112" s="512"/>
      <c r="G112" s="512"/>
      <c r="H112" s="512"/>
      <c r="I112" s="512"/>
      <c r="J112" s="512"/>
      <c r="K112" s="512"/>
      <c r="L112" s="512"/>
      <c r="M112" s="512"/>
      <c r="N112" s="512"/>
      <c r="O112" s="512"/>
      <c r="P112" s="512"/>
      <c r="Q112" s="512"/>
      <c r="R112" s="512"/>
      <c r="S112" s="512"/>
      <c r="T112" s="512"/>
      <c r="U112" s="512"/>
      <c r="V112" s="512"/>
      <c r="W112" s="512"/>
      <c r="X112" s="512"/>
      <c r="Y112" s="512"/>
      <c r="Z112" s="512"/>
      <c r="AA112" s="512"/>
      <c r="AB112" s="512"/>
      <c r="AC112" s="512"/>
      <c r="AD112" s="512"/>
      <c r="AE112" s="512"/>
      <c r="AF112" s="512"/>
      <c r="AG112" s="512"/>
      <c r="AH112" s="512"/>
      <c r="AI112" s="512"/>
      <c r="AJ112" s="512"/>
      <c r="AK112" s="512"/>
      <c r="AL112" s="512"/>
      <c r="AM112" s="512"/>
      <c r="AN112" s="512"/>
    </row>
    <row r="113" spans="1:40" ht="15.75" customHeight="1">
      <c r="A113" s="512"/>
      <c r="B113" s="582"/>
      <c r="C113" s="512"/>
      <c r="D113" s="512"/>
      <c r="E113" s="512"/>
      <c r="F113" s="512"/>
      <c r="G113" s="512"/>
      <c r="H113" s="512"/>
      <c r="I113" s="512"/>
      <c r="J113" s="512"/>
      <c r="K113" s="512"/>
      <c r="L113" s="512"/>
      <c r="M113" s="512"/>
      <c r="N113" s="512"/>
      <c r="O113" s="512"/>
      <c r="P113" s="512"/>
      <c r="Q113" s="512"/>
      <c r="R113" s="512"/>
      <c r="S113" s="512"/>
      <c r="T113" s="512"/>
      <c r="U113" s="512"/>
      <c r="V113" s="512"/>
      <c r="W113" s="512"/>
      <c r="X113" s="512"/>
      <c r="Y113" s="512"/>
      <c r="Z113" s="512"/>
      <c r="AA113" s="512"/>
      <c r="AB113" s="512"/>
      <c r="AC113" s="512"/>
      <c r="AD113" s="512"/>
      <c r="AE113" s="512"/>
      <c r="AF113" s="512"/>
      <c r="AG113" s="512"/>
      <c r="AH113" s="512"/>
      <c r="AI113" s="512"/>
      <c r="AJ113" s="512"/>
      <c r="AK113" s="512"/>
      <c r="AL113" s="512"/>
      <c r="AM113" s="512"/>
      <c r="AN113" s="512"/>
    </row>
    <row r="114" spans="1:40" ht="15.75" customHeight="1">
      <c r="A114" s="512"/>
      <c r="B114" s="582"/>
      <c r="C114" s="512"/>
      <c r="D114" s="512"/>
      <c r="E114" s="512"/>
      <c r="F114" s="512"/>
      <c r="G114" s="512"/>
      <c r="H114" s="512"/>
      <c r="I114" s="512"/>
      <c r="J114" s="512"/>
      <c r="K114" s="512"/>
      <c r="L114" s="512"/>
      <c r="M114" s="512"/>
      <c r="N114" s="512"/>
      <c r="O114" s="512"/>
      <c r="P114" s="512"/>
      <c r="Q114" s="512"/>
      <c r="R114" s="512"/>
      <c r="S114" s="512"/>
      <c r="T114" s="512"/>
      <c r="U114" s="512"/>
      <c r="V114" s="512"/>
      <c r="W114" s="512"/>
      <c r="X114" s="512"/>
      <c r="Y114" s="512"/>
      <c r="Z114" s="512"/>
      <c r="AA114" s="512"/>
      <c r="AB114" s="512"/>
      <c r="AC114" s="512"/>
      <c r="AD114" s="512"/>
      <c r="AE114" s="512"/>
      <c r="AF114" s="512"/>
      <c r="AG114" s="512"/>
      <c r="AH114" s="512"/>
      <c r="AI114" s="512"/>
      <c r="AJ114" s="512"/>
      <c r="AK114" s="512"/>
      <c r="AL114" s="512"/>
      <c r="AM114" s="512"/>
      <c r="AN114" s="512"/>
    </row>
    <row r="115" spans="1:40" ht="15.75" customHeight="1">
      <c r="A115" s="512"/>
      <c r="B115" s="582"/>
      <c r="C115" s="512"/>
      <c r="D115" s="512"/>
      <c r="E115" s="512"/>
      <c r="F115" s="512"/>
      <c r="G115" s="512"/>
      <c r="H115" s="512"/>
      <c r="I115" s="512"/>
      <c r="J115" s="512"/>
      <c r="K115" s="512"/>
      <c r="L115" s="512"/>
      <c r="M115" s="512"/>
      <c r="N115" s="512"/>
      <c r="O115" s="512"/>
      <c r="P115" s="512"/>
      <c r="Q115" s="512"/>
      <c r="R115" s="512"/>
      <c r="S115" s="512"/>
      <c r="T115" s="512"/>
      <c r="U115" s="512"/>
      <c r="V115" s="512"/>
      <c r="W115" s="512"/>
      <c r="X115" s="512"/>
      <c r="Y115" s="512"/>
      <c r="Z115" s="512"/>
      <c r="AA115" s="512"/>
      <c r="AB115" s="512"/>
      <c r="AC115" s="512"/>
      <c r="AD115" s="512"/>
      <c r="AE115" s="512"/>
      <c r="AF115" s="512"/>
      <c r="AG115" s="512"/>
      <c r="AH115" s="512"/>
      <c r="AI115" s="512"/>
      <c r="AJ115" s="512"/>
      <c r="AK115" s="512"/>
      <c r="AL115" s="512"/>
      <c r="AM115" s="512"/>
      <c r="AN115" s="512"/>
    </row>
    <row r="116" spans="1:40" ht="15.75" customHeight="1">
      <c r="A116" s="512"/>
      <c r="B116" s="58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S116" s="512"/>
      <c r="T116" s="512"/>
      <c r="U116" s="512"/>
      <c r="V116" s="512"/>
      <c r="W116" s="512"/>
      <c r="X116" s="512"/>
      <c r="Y116" s="512"/>
      <c r="Z116" s="512"/>
      <c r="AA116" s="512"/>
      <c r="AB116" s="512"/>
      <c r="AC116" s="512"/>
      <c r="AD116" s="512"/>
      <c r="AE116" s="512"/>
      <c r="AF116" s="512"/>
      <c r="AG116" s="512"/>
      <c r="AH116" s="512"/>
      <c r="AI116" s="512"/>
      <c r="AJ116" s="512"/>
      <c r="AK116" s="512"/>
      <c r="AL116" s="512"/>
      <c r="AM116" s="512"/>
      <c r="AN116" s="512"/>
    </row>
    <row r="117" spans="1:40" ht="15.75" customHeight="1">
      <c r="A117" s="512"/>
      <c r="B117" s="582"/>
      <c r="C117" s="512"/>
      <c r="D117" s="512"/>
      <c r="E117" s="512"/>
      <c r="F117" s="512"/>
      <c r="G117" s="512"/>
      <c r="H117" s="512"/>
      <c r="I117" s="512"/>
      <c r="J117" s="512"/>
      <c r="K117" s="512"/>
      <c r="L117" s="512"/>
      <c r="M117" s="512"/>
      <c r="N117" s="512"/>
      <c r="O117" s="512"/>
      <c r="P117" s="512"/>
      <c r="Q117" s="512"/>
      <c r="R117" s="512"/>
      <c r="S117" s="512"/>
      <c r="T117" s="512"/>
      <c r="U117" s="512"/>
      <c r="V117" s="512"/>
      <c r="W117" s="512"/>
      <c r="X117" s="512"/>
      <c r="Y117" s="512"/>
      <c r="Z117" s="512"/>
      <c r="AA117" s="512"/>
      <c r="AB117" s="512"/>
      <c r="AC117" s="512"/>
      <c r="AD117" s="512"/>
      <c r="AE117" s="512"/>
      <c r="AF117" s="512"/>
      <c r="AG117" s="512"/>
      <c r="AH117" s="512"/>
      <c r="AI117" s="512"/>
      <c r="AJ117" s="512"/>
      <c r="AK117" s="512"/>
      <c r="AL117" s="512"/>
      <c r="AM117" s="512"/>
      <c r="AN117" s="512"/>
    </row>
    <row r="118" spans="1:40" ht="15.75" customHeight="1">
      <c r="A118" s="512"/>
      <c r="B118" s="58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S118" s="512"/>
      <c r="T118" s="512"/>
      <c r="U118" s="512"/>
      <c r="V118" s="512"/>
      <c r="W118" s="512"/>
      <c r="X118" s="512"/>
      <c r="Y118" s="512"/>
      <c r="Z118" s="512"/>
      <c r="AA118" s="512"/>
      <c r="AB118" s="512"/>
      <c r="AC118" s="512"/>
      <c r="AD118" s="512"/>
      <c r="AE118" s="512"/>
      <c r="AF118" s="512"/>
      <c r="AG118" s="512"/>
      <c r="AH118" s="512"/>
      <c r="AI118" s="512"/>
      <c r="AJ118" s="512"/>
      <c r="AK118" s="512"/>
      <c r="AL118" s="512"/>
      <c r="AM118" s="512"/>
      <c r="AN118" s="512"/>
    </row>
    <row r="119" spans="1:40" ht="15.75" customHeight="1">
      <c r="A119" s="512"/>
      <c r="B119" s="582"/>
      <c r="C119" s="512"/>
      <c r="D119" s="512"/>
      <c r="E119" s="512"/>
      <c r="F119" s="512"/>
      <c r="G119" s="512"/>
      <c r="H119" s="512"/>
      <c r="I119" s="512"/>
      <c r="J119" s="512"/>
      <c r="K119" s="512"/>
      <c r="L119" s="512"/>
      <c r="M119" s="512"/>
      <c r="N119" s="512"/>
      <c r="O119" s="512"/>
      <c r="P119" s="512"/>
      <c r="Q119" s="512"/>
      <c r="R119" s="512"/>
      <c r="S119" s="512"/>
      <c r="T119" s="512"/>
      <c r="U119" s="512"/>
      <c r="V119" s="512"/>
      <c r="W119" s="512"/>
      <c r="X119" s="512"/>
      <c r="Y119" s="512"/>
      <c r="Z119" s="512"/>
      <c r="AA119" s="512"/>
      <c r="AB119" s="512"/>
      <c r="AC119" s="512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</row>
    <row r="120" spans="1:40" ht="15.75" customHeight="1">
      <c r="A120" s="512"/>
      <c r="B120" s="582"/>
      <c r="C120" s="512"/>
      <c r="D120" s="51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  <c r="Y120" s="512"/>
      <c r="Z120" s="512"/>
      <c r="AA120" s="512"/>
      <c r="AB120" s="512"/>
      <c r="AC120" s="512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</row>
    <row r="121" spans="1:40" ht="15.75" customHeight="1">
      <c r="A121" s="512"/>
      <c r="B121" s="582"/>
      <c r="C121" s="512"/>
      <c r="D121" s="51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  <c r="Y121" s="512"/>
      <c r="Z121" s="512"/>
      <c r="AA121" s="512"/>
      <c r="AB121" s="512"/>
      <c r="AC121" s="512"/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</row>
    <row r="122" spans="1:40" ht="15.75" customHeight="1">
      <c r="A122" s="512"/>
      <c r="B122" s="58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  <c r="Y122" s="512"/>
      <c r="Z122" s="512"/>
      <c r="AA122" s="512"/>
      <c r="AB122" s="512"/>
      <c r="AC122" s="512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</row>
    <row r="123" spans="1:40" ht="15.75" customHeight="1">
      <c r="A123" s="512"/>
      <c r="B123" s="582"/>
      <c r="C123" s="512"/>
      <c r="D123" s="51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  <c r="Y123" s="512"/>
      <c r="Z123" s="512"/>
      <c r="AA123" s="512"/>
      <c r="AB123" s="512"/>
      <c r="AC123" s="512"/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</row>
    <row r="124" spans="1:40" ht="15.75" customHeight="1">
      <c r="A124" s="512"/>
      <c r="B124" s="582"/>
      <c r="C124" s="512"/>
      <c r="D124" s="512"/>
      <c r="E124" s="512"/>
      <c r="F124" s="512"/>
      <c r="G124" s="512"/>
      <c r="H124" s="512"/>
      <c r="I124" s="512"/>
      <c r="J124" s="512"/>
      <c r="K124" s="512"/>
      <c r="L124" s="512"/>
      <c r="M124" s="512"/>
      <c r="N124" s="512"/>
      <c r="O124" s="512"/>
      <c r="P124" s="512"/>
      <c r="Q124" s="512"/>
      <c r="R124" s="512"/>
      <c r="S124" s="512"/>
      <c r="T124" s="512"/>
      <c r="U124" s="512"/>
      <c r="V124" s="512"/>
      <c r="W124" s="512"/>
      <c r="X124" s="512"/>
      <c r="Y124" s="512"/>
      <c r="Z124" s="512"/>
      <c r="AA124" s="512"/>
      <c r="AB124" s="512"/>
      <c r="AC124" s="512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</row>
    <row r="125" spans="1:40" ht="15.75" customHeight="1">
      <c r="A125" s="512"/>
      <c r="B125" s="582"/>
      <c r="C125" s="512"/>
      <c r="D125" s="512"/>
      <c r="E125" s="512"/>
      <c r="F125" s="512"/>
      <c r="G125" s="512"/>
      <c r="H125" s="512"/>
      <c r="I125" s="512"/>
      <c r="J125" s="512"/>
      <c r="K125" s="512"/>
      <c r="L125" s="512"/>
      <c r="M125" s="512"/>
      <c r="N125" s="512"/>
      <c r="O125" s="512"/>
      <c r="P125" s="512"/>
      <c r="Q125" s="512"/>
      <c r="R125" s="512"/>
      <c r="S125" s="512"/>
      <c r="T125" s="512"/>
      <c r="U125" s="512"/>
      <c r="V125" s="512"/>
      <c r="W125" s="512"/>
      <c r="X125" s="512"/>
      <c r="Y125" s="512"/>
      <c r="Z125" s="512"/>
      <c r="AA125" s="512"/>
      <c r="AB125" s="512"/>
      <c r="AC125" s="512"/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</row>
    <row r="126" spans="1:40" ht="15.75" customHeight="1">
      <c r="A126" s="512"/>
      <c r="B126" s="582"/>
      <c r="C126" s="512"/>
      <c r="D126" s="512"/>
      <c r="E126" s="512"/>
      <c r="F126" s="512"/>
      <c r="G126" s="512"/>
      <c r="H126" s="512"/>
      <c r="I126" s="512"/>
      <c r="J126" s="512"/>
      <c r="K126" s="512"/>
      <c r="L126" s="512"/>
      <c r="M126" s="512"/>
      <c r="N126" s="512"/>
      <c r="O126" s="512"/>
      <c r="P126" s="512"/>
      <c r="Q126" s="512"/>
      <c r="R126" s="512"/>
      <c r="S126" s="512"/>
      <c r="T126" s="512"/>
      <c r="U126" s="512"/>
      <c r="V126" s="512"/>
      <c r="W126" s="512"/>
      <c r="X126" s="512"/>
      <c r="Y126" s="512"/>
      <c r="Z126" s="512"/>
      <c r="AA126" s="512"/>
      <c r="AB126" s="512"/>
      <c r="AC126" s="512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</row>
    <row r="127" spans="1:40" ht="15.75" customHeight="1">
      <c r="A127" s="512"/>
      <c r="B127" s="582"/>
      <c r="C127" s="512"/>
      <c r="D127" s="512"/>
      <c r="E127" s="512"/>
      <c r="F127" s="512"/>
      <c r="G127" s="512"/>
      <c r="H127" s="512"/>
      <c r="I127" s="512"/>
      <c r="J127" s="512"/>
      <c r="K127" s="512"/>
      <c r="L127" s="512"/>
      <c r="M127" s="512"/>
      <c r="N127" s="512"/>
      <c r="O127" s="512"/>
      <c r="P127" s="512"/>
      <c r="Q127" s="512"/>
      <c r="R127" s="512"/>
      <c r="S127" s="512"/>
      <c r="T127" s="512"/>
      <c r="U127" s="512"/>
      <c r="V127" s="512"/>
      <c r="W127" s="512"/>
      <c r="X127" s="512"/>
      <c r="Y127" s="512"/>
      <c r="Z127" s="512"/>
      <c r="AA127" s="512"/>
      <c r="AB127" s="512"/>
      <c r="AC127" s="512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</row>
    <row r="128" spans="1:40" ht="15.75" customHeight="1">
      <c r="A128" s="512"/>
      <c r="B128" s="582"/>
      <c r="C128" s="512"/>
      <c r="D128" s="512"/>
      <c r="E128" s="512"/>
      <c r="F128" s="512"/>
      <c r="G128" s="512"/>
      <c r="H128" s="512"/>
      <c r="I128" s="512"/>
      <c r="J128" s="512"/>
      <c r="K128" s="512"/>
      <c r="L128" s="512"/>
      <c r="M128" s="512"/>
      <c r="N128" s="512"/>
      <c r="O128" s="512"/>
      <c r="P128" s="512"/>
      <c r="Q128" s="512"/>
      <c r="R128" s="512"/>
      <c r="S128" s="512"/>
      <c r="T128" s="512"/>
      <c r="U128" s="512"/>
      <c r="V128" s="512"/>
      <c r="W128" s="512"/>
      <c r="X128" s="512"/>
      <c r="Y128" s="512"/>
      <c r="Z128" s="512"/>
      <c r="AA128" s="512"/>
      <c r="AB128" s="512"/>
      <c r="AC128" s="512"/>
      <c r="AD128" s="512"/>
      <c r="AE128" s="512"/>
      <c r="AF128" s="512"/>
      <c r="AG128" s="512"/>
      <c r="AH128" s="512"/>
      <c r="AI128" s="512"/>
      <c r="AJ128" s="512"/>
      <c r="AK128" s="512"/>
      <c r="AL128" s="512"/>
      <c r="AM128" s="512"/>
      <c r="AN128" s="512"/>
    </row>
    <row r="129" spans="1:40" ht="15.75" customHeight="1">
      <c r="A129" s="512"/>
      <c r="B129" s="582"/>
      <c r="C129" s="512"/>
      <c r="D129" s="512"/>
      <c r="E129" s="512"/>
      <c r="F129" s="512"/>
      <c r="G129" s="512"/>
      <c r="H129" s="512"/>
      <c r="I129" s="512"/>
      <c r="J129" s="512"/>
      <c r="K129" s="512"/>
      <c r="L129" s="512"/>
      <c r="M129" s="512"/>
      <c r="N129" s="512"/>
      <c r="O129" s="512"/>
      <c r="P129" s="512"/>
      <c r="Q129" s="512"/>
      <c r="R129" s="512"/>
      <c r="S129" s="512"/>
      <c r="T129" s="512"/>
      <c r="U129" s="512"/>
      <c r="V129" s="512"/>
      <c r="W129" s="512"/>
      <c r="X129" s="512"/>
      <c r="Y129" s="512"/>
      <c r="Z129" s="512"/>
      <c r="AA129" s="512"/>
      <c r="AB129" s="512"/>
      <c r="AC129" s="512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</row>
    <row r="130" spans="1:40" ht="15.75" customHeight="1">
      <c r="A130" s="512"/>
      <c r="B130" s="582"/>
      <c r="C130" s="512"/>
      <c r="D130" s="512"/>
      <c r="E130" s="512"/>
      <c r="F130" s="512"/>
      <c r="G130" s="512"/>
      <c r="H130" s="512"/>
      <c r="I130" s="512"/>
      <c r="J130" s="512"/>
      <c r="K130" s="512"/>
      <c r="L130" s="512"/>
      <c r="M130" s="512"/>
      <c r="N130" s="512"/>
      <c r="O130" s="512"/>
      <c r="P130" s="512"/>
      <c r="Q130" s="512"/>
      <c r="R130" s="512"/>
      <c r="S130" s="512"/>
      <c r="T130" s="512"/>
      <c r="U130" s="512"/>
      <c r="V130" s="512"/>
      <c r="W130" s="512"/>
      <c r="X130" s="512"/>
      <c r="Y130" s="512"/>
      <c r="Z130" s="512"/>
      <c r="AA130" s="512"/>
      <c r="AB130" s="512"/>
      <c r="AC130" s="512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</row>
    <row r="131" spans="1:40" ht="15.75" customHeight="1">
      <c r="A131" s="512"/>
      <c r="B131" s="582"/>
      <c r="C131" s="512"/>
      <c r="D131" s="512"/>
      <c r="E131" s="512"/>
      <c r="F131" s="512"/>
      <c r="G131" s="512"/>
      <c r="H131" s="512"/>
      <c r="I131" s="512"/>
      <c r="J131" s="512"/>
      <c r="K131" s="512"/>
      <c r="L131" s="512"/>
      <c r="M131" s="512"/>
      <c r="N131" s="512"/>
      <c r="O131" s="512"/>
      <c r="P131" s="512"/>
      <c r="Q131" s="512"/>
      <c r="R131" s="512"/>
      <c r="S131" s="512"/>
      <c r="T131" s="512"/>
      <c r="U131" s="512"/>
      <c r="V131" s="512"/>
      <c r="W131" s="512"/>
      <c r="X131" s="512"/>
      <c r="Y131" s="512"/>
      <c r="Z131" s="512"/>
      <c r="AA131" s="512"/>
      <c r="AB131" s="512"/>
      <c r="AC131" s="512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</row>
    <row r="132" spans="1:40" ht="15.75" customHeight="1">
      <c r="A132" s="512"/>
      <c r="B132" s="582"/>
      <c r="C132" s="512"/>
      <c r="D132" s="512"/>
      <c r="E132" s="512"/>
      <c r="F132" s="512"/>
      <c r="G132" s="512"/>
      <c r="H132" s="512"/>
      <c r="I132" s="512"/>
      <c r="J132" s="512"/>
      <c r="K132" s="512"/>
      <c r="L132" s="512"/>
      <c r="M132" s="512"/>
      <c r="N132" s="512"/>
      <c r="O132" s="512"/>
      <c r="P132" s="512"/>
      <c r="Q132" s="512"/>
      <c r="R132" s="512"/>
      <c r="S132" s="512"/>
      <c r="T132" s="512"/>
      <c r="U132" s="512"/>
      <c r="V132" s="512"/>
      <c r="W132" s="512"/>
      <c r="X132" s="512"/>
      <c r="Y132" s="512"/>
      <c r="Z132" s="512"/>
      <c r="AA132" s="512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</row>
    <row r="133" spans="1:40" ht="15.75" customHeight="1">
      <c r="A133" s="512"/>
      <c r="B133" s="582"/>
      <c r="C133" s="512"/>
      <c r="D133" s="512"/>
      <c r="E133" s="512"/>
      <c r="F133" s="512"/>
      <c r="G133" s="512"/>
      <c r="H133" s="512"/>
      <c r="I133" s="512"/>
      <c r="J133" s="512"/>
      <c r="K133" s="512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12"/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</row>
    <row r="134" spans="1:40" ht="15.75" customHeight="1">
      <c r="A134" s="512"/>
      <c r="B134" s="582"/>
      <c r="C134" s="512"/>
      <c r="D134" s="512"/>
      <c r="E134" s="512"/>
      <c r="F134" s="512"/>
      <c r="G134" s="512"/>
      <c r="H134" s="512"/>
      <c r="I134" s="512"/>
      <c r="J134" s="512"/>
      <c r="K134" s="512"/>
      <c r="L134" s="512"/>
      <c r="M134" s="512"/>
      <c r="N134" s="512"/>
      <c r="O134" s="512"/>
      <c r="P134" s="512"/>
      <c r="Q134" s="512"/>
      <c r="R134" s="512"/>
      <c r="S134" s="512"/>
      <c r="T134" s="512"/>
      <c r="U134" s="512"/>
      <c r="V134" s="512"/>
      <c r="W134" s="512"/>
      <c r="X134" s="512"/>
      <c r="Y134" s="512"/>
      <c r="Z134" s="512"/>
      <c r="AA134" s="512"/>
      <c r="AB134" s="512"/>
      <c r="AC134" s="512"/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</row>
    <row r="135" spans="1:40" ht="15.75" customHeight="1">
      <c r="A135" s="512"/>
      <c r="B135" s="582"/>
      <c r="C135" s="512"/>
      <c r="D135" s="512"/>
      <c r="E135" s="512"/>
      <c r="F135" s="512"/>
      <c r="G135" s="512"/>
      <c r="H135" s="512"/>
      <c r="I135" s="512"/>
      <c r="J135" s="512"/>
      <c r="K135" s="512"/>
      <c r="L135" s="512"/>
      <c r="M135" s="512"/>
      <c r="N135" s="512"/>
      <c r="O135" s="512"/>
      <c r="P135" s="512"/>
      <c r="Q135" s="512"/>
      <c r="R135" s="512"/>
      <c r="S135" s="512"/>
      <c r="T135" s="512"/>
      <c r="U135" s="512"/>
      <c r="V135" s="512"/>
      <c r="W135" s="512"/>
      <c r="X135" s="512"/>
      <c r="Y135" s="512"/>
      <c r="Z135" s="512"/>
      <c r="AA135" s="512"/>
      <c r="AB135" s="512"/>
      <c r="AC135" s="512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</row>
    <row r="136" spans="1:40" ht="15.75" customHeight="1">
      <c r="A136" s="512"/>
      <c r="B136" s="582"/>
      <c r="C136" s="512"/>
      <c r="D136" s="512"/>
      <c r="E136" s="512"/>
      <c r="F136" s="512"/>
      <c r="G136" s="512"/>
      <c r="H136" s="512"/>
      <c r="I136" s="512"/>
      <c r="J136" s="512"/>
      <c r="K136" s="512"/>
      <c r="L136" s="512"/>
      <c r="M136" s="512"/>
      <c r="N136" s="512"/>
      <c r="O136" s="512"/>
      <c r="P136" s="512"/>
      <c r="Q136" s="512"/>
      <c r="R136" s="512"/>
      <c r="S136" s="512"/>
      <c r="T136" s="512"/>
      <c r="U136" s="512"/>
      <c r="V136" s="512"/>
      <c r="W136" s="512"/>
      <c r="X136" s="512"/>
      <c r="Y136" s="512"/>
      <c r="Z136" s="512"/>
      <c r="AA136" s="512"/>
      <c r="AB136" s="512"/>
      <c r="AC136" s="512"/>
      <c r="AD136" s="512"/>
      <c r="AE136" s="512"/>
      <c r="AF136" s="512"/>
      <c r="AG136" s="512"/>
      <c r="AH136" s="512"/>
      <c r="AI136" s="512"/>
      <c r="AJ136" s="512"/>
      <c r="AK136" s="512"/>
      <c r="AL136" s="512"/>
      <c r="AM136" s="512"/>
      <c r="AN136" s="512"/>
    </row>
    <row r="137" spans="1:40" ht="15.75" customHeight="1">
      <c r="A137" s="512"/>
      <c r="B137" s="582"/>
      <c r="C137" s="512"/>
      <c r="D137" s="512"/>
      <c r="E137" s="512"/>
      <c r="F137" s="512"/>
      <c r="G137" s="512"/>
      <c r="H137" s="512"/>
      <c r="I137" s="512"/>
      <c r="J137" s="512"/>
      <c r="K137" s="512"/>
      <c r="L137" s="512"/>
      <c r="M137" s="512"/>
      <c r="N137" s="512"/>
      <c r="O137" s="512"/>
      <c r="P137" s="512"/>
      <c r="Q137" s="512"/>
      <c r="R137" s="512"/>
      <c r="S137" s="512"/>
      <c r="T137" s="512"/>
      <c r="U137" s="512"/>
      <c r="V137" s="512"/>
      <c r="W137" s="512"/>
      <c r="X137" s="512"/>
      <c r="Y137" s="512"/>
      <c r="Z137" s="512"/>
      <c r="AA137" s="512"/>
      <c r="AB137" s="512"/>
      <c r="AC137" s="512"/>
      <c r="AD137" s="512"/>
      <c r="AE137" s="512"/>
      <c r="AF137" s="512"/>
      <c r="AG137" s="512"/>
      <c r="AH137" s="512"/>
      <c r="AI137" s="512"/>
      <c r="AJ137" s="512"/>
      <c r="AK137" s="512"/>
      <c r="AL137" s="512"/>
      <c r="AM137" s="512"/>
      <c r="AN137" s="512"/>
    </row>
    <row r="138" spans="1:40" ht="15.75" customHeight="1">
      <c r="A138" s="512"/>
      <c r="B138" s="582"/>
      <c r="C138" s="512"/>
      <c r="D138" s="512"/>
      <c r="E138" s="512"/>
      <c r="F138" s="512"/>
      <c r="G138" s="512"/>
      <c r="H138" s="512"/>
      <c r="I138" s="512"/>
      <c r="J138" s="512"/>
      <c r="K138" s="512"/>
      <c r="L138" s="512"/>
      <c r="M138" s="512"/>
      <c r="N138" s="512"/>
      <c r="O138" s="512"/>
      <c r="P138" s="512"/>
      <c r="Q138" s="512"/>
      <c r="R138" s="512"/>
      <c r="S138" s="512"/>
      <c r="T138" s="512"/>
      <c r="U138" s="512"/>
      <c r="V138" s="512"/>
      <c r="W138" s="512"/>
      <c r="X138" s="512"/>
      <c r="Y138" s="512"/>
      <c r="Z138" s="512"/>
      <c r="AA138" s="512"/>
      <c r="AB138" s="512"/>
      <c r="AC138" s="512"/>
      <c r="AD138" s="512"/>
      <c r="AE138" s="512"/>
      <c r="AF138" s="512"/>
      <c r="AG138" s="512"/>
      <c r="AH138" s="512"/>
      <c r="AI138" s="512"/>
      <c r="AJ138" s="512"/>
      <c r="AK138" s="512"/>
      <c r="AL138" s="512"/>
      <c r="AM138" s="512"/>
      <c r="AN138" s="512"/>
    </row>
    <row r="139" spans="1:40" ht="15.75" customHeight="1">
      <c r="A139" s="512"/>
      <c r="B139" s="582"/>
      <c r="C139" s="512"/>
      <c r="D139" s="512"/>
      <c r="E139" s="512"/>
      <c r="F139" s="512"/>
      <c r="G139" s="512"/>
      <c r="H139" s="512"/>
      <c r="I139" s="512"/>
      <c r="J139" s="512"/>
      <c r="K139" s="512"/>
      <c r="L139" s="512"/>
      <c r="M139" s="512"/>
      <c r="N139" s="512"/>
      <c r="O139" s="512"/>
      <c r="P139" s="512"/>
      <c r="Q139" s="512"/>
      <c r="R139" s="512"/>
      <c r="S139" s="512"/>
      <c r="T139" s="512"/>
      <c r="U139" s="512"/>
      <c r="V139" s="512"/>
      <c r="W139" s="512"/>
      <c r="X139" s="512"/>
      <c r="Y139" s="512"/>
      <c r="Z139" s="512"/>
      <c r="AA139" s="512"/>
      <c r="AB139" s="512"/>
      <c r="AC139" s="512"/>
      <c r="AD139" s="512"/>
      <c r="AE139" s="512"/>
      <c r="AF139" s="512"/>
      <c r="AG139" s="512"/>
      <c r="AH139" s="512"/>
      <c r="AI139" s="512"/>
      <c r="AJ139" s="512"/>
      <c r="AK139" s="512"/>
      <c r="AL139" s="512"/>
      <c r="AM139" s="512"/>
      <c r="AN139" s="512"/>
    </row>
    <row r="140" spans="1:40" ht="15.75" customHeight="1">
      <c r="A140" s="512"/>
      <c r="B140" s="582"/>
      <c r="C140" s="512"/>
      <c r="D140" s="512"/>
      <c r="E140" s="512"/>
      <c r="F140" s="512"/>
      <c r="G140" s="512"/>
      <c r="H140" s="512"/>
      <c r="I140" s="512"/>
      <c r="J140" s="512"/>
      <c r="K140" s="512"/>
      <c r="L140" s="512"/>
      <c r="M140" s="512"/>
      <c r="N140" s="512"/>
      <c r="O140" s="512"/>
      <c r="P140" s="512"/>
      <c r="Q140" s="512"/>
      <c r="R140" s="512"/>
      <c r="S140" s="512"/>
      <c r="T140" s="512"/>
      <c r="U140" s="512"/>
      <c r="V140" s="512"/>
      <c r="W140" s="512"/>
      <c r="X140" s="512"/>
      <c r="Y140" s="512"/>
      <c r="Z140" s="512"/>
      <c r="AA140" s="512"/>
      <c r="AB140" s="512"/>
      <c r="AC140" s="512"/>
      <c r="AD140" s="512"/>
      <c r="AE140" s="512"/>
      <c r="AF140" s="512"/>
      <c r="AG140" s="512"/>
      <c r="AH140" s="512"/>
      <c r="AI140" s="512"/>
      <c r="AJ140" s="512"/>
      <c r="AK140" s="512"/>
      <c r="AL140" s="512"/>
      <c r="AM140" s="512"/>
      <c r="AN140" s="512"/>
    </row>
    <row r="141" spans="1:40" ht="15.75" customHeight="1">
      <c r="A141" s="512"/>
      <c r="B141" s="582"/>
      <c r="C141" s="512"/>
      <c r="D141" s="512"/>
      <c r="E141" s="512"/>
      <c r="F141" s="512"/>
      <c r="G141" s="512"/>
      <c r="H141" s="512"/>
      <c r="I141" s="512"/>
      <c r="J141" s="512"/>
      <c r="K141" s="512"/>
      <c r="L141" s="512"/>
      <c r="M141" s="512"/>
      <c r="N141" s="512"/>
      <c r="O141" s="512"/>
      <c r="P141" s="512"/>
      <c r="Q141" s="512"/>
      <c r="R141" s="512"/>
      <c r="S141" s="512"/>
      <c r="T141" s="512"/>
      <c r="U141" s="512"/>
      <c r="V141" s="512"/>
      <c r="W141" s="512"/>
      <c r="X141" s="512"/>
      <c r="Y141" s="512"/>
      <c r="Z141" s="512"/>
      <c r="AA141" s="512"/>
      <c r="AB141" s="512"/>
      <c r="AC141" s="512"/>
      <c r="AD141" s="512"/>
      <c r="AE141" s="512"/>
      <c r="AF141" s="512"/>
      <c r="AG141" s="512"/>
      <c r="AH141" s="512"/>
      <c r="AI141" s="512"/>
      <c r="AJ141" s="512"/>
      <c r="AK141" s="512"/>
      <c r="AL141" s="512"/>
      <c r="AM141" s="512"/>
      <c r="AN141" s="512"/>
    </row>
    <row r="142" spans="1:40" ht="15.75" customHeight="1">
      <c r="A142" s="512"/>
      <c r="B142" s="582"/>
      <c r="C142" s="512"/>
      <c r="D142" s="512"/>
      <c r="E142" s="512"/>
      <c r="F142" s="512"/>
      <c r="G142" s="512"/>
      <c r="H142" s="512"/>
      <c r="I142" s="512"/>
      <c r="J142" s="512"/>
      <c r="K142" s="512"/>
      <c r="L142" s="512"/>
      <c r="M142" s="512"/>
      <c r="N142" s="512"/>
      <c r="O142" s="512"/>
      <c r="P142" s="512"/>
      <c r="Q142" s="512"/>
      <c r="R142" s="512"/>
      <c r="S142" s="512"/>
      <c r="T142" s="512"/>
      <c r="U142" s="512"/>
      <c r="V142" s="512"/>
      <c r="W142" s="512"/>
      <c r="X142" s="512"/>
      <c r="Y142" s="512"/>
      <c r="Z142" s="512"/>
      <c r="AA142" s="512"/>
      <c r="AB142" s="512"/>
      <c r="AC142" s="512"/>
      <c r="AD142" s="512"/>
      <c r="AE142" s="512"/>
      <c r="AF142" s="512"/>
      <c r="AG142" s="512"/>
      <c r="AH142" s="512"/>
      <c r="AI142" s="512"/>
      <c r="AJ142" s="512"/>
      <c r="AK142" s="512"/>
      <c r="AL142" s="512"/>
      <c r="AM142" s="512"/>
      <c r="AN142" s="512"/>
    </row>
    <row r="143" spans="1:40" ht="15.75" customHeight="1">
      <c r="A143" s="512"/>
      <c r="B143" s="582"/>
      <c r="C143" s="512"/>
      <c r="D143" s="512"/>
      <c r="E143" s="512"/>
      <c r="F143" s="512"/>
      <c r="G143" s="512"/>
      <c r="H143" s="512"/>
      <c r="I143" s="512"/>
      <c r="J143" s="512"/>
      <c r="K143" s="512"/>
      <c r="L143" s="512"/>
      <c r="M143" s="512"/>
      <c r="N143" s="512"/>
      <c r="O143" s="512"/>
      <c r="P143" s="512"/>
      <c r="Q143" s="512"/>
      <c r="R143" s="512"/>
      <c r="S143" s="512"/>
      <c r="T143" s="512"/>
      <c r="U143" s="512"/>
      <c r="V143" s="512"/>
      <c r="W143" s="512"/>
      <c r="X143" s="512"/>
      <c r="Y143" s="512"/>
      <c r="Z143" s="512"/>
      <c r="AA143" s="512"/>
      <c r="AB143" s="512"/>
      <c r="AC143" s="512"/>
      <c r="AD143" s="512"/>
      <c r="AE143" s="512"/>
      <c r="AF143" s="512"/>
      <c r="AG143" s="512"/>
      <c r="AH143" s="512"/>
      <c r="AI143" s="512"/>
      <c r="AJ143" s="512"/>
      <c r="AK143" s="512"/>
      <c r="AL143" s="512"/>
      <c r="AM143" s="512"/>
      <c r="AN143" s="512"/>
    </row>
    <row r="144" spans="1:40" ht="15.75" customHeight="1">
      <c r="A144" s="512"/>
      <c r="B144" s="582"/>
      <c r="C144" s="512"/>
      <c r="D144" s="512"/>
      <c r="E144" s="512"/>
      <c r="F144" s="512"/>
      <c r="G144" s="512"/>
      <c r="H144" s="512"/>
      <c r="I144" s="512"/>
      <c r="J144" s="512"/>
      <c r="K144" s="512"/>
      <c r="L144" s="512"/>
      <c r="M144" s="512"/>
      <c r="N144" s="512"/>
      <c r="O144" s="512"/>
      <c r="P144" s="512"/>
      <c r="Q144" s="512"/>
      <c r="R144" s="512"/>
      <c r="S144" s="512"/>
      <c r="T144" s="512"/>
      <c r="U144" s="512"/>
      <c r="V144" s="512"/>
      <c r="W144" s="512"/>
      <c r="X144" s="512"/>
      <c r="Y144" s="512"/>
      <c r="Z144" s="512"/>
      <c r="AA144" s="512"/>
      <c r="AB144" s="512"/>
      <c r="AC144" s="512"/>
      <c r="AD144" s="512"/>
      <c r="AE144" s="512"/>
      <c r="AF144" s="512"/>
      <c r="AG144" s="512"/>
      <c r="AH144" s="512"/>
      <c r="AI144" s="512"/>
      <c r="AJ144" s="512"/>
      <c r="AK144" s="512"/>
      <c r="AL144" s="512"/>
      <c r="AM144" s="512"/>
      <c r="AN144" s="512"/>
    </row>
    <row r="145" spans="1:40" ht="15.75" customHeight="1">
      <c r="A145" s="512"/>
      <c r="B145" s="582"/>
      <c r="C145" s="512"/>
      <c r="D145" s="512"/>
      <c r="E145" s="512"/>
      <c r="F145" s="512"/>
      <c r="G145" s="512"/>
      <c r="H145" s="512"/>
      <c r="I145" s="512"/>
      <c r="J145" s="512"/>
      <c r="K145" s="512"/>
      <c r="L145" s="512"/>
      <c r="M145" s="512"/>
      <c r="N145" s="512"/>
      <c r="O145" s="512"/>
      <c r="P145" s="512"/>
      <c r="Q145" s="512"/>
      <c r="R145" s="512"/>
      <c r="S145" s="512"/>
      <c r="T145" s="512"/>
      <c r="U145" s="512"/>
      <c r="V145" s="512"/>
      <c r="W145" s="512"/>
      <c r="X145" s="512"/>
      <c r="Y145" s="512"/>
      <c r="Z145" s="512"/>
      <c r="AA145" s="512"/>
      <c r="AB145" s="512"/>
      <c r="AC145" s="512"/>
      <c r="AD145" s="512"/>
      <c r="AE145" s="512"/>
      <c r="AF145" s="512"/>
      <c r="AG145" s="512"/>
      <c r="AH145" s="512"/>
      <c r="AI145" s="512"/>
      <c r="AJ145" s="512"/>
      <c r="AK145" s="512"/>
      <c r="AL145" s="512"/>
      <c r="AM145" s="512"/>
      <c r="AN145" s="512"/>
    </row>
    <row r="146" spans="1:40" ht="15.75" customHeight="1">
      <c r="A146" s="512"/>
      <c r="B146" s="582"/>
      <c r="C146" s="512"/>
      <c r="D146" s="512"/>
      <c r="E146" s="512"/>
      <c r="F146" s="512"/>
      <c r="G146" s="512"/>
      <c r="H146" s="512"/>
      <c r="I146" s="512"/>
      <c r="J146" s="512"/>
      <c r="K146" s="512"/>
      <c r="L146" s="512"/>
      <c r="M146" s="512"/>
      <c r="N146" s="512"/>
      <c r="O146" s="512"/>
      <c r="P146" s="512"/>
      <c r="Q146" s="512"/>
      <c r="R146" s="512"/>
      <c r="S146" s="512"/>
      <c r="T146" s="512"/>
      <c r="U146" s="512"/>
      <c r="V146" s="512"/>
      <c r="W146" s="512"/>
      <c r="X146" s="512"/>
      <c r="Y146" s="512"/>
      <c r="Z146" s="512"/>
      <c r="AA146" s="512"/>
      <c r="AB146" s="512"/>
      <c r="AC146" s="512"/>
      <c r="AD146" s="512"/>
      <c r="AE146" s="512"/>
      <c r="AF146" s="512"/>
      <c r="AG146" s="512"/>
      <c r="AH146" s="512"/>
      <c r="AI146" s="512"/>
      <c r="AJ146" s="512"/>
      <c r="AK146" s="512"/>
      <c r="AL146" s="512"/>
      <c r="AM146" s="512"/>
      <c r="AN146" s="512"/>
    </row>
    <row r="147" spans="1:40" ht="15.75" customHeight="1">
      <c r="A147" s="512"/>
      <c r="B147" s="582"/>
      <c r="C147" s="512"/>
      <c r="D147" s="512"/>
      <c r="E147" s="512"/>
      <c r="F147" s="512"/>
      <c r="G147" s="512"/>
      <c r="H147" s="512"/>
      <c r="I147" s="512"/>
      <c r="J147" s="512"/>
      <c r="K147" s="512"/>
      <c r="L147" s="512"/>
      <c r="M147" s="512"/>
      <c r="N147" s="512"/>
      <c r="O147" s="512"/>
      <c r="P147" s="512"/>
      <c r="Q147" s="512"/>
      <c r="R147" s="512"/>
      <c r="S147" s="512"/>
      <c r="T147" s="512"/>
      <c r="U147" s="512"/>
      <c r="V147" s="512"/>
      <c r="W147" s="512"/>
      <c r="X147" s="512"/>
      <c r="Y147" s="512"/>
      <c r="Z147" s="512"/>
      <c r="AA147" s="512"/>
      <c r="AB147" s="512"/>
      <c r="AC147" s="512"/>
      <c r="AD147" s="512"/>
      <c r="AE147" s="512"/>
      <c r="AF147" s="512"/>
      <c r="AG147" s="512"/>
      <c r="AH147" s="512"/>
      <c r="AI147" s="512"/>
      <c r="AJ147" s="512"/>
      <c r="AK147" s="512"/>
      <c r="AL147" s="512"/>
      <c r="AM147" s="512"/>
      <c r="AN147" s="512"/>
    </row>
    <row r="148" spans="1:40" ht="15.75" customHeight="1">
      <c r="A148" s="512"/>
      <c r="B148" s="582"/>
      <c r="C148" s="512"/>
      <c r="D148" s="512"/>
      <c r="E148" s="512"/>
      <c r="F148" s="512"/>
      <c r="G148" s="512"/>
      <c r="H148" s="512"/>
      <c r="I148" s="512"/>
      <c r="J148" s="512"/>
      <c r="K148" s="512"/>
      <c r="L148" s="512"/>
      <c r="M148" s="512"/>
      <c r="N148" s="512"/>
      <c r="O148" s="512"/>
      <c r="P148" s="512"/>
      <c r="Q148" s="512"/>
      <c r="R148" s="512"/>
      <c r="S148" s="512"/>
      <c r="T148" s="512"/>
      <c r="U148" s="512"/>
      <c r="V148" s="512"/>
      <c r="W148" s="512"/>
      <c r="X148" s="512"/>
      <c r="Y148" s="512"/>
      <c r="Z148" s="512"/>
      <c r="AA148" s="512"/>
      <c r="AB148" s="512"/>
      <c r="AC148" s="512"/>
      <c r="AD148" s="512"/>
      <c r="AE148" s="512"/>
      <c r="AF148" s="512"/>
      <c r="AG148" s="512"/>
      <c r="AH148" s="512"/>
      <c r="AI148" s="512"/>
      <c r="AJ148" s="512"/>
      <c r="AK148" s="512"/>
      <c r="AL148" s="512"/>
      <c r="AM148" s="512"/>
      <c r="AN148" s="512"/>
    </row>
    <row r="149" spans="1:40" ht="15.75" customHeight="1">
      <c r="A149" s="512"/>
      <c r="B149" s="582"/>
      <c r="C149" s="512"/>
      <c r="D149" s="512"/>
      <c r="E149" s="512"/>
      <c r="F149" s="512"/>
      <c r="G149" s="512"/>
      <c r="H149" s="512"/>
      <c r="I149" s="512"/>
      <c r="J149" s="512"/>
      <c r="K149" s="512"/>
      <c r="L149" s="512"/>
      <c r="M149" s="512"/>
      <c r="N149" s="512"/>
      <c r="O149" s="512"/>
      <c r="P149" s="512"/>
      <c r="Q149" s="512"/>
      <c r="R149" s="512"/>
      <c r="S149" s="512"/>
      <c r="T149" s="512"/>
      <c r="U149" s="512"/>
      <c r="V149" s="512"/>
      <c r="W149" s="512"/>
      <c r="X149" s="512"/>
      <c r="Y149" s="512"/>
      <c r="Z149" s="512"/>
      <c r="AA149" s="512"/>
      <c r="AB149" s="512"/>
      <c r="AC149" s="512"/>
      <c r="AD149" s="512"/>
      <c r="AE149" s="512"/>
      <c r="AF149" s="512"/>
      <c r="AG149" s="512"/>
      <c r="AH149" s="512"/>
      <c r="AI149" s="512"/>
      <c r="AJ149" s="512"/>
      <c r="AK149" s="512"/>
      <c r="AL149" s="512"/>
      <c r="AM149" s="512"/>
      <c r="AN149" s="512"/>
    </row>
    <row r="150" spans="1:40" ht="15.75" customHeight="1">
      <c r="A150" s="512"/>
      <c r="B150" s="582"/>
      <c r="C150" s="512"/>
      <c r="D150" s="512"/>
      <c r="E150" s="512"/>
      <c r="F150" s="512"/>
      <c r="G150" s="512"/>
      <c r="H150" s="512"/>
      <c r="I150" s="512"/>
      <c r="J150" s="512"/>
      <c r="K150" s="512"/>
      <c r="L150" s="512"/>
      <c r="M150" s="512"/>
      <c r="N150" s="512"/>
      <c r="O150" s="512"/>
      <c r="P150" s="512"/>
      <c r="Q150" s="512"/>
      <c r="R150" s="512"/>
      <c r="S150" s="512"/>
      <c r="T150" s="512"/>
      <c r="U150" s="512"/>
      <c r="V150" s="512"/>
      <c r="W150" s="512"/>
      <c r="X150" s="512"/>
      <c r="Y150" s="512"/>
      <c r="Z150" s="512"/>
      <c r="AA150" s="512"/>
      <c r="AB150" s="512"/>
      <c r="AC150" s="512"/>
      <c r="AD150" s="512"/>
      <c r="AE150" s="512"/>
      <c r="AF150" s="512"/>
      <c r="AG150" s="512"/>
      <c r="AH150" s="512"/>
      <c r="AI150" s="512"/>
      <c r="AJ150" s="512"/>
      <c r="AK150" s="512"/>
      <c r="AL150" s="512"/>
      <c r="AM150" s="512"/>
      <c r="AN150" s="512"/>
    </row>
    <row r="151" spans="1:40" ht="15.75" customHeight="1">
      <c r="A151" s="512"/>
      <c r="B151" s="582"/>
      <c r="C151" s="512"/>
      <c r="D151" s="512"/>
      <c r="E151" s="512"/>
      <c r="F151" s="512"/>
      <c r="G151" s="512"/>
      <c r="H151" s="512"/>
      <c r="I151" s="512"/>
      <c r="J151" s="512"/>
      <c r="K151" s="512"/>
      <c r="L151" s="512"/>
      <c r="M151" s="512"/>
      <c r="N151" s="512"/>
      <c r="O151" s="512"/>
      <c r="P151" s="512"/>
      <c r="Q151" s="512"/>
      <c r="R151" s="512"/>
      <c r="S151" s="512"/>
      <c r="T151" s="512"/>
      <c r="U151" s="512"/>
      <c r="V151" s="512"/>
      <c r="W151" s="512"/>
      <c r="X151" s="512"/>
      <c r="Y151" s="512"/>
      <c r="Z151" s="512"/>
      <c r="AA151" s="512"/>
      <c r="AB151" s="512"/>
      <c r="AC151" s="512"/>
      <c r="AD151" s="512"/>
      <c r="AE151" s="512"/>
      <c r="AF151" s="512"/>
      <c r="AG151" s="512"/>
      <c r="AH151" s="512"/>
      <c r="AI151" s="512"/>
      <c r="AJ151" s="512"/>
      <c r="AK151" s="512"/>
      <c r="AL151" s="512"/>
      <c r="AM151" s="512"/>
      <c r="AN151" s="512"/>
    </row>
    <row r="152" spans="1:40" ht="15.75" customHeight="1">
      <c r="A152" s="512"/>
      <c r="B152" s="582"/>
      <c r="C152" s="512"/>
      <c r="D152" s="512"/>
      <c r="E152" s="512"/>
      <c r="F152" s="512"/>
      <c r="G152" s="512"/>
      <c r="H152" s="512"/>
      <c r="I152" s="512"/>
      <c r="J152" s="512"/>
      <c r="K152" s="512"/>
      <c r="L152" s="512"/>
      <c r="M152" s="512"/>
      <c r="N152" s="512"/>
      <c r="O152" s="512"/>
      <c r="P152" s="512"/>
      <c r="Q152" s="512"/>
      <c r="R152" s="512"/>
      <c r="S152" s="512"/>
      <c r="T152" s="512"/>
      <c r="U152" s="512"/>
      <c r="V152" s="512"/>
      <c r="W152" s="512"/>
      <c r="X152" s="512"/>
      <c r="Y152" s="512"/>
      <c r="Z152" s="512"/>
      <c r="AA152" s="512"/>
      <c r="AB152" s="512"/>
      <c r="AC152" s="512"/>
      <c r="AD152" s="512"/>
      <c r="AE152" s="512"/>
      <c r="AF152" s="512"/>
      <c r="AG152" s="512"/>
      <c r="AH152" s="512"/>
      <c r="AI152" s="512"/>
      <c r="AJ152" s="512"/>
      <c r="AK152" s="512"/>
      <c r="AL152" s="512"/>
      <c r="AM152" s="512"/>
      <c r="AN152" s="512"/>
    </row>
    <row r="153" spans="1:40" ht="15.75" customHeight="1">
      <c r="A153" s="512"/>
      <c r="B153" s="582"/>
      <c r="C153" s="512"/>
      <c r="D153" s="512"/>
      <c r="E153" s="512"/>
      <c r="F153" s="512"/>
      <c r="G153" s="512"/>
      <c r="H153" s="512"/>
      <c r="I153" s="512"/>
      <c r="J153" s="512"/>
      <c r="K153" s="512"/>
      <c r="L153" s="512"/>
      <c r="M153" s="512"/>
      <c r="N153" s="512"/>
      <c r="O153" s="512"/>
      <c r="P153" s="512"/>
      <c r="Q153" s="512"/>
      <c r="R153" s="512"/>
      <c r="S153" s="512"/>
      <c r="T153" s="512"/>
      <c r="U153" s="512"/>
      <c r="V153" s="512"/>
      <c r="W153" s="512"/>
      <c r="X153" s="512"/>
      <c r="Y153" s="512"/>
      <c r="Z153" s="512"/>
      <c r="AA153" s="512"/>
      <c r="AB153" s="512"/>
      <c r="AC153" s="512"/>
      <c r="AD153" s="512"/>
      <c r="AE153" s="512"/>
      <c r="AF153" s="512"/>
      <c r="AG153" s="512"/>
      <c r="AH153" s="512"/>
      <c r="AI153" s="512"/>
      <c r="AJ153" s="512"/>
      <c r="AK153" s="512"/>
      <c r="AL153" s="512"/>
      <c r="AM153" s="512"/>
      <c r="AN153" s="512"/>
    </row>
    <row r="154" spans="1:40" ht="15.75" customHeight="1">
      <c r="A154" s="512"/>
      <c r="B154" s="582"/>
      <c r="C154" s="512"/>
      <c r="D154" s="512"/>
      <c r="E154" s="512"/>
      <c r="F154" s="512"/>
      <c r="G154" s="512"/>
      <c r="H154" s="512"/>
      <c r="I154" s="512"/>
      <c r="J154" s="512"/>
      <c r="K154" s="512"/>
      <c r="L154" s="512"/>
      <c r="M154" s="512"/>
      <c r="N154" s="512"/>
      <c r="O154" s="512"/>
      <c r="P154" s="512"/>
      <c r="Q154" s="512"/>
      <c r="R154" s="512"/>
      <c r="S154" s="512"/>
      <c r="T154" s="512"/>
      <c r="U154" s="512"/>
      <c r="V154" s="512"/>
      <c r="W154" s="512"/>
      <c r="X154" s="512"/>
      <c r="Y154" s="512"/>
      <c r="Z154" s="512"/>
      <c r="AA154" s="512"/>
      <c r="AB154" s="512"/>
      <c r="AC154" s="512"/>
      <c r="AD154" s="512"/>
      <c r="AE154" s="512"/>
      <c r="AF154" s="512"/>
      <c r="AG154" s="512"/>
      <c r="AH154" s="512"/>
      <c r="AI154" s="512"/>
      <c r="AJ154" s="512"/>
      <c r="AK154" s="512"/>
      <c r="AL154" s="512"/>
      <c r="AM154" s="512"/>
      <c r="AN154" s="512"/>
    </row>
    <row r="155" spans="1:40" ht="15.75" customHeight="1">
      <c r="A155" s="512"/>
      <c r="B155" s="582"/>
      <c r="C155" s="512"/>
      <c r="D155" s="512"/>
      <c r="E155" s="512"/>
      <c r="F155" s="512"/>
      <c r="G155" s="512"/>
      <c r="H155" s="512"/>
      <c r="I155" s="512"/>
      <c r="J155" s="512"/>
      <c r="K155" s="512"/>
      <c r="L155" s="512"/>
      <c r="M155" s="512"/>
      <c r="N155" s="512"/>
      <c r="O155" s="512"/>
      <c r="P155" s="512"/>
      <c r="Q155" s="512"/>
      <c r="R155" s="512"/>
      <c r="S155" s="512"/>
      <c r="T155" s="512"/>
      <c r="U155" s="512"/>
      <c r="V155" s="512"/>
      <c r="W155" s="512"/>
      <c r="X155" s="512"/>
      <c r="Y155" s="512"/>
      <c r="Z155" s="512"/>
      <c r="AA155" s="512"/>
      <c r="AB155" s="512"/>
      <c r="AC155" s="512"/>
      <c r="AD155" s="512"/>
      <c r="AE155" s="512"/>
      <c r="AF155" s="512"/>
      <c r="AG155" s="512"/>
      <c r="AH155" s="512"/>
      <c r="AI155" s="512"/>
      <c r="AJ155" s="512"/>
      <c r="AK155" s="512"/>
      <c r="AL155" s="512"/>
      <c r="AM155" s="512"/>
      <c r="AN155" s="512"/>
    </row>
    <row r="156" spans="1:40" ht="15.75" customHeight="1">
      <c r="A156" s="512"/>
      <c r="B156" s="582"/>
      <c r="C156" s="512"/>
      <c r="D156" s="512"/>
      <c r="E156" s="512"/>
      <c r="F156" s="512"/>
      <c r="G156" s="512"/>
      <c r="H156" s="512"/>
      <c r="I156" s="512"/>
      <c r="J156" s="512"/>
      <c r="K156" s="512"/>
      <c r="L156" s="512"/>
      <c r="M156" s="512"/>
      <c r="N156" s="512"/>
      <c r="O156" s="512"/>
      <c r="P156" s="512"/>
      <c r="Q156" s="512"/>
      <c r="R156" s="512"/>
      <c r="S156" s="512"/>
      <c r="T156" s="512"/>
      <c r="U156" s="512"/>
      <c r="V156" s="512"/>
      <c r="W156" s="512"/>
      <c r="X156" s="512"/>
      <c r="Y156" s="512"/>
      <c r="Z156" s="512"/>
      <c r="AA156" s="512"/>
      <c r="AB156" s="512"/>
      <c r="AC156" s="512"/>
      <c r="AD156" s="512"/>
      <c r="AE156" s="512"/>
      <c r="AF156" s="512"/>
      <c r="AG156" s="512"/>
      <c r="AH156" s="512"/>
      <c r="AI156" s="512"/>
      <c r="AJ156" s="512"/>
      <c r="AK156" s="512"/>
      <c r="AL156" s="512"/>
      <c r="AM156" s="512"/>
      <c r="AN156" s="512"/>
    </row>
    <row r="157" spans="1:40" ht="15.75" customHeight="1">
      <c r="A157" s="512"/>
      <c r="B157" s="582"/>
      <c r="C157" s="512"/>
      <c r="D157" s="512"/>
      <c r="E157" s="512"/>
      <c r="F157" s="512"/>
      <c r="G157" s="512"/>
      <c r="H157" s="512"/>
      <c r="I157" s="512"/>
      <c r="J157" s="512"/>
      <c r="K157" s="512"/>
      <c r="L157" s="512"/>
      <c r="M157" s="512"/>
      <c r="N157" s="512"/>
      <c r="O157" s="512"/>
      <c r="P157" s="512"/>
      <c r="Q157" s="512"/>
      <c r="R157" s="512"/>
      <c r="S157" s="512"/>
      <c r="T157" s="512"/>
      <c r="U157" s="512"/>
      <c r="V157" s="512"/>
      <c r="W157" s="512"/>
      <c r="X157" s="512"/>
      <c r="Y157" s="512"/>
      <c r="Z157" s="512"/>
      <c r="AA157" s="512"/>
      <c r="AB157" s="512"/>
      <c r="AC157" s="512"/>
      <c r="AD157" s="512"/>
      <c r="AE157" s="512"/>
      <c r="AF157" s="512"/>
      <c r="AG157" s="512"/>
      <c r="AH157" s="512"/>
      <c r="AI157" s="512"/>
      <c r="AJ157" s="512"/>
      <c r="AK157" s="512"/>
      <c r="AL157" s="512"/>
      <c r="AM157" s="512"/>
      <c r="AN157" s="512"/>
    </row>
    <row r="158" spans="1:40" ht="15.75" customHeight="1">
      <c r="A158" s="512"/>
      <c r="B158" s="582"/>
      <c r="C158" s="512"/>
      <c r="D158" s="512"/>
      <c r="E158" s="512"/>
      <c r="F158" s="512"/>
      <c r="G158" s="512"/>
      <c r="H158" s="512"/>
      <c r="I158" s="512"/>
      <c r="J158" s="512"/>
      <c r="K158" s="512"/>
      <c r="L158" s="512"/>
      <c r="M158" s="512"/>
      <c r="N158" s="512"/>
      <c r="O158" s="512"/>
      <c r="P158" s="512"/>
      <c r="Q158" s="512"/>
      <c r="R158" s="512"/>
      <c r="S158" s="512"/>
      <c r="T158" s="512"/>
      <c r="U158" s="512"/>
      <c r="V158" s="512"/>
      <c r="W158" s="512"/>
      <c r="X158" s="512"/>
      <c r="Y158" s="512"/>
      <c r="Z158" s="512"/>
      <c r="AA158" s="512"/>
      <c r="AB158" s="512"/>
      <c r="AC158" s="512"/>
      <c r="AD158" s="512"/>
      <c r="AE158" s="512"/>
      <c r="AF158" s="512"/>
      <c r="AG158" s="512"/>
      <c r="AH158" s="512"/>
      <c r="AI158" s="512"/>
      <c r="AJ158" s="512"/>
      <c r="AK158" s="512"/>
      <c r="AL158" s="512"/>
      <c r="AM158" s="512"/>
      <c r="AN158" s="512"/>
    </row>
    <row r="159" spans="1:40" ht="15.75" customHeight="1">
      <c r="A159" s="512"/>
      <c r="B159" s="582"/>
      <c r="C159" s="512"/>
      <c r="D159" s="512"/>
      <c r="E159" s="512"/>
      <c r="F159" s="512"/>
      <c r="G159" s="512"/>
      <c r="H159" s="512"/>
      <c r="I159" s="512"/>
      <c r="J159" s="512"/>
      <c r="K159" s="512"/>
      <c r="L159" s="512"/>
      <c r="M159" s="512"/>
      <c r="N159" s="512"/>
      <c r="O159" s="512"/>
      <c r="P159" s="512"/>
      <c r="Q159" s="512"/>
      <c r="R159" s="512"/>
      <c r="S159" s="512"/>
      <c r="T159" s="512"/>
      <c r="U159" s="512"/>
      <c r="V159" s="512"/>
      <c r="W159" s="512"/>
      <c r="X159" s="512"/>
      <c r="Y159" s="512"/>
      <c r="Z159" s="512"/>
      <c r="AA159" s="512"/>
      <c r="AB159" s="512"/>
      <c r="AC159" s="512"/>
      <c r="AD159" s="512"/>
      <c r="AE159" s="512"/>
      <c r="AF159" s="512"/>
      <c r="AG159" s="512"/>
      <c r="AH159" s="512"/>
      <c r="AI159" s="512"/>
      <c r="AJ159" s="512"/>
      <c r="AK159" s="512"/>
      <c r="AL159" s="512"/>
      <c r="AM159" s="512"/>
      <c r="AN159" s="512"/>
    </row>
    <row r="160" spans="1:40" ht="15.75" customHeight="1">
      <c r="A160" s="512"/>
      <c r="B160" s="582"/>
      <c r="C160" s="512"/>
      <c r="D160" s="512"/>
      <c r="E160" s="512"/>
      <c r="F160" s="512"/>
      <c r="G160" s="512"/>
      <c r="H160" s="512"/>
      <c r="I160" s="512"/>
      <c r="J160" s="512"/>
      <c r="K160" s="512"/>
      <c r="L160" s="512"/>
      <c r="M160" s="512"/>
      <c r="N160" s="512"/>
      <c r="O160" s="512"/>
      <c r="P160" s="512"/>
      <c r="Q160" s="512"/>
      <c r="R160" s="512"/>
      <c r="S160" s="512"/>
      <c r="T160" s="512"/>
      <c r="U160" s="512"/>
      <c r="V160" s="512"/>
      <c r="W160" s="512"/>
      <c r="X160" s="512"/>
      <c r="Y160" s="512"/>
      <c r="Z160" s="512"/>
      <c r="AA160" s="512"/>
      <c r="AB160" s="512"/>
      <c r="AC160" s="512"/>
      <c r="AD160" s="512"/>
      <c r="AE160" s="512"/>
      <c r="AF160" s="512"/>
      <c r="AG160" s="512"/>
      <c r="AH160" s="512"/>
      <c r="AI160" s="512"/>
      <c r="AJ160" s="512"/>
      <c r="AK160" s="512"/>
      <c r="AL160" s="512"/>
      <c r="AM160" s="512"/>
      <c r="AN160" s="512"/>
    </row>
    <row r="161" spans="1:40" ht="15.75" customHeight="1">
      <c r="A161" s="512"/>
      <c r="B161" s="582"/>
      <c r="C161" s="512"/>
      <c r="D161" s="512"/>
      <c r="E161" s="512"/>
      <c r="F161" s="512"/>
      <c r="G161" s="512"/>
      <c r="H161" s="512"/>
      <c r="I161" s="512"/>
      <c r="J161" s="512"/>
      <c r="K161" s="512"/>
      <c r="L161" s="512"/>
      <c r="M161" s="512"/>
      <c r="N161" s="512"/>
      <c r="O161" s="512"/>
      <c r="P161" s="512"/>
      <c r="Q161" s="512"/>
      <c r="R161" s="512"/>
      <c r="S161" s="512"/>
      <c r="T161" s="512"/>
      <c r="U161" s="512"/>
      <c r="V161" s="512"/>
      <c r="W161" s="512"/>
      <c r="X161" s="512"/>
      <c r="Y161" s="512"/>
      <c r="Z161" s="512"/>
      <c r="AA161" s="512"/>
      <c r="AB161" s="512"/>
      <c r="AC161" s="512"/>
      <c r="AD161" s="512"/>
      <c r="AE161" s="512"/>
      <c r="AF161" s="512"/>
      <c r="AG161" s="512"/>
      <c r="AH161" s="512"/>
      <c r="AI161" s="512"/>
      <c r="AJ161" s="512"/>
      <c r="AK161" s="512"/>
      <c r="AL161" s="512"/>
      <c r="AM161" s="512"/>
      <c r="AN161" s="512"/>
    </row>
    <row r="162" spans="1:40" ht="15.75" customHeight="1">
      <c r="A162" s="512"/>
      <c r="B162" s="582"/>
      <c r="C162" s="512"/>
      <c r="D162" s="512"/>
      <c r="E162" s="512"/>
      <c r="F162" s="512"/>
      <c r="G162" s="512"/>
      <c r="H162" s="512"/>
      <c r="I162" s="512"/>
      <c r="J162" s="512"/>
      <c r="K162" s="512"/>
      <c r="L162" s="512"/>
      <c r="M162" s="512"/>
      <c r="N162" s="512"/>
      <c r="O162" s="512"/>
      <c r="P162" s="512"/>
      <c r="Q162" s="512"/>
      <c r="R162" s="512"/>
      <c r="S162" s="512"/>
      <c r="T162" s="512"/>
      <c r="U162" s="512"/>
      <c r="V162" s="512"/>
      <c r="W162" s="512"/>
      <c r="X162" s="512"/>
      <c r="Y162" s="512"/>
      <c r="Z162" s="512"/>
      <c r="AA162" s="512"/>
      <c r="AB162" s="512"/>
      <c r="AC162" s="512"/>
      <c r="AD162" s="512"/>
      <c r="AE162" s="512"/>
      <c r="AF162" s="512"/>
      <c r="AG162" s="512"/>
      <c r="AH162" s="512"/>
      <c r="AI162" s="512"/>
      <c r="AJ162" s="512"/>
      <c r="AK162" s="512"/>
      <c r="AL162" s="512"/>
      <c r="AM162" s="512"/>
      <c r="AN162" s="512"/>
    </row>
    <row r="163" spans="1:40" ht="15.75" customHeight="1">
      <c r="A163" s="512"/>
      <c r="B163" s="582"/>
      <c r="C163" s="512"/>
      <c r="D163" s="512"/>
      <c r="E163" s="512"/>
      <c r="F163" s="512"/>
      <c r="G163" s="512"/>
      <c r="H163" s="512"/>
      <c r="I163" s="512"/>
      <c r="J163" s="512"/>
      <c r="K163" s="512"/>
      <c r="L163" s="512"/>
      <c r="M163" s="512"/>
      <c r="N163" s="512"/>
      <c r="O163" s="512"/>
      <c r="P163" s="512"/>
      <c r="Q163" s="512"/>
      <c r="R163" s="512"/>
      <c r="S163" s="512"/>
      <c r="T163" s="512"/>
      <c r="U163" s="512"/>
      <c r="V163" s="512"/>
      <c r="W163" s="512"/>
      <c r="X163" s="512"/>
      <c r="Y163" s="512"/>
      <c r="Z163" s="512"/>
      <c r="AA163" s="512"/>
      <c r="AB163" s="512"/>
      <c r="AC163" s="512"/>
      <c r="AD163" s="512"/>
      <c r="AE163" s="512"/>
      <c r="AF163" s="512"/>
      <c r="AG163" s="512"/>
      <c r="AH163" s="512"/>
      <c r="AI163" s="512"/>
      <c r="AJ163" s="512"/>
      <c r="AK163" s="512"/>
      <c r="AL163" s="512"/>
      <c r="AM163" s="512"/>
      <c r="AN163" s="512"/>
    </row>
    <row r="164" spans="1:40" ht="15.75" customHeight="1">
      <c r="A164" s="512"/>
      <c r="B164" s="582"/>
      <c r="C164" s="512"/>
      <c r="D164" s="512"/>
      <c r="E164" s="512"/>
      <c r="F164" s="512"/>
      <c r="G164" s="512"/>
      <c r="H164" s="512"/>
      <c r="I164" s="512"/>
      <c r="J164" s="512"/>
      <c r="K164" s="512"/>
      <c r="L164" s="512"/>
      <c r="M164" s="512"/>
      <c r="N164" s="512"/>
      <c r="O164" s="512"/>
      <c r="P164" s="512"/>
      <c r="Q164" s="512"/>
      <c r="R164" s="512"/>
      <c r="S164" s="512"/>
      <c r="T164" s="512"/>
      <c r="U164" s="512"/>
      <c r="V164" s="512"/>
      <c r="W164" s="512"/>
      <c r="X164" s="512"/>
      <c r="Y164" s="512"/>
      <c r="Z164" s="512"/>
      <c r="AA164" s="512"/>
      <c r="AB164" s="512"/>
      <c r="AC164" s="512"/>
      <c r="AD164" s="512"/>
      <c r="AE164" s="512"/>
      <c r="AF164" s="512"/>
      <c r="AG164" s="512"/>
      <c r="AH164" s="512"/>
      <c r="AI164" s="512"/>
      <c r="AJ164" s="512"/>
      <c r="AK164" s="512"/>
      <c r="AL164" s="512"/>
      <c r="AM164" s="512"/>
      <c r="AN164" s="512"/>
    </row>
    <row r="165" spans="1:40" ht="15.75" customHeight="1">
      <c r="A165" s="512"/>
      <c r="B165" s="582"/>
      <c r="C165" s="512"/>
      <c r="D165" s="512"/>
      <c r="E165" s="512"/>
      <c r="F165" s="512"/>
      <c r="G165" s="512"/>
      <c r="H165" s="512"/>
      <c r="I165" s="512"/>
      <c r="J165" s="512"/>
      <c r="K165" s="512"/>
      <c r="L165" s="512"/>
      <c r="M165" s="512"/>
      <c r="N165" s="512"/>
      <c r="O165" s="512"/>
      <c r="P165" s="512"/>
      <c r="Q165" s="512"/>
      <c r="R165" s="512"/>
      <c r="S165" s="512"/>
      <c r="T165" s="512"/>
      <c r="U165" s="512"/>
      <c r="V165" s="512"/>
      <c r="W165" s="512"/>
      <c r="X165" s="512"/>
      <c r="Y165" s="512"/>
      <c r="Z165" s="512"/>
      <c r="AA165" s="512"/>
      <c r="AB165" s="512"/>
      <c r="AC165" s="512"/>
      <c r="AD165" s="512"/>
      <c r="AE165" s="512"/>
      <c r="AF165" s="512"/>
      <c r="AG165" s="512"/>
      <c r="AH165" s="512"/>
      <c r="AI165" s="512"/>
      <c r="AJ165" s="512"/>
      <c r="AK165" s="512"/>
      <c r="AL165" s="512"/>
      <c r="AM165" s="512"/>
      <c r="AN165" s="512"/>
    </row>
    <row r="166" spans="1:40" ht="15.75" customHeight="1">
      <c r="A166" s="512"/>
      <c r="B166" s="582"/>
      <c r="C166" s="512"/>
      <c r="D166" s="512"/>
      <c r="E166" s="512"/>
      <c r="F166" s="512"/>
      <c r="G166" s="512"/>
      <c r="H166" s="512"/>
      <c r="I166" s="512"/>
      <c r="J166" s="512"/>
      <c r="K166" s="512"/>
      <c r="L166" s="512"/>
      <c r="M166" s="512"/>
      <c r="N166" s="512"/>
      <c r="O166" s="512"/>
      <c r="P166" s="512"/>
      <c r="Q166" s="512"/>
      <c r="R166" s="512"/>
      <c r="S166" s="512"/>
      <c r="T166" s="512"/>
      <c r="U166" s="512"/>
      <c r="V166" s="512"/>
      <c r="W166" s="512"/>
      <c r="X166" s="512"/>
      <c r="Y166" s="512"/>
      <c r="Z166" s="512"/>
      <c r="AA166" s="512"/>
      <c r="AB166" s="512"/>
      <c r="AC166" s="512"/>
      <c r="AD166" s="512"/>
      <c r="AE166" s="512"/>
      <c r="AF166" s="512"/>
      <c r="AG166" s="512"/>
      <c r="AH166" s="512"/>
      <c r="AI166" s="512"/>
      <c r="AJ166" s="512"/>
      <c r="AK166" s="512"/>
      <c r="AL166" s="512"/>
      <c r="AM166" s="512"/>
      <c r="AN166" s="512"/>
    </row>
    <row r="167" spans="1:40" ht="15.75" customHeight="1">
      <c r="A167" s="512"/>
      <c r="B167" s="582"/>
      <c r="C167" s="512"/>
      <c r="D167" s="512"/>
      <c r="E167" s="512"/>
      <c r="F167" s="512"/>
      <c r="G167" s="512"/>
      <c r="H167" s="512"/>
      <c r="I167" s="512"/>
      <c r="J167" s="512"/>
      <c r="K167" s="512"/>
      <c r="L167" s="512"/>
      <c r="M167" s="512"/>
      <c r="N167" s="512"/>
      <c r="O167" s="512"/>
      <c r="P167" s="512"/>
      <c r="Q167" s="512"/>
      <c r="R167" s="512"/>
      <c r="S167" s="512"/>
      <c r="T167" s="512"/>
      <c r="U167" s="512"/>
      <c r="V167" s="512"/>
      <c r="W167" s="512"/>
      <c r="X167" s="512"/>
      <c r="Y167" s="512"/>
      <c r="Z167" s="512"/>
      <c r="AA167" s="512"/>
      <c r="AB167" s="512"/>
      <c r="AC167" s="512"/>
      <c r="AD167" s="512"/>
      <c r="AE167" s="512"/>
      <c r="AF167" s="512"/>
      <c r="AG167" s="512"/>
      <c r="AH167" s="512"/>
      <c r="AI167" s="512"/>
      <c r="AJ167" s="512"/>
      <c r="AK167" s="512"/>
      <c r="AL167" s="512"/>
      <c r="AM167" s="512"/>
      <c r="AN167" s="512"/>
    </row>
    <row r="168" spans="1:40" ht="15.75" customHeight="1">
      <c r="A168" s="512"/>
      <c r="B168" s="582"/>
      <c r="C168" s="512"/>
      <c r="D168" s="512"/>
      <c r="E168" s="512"/>
      <c r="F168" s="512"/>
      <c r="G168" s="512"/>
      <c r="H168" s="512"/>
      <c r="I168" s="512"/>
      <c r="J168" s="512"/>
      <c r="K168" s="512"/>
      <c r="L168" s="512"/>
      <c r="M168" s="512"/>
      <c r="N168" s="512"/>
      <c r="O168" s="512"/>
      <c r="P168" s="512"/>
      <c r="Q168" s="512"/>
      <c r="R168" s="512"/>
      <c r="S168" s="512"/>
      <c r="T168" s="512"/>
      <c r="U168" s="512"/>
      <c r="V168" s="512"/>
      <c r="W168" s="512"/>
      <c r="X168" s="512"/>
      <c r="Y168" s="512"/>
      <c r="Z168" s="512"/>
      <c r="AA168" s="512"/>
      <c r="AB168" s="512"/>
      <c r="AC168" s="512"/>
      <c r="AD168" s="512"/>
      <c r="AE168" s="512"/>
      <c r="AF168" s="512"/>
      <c r="AG168" s="512"/>
      <c r="AH168" s="512"/>
      <c r="AI168" s="512"/>
      <c r="AJ168" s="512"/>
      <c r="AK168" s="512"/>
      <c r="AL168" s="512"/>
      <c r="AM168" s="512"/>
      <c r="AN168" s="512"/>
    </row>
    <row r="169" spans="1:40" ht="15.75" customHeight="1">
      <c r="A169" s="512"/>
      <c r="B169" s="582"/>
      <c r="C169" s="512"/>
      <c r="D169" s="512"/>
      <c r="E169" s="512"/>
      <c r="F169" s="512"/>
      <c r="G169" s="512"/>
      <c r="H169" s="512"/>
      <c r="I169" s="512"/>
      <c r="J169" s="512"/>
      <c r="K169" s="512"/>
      <c r="L169" s="512"/>
      <c r="M169" s="512"/>
      <c r="N169" s="512"/>
      <c r="O169" s="512"/>
      <c r="P169" s="512"/>
      <c r="Q169" s="512"/>
      <c r="R169" s="512"/>
      <c r="S169" s="512"/>
      <c r="T169" s="512"/>
      <c r="U169" s="512"/>
      <c r="V169" s="512"/>
      <c r="W169" s="512"/>
      <c r="X169" s="512"/>
      <c r="Y169" s="512"/>
      <c r="Z169" s="512"/>
      <c r="AA169" s="512"/>
      <c r="AB169" s="512"/>
      <c r="AC169" s="512"/>
      <c r="AD169" s="512"/>
      <c r="AE169" s="512"/>
      <c r="AF169" s="512"/>
      <c r="AG169" s="512"/>
      <c r="AH169" s="512"/>
      <c r="AI169" s="512"/>
      <c r="AJ169" s="512"/>
      <c r="AK169" s="512"/>
      <c r="AL169" s="512"/>
      <c r="AM169" s="512"/>
      <c r="AN169" s="512"/>
    </row>
    <row r="170" spans="1:40" ht="15.75" customHeight="1">
      <c r="A170" s="512"/>
      <c r="B170" s="582"/>
      <c r="C170" s="512"/>
      <c r="D170" s="512"/>
      <c r="E170" s="512"/>
      <c r="F170" s="512"/>
      <c r="G170" s="512"/>
      <c r="H170" s="512"/>
      <c r="I170" s="512"/>
      <c r="J170" s="512"/>
      <c r="K170" s="512"/>
      <c r="L170" s="512"/>
      <c r="M170" s="512"/>
      <c r="N170" s="512"/>
      <c r="O170" s="512"/>
      <c r="P170" s="512"/>
      <c r="Q170" s="512"/>
      <c r="R170" s="512"/>
      <c r="S170" s="512"/>
      <c r="T170" s="512"/>
      <c r="U170" s="512"/>
      <c r="V170" s="512"/>
      <c r="W170" s="512"/>
      <c r="X170" s="512"/>
      <c r="Y170" s="512"/>
      <c r="Z170" s="512"/>
      <c r="AA170" s="512"/>
      <c r="AB170" s="512"/>
      <c r="AC170" s="512"/>
      <c r="AD170" s="512"/>
      <c r="AE170" s="512"/>
      <c r="AF170" s="512"/>
      <c r="AG170" s="512"/>
      <c r="AH170" s="512"/>
      <c r="AI170" s="512"/>
      <c r="AJ170" s="512"/>
      <c r="AK170" s="512"/>
      <c r="AL170" s="512"/>
      <c r="AM170" s="512"/>
      <c r="AN170" s="512"/>
    </row>
    <row r="171" spans="1:40" ht="15.75" customHeight="1">
      <c r="A171" s="512"/>
      <c r="B171" s="582"/>
      <c r="C171" s="512"/>
      <c r="D171" s="512"/>
      <c r="E171" s="512"/>
      <c r="F171" s="512"/>
      <c r="G171" s="512"/>
      <c r="H171" s="512"/>
      <c r="I171" s="512"/>
      <c r="J171" s="512"/>
      <c r="K171" s="512"/>
      <c r="L171" s="512"/>
      <c r="M171" s="512"/>
      <c r="N171" s="512"/>
      <c r="O171" s="512"/>
      <c r="P171" s="512"/>
      <c r="Q171" s="512"/>
      <c r="R171" s="512"/>
      <c r="S171" s="512"/>
      <c r="T171" s="512"/>
      <c r="U171" s="512"/>
      <c r="V171" s="512"/>
      <c r="W171" s="512"/>
      <c r="X171" s="512"/>
      <c r="Y171" s="512"/>
      <c r="Z171" s="512"/>
      <c r="AA171" s="512"/>
      <c r="AB171" s="512"/>
      <c r="AC171" s="512"/>
      <c r="AD171" s="512"/>
      <c r="AE171" s="512"/>
      <c r="AF171" s="512"/>
      <c r="AG171" s="512"/>
      <c r="AH171" s="512"/>
      <c r="AI171" s="512"/>
      <c r="AJ171" s="512"/>
      <c r="AK171" s="512"/>
      <c r="AL171" s="512"/>
      <c r="AM171" s="512"/>
      <c r="AN171" s="512"/>
    </row>
    <row r="172" spans="1:40" ht="15.75" customHeight="1">
      <c r="A172" s="512"/>
      <c r="B172" s="582"/>
      <c r="C172" s="512"/>
      <c r="D172" s="512"/>
      <c r="E172" s="512"/>
      <c r="F172" s="512"/>
      <c r="G172" s="512"/>
      <c r="H172" s="512"/>
      <c r="I172" s="512"/>
      <c r="J172" s="512"/>
      <c r="K172" s="512"/>
      <c r="L172" s="512"/>
      <c r="M172" s="512"/>
      <c r="N172" s="512"/>
      <c r="O172" s="512"/>
      <c r="P172" s="512"/>
      <c r="Q172" s="512"/>
      <c r="R172" s="512"/>
      <c r="S172" s="512"/>
      <c r="T172" s="512"/>
      <c r="U172" s="512"/>
      <c r="V172" s="512"/>
      <c r="W172" s="512"/>
      <c r="X172" s="512"/>
      <c r="Y172" s="512"/>
      <c r="Z172" s="512"/>
      <c r="AA172" s="512"/>
      <c r="AB172" s="512"/>
      <c r="AC172" s="512"/>
      <c r="AD172" s="512"/>
      <c r="AE172" s="512"/>
      <c r="AF172" s="512"/>
      <c r="AG172" s="512"/>
      <c r="AH172" s="512"/>
      <c r="AI172" s="512"/>
      <c r="AJ172" s="512"/>
      <c r="AK172" s="512"/>
      <c r="AL172" s="512"/>
      <c r="AM172" s="512"/>
      <c r="AN172" s="512"/>
    </row>
    <row r="173" spans="1:40" ht="15.75" customHeight="1">
      <c r="A173" s="512"/>
      <c r="B173" s="582"/>
      <c r="C173" s="512"/>
      <c r="D173" s="512"/>
      <c r="E173" s="512"/>
      <c r="F173" s="512"/>
      <c r="G173" s="512"/>
      <c r="H173" s="512"/>
      <c r="I173" s="512"/>
      <c r="J173" s="512"/>
      <c r="K173" s="512"/>
      <c r="L173" s="512"/>
      <c r="M173" s="512"/>
      <c r="N173" s="512"/>
      <c r="O173" s="512"/>
      <c r="P173" s="512"/>
      <c r="Q173" s="512"/>
      <c r="R173" s="512"/>
      <c r="S173" s="512"/>
      <c r="T173" s="512"/>
      <c r="U173" s="512"/>
      <c r="V173" s="512"/>
      <c r="W173" s="512"/>
      <c r="X173" s="512"/>
      <c r="Y173" s="512"/>
      <c r="Z173" s="512"/>
      <c r="AA173" s="512"/>
      <c r="AB173" s="512"/>
      <c r="AC173" s="512"/>
      <c r="AD173" s="512"/>
      <c r="AE173" s="512"/>
      <c r="AF173" s="512"/>
      <c r="AG173" s="512"/>
      <c r="AH173" s="512"/>
      <c r="AI173" s="512"/>
      <c r="AJ173" s="512"/>
      <c r="AK173" s="512"/>
      <c r="AL173" s="512"/>
      <c r="AM173" s="512"/>
      <c r="AN173" s="512"/>
    </row>
    <row r="174" spans="1:40" ht="15.75" customHeight="1">
      <c r="A174" s="512"/>
      <c r="B174" s="582"/>
      <c r="C174" s="512"/>
      <c r="D174" s="512"/>
      <c r="E174" s="512"/>
      <c r="F174" s="512"/>
      <c r="G174" s="512"/>
      <c r="H174" s="512"/>
      <c r="I174" s="512"/>
      <c r="J174" s="512"/>
      <c r="K174" s="512"/>
      <c r="L174" s="512"/>
      <c r="M174" s="512"/>
      <c r="N174" s="512"/>
      <c r="O174" s="512"/>
      <c r="P174" s="512"/>
      <c r="Q174" s="512"/>
      <c r="R174" s="512"/>
      <c r="S174" s="512"/>
      <c r="T174" s="512"/>
      <c r="U174" s="512"/>
      <c r="V174" s="512"/>
      <c r="W174" s="512"/>
      <c r="X174" s="512"/>
      <c r="Y174" s="512"/>
      <c r="Z174" s="512"/>
      <c r="AA174" s="512"/>
      <c r="AB174" s="512"/>
      <c r="AC174" s="512"/>
      <c r="AD174" s="512"/>
      <c r="AE174" s="512"/>
      <c r="AF174" s="512"/>
      <c r="AG174" s="512"/>
      <c r="AH174" s="512"/>
      <c r="AI174" s="512"/>
      <c r="AJ174" s="512"/>
      <c r="AK174" s="512"/>
      <c r="AL174" s="512"/>
      <c r="AM174" s="512"/>
      <c r="AN174" s="512"/>
    </row>
    <row r="175" spans="1:40" ht="15.75" customHeight="1">
      <c r="A175" s="512"/>
      <c r="B175" s="582"/>
      <c r="C175" s="512"/>
      <c r="D175" s="512"/>
      <c r="E175" s="512"/>
      <c r="F175" s="512"/>
      <c r="G175" s="512"/>
      <c r="H175" s="512"/>
      <c r="I175" s="512"/>
      <c r="J175" s="512"/>
      <c r="K175" s="512"/>
      <c r="L175" s="512"/>
      <c r="M175" s="512"/>
      <c r="N175" s="512"/>
      <c r="O175" s="512"/>
      <c r="P175" s="512"/>
      <c r="Q175" s="512"/>
      <c r="R175" s="512"/>
      <c r="S175" s="512"/>
      <c r="T175" s="512"/>
      <c r="U175" s="512"/>
      <c r="V175" s="512"/>
      <c r="W175" s="512"/>
      <c r="X175" s="512"/>
      <c r="Y175" s="512"/>
      <c r="Z175" s="512"/>
      <c r="AA175" s="512"/>
      <c r="AB175" s="512"/>
      <c r="AC175" s="512"/>
      <c r="AD175" s="512"/>
      <c r="AE175" s="512"/>
      <c r="AF175" s="512"/>
      <c r="AG175" s="512"/>
      <c r="AH175" s="512"/>
      <c r="AI175" s="512"/>
      <c r="AJ175" s="512"/>
      <c r="AK175" s="512"/>
      <c r="AL175" s="512"/>
      <c r="AM175" s="512"/>
      <c r="AN175" s="512"/>
    </row>
    <row r="176" spans="1:40" ht="15.75" customHeight="1">
      <c r="A176" s="512"/>
      <c r="B176" s="582"/>
      <c r="C176" s="512"/>
      <c r="D176" s="51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  <c r="Y176" s="512"/>
      <c r="Z176" s="512"/>
      <c r="AA176" s="512"/>
      <c r="AB176" s="512"/>
      <c r="AC176" s="512"/>
      <c r="AD176" s="512"/>
      <c r="AE176" s="512"/>
      <c r="AF176" s="512"/>
      <c r="AG176" s="512"/>
      <c r="AH176" s="512"/>
      <c r="AI176" s="512"/>
      <c r="AJ176" s="512"/>
      <c r="AK176" s="512"/>
      <c r="AL176" s="512"/>
      <c r="AM176" s="512"/>
      <c r="AN176" s="512"/>
    </row>
    <row r="177" spans="1:40" ht="15.75" customHeight="1">
      <c r="A177" s="512"/>
      <c r="B177" s="582"/>
      <c r="C177" s="512"/>
      <c r="D177" s="51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  <c r="Y177" s="512"/>
      <c r="Z177" s="512"/>
      <c r="AA177" s="512"/>
      <c r="AB177" s="512"/>
      <c r="AC177" s="512"/>
      <c r="AD177" s="512"/>
      <c r="AE177" s="512"/>
      <c r="AF177" s="512"/>
      <c r="AG177" s="512"/>
      <c r="AH177" s="512"/>
      <c r="AI177" s="512"/>
      <c r="AJ177" s="512"/>
      <c r="AK177" s="512"/>
      <c r="AL177" s="512"/>
      <c r="AM177" s="512"/>
      <c r="AN177" s="512"/>
    </row>
    <row r="178" spans="1:40" ht="15.75" customHeight="1">
      <c r="A178" s="512"/>
      <c r="B178" s="582"/>
      <c r="C178" s="512"/>
      <c r="D178" s="51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  <c r="Y178" s="512"/>
      <c r="Z178" s="512"/>
      <c r="AA178" s="512"/>
      <c r="AB178" s="512"/>
      <c r="AC178" s="512"/>
      <c r="AD178" s="512"/>
      <c r="AE178" s="512"/>
      <c r="AF178" s="512"/>
      <c r="AG178" s="512"/>
      <c r="AH178" s="512"/>
      <c r="AI178" s="512"/>
      <c r="AJ178" s="512"/>
      <c r="AK178" s="512"/>
      <c r="AL178" s="512"/>
      <c r="AM178" s="512"/>
      <c r="AN178" s="512"/>
    </row>
    <row r="179" spans="1:40" ht="15.75" customHeight="1">
      <c r="A179" s="512"/>
      <c r="B179" s="582"/>
      <c r="C179" s="512"/>
      <c r="D179" s="51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  <c r="Y179" s="512"/>
      <c r="Z179" s="512"/>
      <c r="AA179" s="512"/>
      <c r="AB179" s="512"/>
      <c r="AC179" s="512"/>
      <c r="AD179" s="512"/>
      <c r="AE179" s="512"/>
      <c r="AF179" s="512"/>
      <c r="AG179" s="512"/>
      <c r="AH179" s="512"/>
      <c r="AI179" s="512"/>
      <c r="AJ179" s="512"/>
      <c r="AK179" s="512"/>
      <c r="AL179" s="512"/>
      <c r="AM179" s="512"/>
      <c r="AN179" s="512"/>
    </row>
    <row r="180" spans="1:40" ht="15.75" customHeight="1">
      <c r="A180" s="512"/>
      <c r="B180" s="582"/>
      <c r="C180" s="512"/>
      <c r="D180" s="512"/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</row>
    <row r="181" spans="1:40" ht="15.75" customHeight="1">
      <c r="A181" s="512"/>
      <c r="B181" s="582"/>
      <c r="C181" s="512"/>
      <c r="D181" s="51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  <c r="Y181" s="512"/>
      <c r="Z181" s="512"/>
      <c r="AA181" s="512"/>
      <c r="AB181" s="512"/>
      <c r="AC181" s="512"/>
      <c r="AD181" s="512"/>
      <c r="AE181" s="512"/>
      <c r="AF181" s="512"/>
      <c r="AG181" s="512"/>
      <c r="AH181" s="512"/>
      <c r="AI181" s="512"/>
      <c r="AJ181" s="512"/>
      <c r="AK181" s="512"/>
      <c r="AL181" s="512"/>
      <c r="AM181" s="512"/>
      <c r="AN181" s="512"/>
    </row>
    <row r="182" spans="1:40" ht="15.75" customHeight="1">
      <c r="A182" s="512"/>
      <c r="B182" s="582"/>
      <c r="C182" s="512"/>
      <c r="D182" s="51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  <c r="Y182" s="512"/>
      <c r="Z182" s="512"/>
      <c r="AA182" s="512"/>
      <c r="AB182" s="512"/>
      <c r="AC182" s="512"/>
      <c r="AD182" s="512"/>
      <c r="AE182" s="512"/>
      <c r="AF182" s="512"/>
      <c r="AG182" s="512"/>
      <c r="AH182" s="512"/>
      <c r="AI182" s="512"/>
      <c r="AJ182" s="512"/>
      <c r="AK182" s="512"/>
      <c r="AL182" s="512"/>
      <c r="AM182" s="512"/>
      <c r="AN182" s="512"/>
    </row>
    <row r="183" spans="1:40" ht="15.75" customHeight="1">
      <c r="A183" s="512"/>
      <c r="B183" s="582"/>
      <c r="C183" s="512"/>
      <c r="D183" s="512"/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  <c r="Y183" s="512"/>
      <c r="Z183" s="512"/>
      <c r="AA183" s="512"/>
      <c r="AB183" s="512"/>
      <c r="AC183" s="512"/>
      <c r="AD183" s="512"/>
      <c r="AE183" s="512"/>
      <c r="AF183" s="512"/>
      <c r="AG183" s="512"/>
      <c r="AH183" s="512"/>
      <c r="AI183" s="512"/>
      <c r="AJ183" s="512"/>
      <c r="AK183" s="512"/>
      <c r="AL183" s="512"/>
      <c r="AM183" s="512"/>
      <c r="AN183" s="512"/>
    </row>
    <row r="184" spans="1:40" ht="15.75" customHeight="1">
      <c r="A184" s="512"/>
      <c r="B184" s="582"/>
      <c r="C184" s="512"/>
      <c r="D184" s="512"/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512"/>
      <c r="AA184" s="512"/>
      <c r="AB184" s="512"/>
      <c r="AC184" s="512"/>
      <c r="AD184" s="512"/>
      <c r="AE184" s="512"/>
      <c r="AF184" s="512"/>
      <c r="AG184" s="512"/>
      <c r="AH184" s="512"/>
      <c r="AI184" s="512"/>
      <c r="AJ184" s="512"/>
      <c r="AK184" s="512"/>
      <c r="AL184" s="512"/>
      <c r="AM184" s="512"/>
      <c r="AN184" s="512"/>
    </row>
    <row r="185" spans="1:40" ht="15.75" customHeight="1">
      <c r="A185" s="512"/>
      <c r="B185" s="582"/>
      <c r="C185" s="512"/>
      <c r="D185" s="512"/>
      <c r="E185" s="512"/>
      <c r="F185" s="512"/>
      <c r="G185" s="512"/>
      <c r="H185" s="512"/>
      <c r="I185" s="512"/>
      <c r="J185" s="512"/>
      <c r="K185" s="512"/>
      <c r="L185" s="512"/>
      <c r="M185" s="512"/>
      <c r="N185" s="512"/>
      <c r="O185" s="512"/>
      <c r="P185" s="512"/>
      <c r="Q185" s="512"/>
      <c r="R185" s="512"/>
      <c r="S185" s="512"/>
      <c r="T185" s="512"/>
      <c r="U185" s="512"/>
      <c r="V185" s="512"/>
      <c r="W185" s="512"/>
      <c r="X185" s="512"/>
      <c r="Y185" s="512"/>
      <c r="Z185" s="512"/>
      <c r="AA185" s="512"/>
      <c r="AB185" s="512"/>
      <c r="AC185" s="512"/>
      <c r="AD185" s="512"/>
      <c r="AE185" s="512"/>
      <c r="AF185" s="512"/>
      <c r="AG185" s="512"/>
      <c r="AH185" s="512"/>
      <c r="AI185" s="512"/>
      <c r="AJ185" s="512"/>
      <c r="AK185" s="512"/>
      <c r="AL185" s="512"/>
      <c r="AM185" s="512"/>
      <c r="AN185" s="512"/>
    </row>
    <row r="186" spans="1:40" ht="15.75" customHeight="1">
      <c r="A186" s="512"/>
      <c r="B186" s="582"/>
      <c r="C186" s="512"/>
      <c r="D186" s="512"/>
      <c r="E186" s="512"/>
      <c r="F186" s="512"/>
      <c r="G186" s="512"/>
      <c r="H186" s="512"/>
      <c r="I186" s="512"/>
      <c r="J186" s="512"/>
      <c r="K186" s="512"/>
      <c r="L186" s="512"/>
      <c r="M186" s="512"/>
      <c r="N186" s="512"/>
      <c r="O186" s="512"/>
      <c r="P186" s="512"/>
      <c r="Q186" s="512"/>
      <c r="R186" s="512"/>
      <c r="S186" s="512"/>
      <c r="T186" s="512"/>
      <c r="U186" s="512"/>
      <c r="V186" s="512"/>
      <c r="W186" s="512"/>
      <c r="X186" s="512"/>
      <c r="Y186" s="512"/>
      <c r="Z186" s="512"/>
      <c r="AA186" s="512"/>
      <c r="AB186" s="512"/>
      <c r="AC186" s="512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</row>
    <row r="187" spans="1:40" ht="15.75" customHeight="1">
      <c r="A187" s="512"/>
      <c r="B187" s="582"/>
      <c r="C187" s="512"/>
      <c r="D187" s="512"/>
      <c r="E187" s="512"/>
      <c r="F187" s="512"/>
      <c r="G187" s="512"/>
      <c r="H187" s="512"/>
      <c r="I187" s="512"/>
      <c r="J187" s="512"/>
      <c r="K187" s="512"/>
      <c r="L187" s="512"/>
      <c r="M187" s="512"/>
      <c r="N187" s="512"/>
      <c r="O187" s="512"/>
      <c r="P187" s="512"/>
      <c r="Q187" s="512"/>
      <c r="R187" s="512"/>
      <c r="S187" s="512"/>
      <c r="T187" s="512"/>
      <c r="U187" s="512"/>
      <c r="V187" s="512"/>
      <c r="W187" s="512"/>
      <c r="X187" s="512"/>
      <c r="Y187" s="512"/>
      <c r="Z187" s="512"/>
      <c r="AA187" s="512"/>
      <c r="AB187" s="512"/>
      <c r="AC187" s="512"/>
      <c r="AD187" s="512"/>
      <c r="AE187" s="512"/>
      <c r="AF187" s="512"/>
      <c r="AG187" s="512"/>
      <c r="AH187" s="512"/>
      <c r="AI187" s="512"/>
      <c r="AJ187" s="512"/>
      <c r="AK187" s="512"/>
      <c r="AL187" s="512"/>
      <c r="AM187" s="512"/>
      <c r="AN187" s="512"/>
    </row>
    <row r="188" spans="1:40" ht="15.75" customHeight="1">
      <c r="A188" s="512"/>
      <c r="B188" s="582"/>
      <c r="C188" s="512"/>
      <c r="D188" s="512"/>
      <c r="E188" s="512"/>
      <c r="F188" s="512"/>
      <c r="G188" s="512"/>
      <c r="H188" s="512"/>
      <c r="I188" s="512"/>
      <c r="J188" s="512"/>
      <c r="K188" s="512"/>
      <c r="L188" s="512"/>
      <c r="M188" s="512"/>
      <c r="N188" s="512"/>
      <c r="O188" s="512"/>
      <c r="P188" s="512"/>
      <c r="Q188" s="512"/>
      <c r="R188" s="512"/>
      <c r="S188" s="512"/>
      <c r="T188" s="512"/>
      <c r="U188" s="512"/>
      <c r="V188" s="512"/>
      <c r="W188" s="512"/>
      <c r="X188" s="512"/>
      <c r="Y188" s="512"/>
      <c r="Z188" s="512"/>
      <c r="AA188" s="512"/>
      <c r="AB188" s="512"/>
      <c r="AC188" s="512"/>
      <c r="AD188" s="512"/>
      <c r="AE188" s="512"/>
      <c r="AF188" s="512"/>
      <c r="AG188" s="512"/>
      <c r="AH188" s="512"/>
      <c r="AI188" s="512"/>
      <c r="AJ188" s="512"/>
      <c r="AK188" s="512"/>
      <c r="AL188" s="512"/>
      <c r="AM188" s="512"/>
      <c r="AN188" s="512"/>
    </row>
    <row r="189" spans="1:40" ht="15.75" customHeight="1">
      <c r="A189" s="512"/>
      <c r="B189" s="582"/>
      <c r="C189" s="512"/>
      <c r="D189" s="512"/>
      <c r="E189" s="512"/>
      <c r="F189" s="512"/>
      <c r="G189" s="512"/>
      <c r="H189" s="512"/>
      <c r="I189" s="512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</row>
    <row r="190" spans="1:40" ht="15.75" customHeight="1">
      <c r="A190" s="512"/>
      <c r="B190" s="582"/>
      <c r="C190" s="512"/>
      <c r="D190" s="512"/>
      <c r="E190" s="512"/>
      <c r="F190" s="512"/>
      <c r="G190" s="512"/>
      <c r="H190" s="512"/>
      <c r="I190" s="512"/>
      <c r="J190" s="512"/>
      <c r="K190" s="512"/>
      <c r="L190" s="512"/>
      <c r="M190" s="512"/>
      <c r="N190" s="512"/>
      <c r="O190" s="512"/>
      <c r="P190" s="512"/>
      <c r="Q190" s="512"/>
      <c r="R190" s="512"/>
      <c r="S190" s="512"/>
      <c r="T190" s="512"/>
      <c r="U190" s="512"/>
      <c r="V190" s="512"/>
      <c r="W190" s="512"/>
      <c r="X190" s="512"/>
      <c r="Y190" s="512"/>
      <c r="Z190" s="512"/>
      <c r="AA190" s="512"/>
      <c r="AB190" s="512"/>
      <c r="AC190" s="512"/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</row>
    <row r="191" spans="1:40" ht="15.75" customHeight="1">
      <c r="A191" s="512"/>
      <c r="B191" s="582"/>
      <c r="C191" s="512"/>
      <c r="D191" s="512"/>
      <c r="E191" s="512"/>
      <c r="F191" s="512"/>
      <c r="G191" s="512"/>
      <c r="H191" s="512"/>
      <c r="I191" s="512"/>
      <c r="J191" s="512"/>
      <c r="K191" s="512"/>
      <c r="L191" s="512"/>
      <c r="M191" s="512"/>
      <c r="N191" s="512"/>
      <c r="O191" s="512"/>
      <c r="P191" s="512"/>
      <c r="Q191" s="512"/>
      <c r="R191" s="512"/>
      <c r="S191" s="512"/>
      <c r="T191" s="512"/>
      <c r="U191" s="512"/>
      <c r="V191" s="512"/>
      <c r="W191" s="512"/>
      <c r="X191" s="512"/>
      <c r="Y191" s="512"/>
      <c r="Z191" s="512"/>
      <c r="AA191" s="512"/>
      <c r="AB191" s="512"/>
      <c r="AC191" s="512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</row>
    <row r="192" spans="1:40" ht="15.75" customHeight="1">
      <c r="A192" s="512"/>
      <c r="B192" s="582"/>
      <c r="C192" s="512"/>
      <c r="D192" s="512"/>
      <c r="E192" s="512"/>
      <c r="F192" s="512"/>
      <c r="G192" s="512"/>
      <c r="H192" s="512"/>
      <c r="I192" s="512"/>
      <c r="J192" s="512"/>
      <c r="K192" s="512"/>
      <c r="L192" s="512"/>
      <c r="M192" s="512"/>
      <c r="N192" s="512"/>
      <c r="O192" s="512"/>
      <c r="P192" s="512"/>
      <c r="Q192" s="512"/>
      <c r="R192" s="512"/>
      <c r="S192" s="512"/>
      <c r="T192" s="512"/>
      <c r="U192" s="512"/>
      <c r="V192" s="512"/>
      <c r="W192" s="512"/>
      <c r="X192" s="512"/>
      <c r="Y192" s="512"/>
      <c r="Z192" s="512"/>
      <c r="AA192" s="512"/>
      <c r="AB192" s="512"/>
      <c r="AC192" s="512"/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</row>
    <row r="193" spans="1:40" ht="15.75" customHeight="1">
      <c r="A193" s="512"/>
      <c r="B193" s="582"/>
      <c r="C193" s="512"/>
      <c r="D193" s="512"/>
      <c r="E193" s="512"/>
      <c r="F193" s="512"/>
      <c r="G193" s="512"/>
      <c r="H193" s="512"/>
      <c r="I193" s="512"/>
      <c r="J193" s="512"/>
      <c r="K193" s="512"/>
      <c r="L193" s="512"/>
      <c r="M193" s="512"/>
      <c r="N193" s="512"/>
      <c r="O193" s="512"/>
      <c r="P193" s="512"/>
      <c r="Q193" s="512"/>
      <c r="R193" s="512"/>
      <c r="S193" s="512"/>
      <c r="T193" s="512"/>
      <c r="U193" s="512"/>
      <c r="V193" s="512"/>
      <c r="W193" s="512"/>
      <c r="X193" s="512"/>
      <c r="Y193" s="512"/>
      <c r="Z193" s="512"/>
      <c r="AA193" s="512"/>
      <c r="AB193" s="512"/>
      <c r="AC193" s="512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</row>
    <row r="194" spans="1:40" ht="15.75" customHeight="1">
      <c r="A194" s="512"/>
      <c r="B194" s="582"/>
      <c r="C194" s="512"/>
      <c r="D194" s="512"/>
      <c r="E194" s="512"/>
      <c r="F194" s="512"/>
      <c r="G194" s="512"/>
      <c r="H194" s="512"/>
      <c r="I194" s="512"/>
      <c r="J194" s="512"/>
      <c r="K194" s="512"/>
      <c r="L194" s="512"/>
      <c r="M194" s="512"/>
      <c r="N194" s="512"/>
      <c r="O194" s="512"/>
      <c r="P194" s="512"/>
      <c r="Q194" s="512"/>
      <c r="R194" s="512"/>
      <c r="S194" s="512"/>
      <c r="T194" s="512"/>
      <c r="U194" s="512"/>
      <c r="V194" s="512"/>
      <c r="W194" s="512"/>
      <c r="X194" s="512"/>
      <c r="Y194" s="512"/>
      <c r="Z194" s="512"/>
      <c r="AA194" s="512"/>
      <c r="AB194" s="512"/>
      <c r="AC194" s="512"/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</row>
    <row r="195" spans="1:40" ht="15.75" customHeight="1">
      <c r="A195" s="512"/>
      <c r="B195" s="582"/>
      <c r="C195" s="512"/>
      <c r="D195" s="512"/>
      <c r="E195" s="512"/>
      <c r="F195" s="512"/>
      <c r="G195" s="512"/>
      <c r="H195" s="512"/>
      <c r="I195" s="512"/>
      <c r="J195" s="512"/>
      <c r="K195" s="512"/>
      <c r="L195" s="512"/>
      <c r="M195" s="512"/>
      <c r="N195" s="512"/>
      <c r="O195" s="512"/>
      <c r="P195" s="512"/>
      <c r="Q195" s="512"/>
      <c r="R195" s="512"/>
      <c r="S195" s="512"/>
      <c r="T195" s="512"/>
      <c r="U195" s="512"/>
      <c r="V195" s="512"/>
      <c r="W195" s="512"/>
      <c r="X195" s="512"/>
      <c r="Y195" s="512"/>
      <c r="Z195" s="512"/>
      <c r="AA195" s="512"/>
      <c r="AB195" s="512"/>
      <c r="AC195" s="512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</row>
    <row r="196" spans="1:40" ht="15.75" customHeight="1">
      <c r="A196" s="512"/>
      <c r="B196" s="582"/>
      <c r="C196" s="512"/>
      <c r="D196" s="512"/>
      <c r="E196" s="512"/>
      <c r="F196" s="512"/>
      <c r="G196" s="512"/>
      <c r="H196" s="512"/>
      <c r="I196" s="512"/>
      <c r="J196" s="512"/>
      <c r="K196" s="512"/>
      <c r="L196" s="512"/>
      <c r="M196" s="512"/>
      <c r="N196" s="512"/>
      <c r="O196" s="512"/>
      <c r="P196" s="512"/>
      <c r="Q196" s="512"/>
      <c r="R196" s="512"/>
      <c r="S196" s="512"/>
      <c r="T196" s="512"/>
      <c r="U196" s="512"/>
      <c r="V196" s="512"/>
      <c r="W196" s="512"/>
      <c r="X196" s="512"/>
      <c r="Y196" s="512"/>
      <c r="Z196" s="512"/>
      <c r="AA196" s="512"/>
      <c r="AB196" s="512"/>
      <c r="AC196" s="512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</row>
    <row r="197" spans="1:40" ht="15.75" customHeight="1">
      <c r="A197" s="512"/>
      <c r="B197" s="582"/>
      <c r="C197" s="512"/>
      <c r="D197" s="512"/>
      <c r="E197" s="512"/>
      <c r="F197" s="512"/>
      <c r="G197" s="512"/>
      <c r="H197" s="512"/>
      <c r="I197" s="512"/>
      <c r="J197" s="512"/>
      <c r="K197" s="512"/>
      <c r="L197" s="512"/>
      <c r="M197" s="512"/>
      <c r="N197" s="512"/>
      <c r="O197" s="512"/>
      <c r="P197" s="512"/>
      <c r="Q197" s="512"/>
      <c r="R197" s="512"/>
      <c r="S197" s="512"/>
      <c r="T197" s="512"/>
      <c r="U197" s="512"/>
      <c r="V197" s="512"/>
      <c r="W197" s="512"/>
      <c r="X197" s="512"/>
      <c r="Y197" s="512"/>
      <c r="Z197" s="512"/>
      <c r="AA197" s="512"/>
      <c r="AB197" s="512"/>
      <c r="AC197" s="512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</row>
    <row r="198" spans="1:40" ht="15.75" customHeight="1">
      <c r="A198" s="512"/>
      <c r="B198" s="582"/>
      <c r="C198" s="512"/>
      <c r="D198" s="512"/>
      <c r="E198" s="512"/>
      <c r="F198" s="512"/>
      <c r="G198" s="512"/>
      <c r="H198" s="512"/>
      <c r="I198" s="512"/>
      <c r="J198" s="512"/>
      <c r="K198" s="512"/>
      <c r="L198" s="512"/>
      <c r="M198" s="512"/>
      <c r="N198" s="512"/>
      <c r="O198" s="512"/>
      <c r="P198" s="512"/>
      <c r="Q198" s="512"/>
      <c r="R198" s="512"/>
      <c r="S198" s="512"/>
      <c r="T198" s="512"/>
      <c r="U198" s="512"/>
      <c r="V198" s="512"/>
      <c r="W198" s="512"/>
      <c r="X198" s="512"/>
      <c r="Y198" s="512"/>
      <c r="Z198" s="512"/>
      <c r="AA198" s="512"/>
      <c r="AB198" s="512"/>
      <c r="AC198" s="512"/>
      <c r="AD198" s="512"/>
      <c r="AE198" s="512"/>
      <c r="AF198" s="512"/>
      <c r="AG198" s="512"/>
      <c r="AH198" s="512"/>
      <c r="AI198" s="512"/>
      <c r="AJ198" s="512"/>
      <c r="AK198" s="512"/>
      <c r="AL198" s="512"/>
      <c r="AM198" s="512"/>
      <c r="AN198" s="512"/>
    </row>
    <row r="199" spans="1:40" ht="15.75" customHeight="1">
      <c r="A199" s="512"/>
      <c r="B199" s="582"/>
      <c r="C199" s="512"/>
      <c r="D199" s="512"/>
      <c r="E199" s="512"/>
      <c r="F199" s="512"/>
      <c r="G199" s="512"/>
      <c r="H199" s="512"/>
      <c r="I199" s="512"/>
      <c r="J199" s="512"/>
      <c r="K199" s="512"/>
      <c r="L199" s="512"/>
      <c r="M199" s="512"/>
      <c r="N199" s="512"/>
      <c r="O199" s="512"/>
      <c r="P199" s="512"/>
      <c r="Q199" s="512"/>
      <c r="R199" s="512"/>
      <c r="S199" s="512"/>
      <c r="T199" s="512"/>
      <c r="U199" s="512"/>
      <c r="V199" s="512"/>
      <c r="W199" s="512"/>
      <c r="X199" s="512"/>
      <c r="Y199" s="512"/>
      <c r="Z199" s="512"/>
      <c r="AA199" s="512"/>
      <c r="AB199" s="512"/>
      <c r="AC199" s="512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</row>
    <row r="200" spans="1:40" ht="15.75" customHeight="1">
      <c r="A200" s="512"/>
      <c r="B200" s="582"/>
      <c r="C200" s="512"/>
      <c r="D200" s="512"/>
      <c r="E200" s="512"/>
      <c r="F200" s="512"/>
      <c r="G200" s="512"/>
      <c r="H200" s="512"/>
      <c r="I200" s="512"/>
      <c r="J200" s="512"/>
      <c r="K200" s="512"/>
      <c r="L200" s="512"/>
      <c r="M200" s="512"/>
      <c r="N200" s="512"/>
      <c r="O200" s="512"/>
      <c r="P200" s="512"/>
      <c r="Q200" s="512"/>
      <c r="R200" s="512"/>
      <c r="S200" s="512"/>
      <c r="T200" s="512"/>
      <c r="U200" s="512"/>
      <c r="V200" s="512"/>
      <c r="W200" s="512"/>
      <c r="X200" s="512"/>
      <c r="Y200" s="512"/>
      <c r="Z200" s="512"/>
      <c r="AA200" s="512"/>
      <c r="AB200" s="512"/>
      <c r="AC200" s="512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</row>
    <row r="201" spans="1:40" ht="15.75" customHeight="1">
      <c r="A201" s="512"/>
      <c r="B201" s="582"/>
      <c r="C201" s="512"/>
      <c r="D201" s="512"/>
      <c r="E201" s="512"/>
      <c r="F201" s="512"/>
      <c r="G201" s="512"/>
      <c r="H201" s="512"/>
      <c r="I201" s="512"/>
      <c r="J201" s="512"/>
      <c r="K201" s="512"/>
      <c r="L201" s="512"/>
      <c r="M201" s="512"/>
      <c r="N201" s="512"/>
      <c r="O201" s="512"/>
      <c r="P201" s="512"/>
      <c r="Q201" s="512"/>
      <c r="R201" s="512"/>
      <c r="S201" s="512"/>
      <c r="T201" s="512"/>
      <c r="U201" s="512"/>
      <c r="V201" s="512"/>
      <c r="W201" s="512"/>
      <c r="X201" s="512"/>
      <c r="Y201" s="512"/>
      <c r="Z201" s="512"/>
      <c r="AA201" s="512"/>
      <c r="AB201" s="512"/>
      <c r="AC201" s="512"/>
      <c r="AD201" s="512"/>
      <c r="AE201" s="512"/>
      <c r="AF201" s="512"/>
      <c r="AG201" s="512"/>
      <c r="AH201" s="512"/>
      <c r="AI201" s="512"/>
      <c r="AJ201" s="512"/>
      <c r="AK201" s="512"/>
      <c r="AL201" s="512"/>
      <c r="AM201" s="512"/>
      <c r="AN201" s="512"/>
    </row>
    <row r="202" spans="1:40" ht="15.75" customHeight="1">
      <c r="A202" s="512"/>
      <c r="B202" s="582"/>
      <c r="C202" s="512"/>
      <c r="D202" s="512"/>
      <c r="E202" s="512"/>
      <c r="F202" s="512"/>
      <c r="G202" s="512"/>
      <c r="H202" s="512"/>
      <c r="I202" s="512"/>
      <c r="J202" s="512"/>
      <c r="K202" s="512"/>
      <c r="L202" s="512"/>
      <c r="M202" s="512"/>
      <c r="N202" s="512"/>
      <c r="O202" s="512"/>
      <c r="P202" s="512"/>
      <c r="Q202" s="512"/>
      <c r="R202" s="512"/>
      <c r="S202" s="512"/>
      <c r="T202" s="512"/>
      <c r="U202" s="512"/>
      <c r="V202" s="512"/>
      <c r="W202" s="512"/>
      <c r="X202" s="512"/>
      <c r="Y202" s="512"/>
      <c r="Z202" s="512"/>
      <c r="AA202" s="512"/>
      <c r="AB202" s="512"/>
      <c r="AC202" s="512"/>
      <c r="AD202" s="512"/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</row>
    <row r="203" spans="1:40" ht="15.75" customHeight="1">
      <c r="A203" s="512"/>
      <c r="B203" s="582"/>
      <c r="C203" s="512"/>
      <c r="D203" s="512"/>
      <c r="E203" s="512"/>
      <c r="F203" s="512"/>
      <c r="G203" s="512"/>
      <c r="H203" s="512"/>
      <c r="I203" s="512"/>
      <c r="J203" s="512"/>
      <c r="K203" s="512"/>
      <c r="L203" s="512"/>
      <c r="M203" s="512"/>
      <c r="N203" s="512"/>
      <c r="O203" s="512"/>
      <c r="P203" s="512"/>
      <c r="Q203" s="512"/>
      <c r="R203" s="512"/>
      <c r="S203" s="512"/>
      <c r="T203" s="512"/>
      <c r="U203" s="512"/>
      <c r="V203" s="512"/>
      <c r="W203" s="512"/>
      <c r="X203" s="512"/>
      <c r="Y203" s="512"/>
      <c r="Z203" s="512"/>
      <c r="AA203" s="512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</row>
    <row r="204" spans="1:40" ht="15.75" customHeight="1">
      <c r="A204" s="512"/>
      <c r="B204" s="582"/>
      <c r="C204" s="512"/>
      <c r="D204" s="512"/>
      <c r="E204" s="512"/>
      <c r="F204" s="512"/>
      <c r="G204" s="512"/>
      <c r="H204" s="512"/>
      <c r="I204" s="512"/>
      <c r="J204" s="512"/>
      <c r="K204" s="512"/>
      <c r="L204" s="512"/>
      <c r="M204" s="512"/>
      <c r="N204" s="512"/>
      <c r="O204" s="512"/>
      <c r="P204" s="512"/>
      <c r="Q204" s="512"/>
      <c r="R204" s="512"/>
      <c r="S204" s="512"/>
      <c r="T204" s="512"/>
      <c r="U204" s="512"/>
      <c r="V204" s="512"/>
      <c r="W204" s="512"/>
      <c r="X204" s="512"/>
      <c r="Y204" s="512"/>
      <c r="Z204" s="512"/>
      <c r="AA204" s="512"/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</row>
    <row r="205" spans="1:40" ht="15.75" customHeight="1">
      <c r="A205" s="512"/>
      <c r="B205" s="582"/>
      <c r="C205" s="512"/>
      <c r="D205" s="512"/>
      <c r="E205" s="512"/>
      <c r="F205" s="512"/>
      <c r="G205" s="512"/>
      <c r="H205" s="512"/>
      <c r="I205" s="512"/>
      <c r="J205" s="512"/>
      <c r="K205" s="512"/>
      <c r="L205" s="512"/>
      <c r="M205" s="512"/>
      <c r="N205" s="512"/>
      <c r="O205" s="512"/>
      <c r="P205" s="512"/>
      <c r="Q205" s="512"/>
      <c r="R205" s="512"/>
      <c r="S205" s="512"/>
      <c r="T205" s="512"/>
      <c r="U205" s="512"/>
      <c r="V205" s="512"/>
      <c r="W205" s="512"/>
      <c r="X205" s="512"/>
      <c r="Y205" s="512"/>
      <c r="Z205" s="512"/>
      <c r="AA205" s="512"/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</row>
    <row r="206" spans="1:40" ht="15.75" customHeight="1">
      <c r="A206" s="512"/>
      <c r="B206" s="582"/>
      <c r="C206" s="512"/>
      <c r="D206" s="512"/>
      <c r="E206" s="512"/>
      <c r="F206" s="512"/>
      <c r="G206" s="512"/>
      <c r="H206" s="512"/>
      <c r="I206" s="512"/>
      <c r="J206" s="512"/>
      <c r="K206" s="512"/>
      <c r="L206" s="512"/>
      <c r="M206" s="512"/>
      <c r="N206" s="512"/>
      <c r="O206" s="512"/>
      <c r="P206" s="512"/>
      <c r="Q206" s="512"/>
      <c r="R206" s="512"/>
      <c r="S206" s="512"/>
      <c r="T206" s="512"/>
      <c r="U206" s="512"/>
      <c r="V206" s="512"/>
      <c r="W206" s="512"/>
      <c r="X206" s="512"/>
      <c r="Y206" s="512"/>
      <c r="Z206" s="512"/>
      <c r="AA206" s="512"/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</row>
    <row r="207" spans="1:40" ht="15.75" customHeight="1">
      <c r="A207" s="512"/>
      <c r="B207" s="582"/>
      <c r="C207" s="512"/>
      <c r="D207" s="512"/>
      <c r="E207" s="512"/>
      <c r="F207" s="512"/>
      <c r="G207" s="512"/>
      <c r="H207" s="512"/>
      <c r="I207" s="512"/>
      <c r="J207" s="512"/>
      <c r="K207" s="512"/>
      <c r="L207" s="512"/>
      <c r="M207" s="512"/>
      <c r="N207" s="512"/>
      <c r="O207" s="512"/>
      <c r="P207" s="512"/>
      <c r="Q207" s="512"/>
      <c r="R207" s="512"/>
      <c r="S207" s="512"/>
      <c r="T207" s="512"/>
      <c r="U207" s="512"/>
      <c r="V207" s="512"/>
      <c r="W207" s="512"/>
      <c r="X207" s="512"/>
      <c r="Y207" s="512"/>
      <c r="Z207" s="512"/>
      <c r="AA207" s="512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</row>
    <row r="208" spans="1:40" ht="15.75" customHeight="1">
      <c r="A208" s="512"/>
      <c r="B208" s="582"/>
      <c r="C208" s="512"/>
      <c r="D208" s="512"/>
      <c r="E208" s="512"/>
      <c r="F208" s="512"/>
      <c r="G208" s="512"/>
      <c r="H208" s="512"/>
      <c r="I208" s="512"/>
      <c r="J208" s="512"/>
      <c r="K208" s="512"/>
      <c r="L208" s="512"/>
      <c r="M208" s="512"/>
      <c r="N208" s="512"/>
      <c r="O208" s="512"/>
      <c r="P208" s="512"/>
      <c r="Q208" s="512"/>
      <c r="R208" s="512"/>
      <c r="S208" s="512"/>
      <c r="T208" s="512"/>
      <c r="U208" s="512"/>
      <c r="V208" s="512"/>
      <c r="W208" s="512"/>
      <c r="X208" s="512"/>
      <c r="Y208" s="512"/>
      <c r="Z208" s="512"/>
      <c r="AA208" s="512"/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</row>
    <row r="209" spans="1:40" ht="15.75" customHeight="1">
      <c r="A209" s="512"/>
      <c r="B209" s="582"/>
      <c r="C209" s="512"/>
      <c r="D209" s="512"/>
      <c r="E209" s="512"/>
      <c r="F209" s="512"/>
      <c r="G209" s="512"/>
      <c r="H209" s="512"/>
      <c r="I209" s="512"/>
      <c r="J209" s="512"/>
      <c r="K209" s="512"/>
      <c r="L209" s="512"/>
      <c r="M209" s="512"/>
      <c r="N209" s="512"/>
      <c r="O209" s="512"/>
      <c r="P209" s="512"/>
      <c r="Q209" s="512"/>
      <c r="R209" s="512"/>
      <c r="S209" s="512"/>
      <c r="T209" s="512"/>
      <c r="U209" s="512"/>
      <c r="V209" s="512"/>
      <c r="W209" s="512"/>
      <c r="X209" s="512"/>
      <c r="Y209" s="512"/>
      <c r="Z209" s="512"/>
      <c r="AA209" s="512"/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</row>
    <row r="210" spans="1:40" ht="15.75" customHeight="1">
      <c r="A210" s="512"/>
      <c r="B210" s="582"/>
      <c r="C210" s="512"/>
      <c r="D210" s="512"/>
      <c r="E210" s="512"/>
      <c r="F210" s="512"/>
      <c r="G210" s="512"/>
      <c r="H210" s="512"/>
      <c r="I210" s="512"/>
      <c r="J210" s="512"/>
      <c r="K210" s="512"/>
      <c r="L210" s="512"/>
      <c r="M210" s="512"/>
      <c r="N210" s="512"/>
      <c r="O210" s="512"/>
      <c r="P210" s="512"/>
      <c r="Q210" s="512"/>
      <c r="R210" s="512"/>
      <c r="S210" s="512"/>
      <c r="T210" s="512"/>
      <c r="U210" s="512"/>
      <c r="V210" s="512"/>
      <c r="W210" s="512"/>
      <c r="X210" s="512"/>
      <c r="Y210" s="512"/>
      <c r="Z210" s="512"/>
      <c r="AA210" s="512"/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</row>
    <row r="211" spans="1:40" ht="15.75" customHeight="1">
      <c r="A211" s="512"/>
      <c r="B211" s="582"/>
      <c r="C211" s="512"/>
      <c r="D211" s="512"/>
      <c r="E211" s="512"/>
      <c r="F211" s="512"/>
      <c r="G211" s="512"/>
      <c r="H211" s="512"/>
      <c r="I211" s="512"/>
      <c r="J211" s="512"/>
      <c r="K211" s="512"/>
      <c r="L211" s="512"/>
      <c r="M211" s="512"/>
      <c r="N211" s="512"/>
      <c r="O211" s="512"/>
      <c r="P211" s="512"/>
      <c r="Q211" s="512"/>
      <c r="R211" s="512"/>
      <c r="S211" s="512"/>
      <c r="T211" s="512"/>
      <c r="U211" s="512"/>
      <c r="V211" s="512"/>
      <c r="W211" s="512"/>
      <c r="X211" s="512"/>
      <c r="Y211" s="512"/>
      <c r="Z211" s="512"/>
      <c r="AA211" s="512"/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</row>
    <row r="212" spans="1:40" ht="15.75" customHeight="1">
      <c r="A212" s="512"/>
      <c r="B212" s="582"/>
      <c r="C212" s="512"/>
      <c r="D212" s="512"/>
      <c r="E212" s="512"/>
      <c r="F212" s="512"/>
      <c r="G212" s="512"/>
      <c r="H212" s="512"/>
      <c r="I212" s="512"/>
      <c r="J212" s="512"/>
      <c r="K212" s="512"/>
      <c r="L212" s="512"/>
      <c r="M212" s="512"/>
      <c r="N212" s="512"/>
      <c r="O212" s="512"/>
      <c r="P212" s="512"/>
      <c r="Q212" s="512"/>
      <c r="R212" s="512"/>
      <c r="S212" s="512"/>
      <c r="T212" s="512"/>
      <c r="U212" s="512"/>
      <c r="V212" s="512"/>
      <c r="W212" s="512"/>
      <c r="X212" s="512"/>
      <c r="Y212" s="512"/>
      <c r="Z212" s="512"/>
      <c r="AA212" s="512"/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</row>
    <row r="213" spans="1:40" ht="15.75" customHeight="1">
      <c r="A213" s="512"/>
      <c r="B213" s="582"/>
      <c r="C213" s="512"/>
      <c r="D213" s="512"/>
      <c r="E213" s="512"/>
      <c r="F213" s="512"/>
      <c r="G213" s="512"/>
      <c r="H213" s="512"/>
      <c r="I213" s="512"/>
      <c r="J213" s="512"/>
      <c r="K213" s="512"/>
      <c r="L213" s="512"/>
      <c r="M213" s="512"/>
      <c r="N213" s="512"/>
      <c r="O213" s="512"/>
      <c r="P213" s="512"/>
      <c r="Q213" s="512"/>
      <c r="R213" s="512"/>
      <c r="S213" s="512"/>
      <c r="T213" s="512"/>
      <c r="U213" s="512"/>
      <c r="V213" s="512"/>
      <c r="W213" s="512"/>
      <c r="X213" s="512"/>
      <c r="Y213" s="512"/>
      <c r="Z213" s="512"/>
      <c r="AA213" s="512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</row>
    <row r="214" spans="1:40" ht="15.75" customHeight="1">
      <c r="A214" s="512"/>
      <c r="B214" s="582"/>
      <c r="C214" s="512"/>
      <c r="D214" s="512"/>
      <c r="E214" s="512"/>
      <c r="F214" s="512"/>
      <c r="G214" s="512"/>
      <c r="H214" s="512"/>
      <c r="I214" s="512"/>
      <c r="J214" s="512"/>
      <c r="K214" s="512"/>
      <c r="L214" s="512"/>
      <c r="M214" s="512"/>
      <c r="N214" s="512"/>
      <c r="O214" s="512"/>
      <c r="P214" s="512"/>
      <c r="Q214" s="512"/>
      <c r="R214" s="512"/>
      <c r="S214" s="512"/>
      <c r="T214" s="512"/>
      <c r="U214" s="512"/>
      <c r="V214" s="512"/>
      <c r="W214" s="512"/>
      <c r="X214" s="512"/>
      <c r="Y214" s="512"/>
      <c r="Z214" s="512"/>
      <c r="AA214" s="512"/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</row>
    <row r="215" spans="1:40" ht="15.75" customHeight="1">
      <c r="A215" s="512"/>
      <c r="B215" s="582"/>
      <c r="C215" s="512"/>
      <c r="D215" s="512"/>
      <c r="E215" s="512"/>
      <c r="F215" s="512"/>
      <c r="G215" s="512"/>
      <c r="H215" s="512"/>
      <c r="I215" s="512"/>
      <c r="J215" s="512"/>
      <c r="K215" s="512"/>
      <c r="L215" s="512"/>
      <c r="M215" s="512"/>
      <c r="N215" s="512"/>
      <c r="O215" s="512"/>
      <c r="P215" s="512"/>
      <c r="Q215" s="512"/>
      <c r="R215" s="512"/>
      <c r="S215" s="512"/>
      <c r="T215" s="512"/>
      <c r="U215" s="512"/>
      <c r="V215" s="512"/>
      <c r="W215" s="512"/>
      <c r="X215" s="512"/>
      <c r="Y215" s="512"/>
      <c r="Z215" s="512"/>
      <c r="AA215" s="512"/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</row>
    <row r="216" spans="1:40" ht="15.75" customHeight="1">
      <c r="A216" s="512"/>
      <c r="B216" s="582"/>
      <c r="C216" s="512"/>
      <c r="D216" s="512"/>
      <c r="E216" s="512"/>
      <c r="F216" s="512"/>
      <c r="G216" s="512"/>
      <c r="H216" s="512"/>
      <c r="I216" s="512"/>
      <c r="J216" s="512"/>
      <c r="K216" s="512"/>
      <c r="L216" s="512"/>
      <c r="M216" s="512"/>
      <c r="N216" s="512"/>
      <c r="O216" s="512"/>
      <c r="P216" s="512"/>
      <c r="Q216" s="512"/>
      <c r="R216" s="512"/>
      <c r="S216" s="512"/>
      <c r="T216" s="512"/>
      <c r="U216" s="512"/>
      <c r="V216" s="512"/>
      <c r="W216" s="512"/>
      <c r="X216" s="512"/>
      <c r="Y216" s="512"/>
      <c r="Z216" s="512"/>
      <c r="AA216" s="512"/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</row>
    <row r="217" spans="1:40" ht="15.75" customHeight="1">
      <c r="A217" s="512"/>
      <c r="B217" s="582"/>
      <c r="C217" s="512"/>
      <c r="D217" s="512"/>
      <c r="E217" s="512"/>
      <c r="F217" s="512"/>
      <c r="G217" s="512"/>
      <c r="H217" s="512"/>
      <c r="I217" s="512"/>
      <c r="J217" s="512"/>
      <c r="K217" s="512"/>
      <c r="L217" s="512"/>
      <c r="M217" s="512"/>
      <c r="N217" s="512"/>
      <c r="O217" s="512"/>
      <c r="P217" s="512"/>
      <c r="Q217" s="512"/>
      <c r="R217" s="512"/>
      <c r="S217" s="512"/>
      <c r="T217" s="512"/>
      <c r="U217" s="512"/>
      <c r="V217" s="512"/>
      <c r="W217" s="512"/>
      <c r="X217" s="512"/>
      <c r="Y217" s="512"/>
      <c r="Z217" s="512"/>
      <c r="AA217" s="512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</row>
    <row r="218" spans="1:40" ht="15.75" customHeight="1">
      <c r="A218" s="512"/>
      <c r="B218" s="582"/>
      <c r="C218" s="512"/>
      <c r="D218" s="512"/>
      <c r="E218" s="512"/>
      <c r="F218" s="512"/>
      <c r="G218" s="512"/>
      <c r="H218" s="512"/>
      <c r="I218" s="512"/>
      <c r="J218" s="512"/>
      <c r="K218" s="512"/>
      <c r="L218" s="512"/>
      <c r="M218" s="512"/>
      <c r="N218" s="512"/>
      <c r="O218" s="512"/>
      <c r="P218" s="512"/>
      <c r="Q218" s="512"/>
      <c r="R218" s="512"/>
      <c r="S218" s="512"/>
      <c r="T218" s="512"/>
      <c r="U218" s="512"/>
      <c r="V218" s="512"/>
      <c r="W218" s="512"/>
      <c r="X218" s="512"/>
      <c r="Y218" s="512"/>
      <c r="Z218" s="512"/>
      <c r="AA218" s="512"/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</row>
    <row r="219" spans="1:40" ht="15.75" customHeight="1">
      <c r="A219" s="512"/>
      <c r="B219" s="582"/>
      <c r="C219" s="512"/>
      <c r="D219" s="512"/>
      <c r="E219" s="512"/>
      <c r="F219" s="512"/>
      <c r="G219" s="512"/>
      <c r="H219" s="512"/>
      <c r="I219" s="512"/>
      <c r="J219" s="512"/>
      <c r="K219" s="512"/>
      <c r="L219" s="512"/>
      <c r="M219" s="512"/>
      <c r="N219" s="512"/>
      <c r="O219" s="512"/>
      <c r="P219" s="512"/>
      <c r="Q219" s="512"/>
      <c r="R219" s="512"/>
      <c r="S219" s="512"/>
      <c r="T219" s="512"/>
      <c r="U219" s="512"/>
      <c r="V219" s="512"/>
      <c r="W219" s="512"/>
      <c r="X219" s="512"/>
      <c r="Y219" s="512"/>
      <c r="Z219" s="512"/>
      <c r="AA219" s="512"/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</row>
    <row r="220" spans="1:40" ht="15.75" customHeight="1">
      <c r="A220" s="512"/>
      <c r="B220" s="582"/>
      <c r="C220" s="512"/>
      <c r="D220" s="512"/>
      <c r="E220" s="512"/>
      <c r="F220" s="512"/>
      <c r="G220" s="512"/>
      <c r="H220" s="512"/>
      <c r="I220" s="512"/>
      <c r="J220" s="512"/>
      <c r="K220" s="512"/>
      <c r="L220" s="512"/>
      <c r="M220" s="512"/>
      <c r="N220" s="512"/>
      <c r="O220" s="512"/>
      <c r="P220" s="512"/>
      <c r="Q220" s="512"/>
      <c r="R220" s="512"/>
      <c r="S220" s="512"/>
      <c r="T220" s="512"/>
      <c r="U220" s="512"/>
      <c r="V220" s="512"/>
      <c r="W220" s="512"/>
      <c r="X220" s="512"/>
      <c r="Y220" s="512"/>
      <c r="Z220" s="512"/>
      <c r="AA220" s="512"/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</row>
    <row r="221" spans="1:40" ht="15.75" customHeight="1">
      <c r="A221" s="512"/>
      <c r="B221" s="582"/>
      <c r="C221" s="512"/>
      <c r="D221" s="512"/>
      <c r="E221" s="512"/>
      <c r="F221" s="512"/>
      <c r="G221" s="512"/>
      <c r="H221" s="512"/>
      <c r="I221" s="512"/>
      <c r="J221" s="512"/>
      <c r="K221" s="512"/>
      <c r="L221" s="512"/>
      <c r="M221" s="512"/>
      <c r="N221" s="512"/>
      <c r="O221" s="512"/>
      <c r="P221" s="512"/>
      <c r="Q221" s="512"/>
      <c r="R221" s="512"/>
      <c r="S221" s="512"/>
      <c r="T221" s="512"/>
      <c r="U221" s="512"/>
      <c r="V221" s="512"/>
      <c r="W221" s="512"/>
      <c r="X221" s="512"/>
      <c r="Y221" s="512"/>
      <c r="Z221" s="512"/>
      <c r="AA221" s="512"/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</row>
    <row r="222" spans="1:40" ht="15.75" customHeight="1">
      <c r="A222" s="512"/>
      <c r="B222" s="582"/>
      <c r="C222" s="512"/>
      <c r="D222" s="512"/>
      <c r="E222" s="512"/>
      <c r="F222" s="512"/>
      <c r="G222" s="512"/>
      <c r="H222" s="512"/>
      <c r="I222" s="512"/>
      <c r="J222" s="512"/>
      <c r="K222" s="512"/>
      <c r="L222" s="512"/>
      <c r="M222" s="512"/>
      <c r="N222" s="512"/>
      <c r="O222" s="512"/>
      <c r="P222" s="512"/>
      <c r="Q222" s="512"/>
      <c r="R222" s="512"/>
      <c r="S222" s="512"/>
      <c r="T222" s="512"/>
      <c r="U222" s="512"/>
      <c r="V222" s="512"/>
      <c r="W222" s="512"/>
      <c r="X222" s="512"/>
      <c r="Y222" s="512"/>
      <c r="Z222" s="512"/>
      <c r="AA222" s="512"/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</row>
    <row r="223" spans="1:40" ht="15.75" customHeight="1">
      <c r="A223" s="512"/>
      <c r="B223" s="582"/>
      <c r="C223" s="512"/>
      <c r="D223" s="512"/>
      <c r="E223" s="512"/>
      <c r="F223" s="512"/>
      <c r="G223" s="512"/>
      <c r="H223" s="512"/>
      <c r="I223" s="512"/>
      <c r="J223" s="512"/>
      <c r="K223" s="512"/>
      <c r="L223" s="512"/>
      <c r="M223" s="512"/>
      <c r="N223" s="512"/>
      <c r="O223" s="512"/>
      <c r="P223" s="512"/>
      <c r="Q223" s="512"/>
      <c r="R223" s="512"/>
      <c r="S223" s="512"/>
      <c r="T223" s="512"/>
      <c r="U223" s="512"/>
      <c r="V223" s="512"/>
      <c r="W223" s="512"/>
      <c r="X223" s="512"/>
      <c r="Y223" s="512"/>
      <c r="Z223" s="512"/>
      <c r="AA223" s="512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</row>
    <row r="224" spans="1:40" ht="15.75" customHeight="1">
      <c r="A224" s="512"/>
      <c r="B224" s="582"/>
      <c r="C224" s="512"/>
      <c r="D224" s="512"/>
      <c r="E224" s="512"/>
      <c r="F224" s="512"/>
      <c r="G224" s="512"/>
      <c r="H224" s="512"/>
      <c r="I224" s="512"/>
      <c r="J224" s="512"/>
      <c r="K224" s="512"/>
      <c r="L224" s="512"/>
      <c r="M224" s="512"/>
      <c r="N224" s="512"/>
      <c r="O224" s="512"/>
      <c r="P224" s="512"/>
      <c r="Q224" s="512"/>
      <c r="R224" s="512"/>
      <c r="S224" s="512"/>
      <c r="T224" s="512"/>
      <c r="U224" s="512"/>
      <c r="V224" s="512"/>
      <c r="W224" s="512"/>
      <c r="X224" s="512"/>
      <c r="Y224" s="512"/>
      <c r="Z224" s="512"/>
      <c r="AA224" s="512"/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</row>
    <row r="225" spans="1:40" ht="15.75" customHeight="1">
      <c r="A225" s="512"/>
      <c r="B225" s="582"/>
      <c r="C225" s="512"/>
      <c r="D225" s="512"/>
      <c r="E225" s="512"/>
      <c r="F225" s="512"/>
      <c r="G225" s="512"/>
      <c r="H225" s="512"/>
      <c r="I225" s="512"/>
      <c r="J225" s="512"/>
      <c r="K225" s="512"/>
      <c r="L225" s="512"/>
      <c r="M225" s="512"/>
      <c r="N225" s="512"/>
      <c r="O225" s="512"/>
      <c r="P225" s="512"/>
      <c r="Q225" s="512"/>
      <c r="R225" s="512"/>
      <c r="S225" s="512"/>
      <c r="T225" s="512"/>
      <c r="U225" s="512"/>
      <c r="V225" s="512"/>
      <c r="W225" s="512"/>
      <c r="X225" s="512"/>
      <c r="Y225" s="512"/>
      <c r="Z225" s="512"/>
      <c r="AA225" s="512"/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</row>
    <row r="226" spans="1:40" ht="15.75" customHeight="1">
      <c r="A226" s="512"/>
      <c r="B226" s="582"/>
      <c r="C226" s="512"/>
      <c r="D226" s="512"/>
      <c r="E226" s="512"/>
      <c r="F226" s="512"/>
      <c r="G226" s="512"/>
      <c r="H226" s="512"/>
      <c r="I226" s="512"/>
      <c r="J226" s="512"/>
      <c r="K226" s="512"/>
      <c r="L226" s="512"/>
      <c r="M226" s="512"/>
      <c r="N226" s="512"/>
      <c r="O226" s="512"/>
      <c r="P226" s="512"/>
      <c r="Q226" s="512"/>
      <c r="R226" s="512"/>
      <c r="S226" s="512"/>
      <c r="T226" s="512"/>
      <c r="U226" s="512"/>
      <c r="V226" s="512"/>
      <c r="W226" s="512"/>
      <c r="X226" s="512"/>
      <c r="Y226" s="512"/>
      <c r="Z226" s="512"/>
      <c r="AA226" s="512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</row>
    <row r="227" spans="1:40" ht="15.75" customHeight="1">
      <c r="A227" s="512"/>
      <c r="B227" s="58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2"/>
      <c r="Z227" s="512"/>
      <c r="AA227" s="512"/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</row>
    <row r="228" spans="1:40" ht="15.75" customHeight="1">
      <c r="A228" s="512"/>
      <c r="B228" s="582"/>
      <c r="C228" s="512"/>
      <c r="D228" s="512"/>
      <c r="E228" s="512"/>
      <c r="F228" s="512"/>
      <c r="G228" s="512"/>
      <c r="H228" s="512"/>
      <c r="I228" s="512"/>
      <c r="J228" s="512"/>
      <c r="K228" s="512"/>
      <c r="L228" s="512"/>
      <c r="M228" s="512"/>
      <c r="N228" s="512"/>
      <c r="O228" s="512"/>
      <c r="P228" s="512"/>
      <c r="Q228" s="512"/>
      <c r="R228" s="512"/>
      <c r="S228" s="512"/>
      <c r="T228" s="512"/>
      <c r="U228" s="512"/>
      <c r="V228" s="512"/>
      <c r="W228" s="512"/>
      <c r="X228" s="512"/>
      <c r="Y228" s="512"/>
      <c r="Z228" s="512"/>
      <c r="AA228" s="512"/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</row>
    <row r="229" spans="1:40" ht="15.75" customHeight="1">
      <c r="A229" s="512"/>
      <c r="B229" s="582"/>
      <c r="C229" s="512"/>
      <c r="D229" s="512"/>
      <c r="E229" s="512"/>
      <c r="F229" s="512"/>
      <c r="G229" s="512"/>
      <c r="H229" s="512"/>
      <c r="I229" s="512"/>
      <c r="J229" s="512"/>
      <c r="K229" s="512"/>
      <c r="L229" s="512"/>
      <c r="M229" s="512"/>
      <c r="N229" s="512"/>
      <c r="O229" s="512"/>
      <c r="P229" s="512"/>
      <c r="Q229" s="512"/>
      <c r="R229" s="512"/>
      <c r="S229" s="512"/>
      <c r="T229" s="512"/>
      <c r="U229" s="512"/>
      <c r="V229" s="512"/>
      <c r="W229" s="512"/>
      <c r="X229" s="512"/>
      <c r="Y229" s="512"/>
      <c r="Z229" s="512"/>
      <c r="AA229" s="512"/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</row>
    <row r="230" spans="1:40" ht="15.75" customHeight="1">
      <c r="A230" s="512"/>
      <c r="B230" s="582"/>
      <c r="C230" s="512"/>
      <c r="D230" s="512"/>
      <c r="E230" s="512"/>
      <c r="F230" s="512"/>
      <c r="G230" s="512"/>
      <c r="H230" s="512"/>
      <c r="I230" s="512"/>
      <c r="J230" s="512"/>
      <c r="K230" s="512"/>
      <c r="L230" s="512"/>
      <c r="M230" s="512"/>
      <c r="N230" s="512"/>
      <c r="O230" s="512"/>
      <c r="P230" s="512"/>
      <c r="Q230" s="512"/>
      <c r="R230" s="512"/>
      <c r="S230" s="512"/>
      <c r="T230" s="512"/>
      <c r="U230" s="512"/>
      <c r="V230" s="512"/>
      <c r="W230" s="512"/>
      <c r="X230" s="512"/>
      <c r="Y230" s="512"/>
      <c r="Z230" s="512"/>
      <c r="AA230" s="512"/>
      <c r="AB230" s="512"/>
      <c r="AC230" s="512"/>
      <c r="AD230" s="512"/>
      <c r="AE230" s="512"/>
      <c r="AF230" s="512"/>
      <c r="AG230" s="512"/>
      <c r="AH230" s="512"/>
      <c r="AI230" s="512"/>
      <c r="AJ230" s="512"/>
      <c r="AK230" s="512"/>
      <c r="AL230" s="512"/>
      <c r="AM230" s="512"/>
      <c r="AN230" s="512"/>
    </row>
    <row r="231" spans="1:40" ht="15.75" customHeight="1">
      <c r="A231" s="512"/>
      <c r="B231" s="582"/>
      <c r="C231" s="512"/>
      <c r="D231" s="512"/>
      <c r="E231" s="512"/>
      <c r="F231" s="512"/>
      <c r="G231" s="512"/>
      <c r="H231" s="512"/>
      <c r="I231" s="512"/>
      <c r="J231" s="512"/>
      <c r="K231" s="512"/>
      <c r="L231" s="512"/>
      <c r="M231" s="512"/>
      <c r="N231" s="512"/>
      <c r="O231" s="512"/>
      <c r="P231" s="512"/>
      <c r="Q231" s="512"/>
      <c r="R231" s="512"/>
      <c r="S231" s="512"/>
      <c r="T231" s="512"/>
      <c r="U231" s="512"/>
      <c r="V231" s="512"/>
      <c r="W231" s="512"/>
      <c r="X231" s="512"/>
      <c r="Y231" s="512"/>
      <c r="Z231" s="512"/>
      <c r="AA231" s="512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</row>
    <row r="232" spans="1:40" ht="15.75" customHeight="1">
      <c r="A232" s="512"/>
      <c r="B232" s="582"/>
      <c r="C232" s="512"/>
      <c r="D232" s="512"/>
      <c r="E232" s="512"/>
      <c r="F232" s="512"/>
      <c r="G232" s="512"/>
      <c r="H232" s="512"/>
      <c r="I232" s="512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12"/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</row>
    <row r="233" spans="1:40" ht="15.75" customHeight="1">
      <c r="A233" s="512"/>
      <c r="B233" s="582"/>
      <c r="C233" s="512"/>
      <c r="D233" s="512"/>
      <c r="E233" s="512"/>
      <c r="F233" s="512"/>
      <c r="G233" s="512"/>
      <c r="H233" s="512"/>
      <c r="I233" s="512"/>
      <c r="J233" s="512"/>
      <c r="K233" s="512"/>
      <c r="L233" s="512"/>
      <c r="M233" s="512"/>
      <c r="N233" s="512"/>
      <c r="O233" s="512"/>
      <c r="P233" s="512"/>
      <c r="Q233" s="512"/>
      <c r="R233" s="512"/>
      <c r="S233" s="512"/>
      <c r="T233" s="512"/>
      <c r="U233" s="512"/>
      <c r="V233" s="512"/>
      <c r="W233" s="512"/>
      <c r="X233" s="512"/>
      <c r="Y233" s="512"/>
      <c r="Z233" s="512"/>
      <c r="AA233" s="512"/>
      <c r="AB233" s="512"/>
      <c r="AC233" s="512"/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</row>
    <row r="234" spans="1:40" ht="15.75" customHeight="1">
      <c r="A234" s="512"/>
      <c r="B234" s="582"/>
      <c r="C234" s="512"/>
      <c r="D234" s="512"/>
      <c r="E234" s="512"/>
      <c r="F234" s="512"/>
      <c r="G234" s="512"/>
      <c r="H234" s="512"/>
      <c r="I234" s="512"/>
      <c r="J234" s="512"/>
      <c r="K234" s="512"/>
      <c r="L234" s="512"/>
      <c r="M234" s="512"/>
      <c r="N234" s="512"/>
      <c r="O234" s="512"/>
      <c r="P234" s="512"/>
      <c r="Q234" s="512"/>
      <c r="R234" s="512"/>
      <c r="S234" s="512"/>
      <c r="T234" s="512"/>
      <c r="U234" s="512"/>
      <c r="V234" s="512"/>
      <c r="W234" s="512"/>
      <c r="X234" s="512"/>
      <c r="Y234" s="512"/>
      <c r="Z234" s="512"/>
      <c r="AA234" s="512"/>
      <c r="AB234" s="512"/>
      <c r="AC234" s="512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</row>
    <row r="235" spans="1:40" ht="15.75" customHeight="1">
      <c r="A235" s="512"/>
      <c r="B235" s="582"/>
      <c r="C235" s="512"/>
      <c r="D235" s="512"/>
      <c r="E235" s="512"/>
      <c r="F235" s="512"/>
      <c r="G235" s="512"/>
      <c r="H235" s="512"/>
      <c r="I235" s="512"/>
      <c r="J235" s="512"/>
      <c r="K235" s="512"/>
      <c r="L235" s="512"/>
      <c r="M235" s="512"/>
      <c r="N235" s="512"/>
      <c r="O235" s="512"/>
      <c r="P235" s="512"/>
      <c r="Q235" s="512"/>
      <c r="R235" s="512"/>
      <c r="S235" s="512"/>
      <c r="T235" s="512"/>
      <c r="U235" s="512"/>
      <c r="V235" s="512"/>
      <c r="W235" s="512"/>
      <c r="X235" s="512"/>
      <c r="Y235" s="512"/>
      <c r="Z235" s="512"/>
      <c r="AA235" s="512"/>
      <c r="AB235" s="512"/>
      <c r="AC235" s="512"/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</row>
    <row r="236" spans="1:40" ht="15.75" customHeight="1">
      <c r="A236" s="512"/>
      <c r="B236" s="582"/>
      <c r="C236" s="512"/>
      <c r="D236" s="512"/>
      <c r="E236" s="512"/>
      <c r="F236" s="512"/>
      <c r="G236" s="512"/>
      <c r="H236" s="512"/>
      <c r="I236" s="512"/>
      <c r="J236" s="512"/>
      <c r="K236" s="512"/>
      <c r="L236" s="512"/>
      <c r="M236" s="512"/>
      <c r="N236" s="512"/>
      <c r="O236" s="512"/>
      <c r="P236" s="512"/>
      <c r="Q236" s="512"/>
      <c r="R236" s="512"/>
      <c r="S236" s="512"/>
      <c r="T236" s="512"/>
      <c r="U236" s="512"/>
      <c r="V236" s="512"/>
      <c r="W236" s="512"/>
      <c r="X236" s="512"/>
      <c r="Y236" s="512"/>
      <c r="Z236" s="512"/>
      <c r="AA236" s="512"/>
      <c r="AB236" s="512"/>
      <c r="AC236" s="512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</row>
    <row r="237" spans="1:40" ht="15.75" customHeight="1">
      <c r="A237" s="512"/>
      <c r="B237" s="582"/>
      <c r="C237" s="512"/>
      <c r="D237" s="512"/>
      <c r="E237" s="512"/>
      <c r="F237" s="512"/>
      <c r="G237" s="512"/>
      <c r="H237" s="512"/>
      <c r="I237" s="512"/>
      <c r="J237" s="512"/>
      <c r="K237" s="512"/>
      <c r="L237" s="512"/>
      <c r="M237" s="512"/>
      <c r="N237" s="512"/>
      <c r="O237" s="512"/>
      <c r="P237" s="512"/>
      <c r="Q237" s="512"/>
      <c r="R237" s="512"/>
      <c r="S237" s="512"/>
      <c r="T237" s="512"/>
      <c r="U237" s="512"/>
      <c r="V237" s="512"/>
      <c r="W237" s="512"/>
      <c r="X237" s="512"/>
      <c r="Y237" s="512"/>
      <c r="Z237" s="512"/>
      <c r="AA237" s="512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</row>
    <row r="238" spans="1:40" ht="15.75" customHeight="1">
      <c r="A238" s="512"/>
      <c r="B238" s="582"/>
      <c r="C238" s="512"/>
      <c r="D238" s="512"/>
      <c r="E238" s="512"/>
      <c r="F238" s="512"/>
      <c r="G238" s="512"/>
      <c r="H238" s="512"/>
      <c r="I238" s="512"/>
      <c r="J238" s="512"/>
      <c r="K238" s="512"/>
      <c r="L238" s="512"/>
      <c r="M238" s="512"/>
      <c r="N238" s="512"/>
      <c r="O238" s="512"/>
      <c r="P238" s="512"/>
      <c r="Q238" s="512"/>
      <c r="R238" s="512"/>
      <c r="S238" s="512"/>
      <c r="T238" s="512"/>
      <c r="U238" s="512"/>
      <c r="V238" s="512"/>
      <c r="W238" s="512"/>
      <c r="X238" s="512"/>
      <c r="Y238" s="512"/>
      <c r="Z238" s="512"/>
      <c r="AA238" s="512"/>
      <c r="AB238" s="512"/>
      <c r="AC238" s="512"/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</row>
    <row r="239" spans="1:40" ht="15.75" customHeight="1">
      <c r="A239" s="512"/>
      <c r="B239" s="582"/>
      <c r="C239" s="512"/>
      <c r="D239" s="512"/>
      <c r="E239" s="512"/>
      <c r="F239" s="512"/>
      <c r="G239" s="512"/>
      <c r="H239" s="512"/>
      <c r="I239" s="512"/>
      <c r="J239" s="512"/>
      <c r="K239" s="512"/>
      <c r="L239" s="512"/>
      <c r="M239" s="512"/>
      <c r="N239" s="512"/>
      <c r="O239" s="512"/>
      <c r="P239" s="512"/>
      <c r="Q239" s="512"/>
      <c r="R239" s="512"/>
      <c r="S239" s="512"/>
      <c r="T239" s="512"/>
      <c r="U239" s="512"/>
      <c r="V239" s="512"/>
      <c r="W239" s="512"/>
      <c r="X239" s="512"/>
      <c r="Y239" s="512"/>
      <c r="Z239" s="512"/>
      <c r="AA239" s="512"/>
      <c r="AB239" s="512"/>
      <c r="AC239" s="512"/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</row>
    <row r="240" spans="1:40" ht="15.75" customHeight="1">
      <c r="A240" s="512"/>
      <c r="B240" s="582"/>
      <c r="C240" s="512"/>
      <c r="D240" s="512"/>
      <c r="E240" s="512"/>
      <c r="F240" s="512"/>
      <c r="G240" s="512"/>
      <c r="H240" s="512"/>
      <c r="I240" s="512"/>
      <c r="J240" s="512"/>
      <c r="K240" s="512"/>
      <c r="L240" s="512"/>
      <c r="M240" s="512"/>
      <c r="N240" s="512"/>
      <c r="O240" s="512"/>
      <c r="P240" s="512"/>
      <c r="Q240" s="512"/>
      <c r="R240" s="512"/>
      <c r="S240" s="512"/>
      <c r="T240" s="512"/>
      <c r="U240" s="512"/>
      <c r="V240" s="512"/>
      <c r="W240" s="512"/>
      <c r="X240" s="512"/>
      <c r="Y240" s="512"/>
      <c r="Z240" s="512"/>
      <c r="AA240" s="512"/>
      <c r="AB240" s="512"/>
      <c r="AC240" s="512"/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</row>
    <row r="241" spans="1:40" ht="15.75" customHeight="1">
      <c r="A241" s="512"/>
      <c r="B241" s="582"/>
      <c r="C241" s="512"/>
      <c r="D241" s="512"/>
      <c r="E241" s="512"/>
      <c r="F241" s="512"/>
      <c r="G241" s="512"/>
      <c r="H241" s="512"/>
      <c r="I241" s="512"/>
      <c r="J241" s="512"/>
      <c r="K241" s="512"/>
      <c r="L241" s="512"/>
      <c r="M241" s="512"/>
      <c r="N241" s="512"/>
      <c r="O241" s="512"/>
      <c r="P241" s="512"/>
      <c r="Q241" s="512"/>
      <c r="R241" s="512"/>
      <c r="S241" s="512"/>
      <c r="T241" s="512"/>
      <c r="U241" s="512"/>
      <c r="V241" s="512"/>
      <c r="W241" s="512"/>
      <c r="X241" s="512"/>
      <c r="Y241" s="512"/>
      <c r="Z241" s="512"/>
      <c r="AA241" s="512"/>
      <c r="AB241" s="512"/>
      <c r="AC241" s="512"/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</row>
    <row r="242" spans="1:40" ht="15.75" customHeight="1">
      <c r="A242" s="512"/>
      <c r="B242" s="582"/>
      <c r="C242" s="512"/>
      <c r="D242" s="512"/>
      <c r="E242" s="512"/>
      <c r="F242" s="512"/>
      <c r="G242" s="512"/>
      <c r="H242" s="512"/>
      <c r="I242" s="512"/>
      <c r="J242" s="512"/>
      <c r="K242" s="512"/>
      <c r="L242" s="512"/>
      <c r="M242" s="512"/>
      <c r="N242" s="512"/>
      <c r="O242" s="512"/>
      <c r="P242" s="512"/>
      <c r="Q242" s="512"/>
      <c r="R242" s="512"/>
      <c r="S242" s="512"/>
      <c r="T242" s="512"/>
      <c r="U242" s="512"/>
      <c r="V242" s="512"/>
      <c r="W242" s="512"/>
      <c r="X242" s="512"/>
      <c r="Y242" s="512"/>
      <c r="Z242" s="512"/>
      <c r="AA242" s="512"/>
      <c r="AB242" s="512"/>
      <c r="AC242" s="512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</row>
    <row r="243" spans="1:40" ht="15.75" customHeight="1">
      <c r="A243" s="512"/>
      <c r="B243" s="582"/>
      <c r="C243" s="512"/>
      <c r="D243" s="512"/>
      <c r="E243" s="512"/>
      <c r="F243" s="512"/>
      <c r="G243" s="512"/>
      <c r="H243" s="512"/>
      <c r="I243" s="512"/>
      <c r="J243" s="512"/>
      <c r="K243" s="512"/>
      <c r="L243" s="512"/>
      <c r="M243" s="512"/>
      <c r="N243" s="512"/>
      <c r="O243" s="512"/>
      <c r="P243" s="512"/>
      <c r="Q243" s="512"/>
      <c r="R243" s="512"/>
      <c r="S243" s="512"/>
      <c r="T243" s="512"/>
      <c r="U243" s="512"/>
      <c r="V243" s="512"/>
      <c r="W243" s="512"/>
      <c r="X243" s="512"/>
      <c r="Y243" s="512"/>
      <c r="Z243" s="512"/>
      <c r="AA243" s="512"/>
      <c r="AB243" s="512"/>
      <c r="AC243" s="512"/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</row>
    <row r="244" spans="1:40" ht="15.75" customHeight="1">
      <c r="A244" s="512"/>
      <c r="B244" s="582"/>
      <c r="C244" s="512"/>
      <c r="D244" s="512"/>
      <c r="E244" s="512"/>
      <c r="F244" s="512"/>
      <c r="G244" s="512"/>
      <c r="H244" s="512"/>
      <c r="I244" s="512"/>
      <c r="J244" s="512"/>
      <c r="K244" s="512"/>
      <c r="L244" s="512"/>
      <c r="M244" s="512"/>
      <c r="N244" s="512"/>
      <c r="O244" s="512"/>
      <c r="P244" s="512"/>
      <c r="Q244" s="512"/>
      <c r="R244" s="512"/>
      <c r="S244" s="512"/>
      <c r="T244" s="512"/>
      <c r="U244" s="512"/>
      <c r="V244" s="512"/>
      <c r="W244" s="512"/>
      <c r="X244" s="512"/>
      <c r="Y244" s="512"/>
      <c r="Z244" s="512"/>
      <c r="AA244" s="512"/>
      <c r="AB244" s="512"/>
      <c r="AC244" s="512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</row>
    <row r="245" spans="1:40" ht="15.75" customHeight="1">
      <c r="A245" s="512"/>
      <c r="B245" s="582"/>
      <c r="C245" s="512"/>
      <c r="D245" s="512"/>
      <c r="E245" s="512"/>
      <c r="F245" s="512"/>
      <c r="G245" s="512"/>
      <c r="H245" s="512"/>
      <c r="I245" s="512"/>
      <c r="J245" s="512"/>
      <c r="K245" s="512"/>
      <c r="L245" s="512"/>
      <c r="M245" s="512"/>
      <c r="N245" s="512"/>
      <c r="O245" s="512"/>
      <c r="P245" s="512"/>
      <c r="Q245" s="512"/>
      <c r="R245" s="512"/>
      <c r="S245" s="512"/>
      <c r="T245" s="512"/>
      <c r="U245" s="512"/>
      <c r="V245" s="512"/>
      <c r="W245" s="512"/>
      <c r="X245" s="512"/>
      <c r="Y245" s="512"/>
      <c r="Z245" s="512"/>
      <c r="AA245" s="512"/>
      <c r="AB245" s="512"/>
      <c r="AC245" s="512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</row>
    <row r="246" spans="1:40" ht="15.75" customHeight="1">
      <c r="A246" s="512"/>
      <c r="B246" s="582"/>
      <c r="C246" s="512"/>
      <c r="D246" s="512"/>
      <c r="E246" s="512"/>
      <c r="F246" s="512"/>
      <c r="G246" s="512"/>
      <c r="H246" s="512"/>
      <c r="I246" s="512"/>
      <c r="J246" s="512"/>
      <c r="K246" s="512"/>
      <c r="L246" s="512"/>
      <c r="M246" s="512"/>
      <c r="N246" s="512"/>
      <c r="O246" s="512"/>
      <c r="P246" s="512"/>
      <c r="Q246" s="512"/>
      <c r="R246" s="512"/>
      <c r="S246" s="512"/>
      <c r="T246" s="512"/>
      <c r="U246" s="512"/>
      <c r="V246" s="512"/>
      <c r="W246" s="512"/>
      <c r="X246" s="512"/>
      <c r="Y246" s="512"/>
      <c r="Z246" s="512"/>
      <c r="AA246" s="512"/>
      <c r="AB246" s="512"/>
      <c r="AC246" s="512"/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</row>
    <row r="247" spans="1:40" ht="15.75" customHeight="1">
      <c r="A247" s="512"/>
      <c r="B247" s="582"/>
      <c r="C247" s="512"/>
      <c r="D247" s="512"/>
      <c r="E247" s="512"/>
      <c r="F247" s="512"/>
      <c r="G247" s="512"/>
      <c r="H247" s="512"/>
      <c r="I247" s="512"/>
      <c r="J247" s="512"/>
      <c r="K247" s="512"/>
      <c r="L247" s="512"/>
      <c r="M247" s="512"/>
      <c r="N247" s="512"/>
      <c r="O247" s="512"/>
      <c r="P247" s="512"/>
      <c r="Q247" s="512"/>
      <c r="R247" s="512"/>
      <c r="S247" s="512"/>
      <c r="T247" s="512"/>
      <c r="U247" s="512"/>
      <c r="V247" s="512"/>
      <c r="W247" s="512"/>
      <c r="X247" s="512"/>
      <c r="Y247" s="512"/>
      <c r="Z247" s="512"/>
      <c r="AA247" s="512"/>
      <c r="AB247" s="512"/>
      <c r="AC247" s="512"/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</row>
    <row r="248" spans="1:40" ht="15.75" customHeight="1">
      <c r="A248" s="512"/>
      <c r="B248" s="582"/>
      <c r="C248" s="512"/>
      <c r="D248" s="512"/>
      <c r="E248" s="512"/>
      <c r="F248" s="512"/>
      <c r="G248" s="512"/>
      <c r="H248" s="512"/>
      <c r="I248" s="512"/>
      <c r="J248" s="512"/>
      <c r="K248" s="512"/>
      <c r="L248" s="512"/>
      <c r="M248" s="512"/>
      <c r="N248" s="512"/>
      <c r="O248" s="512"/>
      <c r="P248" s="512"/>
      <c r="Q248" s="512"/>
      <c r="R248" s="512"/>
      <c r="S248" s="512"/>
      <c r="T248" s="512"/>
      <c r="U248" s="512"/>
      <c r="V248" s="512"/>
      <c r="W248" s="512"/>
      <c r="X248" s="512"/>
      <c r="Y248" s="512"/>
      <c r="Z248" s="512"/>
      <c r="AA248" s="512"/>
      <c r="AB248" s="512"/>
      <c r="AC248" s="512"/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</row>
    <row r="249" spans="1:40" ht="15.75" customHeight="1">
      <c r="A249" s="512"/>
      <c r="B249" s="582"/>
      <c r="C249" s="512"/>
      <c r="D249" s="512"/>
      <c r="E249" s="512"/>
      <c r="F249" s="512"/>
      <c r="G249" s="512"/>
      <c r="H249" s="512"/>
      <c r="I249" s="512"/>
      <c r="J249" s="512"/>
      <c r="K249" s="512"/>
      <c r="L249" s="512"/>
      <c r="M249" s="512"/>
      <c r="N249" s="512"/>
      <c r="O249" s="512"/>
      <c r="P249" s="512"/>
      <c r="Q249" s="512"/>
      <c r="R249" s="512"/>
      <c r="S249" s="512"/>
      <c r="T249" s="512"/>
      <c r="U249" s="512"/>
      <c r="V249" s="512"/>
      <c r="W249" s="512"/>
      <c r="X249" s="512"/>
      <c r="Y249" s="512"/>
      <c r="Z249" s="512"/>
      <c r="AA249" s="512"/>
      <c r="AB249" s="512"/>
      <c r="AC249" s="512"/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</row>
    <row r="250" spans="1:40" ht="15.75" customHeight="1">
      <c r="A250" s="512"/>
      <c r="B250" s="582"/>
      <c r="C250" s="512"/>
      <c r="D250" s="512"/>
      <c r="E250" s="512"/>
      <c r="F250" s="512"/>
      <c r="G250" s="512"/>
      <c r="H250" s="512"/>
      <c r="I250" s="512"/>
      <c r="J250" s="512"/>
      <c r="K250" s="512"/>
      <c r="L250" s="512"/>
      <c r="M250" s="512"/>
      <c r="N250" s="512"/>
      <c r="O250" s="512"/>
      <c r="P250" s="512"/>
      <c r="Q250" s="512"/>
      <c r="R250" s="512"/>
      <c r="S250" s="512"/>
      <c r="T250" s="512"/>
      <c r="U250" s="512"/>
      <c r="V250" s="512"/>
      <c r="W250" s="512"/>
      <c r="X250" s="512"/>
      <c r="Y250" s="512"/>
      <c r="Z250" s="512"/>
      <c r="AA250" s="512"/>
      <c r="AB250" s="512"/>
      <c r="AC250" s="512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</row>
    <row r="251" spans="1:40" ht="15.75" customHeight="1">
      <c r="A251" s="512"/>
      <c r="B251" s="582"/>
      <c r="C251" s="512"/>
      <c r="D251" s="512"/>
      <c r="E251" s="512"/>
      <c r="F251" s="512"/>
      <c r="G251" s="512"/>
      <c r="H251" s="512"/>
      <c r="I251" s="512"/>
      <c r="J251" s="512"/>
      <c r="K251" s="512"/>
      <c r="L251" s="512"/>
      <c r="M251" s="512"/>
      <c r="N251" s="512"/>
      <c r="O251" s="512"/>
      <c r="P251" s="512"/>
      <c r="Q251" s="512"/>
      <c r="R251" s="512"/>
      <c r="S251" s="512"/>
      <c r="T251" s="512"/>
      <c r="U251" s="512"/>
      <c r="V251" s="512"/>
      <c r="W251" s="512"/>
      <c r="X251" s="512"/>
      <c r="Y251" s="512"/>
      <c r="Z251" s="512"/>
      <c r="AA251" s="512"/>
      <c r="AB251" s="512"/>
      <c r="AC251" s="512"/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</row>
    <row r="252" spans="1:40" ht="15.75" customHeight="1">
      <c r="A252" s="512"/>
      <c r="B252" s="582"/>
      <c r="C252" s="512"/>
      <c r="D252" s="512"/>
      <c r="E252" s="512"/>
      <c r="F252" s="512"/>
      <c r="G252" s="512"/>
      <c r="H252" s="512"/>
      <c r="I252" s="512"/>
      <c r="J252" s="512"/>
      <c r="K252" s="512"/>
      <c r="L252" s="512"/>
      <c r="M252" s="512"/>
      <c r="N252" s="512"/>
      <c r="O252" s="512"/>
      <c r="P252" s="512"/>
      <c r="Q252" s="512"/>
      <c r="R252" s="512"/>
      <c r="S252" s="512"/>
      <c r="T252" s="512"/>
      <c r="U252" s="512"/>
      <c r="V252" s="512"/>
      <c r="W252" s="512"/>
      <c r="X252" s="512"/>
      <c r="Y252" s="512"/>
      <c r="Z252" s="512"/>
      <c r="AA252" s="512"/>
      <c r="AB252" s="512"/>
      <c r="AC252" s="512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</row>
    <row r="253" spans="1:40" ht="15.75" customHeight="1">
      <c r="A253" s="512"/>
      <c r="B253" s="582"/>
      <c r="C253" s="512"/>
      <c r="D253" s="512"/>
      <c r="E253" s="512"/>
      <c r="F253" s="512"/>
      <c r="G253" s="512"/>
      <c r="H253" s="512"/>
      <c r="I253" s="512"/>
      <c r="J253" s="512"/>
      <c r="K253" s="512"/>
      <c r="L253" s="512"/>
      <c r="M253" s="512"/>
      <c r="N253" s="512"/>
      <c r="O253" s="512"/>
      <c r="P253" s="512"/>
      <c r="Q253" s="512"/>
      <c r="R253" s="512"/>
      <c r="S253" s="512"/>
      <c r="T253" s="512"/>
      <c r="U253" s="512"/>
      <c r="V253" s="512"/>
      <c r="W253" s="512"/>
      <c r="X253" s="512"/>
      <c r="Y253" s="512"/>
      <c r="Z253" s="512"/>
      <c r="AA253" s="512"/>
      <c r="AB253" s="512"/>
      <c r="AC253" s="512"/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</row>
    <row r="254" spans="1:40" ht="15.75" customHeight="1">
      <c r="A254" s="512"/>
      <c r="B254" s="582"/>
      <c r="C254" s="512"/>
      <c r="D254" s="512"/>
      <c r="E254" s="512"/>
      <c r="F254" s="512"/>
      <c r="G254" s="512"/>
      <c r="H254" s="512"/>
      <c r="I254" s="512"/>
      <c r="J254" s="512"/>
      <c r="K254" s="512"/>
      <c r="L254" s="512"/>
      <c r="M254" s="512"/>
      <c r="N254" s="512"/>
      <c r="O254" s="512"/>
      <c r="P254" s="512"/>
      <c r="Q254" s="512"/>
      <c r="R254" s="512"/>
      <c r="S254" s="512"/>
      <c r="T254" s="512"/>
      <c r="U254" s="512"/>
      <c r="V254" s="512"/>
      <c r="W254" s="512"/>
      <c r="X254" s="512"/>
      <c r="Y254" s="512"/>
      <c r="Z254" s="512"/>
      <c r="AA254" s="512"/>
      <c r="AB254" s="512"/>
      <c r="AC254" s="512"/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</row>
    <row r="255" spans="1:40" ht="15.75" customHeight="1">
      <c r="A255" s="512"/>
      <c r="B255" s="582"/>
      <c r="C255" s="512"/>
      <c r="D255" s="512"/>
      <c r="E255" s="512"/>
      <c r="F255" s="512"/>
      <c r="G255" s="512"/>
      <c r="H255" s="512"/>
      <c r="I255" s="512"/>
      <c r="J255" s="512"/>
      <c r="K255" s="512"/>
      <c r="L255" s="512"/>
      <c r="M255" s="512"/>
      <c r="N255" s="512"/>
      <c r="O255" s="512"/>
      <c r="P255" s="512"/>
      <c r="Q255" s="512"/>
      <c r="R255" s="512"/>
      <c r="S255" s="512"/>
      <c r="T255" s="512"/>
      <c r="U255" s="512"/>
      <c r="V255" s="512"/>
      <c r="W255" s="512"/>
      <c r="X255" s="512"/>
      <c r="Y255" s="512"/>
      <c r="Z255" s="512"/>
      <c r="AA255" s="512"/>
      <c r="AB255" s="512"/>
      <c r="AC255" s="512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</row>
    <row r="256" spans="1:40" ht="15.75" customHeight="1">
      <c r="A256" s="512"/>
      <c r="B256" s="582"/>
      <c r="C256" s="512"/>
      <c r="D256" s="512"/>
      <c r="E256" s="512"/>
      <c r="F256" s="512"/>
      <c r="G256" s="512"/>
      <c r="H256" s="512"/>
      <c r="I256" s="512"/>
      <c r="J256" s="512"/>
      <c r="K256" s="512"/>
      <c r="L256" s="512"/>
      <c r="M256" s="512"/>
      <c r="N256" s="512"/>
      <c r="O256" s="512"/>
      <c r="P256" s="512"/>
      <c r="Q256" s="512"/>
      <c r="R256" s="512"/>
      <c r="S256" s="512"/>
      <c r="T256" s="512"/>
      <c r="U256" s="512"/>
      <c r="V256" s="512"/>
      <c r="W256" s="512"/>
      <c r="X256" s="512"/>
      <c r="Y256" s="512"/>
      <c r="Z256" s="512"/>
      <c r="AA256" s="512"/>
      <c r="AB256" s="512"/>
      <c r="AC256" s="512"/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</row>
    <row r="257" spans="1:40" ht="15.75" customHeight="1">
      <c r="A257" s="512"/>
      <c r="B257" s="582"/>
      <c r="C257" s="512"/>
      <c r="D257" s="512"/>
      <c r="E257" s="512"/>
      <c r="F257" s="512"/>
      <c r="G257" s="512"/>
      <c r="H257" s="512"/>
      <c r="I257" s="512"/>
      <c r="J257" s="512"/>
      <c r="K257" s="512"/>
      <c r="L257" s="512"/>
      <c r="M257" s="512"/>
      <c r="N257" s="512"/>
      <c r="O257" s="512"/>
      <c r="P257" s="512"/>
      <c r="Q257" s="512"/>
      <c r="R257" s="512"/>
      <c r="S257" s="512"/>
      <c r="T257" s="512"/>
      <c r="U257" s="512"/>
      <c r="V257" s="512"/>
      <c r="W257" s="512"/>
      <c r="X257" s="512"/>
      <c r="Y257" s="512"/>
      <c r="Z257" s="512"/>
      <c r="AA257" s="512"/>
      <c r="AB257" s="512"/>
      <c r="AC257" s="512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</row>
    <row r="258" spans="1:40" ht="15.75" customHeight="1">
      <c r="A258" s="512"/>
      <c r="B258" s="582"/>
      <c r="C258" s="512"/>
      <c r="D258" s="512"/>
      <c r="E258" s="512"/>
      <c r="F258" s="512"/>
      <c r="G258" s="512"/>
      <c r="H258" s="512"/>
      <c r="I258" s="512"/>
      <c r="J258" s="512"/>
      <c r="K258" s="512"/>
      <c r="L258" s="512"/>
      <c r="M258" s="512"/>
      <c r="N258" s="512"/>
      <c r="O258" s="512"/>
      <c r="P258" s="512"/>
      <c r="Q258" s="512"/>
      <c r="R258" s="512"/>
      <c r="S258" s="512"/>
      <c r="T258" s="512"/>
      <c r="U258" s="512"/>
      <c r="V258" s="512"/>
      <c r="W258" s="512"/>
      <c r="X258" s="512"/>
      <c r="Y258" s="512"/>
      <c r="Z258" s="512"/>
      <c r="AA258" s="512"/>
      <c r="AB258" s="512"/>
      <c r="AC258" s="512"/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</row>
    <row r="259" spans="1:40" ht="15.75" customHeight="1">
      <c r="A259" s="512"/>
      <c r="B259" s="582"/>
      <c r="C259" s="512"/>
      <c r="D259" s="512"/>
      <c r="E259" s="512"/>
      <c r="F259" s="512"/>
      <c r="G259" s="512"/>
      <c r="H259" s="512"/>
      <c r="I259" s="512"/>
      <c r="J259" s="512"/>
      <c r="K259" s="512"/>
      <c r="L259" s="512"/>
      <c r="M259" s="512"/>
      <c r="N259" s="512"/>
      <c r="O259" s="512"/>
      <c r="P259" s="512"/>
      <c r="Q259" s="512"/>
      <c r="R259" s="512"/>
      <c r="S259" s="512"/>
      <c r="T259" s="512"/>
      <c r="U259" s="512"/>
      <c r="V259" s="512"/>
      <c r="W259" s="512"/>
      <c r="X259" s="512"/>
      <c r="Y259" s="512"/>
      <c r="Z259" s="512"/>
      <c r="AA259" s="512"/>
      <c r="AB259" s="512"/>
      <c r="AC259" s="512"/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</row>
    <row r="260" spans="1:40" ht="15.75" customHeight="1">
      <c r="A260" s="512"/>
      <c r="B260" s="582"/>
      <c r="C260" s="512"/>
      <c r="D260" s="512"/>
      <c r="E260" s="512"/>
      <c r="F260" s="512"/>
      <c r="G260" s="512"/>
      <c r="H260" s="512"/>
      <c r="I260" s="512"/>
      <c r="J260" s="512"/>
      <c r="K260" s="512"/>
      <c r="L260" s="512"/>
      <c r="M260" s="512"/>
      <c r="N260" s="512"/>
      <c r="O260" s="512"/>
      <c r="P260" s="512"/>
      <c r="Q260" s="512"/>
      <c r="R260" s="512"/>
      <c r="S260" s="512"/>
      <c r="T260" s="512"/>
      <c r="U260" s="512"/>
      <c r="V260" s="512"/>
      <c r="W260" s="512"/>
      <c r="X260" s="512"/>
      <c r="Y260" s="512"/>
      <c r="Z260" s="512"/>
      <c r="AA260" s="512"/>
      <c r="AB260" s="512"/>
      <c r="AC260" s="512"/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</row>
    <row r="261" spans="1:40" ht="15.75" customHeight="1">
      <c r="A261" s="512"/>
      <c r="B261" s="582"/>
      <c r="C261" s="512"/>
      <c r="D261" s="512"/>
      <c r="E261" s="512"/>
      <c r="F261" s="512"/>
      <c r="G261" s="512"/>
      <c r="H261" s="512"/>
      <c r="I261" s="512"/>
      <c r="J261" s="512"/>
      <c r="K261" s="512"/>
      <c r="L261" s="512"/>
      <c r="M261" s="512"/>
      <c r="N261" s="512"/>
      <c r="O261" s="512"/>
      <c r="P261" s="512"/>
      <c r="Q261" s="512"/>
      <c r="R261" s="512"/>
      <c r="S261" s="512"/>
      <c r="T261" s="512"/>
      <c r="U261" s="512"/>
      <c r="V261" s="512"/>
      <c r="W261" s="512"/>
      <c r="X261" s="512"/>
      <c r="Y261" s="512"/>
      <c r="Z261" s="512"/>
      <c r="AA261" s="512"/>
      <c r="AB261" s="512"/>
      <c r="AC261" s="512"/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</row>
    <row r="262" spans="1:40" ht="15.75" customHeight="1">
      <c r="A262" s="512"/>
      <c r="B262" s="58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</row>
    <row r="263" spans="1:40" ht="15.75" customHeight="1">
      <c r="A263" s="512"/>
      <c r="B263" s="58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2"/>
      <c r="Z263" s="512"/>
      <c r="AA263" s="512"/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</row>
    <row r="264" spans="1:40" ht="15.75" customHeight="1">
      <c r="A264" s="512"/>
      <c r="B264" s="582"/>
      <c r="C264" s="512"/>
      <c r="D264" s="512"/>
      <c r="E264" s="512"/>
      <c r="F264" s="512"/>
      <c r="G264" s="512"/>
      <c r="H264" s="512"/>
      <c r="I264" s="512"/>
      <c r="J264" s="512"/>
      <c r="K264" s="512"/>
      <c r="L264" s="512"/>
      <c r="M264" s="512"/>
      <c r="N264" s="512"/>
      <c r="O264" s="512"/>
      <c r="P264" s="512"/>
      <c r="Q264" s="512"/>
      <c r="R264" s="512"/>
      <c r="S264" s="512"/>
      <c r="T264" s="512"/>
      <c r="U264" s="512"/>
      <c r="V264" s="512"/>
      <c r="W264" s="512"/>
      <c r="X264" s="512"/>
      <c r="Y264" s="512"/>
      <c r="Z264" s="512"/>
      <c r="AA264" s="512"/>
      <c r="AB264" s="512"/>
      <c r="AC264" s="512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</row>
    <row r="265" spans="1:40" ht="15.75" customHeight="1">
      <c r="A265" s="512"/>
      <c r="B265" s="582"/>
      <c r="C265" s="512"/>
      <c r="D265" s="512"/>
      <c r="E265" s="512"/>
      <c r="F265" s="512"/>
      <c r="G265" s="512"/>
      <c r="H265" s="512"/>
      <c r="I265" s="512"/>
      <c r="J265" s="512"/>
      <c r="K265" s="512"/>
      <c r="L265" s="512"/>
      <c r="M265" s="512"/>
      <c r="N265" s="512"/>
      <c r="O265" s="512"/>
      <c r="P265" s="512"/>
      <c r="Q265" s="512"/>
      <c r="R265" s="512"/>
      <c r="S265" s="512"/>
      <c r="T265" s="512"/>
      <c r="U265" s="512"/>
      <c r="V265" s="512"/>
      <c r="W265" s="512"/>
      <c r="X265" s="512"/>
      <c r="Y265" s="512"/>
      <c r="Z265" s="512"/>
      <c r="AA265" s="512"/>
      <c r="AB265" s="512"/>
      <c r="AC265" s="512"/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</row>
    <row r="266" spans="1:40" ht="15.75" customHeight="1">
      <c r="A266" s="512"/>
      <c r="B266" s="58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</row>
    <row r="267" spans="1:40" ht="15.75" customHeight="1">
      <c r="A267" s="512"/>
      <c r="B267" s="582"/>
      <c r="C267" s="512"/>
      <c r="D267" s="512"/>
      <c r="E267" s="512"/>
      <c r="F267" s="512"/>
      <c r="G267" s="512"/>
      <c r="H267" s="512"/>
      <c r="I267" s="512"/>
      <c r="J267" s="512"/>
      <c r="K267" s="512"/>
      <c r="L267" s="512"/>
      <c r="M267" s="512"/>
      <c r="N267" s="512"/>
      <c r="O267" s="512"/>
      <c r="P267" s="512"/>
      <c r="Q267" s="512"/>
      <c r="R267" s="512"/>
      <c r="S267" s="512"/>
      <c r="T267" s="512"/>
      <c r="U267" s="512"/>
      <c r="V267" s="512"/>
      <c r="W267" s="512"/>
      <c r="X267" s="512"/>
      <c r="Y267" s="512"/>
      <c r="Z267" s="512"/>
      <c r="AA267" s="512"/>
      <c r="AB267" s="512"/>
      <c r="AC267" s="512"/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</row>
    <row r="268" spans="1:40" ht="15.75" customHeight="1">
      <c r="A268" s="512"/>
      <c r="B268" s="58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</row>
    <row r="269" spans="1:40" ht="15.75" customHeight="1">
      <c r="A269" s="512"/>
      <c r="B269" s="582"/>
      <c r="C269" s="512"/>
      <c r="D269" s="512"/>
      <c r="E269" s="512"/>
      <c r="F269" s="512"/>
      <c r="G269" s="512"/>
      <c r="H269" s="512"/>
      <c r="I269" s="512"/>
      <c r="J269" s="512"/>
      <c r="K269" s="512"/>
      <c r="L269" s="512"/>
      <c r="M269" s="512"/>
      <c r="N269" s="512"/>
      <c r="O269" s="512"/>
      <c r="P269" s="512"/>
      <c r="Q269" s="512"/>
      <c r="R269" s="512"/>
      <c r="S269" s="512"/>
      <c r="T269" s="512"/>
      <c r="U269" s="512"/>
      <c r="V269" s="512"/>
      <c r="W269" s="512"/>
      <c r="X269" s="512"/>
      <c r="Y269" s="512"/>
      <c r="Z269" s="512"/>
      <c r="AA269" s="512"/>
      <c r="AB269" s="512"/>
      <c r="AC269" s="512"/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</row>
    <row r="270" spans="1:40" ht="15.75" customHeight="1">
      <c r="A270" s="512"/>
      <c r="B270" s="582"/>
      <c r="C270" s="512"/>
      <c r="D270" s="512"/>
      <c r="E270" s="512"/>
      <c r="F270" s="512"/>
      <c r="G270" s="512"/>
      <c r="H270" s="512"/>
      <c r="I270" s="512"/>
      <c r="J270" s="512"/>
      <c r="K270" s="512"/>
      <c r="L270" s="512"/>
      <c r="M270" s="512"/>
      <c r="N270" s="512"/>
      <c r="O270" s="512"/>
      <c r="P270" s="512"/>
      <c r="Q270" s="512"/>
      <c r="R270" s="512"/>
      <c r="S270" s="512"/>
      <c r="T270" s="512"/>
      <c r="U270" s="512"/>
      <c r="V270" s="512"/>
      <c r="W270" s="512"/>
      <c r="X270" s="512"/>
      <c r="Y270" s="512"/>
      <c r="Z270" s="512"/>
      <c r="AA270" s="512"/>
      <c r="AB270" s="512"/>
      <c r="AC270" s="512"/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</row>
    <row r="271" spans="1:40" ht="15.75" customHeight="1">
      <c r="A271" s="512"/>
      <c r="B271" s="582"/>
      <c r="C271" s="512"/>
      <c r="D271" s="512"/>
      <c r="E271" s="512"/>
      <c r="F271" s="512"/>
      <c r="G271" s="512"/>
      <c r="H271" s="512"/>
      <c r="I271" s="512"/>
      <c r="J271" s="512"/>
      <c r="K271" s="512"/>
      <c r="L271" s="512"/>
      <c r="M271" s="512"/>
      <c r="N271" s="512"/>
      <c r="O271" s="512"/>
      <c r="P271" s="512"/>
      <c r="Q271" s="512"/>
      <c r="R271" s="512"/>
      <c r="S271" s="512"/>
      <c r="T271" s="512"/>
      <c r="U271" s="512"/>
      <c r="V271" s="512"/>
      <c r="W271" s="512"/>
      <c r="X271" s="512"/>
      <c r="Y271" s="512"/>
      <c r="Z271" s="512"/>
      <c r="AA271" s="512"/>
      <c r="AB271" s="512"/>
      <c r="AC271" s="512"/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</row>
    <row r="272" spans="1:40" ht="15.75" customHeight="1">
      <c r="A272" s="512"/>
      <c r="B272" s="582"/>
      <c r="C272" s="512"/>
      <c r="D272" s="512"/>
      <c r="E272" s="512"/>
      <c r="F272" s="512"/>
      <c r="G272" s="512"/>
      <c r="H272" s="512"/>
      <c r="I272" s="512"/>
      <c r="J272" s="512"/>
      <c r="K272" s="512"/>
      <c r="L272" s="512"/>
      <c r="M272" s="512"/>
      <c r="N272" s="512"/>
      <c r="O272" s="512"/>
      <c r="P272" s="512"/>
      <c r="Q272" s="512"/>
      <c r="R272" s="512"/>
      <c r="S272" s="512"/>
      <c r="T272" s="512"/>
      <c r="U272" s="512"/>
      <c r="V272" s="512"/>
      <c r="W272" s="512"/>
      <c r="X272" s="512"/>
      <c r="Y272" s="512"/>
      <c r="Z272" s="512"/>
      <c r="AA272" s="512"/>
      <c r="AB272" s="512"/>
      <c r="AC272" s="512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</row>
    <row r="273" spans="1:40" ht="15.75" customHeight="1">
      <c r="A273" s="512"/>
      <c r="B273" s="582"/>
      <c r="C273" s="512"/>
      <c r="D273" s="512"/>
      <c r="E273" s="512"/>
      <c r="F273" s="512"/>
      <c r="G273" s="512"/>
      <c r="H273" s="512"/>
      <c r="I273" s="512"/>
      <c r="J273" s="512"/>
      <c r="K273" s="512"/>
      <c r="L273" s="512"/>
      <c r="M273" s="512"/>
      <c r="N273" s="512"/>
      <c r="O273" s="512"/>
      <c r="P273" s="512"/>
      <c r="Q273" s="512"/>
      <c r="R273" s="512"/>
      <c r="S273" s="512"/>
      <c r="T273" s="512"/>
      <c r="U273" s="512"/>
      <c r="V273" s="512"/>
      <c r="W273" s="512"/>
      <c r="X273" s="512"/>
      <c r="Y273" s="512"/>
      <c r="Z273" s="512"/>
      <c r="AA273" s="512"/>
      <c r="AB273" s="512"/>
      <c r="AC273" s="512"/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</row>
    <row r="274" spans="1:40" ht="15.75" customHeight="1">
      <c r="A274" s="512"/>
      <c r="B274" s="582"/>
      <c r="C274" s="512"/>
      <c r="D274" s="512"/>
      <c r="E274" s="512"/>
      <c r="F274" s="512"/>
      <c r="G274" s="512"/>
      <c r="H274" s="512"/>
      <c r="I274" s="512"/>
      <c r="J274" s="512"/>
      <c r="K274" s="512"/>
      <c r="L274" s="512"/>
      <c r="M274" s="512"/>
      <c r="N274" s="512"/>
      <c r="O274" s="512"/>
      <c r="P274" s="512"/>
      <c r="Q274" s="512"/>
      <c r="R274" s="512"/>
      <c r="S274" s="512"/>
      <c r="T274" s="512"/>
      <c r="U274" s="512"/>
      <c r="V274" s="512"/>
      <c r="W274" s="512"/>
      <c r="X274" s="512"/>
      <c r="Y274" s="512"/>
      <c r="Z274" s="512"/>
      <c r="AA274" s="512"/>
      <c r="AB274" s="512"/>
      <c r="AC274" s="512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</row>
    <row r="275" spans="1:40" ht="15.75" customHeight="1">
      <c r="A275" s="512"/>
      <c r="B275" s="582"/>
      <c r="C275" s="512"/>
      <c r="D275" s="512"/>
      <c r="E275" s="512"/>
      <c r="F275" s="512"/>
      <c r="G275" s="512"/>
      <c r="H275" s="512"/>
      <c r="I275" s="512"/>
      <c r="J275" s="512"/>
      <c r="K275" s="512"/>
      <c r="L275" s="512"/>
      <c r="M275" s="512"/>
      <c r="N275" s="512"/>
      <c r="O275" s="512"/>
      <c r="P275" s="512"/>
      <c r="Q275" s="512"/>
      <c r="R275" s="512"/>
      <c r="S275" s="512"/>
      <c r="T275" s="512"/>
      <c r="U275" s="512"/>
      <c r="V275" s="512"/>
      <c r="W275" s="512"/>
      <c r="X275" s="512"/>
      <c r="Y275" s="512"/>
      <c r="Z275" s="512"/>
      <c r="AA275" s="512"/>
      <c r="AB275" s="512"/>
      <c r="AC275" s="512"/>
      <c r="AD275" s="512"/>
      <c r="AE275" s="512"/>
      <c r="AF275" s="512"/>
      <c r="AG275" s="512"/>
      <c r="AH275" s="512"/>
      <c r="AI275" s="512"/>
      <c r="AJ275" s="512"/>
      <c r="AK275" s="512"/>
      <c r="AL275" s="512"/>
      <c r="AM275" s="512"/>
      <c r="AN275" s="512"/>
    </row>
    <row r="276" spans="1:40" ht="15.75" customHeight="1">
      <c r="A276" s="512"/>
      <c r="B276" s="582"/>
      <c r="C276" s="512"/>
      <c r="D276" s="512"/>
      <c r="E276" s="512"/>
      <c r="F276" s="512"/>
      <c r="G276" s="512"/>
      <c r="H276" s="512"/>
      <c r="I276" s="512"/>
      <c r="J276" s="512"/>
      <c r="K276" s="512"/>
      <c r="L276" s="512"/>
      <c r="M276" s="512"/>
      <c r="N276" s="512"/>
      <c r="O276" s="512"/>
      <c r="P276" s="512"/>
      <c r="Q276" s="512"/>
      <c r="R276" s="512"/>
      <c r="S276" s="512"/>
      <c r="T276" s="512"/>
      <c r="U276" s="512"/>
      <c r="V276" s="512"/>
      <c r="W276" s="512"/>
      <c r="X276" s="512"/>
      <c r="Y276" s="512"/>
      <c r="Z276" s="512"/>
      <c r="AA276" s="512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</row>
    <row r="277" spans="1:40" ht="15.75" customHeight="1">
      <c r="A277" s="512"/>
      <c r="B277" s="58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12"/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</row>
    <row r="278" spans="1:40" ht="15.75" customHeight="1">
      <c r="A278" s="512"/>
      <c r="B278" s="582"/>
      <c r="C278" s="512"/>
      <c r="D278" s="512"/>
      <c r="E278" s="512"/>
      <c r="F278" s="512"/>
      <c r="G278" s="512"/>
      <c r="H278" s="512"/>
      <c r="I278" s="512"/>
      <c r="J278" s="512"/>
      <c r="K278" s="512"/>
      <c r="L278" s="512"/>
      <c r="M278" s="512"/>
      <c r="N278" s="512"/>
      <c r="O278" s="512"/>
      <c r="P278" s="512"/>
      <c r="Q278" s="512"/>
      <c r="R278" s="512"/>
      <c r="S278" s="512"/>
      <c r="T278" s="512"/>
      <c r="U278" s="512"/>
      <c r="V278" s="512"/>
      <c r="W278" s="512"/>
      <c r="X278" s="512"/>
      <c r="Y278" s="512"/>
      <c r="Z278" s="512"/>
      <c r="AA278" s="512"/>
      <c r="AB278" s="512"/>
      <c r="AC278" s="512"/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</row>
    <row r="279" spans="1:40" ht="15.75" customHeight="1">
      <c r="A279" s="512"/>
      <c r="B279" s="582"/>
      <c r="C279" s="512"/>
      <c r="D279" s="512"/>
      <c r="E279" s="512"/>
      <c r="F279" s="512"/>
      <c r="G279" s="512"/>
      <c r="H279" s="512"/>
      <c r="I279" s="512"/>
      <c r="J279" s="512"/>
      <c r="K279" s="512"/>
      <c r="L279" s="512"/>
      <c r="M279" s="512"/>
      <c r="N279" s="512"/>
      <c r="O279" s="512"/>
      <c r="P279" s="512"/>
      <c r="Q279" s="512"/>
      <c r="R279" s="512"/>
      <c r="S279" s="512"/>
      <c r="T279" s="512"/>
      <c r="U279" s="512"/>
      <c r="V279" s="512"/>
      <c r="W279" s="512"/>
      <c r="X279" s="512"/>
      <c r="Y279" s="512"/>
      <c r="Z279" s="512"/>
      <c r="AA279" s="512"/>
      <c r="AB279" s="512"/>
      <c r="AC279" s="512"/>
      <c r="AD279" s="512"/>
      <c r="AE279" s="512"/>
      <c r="AF279" s="512"/>
      <c r="AG279" s="512"/>
      <c r="AH279" s="512"/>
      <c r="AI279" s="512"/>
      <c r="AJ279" s="512"/>
      <c r="AK279" s="512"/>
      <c r="AL279" s="512"/>
      <c r="AM279" s="512"/>
      <c r="AN279" s="512"/>
    </row>
    <row r="280" spans="1:40" ht="15.75" customHeight="1">
      <c r="A280" s="512"/>
      <c r="B280" s="582"/>
      <c r="C280" s="512"/>
      <c r="D280" s="512"/>
      <c r="E280" s="512"/>
      <c r="F280" s="512"/>
      <c r="G280" s="512"/>
      <c r="H280" s="512"/>
      <c r="I280" s="512"/>
      <c r="J280" s="512"/>
      <c r="K280" s="512"/>
      <c r="L280" s="512"/>
      <c r="M280" s="512"/>
      <c r="N280" s="512"/>
      <c r="O280" s="512"/>
      <c r="P280" s="512"/>
      <c r="Q280" s="512"/>
      <c r="R280" s="512"/>
      <c r="S280" s="512"/>
      <c r="T280" s="512"/>
      <c r="U280" s="512"/>
      <c r="V280" s="512"/>
      <c r="W280" s="512"/>
      <c r="X280" s="512"/>
      <c r="Y280" s="512"/>
      <c r="Z280" s="512"/>
      <c r="AA280" s="512"/>
      <c r="AB280" s="512"/>
      <c r="AC280" s="512"/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</row>
    <row r="281" spans="1:40" ht="15.75" customHeight="1">
      <c r="A281" s="512"/>
      <c r="B281" s="582"/>
      <c r="C281" s="512"/>
      <c r="D281" s="512"/>
      <c r="E281" s="512"/>
      <c r="F281" s="512"/>
      <c r="G281" s="512"/>
      <c r="H281" s="512"/>
      <c r="I281" s="512"/>
      <c r="J281" s="512"/>
      <c r="K281" s="512"/>
      <c r="L281" s="512"/>
      <c r="M281" s="512"/>
      <c r="N281" s="512"/>
      <c r="O281" s="512"/>
      <c r="P281" s="512"/>
      <c r="Q281" s="512"/>
      <c r="R281" s="512"/>
      <c r="S281" s="512"/>
      <c r="T281" s="512"/>
      <c r="U281" s="512"/>
      <c r="V281" s="512"/>
      <c r="W281" s="512"/>
      <c r="X281" s="512"/>
      <c r="Y281" s="512"/>
      <c r="Z281" s="512"/>
      <c r="AA281" s="512"/>
      <c r="AB281" s="512"/>
      <c r="AC281" s="512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</row>
    <row r="282" spans="1:40" ht="15.75" customHeight="1">
      <c r="A282" s="512"/>
      <c r="B282" s="582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512"/>
      <c r="AF282" s="512"/>
      <c r="AG282" s="512"/>
      <c r="AH282" s="512"/>
      <c r="AI282" s="512"/>
      <c r="AJ282" s="512"/>
      <c r="AK282" s="512"/>
      <c r="AL282" s="512"/>
      <c r="AM282" s="512"/>
      <c r="AN282" s="512"/>
    </row>
    <row r="283" spans="1:40" ht="15.75" customHeight="1">
      <c r="A283" s="512"/>
      <c r="B283" s="582"/>
      <c r="C283" s="512"/>
      <c r="D283" s="512"/>
      <c r="E283" s="512"/>
      <c r="F283" s="512"/>
      <c r="G283" s="512"/>
      <c r="H283" s="512"/>
      <c r="I283" s="512"/>
      <c r="J283" s="512"/>
      <c r="K283" s="512"/>
      <c r="L283" s="512"/>
      <c r="M283" s="512"/>
      <c r="N283" s="512"/>
      <c r="O283" s="512"/>
      <c r="P283" s="512"/>
      <c r="Q283" s="512"/>
      <c r="R283" s="512"/>
      <c r="S283" s="512"/>
      <c r="T283" s="512"/>
      <c r="U283" s="512"/>
      <c r="V283" s="512"/>
      <c r="W283" s="512"/>
      <c r="X283" s="512"/>
      <c r="Y283" s="512"/>
      <c r="Z283" s="512"/>
      <c r="AA283" s="512"/>
      <c r="AB283" s="512"/>
      <c r="AC283" s="512"/>
      <c r="AD283" s="512"/>
      <c r="AE283" s="512"/>
      <c r="AF283" s="512"/>
      <c r="AG283" s="512"/>
      <c r="AH283" s="512"/>
      <c r="AI283" s="512"/>
      <c r="AJ283" s="512"/>
      <c r="AK283" s="512"/>
      <c r="AL283" s="512"/>
      <c r="AM283" s="512"/>
      <c r="AN283" s="512"/>
    </row>
    <row r="284" spans="1:40" ht="15.75" customHeight="1">
      <c r="A284" s="512"/>
      <c r="B284" s="582"/>
      <c r="C284" s="512"/>
      <c r="D284" s="512"/>
      <c r="E284" s="512"/>
      <c r="F284" s="512"/>
      <c r="G284" s="512"/>
      <c r="H284" s="512"/>
      <c r="I284" s="512"/>
      <c r="J284" s="512"/>
      <c r="K284" s="512"/>
      <c r="L284" s="512"/>
      <c r="M284" s="512"/>
      <c r="N284" s="512"/>
      <c r="O284" s="512"/>
      <c r="P284" s="512"/>
      <c r="Q284" s="512"/>
      <c r="R284" s="512"/>
      <c r="S284" s="512"/>
      <c r="T284" s="512"/>
      <c r="U284" s="512"/>
      <c r="V284" s="512"/>
      <c r="W284" s="512"/>
      <c r="X284" s="512"/>
      <c r="Y284" s="512"/>
      <c r="Z284" s="512"/>
      <c r="AA284" s="512"/>
      <c r="AB284" s="512"/>
      <c r="AC284" s="512"/>
      <c r="AD284" s="512"/>
      <c r="AE284" s="512"/>
      <c r="AF284" s="512"/>
      <c r="AG284" s="512"/>
      <c r="AH284" s="512"/>
      <c r="AI284" s="512"/>
      <c r="AJ284" s="512"/>
      <c r="AK284" s="512"/>
      <c r="AL284" s="512"/>
      <c r="AM284" s="512"/>
      <c r="AN284" s="512"/>
    </row>
    <row r="285" spans="1:40" ht="15.75" customHeight="1">
      <c r="A285" s="512"/>
      <c r="B285" s="582"/>
      <c r="C285" s="512"/>
      <c r="D285" s="512"/>
      <c r="E285" s="512"/>
      <c r="F285" s="512"/>
      <c r="G285" s="512"/>
      <c r="H285" s="512"/>
      <c r="I285" s="512"/>
      <c r="J285" s="512"/>
      <c r="K285" s="512"/>
      <c r="L285" s="512"/>
      <c r="M285" s="512"/>
      <c r="N285" s="512"/>
      <c r="O285" s="512"/>
      <c r="P285" s="512"/>
      <c r="Q285" s="512"/>
      <c r="R285" s="512"/>
      <c r="S285" s="512"/>
      <c r="T285" s="512"/>
      <c r="U285" s="512"/>
      <c r="V285" s="512"/>
      <c r="W285" s="512"/>
      <c r="X285" s="512"/>
      <c r="Y285" s="512"/>
      <c r="Z285" s="512"/>
      <c r="AA285" s="512"/>
      <c r="AB285" s="512"/>
      <c r="AC285" s="512"/>
      <c r="AD285" s="512"/>
      <c r="AE285" s="512"/>
      <c r="AF285" s="512"/>
      <c r="AG285" s="512"/>
      <c r="AH285" s="512"/>
      <c r="AI285" s="512"/>
      <c r="AJ285" s="512"/>
      <c r="AK285" s="512"/>
      <c r="AL285" s="512"/>
      <c r="AM285" s="512"/>
      <c r="AN285" s="512"/>
    </row>
    <row r="286" spans="1:40" ht="15.75" customHeight="1">
      <c r="A286" s="512"/>
      <c r="B286" s="582"/>
      <c r="C286" s="512"/>
      <c r="D286" s="512"/>
      <c r="E286" s="512"/>
      <c r="F286" s="512"/>
      <c r="G286" s="512"/>
      <c r="H286" s="512"/>
      <c r="I286" s="512"/>
      <c r="J286" s="512"/>
      <c r="K286" s="512"/>
      <c r="L286" s="512"/>
      <c r="M286" s="512"/>
      <c r="N286" s="512"/>
      <c r="O286" s="512"/>
      <c r="P286" s="512"/>
      <c r="Q286" s="512"/>
      <c r="R286" s="512"/>
      <c r="S286" s="512"/>
      <c r="T286" s="512"/>
      <c r="U286" s="512"/>
      <c r="V286" s="512"/>
      <c r="W286" s="512"/>
      <c r="X286" s="512"/>
      <c r="Y286" s="512"/>
      <c r="Z286" s="512"/>
      <c r="AA286" s="512"/>
      <c r="AB286" s="512"/>
      <c r="AC286" s="512"/>
      <c r="AD286" s="512"/>
      <c r="AE286" s="512"/>
      <c r="AF286" s="512"/>
      <c r="AG286" s="512"/>
      <c r="AH286" s="512"/>
      <c r="AI286" s="512"/>
      <c r="AJ286" s="512"/>
      <c r="AK286" s="512"/>
      <c r="AL286" s="512"/>
      <c r="AM286" s="512"/>
      <c r="AN286" s="512"/>
    </row>
    <row r="287" spans="1:40" ht="15.75" customHeight="1">
      <c r="A287" s="512"/>
      <c r="B287" s="582"/>
      <c r="C287" s="512"/>
      <c r="D287" s="512"/>
      <c r="E287" s="512"/>
      <c r="F287" s="512"/>
      <c r="G287" s="512"/>
      <c r="H287" s="512"/>
      <c r="I287" s="512"/>
      <c r="J287" s="512"/>
      <c r="K287" s="512"/>
      <c r="L287" s="512"/>
      <c r="M287" s="512"/>
      <c r="N287" s="512"/>
      <c r="O287" s="512"/>
      <c r="P287" s="512"/>
      <c r="Q287" s="512"/>
      <c r="R287" s="512"/>
      <c r="S287" s="512"/>
      <c r="T287" s="512"/>
      <c r="U287" s="512"/>
      <c r="V287" s="512"/>
      <c r="W287" s="512"/>
      <c r="X287" s="512"/>
      <c r="Y287" s="512"/>
      <c r="Z287" s="512"/>
      <c r="AA287" s="512"/>
      <c r="AB287" s="512"/>
      <c r="AC287" s="512"/>
      <c r="AD287" s="512"/>
      <c r="AE287" s="512"/>
      <c r="AF287" s="512"/>
      <c r="AG287" s="512"/>
      <c r="AH287" s="512"/>
      <c r="AI287" s="512"/>
      <c r="AJ287" s="512"/>
      <c r="AK287" s="512"/>
      <c r="AL287" s="512"/>
      <c r="AM287" s="512"/>
      <c r="AN287" s="512"/>
    </row>
    <row r="288" spans="1:40" ht="15.75" customHeight="1">
      <c r="A288" s="512"/>
      <c r="B288" s="582"/>
      <c r="C288" s="512"/>
      <c r="D288" s="512"/>
      <c r="E288" s="512"/>
      <c r="F288" s="512"/>
      <c r="G288" s="512"/>
      <c r="H288" s="512"/>
      <c r="I288" s="512"/>
      <c r="J288" s="512"/>
      <c r="K288" s="512"/>
      <c r="L288" s="512"/>
      <c r="M288" s="512"/>
      <c r="N288" s="512"/>
      <c r="O288" s="512"/>
      <c r="P288" s="512"/>
      <c r="Q288" s="512"/>
      <c r="R288" s="512"/>
      <c r="S288" s="512"/>
      <c r="T288" s="512"/>
      <c r="U288" s="512"/>
      <c r="V288" s="512"/>
      <c r="W288" s="512"/>
      <c r="X288" s="512"/>
      <c r="Y288" s="512"/>
      <c r="Z288" s="512"/>
      <c r="AA288" s="512"/>
      <c r="AB288" s="512"/>
      <c r="AC288" s="512"/>
      <c r="AD288" s="512"/>
      <c r="AE288" s="512"/>
      <c r="AF288" s="512"/>
      <c r="AG288" s="512"/>
      <c r="AH288" s="512"/>
      <c r="AI288" s="512"/>
      <c r="AJ288" s="512"/>
      <c r="AK288" s="512"/>
      <c r="AL288" s="512"/>
      <c r="AM288" s="512"/>
      <c r="AN288" s="512"/>
    </row>
    <row r="289" spans="1:40" ht="15.75" customHeight="1">
      <c r="A289" s="512"/>
      <c r="B289" s="582"/>
      <c r="C289" s="512"/>
      <c r="D289" s="512"/>
      <c r="E289" s="512"/>
      <c r="F289" s="512"/>
      <c r="G289" s="512"/>
      <c r="H289" s="512"/>
      <c r="I289" s="512"/>
      <c r="J289" s="512"/>
      <c r="K289" s="512"/>
      <c r="L289" s="512"/>
      <c r="M289" s="512"/>
      <c r="N289" s="512"/>
      <c r="O289" s="512"/>
      <c r="P289" s="512"/>
      <c r="Q289" s="512"/>
      <c r="R289" s="512"/>
      <c r="S289" s="512"/>
      <c r="T289" s="512"/>
      <c r="U289" s="512"/>
      <c r="V289" s="512"/>
      <c r="W289" s="512"/>
      <c r="X289" s="512"/>
      <c r="Y289" s="512"/>
      <c r="Z289" s="512"/>
      <c r="AA289" s="512"/>
      <c r="AB289" s="512"/>
      <c r="AC289" s="512"/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</row>
    <row r="290" spans="1:40" ht="15.75" customHeight="1">
      <c r="A290" s="512"/>
      <c r="B290" s="582"/>
      <c r="C290" s="512"/>
      <c r="D290" s="512"/>
      <c r="E290" s="512"/>
      <c r="F290" s="512"/>
      <c r="G290" s="512"/>
      <c r="H290" s="512"/>
      <c r="I290" s="512"/>
      <c r="J290" s="512"/>
      <c r="K290" s="512"/>
      <c r="L290" s="512"/>
      <c r="M290" s="512"/>
      <c r="N290" s="512"/>
      <c r="O290" s="512"/>
      <c r="P290" s="512"/>
      <c r="Q290" s="512"/>
      <c r="R290" s="512"/>
      <c r="S290" s="512"/>
      <c r="T290" s="512"/>
      <c r="U290" s="512"/>
      <c r="V290" s="512"/>
      <c r="W290" s="512"/>
      <c r="X290" s="512"/>
      <c r="Y290" s="512"/>
      <c r="Z290" s="512"/>
      <c r="AA290" s="512"/>
      <c r="AB290" s="512"/>
      <c r="AC290" s="512"/>
      <c r="AD290" s="512"/>
      <c r="AE290" s="512"/>
      <c r="AF290" s="512"/>
      <c r="AG290" s="512"/>
      <c r="AH290" s="512"/>
      <c r="AI290" s="512"/>
      <c r="AJ290" s="512"/>
      <c r="AK290" s="512"/>
      <c r="AL290" s="512"/>
      <c r="AM290" s="512"/>
      <c r="AN290" s="512"/>
    </row>
    <row r="291" spans="1:40" ht="15.75" customHeight="1">
      <c r="A291" s="512"/>
      <c r="B291" s="582"/>
      <c r="C291" s="512"/>
      <c r="D291" s="512"/>
      <c r="E291" s="512"/>
      <c r="F291" s="512"/>
      <c r="G291" s="512"/>
      <c r="H291" s="512"/>
      <c r="I291" s="512"/>
      <c r="J291" s="512"/>
      <c r="K291" s="512"/>
      <c r="L291" s="512"/>
      <c r="M291" s="512"/>
      <c r="N291" s="512"/>
      <c r="O291" s="512"/>
      <c r="P291" s="512"/>
      <c r="Q291" s="512"/>
      <c r="R291" s="512"/>
      <c r="S291" s="512"/>
      <c r="T291" s="512"/>
      <c r="U291" s="512"/>
      <c r="V291" s="512"/>
      <c r="W291" s="512"/>
      <c r="X291" s="512"/>
      <c r="Y291" s="512"/>
      <c r="Z291" s="512"/>
      <c r="AA291" s="512"/>
      <c r="AB291" s="512"/>
      <c r="AC291" s="512"/>
      <c r="AD291" s="512"/>
      <c r="AE291" s="512"/>
      <c r="AF291" s="512"/>
      <c r="AG291" s="512"/>
      <c r="AH291" s="512"/>
      <c r="AI291" s="512"/>
      <c r="AJ291" s="512"/>
      <c r="AK291" s="512"/>
      <c r="AL291" s="512"/>
      <c r="AM291" s="512"/>
      <c r="AN291" s="512"/>
    </row>
    <row r="292" spans="1:40" ht="15.75" customHeight="1">
      <c r="A292" s="512"/>
      <c r="B292" s="582"/>
      <c r="C292" s="512"/>
      <c r="D292" s="512"/>
      <c r="E292" s="512"/>
      <c r="F292" s="512"/>
      <c r="G292" s="512"/>
      <c r="H292" s="512"/>
      <c r="I292" s="512"/>
      <c r="J292" s="512"/>
      <c r="K292" s="512"/>
      <c r="L292" s="512"/>
      <c r="M292" s="512"/>
      <c r="N292" s="512"/>
      <c r="O292" s="512"/>
      <c r="P292" s="512"/>
      <c r="Q292" s="512"/>
      <c r="R292" s="512"/>
      <c r="S292" s="512"/>
      <c r="T292" s="512"/>
      <c r="U292" s="512"/>
      <c r="V292" s="512"/>
      <c r="W292" s="512"/>
      <c r="X292" s="512"/>
      <c r="Y292" s="512"/>
      <c r="Z292" s="512"/>
      <c r="AA292" s="512"/>
      <c r="AB292" s="512"/>
      <c r="AC292" s="512"/>
      <c r="AD292" s="512"/>
      <c r="AE292" s="512"/>
      <c r="AF292" s="512"/>
      <c r="AG292" s="512"/>
      <c r="AH292" s="512"/>
      <c r="AI292" s="512"/>
      <c r="AJ292" s="512"/>
      <c r="AK292" s="512"/>
      <c r="AL292" s="512"/>
      <c r="AM292" s="512"/>
      <c r="AN292" s="512"/>
    </row>
    <row r="293" spans="1:40" ht="15.75" customHeight="1">
      <c r="A293" s="512"/>
      <c r="B293" s="582"/>
      <c r="C293" s="512"/>
      <c r="D293" s="512"/>
      <c r="E293" s="512"/>
      <c r="F293" s="512"/>
      <c r="G293" s="512"/>
      <c r="H293" s="512"/>
      <c r="I293" s="512"/>
      <c r="J293" s="512"/>
      <c r="K293" s="512"/>
      <c r="L293" s="512"/>
      <c r="M293" s="512"/>
      <c r="N293" s="512"/>
      <c r="O293" s="512"/>
      <c r="P293" s="512"/>
      <c r="Q293" s="512"/>
      <c r="R293" s="512"/>
      <c r="S293" s="512"/>
      <c r="T293" s="512"/>
      <c r="U293" s="512"/>
      <c r="V293" s="512"/>
      <c r="W293" s="512"/>
      <c r="X293" s="512"/>
      <c r="Y293" s="512"/>
      <c r="Z293" s="512"/>
      <c r="AA293" s="512"/>
      <c r="AB293" s="512"/>
      <c r="AC293" s="512"/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</row>
    <row r="294" spans="1:40" ht="15.75" customHeight="1">
      <c r="A294" s="512"/>
      <c r="B294" s="582"/>
      <c r="C294" s="512"/>
      <c r="D294" s="512"/>
      <c r="E294" s="512"/>
      <c r="F294" s="512"/>
      <c r="G294" s="512"/>
      <c r="H294" s="512"/>
      <c r="I294" s="512"/>
      <c r="J294" s="512"/>
      <c r="K294" s="512"/>
      <c r="L294" s="512"/>
      <c r="M294" s="512"/>
      <c r="N294" s="512"/>
      <c r="O294" s="512"/>
      <c r="P294" s="512"/>
      <c r="Q294" s="512"/>
      <c r="R294" s="512"/>
      <c r="S294" s="512"/>
      <c r="T294" s="512"/>
      <c r="U294" s="512"/>
      <c r="V294" s="512"/>
      <c r="W294" s="512"/>
      <c r="X294" s="512"/>
      <c r="Y294" s="512"/>
      <c r="Z294" s="512"/>
      <c r="AA294" s="512"/>
      <c r="AB294" s="512"/>
      <c r="AC294" s="512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</row>
    <row r="295" spans="1:40" ht="15.75" customHeight="1">
      <c r="A295" s="512"/>
      <c r="B295" s="582"/>
      <c r="C295" s="512"/>
      <c r="D295" s="512"/>
      <c r="E295" s="512"/>
      <c r="F295" s="512"/>
      <c r="G295" s="512"/>
      <c r="H295" s="512"/>
      <c r="I295" s="512"/>
      <c r="J295" s="512"/>
      <c r="K295" s="512"/>
      <c r="L295" s="512"/>
      <c r="M295" s="512"/>
      <c r="N295" s="512"/>
      <c r="O295" s="512"/>
      <c r="P295" s="512"/>
      <c r="Q295" s="512"/>
      <c r="R295" s="512"/>
      <c r="S295" s="512"/>
      <c r="T295" s="512"/>
      <c r="U295" s="512"/>
      <c r="V295" s="512"/>
      <c r="W295" s="512"/>
      <c r="X295" s="512"/>
      <c r="Y295" s="512"/>
      <c r="Z295" s="512"/>
      <c r="AA295" s="512"/>
      <c r="AB295" s="512"/>
      <c r="AC295" s="512"/>
      <c r="AD295" s="512"/>
      <c r="AE295" s="512"/>
      <c r="AF295" s="512"/>
      <c r="AG295" s="512"/>
      <c r="AH295" s="512"/>
      <c r="AI295" s="512"/>
      <c r="AJ295" s="512"/>
      <c r="AK295" s="512"/>
      <c r="AL295" s="512"/>
      <c r="AM295" s="512"/>
      <c r="AN295" s="512"/>
    </row>
    <row r="296" spans="1:40" ht="15.75" customHeight="1">
      <c r="A296" s="512"/>
      <c r="B296" s="582"/>
      <c r="C296" s="512"/>
      <c r="D296" s="512"/>
      <c r="E296" s="512"/>
      <c r="F296" s="512"/>
      <c r="G296" s="512"/>
      <c r="H296" s="512"/>
      <c r="I296" s="512"/>
      <c r="J296" s="512"/>
      <c r="K296" s="512"/>
      <c r="L296" s="512"/>
      <c r="M296" s="512"/>
      <c r="N296" s="512"/>
      <c r="O296" s="512"/>
      <c r="P296" s="512"/>
      <c r="Q296" s="512"/>
      <c r="R296" s="512"/>
      <c r="S296" s="512"/>
      <c r="T296" s="512"/>
      <c r="U296" s="512"/>
      <c r="V296" s="512"/>
      <c r="W296" s="512"/>
      <c r="X296" s="512"/>
      <c r="Y296" s="512"/>
      <c r="Z296" s="512"/>
      <c r="AA296" s="512"/>
      <c r="AB296" s="512"/>
      <c r="AC296" s="512"/>
      <c r="AD296" s="512"/>
      <c r="AE296" s="512"/>
      <c r="AF296" s="512"/>
      <c r="AG296" s="512"/>
      <c r="AH296" s="512"/>
      <c r="AI296" s="512"/>
      <c r="AJ296" s="512"/>
      <c r="AK296" s="512"/>
      <c r="AL296" s="512"/>
      <c r="AM296" s="512"/>
      <c r="AN296" s="512"/>
    </row>
    <row r="297" spans="1:40" ht="15.75" customHeight="1">
      <c r="A297" s="512"/>
      <c r="B297" s="582"/>
      <c r="C297" s="512"/>
      <c r="D297" s="512"/>
      <c r="E297" s="512"/>
      <c r="F297" s="512"/>
      <c r="G297" s="512"/>
      <c r="H297" s="512"/>
      <c r="I297" s="512"/>
      <c r="J297" s="512"/>
      <c r="K297" s="512"/>
      <c r="L297" s="512"/>
      <c r="M297" s="512"/>
      <c r="N297" s="512"/>
      <c r="O297" s="512"/>
      <c r="P297" s="512"/>
      <c r="Q297" s="512"/>
      <c r="R297" s="512"/>
      <c r="S297" s="512"/>
      <c r="T297" s="512"/>
      <c r="U297" s="512"/>
      <c r="V297" s="512"/>
      <c r="W297" s="512"/>
      <c r="X297" s="512"/>
      <c r="Y297" s="512"/>
      <c r="Z297" s="512"/>
      <c r="AA297" s="512"/>
      <c r="AB297" s="512"/>
      <c r="AC297" s="512"/>
      <c r="AD297" s="512"/>
      <c r="AE297" s="512"/>
      <c r="AF297" s="512"/>
      <c r="AG297" s="512"/>
      <c r="AH297" s="512"/>
      <c r="AI297" s="512"/>
      <c r="AJ297" s="512"/>
      <c r="AK297" s="512"/>
      <c r="AL297" s="512"/>
      <c r="AM297" s="512"/>
      <c r="AN297" s="512"/>
    </row>
    <row r="298" spans="1:40" ht="15.75" customHeight="1">
      <c r="A298" s="512"/>
      <c r="B298" s="582"/>
      <c r="C298" s="512"/>
      <c r="D298" s="512"/>
      <c r="E298" s="512"/>
      <c r="F298" s="512"/>
      <c r="G298" s="512"/>
      <c r="H298" s="512"/>
      <c r="I298" s="512"/>
      <c r="J298" s="512"/>
      <c r="K298" s="512"/>
      <c r="L298" s="512"/>
      <c r="M298" s="512"/>
      <c r="N298" s="512"/>
      <c r="O298" s="512"/>
      <c r="P298" s="512"/>
      <c r="Q298" s="512"/>
      <c r="R298" s="512"/>
      <c r="S298" s="512"/>
      <c r="T298" s="512"/>
      <c r="U298" s="512"/>
      <c r="V298" s="512"/>
      <c r="W298" s="512"/>
      <c r="X298" s="512"/>
      <c r="Y298" s="512"/>
      <c r="Z298" s="512"/>
      <c r="AA298" s="512"/>
      <c r="AB298" s="512"/>
      <c r="AC298" s="512"/>
      <c r="AD298" s="512"/>
      <c r="AE298" s="512"/>
      <c r="AF298" s="512"/>
      <c r="AG298" s="512"/>
      <c r="AH298" s="512"/>
      <c r="AI298" s="512"/>
      <c r="AJ298" s="512"/>
      <c r="AK298" s="512"/>
      <c r="AL298" s="512"/>
      <c r="AM298" s="512"/>
      <c r="AN298" s="512"/>
    </row>
    <row r="299" spans="1:40" ht="15.75" customHeight="1">
      <c r="A299" s="512"/>
      <c r="B299" s="582"/>
      <c r="C299" s="512"/>
      <c r="D299" s="512"/>
      <c r="E299" s="512"/>
      <c r="F299" s="512"/>
      <c r="G299" s="512"/>
      <c r="H299" s="512"/>
      <c r="I299" s="512"/>
      <c r="J299" s="512"/>
      <c r="K299" s="512"/>
      <c r="L299" s="512"/>
      <c r="M299" s="512"/>
      <c r="N299" s="512"/>
      <c r="O299" s="512"/>
      <c r="P299" s="512"/>
      <c r="Q299" s="512"/>
      <c r="R299" s="512"/>
      <c r="S299" s="512"/>
      <c r="T299" s="512"/>
      <c r="U299" s="512"/>
      <c r="V299" s="512"/>
      <c r="W299" s="512"/>
      <c r="X299" s="512"/>
      <c r="Y299" s="512"/>
      <c r="Z299" s="512"/>
      <c r="AA299" s="512"/>
      <c r="AB299" s="512"/>
      <c r="AC299" s="512"/>
      <c r="AD299" s="512"/>
      <c r="AE299" s="512"/>
      <c r="AF299" s="512"/>
      <c r="AG299" s="512"/>
      <c r="AH299" s="512"/>
      <c r="AI299" s="512"/>
      <c r="AJ299" s="512"/>
      <c r="AK299" s="512"/>
      <c r="AL299" s="512"/>
      <c r="AM299" s="512"/>
      <c r="AN299" s="512"/>
    </row>
    <row r="300" spans="1:40" ht="15.75" customHeight="1">
      <c r="A300" s="512"/>
      <c r="B300" s="582"/>
      <c r="C300" s="512"/>
      <c r="D300" s="512"/>
      <c r="E300" s="512"/>
      <c r="F300" s="512"/>
      <c r="G300" s="512"/>
      <c r="H300" s="512"/>
      <c r="I300" s="512"/>
      <c r="J300" s="512"/>
      <c r="K300" s="512"/>
      <c r="L300" s="512"/>
      <c r="M300" s="512"/>
      <c r="N300" s="512"/>
      <c r="O300" s="512"/>
      <c r="P300" s="512"/>
      <c r="Q300" s="512"/>
      <c r="R300" s="512"/>
      <c r="S300" s="512"/>
      <c r="T300" s="512"/>
      <c r="U300" s="512"/>
      <c r="V300" s="512"/>
      <c r="W300" s="512"/>
      <c r="X300" s="512"/>
      <c r="Y300" s="512"/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</row>
    <row r="301" spans="1:40" ht="15.75" customHeight="1">
      <c r="A301" s="512"/>
      <c r="B301" s="582"/>
      <c r="C301" s="512"/>
      <c r="D301" s="512"/>
      <c r="E301" s="512"/>
      <c r="F301" s="512"/>
      <c r="G301" s="512"/>
      <c r="H301" s="512"/>
      <c r="I301" s="512"/>
      <c r="J301" s="512"/>
      <c r="K301" s="512"/>
      <c r="L301" s="512"/>
      <c r="M301" s="512"/>
      <c r="N301" s="512"/>
      <c r="O301" s="512"/>
      <c r="P301" s="512"/>
      <c r="Q301" s="512"/>
      <c r="R301" s="512"/>
      <c r="S301" s="512"/>
      <c r="T301" s="512"/>
      <c r="U301" s="512"/>
      <c r="V301" s="512"/>
      <c r="W301" s="512"/>
      <c r="X301" s="512"/>
      <c r="Y301" s="512"/>
      <c r="Z301" s="512"/>
      <c r="AA301" s="512"/>
      <c r="AB301" s="512"/>
      <c r="AC301" s="512"/>
      <c r="AD301" s="512"/>
      <c r="AE301" s="512"/>
      <c r="AF301" s="512"/>
      <c r="AG301" s="512"/>
      <c r="AH301" s="512"/>
      <c r="AI301" s="512"/>
      <c r="AJ301" s="512"/>
      <c r="AK301" s="512"/>
      <c r="AL301" s="512"/>
      <c r="AM301" s="512"/>
      <c r="AN301" s="512"/>
    </row>
    <row r="302" spans="1:40" ht="15.75" customHeight="1">
      <c r="A302" s="512"/>
      <c r="B302" s="582"/>
      <c r="C302" s="512"/>
      <c r="D302" s="512"/>
      <c r="E302" s="512"/>
      <c r="F302" s="512"/>
      <c r="G302" s="512"/>
      <c r="H302" s="512"/>
      <c r="I302" s="512"/>
      <c r="J302" s="512"/>
      <c r="K302" s="512"/>
      <c r="L302" s="512"/>
      <c r="M302" s="512"/>
      <c r="N302" s="512"/>
      <c r="O302" s="512"/>
      <c r="P302" s="512"/>
      <c r="Q302" s="512"/>
      <c r="R302" s="512"/>
      <c r="S302" s="512"/>
      <c r="T302" s="512"/>
      <c r="U302" s="512"/>
      <c r="V302" s="512"/>
      <c r="W302" s="512"/>
      <c r="X302" s="512"/>
      <c r="Y302" s="512"/>
      <c r="Z302" s="512"/>
      <c r="AA302" s="512"/>
      <c r="AB302" s="512"/>
      <c r="AC302" s="512"/>
      <c r="AD302" s="512"/>
      <c r="AE302" s="512"/>
      <c r="AF302" s="512"/>
      <c r="AG302" s="512"/>
      <c r="AH302" s="512"/>
      <c r="AI302" s="512"/>
      <c r="AJ302" s="512"/>
      <c r="AK302" s="512"/>
      <c r="AL302" s="512"/>
      <c r="AM302" s="512"/>
      <c r="AN302" s="512"/>
    </row>
    <row r="303" spans="1:40" ht="15.75" customHeight="1">
      <c r="A303" s="512"/>
      <c r="B303" s="582"/>
      <c r="C303" s="512"/>
      <c r="D303" s="512"/>
      <c r="E303" s="512"/>
      <c r="F303" s="512"/>
      <c r="G303" s="512"/>
      <c r="H303" s="512"/>
      <c r="I303" s="512"/>
      <c r="J303" s="512"/>
      <c r="K303" s="512"/>
      <c r="L303" s="512"/>
      <c r="M303" s="512"/>
      <c r="N303" s="512"/>
      <c r="O303" s="512"/>
      <c r="P303" s="512"/>
      <c r="Q303" s="512"/>
      <c r="R303" s="512"/>
      <c r="S303" s="512"/>
      <c r="T303" s="512"/>
      <c r="U303" s="512"/>
      <c r="V303" s="512"/>
      <c r="W303" s="512"/>
      <c r="X303" s="512"/>
      <c r="Y303" s="512"/>
      <c r="Z303" s="512"/>
      <c r="AA303" s="512"/>
      <c r="AB303" s="512"/>
      <c r="AC303" s="512"/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</row>
    <row r="304" spans="1:40" ht="15.75" customHeight="1">
      <c r="A304" s="512"/>
      <c r="B304" s="58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/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</row>
    <row r="305" spans="1:40" ht="15.75" customHeight="1">
      <c r="A305" s="512"/>
      <c r="B305" s="582"/>
      <c r="C305" s="512"/>
      <c r="D305" s="512"/>
      <c r="E305" s="512"/>
      <c r="F305" s="512"/>
      <c r="G305" s="512"/>
      <c r="H305" s="512"/>
      <c r="I305" s="512"/>
      <c r="J305" s="512"/>
      <c r="K305" s="512"/>
      <c r="L305" s="512"/>
      <c r="M305" s="512"/>
      <c r="N305" s="512"/>
      <c r="O305" s="512"/>
      <c r="P305" s="512"/>
      <c r="Q305" s="512"/>
      <c r="R305" s="512"/>
      <c r="S305" s="512"/>
      <c r="T305" s="512"/>
      <c r="U305" s="512"/>
      <c r="V305" s="512"/>
      <c r="W305" s="512"/>
      <c r="X305" s="512"/>
      <c r="Y305" s="512"/>
      <c r="Z305" s="512"/>
      <c r="AA305" s="512"/>
      <c r="AB305" s="512"/>
      <c r="AC305" s="512"/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</row>
    <row r="306" spans="1:40" ht="15.75" customHeight="1">
      <c r="A306" s="512"/>
      <c r="B306" s="582"/>
      <c r="C306" s="512"/>
      <c r="D306" s="512"/>
      <c r="E306" s="512"/>
      <c r="F306" s="512"/>
      <c r="G306" s="512"/>
      <c r="H306" s="512"/>
      <c r="I306" s="512"/>
      <c r="J306" s="512"/>
      <c r="K306" s="512"/>
      <c r="L306" s="512"/>
      <c r="M306" s="512"/>
      <c r="N306" s="512"/>
      <c r="O306" s="512"/>
      <c r="P306" s="512"/>
      <c r="Q306" s="512"/>
      <c r="R306" s="512"/>
      <c r="S306" s="512"/>
      <c r="T306" s="512"/>
      <c r="U306" s="512"/>
      <c r="V306" s="512"/>
      <c r="W306" s="512"/>
      <c r="X306" s="512"/>
      <c r="Y306" s="512"/>
      <c r="Z306" s="512"/>
      <c r="AA306" s="512"/>
      <c r="AB306" s="512"/>
      <c r="AC306" s="512"/>
      <c r="AD306" s="512"/>
      <c r="AE306" s="512"/>
      <c r="AF306" s="512"/>
      <c r="AG306" s="512"/>
      <c r="AH306" s="512"/>
      <c r="AI306" s="512"/>
      <c r="AJ306" s="512"/>
      <c r="AK306" s="512"/>
      <c r="AL306" s="512"/>
      <c r="AM306" s="512"/>
      <c r="AN306" s="512"/>
    </row>
    <row r="307" spans="1:40" ht="15.75" customHeight="1">
      <c r="A307" s="512"/>
      <c r="B307" s="582"/>
      <c r="C307" s="512"/>
      <c r="D307" s="512"/>
      <c r="E307" s="512"/>
      <c r="F307" s="512"/>
      <c r="G307" s="512"/>
      <c r="H307" s="512"/>
      <c r="I307" s="512"/>
      <c r="J307" s="512"/>
      <c r="K307" s="512"/>
      <c r="L307" s="512"/>
      <c r="M307" s="512"/>
      <c r="N307" s="512"/>
      <c r="O307" s="512"/>
      <c r="P307" s="512"/>
      <c r="Q307" s="512"/>
      <c r="R307" s="512"/>
      <c r="S307" s="512"/>
      <c r="T307" s="512"/>
      <c r="U307" s="512"/>
      <c r="V307" s="512"/>
      <c r="W307" s="512"/>
      <c r="X307" s="512"/>
      <c r="Y307" s="512"/>
      <c r="Z307" s="512"/>
      <c r="AA307" s="512"/>
      <c r="AB307" s="512"/>
      <c r="AC307" s="512"/>
      <c r="AD307" s="512"/>
      <c r="AE307" s="512"/>
      <c r="AF307" s="512"/>
      <c r="AG307" s="512"/>
      <c r="AH307" s="512"/>
      <c r="AI307" s="512"/>
      <c r="AJ307" s="512"/>
      <c r="AK307" s="512"/>
      <c r="AL307" s="512"/>
      <c r="AM307" s="512"/>
      <c r="AN307" s="512"/>
    </row>
    <row r="308" spans="1:40" ht="15.75" customHeight="1">
      <c r="A308" s="512"/>
      <c r="B308" s="582"/>
      <c r="C308" s="512"/>
      <c r="D308" s="512"/>
      <c r="E308" s="512"/>
      <c r="F308" s="512"/>
      <c r="G308" s="512"/>
      <c r="H308" s="512"/>
      <c r="I308" s="512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/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</row>
    <row r="309" spans="1:40" ht="15.75" customHeight="1">
      <c r="A309" s="512"/>
      <c r="B309" s="582"/>
      <c r="C309" s="512"/>
      <c r="D309" s="512"/>
      <c r="E309" s="512"/>
      <c r="F309" s="512"/>
      <c r="G309" s="512"/>
      <c r="H309" s="512"/>
      <c r="I309" s="512"/>
      <c r="J309" s="512"/>
      <c r="K309" s="512"/>
      <c r="L309" s="512"/>
      <c r="M309" s="512"/>
      <c r="N309" s="512"/>
      <c r="O309" s="512"/>
      <c r="P309" s="512"/>
      <c r="Q309" s="512"/>
      <c r="R309" s="512"/>
      <c r="S309" s="512"/>
      <c r="T309" s="512"/>
      <c r="U309" s="512"/>
      <c r="V309" s="512"/>
      <c r="W309" s="512"/>
      <c r="X309" s="512"/>
      <c r="Y309" s="512"/>
      <c r="Z309" s="512"/>
      <c r="AA309" s="512"/>
      <c r="AB309" s="512"/>
      <c r="AC309" s="512"/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</row>
    <row r="310" spans="1:40" ht="15.75" customHeight="1">
      <c r="A310" s="512"/>
      <c r="B310" s="582"/>
      <c r="C310" s="512"/>
      <c r="D310" s="512"/>
      <c r="E310" s="512"/>
      <c r="F310" s="512"/>
      <c r="G310" s="512"/>
      <c r="H310" s="512"/>
      <c r="I310" s="512"/>
      <c r="J310" s="512"/>
      <c r="K310" s="512"/>
      <c r="L310" s="512"/>
      <c r="M310" s="512"/>
      <c r="N310" s="512"/>
      <c r="O310" s="512"/>
      <c r="P310" s="512"/>
      <c r="Q310" s="512"/>
      <c r="R310" s="512"/>
      <c r="S310" s="512"/>
      <c r="T310" s="512"/>
      <c r="U310" s="512"/>
      <c r="V310" s="512"/>
      <c r="W310" s="512"/>
      <c r="X310" s="512"/>
      <c r="Y310" s="512"/>
      <c r="Z310" s="512"/>
      <c r="AA310" s="512"/>
      <c r="AB310" s="512"/>
      <c r="AC310" s="512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</row>
    <row r="311" spans="1:40" ht="15.75" customHeight="1">
      <c r="A311" s="512"/>
      <c r="B311" s="582"/>
      <c r="C311" s="512"/>
      <c r="D311" s="512"/>
      <c r="E311" s="512"/>
      <c r="F311" s="512"/>
      <c r="G311" s="512"/>
      <c r="H311" s="512"/>
      <c r="I311" s="512"/>
      <c r="J311" s="512"/>
      <c r="K311" s="512"/>
      <c r="L311" s="512"/>
      <c r="M311" s="512"/>
      <c r="N311" s="512"/>
      <c r="O311" s="512"/>
      <c r="P311" s="512"/>
      <c r="Q311" s="512"/>
      <c r="R311" s="512"/>
      <c r="S311" s="512"/>
      <c r="T311" s="512"/>
      <c r="U311" s="512"/>
      <c r="V311" s="512"/>
      <c r="W311" s="512"/>
      <c r="X311" s="512"/>
      <c r="Y311" s="512"/>
      <c r="Z311" s="512"/>
      <c r="AA311" s="512"/>
      <c r="AB311" s="512"/>
      <c r="AC311" s="512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</row>
    <row r="312" spans="1:40" ht="15.75" customHeight="1">
      <c r="A312" s="512"/>
      <c r="B312" s="582"/>
      <c r="C312" s="512"/>
      <c r="D312" s="512"/>
      <c r="E312" s="512"/>
      <c r="F312" s="512"/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/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</row>
    <row r="313" spans="1:40" ht="15.75" customHeight="1">
      <c r="A313" s="512"/>
      <c r="B313" s="582"/>
      <c r="C313" s="512"/>
      <c r="D313" s="512"/>
      <c r="E313" s="512"/>
      <c r="F313" s="512"/>
      <c r="G313" s="512"/>
      <c r="H313" s="512"/>
      <c r="I313" s="512"/>
      <c r="J313" s="512"/>
      <c r="K313" s="512"/>
      <c r="L313" s="512"/>
      <c r="M313" s="512"/>
      <c r="N313" s="512"/>
      <c r="O313" s="512"/>
      <c r="P313" s="512"/>
      <c r="Q313" s="512"/>
      <c r="R313" s="512"/>
      <c r="S313" s="512"/>
      <c r="T313" s="512"/>
      <c r="U313" s="512"/>
      <c r="V313" s="512"/>
      <c r="W313" s="512"/>
      <c r="X313" s="512"/>
      <c r="Y313" s="512"/>
      <c r="Z313" s="512"/>
      <c r="AA313" s="512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</row>
    <row r="314" spans="1:40" ht="15.75" customHeight="1">
      <c r="A314" s="512"/>
      <c r="B314" s="58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12"/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</row>
    <row r="315" spans="1:40" ht="15.75" customHeight="1">
      <c r="A315" s="512"/>
      <c r="B315" s="582"/>
      <c r="C315" s="512"/>
      <c r="D315" s="512"/>
      <c r="E315" s="512"/>
      <c r="F315" s="512"/>
      <c r="G315" s="512"/>
      <c r="H315" s="512"/>
      <c r="I315" s="512"/>
      <c r="J315" s="512"/>
      <c r="K315" s="512"/>
      <c r="L315" s="512"/>
      <c r="M315" s="512"/>
      <c r="N315" s="512"/>
      <c r="O315" s="512"/>
      <c r="P315" s="512"/>
      <c r="Q315" s="512"/>
      <c r="R315" s="512"/>
      <c r="S315" s="512"/>
      <c r="T315" s="512"/>
      <c r="U315" s="512"/>
      <c r="V315" s="512"/>
      <c r="W315" s="512"/>
      <c r="X315" s="512"/>
      <c r="Y315" s="512"/>
      <c r="Z315" s="512"/>
      <c r="AA315" s="512"/>
      <c r="AB315" s="512"/>
      <c r="AC315" s="512"/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</row>
    <row r="316" spans="1:40" ht="15.75" customHeight="1">
      <c r="A316" s="512"/>
      <c r="B316" s="582"/>
      <c r="C316" s="512"/>
      <c r="D316" s="512"/>
      <c r="E316" s="512"/>
      <c r="F316" s="512"/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/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</row>
    <row r="317" spans="1:40" ht="15.75" customHeight="1">
      <c r="A317" s="512"/>
      <c r="B317" s="582"/>
      <c r="C317" s="512"/>
      <c r="D317" s="512"/>
      <c r="E317" s="512"/>
      <c r="F317" s="512"/>
      <c r="G317" s="512"/>
      <c r="H317" s="512"/>
      <c r="I317" s="512"/>
      <c r="J317" s="512"/>
      <c r="K317" s="512"/>
      <c r="L317" s="512"/>
      <c r="M317" s="512"/>
      <c r="N317" s="512"/>
      <c r="O317" s="512"/>
      <c r="P317" s="512"/>
      <c r="Q317" s="512"/>
      <c r="R317" s="512"/>
      <c r="S317" s="512"/>
      <c r="T317" s="512"/>
      <c r="U317" s="512"/>
      <c r="V317" s="512"/>
      <c r="W317" s="512"/>
      <c r="X317" s="512"/>
      <c r="Y317" s="512"/>
      <c r="Z317" s="512"/>
      <c r="AA317" s="512"/>
      <c r="AB317" s="512"/>
      <c r="AC317" s="512"/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</row>
    <row r="318" spans="1:40" ht="15.75" customHeight="1">
      <c r="A318" s="512"/>
      <c r="B318" s="582"/>
      <c r="C318" s="512"/>
      <c r="D318" s="512"/>
      <c r="E318" s="512"/>
      <c r="F318" s="512"/>
      <c r="G318" s="512"/>
      <c r="H318" s="512"/>
      <c r="I318" s="512"/>
      <c r="J318" s="512"/>
      <c r="K318" s="512"/>
      <c r="L318" s="512"/>
      <c r="M318" s="512"/>
      <c r="N318" s="512"/>
      <c r="O318" s="512"/>
      <c r="P318" s="512"/>
      <c r="Q318" s="512"/>
      <c r="R318" s="512"/>
      <c r="S318" s="512"/>
      <c r="T318" s="512"/>
      <c r="U318" s="512"/>
      <c r="V318" s="512"/>
      <c r="W318" s="512"/>
      <c r="X318" s="512"/>
      <c r="Y318" s="512"/>
      <c r="Z318" s="512"/>
      <c r="AA318" s="512"/>
      <c r="AB318" s="512"/>
      <c r="AC318" s="512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</row>
    <row r="319" spans="1:40" ht="15.75" customHeight="1">
      <c r="A319" s="512"/>
      <c r="B319" s="582"/>
      <c r="C319" s="512"/>
      <c r="D319" s="512"/>
      <c r="E319" s="512"/>
      <c r="F319" s="512"/>
      <c r="G319" s="512"/>
      <c r="H319" s="512"/>
      <c r="I319" s="512"/>
      <c r="J319" s="512"/>
      <c r="K319" s="512"/>
      <c r="L319" s="512"/>
      <c r="M319" s="512"/>
      <c r="N319" s="512"/>
      <c r="O319" s="512"/>
      <c r="P319" s="512"/>
      <c r="Q319" s="512"/>
      <c r="R319" s="512"/>
      <c r="S319" s="512"/>
      <c r="T319" s="512"/>
      <c r="U319" s="512"/>
      <c r="V319" s="512"/>
      <c r="W319" s="512"/>
      <c r="X319" s="512"/>
      <c r="Y319" s="512"/>
      <c r="Z319" s="512"/>
      <c r="AA319" s="512"/>
      <c r="AB319" s="512"/>
      <c r="AC319" s="512"/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</row>
    <row r="320" spans="1:40" ht="15.75" customHeight="1">
      <c r="A320" s="512"/>
      <c r="B320" s="582"/>
      <c r="C320" s="512"/>
      <c r="D320" s="512"/>
      <c r="E320" s="512"/>
      <c r="F320" s="512"/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/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</row>
    <row r="321" spans="1:40" ht="15.75" customHeight="1">
      <c r="A321" s="512"/>
      <c r="B321" s="582"/>
      <c r="C321" s="512"/>
      <c r="D321" s="512"/>
      <c r="E321" s="512"/>
      <c r="F321" s="512"/>
      <c r="G321" s="512"/>
      <c r="H321" s="512"/>
      <c r="I321" s="512"/>
      <c r="J321" s="512"/>
      <c r="K321" s="512"/>
      <c r="L321" s="512"/>
      <c r="M321" s="512"/>
      <c r="N321" s="512"/>
      <c r="O321" s="512"/>
      <c r="P321" s="512"/>
      <c r="Q321" s="512"/>
      <c r="R321" s="512"/>
      <c r="S321" s="512"/>
      <c r="T321" s="512"/>
      <c r="U321" s="512"/>
      <c r="V321" s="512"/>
      <c r="W321" s="512"/>
      <c r="X321" s="512"/>
      <c r="Y321" s="512"/>
      <c r="Z321" s="512"/>
      <c r="AA321" s="512"/>
      <c r="AB321" s="512"/>
      <c r="AC321" s="512"/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</row>
    <row r="322" spans="1:40" ht="15.75" customHeight="1">
      <c r="A322" s="512"/>
      <c r="B322" s="582"/>
      <c r="C322" s="512"/>
      <c r="D322" s="512"/>
      <c r="E322" s="512"/>
      <c r="F322" s="512"/>
      <c r="G322" s="512"/>
      <c r="H322" s="512"/>
      <c r="I322" s="512"/>
      <c r="J322" s="512"/>
      <c r="K322" s="512"/>
      <c r="L322" s="512"/>
      <c r="M322" s="512"/>
      <c r="N322" s="512"/>
      <c r="O322" s="512"/>
      <c r="P322" s="512"/>
      <c r="Q322" s="512"/>
      <c r="R322" s="512"/>
      <c r="S322" s="512"/>
      <c r="T322" s="512"/>
      <c r="U322" s="512"/>
      <c r="V322" s="512"/>
      <c r="W322" s="512"/>
      <c r="X322" s="512"/>
      <c r="Y322" s="512"/>
      <c r="Z322" s="512"/>
      <c r="AA322" s="512"/>
      <c r="AB322" s="512"/>
      <c r="AC322" s="512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</row>
    <row r="323" spans="1:40" ht="15.75" customHeight="1">
      <c r="A323" s="512"/>
      <c r="B323" s="582"/>
      <c r="C323" s="512"/>
      <c r="D323" s="512"/>
      <c r="E323" s="512"/>
      <c r="F323" s="512"/>
      <c r="G323" s="512"/>
      <c r="H323" s="512"/>
      <c r="I323" s="512"/>
      <c r="J323" s="512"/>
      <c r="K323" s="512"/>
      <c r="L323" s="512"/>
      <c r="M323" s="512"/>
      <c r="N323" s="512"/>
      <c r="O323" s="512"/>
      <c r="P323" s="512"/>
      <c r="Q323" s="512"/>
      <c r="R323" s="512"/>
      <c r="S323" s="512"/>
      <c r="T323" s="512"/>
      <c r="U323" s="512"/>
      <c r="V323" s="512"/>
      <c r="W323" s="512"/>
      <c r="X323" s="512"/>
      <c r="Y323" s="512"/>
      <c r="Z323" s="512"/>
      <c r="AA323" s="512"/>
      <c r="AB323" s="512"/>
      <c r="AC323" s="512"/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</row>
    <row r="324" spans="1:40" ht="15.75" customHeight="1">
      <c r="A324" s="512"/>
      <c r="B324" s="582"/>
      <c r="C324" s="512"/>
      <c r="D324" s="512"/>
      <c r="E324" s="512"/>
      <c r="F324" s="512"/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/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</row>
    <row r="325" spans="1:40" ht="15.75" customHeight="1">
      <c r="A325" s="512"/>
      <c r="B325" s="582"/>
      <c r="C325" s="512"/>
      <c r="D325" s="512"/>
      <c r="E325" s="512"/>
      <c r="F325" s="512"/>
      <c r="G325" s="512"/>
      <c r="H325" s="512"/>
      <c r="I325" s="512"/>
      <c r="J325" s="512"/>
      <c r="K325" s="512"/>
      <c r="L325" s="512"/>
      <c r="M325" s="512"/>
      <c r="N325" s="512"/>
      <c r="O325" s="512"/>
      <c r="P325" s="512"/>
      <c r="Q325" s="512"/>
      <c r="R325" s="512"/>
      <c r="S325" s="512"/>
      <c r="T325" s="512"/>
      <c r="U325" s="512"/>
      <c r="V325" s="512"/>
      <c r="W325" s="512"/>
      <c r="X325" s="512"/>
      <c r="Y325" s="512"/>
      <c r="Z325" s="512"/>
      <c r="AA325" s="512"/>
      <c r="AB325" s="512"/>
      <c r="AC325" s="512"/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</row>
    <row r="326" spans="1:40" ht="15.75" customHeight="1">
      <c r="A326" s="512"/>
      <c r="B326" s="582"/>
      <c r="C326" s="512"/>
      <c r="D326" s="512"/>
      <c r="E326" s="512"/>
      <c r="F326" s="512"/>
      <c r="G326" s="512"/>
      <c r="H326" s="512"/>
      <c r="I326" s="512"/>
      <c r="J326" s="512"/>
      <c r="K326" s="512"/>
      <c r="L326" s="512"/>
      <c r="M326" s="512"/>
      <c r="N326" s="512"/>
      <c r="O326" s="512"/>
      <c r="P326" s="512"/>
      <c r="Q326" s="512"/>
      <c r="R326" s="512"/>
      <c r="S326" s="512"/>
      <c r="T326" s="512"/>
      <c r="U326" s="512"/>
      <c r="V326" s="512"/>
      <c r="W326" s="512"/>
      <c r="X326" s="512"/>
      <c r="Y326" s="512"/>
      <c r="Z326" s="512"/>
      <c r="AA326" s="512"/>
      <c r="AB326" s="512"/>
      <c r="AC326" s="512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</row>
    <row r="327" spans="1:40" ht="15.75" customHeight="1">
      <c r="A327" s="512"/>
      <c r="B327" s="582"/>
      <c r="C327" s="512"/>
      <c r="D327" s="512"/>
      <c r="E327" s="512"/>
      <c r="F327" s="512"/>
      <c r="G327" s="512"/>
      <c r="H327" s="512"/>
      <c r="I327" s="512"/>
      <c r="J327" s="512"/>
      <c r="K327" s="512"/>
      <c r="L327" s="512"/>
      <c r="M327" s="512"/>
      <c r="N327" s="512"/>
      <c r="O327" s="512"/>
      <c r="P327" s="512"/>
      <c r="Q327" s="512"/>
      <c r="R327" s="512"/>
      <c r="S327" s="512"/>
      <c r="T327" s="512"/>
      <c r="U327" s="512"/>
      <c r="V327" s="512"/>
      <c r="W327" s="512"/>
      <c r="X327" s="512"/>
      <c r="Y327" s="512"/>
      <c r="Z327" s="512"/>
      <c r="AA327" s="512"/>
      <c r="AB327" s="512"/>
      <c r="AC327" s="512"/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</row>
    <row r="328" spans="1:40" ht="15.75" customHeight="1">
      <c r="A328" s="512"/>
      <c r="B328" s="582"/>
      <c r="C328" s="512"/>
      <c r="D328" s="512"/>
      <c r="E328" s="512"/>
      <c r="F328" s="512"/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/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</row>
    <row r="329" spans="1:40" ht="15.75" customHeight="1">
      <c r="A329" s="512"/>
      <c r="B329" s="582"/>
      <c r="C329" s="512"/>
      <c r="D329" s="512"/>
      <c r="E329" s="512"/>
      <c r="F329" s="512"/>
      <c r="G329" s="512"/>
      <c r="H329" s="512"/>
      <c r="I329" s="512"/>
      <c r="J329" s="512"/>
      <c r="K329" s="512"/>
      <c r="L329" s="512"/>
      <c r="M329" s="512"/>
      <c r="N329" s="512"/>
      <c r="O329" s="512"/>
      <c r="P329" s="512"/>
      <c r="Q329" s="512"/>
      <c r="R329" s="512"/>
      <c r="S329" s="512"/>
      <c r="T329" s="512"/>
      <c r="U329" s="512"/>
      <c r="V329" s="512"/>
      <c r="W329" s="512"/>
      <c r="X329" s="512"/>
      <c r="Y329" s="512"/>
      <c r="Z329" s="512"/>
      <c r="AA329" s="512"/>
      <c r="AB329" s="512"/>
      <c r="AC329" s="512"/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</row>
    <row r="330" spans="1:40" ht="15.75" customHeight="1">
      <c r="A330" s="512"/>
      <c r="B330" s="582"/>
      <c r="C330" s="512"/>
      <c r="D330" s="512"/>
      <c r="E330" s="512"/>
      <c r="F330" s="512"/>
      <c r="G330" s="512"/>
      <c r="H330" s="512"/>
      <c r="I330" s="512"/>
      <c r="J330" s="512"/>
      <c r="K330" s="512"/>
      <c r="L330" s="512"/>
      <c r="M330" s="512"/>
      <c r="N330" s="512"/>
      <c r="O330" s="512"/>
      <c r="P330" s="512"/>
      <c r="Q330" s="512"/>
      <c r="R330" s="512"/>
      <c r="S330" s="512"/>
      <c r="T330" s="512"/>
      <c r="U330" s="512"/>
      <c r="V330" s="512"/>
      <c r="W330" s="512"/>
      <c r="X330" s="512"/>
      <c r="Y330" s="512"/>
      <c r="Z330" s="512"/>
      <c r="AA330" s="512"/>
      <c r="AB330" s="512"/>
      <c r="AC330" s="512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</row>
    <row r="331" spans="1:40" ht="15.75" customHeight="1">
      <c r="A331" s="512"/>
      <c r="B331" s="582"/>
      <c r="C331" s="512"/>
      <c r="D331" s="512"/>
      <c r="E331" s="512"/>
      <c r="F331" s="512"/>
      <c r="G331" s="512"/>
      <c r="H331" s="512"/>
      <c r="I331" s="512"/>
      <c r="J331" s="512"/>
      <c r="K331" s="512"/>
      <c r="L331" s="512"/>
      <c r="M331" s="512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X331" s="512"/>
      <c r="Y331" s="512"/>
      <c r="Z331" s="512"/>
      <c r="AA331" s="512"/>
      <c r="AB331" s="512"/>
      <c r="AC331" s="512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</row>
    <row r="332" spans="1:40" ht="15.75" customHeight="1">
      <c r="A332" s="512"/>
      <c r="B332" s="582"/>
      <c r="C332" s="512"/>
      <c r="D332" s="512"/>
      <c r="E332" s="512"/>
      <c r="F332" s="512"/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/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</row>
    <row r="333" spans="1:40" ht="15.75" customHeight="1">
      <c r="A333" s="512"/>
      <c r="B333" s="582"/>
      <c r="C333" s="512"/>
      <c r="D333" s="512"/>
      <c r="E333" s="512"/>
      <c r="F333" s="512"/>
      <c r="G333" s="512"/>
      <c r="H333" s="512"/>
      <c r="I333" s="512"/>
      <c r="J333" s="512"/>
      <c r="K333" s="512"/>
      <c r="L333" s="512"/>
      <c r="M333" s="512"/>
      <c r="N333" s="512"/>
      <c r="O333" s="512"/>
      <c r="P333" s="512"/>
      <c r="Q333" s="512"/>
      <c r="R333" s="512"/>
      <c r="S333" s="512"/>
      <c r="T333" s="512"/>
      <c r="U333" s="512"/>
      <c r="V333" s="512"/>
      <c r="W333" s="512"/>
      <c r="X333" s="512"/>
      <c r="Y333" s="512"/>
      <c r="Z333" s="512"/>
      <c r="AA333" s="512"/>
      <c r="AB333" s="512"/>
      <c r="AC333" s="512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</row>
    <row r="334" spans="1:40" ht="15.75" customHeight="1">
      <c r="A334" s="512"/>
      <c r="B334" s="582"/>
      <c r="C334" s="512"/>
      <c r="D334" s="512"/>
      <c r="E334" s="512"/>
      <c r="F334" s="512"/>
      <c r="G334" s="512"/>
      <c r="H334" s="512"/>
      <c r="I334" s="512"/>
      <c r="J334" s="512"/>
      <c r="K334" s="512"/>
      <c r="L334" s="512"/>
      <c r="M334" s="512"/>
      <c r="N334" s="512"/>
      <c r="O334" s="512"/>
      <c r="P334" s="512"/>
      <c r="Q334" s="512"/>
      <c r="R334" s="512"/>
      <c r="S334" s="512"/>
      <c r="T334" s="512"/>
      <c r="U334" s="512"/>
      <c r="V334" s="512"/>
      <c r="W334" s="512"/>
      <c r="X334" s="512"/>
      <c r="Y334" s="512"/>
      <c r="Z334" s="512"/>
      <c r="AA334" s="512"/>
      <c r="AB334" s="512"/>
      <c r="AC334" s="512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</row>
    <row r="335" spans="1:40" ht="15.75" customHeight="1">
      <c r="A335" s="512"/>
      <c r="B335" s="582"/>
      <c r="C335" s="512"/>
      <c r="D335" s="512"/>
      <c r="E335" s="512"/>
      <c r="F335" s="512"/>
      <c r="G335" s="512"/>
      <c r="H335" s="512"/>
      <c r="I335" s="512"/>
      <c r="J335" s="512"/>
      <c r="K335" s="512"/>
      <c r="L335" s="512"/>
      <c r="M335" s="512"/>
      <c r="N335" s="512"/>
      <c r="O335" s="512"/>
      <c r="P335" s="512"/>
      <c r="Q335" s="512"/>
      <c r="R335" s="512"/>
      <c r="S335" s="512"/>
      <c r="T335" s="512"/>
      <c r="U335" s="512"/>
      <c r="V335" s="512"/>
      <c r="W335" s="512"/>
      <c r="X335" s="512"/>
      <c r="Y335" s="512"/>
      <c r="Z335" s="512"/>
      <c r="AA335" s="512"/>
      <c r="AB335" s="512"/>
      <c r="AC335" s="512"/>
      <c r="AD335" s="512"/>
      <c r="AE335" s="512"/>
      <c r="AF335" s="512"/>
      <c r="AG335" s="512"/>
      <c r="AH335" s="512"/>
      <c r="AI335" s="512"/>
      <c r="AJ335" s="512"/>
      <c r="AK335" s="512"/>
      <c r="AL335" s="512"/>
      <c r="AM335" s="512"/>
      <c r="AN335" s="512"/>
    </row>
    <row r="336" spans="1:40" ht="15.75" customHeight="1">
      <c r="A336" s="512"/>
      <c r="B336" s="582"/>
      <c r="C336" s="512"/>
      <c r="D336" s="512"/>
      <c r="E336" s="512"/>
      <c r="F336" s="512"/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/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</row>
    <row r="337" spans="1:40" ht="15.75" customHeight="1">
      <c r="A337" s="512"/>
      <c r="B337" s="58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12"/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</row>
    <row r="338" spans="1:40" ht="15.75" customHeight="1">
      <c r="A338" s="512"/>
      <c r="B338" s="582"/>
      <c r="C338" s="512"/>
      <c r="D338" s="512"/>
      <c r="E338" s="512"/>
      <c r="F338" s="512"/>
      <c r="G338" s="512"/>
      <c r="H338" s="512"/>
      <c r="I338" s="512"/>
      <c r="J338" s="512"/>
      <c r="K338" s="512"/>
      <c r="L338" s="512"/>
      <c r="M338" s="512"/>
      <c r="N338" s="512"/>
      <c r="O338" s="512"/>
      <c r="P338" s="512"/>
      <c r="Q338" s="512"/>
      <c r="R338" s="512"/>
      <c r="S338" s="512"/>
      <c r="T338" s="512"/>
      <c r="U338" s="512"/>
      <c r="V338" s="512"/>
      <c r="W338" s="512"/>
      <c r="X338" s="512"/>
      <c r="Y338" s="512"/>
      <c r="Z338" s="512"/>
      <c r="AA338" s="512"/>
      <c r="AB338" s="512"/>
      <c r="AC338" s="512"/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</row>
    <row r="339" spans="1:40" ht="15.75" customHeight="1">
      <c r="A339" s="512"/>
      <c r="B339" s="582"/>
      <c r="C339" s="512"/>
      <c r="D339" s="512"/>
      <c r="E339" s="512"/>
      <c r="F339" s="512"/>
      <c r="G339" s="512"/>
      <c r="H339" s="512"/>
      <c r="I339" s="512"/>
      <c r="J339" s="512"/>
      <c r="K339" s="512"/>
      <c r="L339" s="512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/>
      <c r="AD339" s="512"/>
      <c r="AE339" s="512"/>
      <c r="AF339" s="512"/>
      <c r="AG339" s="512"/>
      <c r="AH339" s="512"/>
      <c r="AI339" s="512"/>
      <c r="AJ339" s="512"/>
      <c r="AK339" s="512"/>
      <c r="AL339" s="512"/>
      <c r="AM339" s="512"/>
      <c r="AN339" s="512"/>
    </row>
    <row r="340" spans="1:40" ht="15.75" customHeight="1">
      <c r="A340" s="512"/>
      <c r="B340" s="582"/>
      <c r="C340" s="512"/>
      <c r="D340" s="512"/>
      <c r="E340" s="512"/>
      <c r="F340" s="512"/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/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</row>
    <row r="341" spans="1:40" ht="15.75" customHeight="1">
      <c r="A341" s="512"/>
      <c r="B341" s="582"/>
      <c r="C341" s="512"/>
      <c r="D341" s="512"/>
      <c r="E341" s="512"/>
      <c r="F341" s="512"/>
      <c r="G341" s="512"/>
      <c r="H341" s="512"/>
      <c r="I341" s="512"/>
      <c r="J341" s="512"/>
      <c r="K341" s="512"/>
      <c r="L341" s="512"/>
      <c r="M341" s="512"/>
      <c r="N341" s="512"/>
      <c r="O341" s="512"/>
      <c r="P341" s="512"/>
      <c r="Q341" s="512"/>
      <c r="R341" s="512"/>
      <c r="S341" s="512"/>
      <c r="T341" s="512"/>
      <c r="U341" s="512"/>
      <c r="V341" s="512"/>
      <c r="W341" s="512"/>
      <c r="X341" s="512"/>
      <c r="Y341" s="512"/>
      <c r="Z341" s="512"/>
      <c r="AA341" s="512"/>
      <c r="AB341" s="512"/>
      <c r="AC341" s="512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</row>
    <row r="342" spans="1:40" ht="15.75" customHeight="1">
      <c r="A342" s="512"/>
      <c r="B342" s="582"/>
      <c r="C342" s="512"/>
      <c r="D342" s="512"/>
      <c r="E342" s="512"/>
      <c r="F342" s="512"/>
      <c r="G342" s="512"/>
      <c r="H342" s="512"/>
      <c r="I342" s="512"/>
      <c r="J342" s="512"/>
      <c r="K342" s="512"/>
      <c r="L342" s="512"/>
      <c r="M342" s="512"/>
      <c r="N342" s="512"/>
      <c r="O342" s="512"/>
      <c r="P342" s="512"/>
      <c r="Q342" s="512"/>
      <c r="R342" s="512"/>
      <c r="S342" s="512"/>
      <c r="T342" s="512"/>
      <c r="U342" s="512"/>
      <c r="V342" s="512"/>
      <c r="W342" s="512"/>
      <c r="X342" s="512"/>
      <c r="Y342" s="512"/>
      <c r="Z342" s="512"/>
      <c r="AA342" s="512"/>
      <c r="AB342" s="512"/>
      <c r="AC342" s="512"/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</row>
    <row r="343" spans="1:40" ht="15.75" customHeight="1">
      <c r="A343" s="512"/>
      <c r="B343" s="582"/>
      <c r="C343" s="512"/>
      <c r="D343" s="512"/>
      <c r="E343" s="512"/>
      <c r="F343" s="512"/>
      <c r="G343" s="512"/>
      <c r="H343" s="512"/>
      <c r="I343" s="512"/>
      <c r="J343" s="512"/>
      <c r="K343" s="512"/>
      <c r="L343" s="512"/>
      <c r="M343" s="512"/>
      <c r="N343" s="512"/>
      <c r="O343" s="512"/>
      <c r="P343" s="512"/>
      <c r="Q343" s="512"/>
      <c r="R343" s="512"/>
      <c r="S343" s="512"/>
      <c r="T343" s="512"/>
      <c r="U343" s="512"/>
      <c r="V343" s="512"/>
      <c r="W343" s="512"/>
      <c r="X343" s="512"/>
      <c r="Y343" s="512"/>
      <c r="Z343" s="512"/>
      <c r="AA343" s="512"/>
      <c r="AB343" s="512"/>
      <c r="AC343" s="512"/>
      <c r="AD343" s="512"/>
      <c r="AE343" s="512"/>
      <c r="AF343" s="512"/>
      <c r="AG343" s="512"/>
      <c r="AH343" s="512"/>
      <c r="AI343" s="512"/>
      <c r="AJ343" s="512"/>
      <c r="AK343" s="512"/>
      <c r="AL343" s="512"/>
      <c r="AM343" s="512"/>
      <c r="AN343" s="512"/>
    </row>
    <row r="344" spans="1:40" ht="15.75" customHeight="1">
      <c r="A344" s="512"/>
      <c r="B344" s="582"/>
      <c r="C344" s="512"/>
      <c r="D344" s="512"/>
      <c r="E344" s="512"/>
      <c r="F344" s="512"/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/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</row>
    <row r="345" spans="1:40" ht="15.75" customHeight="1">
      <c r="A345" s="512"/>
      <c r="B345" s="582"/>
      <c r="C345" s="512"/>
      <c r="D345" s="512"/>
      <c r="E345" s="512"/>
      <c r="F345" s="512"/>
      <c r="G345" s="512"/>
      <c r="H345" s="512"/>
      <c r="I345" s="512"/>
      <c r="J345" s="512"/>
      <c r="K345" s="512"/>
      <c r="L345" s="512"/>
      <c r="M345" s="512"/>
      <c r="N345" s="512"/>
      <c r="O345" s="512"/>
      <c r="P345" s="512"/>
      <c r="Q345" s="512"/>
      <c r="R345" s="512"/>
      <c r="S345" s="512"/>
      <c r="T345" s="512"/>
      <c r="U345" s="512"/>
      <c r="V345" s="512"/>
      <c r="W345" s="512"/>
      <c r="X345" s="512"/>
      <c r="Y345" s="512"/>
      <c r="Z345" s="512"/>
      <c r="AA345" s="512"/>
      <c r="AB345" s="512"/>
      <c r="AC345" s="512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</row>
    <row r="346" spans="1:40" ht="15.75" customHeight="1">
      <c r="A346" s="512"/>
      <c r="B346" s="582"/>
      <c r="C346" s="512"/>
      <c r="D346" s="512"/>
      <c r="E346" s="512"/>
      <c r="F346" s="512"/>
      <c r="G346" s="512"/>
      <c r="H346" s="512"/>
      <c r="I346" s="512"/>
      <c r="J346" s="512"/>
      <c r="K346" s="512"/>
      <c r="L346" s="512"/>
      <c r="M346" s="512"/>
      <c r="N346" s="512"/>
      <c r="O346" s="512"/>
      <c r="P346" s="512"/>
      <c r="Q346" s="512"/>
      <c r="R346" s="512"/>
      <c r="S346" s="512"/>
      <c r="T346" s="512"/>
      <c r="U346" s="512"/>
      <c r="V346" s="512"/>
      <c r="W346" s="512"/>
      <c r="X346" s="512"/>
      <c r="Y346" s="512"/>
      <c r="Z346" s="512"/>
      <c r="AA346" s="512"/>
      <c r="AB346" s="512"/>
      <c r="AC346" s="512"/>
      <c r="AD346" s="512"/>
      <c r="AE346" s="512"/>
      <c r="AF346" s="512"/>
      <c r="AG346" s="512"/>
      <c r="AH346" s="512"/>
      <c r="AI346" s="512"/>
      <c r="AJ346" s="512"/>
      <c r="AK346" s="512"/>
      <c r="AL346" s="512"/>
      <c r="AM346" s="512"/>
      <c r="AN346" s="512"/>
    </row>
    <row r="347" spans="1:40" ht="15.75" customHeight="1">
      <c r="A347" s="512"/>
      <c r="B347" s="582"/>
      <c r="C347" s="512"/>
      <c r="D347" s="512"/>
      <c r="E347" s="512"/>
      <c r="F347" s="512"/>
      <c r="G347" s="512"/>
      <c r="H347" s="512"/>
      <c r="I347" s="512"/>
      <c r="J347" s="512"/>
      <c r="K347" s="512"/>
      <c r="L347" s="512"/>
      <c r="M347" s="512"/>
      <c r="N347" s="512"/>
      <c r="O347" s="512"/>
      <c r="P347" s="512"/>
      <c r="Q347" s="512"/>
      <c r="R347" s="512"/>
      <c r="S347" s="512"/>
      <c r="T347" s="512"/>
      <c r="U347" s="512"/>
      <c r="V347" s="512"/>
      <c r="W347" s="512"/>
      <c r="X347" s="512"/>
      <c r="Y347" s="512"/>
      <c r="Z347" s="512"/>
      <c r="AA347" s="512"/>
      <c r="AB347" s="512"/>
      <c r="AC347" s="512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</row>
    <row r="348" spans="1:40" ht="15.75" customHeight="1">
      <c r="A348" s="512"/>
      <c r="B348" s="582"/>
      <c r="C348" s="512"/>
      <c r="D348" s="512"/>
      <c r="E348" s="512"/>
      <c r="F348" s="512"/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/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</row>
    <row r="349" spans="1:40" ht="15.75" customHeight="1">
      <c r="A349" s="512"/>
      <c r="B349" s="582"/>
      <c r="C349" s="512"/>
      <c r="D349" s="512"/>
      <c r="E349" s="512"/>
      <c r="F349" s="512"/>
      <c r="G349" s="512"/>
      <c r="H349" s="512"/>
      <c r="I349" s="512"/>
      <c r="J349" s="512"/>
      <c r="K349" s="512"/>
      <c r="L349" s="512"/>
      <c r="M349" s="512"/>
      <c r="N349" s="512"/>
      <c r="O349" s="512"/>
      <c r="P349" s="512"/>
      <c r="Q349" s="512"/>
      <c r="R349" s="512"/>
      <c r="S349" s="512"/>
      <c r="T349" s="512"/>
      <c r="U349" s="512"/>
      <c r="V349" s="512"/>
      <c r="W349" s="512"/>
      <c r="X349" s="512"/>
      <c r="Y349" s="512"/>
      <c r="Z349" s="512"/>
      <c r="AA349" s="512"/>
      <c r="AB349" s="512"/>
      <c r="AC349" s="512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</row>
    <row r="350" spans="1:40" ht="15.75" customHeight="1">
      <c r="A350" s="512"/>
      <c r="B350" s="582"/>
      <c r="C350" s="512"/>
      <c r="D350" s="512"/>
      <c r="E350" s="512"/>
      <c r="F350" s="512"/>
      <c r="G350" s="512"/>
      <c r="H350" s="512"/>
      <c r="I350" s="512"/>
      <c r="J350" s="512"/>
      <c r="K350" s="512"/>
      <c r="L350" s="512"/>
      <c r="M350" s="512"/>
      <c r="N350" s="512"/>
      <c r="O350" s="512"/>
      <c r="P350" s="512"/>
      <c r="Q350" s="512"/>
      <c r="R350" s="512"/>
      <c r="S350" s="512"/>
      <c r="T350" s="512"/>
      <c r="U350" s="512"/>
      <c r="V350" s="512"/>
      <c r="W350" s="512"/>
      <c r="X350" s="512"/>
      <c r="Y350" s="512"/>
      <c r="Z350" s="512"/>
      <c r="AA350" s="512"/>
      <c r="AB350" s="512"/>
      <c r="AC350" s="512"/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</row>
    <row r="351" spans="1:40" ht="15.75" customHeight="1">
      <c r="A351" s="512"/>
      <c r="B351" s="582"/>
      <c r="C351" s="512"/>
      <c r="D351" s="512"/>
      <c r="E351" s="512"/>
      <c r="F351" s="512"/>
      <c r="G351" s="512"/>
      <c r="H351" s="512"/>
      <c r="I351" s="512"/>
      <c r="J351" s="512"/>
      <c r="K351" s="512"/>
      <c r="L351" s="512"/>
      <c r="M351" s="512"/>
      <c r="N351" s="512"/>
      <c r="O351" s="512"/>
      <c r="P351" s="512"/>
      <c r="Q351" s="512"/>
      <c r="R351" s="512"/>
      <c r="S351" s="512"/>
      <c r="T351" s="512"/>
      <c r="U351" s="512"/>
      <c r="V351" s="512"/>
      <c r="W351" s="512"/>
      <c r="X351" s="512"/>
      <c r="Y351" s="512"/>
      <c r="Z351" s="512"/>
      <c r="AA351" s="512"/>
      <c r="AB351" s="512"/>
      <c r="AC351" s="512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</row>
    <row r="352" spans="1:40" ht="15.75" customHeight="1">
      <c r="A352" s="512"/>
      <c r="B352" s="582"/>
      <c r="C352" s="512"/>
      <c r="D352" s="512"/>
      <c r="E352" s="512"/>
      <c r="F352" s="512"/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/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</row>
    <row r="353" spans="1:40" ht="15.75" customHeight="1">
      <c r="A353" s="512"/>
      <c r="B353" s="582"/>
      <c r="C353" s="512"/>
      <c r="D353" s="512"/>
      <c r="E353" s="512"/>
      <c r="F353" s="512"/>
      <c r="G353" s="512"/>
      <c r="H353" s="512"/>
      <c r="I353" s="512"/>
      <c r="J353" s="512"/>
      <c r="K353" s="512"/>
      <c r="L353" s="512"/>
      <c r="M353" s="512"/>
      <c r="N353" s="512"/>
      <c r="O353" s="512"/>
      <c r="P353" s="512"/>
      <c r="Q353" s="512"/>
      <c r="R353" s="512"/>
      <c r="S353" s="512"/>
      <c r="T353" s="512"/>
      <c r="U353" s="512"/>
      <c r="V353" s="512"/>
      <c r="W353" s="512"/>
      <c r="X353" s="512"/>
      <c r="Y353" s="512"/>
      <c r="Z353" s="512"/>
      <c r="AA353" s="512"/>
      <c r="AB353" s="512"/>
      <c r="AC353" s="512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</row>
    <row r="354" spans="1:40" ht="15.75" customHeight="1">
      <c r="A354" s="512"/>
      <c r="B354" s="582"/>
      <c r="C354" s="512"/>
      <c r="D354" s="512"/>
      <c r="E354" s="512"/>
      <c r="F354" s="512"/>
      <c r="G354" s="512"/>
      <c r="H354" s="512"/>
      <c r="I354" s="512"/>
      <c r="J354" s="512"/>
      <c r="K354" s="512"/>
      <c r="L354" s="512"/>
      <c r="M354" s="512"/>
      <c r="N354" s="512"/>
      <c r="O354" s="512"/>
      <c r="P354" s="512"/>
      <c r="Q354" s="512"/>
      <c r="R354" s="512"/>
      <c r="S354" s="512"/>
      <c r="T354" s="512"/>
      <c r="U354" s="512"/>
      <c r="V354" s="512"/>
      <c r="W354" s="512"/>
      <c r="X354" s="512"/>
      <c r="Y354" s="512"/>
      <c r="Z354" s="512"/>
      <c r="AA354" s="512"/>
      <c r="AB354" s="512"/>
      <c r="AC354" s="512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</row>
    <row r="355" spans="1:40" ht="15.75" customHeight="1">
      <c r="A355" s="512"/>
      <c r="B355" s="582"/>
      <c r="C355" s="512"/>
      <c r="D355" s="512"/>
      <c r="E355" s="512"/>
      <c r="F355" s="512"/>
      <c r="G355" s="512"/>
      <c r="H355" s="512"/>
      <c r="I355" s="512"/>
      <c r="J355" s="512"/>
      <c r="K355" s="512"/>
      <c r="L355" s="512"/>
      <c r="M355" s="512"/>
      <c r="N355" s="512"/>
      <c r="O355" s="512"/>
      <c r="P355" s="512"/>
      <c r="Q355" s="512"/>
      <c r="R355" s="512"/>
      <c r="S355" s="512"/>
      <c r="T355" s="512"/>
      <c r="U355" s="512"/>
      <c r="V355" s="512"/>
      <c r="W355" s="512"/>
      <c r="X355" s="512"/>
      <c r="Y355" s="512"/>
      <c r="Z355" s="512"/>
      <c r="AA355" s="512"/>
      <c r="AB355" s="512"/>
      <c r="AC355" s="512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</row>
    <row r="356" spans="1:40" ht="15.75" customHeight="1">
      <c r="A356" s="512"/>
      <c r="B356" s="582"/>
      <c r="C356" s="512"/>
      <c r="D356" s="512"/>
      <c r="E356" s="512"/>
      <c r="F356" s="512"/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/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</row>
    <row r="357" spans="1:40" ht="15.75" customHeight="1">
      <c r="A357" s="512"/>
      <c r="B357" s="582"/>
      <c r="C357" s="512"/>
      <c r="D357" s="512"/>
      <c r="E357" s="512"/>
      <c r="F357" s="512"/>
      <c r="G357" s="512"/>
      <c r="H357" s="512"/>
      <c r="I357" s="512"/>
      <c r="J357" s="512"/>
      <c r="K357" s="512"/>
      <c r="L357" s="512"/>
      <c r="M357" s="512"/>
      <c r="N357" s="512"/>
      <c r="O357" s="512"/>
      <c r="P357" s="512"/>
      <c r="Q357" s="512"/>
      <c r="R357" s="512"/>
      <c r="S357" s="512"/>
      <c r="T357" s="512"/>
      <c r="U357" s="512"/>
      <c r="V357" s="512"/>
      <c r="W357" s="512"/>
      <c r="X357" s="512"/>
      <c r="Y357" s="512"/>
      <c r="Z357" s="512"/>
      <c r="AA357" s="512"/>
      <c r="AB357" s="512"/>
      <c r="AC357" s="512"/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</row>
    <row r="358" spans="1:40" ht="15.75" customHeight="1">
      <c r="A358" s="512"/>
      <c r="B358" s="582"/>
      <c r="C358" s="512"/>
      <c r="D358" s="512"/>
      <c r="E358" s="512"/>
      <c r="F358" s="512"/>
      <c r="G358" s="512"/>
      <c r="H358" s="512"/>
      <c r="I358" s="512"/>
      <c r="J358" s="512"/>
      <c r="K358" s="512"/>
      <c r="L358" s="512"/>
      <c r="M358" s="512"/>
      <c r="N358" s="512"/>
      <c r="O358" s="512"/>
      <c r="P358" s="512"/>
      <c r="Q358" s="512"/>
      <c r="R358" s="512"/>
      <c r="S358" s="512"/>
      <c r="T358" s="512"/>
      <c r="U358" s="512"/>
      <c r="V358" s="512"/>
      <c r="W358" s="512"/>
      <c r="X358" s="512"/>
      <c r="Y358" s="512"/>
      <c r="Z358" s="512"/>
      <c r="AA358" s="512"/>
      <c r="AB358" s="512"/>
      <c r="AC358" s="512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</row>
    <row r="359" spans="1:40" ht="15.75" customHeight="1">
      <c r="A359" s="512"/>
      <c r="B359" s="582"/>
      <c r="C359" s="512"/>
      <c r="D359" s="512"/>
      <c r="E359" s="512"/>
      <c r="F359" s="512"/>
      <c r="G359" s="512"/>
      <c r="H359" s="512"/>
      <c r="I359" s="512"/>
      <c r="J359" s="512"/>
      <c r="K359" s="512"/>
      <c r="L359" s="512"/>
      <c r="M359" s="512"/>
      <c r="N359" s="512"/>
      <c r="O359" s="512"/>
      <c r="P359" s="512"/>
      <c r="Q359" s="512"/>
      <c r="R359" s="512"/>
      <c r="S359" s="512"/>
      <c r="T359" s="512"/>
      <c r="U359" s="512"/>
      <c r="V359" s="512"/>
      <c r="W359" s="512"/>
      <c r="X359" s="512"/>
      <c r="Y359" s="512"/>
      <c r="Z359" s="512"/>
      <c r="AA359" s="512"/>
      <c r="AB359" s="512"/>
      <c r="AC359" s="512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</row>
    <row r="360" spans="1:40" ht="15.75" customHeight="1">
      <c r="A360" s="512"/>
      <c r="B360" s="582"/>
      <c r="C360" s="512"/>
      <c r="D360" s="512"/>
      <c r="E360" s="512"/>
      <c r="F360" s="512"/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</row>
    <row r="361" spans="1:40" ht="15.75" customHeight="1">
      <c r="A361" s="512"/>
      <c r="B361" s="582"/>
      <c r="C361" s="512"/>
      <c r="D361" s="512"/>
      <c r="E361" s="512"/>
      <c r="F361" s="512"/>
      <c r="G361" s="512"/>
      <c r="H361" s="512"/>
      <c r="I361" s="512"/>
      <c r="J361" s="512"/>
      <c r="K361" s="512"/>
      <c r="L361" s="512"/>
      <c r="M361" s="512"/>
      <c r="N361" s="512"/>
      <c r="O361" s="512"/>
      <c r="P361" s="512"/>
      <c r="Q361" s="512"/>
      <c r="R361" s="512"/>
      <c r="S361" s="512"/>
      <c r="T361" s="512"/>
      <c r="U361" s="512"/>
      <c r="V361" s="512"/>
      <c r="W361" s="512"/>
      <c r="X361" s="512"/>
      <c r="Y361" s="512"/>
      <c r="Z361" s="512"/>
      <c r="AA361" s="512"/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512"/>
    </row>
    <row r="362" spans="1:40" ht="15.75" customHeight="1">
      <c r="A362" s="512"/>
      <c r="B362" s="582"/>
      <c r="C362" s="512"/>
      <c r="D362" s="512"/>
      <c r="E362" s="512"/>
      <c r="F362" s="512"/>
      <c r="G362" s="512"/>
      <c r="H362" s="512"/>
      <c r="I362" s="512"/>
      <c r="J362" s="512"/>
      <c r="K362" s="512"/>
      <c r="L362" s="512"/>
      <c r="M362" s="512"/>
      <c r="N362" s="512"/>
      <c r="O362" s="512"/>
      <c r="P362" s="512"/>
      <c r="Q362" s="512"/>
      <c r="R362" s="512"/>
      <c r="S362" s="512"/>
      <c r="T362" s="512"/>
      <c r="U362" s="512"/>
      <c r="V362" s="512"/>
      <c r="W362" s="512"/>
      <c r="X362" s="512"/>
      <c r="Y362" s="512"/>
      <c r="Z362" s="512"/>
      <c r="AA362" s="512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</row>
    <row r="363" spans="1:40" ht="15.75" customHeight="1">
      <c r="A363" s="512"/>
      <c r="B363" s="582"/>
      <c r="C363" s="512"/>
      <c r="D363" s="512"/>
      <c r="E363" s="512"/>
      <c r="F363" s="512"/>
      <c r="G363" s="512"/>
      <c r="H363" s="512"/>
      <c r="I363" s="512"/>
      <c r="J363" s="512"/>
      <c r="K363" s="512"/>
      <c r="L363" s="512"/>
      <c r="M363" s="512"/>
      <c r="N363" s="512"/>
      <c r="O363" s="512"/>
      <c r="P363" s="512"/>
      <c r="Q363" s="512"/>
      <c r="R363" s="512"/>
      <c r="S363" s="512"/>
      <c r="T363" s="512"/>
      <c r="U363" s="512"/>
      <c r="V363" s="512"/>
      <c r="W363" s="512"/>
      <c r="X363" s="512"/>
      <c r="Y363" s="512"/>
      <c r="Z363" s="512"/>
      <c r="AA363" s="512"/>
      <c r="AB363" s="512"/>
      <c r="AC363" s="512"/>
      <c r="AD363" s="512"/>
      <c r="AE363" s="512"/>
      <c r="AF363" s="512"/>
      <c r="AG363" s="512"/>
      <c r="AH363" s="512"/>
      <c r="AI363" s="512"/>
      <c r="AJ363" s="512"/>
      <c r="AK363" s="512"/>
      <c r="AL363" s="512"/>
      <c r="AM363" s="512"/>
      <c r="AN363" s="512"/>
    </row>
    <row r="364" spans="1:40" ht="15.75" customHeight="1">
      <c r="A364" s="512"/>
      <c r="B364" s="582"/>
      <c r="C364" s="512"/>
      <c r="D364" s="512"/>
      <c r="E364" s="512"/>
      <c r="F364" s="512"/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/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</row>
    <row r="365" spans="1:40" ht="15.75" customHeight="1">
      <c r="A365" s="512"/>
      <c r="B365" s="582"/>
      <c r="C365" s="512"/>
      <c r="D365" s="512"/>
      <c r="E365" s="512"/>
      <c r="F365" s="512"/>
      <c r="G365" s="512"/>
      <c r="H365" s="512"/>
      <c r="I365" s="512"/>
      <c r="J365" s="512"/>
      <c r="K365" s="512"/>
      <c r="L365" s="512"/>
      <c r="M365" s="512"/>
      <c r="N365" s="512"/>
      <c r="O365" s="512"/>
      <c r="P365" s="512"/>
      <c r="Q365" s="512"/>
      <c r="R365" s="512"/>
      <c r="S365" s="512"/>
      <c r="T365" s="512"/>
      <c r="U365" s="512"/>
      <c r="V365" s="512"/>
      <c r="W365" s="512"/>
      <c r="X365" s="512"/>
      <c r="Y365" s="512"/>
      <c r="Z365" s="512"/>
      <c r="AA365" s="512"/>
      <c r="AB365" s="512"/>
      <c r="AC365" s="512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</row>
    <row r="366" spans="1:40" ht="15.75" customHeight="1">
      <c r="A366" s="512"/>
      <c r="B366" s="582"/>
      <c r="C366" s="512"/>
      <c r="D366" s="512"/>
      <c r="E366" s="512"/>
      <c r="F366" s="512"/>
      <c r="G366" s="512"/>
      <c r="H366" s="512"/>
      <c r="I366" s="512"/>
      <c r="J366" s="512"/>
      <c r="K366" s="512"/>
      <c r="L366" s="512"/>
      <c r="M366" s="512"/>
      <c r="N366" s="512"/>
      <c r="O366" s="512"/>
      <c r="P366" s="512"/>
      <c r="Q366" s="512"/>
      <c r="R366" s="512"/>
      <c r="S366" s="512"/>
      <c r="T366" s="512"/>
      <c r="U366" s="512"/>
      <c r="V366" s="512"/>
      <c r="W366" s="512"/>
      <c r="X366" s="512"/>
      <c r="Y366" s="512"/>
      <c r="Z366" s="512"/>
      <c r="AA366" s="512"/>
      <c r="AB366" s="512"/>
      <c r="AC366" s="512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</row>
    <row r="367" spans="1:40" ht="15.75" customHeight="1">
      <c r="A367" s="512"/>
      <c r="B367" s="582"/>
      <c r="C367" s="512"/>
      <c r="D367" s="512"/>
      <c r="E367" s="512"/>
      <c r="F367" s="512"/>
      <c r="G367" s="512"/>
      <c r="H367" s="512"/>
      <c r="I367" s="512"/>
      <c r="J367" s="512"/>
      <c r="K367" s="512"/>
      <c r="L367" s="512"/>
      <c r="M367" s="512"/>
      <c r="N367" s="512"/>
      <c r="O367" s="512"/>
      <c r="P367" s="512"/>
      <c r="Q367" s="512"/>
      <c r="R367" s="512"/>
      <c r="S367" s="512"/>
      <c r="T367" s="512"/>
      <c r="U367" s="512"/>
      <c r="V367" s="512"/>
      <c r="W367" s="512"/>
      <c r="X367" s="512"/>
      <c r="Y367" s="512"/>
      <c r="Z367" s="512"/>
      <c r="AA367" s="512"/>
      <c r="AB367" s="512"/>
      <c r="AC367" s="512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</row>
    <row r="368" spans="1:40" ht="15.75" customHeight="1">
      <c r="A368" s="512"/>
      <c r="B368" s="582"/>
      <c r="C368" s="512"/>
      <c r="D368" s="512"/>
      <c r="E368" s="512"/>
      <c r="F368" s="512"/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/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</row>
    <row r="369" spans="1:40" ht="15.75" customHeight="1">
      <c r="A369" s="512"/>
      <c r="B369" s="582"/>
      <c r="C369" s="512"/>
      <c r="D369" s="512"/>
      <c r="E369" s="512"/>
      <c r="F369" s="512"/>
      <c r="G369" s="512"/>
      <c r="H369" s="512"/>
      <c r="I369" s="512"/>
      <c r="J369" s="512"/>
      <c r="K369" s="512"/>
      <c r="L369" s="512"/>
      <c r="M369" s="512"/>
      <c r="N369" s="512"/>
      <c r="O369" s="512"/>
      <c r="P369" s="512"/>
      <c r="Q369" s="512"/>
      <c r="R369" s="512"/>
      <c r="S369" s="512"/>
      <c r="T369" s="512"/>
      <c r="U369" s="512"/>
      <c r="V369" s="512"/>
      <c r="W369" s="512"/>
      <c r="X369" s="512"/>
      <c r="Y369" s="512"/>
      <c r="Z369" s="512"/>
      <c r="AA369" s="512"/>
      <c r="AB369" s="512"/>
      <c r="AC369" s="512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</row>
    <row r="370" spans="1:40" ht="15.75" customHeight="1">
      <c r="A370" s="512"/>
      <c r="B370" s="582"/>
      <c r="C370" s="512"/>
      <c r="D370" s="512"/>
      <c r="E370" s="512"/>
      <c r="F370" s="512"/>
      <c r="G370" s="512"/>
      <c r="H370" s="512"/>
      <c r="I370" s="512"/>
      <c r="J370" s="512"/>
      <c r="K370" s="512"/>
      <c r="L370" s="512"/>
      <c r="M370" s="512"/>
      <c r="N370" s="512"/>
      <c r="O370" s="512"/>
      <c r="P370" s="512"/>
      <c r="Q370" s="512"/>
      <c r="R370" s="512"/>
      <c r="S370" s="512"/>
      <c r="T370" s="512"/>
      <c r="U370" s="512"/>
      <c r="V370" s="512"/>
      <c r="W370" s="512"/>
      <c r="X370" s="512"/>
      <c r="Y370" s="512"/>
      <c r="Z370" s="512"/>
      <c r="AA370" s="512"/>
      <c r="AB370" s="512"/>
      <c r="AC370" s="512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</row>
    <row r="371" spans="1:40" ht="15.75" customHeight="1">
      <c r="A371" s="512"/>
      <c r="B371" s="582"/>
      <c r="C371" s="512"/>
      <c r="D371" s="512"/>
      <c r="E371" s="512"/>
      <c r="F371" s="512"/>
      <c r="G371" s="512"/>
      <c r="H371" s="512"/>
      <c r="I371" s="512"/>
      <c r="J371" s="512"/>
      <c r="K371" s="512"/>
      <c r="L371" s="512"/>
      <c r="M371" s="512"/>
      <c r="N371" s="512"/>
      <c r="O371" s="512"/>
      <c r="P371" s="512"/>
      <c r="Q371" s="512"/>
      <c r="R371" s="512"/>
      <c r="S371" s="512"/>
      <c r="T371" s="512"/>
      <c r="U371" s="512"/>
      <c r="V371" s="512"/>
      <c r="W371" s="512"/>
      <c r="X371" s="512"/>
      <c r="Y371" s="512"/>
      <c r="Z371" s="512"/>
      <c r="AA371" s="512"/>
      <c r="AB371" s="512"/>
      <c r="AC371" s="512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</row>
    <row r="372" spans="1:40" ht="15.75" customHeight="1">
      <c r="A372" s="512"/>
      <c r="B372" s="582"/>
      <c r="C372" s="512"/>
      <c r="D372" s="512"/>
      <c r="E372" s="512"/>
      <c r="F372" s="512"/>
      <c r="G372" s="512"/>
      <c r="H372" s="512"/>
      <c r="I372" s="512"/>
      <c r="J372" s="512"/>
      <c r="K372" s="512"/>
      <c r="L372" s="512"/>
      <c r="M372" s="512"/>
      <c r="N372" s="512"/>
      <c r="O372" s="512"/>
      <c r="P372" s="512"/>
      <c r="Q372" s="512"/>
      <c r="R372" s="512"/>
      <c r="S372" s="512"/>
      <c r="T372" s="512"/>
      <c r="U372" s="512"/>
      <c r="V372" s="512"/>
      <c r="W372" s="512"/>
      <c r="X372" s="512"/>
      <c r="Y372" s="512"/>
      <c r="Z372" s="512"/>
      <c r="AA372" s="512"/>
      <c r="AB372" s="512"/>
      <c r="AC372" s="512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</row>
    <row r="373" spans="1:40" ht="15.75" customHeight="1">
      <c r="A373" s="512"/>
      <c r="B373" s="582"/>
      <c r="C373" s="512"/>
      <c r="D373" s="512"/>
      <c r="E373" s="512"/>
      <c r="F373" s="512"/>
      <c r="G373" s="512"/>
      <c r="H373" s="512"/>
      <c r="I373" s="512"/>
      <c r="J373" s="512"/>
      <c r="K373" s="512"/>
      <c r="L373" s="512"/>
      <c r="M373" s="512"/>
      <c r="N373" s="512"/>
      <c r="O373" s="512"/>
      <c r="P373" s="512"/>
      <c r="Q373" s="512"/>
      <c r="R373" s="512"/>
      <c r="S373" s="512"/>
      <c r="T373" s="512"/>
      <c r="U373" s="512"/>
      <c r="V373" s="512"/>
      <c r="W373" s="512"/>
      <c r="X373" s="512"/>
      <c r="Y373" s="512"/>
      <c r="Z373" s="512"/>
      <c r="AA373" s="512"/>
      <c r="AB373" s="512"/>
      <c r="AC373" s="512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</row>
    <row r="374" spans="1:40" ht="15.75" customHeight="1">
      <c r="A374" s="512"/>
      <c r="B374" s="582"/>
      <c r="C374" s="512"/>
      <c r="D374" s="512"/>
      <c r="E374" s="512"/>
      <c r="F374" s="512"/>
      <c r="G374" s="512"/>
      <c r="H374" s="512"/>
      <c r="I374" s="512"/>
      <c r="J374" s="512"/>
      <c r="K374" s="512"/>
      <c r="L374" s="512"/>
      <c r="M374" s="512"/>
      <c r="N374" s="512"/>
      <c r="O374" s="512"/>
      <c r="P374" s="512"/>
      <c r="Q374" s="512"/>
      <c r="R374" s="512"/>
      <c r="S374" s="512"/>
      <c r="T374" s="512"/>
      <c r="U374" s="512"/>
      <c r="V374" s="512"/>
      <c r="W374" s="512"/>
      <c r="X374" s="512"/>
      <c r="Y374" s="512"/>
      <c r="Z374" s="512"/>
      <c r="AA374" s="512"/>
      <c r="AB374" s="512"/>
      <c r="AC374" s="512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</row>
    <row r="375" spans="1:40" ht="15.75" customHeight="1">
      <c r="A375" s="512"/>
      <c r="B375" s="582"/>
      <c r="C375" s="512"/>
      <c r="D375" s="512"/>
      <c r="E375" s="512"/>
      <c r="F375" s="512"/>
      <c r="G375" s="512"/>
      <c r="H375" s="512"/>
      <c r="I375" s="512"/>
      <c r="J375" s="512"/>
      <c r="K375" s="512"/>
      <c r="L375" s="512"/>
      <c r="M375" s="512"/>
      <c r="N375" s="512"/>
      <c r="O375" s="512"/>
      <c r="P375" s="512"/>
      <c r="Q375" s="512"/>
      <c r="R375" s="512"/>
      <c r="S375" s="512"/>
      <c r="T375" s="512"/>
      <c r="U375" s="512"/>
      <c r="V375" s="512"/>
      <c r="W375" s="512"/>
      <c r="X375" s="512"/>
      <c r="Y375" s="512"/>
      <c r="Z375" s="512"/>
      <c r="AA375" s="512"/>
      <c r="AB375" s="512"/>
      <c r="AC375" s="512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</row>
    <row r="376" spans="1:40" ht="15.75" customHeight="1">
      <c r="A376" s="512"/>
      <c r="B376" s="582"/>
      <c r="C376" s="512"/>
      <c r="D376" s="512"/>
      <c r="E376" s="512"/>
      <c r="F376" s="512"/>
      <c r="G376" s="512"/>
      <c r="H376" s="512"/>
      <c r="I376" s="512"/>
      <c r="J376" s="512"/>
      <c r="K376" s="512"/>
      <c r="L376" s="512"/>
      <c r="M376" s="512"/>
      <c r="N376" s="512"/>
      <c r="O376" s="512"/>
      <c r="P376" s="512"/>
      <c r="Q376" s="512"/>
      <c r="R376" s="512"/>
      <c r="S376" s="512"/>
      <c r="T376" s="512"/>
      <c r="U376" s="512"/>
      <c r="V376" s="512"/>
      <c r="W376" s="512"/>
      <c r="X376" s="512"/>
      <c r="Y376" s="512"/>
      <c r="Z376" s="512"/>
      <c r="AA376" s="512"/>
      <c r="AB376" s="512"/>
      <c r="AC376" s="512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</row>
    <row r="377" spans="1:40" ht="15.75" customHeight="1">
      <c r="A377" s="512"/>
      <c r="B377" s="582"/>
      <c r="C377" s="512"/>
      <c r="D377" s="512"/>
      <c r="E377" s="512"/>
      <c r="F377" s="512"/>
      <c r="G377" s="512"/>
      <c r="H377" s="512"/>
      <c r="I377" s="512"/>
      <c r="J377" s="512"/>
      <c r="K377" s="512"/>
      <c r="L377" s="512"/>
      <c r="M377" s="512"/>
      <c r="N377" s="512"/>
      <c r="O377" s="512"/>
      <c r="P377" s="512"/>
      <c r="Q377" s="512"/>
      <c r="R377" s="512"/>
      <c r="S377" s="512"/>
      <c r="T377" s="512"/>
      <c r="U377" s="512"/>
      <c r="V377" s="512"/>
      <c r="W377" s="512"/>
      <c r="X377" s="512"/>
      <c r="Y377" s="512"/>
      <c r="Z377" s="512"/>
      <c r="AA377" s="512"/>
      <c r="AB377" s="512"/>
      <c r="AC377" s="512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</row>
    <row r="378" spans="1:40" ht="15.75" customHeight="1">
      <c r="A378" s="512"/>
      <c r="B378" s="582"/>
      <c r="C378" s="512"/>
      <c r="D378" s="512"/>
      <c r="E378" s="512"/>
      <c r="F378" s="512"/>
      <c r="G378" s="512"/>
      <c r="H378" s="512"/>
      <c r="I378" s="512"/>
      <c r="J378" s="512"/>
      <c r="K378" s="512"/>
      <c r="L378" s="512"/>
      <c r="M378" s="512"/>
      <c r="N378" s="512"/>
      <c r="O378" s="512"/>
      <c r="P378" s="512"/>
      <c r="Q378" s="512"/>
      <c r="R378" s="512"/>
      <c r="S378" s="512"/>
      <c r="T378" s="512"/>
      <c r="U378" s="512"/>
      <c r="V378" s="512"/>
      <c r="W378" s="512"/>
      <c r="X378" s="512"/>
      <c r="Y378" s="512"/>
      <c r="Z378" s="512"/>
      <c r="AA378" s="512"/>
      <c r="AB378" s="512"/>
      <c r="AC378" s="512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</row>
    <row r="379" spans="1:40" ht="15.75" customHeight="1">
      <c r="A379" s="512"/>
      <c r="B379" s="582"/>
      <c r="C379" s="512"/>
      <c r="D379" s="512"/>
      <c r="E379" s="512"/>
      <c r="F379" s="512"/>
      <c r="G379" s="512"/>
      <c r="H379" s="512"/>
      <c r="I379" s="512"/>
      <c r="J379" s="512"/>
      <c r="K379" s="512"/>
      <c r="L379" s="512"/>
      <c r="M379" s="512"/>
      <c r="N379" s="512"/>
      <c r="O379" s="512"/>
      <c r="P379" s="512"/>
      <c r="Q379" s="512"/>
      <c r="R379" s="512"/>
      <c r="S379" s="512"/>
      <c r="T379" s="512"/>
      <c r="U379" s="512"/>
      <c r="V379" s="512"/>
      <c r="W379" s="512"/>
      <c r="X379" s="512"/>
      <c r="Y379" s="512"/>
      <c r="Z379" s="512"/>
      <c r="AA379" s="512"/>
      <c r="AB379" s="512"/>
      <c r="AC379" s="512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</row>
    <row r="380" spans="1:40" ht="15.75" customHeight="1">
      <c r="A380" s="512"/>
      <c r="B380" s="582"/>
      <c r="C380" s="512"/>
      <c r="D380" s="512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512"/>
      <c r="R380" s="512"/>
      <c r="S380" s="512"/>
      <c r="T380" s="512"/>
      <c r="U380" s="512"/>
      <c r="V380" s="512"/>
      <c r="W380" s="512"/>
      <c r="X380" s="512"/>
      <c r="Y380" s="512"/>
      <c r="Z380" s="512"/>
      <c r="AA380" s="512"/>
      <c r="AB380" s="512"/>
      <c r="AC380" s="512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</row>
    <row r="381" spans="1:40" ht="15.75" customHeight="1">
      <c r="A381" s="512"/>
      <c r="B381" s="582"/>
      <c r="C381" s="512"/>
      <c r="D381" s="512"/>
      <c r="E381" s="512"/>
      <c r="F381" s="512"/>
      <c r="G381" s="512"/>
      <c r="H381" s="512"/>
      <c r="I381" s="512"/>
      <c r="J381" s="512"/>
      <c r="K381" s="512"/>
      <c r="L381" s="512"/>
      <c r="M381" s="512"/>
      <c r="N381" s="512"/>
      <c r="O381" s="512"/>
      <c r="P381" s="512"/>
      <c r="Q381" s="512"/>
      <c r="R381" s="512"/>
      <c r="S381" s="512"/>
      <c r="T381" s="512"/>
      <c r="U381" s="512"/>
      <c r="V381" s="512"/>
      <c r="W381" s="512"/>
      <c r="X381" s="512"/>
      <c r="Y381" s="512"/>
      <c r="Z381" s="512"/>
      <c r="AA381" s="512"/>
      <c r="AB381" s="512"/>
      <c r="AC381" s="512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</row>
    <row r="382" spans="1:40" ht="15.75" customHeight="1">
      <c r="A382" s="512"/>
      <c r="B382" s="582"/>
      <c r="C382" s="512"/>
      <c r="D382" s="512"/>
      <c r="E382" s="512"/>
      <c r="F382" s="512"/>
      <c r="G382" s="512"/>
      <c r="H382" s="512"/>
      <c r="I382" s="512"/>
      <c r="J382" s="512"/>
      <c r="K382" s="512"/>
      <c r="L382" s="512"/>
      <c r="M382" s="512"/>
      <c r="N382" s="512"/>
      <c r="O382" s="512"/>
      <c r="P382" s="512"/>
      <c r="Q382" s="512"/>
      <c r="R382" s="512"/>
      <c r="S382" s="512"/>
      <c r="T382" s="512"/>
      <c r="U382" s="512"/>
      <c r="V382" s="512"/>
      <c r="W382" s="512"/>
      <c r="X382" s="512"/>
      <c r="Y382" s="512"/>
      <c r="Z382" s="512"/>
      <c r="AA382" s="512"/>
      <c r="AB382" s="512"/>
      <c r="AC382" s="512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</row>
    <row r="383" spans="1:40" ht="15.75" customHeight="1">
      <c r="A383" s="512"/>
      <c r="B383" s="582"/>
      <c r="C383" s="512"/>
      <c r="D383" s="512"/>
      <c r="E383" s="512"/>
      <c r="F383" s="512"/>
      <c r="G383" s="512"/>
      <c r="H383" s="512"/>
      <c r="I383" s="512"/>
      <c r="J383" s="512"/>
      <c r="K383" s="512"/>
      <c r="L383" s="512"/>
      <c r="M383" s="512"/>
      <c r="N383" s="512"/>
      <c r="O383" s="512"/>
      <c r="P383" s="512"/>
      <c r="Q383" s="512"/>
      <c r="R383" s="512"/>
      <c r="S383" s="512"/>
      <c r="T383" s="512"/>
      <c r="U383" s="512"/>
      <c r="V383" s="512"/>
      <c r="W383" s="512"/>
      <c r="X383" s="512"/>
      <c r="Y383" s="512"/>
      <c r="Z383" s="512"/>
      <c r="AA383" s="512"/>
      <c r="AB383" s="512"/>
      <c r="AC383" s="512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</row>
    <row r="384" spans="1:40" ht="15.75" customHeight="1">
      <c r="A384" s="512"/>
      <c r="B384" s="582"/>
      <c r="C384" s="512"/>
      <c r="D384" s="512"/>
      <c r="E384" s="512"/>
      <c r="F384" s="512"/>
      <c r="G384" s="512"/>
      <c r="H384" s="512"/>
      <c r="I384" s="512"/>
      <c r="J384" s="512"/>
      <c r="K384" s="512"/>
      <c r="L384" s="512"/>
      <c r="M384" s="512"/>
      <c r="N384" s="512"/>
      <c r="O384" s="512"/>
      <c r="P384" s="512"/>
      <c r="Q384" s="512"/>
      <c r="R384" s="512"/>
      <c r="S384" s="512"/>
      <c r="T384" s="512"/>
      <c r="U384" s="512"/>
      <c r="V384" s="512"/>
      <c r="W384" s="512"/>
      <c r="X384" s="512"/>
      <c r="Y384" s="512"/>
      <c r="Z384" s="512"/>
      <c r="AA384" s="512"/>
      <c r="AB384" s="512"/>
      <c r="AC384" s="512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</row>
    <row r="385" spans="1:40" ht="15.75" customHeight="1">
      <c r="A385" s="512"/>
      <c r="B385" s="582"/>
      <c r="C385" s="512"/>
      <c r="D385" s="512"/>
      <c r="E385" s="512"/>
      <c r="F385" s="512"/>
      <c r="G385" s="512"/>
      <c r="H385" s="512"/>
      <c r="I385" s="512"/>
      <c r="J385" s="512"/>
      <c r="K385" s="512"/>
      <c r="L385" s="512"/>
      <c r="M385" s="512"/>
      <c r="N385" s="512"/>
      <c r="O385" s="512"/>
      <c r="P385" s="512"/>
      <c r="Q385" s="512"/>
      <c r="R385" s="512"/>
      <c r="S385" s="512"/>
      <c r="T385" s="512"/>
      <c r="U385" s="512"/>
      <c r="V385" s="512"/>
      <c r="W385" s="512"/>
      <c r="X385" s="512"/>
      <c r="Y385" s="512"/>
      <c r="Z385" s="512"/>
      <c r="AA385" s="512"/>
      <c r="AB385" s="512"/>
      <c r="AC385" s="512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</row>
    <row r="386" spans="1:40" ht="15.75" customHeight="1">
      <c r="A386" s="512"/>
      <c r="B386" s="582"/>
      <c r="C386" s="512"/>
      <c r="D386" s="512"/>
      <c r="E386" s="512"/>
      <c r="F386" s="512"/>
      <c r="G386" s="512"/>
      <c r="H386" s="512"/>
      <c r="I386" s="512"/>
      <c r="J386" s="512"/>
      <c r="K386" s="512"/>
      <c r="L386" s="512"/>
      <c r="M386" s="512"/>
      <c r="N386" s="512"/>
      <c r="O386" s="512"/>
      <c r="P386" s="512"/>
      <c r="Q386" s="512"/>
      <c r="R386" s="512"/>
      <c r="S386" s="512"/>
      <c r="T386" s="512"/>
      <c r="U386" s="512"/>
      <c r="V386" s="512"/>
      <c r="W386" s="512"/>
      <c r="X386" s="512"/>
      <c r="Y386" s="512"/>
      <c r="Z386" s="512"/>
      <c r="AA386" s="512"/>
      <c r="AB386" s="512"/>
      <c r="AC386" s="512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</row>
    <row r="387" spans="1:40" ht="15.75" customHeight="1">
      <c r="A387" s="512"/>
      <c r="B387" s="582"/>
      <c r="C387" s="512"/>
      <c r="D387" s="512"/>
      <c r="E387" s="512"/>
      <c r="F387" s="512"/>
      <c r="G387" s="512"/>
      <c r="H387" s="512"/>
      <c r="I387" s="512"/>
      <c r="J387" s="512"/>
      <c r="K387" s="512"/>
      <c r="L387" s="512"/>
      <c r="M387" s="512"/>
      <c r="N387" s="512"/>
      <c r="O387" s="512"/>
      <c r="P387" s="512"/>
      <c r="Q387" s="512"/>
      <c r="R387" s="512"/>
      <c r="S387" s="512"/>
      <c r="T387" s="512"/>
      <c r="U387" s="512"/>
      <c r="V387" s="512"/>
      <c r="W387" s="512"/>
      <c r="X387" s="512"/>
      <c r="Y387" s="512"/>
      <c r="Z387" s="512"/>
      <c r="AA387" s="512"/>
      <c r="AB387" s="512"/>
      <c r="AC387" s="512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</row>
    <row r="388" spans="1:40" ht="15.75" customHeight="1">
      <c r="A388" s="512"/>
      <c r="B388" s="582"/>
      <c r="C388" s="512"/>
      <c r="D388" s="512"/>
      <c r="E388" s="512"/>
      <c r="F388" s="512"/>
      <c r="G388" s="512"/>
      <c r="H388" s="512"/>
      <c r="I388" s="512"/>
      <c r="J388" s="512"/>
      <c r="K388" s="512"/>
      <c r="L388" s="512"/>
      <c r="M388" s="512"/>
      <c r="N388" s="512"/>
      <c r="O388" s="512"/>
      <c r="P388" s="512"/>
      <c r="Q388" s="512"/>
      <c r="R388" s="512"/>
      <c r="S388" s="512"/>
      <c r="T388" s="512"/>
      <c r="U388" s="512"/>
      <c r="V388" s="512"/>
      <c r="W388" s="512"/>
      <c r="X388" s="512"/>
      <c r="Y388" s="512"/>
      <c r="Z388" s="512"/>
      <c r="AA388" s="512"/>
      <c r="AB388" s="512"/>
      <c r="AC388" s="512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</row>
    <row r="389" spans="1:40" ht="15.75" customHeight="1">
      <c r="A389" s="512"/>
      <c r="B389" s="582"/>
      <c r="C389" s="512"/>
      <c r="D389" s="512"/>
      <c r="E389" s="512"/>
      <c r="F389" s="512"/>
      <c r="G389" s="512"/>
      <c r="H389" s="512"/>
      <c r="I389" s="512"/>
      <c r="J389" s="512"/>
      <c r="K389" s="512"/>
      <c r="L389" s="512"/>
      <c r="M389" s="512"/>
      <c r="N389" s="512"/>
      <c r="O389" s="512"/>
      <c r="P389" s="512"/>
      <c r="Q389" s="512"/>
      <c r="R389" s="512"/>
      <c r="S389" s="512"/>
      <c r="T389" s="512"/>
      <c r="U389" s="512"/>
      <c r="V389" s="512"/>
      <c r="W389" s="512"/>
      <c r="X389" s="512"/>
      <c r="Y389" s="512"/>
      <c r="Z389" s="512"/>
      <c r="AA389" s="512"/>
      <c r="AB389" s="512"/>
      <c r="AC389" s="512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</row>
    <row r="390" spans="1:40" ht="15.75" customHeight="1">
      <c r="A390" s="512"/>
      <c r="B390" s="582"/>
      <c r="C390" s="512"/>
      <c r="D390" s="512"/>
      <c r="E390" s="512"/>
      <c r="F390" s="512"/>
      <c r="G390" s="512"/>
      <c r="H390" s="512"/>
      <c r="I390" s="512"/>
      <c r="J390" s="512"/>
      <c r="K390" s="512"/>
      <c r="L390" s="512"/>
      <c r="M390" s="512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X390" s="512"/>
      <c r="Y390" s="512"/>
      <c r="Z390" s="512"/>
      <c r="AA390" s="512"/>
      <c r="AB390" s="512"/>
      <c r="AC390" s="512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</row>
    <row r="391" spans="1:40" ht="15.75" customHeight="1">
      <c r="A391" s="512"/>
      <c r="B391" s="582"/>
      <c r="C391" s="512"/>
      <c r="D391" s="512"/>
      <c r="E391" s="512"/>
      <c r="F391" s="512"/>
      <c r="G391" s="512"/>
      <c r="H391" s="512"/>
      <c r="I391" s="512"/>
      <c r="J391" s="512"/>
      <c r="K391" s="512"/>
      <c r="L391" s="512"/>
      <c r="M391" s="512"/>
      <c r="N391" s="512"/>
      <c r="O391" s="512"/>
      <c r="P391" s="512"/>
      <c r="Q391" s="512"/>
      <c r="R391" s="512"/>
      <c r="S391" s="512"/>
      <c r="T391" s="512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</row>
    <row r="392" spans="1:40" ht="15.75" customHeight="1">
      <c r="A392" s="512"/>
      <c r="B392" s="58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</row>
    <row r="393" spans="1:40" ht="15.75" customHeight="1">
      <c r="A393" s="512"/>
      <c r="B393" s="582"/>
      <c r="C393" s="512"/>
      <c r="D393" s="512"/>
      <c r="E393" s="512"/>
      <c r="F393" s="512"/>
      <c r="G393" s="512"/>
      <c r="H393" s="512"/>
      <c r="I393" s="512"/>
      <c r="J393" s="512"/>
      <c r="K393" s="512"/>
      <c r="L393" s="512"/>
      <c r="M393" s="512"/>
      <c r="N393" s="512"/>
      <c r="O393" s="512"/>
      <c r="P393" s="512"/>
      <c r="Q393" s="512"/>
      <c r="R393" s="512"/>
      <c r="S393" s="512"/>
      <c r="T393" s="512"/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</row>
    <row r="394" spans="1:40" ht="15.75" customHeight="1">
      <c r="A394" s="512"/>
      <c r="B394" s="582"/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/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</row>
    <row r="395" spans="1:40" ht="15.75" customHeight="1">
      <c r="A395" s="512"/>
      <c r="B395" s="582"/>
      <c r="C395" s="512"/>
      <c r="D395" s="512"/>
      <c r="E395" s="512"/>
      <c r="F395" s="512"/>
      <c r="G395" s="512"/>
      <c r="H395" s="512"/>
      <c r="I395" s="512"/>
      <c r="J395" s="512"/>
      <c r="K395" s="512"/>
      <c r="L395" s="512"/>
      <c r="M395" s="512"/>
      <c r="N395" s="512"/>
      <c r="O395" s="512"/>
      <c r="P395" s="512"/>
      <c r="Q395" s="512"/>
      <c r="R395" s="512"/>
      <c r="S395" s="512"/>
      <c r="T395" s="512"/>
      <c r="U395" s="512"/>
      <c r="V395" s="512"/>
      <c r="W395" s="512"/>
      <c r="X395" s="512"/>
      <c r="Y395" s="512"/>
      <c r="Z395" s="512"/>
      <c r="AA395" s="512"/>
      <c r="AB395" s="512"/>
      <c r="AC395" s="512"/>
      <c r="AD395" s="512"/>
      <c r="AE395" s="512"/>
      <c r="AF395" s="512"/>
      <c r="AG395" s="512"/>
      <c r="AH395" s="512"/>
      <c r="AI395" s="512"/>
      <c r="AJ395" s="512"/>
      <c r="AK395" s="512"/>
      <c r="AL395" s="512"/>
      <c r="AM395" s="512"/>
      <c r="AN395" s="512"/>
    </row>
    <row r="396" spans="1:40" ht="15.75" customHeight="1">
      <c r="A396" s="512"/>
      <c r="B396" s="582"/>
      <c r="C396" s="512"/>
      <c r="D396" s="512"/>
      <c r="E396" s="512"/>
      <c r="F396" s="512"/>
      <c r="G396" s="512"/>
      <c r="H396" s="512"/>
      <c r="I396" s="512"/>
      <c r="J396" s="512"/>
      <c r="K396" s="512"/>
      <c r="L396" s="512"/>
      <c r="M396" s="512"/>
      <c r="N396" s="512"/>
      <c r="O396" s="512"/>
      <c r="P396" s="512"/>
      <c r="Q396" s="512"/>
      <c r="R396" s="512"/>
      <c r="S396" s="512"/>
      <c r="T396" s="512"/>
      <c r="U396" s="512"/>
      <c r="V396" s="512"/>
      <c r="W396" s="512"/>
      <c r="X396" s="512"/>
      <c r="Y396" s="512"/>
      <c r="Z396" s="512"/>
      <c r="AA396" s="512"/>
      <c r="AB396" s="512"/>
      <c r="AC396" s="512"/>
      <c r="AD396" s="512"/>
      <c r="AE396" s="512"/>
      <c r="AF396" s="512"/>
      <c r="AG396" s="512"/>
      <c r="AH396" s="512"/>
      <c r="AI396" s="512"/>
      <c r="AJ396" s="512"/>
      <c r="AK396" s="512"/>
      <c r="AL396" s="512"/>
      <c r="AM396" s="512"/>
      <c r="AN396" s="512"/>
    </row>
    <row r="397" spans="1:40" ht="15.75" customHeight="1">
      <c r="A397" s="512"/>
      <c r="B397" s="582"/>
      <c r="C397" s="512"/>
      <c r="D397" s="512"/>
      <c r="E397" s="512"/>
      <c r="F397" s="512"/>
      <c r="G397" s="512"/>
      <c r="H397" s="512"/>
      <c r="I397" s="512"/>
      <c r="J397" s="512"/>
      <c r="K397" s="512"/>
      <c r="L397" s="512"/>
      <c r="M397" s="512"/>
      <c r="N397" s="512"/>
      <c r="O397" s="512"/>
      <c r="P397" s="512"/>
      <c r="Q397" s="512"/>
      <c r="R397" s="512"/>
      <c r="S397" s="512"/>
      <c r="T397" s="512"/>
      <c r="U397" s="512"/>
      <c r="V397" s="512"/>
      <c r="W397" s="512"/>
      <c r="X397" s="512"/>
      <c r="Y397" s="512"/>
      <c r="Z397" s="512"/>
      <c r="AA397" s="512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</row>
    <row r="398" spans="1:40" ht="15.75" customHeight="1">
      <c r="A398" s="512"/>
      <c r="B398" s="582"/>
      <c r="C398" s="512"/>
      <c r="D398" s="512"/>
      <c r="E398" s="512"/>
      <c r="F398" s="512"/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/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</row>
    <row r="399" spans="1:40" ht="15.75" customHeight="1">
      <c r="A399" s="512"/>
      <c r="B399" s="582"/>
      <c r="C399" s="512"/>
      <c r="D399" s="512"/>
      <c r="E399" s="512"/>
      <c r="F399" s="512"/>
      <c r="G399" s="512"/>
      <c r="H399" s="512"/>
      <c r="I399" s="512"/>
      <c r="J399" s="512"/>
      <c r="K399" s="512"/>
      <c r="L399" s="512"/>
      <c r="M399" s="512"/>
      <c r="N399" s="512"/>
      <c r="O399" s="512"/>
      <c r="P399" s="512"/>
      <c r="Q399" s="512"/>
      <c r="R399" s="512"/>
      <c r="S399" s="512"/>
      <c r="T399" s="512"/>
      <c r="U399" s="512"/>
      <c r="V399" s="512"/>
      <c r="W399" s="512"/>
      <c r="X399" s="512"/>
      <c r="Y399" s="512"/>
      <c r="Z399" s="512"/>
      <c r="AA399" s="512"/>
      <c r="AB399" s="512"/>
      <c r="AC399" s="512"/>
      <c r="AD399" s="512"/>
      <c r="AE399" s="512"/>
      <c r="AF399" s="512"/>
      <c r="AG399" s="512"/>
      <c r="AH399" s="512"/>
      <c r="AI399" s="512"/>
      <c r="AJ399" s="512"/>
      <c r="AK399" s="512"/>
      <c r="AL399" s="512"/>
      <c r="AM399" s="512"/>
      <c r="AN399" s="512"/>
    </row>
    <row r="400" spans="1:40" ht="15.75" customHeight="1">
      <c r="A400" s="512"/>
      <c r="B400" s="582"/>
      <c r="C400" s="512"/>
      <c r="D400" s="512"/>
      <c r="E400" s="512"/>
      <c r="F400" s="512"/>
      <c r="G400" s="512"/>
      <c r="H400" s="512"/>
      <c r="I400" s="512"/>
      <c r="J400" s="512"/>
      <c r="K400" s="512"/>
      <c r="L400" s="512"/>
      <c r="M400" s="512"/>
      <c r="N400" s="512"/>
      <c r="O400" s="512"/>
      <c r="P400" s="512"/>
      <c r="Q400" s="512"/>
      <c r="R400" s="512"/>
      <c r="S400" s="512"/>
      <c r="T400" s="512"/>
      <c r="U400" s="512"/>
      <c r="V400" s="512"/>
      <c r="W400" s="512"/>
      <c r="X400" s="512"/>
      <c r="Y400" s="512"/>
      <c r="Z400" s="512"/>
      <c r="AA400" s="512"/>
      <c r="AB400" s="512"/>
      <c r="AC400" s="512"/>
      <c r="AD400" s="512"/>
      <c r="AE400" s="512"/>
      <c r="AF400" s="512"/>
      <c r="AG400" s="512"/>
      <c r="AH400" s="512"/>
      <c r="AI400" s="512"/>
      <c r="AJ400" s="512"/>
      <c r="AK400" s="512"/>
      <c r="AL400" s="512"/>
      <c r="AM400" s="512"/>
      <c r="AN400" s="512"/>
    </row>
    <row r="401" spans="1:40" ht="15.75" customHeight="1">
      <c r="A401" s="512"/>
      <c r="B401" s="582"/>
      <c r="C401" s="512"/>
      <c r="D401" s="512"/>
      <c r="E401" s="512"/>
      <c r="F401" s="512"/>
      <c r="G401" s="512"/>
      <c r="H401" s="512"/>
      <c r="I401" s="512"/>
      <c r="J401" s="512"/>
      <c r="K401" s="512"/>
      <c r="L401" s="512"/>
      <c r="M401" s="512"/>
      <c r="N401" s="512"/>
      <c r="O401" s="512"/>
      <c r="P401" s="512"/>
      <c r="Q401" s="512"/>
      <c r="R401" s="512"/>
      <c r="S401" s="512"/>
      <c r="T401" s="512"/>
      <c r="U401" s="512"/>
      <c r="V401" s="512"/>
      <c r="W401" s="512"/>
      <c r="X401" s="512"/>
      <c r="Y401" s="512"/>
      <c r="Z401" s="512"/>
      <c r="AA401" s="512"/>
      <c r="AB401" s="512"/>
      <c r="AC401" s="512"/>
      <c r="AD401" s="512"/>
      <c r="AE401" s="512"/>
      <c r="AF401" s="512"/>
      <c r="AG401" s="512"/>
      <c r="AH401" s="512"/>
      <c r="AI401" s="512"/>
      <c r="AJ401" s="512"/>
      <c r="AK401" s="512"/>
      <c r="AL401" s="512"/>
      <c r="AM401" s="512"/>
      <c r="AN401" s="512"/>
    </row>
    <row r="402" spans="1:40" ht="15.75" customHeight="1">
      <c r="A402" s="512"/>
      <c r="B402" s="582"/>
      <c r="C402" s="512"/>
      <c r="D402" s="512"/>
      <c r="E402" s="512"/>
      <c r="F402" s="512"/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/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</row>
    <row r="403" spans="1:40" ht="15.75" customHeight="1">
      <c r="A403" s="512"/>
      <c r="B403" s="582"/>
      <c r="C403" s="512"/>
      <c r="D403" s="512"/>
      <c r="E403" s="512"/>
      <c r="F403" s="512"/>
      <c r="G403" s="512"/>
      <c r="H403" s="512"/>
      <c r="I403" s="512"/>
      <c r="J403" s="512"/>
      <c r="K403" s="512"/>
      <c r="L403" s="512"/>
      <c r="M403" s="512"/>
      <c r="N403" s="512"/>
      <c r="O403" s="512"/>
      <c r="P403" s="512"/>
      <c r="Q403" s="512"/>
      <c r="R403" s="512"/>
      <c r="S403" s="512"/>
      <c r="T403" s="512"/>
      <c r="U403" s="512"/>
      <c r="V403" s="512"/>
      <c r="W403" s="512"/>
      <c r="X403" s="512"/>
      <c r="Y403" s="512"/>
      <c r="Z403" s="512"/>
      <c r="AA403" s="512"/>
      <c r="AB403" s="512"/>
      <c r="AC403" s="512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</row>
    <row r="404" spans="1:40" ht="15.75" customHeight="1">
      <c r="A404" s="512"/>
      <c r="B404" s="582"/>
      <c r="C404" s="512"/>
      <c r="D404" s="512"/>
      <c r="E404" s="512"/>
      <c r="F404" s="512"/>
      <c r="G404" s="512"/>
      <c r="H404" s="512"/>
      <c r="I404" s="512"/>
      <c r="J404" s="512"/>
      <c r="K404" s="512"/>
      <c r="L404" s="512"/>
      <c r="M404" s="512"/>
      <c r="N404" s="512"/>
      <c r="O404" s="512"/>
      <c r="P404" s="512"/>
      <c r="Q404" s="512"/>
      <c r="R404" s="512"/>
      <c r="S404" s="512"/>
      <c r="T404" s="512"/>
      <c r="U404" s="512"/>
      <c r="V404" s="512"/>
      <c r="W404" s="512"/>
      <c r="X404" s="512"/>
      <c r="Y404" s="512"/>
      <c r="Z404" s="512"/>
      <c r="AA404" s="512"/>
      <c r="AB404" s="512"/>
      <c r="AC404" s="512"/>
      <c r="AD404" s="512"/>
      <c r="AE404" s="512"/>
      <c r="AF404" s="512"/>
      <c r="AG404" s="512"/>
      <c r="AH404" s="512"/>
      <c r="AI404" s="512"/>
      <c r="AJ404" s="512"/>
      <c r="AK404" s="512"/>
      <c r="AL404" s="512"/>
      <c r="AM404" s="512"/>
      <c r="AN404" s="512"/>
    </row>
    <row r="405" spans="1:40" ht="15.75" customHeight="1">
      <c r="A405" s="512"/>
      <c r="B405" s="582"/>
      <c r="C405" s="512"/>
      <c r="D405" s="512"/>
      <c r="E405" s="512"/>
      <c r="F405" s="512"/>
      <c r="G405" s="512"/>
      <c r="H405" s="512"/>
      <c r="I405" s="512"/>
      <c r="J405" s="512"/>
      <c r="K405" s="512"/>
      <c r="L405" s="512"/>
      <c r="M405" s="512"/>
      <c r="N405" s="512"/>
      <c r="O405" s="512"/>
      <c r="P405" s="512"/>
      <c r="Q405" s="512"/>
      <c r="R405" s="512"/>
      <c r="S405" s="512"/>
      <c r="T405" s="512"/>
      <c r="U405" s="512"/>
      <c r="V405" s="512"/>
      <c r="W405" s="512"/>
      <c r="X405" s="512"/>
      <c r="Y405" s="512"/>
      <c r="Z405" s="512"/>
      <c r="AA405" s="512"/>
      <c r="AB405" s="512"/>
      <c r="AC405" s="512"/>
      <c r="AD405" s="512"/>
      <c r="AE405" s="512"/>
      <c r="AF405" s="512"/>
      <c r="AG405" s="512"/>
      <c r="AH405" s="512"/>
      <c r="AI405" s="512"/>
      <c r="AJ405" s="512"/>
      <c r="AK405" s="512"/>
      <c r="AL405" s="512"/>
      <c r="AM405" s="512"/>
      <c r="AN405" s="512"/>
    </row>
    <row r="406" spans="1:40" ht="15.75" customHeight="1">
      <c r="A406" s="512"/>
      <c r="B406" s="582"/>
      <c r="C406" s="512"/>
      <c r="D406" s="512"/>
      <c r="E406" s="512"/>
      <c r="F406" s="512"/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/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</row>
    <row r="407" spans="1:40" ht="15.75" customHeight="1">
      <c r="A407" s="512"/>
      <c r="B407" s="582"/>
      <c r="C407" s="512"/>
      <c r="D407" s="512"/>
      <c r="E407" s="512"/>
      <c r="F407" s="512"/>
      <c r="G407" s="512"/>
      <c r="H407" s="512"/>
      <c r="I407" s="512"/>
      <c r="J407" s="512"/>
      <c r="K407" s="512"/>
      <c r="L407" s="512"/>
      <c r="M407" s="512"/>
      <c r="N407" s="512"/>
      <c r="O407" s="512"/>
      <c r="P407" s="512"/>
      <c r="Q407" s="512"/>
      <c r="R407" s="512"/>
      <c r="S407" s="512"/>
      <c r="T407" s="512"/>
      <c r="U407" s="512"/>
      <c r="V407" s="512"/>
      <c r="W407" s="512"/>
      <c r="X407" s="512"/>
      <c r="Y407" s="512"/>
      <c r="Z407" s="512"/>
      <c r="AA407" s="512"/>
      <c r="AB407" s="512"/>
      <c r="AC407" s="512"/>
      <c r="AD407" s="512"/>
      <c r="AE407" s="512"/>
      <c r="AF407" s="512"/>
      <c r="AG407" s="512"/>
      <c r="AH407" s="512"/>
      <c r="AI407" s="512"/>
      <c r="AJ407" s="512"/>
      <c r="AK407" s="512"/>
      <c r="AL407" s="512"/>
      <c r="AM407" s="512"/>
      <c r="AN407" s="512"/>
    </row>
    <row r="408" spans="1:40" ht="15.75" customHeight="1">
      <c r="A408" s="512"/>
      <c r="B408" s="582"/>
      <c r="C408" s="512"/>
      <c r="D408" s="512"/>
      <c r="E408" s="512"/>
      <c r="F408" s="512"/>
      <c r="G408" s="512"/>
      <c r="H408" s="512"/>
      <c r="I408" s="512"/>
      <c r="J408" s="512"/>
      <c r="K408" s="512"/>
      <c r="L408" s="512"/>
      <c r="M408" s="512"/>
      <c r="N408" s="512"/>
      <c r="O408" s="512"/>
      <c r="P408" s="512"/>
      <c r="Q408" s="512"/>
      <c r="R408" s="512"/>
      <c r="S408" s="512"/>
      <c r="T408" s="512"/>
      <c r="U408" s="512"/>
      <c r="V408" s="512"/>
      <c r="W408" s="512"/>
      <c r="X408" s="512"/>
      <c r="Y408" s="512"/>
      <c r="Z408" s="512"/>
      <c r="AA408" s="512"/>
      <c r="AB408" s="512"/>
      <c r="AC408" s="512"/>
      <c r="AD408" s="512"/>
      <c r="AE408" s="512"/>
      <c r="AF408" s="512"/>
      <c r="AG408" s="512"/>
      <c r="AH408" s="512"/>
      <c r="AI408" s="512"/>
      <c r="AJ408" s="512"/>
      <c r="AK408" s="512"/>
      <c r="AL408" s="512"/>
      <c r="AM408" s="512"/>
      <c r="AN408" s="512"/>
    </row>
    <row r="409" spans="1:40" ht="15.75" customHeight="1">
      <c r="A409" s="512"/>
      <c r="B409" s="582"/>
      <c r="C409" s="512"/>
      <c r="D409" s="512"/>
      <c r="E409" s="512"/>
      <c r="F409" s="512"/>
      <c r="G409" s="512"/>
      <c r="H409" s="512"/>
      <c r="I409" s="512"/>
      <c r="J409" s="512"/>
      <c r="K409" s="512"/>
      <c r="L409" s="512"/>
      <c r="M409" s="512"/>
      <c r="N409" s="512"/>
      <c r="O409" s="512"/>
      <c r="P409" s="512"/>
      <c r="Q409" s="512"/>
      <c r="R409" s="512"/>
      <c r="S409" s="512"/>
      <c r="T409" s="512"/>
      <c r="U409" s="512"/>
      <c r="V409" s="512"/>
      <c r="W409" s="512"/>
      <c r="X409" s="512"/>
      <c r="Y409" s="512"/>
      <c r="Z409" s="512"/>
      <c r="AA409" s="512"/>
      <c r="AB409" s="512"/>
      <c r="AC409" s="512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</row>
    <row r="410" spans="1:40" ht="15.75" customHeight="1">
      <c r="A410" s="512"/>
      <c r="B410" s="582"/>
      <c r="C410" s="512"/>
      <c r="D410" s="512"/>
      <c r="E410" s="512"/>
      <c r="F410" s="512"/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/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</row>
    <row r="411" spans="1:40" ht="15.75" customHeight="1">
      <c r="A411" s="512"/>
      <c r="B411" s="582"/>
      <c r="C411" s="512"/>
      <c r="D411" s="512"/>
      <c r="E411" s="512"/>
      <c r="F411" s="512"/>
      <c r="G411" s="512"/>
      <c r="H411" s="512"/>
      <c r="I411" s="512"/>
      <c r="J411" s="512"/>
      <c r="K411" s="512"/>
      <c r="L411" s="512"/>
      <c r="M411" s="512"/>
      <c r="N411" s="512"/>
      <c r="O411" s="512"/>
      <c r="P411" s="512"/>
      <c r="Q411" s="512"/>
      <c r="R411" s="512"/>
      <c r="S411" s="512"/>
      <c r="T411" s="512"/>
      <c r="U411" s="512"/>
      <c r="V411" s="512"/>
      <c r="W411" s="512"/>
      <c r="X411" s="512"/>
      <c r="Y411" s="512"/>
      <c r="Z411" s="512"/>
      <c r="AA411" s="512"/>
      <c r="AB411" s="512"/>
      <c r="AC411" s="512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</row>
    <row r="412" spans="1:40" ht="15.75" customHeight="1">
      <c r="A412" s="512"/>
      <c r="B412" s="582"/>
      <c r="C412" s="512"/>
      <c r="D412" s="512"/>
      <c r="E412" s="512"/>
      <c r="F412" s="512"/>
      <c r="G412" s="512"/>
      <c r="H412" s="512"/>
      <c r="I412" s="512"/>
      <c r="J412" s="512"/>
      <c r="K412" s="512"/>
      <c r="L412" s="512"/>
      <c r="M412" s="512"/>
      <c r="N412" s="512"/>
      <c r="O412" s="512"/>
      <c r="P412" s="512"/>
      <c r="Q412" s="512"/>
      <c r="R412" s="512"/>
      <c r="S412" s="512"/>
      <c r="T412" s="512"/>
      <c r="U412" s="512"/>
      <c r="V412" s="512"/>
      <c r="W412" s="512"/>
      <c r="X412" s="512"/>
      <c r="Y412" s="512"/>
      <c r="Z412" s="512"/>
      <c r="AA412" s="512"/>
      <c r="AB412" s="512"/>
      <c r="AC412" s="512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</row>
    <row r="413" spans="1:40" ht="15.75" customHeight="1">
      <c r="A413" s="512"/>
      <c r="B413" s="582"/>
      <c r="C413" s="512"/>
      <c r="D413" s="512"/>
      <c r="E413" s="512"/>
      <c r="F413" s="512"/>
      <c r="G413" s="512"/>
      <c r="H413" s="512"/>
      <c r="I413" s="512"/>
      <c r="J413" s="512"/>
      <c r="K413" s="512"/>
      <c r="L413" s="512"/>
      <c r="M413" s="512"/>
      <c r="N413" s="512"/>
      <c r="O413" s="512"/>
      <c r="P413" s="512"/>
      <c r="Q413" s="512"/>
      <c r="R413" s="512"/>
      <c r="S413" s="512"/>
      <c r="T413" s="512"/>
      <c r="U413" s="512"/>
      <c r="V413" s="512"/>
      <c r="W413" s="512"/>
      <c r="X413" s="512"/>
      <c r="Y413" s="512"/>
      <c r="Z413" s="512"/>
      <c r="AA413" s="512"/>
      <c r="AB413" s="512"/>
      <c r="AC413" s="512"/>
      <c r="AD413" s="512"/>
      <c r="AE413" s="512"/>
      <c r="AF413" s="512"/>
      <c r="AG413" s="512"/>
      <c r="AH413" s="512"/>
      <c r="AI413" s="512"/>
      <c r="AJ413" s="512"/>
      <c r="AK413" s="512"/>
      <c r="AL413" s="512"/>
      <c r="AM413" s="512"/>
      <c r="AN413" s="512"/>
    </row>
    <row r="414" spans="1:40" ht="15.75" customHeight="1">
      <c r="A414" s="512"/>
      <c r="B414" s="582"/>
      <c r="C414" s="512"/>
      <c r="D414" s="512"/>
      <c r="E414" s="512"/>
      <c r="F414" s="512"/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/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</row>
    <row r="415" spans="1:40" ht="15.75" customHeight="1">
      <c r="A415" s="512"/>
      <c r="B415" s="582"/>
      <c r="C415" s="512"/>
      <c r="D415" s="512"/>
      <c r="E415" s="512"/>
      <c r="F415" s="512"/>
      <c r="G415" s="512"/>
      <c r="H415" s="512"/>
      <c r="I415" s="512"/>
      <c r="J415" s="512"/>
      <c r="K415" s="512"/>
      <c r="L415" s="512"/>
      <c r="M415" s="512"/>
      <c r="N415" s="512"/>
      <c r="O415" s="512"/>
      <c r="P415" s="512"/>
      <c r="Q415" s="512"/>
      <c r="R415" s="512"/>
      <c r="S415" s="512"/>
      <c r="T415" s="512"/>
      <c r="U415" s="512"/>
      <c r="V415" s="512"/>
      <c r="W415" s="512"/>
      <c r="X415" s="512"/>
      <c r="Y415" s="512"/>
      <c r="Z415" s="512"/>
      <c r="AA415" s="512"/>
      <c r="AB415" s="512"/>
      <c r="AC415" s="512"/>
      <c r="AD415" s="512"/>
      <c r="AE415" s="512"/>
      <c r="AF415" s="512"/>
      <c r="AG415" s="512"/>
      <c r="AH415" s="512"/>
      <c r="AI415" s="512"/>
      <c r="AJ415" s="512"/>
      <c r="AK415" s="512"/>
      <c r="AL415" s="512"/>
      <c r="AM415" s="512"/>
      <c r="AN415" s="512"/>
    </row>
    <row r="416" spans="1:40" ht="15.75" customHeight="1">
      <c r="A416" s="512"/>
      <c r="B416" s="582"/>
      <c r="C416" s="512"/>
      <c r="D416" s="512"/>
      <c r="E416" s="512"/>
      <c r="F416" s="512"/>
      <c r="G416" s="512"/>
      <c r="H416" s="512"/>
      <c r="I416" s="512"/>
      <c r="J416" s="512"/>
      <c r="K416" s="512"/>
      <c r="L416" s="512"/>
      <c r="M416" s="512"/>
      <c r="N416" s="512"/>
      <c r="O416" s="512"/>
      <c r="P416" s="512"/>
      <c r="Q416" s="512"/>
      <c r="R416" s="512"/>
      <c r="S416" s="512"/>
      <c r="T416" s="512"/>
      <c r="U416" s="512"/>
      <c r="V416" s="512"/>
      <c r="W416" s="512"/>
      <c r="X416" s="512"/>
      <c r="Y416" s="512"/>
      <c r="Z416" s="512"/>
      <c r="AA416" s="512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</row>
    <row r="417" spans="1:40" ht="15.75" customHeight="1">
      <c r="A417" s="512"/>
      <c r="B417" s="582"/>
      <c r="C417" s="512"/>
      <c r="D417" s="512"/>
      <c r="E417" s="512"/>
      <c r="F417" s="512"/>
      <c r="G417" s="512"/>
      <c r="H417" s="512"/>
      <c r="I417" s="512"/>
      <c r="J417" s="512"/>
      <c r="K417" s="512"/>
      <c r="L417" s="512"/>
      <c r="M417" s="512"/>
      <c r="N417" s="512"/>
      <c r="O417" s="512"/>
      <c r="P417" s="512"/>
      <c r="Q417" s="512"/>
      <c r="R417" s="512"/>
      <c r="S417" s="512"/>
      <c r="T417" s="512"/>
      <c r="U417" s="512"/>
      <c r="V417" s="512"/>
      <c r="W417" s="512"/>
      <c r="X417" s="512"/>
      <c r="Y417" s="512"/>
      <c r="Z417" s="512"/>
      <c r="AA417" s="512"/>
      <c r="AB417" s="512"/>
      <c r="AC417" s="512"/>
      <c r="AD417" s="512"/>
      <c r="AE417" s="512"/>
      <c r="AF417" s="512"/>
      <c r="AG417" s="512"/>
      <c r="AH417" s="512"/>
      <c r="AI417" s="512"/>
      <c r="AJ417" s="512"/>
      <c r="AK417" s="512"/>
      <c r="AL417" s="512"/>
      <c r="AM417" s="512"/>
      <c r="AN417" s="512"/>
    </row>
    <row r="418" spans="1:40" ht="15.75" customHeight="1">
      <c r="A418" s="512"/>
      <c r="B418" s="582"/>
      <c r="C418" s="512"/>
      <c r="D418" s="512"/>
      <c r="E418" s="512"/>
      <c r="F418" s="512"/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/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</row>
    <row r="419" spans="1:40" ht="15.75" customHeight="1">
      <c r="A419" s="512"/>
      <c r="B419" s="582"/>
      <c r="C419" s="512"/>
      <c r="D419" s="512"/>
      <c r="E419" s="512"/>
      <c r="F419" s="512"/>
      <c r="G419" s="512"/>
      <c r="H419" s="512"/>
      <c r="I419" s="512"/>
      <c r="J419" s="512"/>
      <c r="K419" s="512"/>
      <c r="L419" s="512"/>
      <c r="M419" s="512"/>
      <c r="N419" s="512"/>
      <c r="O419" s="512"/>
      <c r="P419" s="512"/>
      <c r="Q419" s="512"/>
      <c r="R419" s="512"/>
      <c r="S419" s="512"/>
      <c r="T419" s="512"/>
      <c r="U419" s="512"/>
      <c r="V419" s="512"/>
      <c r="W419" s="512"/>
      <c r="X419" s="512"/>
      <c r="Y419" s="512"/>
      <c r="Z419" s="512"/>
      <c r="AA419" s="512"/>
      <c r="AB419" s="512"/>
      <c r="AC419" s="512"/>
      <c r="AD419" s="512"/>
      <c r="AE419" s="512"/>
      <c r="AF419" s="512"/>
      <c r="AG419" s="512"/>
      <c r="AH419" s="512"/>
      <c r="AI419" s="512"/>
      <c r="AJ419" s="512"/>
      <c r="AK419" s="512"/>
      <c r="AL419" s="512"/>
      <c r="AM419" s="512"/>
      <c r="AN419" s="512"/>
    </row>
    <row r="420" spans="1:40" ht="15.75" customHeight="1">
      <c r="A420" s="512"/>
      <c r="B420" s="582"/>
      <c r="C420" s="512"/>
      <c r="D420" s="512"/>
      <c r="E420" s="512"/>
      <c r="F420" s="512"/>
      <c r="G420" s="512"/>
      <c r="H420" s="512"/>
      <c r="I420" s="512"/>
      <c r="J420" s="512"/>
      <c r="K420" s="512"/>
      <c r="L420" s="512"/>
      <c r="M420" s="512"/>
      <c r="N420" s="512"/>
      <c r="O420" s="512"/>
      <c r="P420" s="512"/>
      <c r="Q420" s="512"/>
      <c r="R420" s="512"/>
      <c r="S420" s="512"/>
      <c r="T420" s="512"/>
      <c r="U420" s="512"/>
      <c r="V420" s="512"/>
      <c r="W420" s="512"/>
      <c r="X420" s="512"/>
      <c r="Y420" s="512"/>
      <c r="Z420" s="512"/>
      <c r="AA420" s="512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</row>
    <row r="421" spans="1:40" ht="15.75" customHeight="1">
      <c r="A421" s="512"/>
      <c r="B421" s="582"/>
      <c r="C421" s="512"/>
      <c r="D421" s="512"/>
      <c r="E421" s="512"/>
      <c r="F421" s="512"/>
      <c r="G421" s="512"/>
      <c r="H421" s="512"/>
      <c r="I421" s="512"/>
      <c r="J421" s="512"/>
      <c r="K421" s="512"/>
      <c r="L421" s="512"/>
      <c r="M421" s="512"/>
      <c r="N421" s="512"/>
      <c r="O421" s="512"/>
      <c r="P421" s="512"/>
      <c r="Q421" s="512"/>
      <c r="R421" s="512"/>
      <c r="S421" s="512"/>
      <c r="T421" s="512"/>
      <c r="U421" s="512"/>
      <c r="V421" s="512"/>
      <c r="W421" s="512"/>
      <c r="X421" s="512"/>
      <c r="Y421" s="512"/>
      <c r="Z421" s="512"/>
      <c r="AA421" s="512"/>
      <c r="AB421" s="512"/>
      <c r="AC421" s="512"/>
      <c r="AD421" s="512"/>
      <c r="AE421" s="512"/>
      <c r="AF421" s="512"/>
      <c r="AG421" s="512"/>
      <c r="AH421" s="512"/>
      <c r="AI421" s="512"/>
      <c r="AJ421" s="512"/>
      <c r="AK421" s="512"/>
      <c r="AL421" s="512"/>
      <c r="AM421" s="512"/>
      <c r="AN421" s="512"/>
    </row>
    <row r="422" spans="1:40" ht="15.75" customHeight="1">
      <c r="A422" s="512"/>
      <c r="B422" s="582"/>
      <c r="C422" s="512"/>
      <c r="D422" s="512"/>
      <c r="E422" s="512"/>
      <c r="F422" s="512"/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/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</row>
    <row r="423" spans="1:40" ht="15.75" customHeight="1">
      <c r="A423" s="512"/>
      <c r="B423" s="582"/>
      <c r="C423" s="512"/>
      <c r="D423" s="512"/>
      <c r="E423" s="512"/>
      <c r="F423" s="512"/>
      <c r="G423" s="512"/>
      <c r="H423" s="512"/>
      <c r="I423" s="512"/>
      <c r="J423" s="512"/>
      <c r="K423" s="512"/>
      <c r="L423" s="512"/>
      <c r="M423" s="512"/>
      <c r="N423" s="512"/>
      <c r="O423" s="512"/>
      <c r="P423" s="512"/>
      <c r="Q423" s="512"/>
      <c r="R423" s="512"/>
      <c r="S423" s="512"/>
      <c r="T423" s="512"/>
      <c r="U423" s="512"/>
      <c r="V423" s="512"/>
      <c r="W423" s="512"/>
      <c r="X423" s="512"/>
      <c r="Y423" s="512"/>
      <c r="Z423" s="512"/>
      <c r="AA423" s="512"/>
      <c r="AB423" s="512"/>
      <c r="AC423" s="512"/>
      <c r="AD423" s="512"/>
      <c r="AE423" s="512"/>
      <c r="AF423" s="512"/>
      <c r="AG423" s="512"/>
      <c r="AH423" s="512"/>
      <c r="AI423" s="512"/>
      <c r="AJ423" s="512"/>
      <c r="AK423" s="512"/>
      <c r="AL423" s="512"/>
      <c r="AM423" s="512"/>
      <c r="AN423" s="512"/>
    </row>
    <row r="424" spans="1:40" ht="15.75" customHeight="1">
      <c r="A424" s="512"/>
      <c r="B424" s="582"/>
      <c r="C424" s="512"/>
      <c r="D424" s="512"/>
      <c r="E424" s="512"/>
      <c r="F424" s="512"/>
      <c r="G424" s="512"/>
      <c r="H424" s="512"/>
      <c r="I424" s="512"/>
      <c r="J424" s="512"/>
      <c r="K424" s="512"/>
      <c r="L424" s="512"/>
      <c r="M424" s="512"/>
      <c r="N424" s="512"/>
      <c r="O424" s="512"/>
      <c r="P424" s="512"/>
      <c r="Q424" s="512"/>
      <c r="R424" s="512"/>
      <c r="S424" s="512"/>
      <c r="T424" s="512"/>
      <c r="U424" s="512"/>
      <c r="V424" s="512"/>
      <c r="W424" s="512"/>
      <c r="X424" s="512"/>
      <c r="Y424" s="512"/>
      <c r="Z424" s="512"/>
      <c r="AA424" s="512"/>
      <c r="AB424" s="512"/>
      <c r="AC424" s="512"/>
      <c r="AD424" s="512"/>
      <c r="AE424" s="512"/>
      <c r="AF424" s="512"/>
      <c r="AG424" s="512"/>
      <c r="AH424" s="512"/>
      <c r="AI424" s="512"/>
      <c r="AJ424" s="512"/>
      <c r="AK424" s="512"/>
      <c r="AL424" s="512"/>
      <c r="AM424" s="512"/>
      <c r="AN424" s="512"/>
    </row>
    <row r="425" spans="1:40" ht="15.75" customHeight="1">
      <c r="A425" s="512"/>
      <c r="B425" s="582"/>
      <c r="C425" s="512"/>
      <c r="D425" s="512"/>
      <c r="E425" s="512"/>
      <c r="F425" s="512"/>
      <c r="G425" s="512"/>
      <c r="H425" s="512"/>
      <c r="I425" s="512"/>
      <c r="J425" s="512"/>
      <c r="K425" s="512"/>
      <c r="L425" s="512"/>
      <c r="M425" s="512"/>
      <c r="N425" s="512"/>
      <c r="O425" s="512"/>
      <c r="P425" s="512"/>
      <c r="Q425" s="512"/>
      <c r="R425" s="512"/>
      <c r="S425" s="512"/>
      <c r="T425" s="512"/>
      <c r="U425" s="512"/>
      <c r="V425" s="512"/>
      <c r="W425" s="512"/>
      <c r="X425" s="512"/>
      <c r="Y425" s="512"/>
      <c r="Z425" s="512"/>
      <c r="AA425" s="512"/>
      <c r="AB425" s="512"/>
      <c r="AC425" s="512"/>
      <c r="AD425" s="512"/>
      <c r="AE425" s="512"/>
      <c r="AF425" s="512"/>
      <c r="AG425" s="512"/>
      <c r="AH425" s="512"/>
      <c r="AI425" s="512"/>
      <c r="AJ425" s="512"/>
      <c r="AK425" s="512"/>
      <c r="AL425" s="512"/>
      <c r="AM425" s="512"/>
      <c r="AN425" s="512"/>
    </row>
    <row r="426" spans="1:40" ht="15.75" customHeight="1">
      <c r="A426" s="512"/>
      <c r="B426" s="582"/>
      <c r="C426" s="512"/>
      <c r="D426" s="512"/>
      <c r="E426" s="512"/>
      <c r="F426" s="512"/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/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</row>
    <row r="427" spans="1:40" ht="15.75" customHeight="1">
      <c r="A427" s="512"/>
      <c r="B427" s="582"/>
      <c r="C427" s="512"/>
      <c r="D427" s="512"/>
      <c r="E427" s="512"/>
      <c r="F427" s="512"/>
      <c r="G427" s="512"/>
      <c r="H427" s="512"/>
      <c r="I427" s="512"/>
      <c r="J427" s="512"/>
      <c r="K427" s="512"/>
      <c r="L427" s="512"/>
      <c r="M427" s="512"/>
      <c r="N427" s="512"/>
      <c r="O427" s="512"/>
      <c r="P427" s="512"/>
      <c r="Q427" s="512"/>
      <c r="R427" s="512"/>
      <c r="S427" s="512"/>
      <c r="T427" s="512"/>
      <c r="U427" s="512"/>
      <c r="V427" s="512"/>
      <c r="W427" s="512"/>
      <c r="X427" s="512"/>
      <c r="Y427" s="512"/>
      <c r="Z427" s="512"/>
      <c r="AA427" s="512"/>
      <c r="AB427" s="512"/>
      <c r="AC427" s="512"/>
      <c r="AD427" s="512"/>
      <c r="AE427" s="512"/>
      <c r="AF427" s="512"/>
      <c r="AG427" s="512"/>
      <c r="AH427" s="512"/>
      <c r="AI427" s="512"/>
      <c r="AJ427" s="512"/>
      <c r="AK427" s="512"/>
      <c r="AL427" s="512"/>
      <c r="AM427" s="512"/>
      <c r="AN427" s="512"/>
    </row>
    <row r="428" spans="1:40" ht="15.75" customHeight="1">
      <c r="A428" s="512"/>
      <c r="B428" s="58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2"/>
      <c r="V428" s="512"/>
      <c r="W428" s="512"/>
      <c r="X428" s="512"/>
      <c r="Y428" s="512"/>
      <c r="Z428" s="512"/>
      <c r="AA428" s="512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</row>
    <row r="429" spans="1:40" ht="15.75" customHeight="1">
      <c r="A429" s="512"/>
      <c r="B429" s="582"/>
      <c r="C429" s="512"/>
      <c r="D429" s="512"/>
      <c r="E429" s="512"/>
      <c r="F429" s="512"/>
      <c r="G429" s="512"/>
      <c r="H429" s="512"/>
      <c r="I429" s="512"/>
      <c r="J429" s="512"/>
      <c r="K429" s="512"/>
      <c r="L429" s="512"/>
      <c r="M429" s="512"/>
      <c r="N429" s="512"/>
      <c r="O429" s="512"/>
      <c r="P429" s="512"/>
      <c r="Q429" s="512"/>
      <c r="R429" s="512"/>
      <c r="S429" s="512"/>
      <c r="T429" s="512"/>
      <c r="U429" s="512"/>
      <c r="V429" s="512"/>
      <c r="W429" s="512"/>
      <c r="X429" s="512"/>
      <c r="Y429" s="512"/>
      <c r="Z429" s="512"/>
      <c r="AA429" s="512"/>
      <c r="AB429" s="512"/>
      <c r="AC429" s="512"/>
      <c r="AD429" s="512"/>
      <c r="AE429" s="512"/>
      <c r="AF429" s="512"/>
      <c r="AG429" s="512"/>
      <c r="AH429" s="512"/>
      <c r="AI429" s="512"/>
      <c r="AJ429" s="512"/>
      <c r="AK429" s="512"/>
      <c r="AL429" s="512"/>
      <c r="AM429" s="512"/>
      <c r="AN429" s="512"/>
    </row>
    <row r="430" spans="1:40" ht="15.75" customHeight="1">
      <c r="A430" s="512"/>
      <c r="B430" s="582"/>
      <c r="C430" s="512"/>
      <c r="D430" s="512"/>
      <c r="E430" s="512"/>
      <c r="F430" s="512"/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/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</row>
    <row r="431" spans="1:40" ht="15.75" customHeight="1">
      <c r="A431" s="512"/>
      <c r="B431" s="582"/>
      <c r="C431" s="512"/>
      <c r="D431" s="512"/>
      <c r="E431" s="512"/>
      <c r="F431" s="512"/>
      <c r="G431" s="512"/>
      <c r="H431" s="512"/>
      <c r="I431" s="512"/>
      <c r="J431" s="512"/>
      <c r="K431" s="512"/>
      <c r="L431" s="512"/>
      <c r="M431" s="512"/>
      <c r="N431" s="512"/>
      <c r="O431" s="512"/>
      <c r="P431" s="512"/>
      <c r="Q431" s="512"/>
      <c r="R431" s="512"/>
      <c r="S431" s="512"/>
      <c r="T431" s="512"/>
      <c r="U431" s="512"/>
      <c r="V431" s="512"/>
      <c r="W431" s="512"/>
      <c r="X431" s="512"/>
      <c r="Y431" s="512"/>
      <c r="Z431" s="512"/>
      <c r="AA431" s="512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</row>
    <row r="432" spans="1:40" ht="15.75" customHeight="1">
      <c r="A432" s="512"/>
      <c r="B432" s="582"/>
      <c r="C432" s="512"/>
      <c r="D432" s="512"/>
      <c r="E432" s="512"/>
      <c r="F432" s="512"/>
      <c r="G432" s="512"/>
      <c r="H432" s="512"/>
      <c r="I432" s="512"/>
      <c r="J432" s="512"/>
      <c r="K432" s="512"/>
      <c r="L432" s="512"/>
      <c r="M432" s="512"/>
      <c r="N432" s="512"/>
      <c r="O432" s="512"/>
      <c r="P432" s="512"/>
      <c r="Q432" s="512"/>
      <c r="R432" s="512"/>
      <c r="S432" s="512"/>
      <c r="T432" s="512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</row>
    <row r="433" spans="1:40" ht="15.75" customHeight="1">
      <c r="A433" s="512"/>
      <c r="B433" s="58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</row>
    <row r="434" spans="1:40" ht="15.75" customHeight="1">
      <c r="A434" s="512"/>
      <c r="B434" s="582"/>
      <c r="C434" s="512"/>
      <c r="D434" s="512"/>
      <c r="E434" s="512"/>
      <c r="F434" s="512"/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</row>
    <row r="435" spans="1:40" ht="15.75" customHeight="1">
      <c r="A435" s="512"/>
      <c r="B435" s="582"/>
      <c r="C435" s="512"/>
      <c r="D435" s="512"/>
      <c r="E435" s="512"/>
      <c r="F435" s="512"/>
      <c r="G435" s="512"/>
      <c r="H435" s="512"/>
      <c r="I435" s="512"/>
      <c r="J435" s="512"/>
      <c r="K435" s="512"/>
      <c r="L435" s="512"/>
      <c r="M435" s="512"/>
      <c r="N435" s="512"/>
      <c r="O435" s="512"/>
      <c r="P435" s="512"/>
      <c r="Q435" s="512"/>
      <c r="R435" s="512"/>
      <c r="S435" s="512"/>
      <c r="T435" s="512"/>
      <c r="U435" s="512"/>
      <c r="V435" s="512"/>
      <c r="W435" s="512"/>
      <c r="X435" s="512"/>
      <c r="Y435" s="512"/>
      <c r="Z435" s="512"/>
      <c r="AA435" s="512"/>
      <c r="AB435" s="512"/>
      <c r="AC435" s="512"/>
      <c r="AD435" s="512"/>
      <c r="AE435" s="512"/>
      <c r="AF435" s="512"/>
      <c r="AG435" s="512"/>
      <c r="AH435" s="512"/>
      <c r="AI435" s="512"/>
      <c r="AJ435" s="512"/>
      <c r="AK435" s="512"/>
      <c r="AL435" s="512"/>
      <c r="AM435" s="512"/>
      <c r="AN435" s="512"/>
    </row>
    <row r="436" spans="1:40" ht="15.75" customHeight="1">
      <c r="A436" s="512"/>
      <c r="B436" s="582"/>
      <c r="C436" s="512"/>
      <c r="D436" s="512"/>
      <c r="E436" s="512"/>
      <c r="F436" s="512"/>
      <c r="G436" s="512"/>
      <c r="H436" s="512"/>
      <c r="I436" s="512"/>
      <c r="J436" s="512"/>
      <c r="K436" s="512"/>
      <c r="L436" s="512"/>
      <c r="M436" s="512"/>
      <c r="N436" s="512"/>
      <c r="O436" s="512"/>
      <c r="P436" s="512"/>
      <c r="Q436" s="512"/>
      <c r="R436" s="512"/>
      <c r="S436" s="512"/>
      <c r="T436" s="512"/>
      <c r="U436" s="512"/>
      <c r="V436" s="512"/>
      <c r="W436" s="512"/>
      <c r="X436" s="512"/>
      <c r="Y436" s="512"/>
      <c r="Z436" s="512"/>
      <c r="AA436" s="512"/>
      <c r="AB436" s="512"/>
      <c r="AC436" s="512"/>
      <c r="AD436" s="512"/>
      <c r="AE436" s="512"/>
      <c r="AF436" s="512"/>
      <c r="AG436" s="512"/>
      <c r="AH436" s="512"/>
      <c r="AI436" s="512"/>
      <c r="AJ436" s="512"/>
      <c r="AK436" s="512"/>
      <c r="AL436" s="512"/>
      <c r="AM436" s="512"/>
      <c r="AN436" s="512"/>
    </row>
    <row r="437" spans="1:40" ht="15.75" customHeight="1">
      <c r="A437" s="512"/>
      <c r="B437" s="582"/>
      <c r="C437" s="512"/>
      <c r="D437" s="512"/>
      <c r="E437" s="512"/>
      <c r="F437" s="512"/>
      <c r="G437" s="512"/>
      <c r="H437" s="512"/>
      <c r="I437" s="512"/>
      <c r="J437" s="512"/>
      <c r="K437" s="512"/>
      <c r="L437" s="512"/>
      <c r="M437" s="512"/>
      <c r="N437" s="512"/>
      <c r="O437" s="512"/>
      <c r="P437" s="512"/>
      <c r="Q437" s="512"/>
      <c r="R437" s="512"/>
      <c r="S437" s="512"/>
      <c r="T437" s="512"/>
      <c r="U437" s="512"/>
      <c r="V437" s="512"/>
      <c r="W437" s="512"/>
      <c r="X437" s="512"/>
      <c r="Y437" s="512"/>
      <c r="Z437" s="512"/>
      <c r="AA437" s="512"/>
      <c r="AB437" s="512"/>
      <c r="AC437" s="512"/>
      <c r="AD437" s="512"/>
      <c r="AE437" s="512"/>
      <c r="AF437" s="512"/>
      <c r="AG437" s="512"/>
      <c r="AH437" s="512"/>
      <c r="AI437" s="512"/>
      <c r="AJ437" s="512"/>
      <c r="AK437" s="512"/>
      <c r="AL437" s="512"/>
      <c r="AM437" s="512"/>
      <c r="AN437" s="512"/>
    </row>
    <row r="438" spans="1:40" ht="15.75" customHeight="1">
      <c r="A438" s="512"/>
      <c r="B438" s="582"/>
      <c r="C438" s="512"/>
      <c r="D438" s="512"/>
      <c r="E438" s="512"/>
      <c r="F438" s="512"/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/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</row>
    <row r="439" spans="1:40" ht="15.75" customHeight="1">
      <c r="A439" s="512"/>
      <c r="B439" s="582"/>
      <c r="C439" s="512"/>
      <c r="D439" s="512"/>
      <c r="E439" s="512"/>
      <c r="F439" s="512"/>
      <c r="G439" s="512"/>
      <c r="H439" s="512"/>
      <c r="I439" s="512"/>
      <c r="J439" s="512"/>
      <c r="K439" s="512"/>
      <c r="L439" s="512"/>
      <c r="M439" s="512"/>
      <c r="N439" s="512"/>
      <c r="O439" s="512"/>
      <c r="P439" s="512"/>
      <c r="Q439" s="512"/>
      <c r="R439" s="512"/>
      <c r="S439" s="512"/>
      <c r="T439" s="512"/>
      <c r="U439" s="512"/>
      <c r="V439" s="512"/>
      <c r="W439" s="512"/>
      <c r="X439" s="512"/>
      <c r="Y439" s="512"/>
      <c r="Z439" s="512"/>
      <c r="AA439" s="512"/>
      <c r="AB439" s="512"/>
      <c r="AC439" s="512"/>
      <c r="AD439" s="512"/>
      <c r="AE439" s="512"/>
      <c r="AF439" s="512"/>
      <c r="AG439" s="512"/>
      <c r="AH439" s="512"/>
      <c r="AI439" s="512"/>
      <c r="AJ439" s="512"/>
      <c r="AK439" s="512"/>
      <c r="AL439" s="512"/>
      <c r="AM439" s="512"/>
      <c r="AN439" s="512"/>
    </row>
    <row r="440" spans="1:40" ht="15.75" customHeight="1">
      <c r="A440" s="512"/>
      <c r="B440" s="582"/>
      <c r="C440" s="512"/>
      <c r="D440" s="512"/>
      <c r="E440" s="512"/>
      <c r="F440" s="512"/>
      <c r="G440" s="512"/>
      <c r="H440" s="512"/>
      <c r="I440" s="512"/>
      <c r="J440" s="512"/>
      <c r="K440" s="512"/>
      <c r="L440" s="512"/>
      <c r="M440" s="512"/>
      <c r="N440" s="512"/>
      <c r="O440" s="512"/>
      <c r="P440" s="512"/>
      <c r="Q440" s="512"/>
      <c r="R440" s="512"/>
      <c r="S440" s="512"/>
      <c r="T440" s="512"/>
      <c r="U440" s="512"/>
      <c r="V440" s="512"/>
      <c r="W440" s="512"/>
      <c r="X440" s="512"/>
      <c r="Y440" s="512"/>
      <c r="Z440" s="512"/>
      <c r="AA440" s="512"/>
      <c r="AB440" s="512"/>
      <c r="AC440" s="512"/>
      <c r="AD440" s="512"/>
      <c r="AE440" s="512"/>
      <c r="AF440" s="512"/>
      <c r="AG440" s="512"/>
      <c r="AH440" s="512"/>
      <c r="AI440" s="512"/>
      <c r="AJ440" s="512"/>
      <c r="AK440" s="512"/>
      <c r="AL440" s="512"/>
      <c r="AM440" s="512"/>
      <c r="AN440" s="512"/>
    </row>
    <row r="441" spans="1:40" ht="15.75" customHeight="1">
      <c r="A441" s="512"/>
      <c r="B441" s="582"/>
      <c r="C441" s="512"/>
      <c r="D441" s="512"/>
      <c r="E441" s="512"/>
      <c r="F441" s="512"/>
      <c r="G441" s="512"/>
      <c r="H441" s="512"/>
      <c r="I441" s="512"/>
      <c r="J441" s="512"/>
      <c r="K441" s="512"/>
      <c r="L441" s="512"/>
      <c r="M441" s="512"/>
      <c r="N441" s="512"/>
      <c r="O441" s="512"/>
      <c r="P441" s="512"/>
      <c r="Q441" s="512"/>
      <c r="R441" s="512"/>
      <c r="S441" s="512"/>
      <c r="T441" s="512"/>
      <c r="U441" s="512"/>
      <c r="V441" s="512"/>
      <c r="W441" s="512"/>
      <c r="X441" s="512"/>
      <c r="Y441" s="512"/>
      <c r="Z441" s="512"/>
      <c r="AA441" s="512"/>
      <c r="AB441" s="512"/>
      <c r="AC441" s="512"/>
      <c r="AD441" s="512"/>
      <c r="AE441" s="512"/>
      <c r="AF441" s="512"/>
      <c r="AG441" s="512"/>
      <c r="AH441" s="512"/>
      <c r="AI441" s="512"/>
      <c r="AJ441" s="512"/>
      <c r="AK441" s="512"/>
      <c r="AL441" s="512"/>
      <c r="AM441" s="512"/>
      <c r="AN441" s="512"/>
    </row>
    <row r="442" spans="1:40" ht="15.75" customHeight="1">
      <c r="A442" s="512"/>
      <c r="B442" s="582"/>
      <c r="C442" s="512"/>
      <c r="D442" s="512"/>
      <c r="E442" s="512"/>
      <c r="F442" s="512"/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/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</row>
    <row r="443" spans="1:40" ht="15.75" customHeight="1">
      <c r="A443" s="512"/>
      <c r="B443" s="582"/>
      <c r="C443" s="512"/>
      <c r="D443" s="512"/>
      <c r="E443" s="512"/>
      <c r="F443" s="512"/>
      <c r="G443" s="512"/>
      <c r="H443" s="512"/>
      <c r="I443" s="512"/>
      <c r="J443" s="512"/>
      <c r="K443" s="512"/>
      <c r="L443" s="512"/>
      <c r="M443" s="512"/>
      <c r="N443" s="512"/>
      <c r="O443" s="512"/>
      <c r="P443" s="512"/>
      <c r="Q443" s="512"/>
      <c r="R443" s="512"/>
      <c r="S443" s="512"/>
      <c r="T443" s="512"/>
      <c r="U443" s="512"/>
      <c r="V443" s="512"/>
      <c r="W443" s="512"/>
      <c r="X443" s="512"/>
      <c r="Y443" s="512"/>
      <c r="Z443" s="512"/>
      <c r="AA443" s="512"/>
      <c r="AB443" s="512"/>
      <c r="AC443" s="512"/>
      <c r="AD443" s="512"/>
      <c r="AE443" s="512"/>
      <c r="AF443" s="512"/>
      <c r="AG443" s="512"/>
      <c r="AH443" s="512"/>
      <c r="AI443" s="512"/>
      <c r="AJ443" s="512"/>
      <c r="AK443" s="512"/>
      <c r="AL443" s="512"/>
      <c r="AM443" s="512"/>
      <c r="AN443" s="512"/>
    </row>
    <row r="444" spans="1:40" ht="15.75" customHeight="1">
      <c r="A444" s="512"/>
      <c r="B444" s="582"/>
      <c r="C444" s="512"/>
      <c r="D444" s="512"/>
      <c r="E444" s="512"/>
      <c r="F444" s="512"/>
      <c r="G444" s="512"/>
      <c r="H444" s="512"/>
      <c r="I444" s="512"/>
      <c r="J444" s="512"/>
      <c r="K444" s="512"/>
      <c r="L444" s="512"/>
      <c r="M444" s="512"/>
      <c r="N444" s="512"/>
      <c r="O444" s="512"/>
      <c r="P444" s="512"/>
      <c r="Q444" s="512"/>
      <c r="R444" s="512"/>
      <c r="S444" s="512"/>
      <c r="T444" s="512"/>
      <c r="U444" s="512"/>
      <c r="V444" s="512"/>
      <c r="W444" s="512"/>
      <c r="X444" s="512"/>
      <c r="Y444" s="512"/>
      <c r="Z444" s="512"/>
      <c r="AA444" s="512"/>
      <c r="AB444" s="512"/>
      <c r="AC444" s="512"/>
      <c r="AD444" s="512"/>
      <c r="AE444" s="512"/>
      <c r="AF444" s="512"/>
      <c r="AG444" s="512"/>
      <c r="AH444" s="512"/>
      <c r="AI444" s="512"/>
      <c r="AJ444" s="512"/>
      <c r="AK444" s="512"/>
      <c r="AL444" s="512"/>
      <c r="AM444" s="512"/>
      <c r="AN444" s="512"/>
    </row>
    <row r="445" spans="1:40" ht="15.75" customHeight="1">
      <c r="A445" s="512"/>
      <c r="B445" s="582"/>
      <c r="C445" s="512"/>
      <c r="D445" s="512"/>
      <c r="E445" s="512"/>
      <c r="F445" s="512"/>
      <c r="G445" s="512"/>
      <c r="H445" s="512"/>
      <c r="I445" s="512"/>
      <c r="J445" s="512"/>
      <c r="K445" s="512"/>
      <c r="L445" s="512"/>
      <c r="M445" s="512"/>
      <c r="N445" s="512"/>
      <c r="O445" s="512"/>
      <c r="P445" s="512"/>
      <c r="Q445" s="512"/>
      <c r="R445" s="512"/>
      <c r="S445" s="512"/>
      <c r="T445" s="512"/>
      <c r="U445" s="512"/>
      <c r="V445" s="512"/>
      <c r="W445" s="512"/>
      <c r="X445" s="512"/>
      <c r="Y445" s="512"/>
      <c r="Z445" s="512"/>
      <c r="AA445" s="512"/>
      <c r="AB445" s="512"/>
      <c r="AC445" s="512"/>
      <c r="AD445" s="512"/>
      <c r="AE445" s="512"/>
      <c r="AF445" s="512"/>
      <c r="AG445" s="512"/>
      <c r="AH445" s="512"/>
      <c r="AI445" s="512"/>
      <c r="AJ445" s="512"/>
      <c r="AK445" s="512"/>
      <c r="AL445" s="512"/>
      <c r="AM445" s="512"/>
      <c r="AN445" s="512"/>
    </row>
    <row r="446" spans="1:40" ht="15.75" customHeight="1">
      <c r="A446" s="512"/>
      <c r="B446" s="582"/>
      <c r="C446" s="512"/>
      <c r="D446" s="512"/>
      <c r="E446" s="512"/>
      <c r="F446" s="512"/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/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</row>
    <row r="447" spans="1:40" ht="15.75" customHeight="1">
      <c r="A447" s="512"/>
      <c r="B447" s="582"/>
      <c r="C447" s="512"/>
      <c r="D447" s="512"/>
      <c r="E447" s="512"/>
      <c r="F447" s="512"/>
      <c r="G447" s="512"/>
      <c r="H447" s="512"/>
      <c r="I447" s="512"/>
      <c r="J447" s="512"/>
      <c r="K447" s="512"/>
      <c r="L447" s="512"/>
      <c r="M447" s="512"/>
      <c r="N447" s="512"/>
      <c r="O447" s="512"/>
      <c r="P447" s="512"/>
      <c r="Q447" s="512"/>
      <c r="R447" s="512"/>
      <c r="S447" s="512"/>
      <c r="T447" s="512"/>
      <c r="U447" s="512"/>
      <c r="V447" s="512"/>
      <c r="W447" s="512"/>
      <c r="X447" s="512"/>
      <c r="Y447" s="512"/>
      <c r="Z447" s="512"/>
      <c r="AA447" s="512"/>
      <c r="AB447" s="512"/>
      <c r="AC447" s="512"/>
      <c r="AD447" s="512"/>
      <c r="AE447" s="512"/>
      <c r="AF447" s="512"/>
      <c r="AG447" s="512"/>
      <c r="AH447" s="512"/>
      <c r="AI447" s="512"/>
      <c r="AJ447" s="512"/>
      <c r="AK447" s="512"/>
      <c r="AL447" s="512"/>
      <c r="AM447" s="512"/>
      <c r="AN447" s="512"/>
    </row>
    <row r="448" spans="1:40" ht="15.75" customHeight="1">
      <c r="A448" s="512"/>
      <c r="B448" s="582"/>
      <c r="C448" s="512"/>
      <c r="D448" s="512"/>
      <c r="E448" s="512"/>
      <c r="F448" s="512"/>
      <c r="G448" s="512"/>
      <c r="H448" s="512"/>
      <c r="I448" s="512"/>
      <c r="J448" s="512"/>
      <c r="K448" s="512"/>
      <c r="L448" s="512"/>
      <c r="M448" s="512"/>
      <c r="N448" s="512"/>
      <c r="O448" s="512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2"/>
      <c r="AC448" s="512"/>
      <c r="AD448" s="512"/>
      <c r="AE448" s="512"/>
      <c r="AF448" s="512"/>
      <c r="AG448" s="512"/>
      <c r="AH448" s="512"/>
      <c r="AI448" s="512"/>
      <c r="AJ448" s="512"/>
      <c r="AK448" s="512"/>
      <c r="AL448" s="512"/>
      <c r="AM448" s="512"/>
      <c r="AN448" s="512"/>
    </row>
    <row r="449" spans="1:40" ht="15.75" customHeight="1">
      <c r="A449" s="512"/>
      <c r="B449" s="582"/>
      <c r="C449" s="512"/>
      <c r="D449" s="512"/>
      <c r="E449" s="512"/>
      <c r="F449" s="512"/>
      <c r="G449" s="512"/>
      <c r="H449" s="512"/>
      <c r="I449" s="512"/>
      <c r="J449" s="512"/>
      <c r="K449" s="512"/>
      <c r="L449" s="512"/>
      <c r="M449" s="512"/>
      <c r="N449" s="512"/>
      <c r="O449" s="512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</row>
    <row r="450" spans="1:40" ht="15.75" customHeight="1">
      <c r="A450" s="512"/>
      <c r="B450" s="582"/>
      <c r="C450" s="512"/>
      <c r="D450" s="512"/>
      <c r="E450" s="512"/>
      <c r="F450" s="512"/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/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</row>
    <row r="451" spans="1:40" ht="15.75" customHeight="1">
      <c r="A451" s="512"/>
      <c r="B451" s="582"/>
      <c r="C451" s="512"/>
      <c r="D451" s="512"/>
      <c r="E451" s="512"/>
      <c r="F451" s="512"/>
      <c r="G451" s="512"/>
      <c r="H451" s="512"/>
      <c r="I451" s="512"/>
      <c r="J451" s="512"/>
      <c r="K451" s="512"/>
      <c r="L451" s="512"/>
      <c r="M451" s="512"/>
      <c r="N451" s="512"/>
      <c r="O451" s="512"/>
      <c r="P451" s="512"/>
      <c r="Q451" s="512"/>
      <c r="R451" s="512"/>
      <c r="S451" s="512"/>
      <c r="T451" s="512"/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</row>
    <row r="452" spans="1:40" ht="15.75" customHeight="1">
      <c r="A452" s="512"/>
      <c r="B452" s="582"/>
      <c r="C452" s="512"/>
      <c r="D452" s="512"/>
      <c r="E452" s="512"/>
      <c r="F452" s="512"/>
      <c r="G452" s="512"/>
      <c r="H452" s="512"/>
      <c r="I452" s="512"/>
      <c r="J452" s="512"/>
      <c r="K452" s="512"/>
      <c r="L452" s="512"/>
      <c r="M452" s="512"/>
      <c r="N452" s="512"/>
      <c r="O452" s="512"/>
      <c r="P452" s="512"/>
      <c r="Q452" s="512"/>
      <c r="R452" s="512"/>
      <c r="S452" s="512"/>
      <c r="T452" s="512"/>
      <c r="U452" s="512"/>
      <c r="V452" s="512"/>
      <c r="W452" s="512"/>
      <c r="X452" s="512"/>
      <c r="Y452" s="512"/>
      <c r="Z452" s="512"/>
      <c r="AA452" s="512"/>
      <c r="AB452" s="512"/>
      <c r="AC452" s="512"/>
      <c r="AD452" s="512"/>
      <c r="AE452" s="512"/>
      <c r="AF452" s="512"/>
      <c r="AG452" s="512"/>
      <c r="AH452" s="512"/>
      <c r="AI452" s="512"/>
      <c r="AJ452" s="512"/>
      <c r="AK452" s="512"/>
      <c r="AL452" s="512"/>
      <c r="AM452" s="512"/>
      <c r="AN452" s="512"/>
    </row>
    <row r="453" spans="1:40" ht="15.75" customHeight="1">
      <c r="A453" s="512"/>
      <c r="B453" s="582"/>
      <c r="C453" s="512"/>
      <c r="D453" s="512"/>
      <c r="E453" s="512"/>
      <c r="F453" s="512"/>
      <c r="G453" s="512"/>
      <c r="H453" s="512"/>
      <c r="I453" s="512"/>
      <c r="J453" s="512"/>
      <c r="K453" s="512"/>
      <c r="L453" s="512"/>
      <c r="M453" s="512"/>
      <c r="N453" s="512"/>
      <c r="O453" s="512"/>
      <c r="P453" s="512"/>
      <c r="Q453" s="512"/>
      <c r="R453" s="512"/>
      <c r="S453" s="512"/>
      <c r="T453" s="512"/>
      <c r="U453" s="512"/>
      <c r="V453" s="512"/>
      <c r="W453" s="512"/>
      <c r="X453" s="512"/>
      <c r="Y453" s="512"/>
      <c r="Z453" s="512"/>
      <c r="AA453" s="512"/>
      <c r="AB453" s="512"/>
      <c r="AC453" s="512"/>
      <c r="AD453" s="512"/>
      <c r="AE453" s="512"/>
      <c r="AF453" s="512"/>
      <c r="AG453" s="512"/>
      <c r="AH453" s="512"/>
      <c r="AI453" s="512"/>
      <c r="AJ453" s="512"/>
      <c r="AK453" s="512"/>
      <c r="AL453" s="512"/>
      <c r="AM453" s="512"/>
      <c r="AN453" s="512"/>
    </row>
    <row r="454" spans="1:40" ht="15.75" customHeight="1">
      <c r="A454" s="512"/>
      <c r="B454" s="582"/>
      <c r="C454" s="512"/>
      <c r="D454" s="512"/>
      <c r="E454" s="512"/>
      <c r="F454" s="512"/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/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</row>
    <row r="455" spans="1:40" ht="15.75" customHeight="1">
      <c r="A455" s="512"/>
      <c r="B455" s="582"/>
      <c r="C455" s="512"/>
      <c r="D455" s="512"/>
      <c r="E455" s="512"/>
      <c r="F455" s="512"/>
      <c r="G455" s="512"/>
      <c r="H455" s="512"/>
      <c r="I455" s="512"/>
      <c r="J455" s="512"/>
      <c r="K455" s="512"/>
      <c r="L455" s="512"/>
      <c r="M455" s="512"/>
      <c r="N455" s="512"/>
      <c r="O455" s="512"/>
      <c r="P455" s="512"/>
      <c r="Q455" s="512"/>
      <c r="R455" s="512"/>
      <c r="S455" s="512"/>
      <c r="T455" s="512"/>
      <c r="U455" s="512"/>
      <c r="V455" s="512"/>
      <c r="W455" s="512"/>
      <c r="X455" s="512"/>
      <c r="Y455" s="512"/>
      <c r="Z455" s="512"/>
      <c r="AA455" s="512"/>
      <c r="AB455" s="512"/>
      <c r="AC455" s="512"/>
      <c r="AD455" s="512"/>
      <c r="AE455" s="512"/>
      <c r="AF455" s="512"/>
      <c r="AG455" s="512"/>
      <c r="AH455" s="512"/>
      <c r="AI455" s="512"/>
      <c r="AJ455" s="512"/>
      <c r="AK455" s="512"/>
      <c r="AL455" s="512"/>
      <c r="AM455" s="512"/>
      <c r="AN455" s="512"/>
    </row>
    <row r="456" spans="1:40" ht="15.75" customHeight="1">
      <c r="A456" s="512"/>
      <c r="B456" s="582"/>
      <c r="C456" s="512"/>
      <c r="D456" s="512"/>
      <c r="E456" s="512"/>
      <c r="F456" s="512"/>
      <c r="G456" s="512"/>
      <c r="H456" s="512"/>
      <c r="I456" s="512"/>
      <c r="J456" s="512"/>
      <c r="K456" s="512"/>
      <c r="L456" s="512"/>
      <c r="M456" s="512"/>
      <c r="N456" s="512"/>
      <c r="O456" s="512"/>
      <c r="P456" s="512"/>
      <c r="Q456" s="512"/>
      <c r="R456" s="512"/>
      <c r="S456" s="512"/>
      <c r="T456" s="512"/>
      <c r="U456" s="512"/>
      <c r="V456" s="512"/>
      <c r="W456" s="512"/>
      <c r="X456" s="512"/>
      <c r="Y456" s="512"/>
      <c r="Z456" s="512"/>
      <c r="AA456" s="512"/>
      <c r="AB456" s="512"/>
      <c r="AC456" s="512"/>
      <c r="AD456" s="512"/>
      <c r="AE456" s="512"/>
      <c r="AF456" s="512"/>
      <c r="AG456" s="512"/>
      <c r="AH456" s="512"/>
      <c r="AI456" s="512"/>
      <c r="AJ456" s="512"/>
      <c r="AK456" s="512"/>
      <c r="AL456" s="512"/>
      <c r="AM456" s="512"/>
      <c r="AN456" s="512"/>
    </row>
    <row r="457" spans="1:40" ht="15.75" customHeight="1">
      <c r="A457" s="512"/>
      <c r="B457" s="582"/>
      <c r="C457" s="512"/>
      <c r="D457" s="512"/>
      <c r="E457" s="512"/>
      <c r="F457" s="512"/>
      <c r="G457" s="512"/>
      <c r="H457" s="512"/>
      <c r="I457" s="512"/>
      <c r="J457" s="512"/>
      <c r="K457" s="512"/>
      <c r="L457" s="512"/>
      <c r="M457" s="512"/>
      <c r="N457" s="512"/>
      <c r="O457" s="512"/>
      <c r="P457" s="512"/>
      <c r="Q457" s="512"/>
      <c r="R457" s="512"/>
      <c r="S457" s="512"/>
      <c r="T457" s="512"/>
      <c r="U457" s="512"/>
      <c r="V457" s="512"/>
      <c r="W457" s="512"/>
      <c r="X457" s="512"/>
      <c r="Y457" s="512"/>
      <c r="Z457" s="512"/>
      <c r="AA457" s="512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</row>
    <row r="458" spans="1:40" ht="15.75" customHeight="1">
      <c r="A458" s="512"/>
      <c r="B458" s="582"/>
      <c r="C458" s="512"/>
      <c r="D458" s="512"/>
      <c r="E458" s="512"/>
      <c r="F458" s="512"/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/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</row>
    <row r="459" spans="1:40" ht="15.75" customHeight="1">
      <c r="A459" s="512"/>
      <c r="B459" s="582"/>
      <c r="C459" s="512"/>
      <c r="D459" s="512"/>
      <c r="E459" s="512"/>
      <c r="F459" s="512"/>
      <c r="G459" s="512"/>
      <c r="H459" s="512"/>
      <c r="I459" s="512"/>
      <c r="J459" s="512"/>
      <c r="K459" s="512"/>
      <c r="L459" s="512"/>
      <c r="M459" s="512"/>
      <c r="N459" s="512"/>
      <c r="O459" s="512"/>
      <c r="P459" s="512"/>
      <c r="Q459" s="512"/>
      <c r="R459" s="512"/>
      <c r="S459" s="512"/>
      <c r="T459" s="512"/>
      <c r="U459" s="512"/>
      <c r="V459" s="512"/>
      <c r="W459" s="512"/>
      <c r="X459" s="512"/>
      <c r="Y459" s="512"/>
      <c r="Z459" s="512"/>
      <c r="AA459" s="512"/>
      <c r="AB459" s="512"/>
      <c r="AC459" s="512"/>
      <c r="AD459" s="512"/>
      <c r="AE459" s="512"/>
      <c r="AF459" s="512"/>
      <c r="AG459" s="512"/>
      <c r="AH459" s="512"/>
      <c r="AI459" s="512"/>
      <c r="AJ459" s="512"/>
      <c r="AK459" s="512"/>
      <c r="AL459" s="512"/>
      <c r="AM459" s="512"/>
      <c r="AN459" s="512"/>
    </row>
    <row r="460" spans="1:40" ht="15.75" customHeight="1">
      <c r="A460" s="512"/>
      <c r="B460" s="582"/>
      <c r="C460" s="512"/>
      <c r="D460" s="512"/>
      <c r="E460" s="512"/>
      <c r="F460" s="512"/>
      <c r="G460" s="512"/>
      <c r="H460" s="512"/>
      <c r="I460" s="512"/>
      <c r="J460" s="512"/>
      <c r="K460" s="512"/>
      <c r="L460" s="512"/>
      <c r="M460" s="512"/>
      <c r="N460" s="512"/>
      <c r="O460" s="512"/>
      <c r="P460" s="512"/>
      <c r="Q460" s="512"/>
      <c r="R460" s="512"/>
      <c r="S460" s="512"/>
      <c r="T460" s="512"/>
      <c r="U460" s="512"/>
      <c r="V460" s="512"/>
      <c r="W460" s="512"/>
      <c r="X460" s="512"/>
      <c r="Y460" s="512"/>
      <c r="Z460" s="512"/>
      <c r="AA460" s="512"/>
      <c r="AB460" s="512"/>
      <c r="AC460" s="512"/>
      <c r="AD460" s="512"/>
      <c r="AE460" s="512"/>
      <c r="AF460" s="512"/>
      <c r="AG460" s="512"/>
      <c r="AH460" s="512"/>
      <c r="AI460" s="512"/>
      <c r="AJ460" s="512"/>
      <c r="AK460" s="512"/>
      <c r="AL460" s="512"/>
      <c r="AM460" s="512"/>
      <c r="AN460" s="512"/>
    </row>
    <row r="461" spans="1:40" ht="15.75" customHeight="1">
      <c r="A461" s="512"/>
      <c r="B461" s="582"/>
      <c r="C461" s="512"/>
      <c r="D461" s="512"/>
      <c r="E461" s="512"/>
      <c r="F461" s="512"/>
      <c r="G461" s="512"/>
      <c r="H461" s="512"/>
      <c r="I461" s="512"/>
      <c r="J461" s="512"/>
      <c r="K461" s="512"/>
      <c r="L461" s="512"/>
      <c r="M461" s="512"/>
      <c r="N461" s="512"/>
      <c r="O461" s="512"/>
      <c r="P461" s="512"/>
      <c r="Q461" s="512"/>
      <c r="R461" s="512"/>
      <c r="S461" s="512"/>
      <c r="T461" s="512"/>
      <c r="U461" s="512"/>
      <c r="V461" s="512"/>
      <c r="W461" s="512"/>
      <c r="X461" s="512"/>
      <c r="Y461" s="512"/>
      <c r="Z461" s="512"/>
      <c r="AA461" s="512"/>
      <c r="AB461" s="512"/>
      <c r="AC461" s="512"/>
      <c r="AD461" s="512"/>
      <c r="AE461" s="512"/>
      <c r="AF461" s="512"/>
      <c r="AG461" s="512"/>
      <c r="AH461" s="512"/>
      <c r="AI461" s="512"/>
      <c r="AJ461" s="512"/>
      <c r="AK461" s="512"/>
      <c r="AL461" s="512"/>
      <c r="AM461" s="512"/>
      <c r="AN461" s="512"/>
    </row>
    <row r="462" spans="1:40" ht="15.75" customHeight="1">
      <c r="A462" s="512"/>
      <c r="B462" s="582"/>
      <c r="C462" s="512"/>
      <c r="D462" s="512"/>
      <c r="E462" s="512"/>
      <c r="F462" s="512"/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/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</row>
    <row r="463" spans="1:40" ht="15.75" customHeight="1">
      <c r="A463" s="512"/>
      <c r="B463" s="582"/>
      <c r="C463" s="512"/>
      <c r="D463" s="512"/>
      <c r="E463" s="512"/>
      <c r="F463" s="512"/>
      <c r="G463" s="512"/>
      <c r="H463" s="512"/>
      <c r="I463" s="512"/>
      <c r="J463" s="512"/>
      <c r="K463" s="512"/>
      <c r="L463" s="512"/>
      <c r="M463" s="512"/>
      <c r="N463" s="512"/>
      <c r="O463" s="512"/>
      <c r="P463" s="512"/>
      <c r="Q463" s="512"/>
      <c r="R463" s="512"/>
      <c r="S463" s="512"/>
      <c r="T463" s="512"/>
      <c r="U463" s="512"/>
      <c r="V463" s="512"/>
      <c r="W463" s="512"/>
      <c r="X463" s="512"/>
      <c r="Y463" s="512"/>
      <c r="Z463" s="512"/>
      <c r="AA463" s="512"/>
      <c r="AB463" s="512"/>
      <c r="AC463" s="512"/>
      <c r="AD463" s="512"/>
      <c r="AE463" s="512"/>
      <c r="AF463" s="512"/>
      <c r="AG463" s="512"/>
      <c r="AH463" s="512"/>
      <c r="AI463" s="512"/>
      <c r="AJ463" s="512"/>
      <c r="AK463" s="512"/>
      <c r="AL463" s="512"/>
      <c r="AM463" s="512"/>
      <c r="AN463" s="512"/>
    </row>
    <row r="464" spans="1:40" ht="15.75" customHeight="1">
      <c r="A464" s="512"/>
      <c r="B464" s="582"/>
      <c r="C464" s="512"/>
      <c r="D464" s="512"/>
      <c r="E464" s="512"/>
      <c r="F464" s="512"/>
      <c r="G464" s="512"/>
      <c r="H464" s="512"/>
      <c r="I464" s="512"/>
      <c r="J464" s="512"/>
      <c r="K464" s="512"/>
      <c r="L464" s="512"/>
      <c r="M464" s="512"/>
      <c r="N464" s="512"/>
      <c r="O464" s="512"/>
      <c r="P464" s="512"/>
      <c r="Q464" s="512"/>
      <c r="R464" s="512"/>
      <c r="S464" s="512"/>
      <c r="T464" s="512"/>
      <c r="U464" s="512"/>
      <c r="V464" s="512"/>
      <c r="W464" s="512"/>
      <c r="X464" s="512"/>
      <c r="Y464" s="512"/>
      <c r="Z464" s="512"/>
      <c r="AA464" s="512"/>
      <c r="AB464" s="512"/>
      <c r="AC464" s="512"/>
      <c r="AD464" s="512"/>
      <c r="AE464" s="512"/>
      <c r="AF464" s="512"/>
      <c r="AG464" s="512"/>
      <c r="AH464" s="512"/>
      <c r="AI464" s="512"/>
      <c r="AJ464" s="512"/>
      <c r="AK464" s="512"/>
      <c r="AL464" s="512"/>
      <c r="AM464" s="512"/>
      <c r="AN464" s="512"/>
    </row>
    <row r="465" spans="1:40" ht="15.75" customHeight="1">
      <c r="A465" s="512"/>
      <c r="B465" s="582"/>
      <c r="C465" s="512"/>
      <c r="D465" s="512"/>
      <c r="E465" s="512"/>
      <c r="F465" s="512"/>
      <c r="G465" s="512"/>
      <c r="H465" s="512"/>
      <c r="I465" s="512"/>
      <c r="J465" s="512"/>
      <c r="K465" s="512"/>
      <c r="L465" s="512"/>
      <c r="M465" s="512"/>
      <c r="N465" s="512"/>
      <c r="O465" s="512"/>
      <c r="P465" s="512"/>
      <c r="Q465" s="512"/>
      <c r="R465" s="512"/>
      <c r="S465" s="512"/>
      <c r="T465" s="512"/>
      <c r="U465" s="512"/>
      <c r="V465" s="512"/>
      <c r="W465" s="512"/>
      <c r="X465" s="512"/>
      <c r="Y465" s="512"/>
      <c r="Z465" s="512"/>
      <c r="AA465" s="512"/>
      <c r="AB465" s="512"/>
      <c r="AC465" s="512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</row>
    <row r="466" spans="1:40" ht="15.75" customHeight="1">
      <c r="A466" s="512"/>
      <c r="B466" s="582"/>
      <c r="C466" s="512"/>
      <c r="D466" s="512"/>
      <c r="E466" s="512"/>
      <c r="F466" s="512"/>
      <c r="G466" s="512"/>
      <c r="H466" s="512"/>
      <c r="I466" s="512"/>
      <c r="J466" s="512"/>
      <c r="K466" s="512"/>
      <c r="L466" s="512"/>
      <c r="M466" s="512"/>
      <c r="N466" s="512"/>
      <c r="O466" s="512"/>
      <c r="P466" s="512"/>
      <c r="Q466" s="512"/>
      <c r="R466" s="512"/>
      <c r="S466" s="512"/>
      <c r="T466" s="512"/>
      <c r="U466" s="512"/>
      <c r="V466" s="512"/>
      <c r="W466" s="512"/>
      <c r="X466" s="512"/>
      <c r="Y466" s="512"/>
      <c r="Z466" s="512"/>
      <c r="AA466" s="512"/>
      <c r="AB466" s="512"/>
      <c r="AC466" s="512"/>
      <c r="AD466" s="512"/>
      <c r="AE466" s="512"/>
      <c r="AF466" s="512"/>
      <c r="AG466" s="512"/>
      <c r="AH466" s="512"/>
      <c r="AI466" s="512"/>
      <c r="AJ466" s="512"/>
      <c r="AK466" s="512"/>
      <c r="AL466" s="512"/>
      <c r="AM466" s="512"/>
      <c r="AN466" s="512"/>
    </row>
    <row r="467" spans="1:40" ht="15.75" customHeight="1">
      <c r="A467" s="512"/>
      <c r="B467" s="582"/>
      <c r="C467" s="512"/>
      <c r="D467" s="512"/>
      <c r="E467" s="512"/>
      <c r="F467" s="512"/>
      <c r="G467" s="512"/>
      <c r="H467" s="512"/>
      <c r="I467" s="512"/>
      <c r="J467" s="512"/>
      <c r="K467" s="512"/>
      <c r="L467" s="512"/>
      <c r="M467" s="512"/>
      <c r="N467" s="512"/>
      <c r="O467" s="512"/>
      <c r="P467" s="512"/>
      <c r="Q467" s="512"/>
      <c r="R467" s="512"/>
      <c r="S467" s="512"/>
      <c r="T467" s="512"/>
      <c r="U467" s="512"/>
      <c r="V467" s="512"/>
      <c r="W467" s="512"/>
      <c r="X467" s="512"/>
      <c r="Y467" s="512"/>
      <c r="Z467" s="512"/>
      <c r="AA467" s="512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</row>
    <row r="468" spans="1:40" ht="15.75" customHeight="1">
      <c r="A468" s="512"/>
      <c r="B468" s="582"/>
      <c r="C468" s="512"/>
      <c r="D468" s="512"/>
      <c r="E468" s="512"/>
      <c r="F468" s="512"/>
      <c r="G468" s="512"/>
      <c r="H468" s="512"/>
      <c r="I468" s="512"/>
      <c r="J468" s="512"/>
      <c r="K468" s="512"/>
      <c r="L468" s="512"/>
      <c r="M468" s="512"/>
      <c r="N468" s="512"/>
      <c r="O468" s="512"/>
      <c r="P468" s="512"/>
      <c r="Q468" s="512"/>
      <c r="R468" s="512"/>
      <c r="S468" s="512"/>
      <c r="T468" s="512"/>
      <c r="U468" s="512"/>
      <c r="V468" s="512"/>
      <c r="W468" s="512"/>
      <c r="X468" s="512"/>
      <c r="Y468" s="512"/>
      <c r="Z468" s="512"/>
      <c r="AA468" s="512"/>
      <c r="AB468" s="512"/>
      <c r="AC468" s="512"/>
      <c r="AD468" s="512"/>
      <c r="AE468" s="512"/>
      <c r="AF468" s="512"/>
      <c r="AG468" s="512"/>
      <c r="AH468" s="512"/>
      <c r="AI468" s="512"/>
      <c r="AJ468" s="512"/>
      <c r="AK468" s="512"/>
      <c r="AL468" s="512"/>
      <c r="AM468" s="512"/>
      <c r="AN468" s="512"/>
    </row>
    <row r="469" spans="1:40" ht="15.75" customHeight="1">
      <c r="A469" s="512"/>
      <c r="B469" s="582"/>
      <c r="C469" s="512"/>
      <c r="D469" s="512"/>
      <c r="E469" s="512"/>
      <c r="F469" s="512"/>
      <c r="G469" s="512"/>
      <c r="H469" s="512"/>
      <c r="I469" s="512"/>
      <c r="J469" s="512"/>
      <c r="K469" s="512"/>
      <c r="L469" s="512"/>
      <c r="M469" s="512"/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  <c r="AA469" s="512"/>
      <c r="AB469" s="512"/>
      <c r="AC469" s="512"/>
      <c r="AD469" s="512"/>
      <c r="AE469" s="512"/>
      <c r="AF469" s="512"/>
      <c r="AG469" s="512"/>
      <c r="AH469" s="512"/>
      <c r="AI469" s="512"/>
      <c r="AJ469" s="512"/>
      <c r="AK469" s="512"/>
      <c r="AL469" s="512"/>
      <c r="AM469" s="512"/>
      <c r="AN469" s="512"/>
    </row>
    <row r="470" spans="1:40" ht="15.75" customHeight="1">
      <c r="A470" s="512"/>
      <c r="B470" s="582"/>
      <c r="C470" s="512"/>
      <c r="D470" s="512"/>
      <c r="E470" s="512"/>
      <c r="F470" s="512"/>
      <c r="G470" s="512"/>
      <c r="H470" s="512"/>
      <c r="I470" s="512"/>
      <c r="J470" s="512"/>
      <c r="K470" s="512"/>
      <c r="L470" s="512"/>
      <c r="M470" s="512"/>
      <c r="N470" s="512"/>
      <c r="O470" s="512"/>
      <c r="P470" s="512"/>
      <c r="Q470" s="512"/>
      <c r="R470" s="512"/>
      <c r="S470" s="512"/>
      <c r="T470" s="512"/>
      <c r="U470" s="512"/>
      <c r="V470" s="512"/>
      <c r="W470" s="512"/>
      <c r="X470" s="512"/>
      <c r="Y470" s="512"/>
      <c r="Z470" s="512"/>
      <c r="AA470" s="512"/>
      <c r="AB470" s="512"/>
      <c r="AC470" s="512"/>
      <c r="AD470" s="512"/>
      <c r="AE470" s="512"/>
      <c r="AF470" s="512"/>
      <c r="AG470" s="512"/>
      <c r="AH470" s="512"/>
      <c r="AI470" s="512"/>
      <c r="AJ470" s="512"/>
      <c r="AK470" s="512"/>
      <c r="AL470" s="512"/>
      <c r="AM470" s="512"/>
      <c r="AN470" s="512"/>
    </row>
    <row r="471" spans="1:40" ht="15.75" customHeight="1">
      <c r="A471" s="512"/>
      <c r="B471" s="582"/>
      <c r="C471" s="512"/>
      <c r="D471" s="512"/>
      <c r="E471" s="512"/>
      <c r="F471" s="512"/>
      <c r="G471" s="512"/>
      <c r="H471" s="512"/>
      <c r="I471" s="512"/>
      <c r="J471" s="512"/>
      <c r="K471" s="512"/>
      <c r="L471" s="512"/>
      <c r="M471" s="512"/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  <c r="AA471" s="512"/>
      <c r="AB471" s="512"/>
      <c r="AC471" s="512"/>
      <c r="AD471" s="512"/>
      <c r="AE471" s="512"/>
      <c r="AF471" s="512"/>
      <c r="AG471" s="512"/>
      <c r="AH471" s="512"/>
      <c r="AI471" s="512"/>
      <c r="AJ471" s="512"/>
      <c r="AK471" s="512"/>
      <c r="AL471" s="512"/>
      <c r="AM471" s="512"/>
      <c r="AN471" s="512"/>
    </row>
    <row r="472" spans="1:40" ht="15.75" customHeight="1">
      <c r="A472" s="512"/>
      <c r="B472" s="582"/>
      <c r="C472" s="512"/>
      <c r="D472" s="512"/>
      <c r="E472" s="512"/>
      <c r="F472" s="512"/>
      <c r="G472" s="512"/>
      <c r="H472" s="512"/>
      <c r="I472" s="512"/>
      <c r="J472" s="512"/>
      <c r="K472" s="512"/>
      <c r="L472" s="512"/>
      <c r="M472" s="512"/>
      <c r="N472" s="512"/>
      <c r="O472" s="512"/>
      <c r="P472" s="512"/>
      <c r="Q472" s="512"/>
      <c r="R472" s="512"/>
      <c r="S472" s="512"/>
      <c r="T472" s="512"/>
      <c r="U472" s="512"/>
      <c r="V472" s="512"/>
      <c r="W472" s="512"/>
      <c r="X472" s="512"/>
      <c r="Y472" s="512"/>
      <c r="Z472" s="512"/>
      <c r="AA472" s="512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</row>
    <row r="473" spans="1:40" ht="15.75" customHeight="1">
      <c r="A473" s="512"/>
      <c r="B473" s="582"/>
      <c r="C473" s="512"/>
      <c r="D473" s="512"/>
      <c r="E473" s="512"/>
      <c r="F473" s="512"/>
      <c r="G473" s="512"/>
      <c r="H473" s="512"/>
      <c r="I473" s="512"/>
      <c r="J473" s="512"/>
      <c r="K473" s="512"/>
      <c r="L473" s="512"/>
      <c r="M473" s="512"/>
      <c r="N473" s="512"/>
      <c r="O473" s="512"/>
      <c r="P473" s="512"/>
      <c r="Q473" s="512"/>
      <c r="R473" s="512"/>
      <c r="S473" s="512"/>
      <c r="T473" s="512"/>
      <c r="U473" s="512"/>
      <c r="V473" s="512"/>
      <c r="W473" s="512"/>
      <c r="X473" s="512"/>
      <c r="Y473" s="512"/>
      <c r="Z473" s="512"/>
      <c r="AA473" s="512"/>
      <c r="AB473" s="512"/>
      <c r="AC473" s="512"/>
      <c r="AD473" s="512"/>
      <c r="AE473" s="512"/>
      <c r="AF473" s="512"/>
      <c r="AG473" s="512"/>
      <c r="AH473" s="512"/>
      <c r="AI473" s="512"/>
      <c r="AJ473" s="512"/>
      <c r="AK473" s="512"/>
      <c r="AL473" s="512"/>
      <c r="AM473" s="512"/>
      <c r="AN473" s="512"/>
    </row>
    <row r="474" spans="1:40" ht="15.75" customHeight="1">
      <c r="A474" s="512"/>
      <c r="B474" s="582"/>
      <c r="C474" s="512"/>
      <c r="D474" s="512"/>
      <c r="E474" s="512"/>
      <c r="F474" s="512"/>
      <c r="G474" s="512"/>
      <c r="H474" s="512"/>
      <c r="I474" s="512"/>
      <c r="J474" s="512"/>
      <c r="K474" s="512"/>
      <c r="L474" s="512"/>
      <c r="M474" s="512"/>
      <c r="N474" s="512"/>
      <c r="O474" s="512"/>
      <c r="P474" s="512"/>
      <c r="Q474" s="512"/>
      <c r="R474" s="512"/>
      <c r="S474" s="512"/>
      <c r="T474" s="512"/>
      <c r="U474" s="512"/>
      <c r="V474" s="512"/>
      <c r="W474" s="512"/>
      <c r="X474" s="512"/>
      <c r="Y474" s="512"/>
      <c r="Z474" s="512"/>
      <c r="AA474" s="512"/>
      <c r="AB474" s="512"/>
      <c r="AC474" s="512"/>
      <c r="AD474" s="512"/>
      <c r="AE474" s="512"/>
      <c r="AF474" s="512"/>
      <c r="AG474" s="512"/>
      <c r="AH474" s="512"/>
      <c r="AI474" s="512"/>
      <c r="AJ474" s="512"/>
      <c r="AK474" s="512"/>
      <c r="AL474" s="512"/>
      <c r="AM474" s="512"/>
      <c r="AN474" s="512"/>
    </row>
    <row r="475" spans="1:40" ht="15.75" customHeight="1">
      <c r="A475" s="512"/>
      <c r="B475" s="582"/>
      <c r="C475" s="512"/>
      <c r="D475" s="512"/>
      <c r="E475" s="512"/>
      <c r="F475" s="512"/>
      <c r="G475" s="512"/>
      <c r="H475" s="512"/>
      <c r="I475" s="512"/>
      <c r="J475" s="512"/>
      <c r="K475" s="512"/>
      <c r="L475" s="512"/>
      <c r="M475" s="512"/>
      <c r="N475" s="512"/>
      <c r="O475" s="512"/>
      <c r="P475" s="512"/>
      <c r="Q475" s="512"/>
      <c r="R475" s="512"/>
      <c r="S475" s="512"/>
      <c r="T475" s="512"/>
      <c r="U475" s="512"/>
      <c r="V475" s="512"/>
      <c r="W475" s="512"/>
      <c r="X475" s="512"/>
      <c r="Y475" s="512"/>
      <c r="Z475" s="512"/>
      <c r="AA475" s="512"/>
      <c r="AB475" s="512"/>
      <c r="AC475" s="512"/>
      <c r="AD475" s="512"/>
      <c r="AE475" s="512"/>
      <c r="AF475" s="512"/>
      <c r="AG475" s="512"/>
      <c r="AH475" s="512"/>
      <c r="AI475" s="512"/>
      <c r="AJ475" s="512"/>
      <c r="AK475" s="512"/>
      <c r="AL475" s="512"/>
      <c r="AM475" s="512"/>
      <c r="AN475" s="512"/>
    </row>
    <row r="476" spans="1:40" ht="15.75" customHeight="1">
      <c r="A476" s="512"/>
      <c r="B476" s="582"/>
      <c r="C476" s="512"/>
      <c r="D476" s="512"/>
      <c r="E476" s="512"/>
      <c r="F476" s="512"/>
      <c r="G476" s="512"/>
      <c r="H476" s="512"/>
      <c r="I476" s="512"/>
      <c r="J476" s="512"/>
      <c r="K476" s="512"/>
      <c r="L476" s="512"/>
      <c r="M476" s="512"/>
      <c r="N476" s="512"/>
      <c r="O476" s="512"/>
      <c r="P476" s="512"/>
      <c r="Q476" s="512"/>
      <c r="R476" s="512"/>
      <c r="S476" s="512"/>
      <c r="T476" s="512"/>
      <c r="U476" s="512"/>
      <c r="V476" s="512"/>
      <c r="W476" s="512"/>
      <c r="X476" s="512"/>
      <c r="Y476" s="512"/>
      <c r="Z476" s="512"/>
      <c r="AA476" s="512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</row>
    <row r="477" spans="1:40" ht="15.75" customHeight="1">
      <c r="A477" s="512"/>
      <c r="B477" s="582"/>
      <c r="C477" s="512"/>
      <c r="D477" s="512"/>
      <c r="E477" s="512"/>
      <c r="F477" s="512"/>
      <c r="G477" s="512"/>
      <c r="H477" s="512"/>
      <c r="I477" s="512"/>
      <c r="J477" s="512"/>
      <c r="K477" s="512"/>
      <c r="L477" s="512"/>
      <c r="M477" s="512"/>
      <c r="N477" s="512"/>
      <c r="O477" s="512"/>
      <c r="P477" s="512"/>
      <c r="Q477" s="512"/>
      <c r="R477" s="512"/>
      <c r="S477" s="512"/>
      <c r="T477" s="512"/>
      <c r="U477" s="512"/>
      <c r="V477" s="512"/>
      <c r="W477" s="512"/>
      <c r="X477" s="512"/>
      <c r="Y477" s="512"/>
      <c r="Z477" s="512"/>
      <c r="AA477" s="512"/>
      <c r="AB477" s="512"/>
      <c r="AC477" s="512"/>
      <c r="AD477" s="512"/>
      <c r="AE477" s="512"/>
      <c r="AF477" s="512"/>
      <c r="AG477" s="512"/>
      <c r="AH477" s="512"/>
      <c r="AI477" s="512"/>
      <c r="AJ477" s="512"/>
      <c r="AK477" s="512"/>
      <c r="AL477" s="512"/>
      <c r="AM477" s="512"/>
      <c r="AN477" s="512"/>
    </row>
    <row r="478" spans="1:40" ht="15.75" customHeight="1">
      <c r="A478" s="512"/>
      <c r="B478" s="582"/>
      <c r="C478" s="512"/>
      <c r="D478" s="512"/>
      <c r="E478" s="512"/>
      <c r="F478" s="512"/>
      <c r="G478" s="512"/>
      <c r="H478" s="512"/>
      <c r="I478" s="512"/>
      <c r="J478" s="512"/>
      <c r="K478" s="512"/>
      <c r="L478" s="512"/>
      <c r="M478" s="512"/>
      <c r="N478" s="512"/>
      <c r="O478" s="512"/>
      <c r="P478" s="512"/>
      <c r="Q478" s="512"/>
      <c r="R478" s="512"/>
      <c r="S478" s="512"/>
      <c r="T478" s="512"/>
      <c r="U478" s="512"/>
      <c r="V478" s="512"/>
      <c r="W478" s="512"/>
      <c r="X478" s="512"/>
      <c r="Y478" s="512"/>
      <c r="Z478" s="512"/>
      <c r="AA478" s="512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</row>
    <row r="479" spans="1:40" ht="15.75" customHeight="1">
      <c r="A479" s="512"/>
      <c r="B479" s="582"/>
      <c r="C479" s="512"/>
      <c r="D479" s="512"/>
      <c r="E479" s="512"/>
      <c r="F479" s="512"/>
      <c r="G479" s="512"/>
      <c r="H479" s="512"/>
      <c r="I479" s="512"/>
      <c r="J479" s="512"/>
      <c r="K479" s="512"/>
      <c r="L479" s="512"/>
      <c r="M479" s="512"/>
      <c r="N479" s="512"/>
      <c r="O479" s="512"/>
      <c r="P479" s="512"/>
      <c r="Q479" s="512"/>
      <c r="R479" s="512"/>
      <c r="S479" s="512"/>
      <c r="T479" s="512"/>
      <c r="U479" s="512"/>
      <c r="V479" s="512"/>
      <c r="W479" s="512"/>
      <c r="X479" s="512"/>
      <c r="Y479" s="512"/>
      <c r="Z479" s="512"/>
      <c r="AA479" s="512"/>
      <c r="AB479" s="512"/>
      <c r="AC479" s="512"/>
      <c r="AD479" s="512"/>
      <c r="AE479" s="512"/>
      <c r="AF479" s="512"/>
      <c r="AG479" s="512"/>
      <c r="AH479" s="512"/>
      <c r="AI479" s="512"/>
      <c r="AJ479" s="512"/>
      <c r="AK479" s="512"/>
      <c r="AL479" s="512"/>
      <c r="AM479" s="512"/>
      <c r="AN479" s="512"/>
    </row>
    <row r="480" spans="1:40" ht="15.75" customHeight="1">
      <c r="A480" s="512"/>
      <c r="B480" s="582"/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512"/>
      <c r="O480" s="512"/>
      <c r="P480" s="512"/>
      <c r="Q480" s="512"/>
      <c r="R480" s="512"/>
      <c r="S480" s="512"/>
      <c r="T480" s="512"/>
      <c r="U480" s="512"/>
      <c r="V480" s="512"/>
      <c r="W480" s="512"/>
      <c r="X480" s="512"/>
      <c r="Y480" s="512"/>
      <c r="Z480" s="512"/>
      <c r="AA480" s="512"/>
      <c r="AB480" s="512"/>
      <c r="AC480" s="512"/>
      <c r="AD480" s="512"/>
      <c r="AE480" s="512"/>
      <c r="AF480" s="512"/>
      <c r="AG480" s="512"/>
      <c r="AH480" s="512"/>
      <c r="AI480" s="512"/>
      <c r="AJ480" s="512"/>
      <c r="AK480" s="512"/>
      <c r="AL480" s="512"/>
      <c r="AM480" s="512"/>
      <c r="AN480" s="512"/>
    </row>
    <row r="481" spans="1:40" ht="15.75" customHeight="1">
      <c r="A481" s="512"/>
      <c r="B481" s="582"/>
      <c r="C481" s="512"/>
      <c r="D481" s="512"/>
      <c r="E481" s="512"/>
      <c r="F481" s="512"/>
      <c r="G481" s="512"/>
      <c r="H481" s="512"/>
      <c r="I481" s="512"/>
      <c r="J481" s="512"/>
      <c r="K481" s="512"/>
      <c r="L481" s="512"/>
      <c r="M481" s="512"/>
      <c r="N481" s="512"/>
      <c r="O481" s="512"/>
      <c r="P481" s="512"/>
      <c r="Q481" s="512"/>
      <c r="R481" s="512"/>
      <c r="S481" s="512"/>
      <c r="T481" s="512"/>
      <c r="U481" s="512"/>
      <c r="V481" s="512"/>
      <c r="W481" s="512"/>
      <c r="X481" s="512"/>
      <c r="Y481" s="512"/>
      <c r="Z481" s="512"/>
      <c r="AA481" s="512"/>
      <c r="AB481" s="512"/>
      <c r="AC481" s="512"/>
      <c r="AD481" s="512"/>
      <c r="AE481" s="512"/>
      <c r="AF481" s="512"/>
      <c r="AG481" s="512"/>
      <c r="AH481" s="512"/>
      <c r="AI481" s="512"/>
      <c r="AJ481" s="512"/>
      <c r="AK481" s="512"/>
      <c r="AL481" s="512"/>
      <c r="AM481" s="512"/>
      <c r="AN481" s="512"/>
    </row>
    <row r="482" spans="1:40" ht="15.75" customHeight="1">
      <c r="A482" s="512"/>
      <c r="B482" s="582"/>
      <c r="C482" s="512"/>
      <c r="D482" s="512"/>
      <c r="E482" s="512"/>
      <c r="F482" s="512"/>
      <c r="G482" s="512"/>
      <c r="H482" s="512"/>
      <c r="I482" s="512"/>
      <c r="J482" s="512"/>
      <c r="K482" s="512"/>
      <c r="L482" s="512"/>
      <c r="M482" s="512"/>
      <c r="N482" s="512"/>
      <c r="O482" s="512"/>
      <c r="P482" s="512"/>
      <c r="Q482" s="512"/>
      <c r="R482" s="512"/>
      <c r="S482" s="512"/>
      <c r="T482" s="512"/>
      <c r="U482" s="512"/>
      <c r="V482" s="512"/>
      <c r="W482" s="512"/>
      <c r="X482" s="512"/>
      <c r="Y482" s="512"/>
      <c r="Z482" s="512"/>
      <c r="AA482" s="512"/>
      <c r="AB482" s="512"/>
      <c r="AC482" s="512"/>
      <c r="AD482" s="512"/>
      <c r="AE482" s="512"/>
      <c r="AF482" s="512"/>
      <c r="AG482" s="512"/>
      <c r="AH482" s="512"/>
      <c r="AI482" s="512"/>
      <c r="AJ482" s="512"/>
      <c r="AK482" s="512"/>
      <c r="AL482" s="512"/>
      <c r="AM482" s="512"/>
      <c r="AN482" s="512"/>
    </row>
    <row r="483" spans="1:40" ht="15.75" customHeight="1">
      <c r="A483" s="512"/>
      <c r="B483" s="582"/>
      <c r="C483" s="512"/>
      <c r="D483" s="512"/>
      <c r="E483" s="512"/>
      <c r="F483" s="512"/>
      <c r="G483" s="512"/>
      <c r="H483" s="512"/>
      <c r="I483" s="512"/>
      <c r="J483" s="512"/>
      <c r="K483" s="512"/>
      <c r="L483" s="512"/>
      <c r="M483" s="512"/>
      <c r="N483" s="512"/>
      <c r="O483" s="512"/>
      <c r="P483" s="512"/>
      <c r="Q483" s="512"/>
      <c r="R483" s="512"/>
      <c r="S483" s="512"/>
      <c r="T483" s="512"/>
      <c r="U483" s="512"/>
      <c r="V483" s="512"/>
      <c r="W483" s="512"/>
      <c r="X483" s="512"/>
      <c r="Y483" s="512"/>
      <c r="Z483" s="512"/>
      <c r="AA483" s="512"/>
      <c r="AB483" s="512"/>
      <c r="AC483" s="512"/>
      <c r="AD483" s="512"/>
      <c r="AE483" s="512"/>
      <c r="AF483" s="512"/>
      <c r="AG483" s="512"/>
      <c r="AH483" s="512"/>
      <c r="AI483" s="512"/>
      <c r="AJ483" s="512"/>
      <c r="AK483" s="512"/>
      <c r="AL483" s="512"/>
      <c r="AM483" s="512"/>
      <c r="AN483" s="512"/>
    </row>
    <row r="484" spans="1:40" ht="15.75" customHeight="1">
      <c r="A484" s="512"/>
      <c r="B484" s="582"/>
      <c r="C484" s="512"/>
      <c r="D484" s="512"/>
      <c r="E484" s="512"/>
      <c r="F484" s="512"/>
      <c r="G484" s="512"/>
      <c r="H484" s="512"/>
      <c r="I484" s="512"/>
      <c r="J484" s="512"/>
      <c r="K484" s="512"/>
      <c r="L484" s="512"/>
      <c r="M484" s="512"/>
      <c r="N484" s="512"/>
      <c r="O484" s="512"/>
      <c r="P484" s="512"/>
      <c r="Q484" s="512"/>
      <c r="R484" s="512"/>
      <c r="S484" s="512"/>
      <c r="T484" s="512"/>
      <c r="U484" s="512"/>
      <c r="V484" s="512"/>
      <c r="W484" s="512"/>
      <c r="X484" s="512"/>
      <c r="Y484" s="512"/>
      <c r="Z484" s="512"/>
      <c r="AA484" s="512"/>
      <c r="AB484" s="512"/>
      <c r="AC484" s="512"/>
      <c r="AD484" s="512"/>
      <c r="AE484" s="512"/>
      <c r="AF484" s="512"/>
      <c r="AG484" s="512"/>
      <c r="AH484" s="512"/>
      <c r="AI484" s="512"/>
      <c r="AJ484" s="512"/>
      <c r="AK484" s="512"/>
      <c r="AL484" s="512"/>
      <c r="AM484" s="512"/>
      <c r="AN484" s="512"/>
    </row>
    <row r="485" spans="1:40" ht="15.75" customHeight="1">
      <c r="A485" s="512"/>
      <c r="B485" s="582"/>
      <c r="C485" s="512"/>
      <c r="D485" s="512"/>
      <c r="E485" s="512"/>
      <c r="F485" s="512"/>
      <c r="G485" s="512"/>
      <c r="H485" s="512"/>
      <c r="I485" s="512"/>
      <c r="J485" s="512"/>
      <c r="K485" s="512"/>
      <c r="L485" s="512"/>
      <c r="M485" s="512"/>
      <c r="N485" s="512"/>
      <c r="O485" s="512"/>
      <c r="P485" s="512"/>
      <c r="Q485" s="512"/>
      <c r="R485" s="512"/>
      <c r="S485" s="512"/>
      <c r="T485" s="512"/>
      <c r="U485" s="512"/>
      <c r="V485" s="512"/>
      <c r="W485" s="512"/>
      <c r="X485" s="512"/>
      <c r="Y485" s="512"/>
      <c r="Z485" s="512"/>
      <c r="AA485" s="512"/>
      <c r="AB485" s="512"/>
      <c r="AC485" s="512"/>
      <c r="AD485" s="512"/>
      <c r="AE485" s="512"/>
      <c r="AF485" s="512"/>
      <c r="AG485" s="512"/>
      <c r="AH485" s="512"/>
      <c r="AI485" s="512"/>
      <c r="AJ485" s="512"/>
      <c r="AK485" s="512"/>
      <c r="AL485" s="512"/>
      <c r="AM485" s="512"/>
      <c r="AN485" s="512"/>
    </row>
    <row r="486" spans="1:40" ht="15.75" customHeight="1">
      <c r="A486" s="512"/>
      <c r="B486" s="582"/>
      <c r="C486" s="512"/>
      <c r="D486" s="512"/>
      <c r="E486" s="512"/>
      <c r="F486" s="512"/>
      <c r="G486" s="512"/>
      <c r="H486" s="512"/>
      <c r="I486" s="512"/>
      <c r="J486" s="512"/>
      <c r="K486" s="512"/>
      <c r="L486" s="512"/>
      <c r="M486" s="512"/>
      <c r="N486" s="512"/>
      <c r="O486" s="512"/>
      <c r="P486" s="512"/>
      <c r="Q486" s="512"/>
      <c r="R486" s="512"/>
      <c r="S486" s="512"/>
      <c r="T486" s="512"/>
      <c r="U486" s="512"/>
      <c r="V486" s="512"/>
      <c r="W486" s="512"/>
      <c r="X486" s="512"/>
      <c r="Y486" s="512"/>
      <c r="Z486" s="512"/>
      <c r="AA486" s="512"/>
      <c r="AB486" s="512"/>
      <c r="AC486" s="512"/>
      <c r="AD486" s="512"/>
      <c r="AE486" s="512"/>
      <c r="AF486" s="512"/>
      <c r="AG486" s="512"/>
      <c r="AH486" s="512"/>
      <c r="AI486" s="512"/>
      <c r="AJ486" s="512"/>
      <c r="AK486" s="512"/>
      <c r="AL486" s="512"/>
      <c r="AM486" s="512"/>
      <c r="AN486" s="512"/>
    </row>
    <row r="487" spans="1:40" ht="15.75" customHeight="1">
      <c r="A487" s="512"/>
      <c r="B487" s="582"/>
      <c r="C487" s="512"/>
      <c r="D487" s="512"/>
      <c r="E487" s="512"/>
      <c r="F487" s="512"/>
      <c r="G487" s="512"/>
      <c r="H487" s="512"/>
      <c r="I487" s="512"/>
      <c r="J487" s="512"/>
      <c r="K487" s="512"/>
      <c r="L487" s="512"/>
      <c r="M487" s="512"/>
      <c r="N487" s="512"/>
      <c r="O487" s="512"/>
      <c r="P487" s="512"/>
      <c r="Q487" s="512"/>
      <c r="R487" s="512"/>
      <c r="S487" s="512"/>
      <c r="T487" s="512"/>
      <c r="U487" s="512"/>
      <c r="V487" s="512"/>
      <c r="W487" s="512"/>
      <c r="X487" s="512"/>
      <c r="Y487" s="512"/>
      <c r="Z487" s="512"/>
      <c r="AA487" s="512"/>
      <c r="AB487" s="512"/>
      <c r="AC487" s="512"/>
      <c r="AD487" s="512"/>
      <c r="AE487" s="512"/>
      <c r="AF487" s="512"/>
      <c r="AG487" s="512"/>
      <c r="AH487" s="512"/>
      <c r="AI487" s="512"/>
      <c r="AJ487" s="512"/>
      <c r="AK487" s="512"/>
      <c r="AL487" s="512"/>
      <c r="AM487" s="512"/>
      <c r="AN487" s="512"/>
    </row>
    <row r="488" spans="1:40" ht="15.75" customHeight="1">
      <c r="A488" s="512"/>
      <c r="B488" s="582"/>
      <c r="C488" s="512"/>
      <c r="D488" s="512"/>
      <c r="E488" s="512"/>
      <c r="F488" s="512"/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/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</row>
    <row r="489" spans="1:40" ht="15.75" customHeight="1">
      <c r="A489" s="512"/>
      <c r="B489" s="58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2"/>
      <c r="Z489" s="512"/>
      <c r="AA489" s="512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</row>
    <row r="490" spans="1:40" ht="15.75" customHeight="1">
      <c r="A490" s="512"/>
      <c r="B490" s="582"/>
      <c r="C490" s="512"/>
      <c r="D490" s="512"/>
      <c r="E490" s="512"/>
      <c r="F490" s="512"/>
      <c r="G490" s="512"/>
      <c r="H490" s="512"/>
      <c r="I490" s="512"/>
      <c r="J490" s="512"/>
      <c r="K490" s="512"/>
      <c r="L490" s="512"/>
      <c r="M490" s="512"/>
      <c r="N490" s="512"/>
      <c r="O490" s="512"/>
      <c r="P490" s="512"/>
      <c r="Q490" s="512"/>
      <c r="R490" s="512"/>
      <c r="S490" s="512"/>
      <c r="T490" s="512"/>
      <c r="U490" s="512"/>
      <c r="V490" s="512"/>
      <c r="W490" s="512"/>
      <c r="X490" s="512"/>
      <c r="Y490" s="512"/>
      <c r="Z490" s="512"/>
      <c r="AA490" s="512"/>
      <c r="AB490" s="512"/>
      <c r="AC490" s="512"/>
      <c r="AD490" s="512"/>
      <c r="AE490" s="512"/>
      <c r="AF490" s="512"/>
      <c r="AG490" s="512"/>
      <c r="AH490" s="512"/>
      <c r="AI490" s="512"/>
      <c r="AJ490" s="512"/>
      <c r="AK490" s="512"/>
      <c r="AL490" s="512"/>
      <c r="AM490" s="512"/>
      <c r="AN490" s="512"/>
    </row>
    <row r="491" spans="1:40" ht="15.75" customHeight="1">
      <c r="A491" s="512"/>
      <c r="B491" s="582"/>
      <c r="C491" s="512"/>
      <c r="D491" s="512"/>
      <c r="E491" s="512"/>
      <c r="F491" s="512"/>
      <c r="G491" s="512"/>
      <c r="H491" s="512"/>
      <c r="I491" s="512"/>
      <c r="J491" s="512"/>
      <c r="K491" s="512"/>
      <c r="L491" s="512"/>
      <c r="M491" s="512"/>
      <c r="N491" s="512"/>
      <c r="O491" s="512"/>
      <c r="P491" s="512"/>
      <c r="Q491" s="512"/>
      <c r="R491" s="512"/>
      <c r="S491" s="512"/>
      <c r="T491" s="512"/>
      <c r="U491" s="512"/>
      <c r="V491" s="512"/>
      <c r="W491" s="512"/>
      <c r="X491" s="512"/>
      <c r="Y491" s="512"/>
      <c r="Z491" s="512"/>
      <c r="AA491" s="512"/>
      <c r="AB491" s="512"/>
      <c r="AC491" s="512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</row>
    <row r="492" spans="1:40" ht="15.75" customHeight="1">
      <c r="A492" s="512"/>
      <c r="B492" s="582"/>
      <c r="C492" s="512"/>
      <c r="D492" s="512"/>
      <c r="E492" s="512"/>
      <c r="F492" s="512"/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/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</row>
    <row r="493" spans="1:40" ht="15.75" customHeight="1">
      <c r="A493" s="512"/>
      <c r="B493" s="582"/>
      <c r="C493" s="512"/>
      <c r="D493" s="512"/>
      <c r="E493" s="512"/>
      <c r="F493" s="512"/>
      <c r="G493" s="512"/>
      <c r="H493" s="512"/>
      <c r="I493" s="512"/>
      <c r="J493" s="512"/>
      <c r="K493" s="512"/>
      <c r="L493" s="512"/>
      <c r="M493" s="512"/>
      <c r="N493" s="512"/>
      <c r="O493" s="512"/>
      <c r="P493" s="512"/>
      <c r="Q493" s="512"/>
      <c r="R493" s="512"/>
      <c r="S493" s="512"/>
      <c r="T493" s="512"/>
      <c r="U493" s="512"/>
      <c r="V493" s="512"/>
      <c r="W493" s="512"/>
      <c r="X493" s="512"/>
      <c r="Y493" s="512"/>
      <c r="Z493" s="512"/>
      <c r="AA493" s="512"/>
      <c r="AB493" s="512"/>
      <c r="AC493" s="512"/>
      <c r="AD493" s="512"/>
      <c r="AE493" s="512"/>
      <c r="AF493" s="512"/>
      <c r="AG493" s="512"/>
      <c r="AH493" s="512"/>
      <c r="AI493" s="512"/>
      <c r="AJ493" s="512"/>
      <c r="AK493" s="512"/>
      <c r="AL493" s="512"/>
      <c r="AM493" s="512"/>
      <c r="AN493" s="512"/>
    </row>
    <row r="494" spans="1:40" ht="15.75" customHeight="1">
      <c r="A494" s="512"/>
      <c r="B494" s="582"/>
      <c r="C494" s="512"/>
      <c r="D494" s="512"/>
      <c r="E494" s="512"/>
      <c r="F494" s="512"/>
      <c r="G494" s="512"/>
      <c r="H494" s="512"/>
      <c r="I494" s="512"/>
      <c r="J494" s="512"/>
      <c r="K494" s="512"/>
      <c r="L494" s="512"/>
      <c r="M494" s="512"/>
      <c r="N494" s="512"/>
      <c r="O494" s="512"/>
      <c r="P494" s="512"/>
      <c r="Q494" s="512"/>
      <c r="R494" s="512"/>
      <c r="S494" s="512"/>
      <c r="T494" s="512"/>
      <c r="U494" s="512"/>
      <c r="V494" s="512"/>
      <c r="W494" s="512"/>
      <c r="X494" s="512"/>
      <c r="Y494" s="512"/>
      <c r="Z494" s="512"/>
      <c r="AA494" s="512"/>
      <c r="AB494" s="512"/>
      <c r="AC494" s="512"/>
      <c r="AD494" s="512"/>
      <c r="AE494" s="512"/>
      <c r="AF494" s="512"/>
      <c r="AG494" s="512"/>
      <c r="AH494" s="512"/>
      <c r="AI494" s="512"/>
      <c r="AJ494" s="512"/>
      <c r="AK494" s="512"/>
      <c r="AL494" s="512"/>
      <c r="AM494" s="512"/>
      <c r="AN494" s="512"/>
    </row>
    <row r="495" spans="1:40" ht="15.75" customHeight="1">
      <c r="A495" s="512"/>
      <c r="B495" s="582"/>
      <c r="C495" s="512"/>
      <c r="D495" s="512"/>
      <c r="E495" s="512"/>
      <c r="F495" s="512"/>
      <c r="G495" s="512"/>
      <c r="H495" s="512"/>
      <c r="I495" s="512"/>
      <c r="J495" s="512"/>
      <c r="K495" s="512"/>
      <c r="L495" s="512"/>
      <c r="M495" s="512"/>
      <c r="N495" s="512"/>
      <c r="O495" s="512"/>
      <c r="P495" s="512"/>
      <c r="Q495" s="512"/>
      <c r="R495" s="512"/>
      <c r="S495" s="512"/>
      <c r="T495" s="512"/>
      <c r="U495" s="512"/>
      <c r="V495" s="512"/>
      <c r="W495" s="512"/>
      <c r="X495" s="512"/>
      <c r="Y495" s="512"/>
      <c r="Z495" s="512"/>
      <c r="AA495" s="512"/>
      <c r="AB495" s="512"/>
      <c r="AC495" s="512"/>
      <c r="AD495" s="512"/>
      <c r="AE495" s="512"/>
      <c r="AF495" s="512"/>
      <c r="AG495" s="512"/>
      <c r="AH495" s="512"/>
      <c r="AI495" s="512"/>
      <c r="AJ495" s="512"/>
      <c r="AK495" s="512"/>
      <c r="AL495" s="512"/>
      <c r="AM495" s="512"/>
      <c r="AN495" s="512"/>
    </row>
    <row r="496" spans="1:40" ht="15.75" customHeight="1">
      <c r="A496" s="512"/>
      <c r="B496" s="582"/>
      <c r="C496" s="512"/>
      <c r="D496" s="512"/>
      <c r="E496" s="512"/>
      <c r="F496" s="512"/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/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</row>
    <row r="497" spans="1:40" ht="15.75" customHeight="1">
      <c r="A497" s="512"/>
      <c r="B497" s="582"/>
      <c r="C497" s="512"/>
      <c r="D497" s="512"/>
      <c r="E497" s="512"/>
      <c r="F497" s="512"/>
      <c r="G497" s="512"/>
      <c r="H497" s="512"/>
      <c r="I497" s="512"/>
      <c r="J497" s="512"/>
      <c r="K497" s="512"/>
      <c r="L497" s="512"/>
      <c r="M497" s="512"/>
      <c r="N497" s="512"/>
      <c r="O497" s="512"/>
      <c r="P497" s="512"/>
      <c r="Q497" s="512"/>
      <c r="R497" s="512"/>
      <c r="S497" s="512"/>
      <c r="T497" s="512"/>
      <c r="U497" s="512"/>
      <c r="V497" s="512"/>
      <c r="W497" s="512"/>
      <c r="X497" s="512"/>
      <c r="Y497" s="512"/>
      <c r="Z497" s="512"/>
      <c r="AA497" s="512"/>
      <c r="AB497" s="512"/>
      <c r="AC497" s="512"/>
      <c r="AD497" s="512"/>
      <c r="AE497" s="512"/>
      <c r="AF497" s="512"/>
      <c r="AG497" s="512"/>
      <c r="AH497" s="512"/>
      <c r="AI497" s="512"/>
      <c r="AJ497" s="512"/>
      <c r="AK497" s="512"/>
      <c r="AL497" s="512"/>
      <c r="AM497" s="512"/>
      <c r="AN497" s="512"/>
    </row>
    <row r="498" spans="1:40" ht="15.75" customHeight="1">
      <c r="A498" s="512"/>
      <c r="B498" s="582"/>
      <c r="C498" s="512"/>
      <c r="D498" s="512"/>
      <c r="E498" s="512"/>
      <c r="F498" s="512"/>
      <c r="G498" s="512"/>
      <c r="H498" s="512"/>
      <c r="I498" s="512"/>
      <c r="J498" s="512"/>
      <c r="K498" s="512"/>
      <c r="L498" s="512"/>
      <c r="M498" s="512"/>
      <c r="N498" s="512"/>
      <c r="O498" s="512"/>
      <c r="P498" s="512"/>
      <c r="Q498" s="512"/>
      <c r="R498" s="512"/>
      <c r="S498" s="512"/>
      <c r="T498" s="512"/>
      <c r="U498" s="512"/>
      <c r="V498" s="512"/>
      <c r="W498" s="512"/>
      <c r="X498" s="512"/>
      <c r="Y498" s="512"/>
      <c r="Z498" s="512"/>
      <c r="AA498" s="512"/>
      <c r="AB498" s="512"/>
      <c r="AC498" s="512"/>
      <c r="AD498" s="512"/>
      <c r="AE498" s="512"/>
      <c r="AF498" s="512"/>
      <c r="AG498" s="512"/>
      <c r="AH498" s="512"/>
      <c r="AI498" s="512"/>
      <c r="AJ498" s="512"/>
      <c r="AK498" s="512"/>
      <c r="AL498" s="512"/>
      <c r="AM498" s="512"/>
      <c r="AN498" s="512"/>
    </row>
    <row r="499" spans="1:40" ht="15.75" customHeight="1">
      <c r="A499" s="512"/>
      <c r="B499" s="582"/>
      <c r="C499" s="512"/>
      <c r="D499" s="512"/>
      <c r="E499" s="512"/>
      <c r="F499" s="512"/>
      <c r="G499" s="512"/>
      <c r="H499" s="512"/>
      <c r="I499" s="512"/>
      <c r="J499" s="512"/>
      <c r="K499" s="512"/>
      <c r="L499" s="512"/>
      <c r="M499" s="512"/>
      <c r="N499" s="512"/>
      <c r="O499" s="512"/>
      <c r="P499" s="512"/>
      <c r="Q499" s="512"/>
      <c r="R499" s="512"/>
      <c r="S499" s="512"/>
      <c r="T499" s="512"/>
      <c r="U499" s="512"/>
      <c r="V499" s="512"/>
      <c r="W499" s="512"/>
      <c r="X499" s="512"/>
      <c r="Y499" s="512"/>
      <c r="Z499" s="512"/>
      <c r="AA499" s="512"/>
      <c r="AB499" s="512"/>
      <c r="AC499" s="512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</row>
    <row r="500" spans="1:40" ht="15.75" customHeight="1">
      <c r="A500" s="512"/>
      <c r="B500" s="582"/>
      <c r="C500" s="512"/>
      <c r="D500" s="512"/>
      <c r="E500" s="512"/>
      <c r="F500" s="512"/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/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</row>
    <row r="501" spans="1:40" ht="15.75" customHeight="1">
      <c r="A501" s="512"/>
      <c r="B501" s="582"/>
      <c r="C501" s="512"/>
      <c r="D501" s="512"/>
      <c r="E501" s="512"/>
      <c r="F501" s="512"/>
      <c r="G501" s="512"/>
      <c r="H501" s="512"/>
      <c r="I501" s="512"/>
      <c r="J501" s="512"/>
      <c r="K501" s="512"/>
      <c r="L501" s="512"/>
      <c r="M501" s="512"/>
      <c r="N501" s="512"/>
      <c r="O501" s="512"/>
      <c r="P501" s="512"/>
      <c r="Q501" s="512"/>
      <c r="R501" s="512"/>
      <c r="S501" s="512"/>
      <c r="T501" s="512"/>
      <c r="U501" s="512"/>
      <c r="V501" s="512"/>
      <c r="W501" s="512"/>
      <c r="X501" s="512"/>
      <c r="Y501" s="512"/>
      <c r="Z501" s="512"/>
      <c r="AA501" s="512"/>
      <c r="AB501" s="512"/>
      <c r="AC501" s="512"/>
      <c r="AD501" s="512"/>
      <c r="AE501" s="512"/>
      <c r="AF501" s="512"/>
      <c r="AG501" s="512"/>
      <c r="AH501" s="512"/>
      <c r="AI501" s="512"/>
      <c r="AJ501" s="512"/>
      <c r="AK501" s="512"/>
      <c r="AL501" s="512"/>
      <c r="AM501" s="512"/>
      <c r="AN501" s="512"/>
    </row>
    <row r="502" spans="1:40" ht="15.75" customHeight="1">
      <c r="A502" s="512"/>
      <c r="B502" s="582"/>
      <c r="C502" s="512"/>
      <c r="D502" s="512"/>
      <c r="E502" s="512"/>
      <c r="F502" s="512"/>
      <c r="G502" s="512"/>
      <c r="H502" s="512"/>
      <c r="I502" s="512"/>
      <c r="J502" s="512"/>
      <c r="K502" s="512"/>
      <c r="L502" s="512"/>
      <c r="M502" s="512"/>
      <c r="N502" s="512"/>
      <c r="O502" s="512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2"/>
      <c r="AC502" s="512"/>
      <c r="AD502" s="512"/>
      <c r="AE502" s="512"/>
      <c r="AF502" s="512"/>
      <c r="AG502" s="512"/>
      <c r="AH502" s="512"/>
      <c r="AI502" s="512"/>
      <c r="AJ502" s="512"/>
      <c r="AK502" s="512"/>
      <c r="AL502" s="512"/>
      <c r="AM502" s="512"/>
      <c r="AN502" s="512"/>
    </row>
    <row r="503" spans="1:40" ht="15.75" customHeight="1">
      <c r="A503" s="512"/>
      <c r="B503" s="582"/>
      <c r="C503" s="512"/>
      <c r="D503" s="512"/>
      <c r="E503" s="512"/>
      <c r="F503" s="512"/>
      <c r="G503" s="512"/>
      <c r="H503" s="512"/>
      <c r="I503" s="512"/>
      <c r="J503" s="512"/>
      <c r="K503" s="512"/>
      <c r="L503" s="512"/>
      <c r="M503" s="512"/>
      <c r="N503" s="512"/>
      <c r="O503" s="512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</row>
    <row r="504" spans="1:40" ht="15.75" customHeight="1">
      <c r="A504" s="512"/>
      <c r="B504" s="582"/>
      <c r="C504" s="512"/>
      <c r="D504" s="512"/>
      <c r="E504" s="512"/>
      <c r="F504" s="512"/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/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</row>
    <row r="505" spans="1:40" ht="15.75" customHeight="1">
      <c r="A505" s="512"/>
      <c r="B505" s="582"/>
      <c r="C505" s="512"/>
      <c r="D505" s="512"/>
      <c r="E505" s="512"/>
      <c r="F505" s="512"/>
      <c r="G505" s="512"/>
      <c r="H505" s="512"/>
      <c r="I505" s="512"/>
      <c r="J505" s="512"/>
      <c r="K505" s="512"/>
      <c r="L505" s="512"/>
      <c r="M505" s="512"/>
      <c r="N505" s="512"/>
      <c r="O505" s="512"/>
      <c r="P505" s="512"/>
      <c r="Q505" s="512"/>
      <c r="R505" s="512"/>
      <c r="S505" s="512"/>
      <c r="T505" s="512"/>
      <c r="U505" s="512"/>
      <c r="V505" s="512"/>
      <c r="W505" s="512"/>
      <c r="X505" s="512"/>
      <c r="Y505" s="512"/>
      <c r="Z505" s="512"/>
      <c r="AA505" s="512"/>
      <c r="AB505" s="512"/>
      <c r="AC505" s="512"/>
      <c r="AD505" s="512"/>
      <c r="AE505" s="512"/>
      <c r="AF505" s="512"/>
      <c r="AG505" s="512"/>
      <c r="AH505" s="512"/>
      <c r="AI505" s="512"/>
      <c r="AJ505" s="512"/>
      <c r="AK505" s="512"/>
      <c r="AL505" s="512"/>
      <c r="AM505" s="512"/>
      <c r="AN505" s="512"/>
    </row>
    <row r="506" spans="1:40" ht="15.75" customHeight="1">
      <c r="A506" s="512"/>
      <c r="B506" s="582"/>
      <c r="C506" s="512"/>
      <c r="D506" s="512"/>
      <c r="E506" s="512"/>
      <c r="F506" s="512"/>
      <c r="G506" s="512"/>
      <c r="H506" s="512"/>
      <c r="I506" s="512"/>
      <c r="J506" s="512"/>
      <c r="K506" s="512"/>
      <c r="L506" s="512"/>
      <c r="M506" s="512"/>
      <c r="N506" s="512"/>
      <c r="O506" s="512"/>
      <c r="P506" s="512"/>
      <c r="Q506" s="512"/>
      <c r="R506" s="512"/>
      <c r="S506" s="512"/>
      <c r="T506" s="512"/>
      <c r="U506" s="512"/>
      <c r="V506" s="512"/>
      <c r="W506" s="512"/>
      <c r="X506" s="512"/>
      <c r="Y506" s="512"/>
      <c r="Z506" s="512"/>
      <c r="AA506" s="512"/>
      <c r="AB506" s="512"/>
      <c r="AC506" s="512"/>
      <c r="AD506" s="512"/>
      <c r="AE506" s="512"/>
      <c r="AF506" s="512"/>
      <c r="AG506" s="512"/>
      <c r="AH506" s="512"/>
      <c r="AI506" s="512"/>
      <c r="AJ506" s="512"/>
      <c r="AK506" s="512"/>
      <c r="AL506" s="512"/>
      <c r="AM506" s="512"/>
      <c r="AN506" s="512"/>
    </row>
    <row r="507" spans="1:40" ht="15.75" customHeight="1">
      <c r="A507" s="512"/>
      <c r="B507" s="582"/>
      <c r="C507" s="512"/>
      <c r="D507" s="512"/>
      <c r="E507" s="512"/>
      <c r="F507" s="512"/>
      <c r="G507" s="512"/>
      <c r="H507" s="512"/>
      <c r="I507" s="512"/>
      <c r="J507" s="512"/>
      <c r="K507" s="512"/>
      <c r="L507" s="512"/>
      <c r="M507" s="512"/>
      <c r="N507" s="512"/>
      <c r="O507" s="512"/>
      <c r="P507" s="512"/>
      <c r="Q507" s="512"/>
      <c r="R507" s="512"/>
      <c r="S507" s="512"/>
      <c r="T507" s="512"/>
      <c r="U507" s="512"/>
      <c r="V507" s="512"/>
      <c r="W507" s="512"/>
      <c r="X507" s="512"/>
      <c r="Y507" s="512"/>
      <c r="Z507" s="512"/>
      <c r="AA507" s="512"/>
      <c r="AB507" s="512"/>
      <c r="AC507" s="512"/>
      <c r="AD507" s="512"/>
      <c r="AE507" s="512"/>
      <c r="AF507" s="512"/>
      <c r="AG507" s="512"/>
      <c r="AH507" s="512"/>
      <c r="AI507" s="512"/>
      <c r="AJ507" s="512"/>
      <c r="AK507" s="512"/>
      <c r="AL507" s="512"/>
      <c r="AM507" s="512"/>
      <c r="AN507" s="512"/>
    </row>
    <row r="508" spans="1:40" ht="15.75" customHeight="1">
      <c r="A508" s="512"/>
      <c r="B508" s="582"/>
      <c r="C508" s="512"/>
      <c r="D508" s="512"/>
      <c r="E508" s="512"/>
      <c r="F508" s="512"/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/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</row>
    <row r="509" spans="1:40" ht="15.75" customHeight="1">
      <c r="A509" s="512"/>
      <c r="B509" s="582"/>
      <c r="C509" s="512"/>
      <c r="D509" s="512"/>
      <c r="E509" s="512"/>
      <c r="F509" s="512"/>
      <c r="G509" s="512"/>
      <c r="H509" s="512"/>
      <c r="I509" s="512"/>
      <c r="J509" s="512"/>
      <c r="K509" s="512"/>
      <c r="L509" s="512"/>
      <c r="M509" s="512"/>
      <c r="N509" s="512"/>
      <c r="O509" s="512"/>
      <c r="P509" s="512"/>
      <c r="Q509" s="512"/>
      <c r="R509" s="512"/>
      <c r="S509" s="512"/>
      <c r="T509" s="512"/>
      <c r="U509" s="512"/>
      <c r="V509" s="512"/>
      <c r="W509" s="512"/>
      <c r="X509" s="512"/>
      <c r="Y509" s="512"/>
      <c r="Z509" s="512"/>
      <c r="AA509" s="512"/>
      <c r="AB509" s="512"/>
      <c r="AC509" s="512"/>
      <c r="AD509" s="512"/>
      <c r="AE509" s="512"/>
      <c r="AF509" s="512"/>
      <c r="AG509" s="512"/>
      <c r="AH509" s="512"/>
      <c r="AI509" s="512"/>
      <c r="AJ509" s="512"/>
      <c r="AK509" s="512"/>
      <c r="AL509" s="512"/>
      <c r="AM509" s="512"/>
      <c r="AN509" s="512"/>
    </row>
    <row r="510" spans="1:40" ht="15.75" customHeight="1">
      <c r="A510" s="512"/>
      <c r="B510" s="582"/>
      <c r="C510" s="512"/>
      <c r="D510" s="512"/>
      <c r="E510" s="512"/>
      <c r="F510" s="512"/>
      <c r="G510" s="512"/>
      <c r="H510" s="512"/>
      <c r="I510" s="512"/>
      <c r="J510" s="512"/>
      <c r="K510" s="512"/>
      <c r="L510" s="512"/>
      <c r="M510" s="512"/>
      <c r="N510" s="512"/>
      <c r="O510" s="512"/>
      <c r="P510" s="512"/>
      <c r="Q510" s="512"/>
      <c r="R510" s="512"/>
      <c r="S510" s="512"/>
      <c r="T510" s="512"/>
      <c r="U510" s="512"/>
      <c r="V510" s="512"/>
      <c r="W510" s="512"/>
      <c r="X510" s="512"/>
      <c r="Y510" s="512"/>
      <c r="Z510" s="512"/>
      <c r="AA510" s="512"/>
      <c r="AB510" s="512"/>
      <c r="AC510" s="512"/>
      <c r="AD510" s="512"/>
      <c r="AE510" s="512"/>
      <c r="AF510" s="512"/>
      <c r="AG510" s="512"/>
      <c r="AH510" s="512"/>
      <c r="AI510" s="512"/>
      <c r="AJ510" s="512"/>
      <c r="AK510" s="512"/>
      <c r="AL510" s="512"/>
      <c r="AM510" s="512"/>
      <c r="AN510" s="512"/>
    </row>
    <row r="511" spans="1:40" ht="15.75" customHeight="1">
      <c r="A511" s="512"/>
      <c r="B511" s="582"/>
      <c r="C511" s="512"/>
      <c r="D511" s="512"/>
      <c r="E511" s="512"/>
      <c r="F511" s="512"/>
      <c r="G511" s="512"/>
      <c r="H511" s="512"/>
      <c r="I511" s="512"/>
      <c r="J511" s="512"/>
      <c r="K511" s="512"/>
      <c r="L511" s="512"/>
      <c r="M511" s="512"/>
      <c r="N511" s="512"/>
      <c r="O511" s="512"/>
      <c r="P511" s="512"/>
      <c r="Q511" s="512"/>
      <c r="R511" s="512"/>
      <c r="S511" s="512"/>
      <c r="T511" s="512"/>
      <c r="U511" s="512"/>
      <c r="V511" s="512"/>
      <c r="W511" s="512"/>
      <c r="X511" s="512"/>
      <c r="Y511" s="512"/>
      <c r="Z511" s="512"/>
      <c r="AA511" s="512"/>
      <c r="AB511" s="512"/>
      <c r="AC511" s="512"/>
      <c r="AD511" s="512"/>
      <c r="AE511" s="512"/>
      <c r="AF511" s="512"/>
      <c r="AG511" s="512"/>
      <c r="AH511" s="512"/>
      <c r="AI511" s="512"/>
      <c r="AJ511" s="512"/>
      <c r="AK511" s="512"/>
      <c r="AL511" s="512"/>
      <c r="AM511" s="512"/>
      <c r="AN511" s="512"/>
    </row>
    <row r="512" spans="1:40" ht="15.75" customHeight="1">
      <c r="A512" s="512"/>
      <c r="B512" s="582"/>
      <c r="C512" s="512"/>
      <c r="D512" s="512"/>
      <c r="E512" s="512"/>
      <c r="F512" s="512"/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/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</row>
    <row r="513" spans="1:40" ht="15.75" customHeight="1">
      <c r="A513" s="512"/>
      <c r="B513" s="582"/>
      <c r="C513" s="512"/>
      <c r="D513" s="512"/>
      <c r="E513" s="512"/>
      <c r="F513" s="512"/>
      <c r="G513" s="512"/>
      <c r="H513" s="512"/>
      <c r="I513" s="512"/>
      <c r="J513" s="512"/>
      <c r="K513" s="512"/>
      <c r="L513" s="512"/>
      <c r="M513" s="512"/>
      <c r="N513" s="512"/>
      <c r="O513" s="512"/>
      <c r="P513" s="512"/>
      <c r="Q513" s="512"/>
      <c r="R513" s="512"/>
      <c r="S513" s="512"/>
      <c r="T513" s="512"/>
      <c r="U513" s="512"/>
      <c r="V513" s="512"/>
      <c r="W513" s="512"/>
      <c r="X513" s="512"/>
      <c r="Y513" s="512"/>
      <c r="Z513" s="512"/>
      <c r="AA513" s="512"/>
      <c r="AB513" s="512"/>
      <c r="AC513" s="512"/>
      <c r="AD513" s="512"/>
      <c r="AE513" s="512"/>
      <c r="AF513" s="512"/>
      <c r="AG513" s="512"/>
      <c r="AH513" s="512"/>
      <c r="AI513" s="512"/>
      <c r="AJ513" s="512"/>
      <c r="AK513" s="512"/>
      <c r="AL513" s="512"/>
      <c r="AM513" s="512"/>
      <c r="AN513" s="512"/>
    </row>
    <row r="514" spans="1:40" ht="15.75" customHeight="1">
      <c r="A514" s="512"/>
      <c r="B514" s="582"/>
      <c r="C514" s="512"/>
      <c r="D514" s="512"/>
      <c r="E514" s="512"/>
      <c r="F514" s="512"/>
      <c r="G514" s="512"/>
      <c r="H514" s="512"/>
      <c r="I514" s="512"/>
      <c r="J514" s="512"/>
      <c r="K514" s="512"/>
      <c r="L514" s="512"/>
      <c r="M514" s="512"/>
      <c r="N514" s="512"/>
      <c r="O514" s="512"/>
      <c r="P514" s="512"/>
      <c r="Q514" s="512"/>
      <c r="R514" s="512"/>
      <c r="S514" s="512"/>
      <c r="T514" s="512"/>
      <c r="U514" s="512"/>
      <c r="V514" s="512"/>
      <c r="W514" s="512"/>
      <c r="X514" s="512"/>
      <c r="Y514" s="512"/>
      <c r="Z514" s="512"/>
      <c r="AA514" s="512"/>
      <c r="AB514" s="512"/>
      <c r="AC514" s="512"/>
      <c r="AD514" s="512"/>
      <c r="AE514" s="512"/>
      <c r="AF514" s="512"/>
      <c r="AG514" s="512"/>
      <c r="AH514" s="512"/>
      <c r="AI514" s="512"/>
      <c r="AJ514" s="512"/>
      <c r="AK514" s="512"/>
      <c r="AL514" s="512"/>
      <c r="AM514" s="512"/>
      <c r="AN514" s="512"/>
    </row>
    <row r="515" spans="1:40" ht="15.75" customHeight="1">
      <c r="A515" s="512"/>
      <c r="B515" s="582"/>
      <c r="C515" s="512"/>
      <c r="D515" s="512"/>
      <c r="E515" s="512"/>
      <c r="F515" s="512"/>
      <c r="G515" s="512"/>
      <c r="H515" s="512"/>
      <c r="I515" s="512"/>
      <c r="J515" s="512"/>
      <c r="K515" s="512"/>
      <c r="L515" s="512"/>
      <c r="M515" s="512"/>
      <c r="N515" s="512"/>
      <c r="O515" s="512"/>
      <c r="P515" s="512"/>
      <c r="Q515" s="512"/>
      <c r="R515" s="512"/>
      <c r="S515" s="512"/>
      <c r="T515" s="512"/>
      <c r="U515" s="512"/>
      <c r="V515" s="512"/>
      <c r="W515" s="512"/>
      <c r="X515" s="512"/>
      <c r="Y515" s="512"/>
      <c r="Z515" s="512"/>
      <c r="AA515" s="512"/>
      <c r="AB515" s="512"/>
      <c r="AC515" s="512"/>
      <c r="AD515" s="512"/>
      <c r="AE515" s="512"/>
      <c r="AF515" s="512"/>
      <c r="AG515" s="512"/>
      <c r="AH515" s="512"/>
      <c r="AI515" s="512"/>
      <c r="AJ515" s="512"/>
      <c r="AK515" s="512"/>
      <c r="AL515" s="512"/>
      <c r="AM515" s="512"/>
      <c r="AN515" s="512"/>
    </row>
    <row r="516" spans="1:40" ht="15.75" customHeight="1">
      <c r="A516" s="512"/>
      <c r="B516" s="582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/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</row>
    <row r="517" spans="1:40" ht="15.75" customHeight="1">
      <c r="A517" s="512"/>
      <c r="B517" s="582"/>
      <c r="C517" s="512"/>
      <c r="D517" s="512"/>
      <c r="E517" s="512"/>
      <c r="F517" s="512"/>
      <c r="G517" s="512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512"/>
      <c r="T517" s="512"/>
      <c r="U517" s="512"/>
      <c r="V517" s="512"/>
      <c r="W517" s="512"/>
      <c r="X517" s="512"/>
      <c r="Y517" s="512"/>
      <c r="Z517" s="512"/>
      <c r="AA517" s="512"/>
      <c r="AB517" s="512"/>
      <c r="AC517" s="512"/>
      <c r="AD517" s="512"/>
      <c r="AE517" s="512"/>
      <c r="AF517" s="512"/>
      <c r="AG517" s="512"/>
      <c r="AH517" s="512"/>
      <c r="AI517" s="512"/>
      <c r="AJ517" s="512"/>
      <c r="AK517" s="512"/>
      <c r="AL517" s="512"/>
      <c r="AM517" s="512"/>
      <c r="AN517" s="512"/>
    </row>
    <row r="518" spans="1:40" ht="15.75" customHeight="1">
      <c r="A518" s="512"/>
      <c r="B518" s="582"/>
      <c r="C518" s="512"/>
      <c r="D518" s="512"/>
      <c r="E518" s="512"/>
      <c r="F518" s="512"/>
      <c r="G518" s="512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512"/>
      <c r="T518" s="512"/>
      <c r="U518" s="512"/>
      <c r="V518" s="512"/>
      <c r="W518" s="512"/>
      <c r="X518" s="512"/>
      <c r="Y518" s="512"/>
      <c r="Z518" s="512"/>
      <c r="AA518" s="512"/>
      <c r="AB518" s="512"/>
      <c r="AC518" s="512"/>
      <c r="AD518" s="512"/>
      <c r="AE518" s="512"/>
      <c r="AF518" s="512"/>
      <c r="AG518" s="512"/>
      <c r="AH518" s="512"/>
      <c r="AI518" s="512"/>
      <c r="AJ518" s="512"/>
      <c r="AK518" s="512"/>
      <c r="AL518" s="512"/>
      <c r="AM518" s="512"/>
      <c r="AN518" s="512"/>
    </row>
    <row r="519" spans="1:40" ht="15.75" customHeight="1">
      <c r="A519" s="512"/>
      <c r="B519" s="582"/>
      <c r="C519" s="512"/>
      <c r="D519" s="512"/>
      <c r="E519" s="512"/>
      <c r="F519" s="512"/>
      <c r="G519" s="512"/>
      <c r="H519" s="512"/>
      <c r="I519" s="512"/>
      <c r="J519" s="512"/>
      <c r="K519" s="512"/>
      <c r="L519" s="512"/>
      <c r="M519" s="512"/>
      <c r="N519" s="512"/>
      <c r="O519" s="512"/>
      <c r="P519" s="512"/>
      <c r="Q519" s="512"/>
      <c r="R519" s="512"/>
      <c r="S519" s="512"/>
      <c r="T519" s="512"/>
      <c r="U519" s="512"/>
      <c r="V519" s="512"/>
      <c r="W519" s="512"/>
      <c r="X519" s="512"/>
      <c r="Y519" s="512"/>
      <c r="Z519" s="512"/>
      <c r="AA519" s="512"/>
      <c r="AB519" s="512"/>
      <c r="AC519" s="512"/>
      <c r="AD519" s="512"/>
      <c r="AE519" s="512"/>
      <c r="AF519" s="512"/>
      <c r="AG519" s="512"/>
      <c r="AH519" s="512"/>
      <c r="AI519" s="512"/>
      <c r="AJ519" s="512"/>
      <c r="AK519" s="512"/>
      <c r="AL519" s="512"/>
      <c r="AM519" s="512"/>
      <c r="AN519" s="512"/>
    </row>
    <row r="520" spans="1:40" ht="15.75" customHeight="1">
      <c r="A520" s="512"/>
      <c r="B520" s="582"/>
      <c r="C520" s="512"/>
      <c r="D520" s="512"/>
      <c r="E520" s="512"/>
      <c r="F520" s="512"/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</row>
    <row r="521" spans="1:40" ht="15.75" customHeight="1">
      <c r="A521" s="512"/>
      <c r="B521" s="582"/>
      <c r="C521" s="512"/>
      <c r="D521" s="512"/>
      <c r="E521" s="512"/>
      <c r="F521" s="512"/>
      <c r="G521" s="512"/>
      <c r="H521" s="512"/>
      <c r="I521" s="512"/>
      <c r="J521" s="512"/>
      <c r="K521" s="512"/>
      <c r="L521" s="512"/>
      <c r="M521" s="512"/>
      <c r="N521" s="512"/>
      <c r="O521" s="512"/>
      <c r="P521" s="512"/>
      <c r="Q521" s="512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2"/>
      <c r="AC521" s="512"/>
      <c r="AD521" s="512"/>
      <c r="AE521" s="512"/>
      <c r="AF521" s="512"/>
      <c r="AG521" s="512"/>
      <c r="AH521" s="512"/>
      <c r="AI521" s="512"/>
      <c r="AJ521" s="512"/>
      <c r="AK521" s="512"/>
      <c r="AL521" s="512"/>
      <c r="AM521" s="512"/>
      <c r="AN521" s="512"/>
    </row>
    <row r="522" spans="1:40" ht="15.75" customHeight="1">
      <c r="A522" s="512"/>
      <c r="B522" s="582"/>
      <c r="C522" s="512"/>
      <c r="D522" s="512"/>
      <c r="E522" s="512"/>
      <c r="F522" s="512"/>
      <c r="G522" s="512"/>
      <c r="H522" s="512"/>
      <c r="I522" s="512"/>
      <c r="J522" s="512"/>
      <c r="K522" s="512"/>
      <c r="L522" s="512"/>
      <c r="M522" s="512"/>
      <c r="N522" s="512"/>
      <c r="O522" s="512"/>
      <c r="P522" s="512"/>
      <c r="Q522" s="512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2"/>
      <c r="AC522" s="512"/>
      <c r="AD522" s="512"/>
      <c r="AE522" s="512"/>
      <c r="AF522" s="512"/>
      <c r="AG522" s="512"/>
      <c r="AH522" s="512"/>
      <c r="AI522" s="512"/>
      <c r="AJ522" s="512"/>
      <c r="AK522" s="512"/>
      <c r="AL522" s="512"/>
      <c r="AM522" s="512"/>
      <c r="AN522" s="512"/>
    </row>
    <row r="523" spans="1:40" ht="15.75" customHeight="1">
      <c r="A523" s="512"/>
      <c r="B523" s="582"/>
      <c r="C523" s="512"/>
      <c r="D523" s="512"/>
      <c r="E523" s="512"/>
      <c r="F523" s="512"/>
      <c r="G523" s="512"/>
      <c r="H523" s="512"/>
      <c r="I523" s="512"/>
      <c r="J523" s="512"/>
      <c r="K523" s="512"/>
      <c r="L523" s="512"/>
      <c r="M523" s="512"/>
      <c r="N523" s="512"/>
      <c r="O523" s="512"/>
      <c r="P523" s="512"/>
      <c r="Q523" s="512"/>
      <c r="R523" s="512"/>
      <c r="S523" s="512"/>
      <c r="T523" s="512"/>
      <c r="U523" s="512"/>
      <c r="V523" s="512"/>
      <c r="W523" s="512"/>
      <c r="X523" s="512"/>
      <c r="Y523" s="512"/>
      <c r="Z523" s="512"/>
      <c r="AA523" s="512"/>
      <c r="AB523" s="512"/>
      <c r="AC523" s="512"/>
      <c r="AD523" s="512"/>
      <c r="AE523" s="512"/>
      <c r="AF523" s="512"/>
      <c r="AG523" s="512"/>
      <c r="AH523" s="512"/>
      <c r="AI523" s="512"/>
      <c r="AJ523" s="512"/>
      <c r="AK523" s="512"/>
      <c r="AL523" s="512"/>
      <c r="AM523" s="512"/>
      <c r="AN523" s="512"/>
    </row>
    <row r="524" spans="1:40" ht="15.75" customHeight="1">
      <c r="A524" s="512"/>
      <c r="B524" s="582"/>
      <c r="C524" s="512"/>
      <c r="D524" s="512"/>
      <c r="E524" s="512"/>
      <c r="F524" s="512"/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/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</row>
    <row r="525" spans="1:40" ht="15.75" customHeight="1">
      <c r="A525" s="512"/>
      <c r="B525" s="582"/>
      <c r="C525" s="512"/>
      <c r="D525" s="512"/>
      <c r="E525" s="512"/>
      <c r="F525" s="512"/>
      <c r="G525" s="512"/>
      <c r="H525" s="512"/>
      <c r="I525" s="512"/>
      <c r="J525" s="512"/>
      <c r="K525" s="512"/>
      <c r="L525" s="512"/>
      <c r="M525" s="512"/>
      <c r="N525" s="512"/>
      <c r="O525" s="512"/>
      <c r="P525" s="512"/>
      <c r="Q525" s="512"/>
      <c r="R525" s="512"/>
      <c r="S525" s="512"/>
      <c r="T525" s="512"/>
      <c r="U525" s="512"/>
      <c r="V525" s="512"/>
      <c r="W525" s="512"/>
      <c r="X525" s="512"/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</row>
    <row r="526" spans="1:40" ht="15.75" customHeight="1">
      <c r="A526" s="512"/>
      <c r="B526" s="582"/>
      <c r="C526" s="512"/>
      <c r="D526" s="512"/>
      <c r="E526" s="512"/>
      <c r="F526" s="512"/>
      <c r="G526" s="512"/>
      <c r="H526" s="512"/>
      <c r="I526" s="512"/>
      <c r="J526" s="512"/>
      <c r="K526" s="512"/>
      <c r="L526" s="512"/>
      <c r="M526" s="512"/>
      <c r="N526" s="512"/>
      <c r="O526" s="512"/>
      <c r="P526" s="512"/>
      <c r="Q526" s="512"/>
      <c r="R526" s="512"/>
      <c r="S526" s="512"/>
      <c r="T526" s="512"/>
      <c r="U526" s="512"/>
      <c r="V526" s="512"/>
      <c r="W526" s="512"/>
      <c r="X526" s="512"/>
      <c r="Y526" s="512"/>
      <c r="Z526" s="512"/>
      <c r="AA526" s="512"/>
      <c r="AB526" s="512"/>
      <c r="AC526" s="512"/>
      <c r="AD526" s="512"/>
      <c r="AE526" s="512"/>
      <c r="AF526" s="512"/>
      <c r="AG526" s="512"/>
      <c r="AH526" s="512"/>
      <c r="AI526" s="512"/>
      <c r="AJ526" s="512"/>
      <c r="AK526" s="512"/>
      <c r="AL526" s="512"/>
      <c r="AM526" s="512"/>
      <c r="AN526" s="512"/>
    </row>
    <row r="527" spans="1:40" ht="15.75" customHeight="1">
      <c r="A527" s="512"/>
      <c r="B527" s="582"/>
      <c r="C527" s="512"/>
      <c r="D527" s="512"/>
      <c r="E527" s="512"/>
      <c r="F527" s="512"/>
      <c r="G527" s="512"/>
      <c r="H527" s="512"/>
      <c r="I527" s="512"/>
      <c r="J527" s="512"/>
      <c r="K527" s="512"/>
      <c r="L527" s="512"/>
      <c r="M527" s="512"/>
      <c r="N527" s="512"/>
      <c r="O527" s="512"/>
      <c r="P527" s="512"/>
      <c r="Q527" s="512"/>
      <c r="R527" s="512"/>
      <c r="S527" s="512"/>
      <c r="T527" s="512"/>
      <c r="U527" s="512"/>
      <c r="V527" s="512"/>
      <c r="W527" s="512"/>
      <c r="X527" s="512"/>
      <c r="Y527" s="512"/>
      <c r="Z527" s="512"/>
      <c r="AA527" s="512"/>
      <c r="AB527" s="512"/>
      <c r="AC527" s="512"/>
      <c r="AD527" s="512"/>
      <c r="AE527" s="512"/>
      <c r="AF527" s="512"/>
      <c r="AG527" s="512"/>
      <c r="AH527" s="512"/>
      <c r="AI527" s="512"/>
      <c r="AJ527" s="512"/>
      <c r="AK527" s="512"/>
      <c r="AL527" s="512"/>
      <c r="AM527" s="512"/>
      <c r="AN527" s="512"/>
    </row>
    <row r="528" spans="1:40" ht="15.75" customHeight="1">
      <c r="A528" s="512"/>
      <c r="B528" s="582"/>
      <c r="C528" s="512"/>
      <c r="D528" s="512"/>
      <c r="E528" s="512"/>
      <c r="F528" s="512"/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/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</row>
    <row r="529" spans="1:40" ht="15.75" customHeight="1">
      <c r="A529" s="512"/>
      <c r="B529" s="582"/>
      <c r="C529" s="512"/>
      <c r="D529" s="512"/>
      <c r="E529" s="512"/>
      <c r="F529" s="512"/>
      <c r="G529" s="512"/>
      <c r="H529" s="512"/>
      <c r="I529" s="512"/>
      <c r="J529" s="512"/>
      <c r="K529" s="512"/>
      <c r="L529" s="512"/>
      <c r="M529" s="512"/>
      <c r="N529" s="512"/>
      <c r="O529" s="512"/>
      <c r="P529" s="512"/>
      <c r="Q529" s="512"/>
      <c r="R529" s="512"/>
      <c r="S529" s="512"/>
      <c r="T529" s="512"/>
      <c r="U529" s="512"/>
      <c r="V529" s="512"/>
      <c r="W529" s="512"/>
      <c r="X529" s="512"/>
      <c r="Y529" s="512"/>
      <c r="Z529" s="512"/>
      <c r="AA529" s="512"/>
      <c r="AB529" s="512"/>
      <c r="AC529" s="512"/>
      <c r="AD529" s="512"/>
      <c r="AE529" s="512"/>
      <c r="AF529" s="512"/>
      <c r="AG529" s="512"/>
      <c r="AH529" s="512"/>
      <c r="AI529" s="512"/>
      <c r="AJ529" s="512"/>
      <c r="AK529" s="512"/>
      <c r="AL529" s="512"/>
      <c r="AM529" s="512"/>
      <c r="AN529" s="512"/>
    </row>
    <row r="530" spans="1:40" ht="15.75" customHeight="1">
      <c r="A530" s="512"/>
      <c r="B530" s="582"/>
      <c r="C530" s="512"/>
      <c r="D530" s="512"/>
      <c r="E530" s="512"/>
      <c r="F530" s="512"/>
      <c r="G530" s="512"/>
      <c r="H530" s="512"/>
      <c r="I530" s="512"/>
      <c r="J530" s="512"/>
      <c r="K530" s="512"/>
      <c r="L530" s="512"/>
      <c r="M530" s="512"/>
      <c r="N530" s="512"/>
      <c r="O530" s="512"/>
      <c r="P530" s="512"/>
      <c r="Q530" s="512"/>
      <c r="R530" s="512"/>
      <c r="S530" s="512"/>
      <c r="T530" s="512"/>
      <c r="U530" s="512"/>
      <c r="V530" s="512"/>
      <c r="W530" s="512"/>
      <c r="X530" s="512"/>
      <c r="Y530" s="512"/>
      <c r="Z530" s="512"/>
      <c r="AA530" s="512"/>
      <c r="AB530" s="512"/>
      <c r="AC530" s="512"/>
      <c r="AD530" s="512"/>
      <c r="AE530" s="512"/>
      <c r="AF530" s="512"/>
      <c r="AG530" s="512"/>
      <c r="AH530" s="512"/>
      <c r="AI530" s="512"/>
      <c r="AJ530" s="512"/>
      <c r="AK530" s="512"/>
      <c r="AL530" s="512"/>
      <c r="AM530" s="512"/>
      <c r="AN530" s="512"/>
    </row>
    <row r="531" spans="1:40" ht="15.75" customHeight="1">
      <c r="A531" s="512"/>
      <c r="B531" s="582"/>
      <c r="C531" s="512"/>
      <c r="D531" s="512"/>
      <c r="E531" s="512"/>
      <c r="F531" s="512"/>
      <c r="G531" s="512"/>
      <c r="H531" s="512"/>
      <c r="I531" s="512"/>
      <c r="J531" s="512"/>
      <c r="K531" s="512"/>
      <c r="L531" s="512"/>
      <c r="M531" s="512"/>
      <c r="N531" s="512"/>
      <c r="O531" s="512"/>
      <c r="P531" s="512"/>
      <c r="Q531" s="512"/>
      <c r="R531" s="512"/>
      <c r="S531" s="512"/>
      <c r="T531" s="512"/>
      <c r="U531" s="512"/>
      <c r="V531" s="512"/>
      <c r="W531" s="512"/>
      <c r="X531" s="512"/>
      <c r="Y531" s="512"/>
      <c r="Z531" s="512"/>
      <c r="AA531" s="512"/>
      <c r="AB531" s="512"/>
      <c r="AC531" s="512"/>
      <c r="AD531" s="512"/>
      <c r="AE531" s="512"/>
      <c r="AF531" s="512"/>
      <c r="AG531" s="512"/>
      <c r="AH531" s="512"/>
      <c r="AI531" s="512"/>
      <c r="AJ531" s="512"/>
      <c r="AK531" s="512"/>
      <c r="AL531" s="512"/>
      <c r="AM531" s="512"/>
      <c r="AN531" s="512"/>
    </row>
    <row r="532" spans="1:40" ht="15.75" customHeight="1">
      <c r="A532" s="512"/>
      <c r="B532" s="58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/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</row>
    <row r="533" spans="1:40" ht="15.75" customHeight="1">
      <c r="A533" s="512"/>
      <c r="B533" s="582"/>
      <c r="C533" s="512"/>
      <c r="D533" s="512"/>
      <c r="E533" s="512"/>
      <c r="F533" s="512"/>
      <c r="G533" s="512"/>
      <c r="H533" s="512"/>
      <c r="I533" s="512"/>
      <c r="J533" s="512"/>
      <c r="K533" s="512"/>
      <c r="L533" s="512"/>
      <c r="M533" s="512"/>
      <c r="N533" s="512"/>
      <c r="O533" s="512"/>
      <c r="P533" s="512"/>
      <c r="Q533" s="512"/>
      <c r="R533" s="512"/>
      <c r="S533" s="512"/>
      <c r="T533" s="512"/>
      <c r="U533" s="512"/>
      <c r="V533" s="512"/>
      <c r="W533" s="512"/>
      <c r="X533" s="512"/>
      <c r="Y533" s="512"/>
      <c r="Z533" s="512"/>
      <c r="AA533" s="512"/>
      <c r="AB533" s="512"/>
      <c r="AC533" s="512"/>
      <c r="AD533" s="512"/>
      <c r="AE533" s="512"/>
      <c r="AF533" s="512"/>
      <c r="AG533" s="512"/>
      <c r="AH533" s="512"/>
      <c r="AI533" s="512"/>
      <c r="AJ533" s="512"/>
      <c r="AK533" s="512"/>
      <c r="AL533" s="512"/>
      <c r="AM533" s="512"/>
      <c r="AN533" s="512"/>
    </row>
    <row r="534" spans="1:40" ht="15.75" customHeight="1">
      <c r="A534" s="512"/>
      <c r="B534" s="58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</row>
    <row r="535" spans="1:40" ht="15.75" customHeight="1">
      <c r="A535" s="512"/>
      <c r="B535" s="58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2"/>
      <c r="Z535" s="512"/>
      <c r="AA535" s="512"/>
      <c r="AB535" s="512"/>
      <c r="AC535" s="512"/>
      <c r="AD535" s="512"/>
      <c r="AE535" s="512"/>
      <c r="AF535" s="512"/>
      <c r="AG535" s="512"/>
      <c r="AH535" s="512"/>
      <c r="AI535" s="512"/>
      <c r="AJ535" s="512"/>
      <c r="AK535" s="512"/>
      <c r="AL535" s="512"/>
      <c r="AM535" s="512"/>
      <c r="AN535" s="512"/>
    </row>
    <row r="536" spans="1:40" ht="15.75" customHeight="1">
      <c r="A536" s="512"/>
      <c r="B536" s="582"/>
      <c r="C536" s="512"/>
      <c r="D536" s="512"/>
      <c r="E536" s="512"/>
      <c r="F536" s="512"/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/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</row>
    <row r="537" spans="1:40" ht="15.75" customHeight="1">
      <c r="A537" s="512"/>
      <c r="B537" s="582"/>
      <c r="C537" s="512"/>
      <c r="D537" s="512"/>
      <c r="E537" s="512"/>
      <c r="F537" s="512"/>
      <c r="G537" s="512"/>
      <c r="H537" s="512"/>
      <c r="I537" s="512"/>
      <c r="J537" s="512"/>
      <c r="K537" s="512"/>
      <c r="L537" s="512"/>
      <c r="M537" s="512"/>
      <c r="N537" s="512"/>
      <c r="O537" s="512"/>
      <c r="P537" s="512"/>
      <c r="Q537" s="512"/>
      <c r="R537" s="512"/>
      <c r="S537" s="512"/>
      <c r="T537" s="512"/>
      <c r="U537" s="512"/>
      <c r="V537" s="512"/>
      <c r="W537" s="512"/>
      <c r="X537" s="512"/>
      <c r="Y537" s="512"/>
      <c r="Z537" s="512"/>
      <c r="AA537" s="512"/>
      <c r="AB537" s="512"/>
      <c r="AC537" s="512"/>
      <c r="AD537" s="512"/>
      <c r="AE537" s="512"/>
      <c r="AF537" s="512"/>
      <c r="AG537" s="512"/>
      <c r="AH537" s="512"/>
      <c r="AI537" s="512"/>
      <c r="AJ537" s="512"/>
      <c r="AK537" s="512"/>
      <c r="AL537" s="512"/>
      <c r="AM537" s="512"/>
      <c r="AN537" s="512"/>
    </row>
    <row r="538" spans="1:40" ht="15.75" customHeight="1">
      <c r="A538" s="512"/>
      <c r="B538" s="582"/>
      <c r="C538" s="512"/>
      <c r="D538" s="512"/>
      <c r="E538" s="512"/>
      <c r="F538" s="512"/>
      <c r="G538" s="512"/>
      <c r="H538" s="512"/>
      <c r="I538" s="512"/>
      <c r="J538" s="512"/>
      <c r="K538" s="512"/>
      <c r="L538" s="512"/>
      <c r="M538" s="512"/>
      <c r="N538" s="512"/>
      <c r="O538" s="512"/>
      <c r="P538" s="512"/>
      <c r="Q538" s="512"/>
      <c r="R538" s="512"/>
      <c r="S538" s="512"/>
      <c r="T538" s="512"/>
      <c r="U538" s="512"/>
      <c r="V538" s="512"/>
      <c r="W538" s="512"/>
      <c r="X538" s="512"/>
      <c r="Y538" s="512"/>
      <c r="Z538" s="512"/>
      <c r="AA538" s="512"/>
      <c r="AB538" s="512"/>
      <c r="AC538" s="512"/>
      <c r="AD538" s="512"/>
      <c r="AE538" s="512"/>
      <c r="AF538" s="512"/>
      <c r="AG538" s="512"/>
      <c r="AH538" s="512"/>
      <c r="AI538" s="512"/>
      <c r="AJ538" s="512"/>
      <c r="AK538" s="512"/>
      <c r="AL538" s="512"/>
      <c r="AM538" s="512"/>
      <c r="AN538" s="512"/>
    </row>
    <row r="539" spans="1:40" ht="15.75" customHeight="1">
      <c r="A539" s="512"/>
      <c r="B539" s="582"/>
      <c r="C539" s="512"/>
      <c r="D539" s="512"/>
      <c r="E539" s="512"/>
      <c r="F539" s="512"/>
      <c r="G539" s="512"/>
      <c r="H539" s="512"/>
      <c r="I539" s="512"/>
      <c r="J539" s="512"/>
      <c r="K539" s="512"/>
      <c r="L539" s="512"/>
      <c r="M539" s="512"/>
      <c r="N539" s="512"/>
      <c r="O539" s="512"/>
      <c r="P539" s="512"/>
      <c r="Q539" s="512"/>
      <c r="R539" s="512"/>
      <c r="S539" s="512"/>
      <c r="T539" s="512"/>
      <c r="U539" s="512"/>
      <c r="V539" s="512"/>
      <c r="W539" s="512"/>
      <c r="X539" s="512"/>
      <c r="Y539" s="512"/>
      <c r="Z539" s="512"/>
      <c r="AA539" s="512"/>
      <c r="AB539" s="512"/>
      <c r="AC539" s="512"/>
      <c r="AD539" s="512"/>
      <c r="AE539" s="512"/>
      <c r="AF539" s="512"/>
      <c r="AG539" s="512"/>
      <c r="AH539" s="512"/>
      <c r="AI539" s="512"/>
      <c r="AJ539" s="512"/>
      <c r="AK539" s="512"/>
      <c r="AL539" s="512"/>
      <c r="AM539" s="512"/>
      <c r="AN539" s="512"/>
    </row>
    <row r="540" spans="1:40" ht="15.75" customHeight="1">
      <c r="A540" s="512"/>
      <c r="B540" s="582"/>
      <c r="C540" s="512"/>
      <c r="D540" s="512"/>
      <c r="E540" s="512"/>
      <c r="F540" s="512"/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/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</row>
    <row r="541" spans="1:40" ht="15.75" customHeight="1">
      <c r="A541" s="512"/>
      <c r="B541" s="58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2"/>
      <c r="Z541" s="512"/>
      <c r="AA541" s="512"/>
      <c r="AB541" s="512"/>
      <c r="AC541" s="512"/>
      <c r="AD541" s="512"/>
      <c r="AE541" s="512"/>
      <c r="AF541" s="512"/>
      <c r="AG541" s="512"/>
      <c r="AH541" s="512"/>
      <c r="AI541" s="512"/>
      <c r="AJ541" s="512"/>
      <c r="AK541" s="512"/>
      <c r="AL541" s="512"/>
      <c r="AM541" s="512"/>
      <c r="AN541" s="512"/>
    </row>
    <row r="542" spans="1:40" ht="15.75" customHeight="1">
      <c r="A542" s="512"/>
      <c r="B542" s="582"/>
      <c r="C542" s="512"/>
      <c r="D542" s="512"/>
      <c r="E542" s="512"/>
      <c r="F542" s="512"/>
      <c r="G542" s="512"/>
      <c r="H542" s="512"/>
      <c r="I542" s="512"/>
      <c r="J542" s="512"/>
      <c r="K542" s="512"/>
      <c r="L542" s="512"/>
      <c r="M542" s="512"/>
      <c r="N542" s="512"/>
      <c r="O542" s="512"/>
      <c r="P542" s="512"/>
      <c r="Q542" s="512"/>
      <c r="R542" s="512"/>
      <c r="S542" s="512"/>
      <c r="T542" s="512"/>
      <c r="U542" s="512"/>
      <c r="V542" s="512"/>
      <c r="W542" s="512"/>
      <c r="X542" s="512"/>
      <c r="Y542" s="512"/>
      <c r="Z542" s="512"/>
      <c r="AA542" s="512"/>
      <c r="AB542" s="512"/>
      <c r="AC542" s="512"/>
      <c r="AD542" s="512"/>
      <c r="AE542" s="512"/>
      <c r="AF542" s="512"/>
      <c r="AG542" s="512"/>
      <c r="AH542" s="512"/>
      <c r="AI542" s="512"/>
      <c r="AJ542" s="512"/>
      <c r="AK542" s="512"/>
      <c r="AL542" s="512"/>
      <c r="AM542" s="512"/>
      <c r="AN542" s="512"/>
    </row>
    <row r="543" spans="1:40" ht="15.75" customHeight="1">
      <c r="A543" s="512"/>
      <c r="B543" s="582"/>
      <c r="C543" s="512"/>
      <c r="D543" s="512"/>
      <c r="E543" s="512"/>
      <c r="F543" s="512"/>
      <c r="G543" s="512"/>
      <c r="H543" s="512"/>
      <c r="I543" s="512"/>
      <c r="J543" s="512"/>
      <c r="K543" s="512"/>
      <c r="L543" s="512"/>
      <c r="M543" s="512"/>
      <c r="N543" s="512"/>
      <c r="O543" s="512"/>
      <c r="P543" s="512"/>
      <c r="Q543" s="512"/>
      <c r="R543" s="512"/>
      <c r="S543" s="512"/>
      <c r="T543" s="512"/>
      <c r="U543" s="512"/>
      <c r="V543" s="512"/>
      <c r="W543" s="512"/>
      <c r="X543" s="512"/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</row>
    <row r="544" spans="1:40" ht="15.75" customHeight="1">
      <c r="A544" s="512"/>
      <c r="B544" s="582"/>
      <c r="C544" s="512"/>
      <c r="D544" s="512"/>
      <c r="E544" s="512"/>
      <c r="F544" s="512"/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/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</row>
    <row r="545" spans="1:40" ht="15.75" customHeight="1">
      <c r="A545" s="512"/>
      <c r="B545" s="58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</row>
    <row r="546" spans="1:40" ht="15.75" customHeight="1">
      <c r="A546" s="512"/>
      <c r="B546" s="58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</row>
    <row r="547" spans="1:40" ht="15.75" customHeight="1">
      <c r="A547" s="512"/>
      <c r="B547" s="582"/>
      <c r="C547" s="512"/>
      <c r="D547" s="512"/>
      <c r="E547" s="512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512"/>
      <c r="Q547" s="512"/>
      <c r="R547" s="512"/>
      <c r="S547" s="512"/>
      <c r="T547" s="512"/>
      <c r="U547" s="512"/>
      <c r="V547" s="512"/>
      <c r="W547" s="512"/>
      <c r="X547" s="512"/>
      <c r="Y547" s="512"/>
      <c r="Z547" s="512"/>
      <c r="AA547" s="512"/>
      <c r="AB547" s="512"/>
      <c r="AC547" s="512"/>
      <c r="AD547" s="512"/>
      <c r="AE547" s="512"/>
      <c r="AF547" s="512"/>
      <c r="AG547" s="512"/>
      <c r="AH547" s="512"/>
      <c r="AI547" s="512"/>
      <c r="AJ547" s="512"/>
      <c r="AK547" s="512"/>
      <c r="AL547" s="512"/>
      <c r="AM547" s="512"/>
      <c r="AN547" s="512"/>
    </row>
    <row r="548" spans="1:40" ht="15.75" customHeight="1">
      <c r="A548" s="512"/>
      <c r="B548" s="582"/>
      <c r="C548" s="512"/>
      <c r="D548" s="512"/>
      <c r="E548" s="512"/>
      <c r="F548" s="512"/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/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</row>
    <row r="549" spans="1:40" ht="15.75" customHeight="1">
      <c r="A549" s="512"/>
      <c r="B549" s="58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2"/>
      <c r="T549" s="512"/>
      <c r="U549" s="512"/>
      <c r="V549" s="512"/>
      <c r="W549" s="512"/>
      <c r="X549" s="512"/>
      <c r="Y549" s="512"/>
      <c r="Z549" s="512"/>
      <c r="AA549" s="512"/>
      <c r="AB549" s="512"/>
      <c r="AC549" s="512"/>
      <c r="AD549" s="512"/>
      <c r="AE549" s="512"/>
      <c r="AF549" s="512"/>
      <c r="AG549" s="512"/>
      <c r="AH549" s="512"/>
      <c r="AI549" s="512"/>
      <c r="AJ549" s="512"/>
      <c r="AK549" s="512"/>
      <c r="AL549" s="512"/>
      <c r="AM549" s="512"/>
      <c r="AN549" s="512"/>
    </row>
    <row r="550" spans="1:40" ht="15.75" customHeight="1">
      <c r="A550" s="512"/>
      <c r="B550" s="582"/>
      <c r="C550" s="512"/>
      <c r="D550" s="512"/>
      <c r="E550" s="512"/>
      <c r="F550" s="512"/>
      <c r="G550" s="512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512"/>
      <c r="T550" s="512"/>
      <c r="U550" s="512"/>
      <c r="V550" s="512"/>
      <c r="W550" s="512"/>
      <c r="X550" s="512"/>
      <c r="Y550" s="512"/>
      <c r="Z550" s="512"/>
      <c r="AA550" s="512"/>
      <c r="AB550" s="512"/>
      <c r="AC550" s="512"/>
      <c r="AD550" s="512"/>
      <c r="AE550" s="512"/>
      <c r="AF550" s="512"/>
      <c r="AG550" s="512"/>
      <c r="AH550" s="512"/>
      <c r="AI550" s="512"/>
      <c r="AJ550" s="512"/>
      <c r="AK550" s="512"/>
      <c r="AL550" s="512"/>
      <c r="AM550" s="512"/>
      <c r="AN550" s="512"/>
    </row>
    <row r="551" spans="1:40" ht="15.75" customHeight="1">
      <c r="A551" s="512"/>
      <c r="B551" s="582"/>
      <c r="C551" s="512"/>
      <c r="D551" s="512"/>
      <c r="E551" s="512"/>
      <c r="F551" s="512"/>
      <c r="G551" s="512"/>
      <c r="H551" s="512"/>
      <c r="I551" s="512"/>
      <c r="J551" s="512"/>
      <c r="K551" s="512"/>
      <c r="L551" s="512"/>
      <c r="M551" s="512"/>
      <c r="N551" s="512"/>
      <c r="O551" s="512"/>
      <c r="P551" s="512"/>
      <c r="Q551" s="512"/>
      <c r="R551" s="512"/>
      <c r="S551" s="512"/>
      <c r="T551" s="512"/>
      <c r="U551" s="512"/>
      <c r="V551" s="512"/>
      <c r="W551" s="512"/>
      <c r="X551" s="512"/>
      <c r="Y551" s="512"/>
      <c r="Z551" s="512"/>
      <c r="AA551" s="512"/>
      <c r="AB551" s="512"/>
      <c r="AC551" s="512"/>
      <c r="AD551" s="512"/>
      <c r="AE551" s="512"/>
      <c r="AF551" s="512"/>
      <c r="AG551" s="512"/>
      <c r="AH551" s="512"/>
      <c r="AI551" s="512"/>
      <c r="AJ551" s="512"/>
      <c r="AK551" s="512"/>
      <c r="AL551" s="512"/>
      <c r="AM551" s="512"/>
      <c r="AN551" s="512"/>
    </row>
    <row r="552" spans="1:40" ht="15.75" customHeight="1">
      <c r="A552" s="512"/>
      <c r="B552" s="582"/>
      <c r="C552" s="512"/>
      <c r="D552" s="512"/>
      <c r="E552" s="512"/>
      <c r="F552" s="512"/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</row>
    <row r="553" spans="1:40" ht="15.75" customHeight="1">
      <c r="A553" s="512"/>
      <c r="B553" s="582"/>
      <c r="C553" s="512"/>
      <c r="D553" s="512"/>
      <c r="E553" s="512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512"/>
      <c r="Q553" s="512"/>
      <c r="R553" s="512"/>
      <c r="S553" s="512"/>
      <c r="T553" s="512"/>
      <c r="U553" s="512"/>
      <c r="V553" s="512"/>
      <c r="W553" s="512"/>
      <c r="X553" s="512"/>
      <c r="Y553" s="512"/>
      <c r="Z553" s="512"/>
      <c r="AA553" s="512"/>
      <c r="AB553" s="512"/>
      <c r="AC553" s="512"/>
      <c r="AD553" s="512"/>
      <c r="AE553" s="512"/>
      <c r="AF553" s="512"/>
      <c r="AG553" s="512"/>
      <c r="AH553" s="512"/>
      <c r="AI553" s="512"/>
      <c r="AJ553" s="512"/>
      <c r="AK553" s="512"/>
      <c r="AL553" s="512"/>
      <c r="AM553" s="512"/>
      <c r="AN553" s="512"/>
    </row>
    <row r="554" spans="1:40" ht="15.75" customHeight="1">
      <c r="A554" s="512"/>
      <c r="B554" s="582"/>
      <c r="C554" s="512"/>
      <c r="D554" s="512"/>
      <c r="E554" s="512"/>
      <c r="F554" s="512"/>
      <c r="G554" s="512"/>
      <c r="H554" s="512"/>
      <c r="I554" s="512"/>
      <c r="J554" s="512"/>
      <c r="K554" s="512"/>
      <c r="L554" s="512"/>
      <c r="M554" s="512"/>
      <c r="N554" s="512"/>
      <c r="O554" s="512"/>
      <c r="P554" s="512"/>
      <c r="Q554" s="512"/>
      <c r="R554" s="512"/>
      <c r="S554" s="512"/>
      <c r="T554" s="512"/>
      <c r="U554" s="512"/>
      <c r="V554" s="512"/>
      <c r="W554" s="512"/>
      <c r="X554" s="512"/>
      <c r="Y554" s="512"/>
      <c r="Z554" s="512"/>
      <c r="AA554" s="512"/>
      <c r="AB554" s="512"/>
      <c r="AC554" s="512"/>
      <c r="AD554" s="512"/>
      <c r="AE554" s="512"/>
      <c r="AF554" s="512"/>
      <c r="AG554" s="512"/>
      <c r="AH554" s="512"/>
      <c r="AI554" s="512"/>
      <c r="AJ554" s="512"/>
      <c r="AK554" s="512"/>
      <c r="AL554" s="512"/>
      <c r="AM554" s="512"/>
      <c r="AN554" s="512"/>
    </row>
    <row r="555" spans="1:40" ht="15.75" customHeight="1">
      <c r="A555" s="512"/>
      <c r="B555" s="582"/>
      <c r="C555" s="512"/>
      <c r="D555" s="512"/>
      <c r="E555" s="512"/>
      <c r="F555" s="512"/>
      <c r="G555" s="512"/>
      <c r="H555" s="512"/>
      <c r="I555" s="512"/>
      <c r="J555" s="512"/>
      <c r="K555" s="512"/>
      <c r="L555" s="512"/>
      <c r="M555" s="512"/>
      <c r="N555" s="512"/>
      <c r="O555" s="512"/>
      <c r="P555" s="512"/>
      <c r="Q555" s="512"/>
      <c r="R555" s="512"/>
      <c r="S555" s="512"/>
      <c r="T555" s="512"/>
      <c r="U555" s="512"/>
      <c r="V555" s="512"/>
      <c r="W555" s="512"/>
      <c r="X555" s="512"/>
      <c r="Y555" s="512"/>
      <c r="Z555" s="512"/>
      <c r="AA555" s="512"/>
      <c r="AB555" s="512"/>
      <c r="AC555" s="512"/>
      <c r="AD555" s="512"/>
      <c r="AE555" s="512"/>
      <c r="AF555" s="512"/>
      <c r="AG555" s="512"/>
      <c r="AH555" s="512"/>
      <c r="AI555" s="512"/>
      <c r="AJ555" s="512"/>
      <c r="AK555" s="512"/>
      <c r="AL555" s="512"/>
      <c r="AM555" s="512"/>
      <c r="AN555" s="512"/>
    </row>
    <row r="556" spans="1:40" ht="15.75" customHeight="1">
      <c r="A556" s="512"/>
      <c r="B556" s="582"/>
      <c r="C556" s="512"/>
      <c r="D556" s="512"/>
      <c r="E556" s="512"/>
      <c r="F556" s="512"/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/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</row>
    <row r="557" spans="1:40" ht="15.75" customHeight="1">
      <c r="A557" s="512"/>
      <c r="B557" s="58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</row>
    <row r="558" spans="1:40" ht="15.75" customHeight="1">
      <c r="A558" s="512"/>
      <c r="B558" s="582"/>
      <c r="C558" s="512"/>
      <c r="D558" s="512"/>
      <c r="E558" s="512"/>
      <c r="F558" s="512"/>
      <c r="G558" s="512"/>
      <c r="H558" s="512"/>
      <c r="I558" s="512"/>
      <c r="J558" s="512"/>
      <c r="K558" s="512"/>
      <c r="L558" s="512"/>
      <c r="M558" s="512"/>
      <c r="N558" s="512"/>
      <c r="O558" s="512"/>
      <c r="P558" s="512"/>
      <c r="Q558" s="512"/>
      <c r="R558" s="512"/>
      <c r="S558" s="512"/>
      <c r="T558" s="512"/>
      <c r="U558" s="512"/>
      <c r="V558" s="512"/>
      <c r="W558" s="512"/>
      <c r="X558" s="512"/>
      <c r="Y558" s="512"/>
      <c r="Z558" s="512"/>
      <c r="AA558" s="512"/>
      <c r="AB558" s="512"/>
      <c r="AC558" s="512"/>
      <c r="AD558" s="512"/>
      <c r="AE558" s="512"/>
      <c r="AF558" s="512"/>
      <c r="AG558" s="512"/>
      <c r="AH558" s="512"/>
      <c r="AI558" s="512"/>
      <c r="AJ558" s="512"/>
      <c r="AK558" s="512"/>
      <c r="AL558" s="512"/>
      <c r="AM558" s="512"/>
      <c r="AN558" s="512"/>
    </row>
    <row r="559" spans="1:40" ht="15.75" customHeight="1">
      <c r="A559" s="512"/>
      <c r="B559" s="58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</row>
    <row r="560" spans="1:40" ht="15.75" customHeight="1">
      <c r="A560" s="512"/>
      <c r="B560" s="582"/>
      <c r="C560" s="512"/>
      <c r="D560" s="512"/>
      <c r="E560" s="512"/>
      <c r="F560" s="512"/>
      <c r="G560" s="512"/>
      <c r="H560" s="512"/>
      <c r="I560" s="512"/>
      <c r="J560" s="512"/>
      <c r="K560" s="512"/>
      <c r="L560" s="512"/>
      <c r="M560" s="512"/>
      <c r="N560" s="512"/>
      <c r="O560" s="512"/>
      <c r="P560" s="512"/>
      <c r="Q560" s="512"/>
      <c r="R560" s="512"/>
      <c r="S560" s="512"/>
      <c r="T560" s="512"/>
      <c r="U560" s="512"/>
      <c r="V560" s="512"/>
      <c r="W560" s="512"/>
      <c r="X560" s="512"/>
      <c r="Y560" s="512"/>
      <c r="Z560" s="512"/>
      <c r="AA560" s="512"/>
      <c r="AB560" s="512"/>
      <c r="AC560" s="512"/>
      <c r="AD560" s="512"/>
      <c r="AE560" s="512"/>
      <c r="AF560" s="512"/>
      <c r="AG560" s="512"/>
      <c r="AH560" s="512"/>
      <c r="AI560" s="512"/>
      <c r="AJ560" s="512"/>
      <c r="AK560" s="512"/>
      <c r="AL560" s="512"/>
      <c r="AM560" s="512"/>
      <c r="AN560" s="512"/>
    </row>
    <row r="561" spans="1:40" ht="15.75" customHeight="1">
      <c r="A561" s="512"/>
      <c r="B561" s="582"/>
      <c r="C561" s="512"/>
      <c r="D561" s="512"/>
      <c r="E561" s="512"/>
      <c r="F561" s="512"/>
      <c r="G561" s="512"/>
      <c r="H561" s="512"/>
      <c r="I561" s="512"/>
      <c r="J561" s="512"/>
      <c r="K561" s="512"/>
      <c r="L561" s="512"/>
      <c r="M561" s="512"/>
      <c r="N561" s="512"/>
      <c r="O561" s="512"/>
      <c r="P561" s="512"/>
      <c r="Q561" s="512"/>
      <c r="R561" s="512"/>
      <c r="S561" s="512"/>
      <c r="T561" s="512"/>
      <c r="U561" s="512"/>
      <c r="V561" s="512"/>
      <c r="W561" s="512"/>
      <c r="X561" s="512"/>
      <c r="Y561" s="512"/>
      <c r="Z561" s="512"/>
      <c r="AA561" s="512"/>
      <c r="AB561" s="512"/>
      <c r="AC561" s="512"/>
      <c r="AD561" s="512"/>
      <c r="AE561" s="512"/>
      <c r="AF561" s="512"/>
      <c r="AG561" s="512"/>
      <c r="AH561" s="512"/>
      <c r="AI561" s="512"/>
      <c r="AJ561" s="512"/>
      <c r="AK561" s="512"/>
      <c r="AL561" s="512"/>
      <c r="AM561" s="512"/>
      <c r="AN561" s="512"/>
    </row>
    <row r="562" spans="1:40" ht="15.75" customHeight="1">
      <c r="A562" s="512"/>
      <c r="B562" s="582"/>
      <c r="C562" s="512"/>
      <c r="D562" s="512"/>
      <c r="E562" s="512"/>
      <c r="F562" s="512"/>
      <c r="G562" s="512"/>
      <c r="H562" s="512"/>
      <c r="I562" s="512"/>
      <c r="J562" s="512"/>
      <c r="K562" s="512"/>
      <c r="L562" s="512"/>
      <c r="M562" s="512"/>
      <c r="N562" s="512"/>
      <c r="O562" s="512"/>
      <c r="P562" s="512"/>
      <c r="Q562" s="512"/>
      <c r="R562" s="512"/>
      <c r="S562" s="512"/>
      <c r="T562" s="512"/>
      <c r="U562" s="512"/>
      <c r="V562" s="512"/>
      <c r="W562" s="512"/>
      <c r="X562" s="512"/>
      <c r="Y562" s="512"/>
      <c r="Z562" s="512"/>
      <c r="AA562" s="512"/>
      <c r="AB562" s="512"/>
      <c r="AC562" s="512"/>
      <c r="AD562" s="512"/>
      <c r="AE562" s="512"/>
      <c r="AF562" s="512"/>
      <c r="AG562" s="512"/>
      <c r="AH562" s="512"/>
      <c r="AI562" s="512"/>
      <c r="AJ562" s="512"/>
      <c r="AK562" s="512"/>
      <c r="AL562" s="512"/>
      <c r="AM562" s="512"/>
      <c r="AN562" s="512"/>
    </row>
    <row r="563" spans="1:40" ht="15.75" customHeight="1">
      <c r="A563" s="512"/>
      <c r="B563" s="582"/>
      <c r="C563" s="512"/>
      <c r="D563" s="512"/>
      <c r="E563" s="512"/>
      <c r="F563" s="512"/>
      <c r="G563" s="512"/>
      <c r="H563" s="512"/>
      <c r="I563" s="512"/>
      <c r="J563" s="512"/>
      <c r="K563" s="512"/>
      <c r="L563" s="512"/>
      <c r="M563" s="512"/>
      <c r="N563" s="512"/>
      <c r="O563" s="512"/>
      <c r="P563" s="512"/>
      <c r="Q563" s="512"/>
      <c r="R563" s="512"/>
      <c r="S563" s="512"/>
      <c r="T563" s="512"/>
      <c r="U563" s="512"/>
      <c r="V563" s="512"/>
      <c r="W563" s="512"/>
      <c r="X563" s="512"/>
      <c r="Y563" s="512"/>
      <c r="Z563" s="512"/>
      <c r="AA563" s="512"/>
      <c r="AB563" s="512"/>
      <c r="AC563" s="512"/>
      <c r="AD563" s="512"/>
      <c r="AE563" s="512"/>
      <c r="AF563" s="512"/>
      <c r="AG563" s="512"/>
      <c r="AH563" s="512"/>
      <c r="AI563" s="512"/>
      <c r="AJ563" s="512"/>
      <c r="AK563" s="512"/>
      <c r="AL563" s="512"/>
      <c r="AM563" s="512"/>
      <c r="AN563" s="512"/>
    </row>
    <row r="564" spans="1:40" ht="15.75" customHeight="1">
      <c r="A564" s="512"/>
      <c r="B564" s="582"/>
      <c r="C564" s="512"/>
      <c r="D564" s="512"/>
      <c r="E564" s="512"/>
      <c r="F564" s="512"/>
      <c r="G564" s="512"/>
      <c r="H564" s="512"/>
      <c r="I564" s="512"/>
      <c r="J564" s="512"/>
      <c r="K564" s="512"/>
      <c r="L564" s="512"/>
      <c r="M564" s="512"/>
      <c r="N564" s="512"/>
      <c r="O564" s="512"/>
      <c r="P564" s="512"/>
      <c r="Q564" s="512"/>
      <c r="R564" s="512"/>
      <c r="S564" s="512"/>
      <c r="T564" s="512"/>
      <c r="U564" s="512"/>
      <c r="V564" s="512"/>
      <c r="W564" s="512"/>
      <c r="X564" s="512"/>
      <c r="Y564" s="512"/>
      <c r="Z564" s="512"/>
      <c r="AA564" s="512"/>
      <c r="AB564" s="512"/>
      <c r="AC564" s="512"/>
      <c r="AD564" s="512"/>
      <c r="AE564" s="512"/>
      <c r="AF564" s="512"/>
      <c r="AG564" s="512"/>
      <c r="AH564" s="512"/>
      <c r="AI564" s="512"/>
      <c r="AJ564" s="512"/>
      <c r="AK564" s="512"/>
      <c r="AL564" s="512"/>
      <c r="AM564" s="512"/>
      <c r="AN564" s="512"/>
    </row>
    <row r="565" spans="1:40" ht="15.75" customHeight="1">
      <c r="A565" s="512"/>
      <c r="B565" s="582"/>
      <c r="C565" s="512"/>
      <c r="D565" s="512"/>
      <c r="E565" s="512"/>
      <c r="F565" s="512"/>
      <c r="G565" s="512"/>
      <c r="H565" s="512"/>
      <c r="I565" s="512"/>
      <c r="J565" s="512"/>
      <c r="K565" s="512"/>
      <c r="L565" s="512"/>
      <c r="M565" s="512"/>
      <c r="N565" s="512"/>
      <c r="O565" s="512"/>
      <c r="P565" s="512"/>
      <c r="Q565" s="512"/>
      <c r="R565" s="512"/>
      <c r="S565" s="512"/>
      <c r="T565" s="512"/>
      <c r="U565" s="512"/>
      <c r="V565" s="512"/>
      <c r="W565" s="512"/>
      <c r="X565" s="512"/>
      <c r="Y565" s="512"/>
      <c r="Z565" s="512"/>
      <c r="AA565" s="512"/>
      <c r="AB565" s="512"/>
      <c r="AC565" s="512"/>
      <c r="AD565" s="512"/>
      <c r="AE565" s="512"/>
      <c r="AF565" s="512"/>
      <c r="AG565" s="512"/>
      <c r="AH565" s="512"/>
      <c r="AI565" s="512"/>
      <c r="AJ565" s="512"/>
      <c r="AK565" s="512"/>
      <c r="AL565" s="512"/>
      <c r="AM565" s="512"/>
      <c r="AN565" s="512"/>
    </row>
    <row r="566" spans="1:40" ht="15.75" customHeight="1">
      <c r="A566" s="512"/>
      <c r="B566" s="582"/>
      <c r="C566" s="512"/>
      <c r="D566" s="512"/>
      <c r="E566" s="512"/>
      <c r="F566" s="512"/>
      <c r="G566" s="512"/>
      <c r="H566" s="512"/>
      <c r="I566" s="512"/>
      <c r="J566" s="512"/>
      <c r="K566" s="512"/>
      <c r="L566" s="512"/>
      <c r="M566" s="512"/>
      <c r="N566" s="512"/>
      <c r="O566" s="512"/>
      <c r="P566" s="512"/>
      <c r="Q566" s="512"/>
      <c r="R566" s="512"/>
      <c r="S566" s="512"/>
      <c r="T566" s="512"/>
      <c r="U566" s="512"/>
      <c r="V566" s="512"/>
      <c r="W566" s="512"/>
      <c r="X566" s="512"/>
      <c r="Y566" s="512"/>
      <c r="Z566" s="512"/>
      <c r="AA566" s="512"/>
      <c r="AB566" s="512"/>
      <c r="AC566" s="512"/>
      <c r="AD566" s="512"/>
      <c r="AE566" s="512"/>
      <c r="AF566" s="512"/>
      <c r="AG566" s="512"/>
      <c r="AH566" s="512"/>
      <c r="AI566" s="512"/>
      <c r="AJ566" s="512"/>
      <c r="AK566" s="512"/>
      <c r="AL566" s="512"/>
      <c r="AM566" s="512"/>
      <c r="AN566" s="512"/>
    </row>
    <row r="567" spans="1:40" ht="15.75" customHeight="1">
      <c r="A567" s="512"/>
      <c r="B567" s="582"/>
      <c r="C567" s="512"/>
      <c r="D567" s="512"/>
      <c r="E567" s="512"/>
      <c r="F567" s="512"/>
      <c r="G567" s="512"/>
      <c r="H567" s="512"/>
      <c r="I567" s="512"/>
      <c r="J567" s="512"/>
      <c r="K567" s="512"/>
      <c r="L567" s="512"/>
      <c r="M567" s="512"/>
      <c r="N567" s="512"/>
      <c r="O567" s="512"/>
      <c r="P567" s="512"/>
      <c r="Q567" s="512"/>
      <c r="R567" s="512"/>
      <c r="S567" s="512"/>
      <c r="T567" s="512"/>
      <c r="U567" s="512"/>
      <c r="V567" s="512"/>
      <c r="W567" s="512"/>
      <c r="X567" s="512"/>
      <c r="Y567" s="512"/>
      <c r="Z567" s="512"/>
      <c r="AA567" s="512"/>
      <c r="AB567" s="512"/>
      <c r="AC567" s="512"/>
      <c r="AD567" s="512"/>
      <c r="AE567" s="512"/>
      <c r="AF567" s="512"/>
      <c r="AG567" s="512"/>
      <c r="AH567" s="512"/>
      <c r="AI567" s="512"/>
      <c r="AJ567" s="512"/>
      <c r="AK567" s="512"/>
      <c r="AL567" s="512"/>
      <c r="AM567" s="512"/>
      <c r="AN567" s="512"/>
    </row>
    <row r="568" spans="1:40" ht="15.75" customHeight="1">
      <c r="A568" s="512"/>
      <c r="B568" s="582"/>
      <c r="C568" s="512"/>
      <c r="D568" s="512"/>
      <c r="E568" s="512"/>
      <c r="F568" s="512"/>
      <c r="G568" s="512"/>
      <c r="H568" s="512"/>
      <c r="I568" s="512"/>
      <c r="J568" s="512"/>
      <c r="K568" s="512"/>
      <c r="L568" s="512"/>
      <c r="M568" s="512"/>
      <c r="N568" s="512"/>
      <c r="O568" s="512"/>
      <c r="P568" s="512"/>
      <c r="Q568" s="512"/>
      <c r="R568" s="512"/>
      <c r="S568" s="512"/>
      <c r="T568" s="512"/>
      <c r="U568" s="512"/>
      <c r="V568" s="512"/>
      <c r="W568" s="512"/>
      <c r="X568" s="512"/>
      <c r="Y568" s="512"/>
      <c r="Z568" s="512"/>
      <c r="AA568" s="512"/>
      <c r="AB568" s="512"/>
      <c r="AC568" s="512"/>
      <c r="AD568" s="512"/>
      <c r="AE568" s="512"/>
      <c r="AF568" s="512"/>
      <c r="AG568" s="512"/>
      <c r="AH568" s="512"/>
      <c r="AI568" s="512"/>
      <c r="AJ568" s="512"/>
      <c r="AK568" s="512"/>
      <c r="AL568" s="512"/>
      <c r="AM568" s="512"/>
      <c r="AN568" s="512"/>
    </row>
    <row r="569" spans="1:40" ht="15.75" customHeight="1">
      <c r="A569" s="512"/>
      <c r="B569" s="582"/>
      <c r="C569" s="512"/>
      <c r="D569" s="512"/>
      <c r="E569" s="512"/>
      <c r="F569" s="512"/>
      <c r="G569" s="512"/>
      <c r="H569" s="512"/>
      <c r="I569" s="512"/>
      <c r="J569" s="512"/>
      <c r="K569" s="512"/>
      <c r="L569" s="512"/>
      <c r="M569" s="512"/>
      <c r="N569" s="512"/>
      <c r="O569" s="512"/>
      <c r="P569" s="512"/>
      <c r="Q569" s="512"/>
      <c r="R569" s="512"/>
      <c r="S569" s="512"/>
      <c r="T569" s="512"/>
      <c r="U569" s="512"/>
      <c r="V569" s="512"/>
      <c r="W569" s="512"/>
      <c r="X569" s="512"/>
      <c r="Y569" s="512"/>
      <c r="Z569" s="512"/>
      <c r="AA569" s="512"/>
      <c r="AB569" s="512"/>
      <c r="AC569" s="512"/>
      <c r="AD569" s="512"/>
      <c r="AE569" s="512"/>
      <c r="AF569" s="512"/>
      <c r="AG569" s="512"/>
      <c r="AH569" s="512"/>
      <c r="AI569" s="512"/>
      <c r="AJ569" s="512"/>
      <c r="AK569" s="512"/>
      <c r="AL569" s="512"/>
      <c r="AM569" s="512"/>
      <c r="AN569" s="512"/>
    </row>
    <row r="570" spans="1:40" ht="15.75" customHeight="1">
      <c r="A570" s="512"/>
      <c r="B570" s="582"/>
      <c r="C570" s="512"/>
      <c r="D570" s="512"/>
      <c r="E570" s="512"/>
      <c r="F570" s="512"/>
      <c r="G570" s="512"/>
      <c r="H570" s="512"/>
      <c r="I570" s="512"/>
      <c r="J570" s="512"/>
      <c r="K570" s="512"/>
      <c r="L570" s="512"/>
      <c r="M570" s="512"/>
      <c r="N570" s="512"/>
      <c r="O570" s="512"/>
      <c r="P570" s="512"/>
      <c r="Q570" s="512"/>
      <c r="R570" s="512"/>
      <c r="S570" s="512"/>
      <c r="T570" s="512"/>
      <c r="U570" s="512"/>
      <c r="V570" s="512"/>
      <c r="W570" s="512"/>
      <c r="X570" s="512"/>
      <c r="Y570" s="512"/>
      <c r="Z570" s="512"/>
      <c r="AA570" s="512"/>
      <c r="AB570" s="512"/>
      <c r="AC570" s="512"/>
      <c r="AD570" s="512"/>
      <c r="AE570" s="512"/>
      <c r="AF570" s="512"/>
      <c r="AG570" s="512"/>
      <c r="AH570" s="512"/>
      <c r="AI570" s="512"/>
      <c r="AJ570" s="512"/>
      <c r="AK570" s="512"/>
      <c r="AL570" s="512"/>
      <c r="AM570" s="512"/>
      <c r="AN570" s="512"/>
    </row>
    <row r="571" spans="1:40" ht="15.75" customHeight="1">
      <c r="A571" s="512"/>
      <c r="B571" s="58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2"/>
      <c r="Z571" s="512"/>
      <c r="AA571" s="512"/>
      <c r="AB571" s="512"/>
      <c r="AC571" s="512"/>
      <c r="AD571" s="512"/>
      <c r="AE571" s="512"/>
      <c r="AF571" s="512"/>
      <c r="AG571" s="512"/>
      <c r="AH571" s="512"/>
      <c r="AI571" s="512"/>
      <c r="AJ571" s="512"/>
      <c r="AK571" s="512"/>
      <c r="AL571" s="512"/>
      <c r="AM571" s="512"/>
      <c r="AN571" s="512"/>
    </row>
    <row r="572" spans="1:40" ht="15.75" customHeight="1">
      <c r="A572" s="512"/>
      <c r="B572" s="582"/>
      <c r="C572" s="512"/>
      <c r="D572" s="512"/>
      <c r="E572" s="512"/>
      <c r="F572" s="512"/>
      <c r="G572" s="512"/>
      <c r="H572" s="512"/>
      <c r="I572" s="512"/>
      <c r="J572" s="512"/>
      <c r="K572" s="512"/>
      <c r="L572" s="512"/>
      <c r="M572" s="512"/>
      <c r="N572" s="512"/>
      <c r="O572" s="512"/>
      <c r="P572" s="512"/>
      <c r="Q572" s="512"/>
      <c r="R572" s="512"/>
      <c r="S572" s="512"/>
      <c r="T572" s="512"/>
      <c r="U572" s="512"/>
      <c r="V572" s="512"/>
      <c r="W572" s="512"/>
      <c r="X572" s="512"/>
      <c r="Y572" s="512"/>
      <c r="Z572" s="512"/>
      <c r="AA572" s="512"/>
      <c r="AB572" s="512"/>
      <c r="AC572" s="512"/>
      <c r="AD572" s="512"/>
      <c r="AE572" s="512"/>
      <c r="AF572" s="512"/>
      <c r="AG572" s="512"/>
      <c r="AH572" s="512"/>
      <c r="AI572" s="512"/>
      <c r="AJ572" s="512"/>
      <c r="AK572" s="512"/>
      <c r="AL572" s="512"/>
      <c r="AM572" s="512"/>
      <c r="AN572" s="512"/>
    </row>
    <row r="573" spans="1:40" ht="15.75" customHeight="1">
      <c r="A573" s="512"/>
      <c r="B573" s="582"/>
      <c r="C573" s="512"/>
      <c r="D573" s="512"/>
      <c r="E573" s="512"/>
      <c r="F573" s="512"/>
      <c r="G573" s="512"/>
      <c r="H573" s="512"/>
      <c r="I573" s="512"/>
      <c r="J573" s="512"/>
      <c r="K573" s="512"/>
      <c r="L573" s="512"/>
      <c r="M573" s="512"/>
      <c r="N573" s="512"/>
      <c r="O573" s="512"/>
      <c r="P573" s="512"/>
      <c r="Q573" s="512"/>
      <c r="R573" s="512"/>
      <c r="S573" s="512"/>
      <c r="T573" s="512"/>
      <c r="U573" s="512"/>
      <c r="V573" s="512"/>
      <c r="W573" s="512"/>
      <c r="X573" s="512"/>
      <c r="Y573" s="512"/>
      <c r="Z573" s="512"/>
      <c r="AA573" s="512"/>
      <c r="AB573" s="512"/>
      <c r="AC573" s="512"/>
      <c r="AD573" s="512"/>
      <c r="AE573" s="512"/>
      <c r="AF573" s="512"/>
      <c r="AG573" s="512"/>
      <c r="AH573" s="512"/>
      <c r="AI573" s="512"/>
      <c r="AJ573" s="512"/>
      <c r="AK573" s="512"/>
      <c r="AL573" s="512"/>
      <c r="AM573" s="512"/>
      <c r="AN573" s="512"/>
    </row>
    <row r="574" spans="1:40" ht="15.75" customHeight="1">
      <c r="A574" s="512"/>
      <c r="B574" s="582"/>
      <c r="C574" s="512"/>
      <c r="D574" s="512"/>
      <c r="E574" s="512"/>
      <c r="F574" s="512"/>
      <c r="G574" s="512"/>
      <c r="H574" s="512"/>
      <c r="I574" s="512"/>
      <c r="J574" s="512"/>
      <c r="K574" s="512"/>
      <c r="L574" s="512"/>
      <c r="M574" s="512"/>
      <c r="N574" s="512"/>
      <c r="O574" s="512"/>
      <c r="P574" s="512"/>
      <c r="Q574" s="512"/>
      <c r="R574" s="512"/>
      <c r="S574" s="512"/>
      <c r="T574" s="512"/>
      <c r="U574" s="512"/>
      <c r="V574" s="512"/>
      <c r="W574" s="512"/>
      <c r="X574" s="512"/>
      <c r="Y574" s="512"/>
      <c r="Z574" s="512"/>
      <c r="AA574" s="512"/>
      <c r="AB574" s="512"/>
      <c r="AC574" s="512"/>
      <c r="AD574" s="512"/>
      <c r="AE574" s="512"/>
      <c r="AF574" s="512"/>
      <c r="AG574" s="512"/>
      <c r="AH574" s="512"/>
      <c r="AI574" s="512"/>
      <c r="AJ574" s="512"/>
      <c r="AK574" s="512"/>
      <c r="AL574" s="512"/>
      <c r="AM574" s="512"/>
      <c r="AN574" s="512"/>
    </row>
    <row r="575" spans="1:40" ht="15.75" customHeight="1">
      <c r="A575" s="512"/>
      <c r="B575" s="582"/>
      <c r="C575" s="512"/>
      <c r="D575" s="512"/>
      <c r="E575" s="512"/>
      <c r="F575" s="512"/>
      <c r="G575" s="512"/>
      <c r="H575" s="512"/>
      <c r="I575" s="512"/>
      <c r="J575" s="512"/>
      <c r="K575" s="512"/>
      <c r="L575" s="512"/>
      <c r="M575" s="512"/>
      <c r="N575" s="512"/>
      <c r="O575" s="512"/>
      <c r="P575" s="512"/>
      <c r="Q575" s="512"/>
      <c r="R575" s="512"/>
      <c r="S575" s="512"/>
      <c r="T575" s="512"/>
      <c r="U575" s="512"/>
      <c r="V575" s="512"/>
      <c r="W575" s="512"/>
      <c r="X575" s="512"/>
      <c r="Y575" s="512"/>
      <c r="Z575" s="512"/>
      <c r="AA575" s="512"/>
      <c r="AB575" s="512"/>
      <c r="AC575" s="512"/>
      <c r="AD575" s="512"/>
      <c r="AE575" s="512"/>
      <c r="AF575" s="512"/>
      <c r="AG575" s="512"/>
      <c r="AH575" s="512"/>
      <c r="AI575" s="512"/>
      <c r="AJ575" s="512"/>
      <c r="AK575" s="512"/>
      <c r="AL575" s="512"/>
      <c r="AM575" s="512"/>
      <c r="AN575" s="512"/>
    </row>
    <row r="576" spans="1:40" ht="15.75" customHeight="1">
      <c r="A576" s="512"/>
      <c r="B576" s="582"/>
      <c r="C576" s="512"/>
      <c r="D576" s="512"/>
      <c r="E576" s="512"/>
      <c r="F576" s="512"/>
      <c r="G576" s="512"/>
      <c r="H576" s="512"/>
      <c r="I576" s="512"/>
      <c r="J576" s="512"/>
      <c r="K576" s="512"/>
      <c r="L576" s="512"/>
      <c r="M576" s="512"/>
      <c r="N576" s="512"/>
      <c r="O576" s="512"/>
      <c r="P576" s="512"/>
      <c r="Q576" s="512"/>
      <c r="R576" s="512"/>
      <c r="S576" s="512"/>
      <c r="T576" s="512"/>
      <c r="U576" s="512"/>
      <c r="V576" s="512"/>
      <c r="W576" s="512"/>
      <c r="X576" s="512"/>
      <c r="Y576" s="512"/>
      <c r="Z576" s="512"/>
      <c r="AA576" s="512"/>
      <c r="AB576" s="512"/>
      <c r="AC576" s="512"/>
      <c r="AD576" s="512"/>
      <c r="AE576" s="512"/>
      <c r="AF576" s="512"/>
      <c r="AG576" s="512"/>
      <c r="AH576" s="512"/>
      <c r="AI576" s="512"/>
      <c r="AJ576" s="512"/>
      <c r="AK576" s="512"/>
      <c r="AL576" s="512"/>
      <c r="AM576" s="512"/>
      <c r="AN576" s="512"/>
    </row>
    <row r="577" spans="1:40" ht="15.75" customHeight="1">
      <c r="A577" s="512"/>
      <c r="B577" s="582"/>
      <c r="C577" s="512"/>
      <c r="D577" s="512"/>
      <c r="E577" s="512"/>
      <c r="F577" s="512"/>
      <c r="G577" s="512"/>
      <c r="H577" s="512"/>
      <c r="I577" s="512"/>
      <c r="J577" s="512"/>
      <c r="K577" s="512"/>
      <c r="L577" s="512"/>
      <c r="M577" s="512"/>
      <c r="N577" s="512"/>
      <c r="O577" s="512"/>
      <c r="P577" s="512"/>
      <c r="Q577" s="512"/>
      <c r="R577" s="512"/>
      <c r="S577" s="512"/>
      <c r="T577" s="512"/>
      <c r="U577" s="512"/>
      <c r="V577" s="512"/>
      <c r="W577" s="512"/>
      <c r="X577" s="512"/>
      <c r="Y577" s="512"/>
      <c r="Z577" s="512"/>
      <c r="AA577" s="512"/>
      <c r="AB577" s="512"/>
      <c r="AC577" s="512"/>
      <c r="AD577" s="512"/>
      <c r="AE577" s="512"/>
      <c r="AF577" s="512"/>
      <c r="AG577" s="512"/>
      <c r="AH577" s="512"/>
      <c r="AI577" s="512"/>
      <c r="AJ577" s="512"/>
      <c r="AK577" s="512"/>
      <c r="AL577" s="512"/>
      <c r="AM577" s="512"/>
      <c r="AN577" s="512"/>
    </row>
    <row r="578" spans="1:40" ht="15.75" customHeight="1">
      <c r="A578" s="512"/>
      <c r="B578" s="582"/>
      <c r="C578" s="512"/>
      <c r="D578" s="512"/>
      <c r="E578" s="512"/>
      <c r="F578" s="512"/>
      <c r="G578" s="512"/>
      <c r="H578" s="512"/>
      <c r="I578" s="512"/>
      <c r="J578" s="512"/>
      <c r="K578" s="512"/>
      <c r="L578" s="512"/>
      <c r="M578" s="512"/>
      <c r="N578" s="512"/>
      <c r="O578" s="512"/>
      <c r="P578" s="512"/>
      <c r="Q578" s="512"/>
      <c r="R578" s="512"/>
      <c r="S578" s="512"/>
      <c r="T578" s="512"/>
      <c r="U578" s="512"/>
      <c r="V578" s="512"/>
      <c r="W578" s="512"/>
      <c r="X578" s="512"/>
      <c r="Y578" s="512"/>
      <c r="Z578" s="512"/>
      <c r="AA578" s="512"/>
      <c r="AB578" s="512"/>
      <c r="AC578" s="512"/>
      <c r="AD578" s="512"/>
      <c r="AE578" s="512"/>
      <c r="AF578" s="512"/>
      <c r="AG578" s="512"/>
      <c r="AH578" s="512"/>
      <c r="AI578" s="512"/>
      <c r="AJ578" s="512"/>
      <c r="AK578" s="512"/>
      <c r="AL578" s="512"/>
      <c r="AM578" s="512"/>
      <c r="AN578" s="512"/>
    </row>
    <row r="579" spans="1:40" ht="15.75" customHeight="1">
      <c r="A579" s="512"/>
      <c r="B579" s="582"/>
      <c r="C579" s="512"/>
      <c r="D579" s="512"/>
      <c r="E579" s="512"/>
      <c r="F579" s="512"/>
      <c r="G579" s="512"/>
      <c r="H579" s="512"/>
      <c r="I579" s="512"/>
      <c r="J579" s="512"/>
      <c r="K579" s="512"/>
      <c r="L579" s="512"/>
      <c r="M579" s="512"/>
      <c r="N579" s="512"/>
      <c r="O579" s="512"/>
      <c r="P579" s="512"/>
      <c r="Q579" s="512"/>
      <c r="R579" s="512"/>
      <c r="S579" s="512"/>
      <c r="T579" s="512"/>
      <c r="U579" s="512"/>
      <c r="V579" s="512"/>
      <c r="W579" s="512"/>
      <c r="X579" s="512"/>
      <c r="Y579" s="512"/>
      <c r="Z579" s="512"/>
      <c r="AA579" s="512"/>
      <c r="AB579" s="512"/>
      <c r="AC579" s="512"/>
      <c r="AD579" s="512"/>
      <c r="AE579" s="512"/>
      <c r="AF579" s="512"/>
      <c r="AG579" s="512"/>
      <c r="AH579" s="512"/>
      <c r="AI579" s="512"/>
      <c r="AJ579" s="512"/>
      <c r="AK579" s="512"/>
      <c r="AL579" s="512"/>
      <c r="AM579" s="512"/>
      <c r="AN579" s="512"/>
    </row>
    <row r="580" spans="1:40" ht="15.75" customHeight="1">
      <c r="A580" s="512"/>
      <c r="B580" s="582"/>
      <c r="C580" s="512"/>
      <c r="D580" s="512"/>
      <c r="E580" s="512"/>
      <c r="F580" s="512"/>
      <c r="G580" s="512"/>
      <c r="H580" s="512"/>
      <c r="I580" s="512"/>
      <c r="J580" s="512"/>
      <c r="K580" s="512"/>
      <c r="L580" s="512"/>
      <c r="M580" s="512"/>
      <c r="N580" s="512"/>
      <c r="O580" s="512"/>
      <c r="P580" s="512"/>
      <c r="Q580" s="512"/>
      <c r="R580" s="512"/>
      <c r="S580" s="512"/>
      <c r="T580" s="512"/>
      <c r="U580" s="512"/>
      <c r="V580" s="512"/>
      <c r="W580" s="512"/>
      <c r="X580" s="512"/>
      <c r="Y580" s="512"/>
      <c r="Z580" s="512"/>
      <c r="AA580" s="512"/>
      <c r="AB580" s="512"/>
      <c r="AC580" s="512"/>
      <c r="AD580" s="512"/>
      <c r="AE580" s="512"/>
      <c r="AF580" s="512"/>
      <c r="AG580" s="512"/>
      <c r="AH580" s="512"/>
      <c r="AI580" s="512"/>
      <c r="AJ580" s="512"/>
      <c r="AK580" s="512"/>
      <c r="AL580" s="512"/>
      <c r="AM580" s="512"/>
      <c r="AN580" s="512"/>
    </row>
    <row r="581" spans="1:40" ht="15.75" customHeight="1">
      <c r="A581" s="512"/>
      <c r="B581" s="582"/>
      <c r="C581" s="512"/>
      <c r="D581" s="512"/>
      <c r="E581" s="512"/>
      <c r="F581" s="512"/>
      <c r="G581" s="512"/>
      <c r="H581" s="512"/>
      <c r="I581" s="512"/>
      <c r="J581" s="512"/>
      <c r="K581" s="512"/>
      <c r="L581" s="512"/>
      <c r="M581" s="512"/>
      <c r="N581" s="512"/>
      <c r="O581" s="512"/>
      <c r="P581" s="512"/>
      <c r="Q581" s="512"/>
      <c r="R581" s="512"/>
      <c r="S581" s="512"/>
      <c r="T581" s="512"/>
      <c r="U581" s="512"/>
      <c r="V581" s="512"/>
      <c r="W581" s="512"/>
      <c r="X581" s="512"/>
      <c r="Y581" s="512"/>
      <c r="Z581" s="512"/>
      <c r="AA581" s="512"/>
      <c r="AB581" s="512"/>
      <c r="AC581" s="512"/>
      <c r="AD581" s="512"/>
      <c r="AE581" s="512"/>
      <c r="AF581" s="512"/>
      <c r="AG581" s="512"/>
      <c r="AH581" s="512"/>
      <c r="AI581" s="512"/>
      <c r="AJ581" s="512"/>
      <c r="AK581" s="512"/>
      <c r="AL581" s="512"/>
      <c r="AM581" s="512"/>
      <c r="AN581" s="512"/>
    </row>
    <row r="582" spans="1:40" ht="15.75" customHeight="1">
      <c r="A582" s="512"/>
      <c r="B582" s="582"/>
      <c r="C582" s="512"/>
      <c r="D582" s="512"/>
      <c r="E582" s="512"/>
      <c r="F582" s="512"/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/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</row>
    <row r="583" spans="1:40" ht="15.75" customHeight="1">
      <c r="A583" s="512"/>
      <c r="B583" s="582"/>
      <c r="C583" s="512"/>
      <c r="D583" s="512"/>
      <c r="E583" s="512"/>
      <c r="F583" s="512"/>
      <c r="G583" s="512"/>
      <c r="H583" s="512"/>
      <c r="I583" s="512"/>
      <c r="J583" s="512"/>
      <c r="K583" s="512"/>
      <c r="L583" s="512"/>
      <c r="M583" s="512"/>
      <c r="N583" s="512"/>
      <c r="O583" s="512"/>
      <c r="P583" s="512"/>
      <c r="Q583" s="512"/>
      <c r="R583" s="512"/>
      <c r="S583" s="512"/>
      <c r="T583" s="512"/>
      <c r="U583" s="512"/>
      <c r="V583" s="512"/>
      <c r="W583" s="512"/>
      <c r="X583" s="512"/>
      <c r="Y583" s="512"/>
      <c r="Z583" s="512"/>
      <c r="AA583" s="512"/>
      <c r="AB583" s="512"/>
      <c r="AC583" s="512"/>
      <c r="AD583" s="512"/>
      <c r="AE583" s="512"/>
      <c r="AF583" s="512"/>
      <c r="AG583" s="512"/>
      <c r="AH583" s="512"/>
      <c r="AI583" s="512"/>
      <c r="AJ583" s="512"/>
      <c r="AK583" s="512"/>
      <c r="AL583" s="512"/>
      <c r="AM583" s="512"/>
      <c r="AN583" s="512"/>
    </row>
    <row r="584" spans="1:40" ht="15.75" customHeight="1">
      <c r="A584" s="512"/>
      <c r="B584" s="582"/>
      <c r="C584" s="512"/>
      <c r="D584" s="512"/>
      <c r="E584" s="512"/>
      <c r="F584" s="512"/>
      <c r="G584" s="512"/>
      <c r="H584" s="512"/>
      <c r="I584" s="512"/>
      <c r="J584" s="512"/>
      <c r="K584" s="512"/>
      <c r="L584" s="512"/>
      <c r="M584" s="512"/>
      <c r="N584" s="512"/>
      <c r="O584" s="512"/>
      <c r="P584" s="512"/>
      <c r="Q584" s="512"/>
      <c r="R584" s="512"/>
      <c r="S584" s="512"/>
      <c r="T584" s="512"/>
      <c r="U584" s="512"/>
      <c r="V584" s="512"/>
      <c r="W584" s="512"/>
      <c r="X584" s="512"/>
      <c r="Y584" s="512"/>
      <c r="Z584" s="512"/>
      <c r="AA584" s="512"/>
      <c r="AB584" s="512"/>
      <c r="AC584" s="512"/>
      <c r="AD584" s="512"/>
      <c r="AE584" s="512"/>
      <c r="AF584" s="512"/>
      <c r="AG584" s="512"/>
      <c r="AH584" s="512"/>
      <c r="AI584" s="512"/>
      <c r="AJ584" s="512"/>
      <c r="AK584" s="512"/>
      <c r="AL584" s="512"/>
      <c r="AM584" s="512"/>
      <c r="AN584" s="512"/>
    </row>
    <row r="585" spans="1:40" ht="15.75" customHeight="1">
      <c r="A585" s="512"/>
      <c r="B585" s="582"/>
      <c r="C585" s="512"/>
      <c r="D585" s="512"/>
      <c r="E585" s="512"/>
      <c r="F585" s="512"/>
      <c r="G585" s="512"/>
      <c r="H585" s="512"/>
      <c r="I585" s="512"/>
      <c r="J585" s="512"/>
      <c r="K585" s="512"/>
      <c r="L585" s="512"/>
      <c r="M585" s="512"/>
      <c r="N585" s="512"/>
      <c r="O585" s="512"/>
      <c r="P585" s="512"/>
      <c r="Q585" s="512"/>
      <c r="R585" s="512"/>
      <c r="S585" s="512"/>
      <c r="T585" s="512"/>
      <c r="U585" s="512"/>
      <c r="V585" s="512"/>
      <c r="W585" s="512"/>
      <c r="X585" s="512"/>
      <c r="Y585" s="512"/>
      <c r="Z585" s="512"/>
      <c r="AA585" s="512"/>
      <c r="AB585" s="512"/>
      <c r="AC585" s="512"/>
      <c r="AD585" s="512"/>
      <c r="AE585" s="512"/>
      <c r="AF585" s="512"/>
      <c r="AG585" s="512"/>
      <c r="AH585" s="512"/>
      <c r="AI585" s="512"/>
      <c r="AJ585" s="512"/>
      <c r="AK585" s="512"/>
      <c r="AL585" s="512"/>
      <c r="AM585" s="512"/>
      <c r="AN585" s="512"/>
    </row>
    <row r="586" spans="1:40" ht="15.75" customHeight="1">
      <c r="A586" s="512"/>
      <c r="B586" s="582"/>
      <c r="C586" s="512"/>
      <c r="D586" s="512"/>
      <c r="E586" s="512"/>
      <c r="F586" s="512"/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/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</row>
    <row r="587" spans="1:40" ht="15.75" customHeight="1">
      <c r="A587" s="512"/>
      <c r="B587" s="582"/>
      <c r="C587" s="512"/>
      <c r="D587" s="512"/>
      <c r="E587" s="512"/>
      <c r="F587" s="512"/>
      <c r="G587" s="512"/>
      <c r="H587" s="512"/>
      <c r="I587" s="512"/>
      <c r="J587" s="512"/>
      <c r="K587" s="512"/>
      <c r="L587" s="512"/>
      <c r="M587" s="512"/>
      <c r="N587" s="512"/>
      <c r="O587" s="512"/>
      <c r="P587" s="512"/>
      <c r="Q587" s="512"/>
      <c r="R587" s="512"/>
      <c r="S587" s="512"/>
      <c r="T587" s="512"/>
      <c r="U587" s="512"/>
      <c r="V587" s="512"/>
      <c r="W587" s="512"/>
      <c r="X587" s="512"/>
      <c r="Y587" s="512"/>
      <c r="Z587" s="512"/>
      <c r="AA587" s="512"/>
      <c r="AB587" s="512"/>
      <c r="AC587" s="512"/>
      <c r="AD587" s="512"/>
      <c r="AE587" s="512"/>
      <c r="AF587" s="512"/>
      <c r="AG587" s="512"/>
      <c r="AH587" s="512"/>
      <c r="AI587" s="512"/>
      <c r="AJ587" s="512"/>
      <c r="AK587" s="512"/>
      <c r="AL587" s="512"/>
      <c r="AM587" s="512"/>
      <c r="AN587" s="512"/>
    </row>
    <row r="588" spans="1:40" ht="15.75" customHeight="1">
      <c r="A588" s="512"/>
      <c r="B588" s="582"/>
      <c r="C588" s="512"/>
      <c r="D588" s="512"/>
      <c r="E588" s="512"/>
      <c r="F588" s="512"/>
      <c r="G588" s="512"/>
      <c r="H588" s="512"/>
      <c r="I588" s="512"/>
      <c r="J588" s="512"/>
      <c r="K588" s="512"/>
      <c r="L588" s="512"/>
      <c r="M588" s="512"/>
      <c r="N588" s="512"/>
      <c r="O588" s="512"/>
      <c r="P588" s="512"/>
      <c r="Q588" s="512"/>
      <c r="R588" s="512"/>
      <c r="S588" s="512"/>
      <c r="T588" s="512"/>
      <c r="U588" s="512"/>
      <c r="V588" s="512"/>
      <c r="W588" s="512"/>
      <c r="X588" s="512"/>
      <c r="Y588" s="512"/>
      <c r="Z588" s="512"/>
      <c r="AA588" s="512"/>
      <c r="AB588" s="512"/>
      <c r="AC588" s="512"/>
      <c r="AD588" s="512"/>
      <c r="AE588" s="512"/>
      <c r="AF588" s="512"/>
      <c r="AG588" s="512"/>
      <c r="AH588" s="512"/>
      <c r="AI588" s="512"/>
      <c r="AJ588" s="512"/>
      <c r="AK588" s="512"/>
      <c r="AL588" s="512"/>
      <c r="AM588" s="512"/>
      <c r="AN588" s="512"/>
    </row>
    <row r="589" spans="1:40" ht="15.75" customHeight="1">
      <c r="A589" s="512"/>
      <c r="B589" s="582"/>
      <c r="C589" s="512"/>
      <c r="D589" s="512"/>
      <c r="E589" s="512"/>
      <c r="F589" s="512"/>
      <c r="G589" s="512"/>
      <c r="H589" s="512"/>
      <c r="I589" s="512"/>
      <c r="J589" s="512"/>
      <c r="K589" s="512"/>
      <c r="L589" s="512"/>
      <c r="M589" s="512"/>
      <c r="N589" s="512"/>
      <c r="O589" s="512"/>
      <c r="P589" s="512"/>
      <c r="Q589" s="512"/>
      <c r="R589" s="512"/>
      <c r="S589" s="512"/>
      <c r="T589" s="512"/>
      <c r="U589" s="512"/>
      <c r="V589" s="512"/>
      <c r="W589" s="512"/>
      <c r="X589" s="512"/>
      <c r="Y589" s="512"/>
      <c r="Z589" s="512"/>
      <c r="AA589" s="512"/>
      <c r="AB589" s="512"/>
      <c r="AC589" s="512"/>
      <c r="AD589" s="512"/>
      <c r="AE589" s="512"/>
      <c r="AF589" s="512"/>
      <c r="AG589" s="512"/>
      <c r="AH589" s="512"/>
      <c r="AI589" s="512"/>
      <c r="AJ589" s="512"/>
      <c r="AK589" s="512"/>
      <c r="AL589" s="512"/>
      <c r="AM589" s="512"/>
      <c r="AN589" s="512"/>
    </row>
    <row r="590" spans="1:40" ht="15.75" customHeight="1">
      <c r="A590" s="512"/>
      <c r="B590" s="582"/>
      <c r="C590" s="512"/>
      <c r="D590" s="512"/>
      <c r="E590" s="512"/>
      <c r="F590" s="512"/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/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</row>
    <row r="591" spans="1:40" ht="15.75" customHeight="1">
      <c r="A591" s="512"/>
      <c r="B591" s="582"/>
      <c r="C591" s="512"/>
      <c r="D591" s="512"/>
      <c r="E591" s="512"/>
      <c r="F591" s="512"/>
      <c r="G591" s="512"/>
      <c r="H591" s="512"/>
      <c r="I591" s="512"/>
      <c r="J591" s="512"/>
      <c r="K591" s="512"/>
      <c r="L591" s="512"/>
      <c r="M591" s="512"/>
      <c r="N591" s="512"/>
      <c r="O591" s="512"/>
      <c r="P591" s="512"/>
      <c r="Q591" s="512"/>
      <c r="R591" s="512"/>
      <c r="S591" s="512"/>
      <c r="T591" s="512"/>
      <c r="U591" s="512"/>
      <c r="V591" s="512"/>
      <c r="W591" s="512"/>
      <c r="X591" s="512"/>
      <c r="Y591" s="512"/>
      <c r="Z591" s="512"/>
      <c r="AA591" s="512"/>
      <c r="AB591" s="512"/>
      <c r="AC591" s="512"/>
      <c r="AD591" s="512"/>
      <c r="AE591" s="512"/>
      <c r="AF591" s="512"/>
      <c r="AG591" s="512"/>
      <c r="AH591" s="512"/>
      <c r="AI591" s="512"/>
      <c r="AJ591" s="512"/>
      <c r="AK591" s="512"/>
      <c r="AL591" s="512"/>
      <c r="AM591" s="512"/>
      <c r="AN591" s="512"/>
    </row>
    <row r="592" spans="1:40" ht="15.75" customHeight="1">
      <c r="A592" s="512"/>
      <c r="B592" s="582"/>
      <c r="C592" s="512"/>
      <c r="D592" s="512"/>
      <c r="E592" s="512"/>
      <c r="F592" s="512"/>
      <c r="G592" s="512"/>
      <c r="H592" s="512"/>
      <c r="I592" s="512"/>
      <c r="J592" s="512"/>
      <c r="K592" s="512"/>
      <c r="L592" s="512"/>
      <c r="M592" s="512"/>
      <c r="N592" s="512"/>
      <c r="O592" s="512"/>
      <c r="P592" s="512"/>
      <c r="Q592" s="512"/>
      <c r="R592" s="512"/>
      <c r="S592" s="512"/>
      <c r="T592" s="512"/>
      <c r="U592" s="512"/>
      <c r="V592" s="512"/>
      <c r="W592" s="512"/>
      <c r="X592" s="512"/>
      <c r="Y592" s="512"/>
      <c r="Z592" s="512"/>
      <c r="AA592" s="512"/>
      <c r="AB592" s="512"/>
      <c r="AC592" s="512"/>
      <c r="AD592" s="512"/>
      <c r="AE592" s="512"/>
      <c r="AF592" s="512"/>
      <c r="AG592" s="512"/>
      <c r="AH592" s="512"/>
      <c r="AI592" s="512"/>
      <c r="AJ592" s="512"/>
      <c r="AK592" s="512"/>
      <c r="AL592" s="512"/>
      <c r="AM592" s="512"/>
      <c r="AN592" s="512"/>
    </row>
    <row r="593" spans="1:40" ht="15.75" customHeight="1">
      <c r="A593" s="512"/>
      <c r="B593" s="582"/>
      <c r="C593" s="512"/>
      <c r="D593" s="512"/>
      <c r="E593" s="512"/>
      <c r="F593" s="512"/>
      <c r="G593" s="512"/>
      <c r="H593" s="512"/>
      <c r="I593" s="512"/>
      <c r="J593" s="512"/>
      <c r="K593" s="512"/>
      <c r="L593" s="512"/>
      <c r="M593" s="512"/>
      <c r="N593" s="512"/>
      <c r="O593" s="512"/>
      <c r="P593" s="512"/>
      <c r="Q593" s="512"/>
      <c r="R593" s="512"/>
      <c r="S593" s="512"/>
      <c r="T593" s="512"/>
      <c r="U593" s="512"/>
      <c r="V593" s="512"/>
      <c r="W593" s="512"/>
      <c r="X593" s="512"/>
      <c r="Y593" s="512"/>
      <c r="Z593" s="512"/>
      <c r="AA593" s="512"/>
      <c r="AB593" s="512"/>
      <c r="AC593" s="512"/>
      <c r="AD593" s="512"/>
      <c r="AE593" s="512"/>
      <c r="AF593" s="512"/>
      <c r="AG593" s="512"/>
      <c r="AH593" s="512"/>
      <c r="AI593" s="512"/>
      <c r="AJ593" s="512"/>
      <c r="AK593" s="512"/>
      <c r="AL593" s="512"/>
      <c r="AM593" s="512"/>
      <c r="AN593" s="512"/>
    </row>
    <row r="594" spans="1:40" ht="15.75" customHeight="1">
      <c r="A594" s="512"/>
      <c r="B594" s="582"/>
      <c r="C594" s="512"/>
      <c r="D594" s="512"/>
      <c r="E594" s="512"/>
      <c r="F594" s="512"/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/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</row>
    <row r="595" spans="1:40" ht="15.75" customHeight="1">
      <c r="A595" s="512"/>
      <c r="B595" s="582"/>
      <c r="C595" s="512"/>
      <c r="D595" s="512"/>
      <c r="E595" s="512"/>
      <c r="F595" s="512"/>
      <c r="G595" s="512"/>
      <c r="H595" s="512"/>
      <c r="I595" s="512"/>
      <c r="J595" s="512"/>
      <c r="K595" s="512"/>
      <c r="L595" s="512"/>
      <c r="M595" s="512"/>
      <c r="N595" s="512"/>
      <c r="O595" s="512"/>
      <c r="P595" s="512"/>
      <c r="Q595" s="512"/>
      <c r="R595" s="512"/>
      <c r="S595" s="512"/>
      <c r="T595" s="512"/>
      <c r="U595" s="512"/>
      <c r="V595" s="512"/>
      <c r="W595" s="512"/>
      <c r="X595" s="512"/>
      <c r="Y595" s="512"/>
      <c r="Z595" s="512"/>
      <c r="AA595" s="512"/>
      <c r="AB595" s="512"/>
      <c r="AC595" s="512"/>
      <c r="AD595" s="512"/>
      <c r="AE595" s="512"/>
      <c r="AF595" s="512"/>
      <c r="AG595" s="512"/>
      <c r="AH595" s="512"/>
      <c r="AI595" s="512"/>
      <c r="AJ595" s="512"/>
      <c r="AK595" s="512"/>
      <c r="AL595" s="512"/>
      <c r="AM595" s="512"/>
      <c r="AN595" s="512"/>
    </row>
    <row r="596" spans="1:40" ht="15.75" customHeight="1">
      <c r="A596" s="512"/>
      <c r="B596" s="582"/>
      <c r="C596" s="512"/>
      <c r="D596" s="512"/>
      <c r="E596" s="512"/>
      <c r="F596" s="512"/>
      <c r="G596" s="512"/>
      <c r="H596" s="512"/>
      <c r="I596" s="512"/>
      <c r="J596" s="512"/>
      <c r="K596" s="512"/>
      <c r="L596" s="512"/>
      <c r="M596" s="512"/>
      <c r="N596" s="512"/>
      <c r="O596" s="512"/>
      <c r="P596" s="512"/>
      <c r="Q596" s="512"/>
      <c r="R596" s="512"/>
      <c r="S596" s="512"/>
      <c r="T596" s="512"/>
      <c r="U596" s="512"/>
      <c r="V596" s="512"/>
      <c r="W596" s="512"/>
      <c r="X596" s="512"/>
      <c r="Y596" s="512"/>
      <c r="Z596" s="512"/>
      <c r="AA596" s="512"/>
      <c r="AB596" s="512"/>
      <c r="AC596" s="512"/>
      <c r="AD596" s="512"/>
      <c r="AE596" s="512"/>
      <c r="AF596" s="512"/>
      <c r="AG596" s="512"/>
      <c r="AH596" s="512"/>
      <c r="AI596" s="512"/>
      <c r="AJ596" s="512"/>
      <c r="AK596" s="512"/>
      <c r="AL596" s="512"/>
      <c r="AM596" s="512"/>
      <c r="AN596" s="512"/>
    </row>
    <row r="597" spans="1:40" ht="15.75" customHeight="1">
      <c r="A597" s="512"/>
      <c r="B597" s="582"/>
      <c r="C597" s="512"/>
      <c r="D597" s="512"/>
      <c r="E597" s="512"/>
      <c r="F597" s="512"/>
      <c r="G597" s="512"/>
      <c r="H597" s="512"/>
      <c r="I597" s="512"/>
      <c r="J597" s="512"/>
      <c r="K597" s="512"/>
      <c r="L597" s="512"/>
      <c r="M597" s="512"/>
      <c r="N597" s="512"/>
      <c r="O597" s="512"/>
      <c r="P597" s="512"/>
      <c r="Q597" s="512"/>
      <c r="R597" s="512"/>
      <c r="S597" s="512"/>
      <c r="T597" s="512"/>
      <c r="U597" s="512"/>
      <c r="V597" s="512"/>
      <c r="W597" s="512"/>
      <c r="X597" s="512"/>
      <c r="Y597" s="512"/>
      <c r="Z597" s="512"/>
      <c r="AA597" s="512"/>
      <c r="AB597" s="512"/>
      <c r="AC597" s="512"/>
      <c r="AD597" s="512"/>
      <c r="AE597" s="512"/>
      <c r="AF597" s="512"/>
      <c r="AG597" s="512"/>
      <c r="AH597" s="512"/>
      <c r="AI597" s="512"/>
      <c r="AJ597" s="512"/>
      <c r="AK597" s="512"/>
      <c r="AL597" s="512"/>
      <c r="AM597" s="512"/>
      <c r="AN597" s="512"/>
    </row>
    <row r="598" spans="1:40" ht="15.75" customHeight="1">
      <c r="A598" s="512"/>
      <c r="B598" s="582"/>
      <c r="C598" s="512"/>
      <c r="D598" s="512"/>
      <c r="E598" s="512"/>
      <c r="F598" s="512"/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/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</row>
    <row r="599" spans="1:40" ht="15.75" customHeight="1">
      <c r="A599" s="512"/>
      <c r="B599" s="582"/>
      <c r="C599" s="512"/>
      <c r="D599" s="512"/>
      <c r="E599" s="512"/>
      <c r="F599" s="512"/>
      <c r="G599" s="512"/>
      <c r="H599" s="512"/>
      <c r="I599" s="512"/>
      <c r="J599" s="512"/>
      <c r="K599" s="512"/>
      <c r="L599" s="512"/>
      <c r="M599" s="512"/>
      <c r="N599" s="512"/>
      <c r="O599" s="512"/>
      <c r="P599" s="512"/>
      <c r="Q599" s="512"/>
      <c r="R599" s="512"/>
      <c r="S599" s="512"/>
      <c r="T599" s="512"/>
      <c r="U599" s="512"/>
      <c r="V599" s="512"/>
      <c r="W599" s="512"/>
      <c r="X599" s="512"/>
      <c r="Y599" s="512"/>
      <c r="Z599" s="512"/>
      <c r="AA599" s="512"/>
      <c r="AB599" s="512"/>
      <c r="AC599" s="512"/>
      <c r="AD599" s="512"/>
      <c r="AE599" s="512"/>
      <c r="AF599" s="512"/>
      <c r="AG599" s="512"/>
      <c r="AH599" s="512"/>
      <c r="AI599" s="512"/>
      <c r="AJ599" s="512"/>
      <c r="AK599" s="512"/>
      <c r="AL599" s="512"/>
      <c r="AM599" s="512"/>
      <c r="AN599" s="512"/>
    </row>
    <row r="600" spans="1:40" ht="15.75" customHeight="1">
      <c r="A600" s="512"/>
      <c r="B600" s="582"/>
      <c r="C600" s="512"/>
      <c r="D600" s="512"/>
      <c r="E600" s="512"/>
      <c r="F600" s="512"/>
      <c r="G600" s="512"/>
      <c r="H600" s="512"/>
      <c r="I600" s="512"/>
      <c r="J600" s="512"/>
      <c r="K600" s="512"/>
      <c r="L600" s="512"/>
      <c r="M600" s="512"/>
      <c r="N600" s="512"/>
      <c r="O600" s="512"/>
      <c r="P600" s="512"/>
      <c r="Q600" s="512"/>
      <c r="R600" s="512"/>
      <c r="S600" s="512"/>
      <c r="T600" s="512"/>
      <c r="U600" s="512"/>
      <c r="V600" s="512"/>
      <c r="W600" s="512"/>
      <c r="X600" s="512"/>
      <c r="Y600" s="512"/>
      <c r="Z600" s="512"/>
      <c r="AA600" s="512"/>
      <c r="AB600" s="512"/>
      <c r="AC600" s="512"/>
      <c r="AD600" s="512"/>
      <c r="AE600" s="512"/>
      <c r="AF600" s="512"/>
      <c r="AG600" s="512"/>
      <c r="AH600" s="512"/>
      <c r="AI600" s="512"/>
      <c r="AJ600" s="512"/>
      <c r="AK600" s="512"/>
      <c r="AL600" s="512"/>
      <c r="AM600" s="512"/>
      <c r="AN600" s="512"/>
    </row>
    <row r="601" spans="1:40" ht="15.75" customHeight="1">
      <c r="A601" s="512"/>
      <c r="B601" s="582"/>
      <c r="C601" s="512"/>
      <c r="D601" s="512"/>
      <c r="E601" s="512"/>
      <c r="F601" s="512"/>
      <c r="G601" s="512"/>
      <c r="H601" s="512"/>
      <c r="I601" s="512"/>
      <c r="J601" s="512"/>
      <c r="K601" s="512"/>
      <c r="L601" s="512"/>
      <c r="M601" s="512"/>
      <c r="N601" s="512"/>
      <c r="O601" s="512"/>
      <c r="P601" s="512"/>
      <c r="Q601" s="512"/>
      <c r="R601" s="512"/>
      <c r="S601" s="512"/>
      <c r="T601" s="512"/>
      <c r="U601" s="512"/>
      <c r="V601" s="512"/>
      <c r="W601" s="512"/>
      <c r="X601" s="512"/>
      <c r="Y601" s="512"/>
      <c r="Z601" s="512"/>
      <c r="AA601" s="512"/>
      <c r="AB601" s="512"/>
      <c r="AC601" s="512"/>
      <c r="AD601" s="512"/>
      <c r="AE601" s="512"/>
      <c r="AF601" s="512"/>
      <c r="AG601" s="512"/>
      <c r="AH601" s="512"/>
      <c r="AI601" s="512"/>
      <c r="AJ601" s="512"/>
      <c r="AK601" s="512"/>
      <c r="AL601" s="512"/>
      <c r="AM601" s="512"/>
      <c r="AN601" s="512"/>
    </row>
    <row r="602" spans="1:40" ht="15.75" customHeight="1">
      <c r="A602" s="512"/>
      <c r="B602" s="582"/>
      <c r="C602" s="512"/>
      <c r="D602" s="512"/>
      <c r="E602" s="512"/>
      <c r="F602" s="512"/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/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</row>
    <row r="603" spans="1:40" ht="15.75" customHeight="1">
      <c r="A603" s="512"/>
      <c r="B603" s="582"/>
      <c r="C603" s="512"/>
      <c r="D603" s="512"/>
      <c r="E603" s="512"/>
      <c r="F603" s="512"/>
      <c r="G603" s="512"/>
      <c r="H603" s="512"/>
      <c r="I603" s="512"/>
      <c r="J603" s="512"/>
      <c r="K603" s="512"/>
      <c r="L603" s="512"/>
      <c r="M603" s="512"/>
      <c r="N603" s="512"/>
      <c r="O603" s="512"/>
      <c r="P603" s="512"/>
      <c r="Q603" s="512"/>
      <c r="R603" s="512"/>
      <c r="S603" s="512"/>
      <c r="T603" s="512"/>
      <c r="U603" s="512"/>
      <c r="V603" s="512"/>
      <c r="W603" s="512"/>
      <c r="X603" s="512"/>
      <c r="Y603" s="512"/>
      <c r="Z603" s="512"/>
      <c r="AA603" s="512"/>
      <c r="AB603" s="512"/>
      <c r="AC603" s="512"/>
      <c r="AD603" s="512"/>
      <c r="AE603" s="512"/>
      <c r="AF603" s="512"/>
      <c r="AG603" s="512"/>
      <c r="AH603" s="512"/>
      <c r="AI603" s="512"/>
      <c r="AJ603" s="512"/>
      <c r="AK603" s="512"/>
      <c r="AL603" s="512"/>
      <c r="AM603" s="512"/>
      <c r="AN603" s="512"/>
    </row>
    <row r="604" spans="1:40" ht="15.75" customHeight="1">
      <c r="A604" s="512"/>
      <c r="B604" s="582"/>
      <c r="C604" s="512"/>
      <c r="D604" s="512"/>
      <c r="E604" s="512"/>
      <c r="F604" s="512"/>
      <c r="G604" s="512"/>
      <c r="H604" s="512"/>
      <c r="I604" s="512"/>
      <c r="J604" s="512"/>
      <c r="K604" s="512"/>
      <c r="L604" s="512"/>
      <c r="M604" s="512"/>
      <c r="N604" s="512"/>
      <c r="O604" s="512"/>
      <c r="P604" s="512"/>
      <c r="Q604" s="512"/>
      <c r="R604" s="512"/>
      <c r="S604" s="512"/>
      <c r="T604" s="512"/>
      <c r="U604" s="512"/>
      <c r="V604" s="512"/>
      <c r="W604" s="512"/>
      <c r="X604" s="512"/>
      <c r="Y604" s="512"/>
      <c r="Z604" s="512"/>
      <c r="AA604" s="512"/>
      <c r="AB604" s="512"/>
      <c r="AC604" s="512"/>
      <c r="AD604" s="512"/>
      <c r="AE604" s="512"/>
      <c r="AF604" s="512"/>
      <c r="AG604" s="512"/>
      <c r="AH604" s="512"/>
      <c r="AI604" s="512"/>
      <c r="AJ604" s="512"/>
      <c r="AK604" s="512"/>
      <c r="AL604" s="512"/>
      <c r="AM604" s="512"/>
      <c r="AN604" s="512"/>
    </row>
    <row r="605" spans="1:40" ht="15.75" customHeight="1">
      <c r="A605" s="512"/>
      <c r="B605" s="582"/>
      <c r="C605" s="512"/>
      <c r="D605" s="512"/>
      <c r="E605" s="512"/>
      <c r="F605" s="512"/>
      <c r="G605" s="512"/>
      <c r="H605" s="512"/>
      <c r="I605" s="512"/>
      <c r="J605" s="512"/>
      <c r="K605" s="512"/>
      <c r="L605" s="512"/>
      <c r="M605" s="512"/>
      <c r="N605" s="512"/>
      <c r="O605" s="512"/>
      <c r="P605" s="512"/>
      <c r="Q605" s="512"/>
      <c r="R605" s="512"/>
      <c r="S605" s="512"/>
      <c r="T605" s="512"/>
      <c r="U605" s="512"/>
      <c r="V605" s="512"/>
      <c r="W605" s="512"/>
      <c r="X605" s="512"/>
      <c r="Y605" s="512"/>
      <c r="Z605" s="512"/>
      <c r="AA605" s="512"/>
      <c r="AB605" s="512"/>
      <c r="AC605" s="512"/>
      <c r="AD605" s="512"/>
      <c r="AE605" s="512"/>
      <c r="AF605" s="512"/>
      <c r="AG605" s="512"/>
      <c r="AH605" s="512"/>
      <c r="AI605" s="512"/>
      <c r="AJ605" s="512"/>
      <c r="AK605" s="512"/>
      <c r="AL605" s="512"/>
      <c r="AM605" s="512"/>
      <c r="AN605" s="512"/>
    </row>
    <row r="606" spans="1:40" ht="15.75" customHeight="1">
      <c r="A606" s="512"/>
      <c r="B606" s="582"/>
      <c r="C606" s="512"/>
      <c r="D606" s="512"/>
      <c r="E606" s="512"/>
      <c r="F606" s="512"/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/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</row>
    <row r="607" spans="1:40" ht="15.75" customHeight="1">
      <c r="A607" s="512"/>
      <c r="B607" s="582"/>
      <c r="C607" s="512"/>
      <c r="D607" s="512"/>
      <c r="E607" s="512"/>
      <c r="F607" s="512"/>
      <c r="G607" s="512"/>
      <c r="H607" s="512"/>
      <c r="I607" s="512"/>
      <c r="J607" s="512"/>
      <c r="K607" s="512"/>
      <c r="L607" s="512"/>
      <c r="M607" s="512"/>
      <c r="N607" s="512"/>
      <c r="O607" s="512"/>
      <c r="P607" s="512"/>
      <c r="Q607" s="512"/>
      <c r="R607" s="512"/>
      <c r="S607" s="512"/>
      <c r="T607" s="512"/>
      <c r="U607" s="512"/>
      <c r="V607" s="512"/>
      <c r="W607" s="512"/>
      <c r="X607" s="512"/>
      <c r="Y607" s="512"/>
      <c r="Z607" s="512"/>
      <c r="AA607" s="512"/>
      <c r="AB607" s="512"/>
      <c r="AC607" s="512"/>
      <c r="AD607" s="512"/>
      <c r="AE607" s="512"/>
      <c r="AF607" s="512"/>
      <c r="AG607" s="512"/>
      <c r="AH607" s="512"/>
      <c r="AI607" s="512"/>
      <c r="AJ607" s="512"/>
      <c r="AK607" s="512"/>
      <c r="AL607" s="512"/>
      <c r="AM607" s="512"/>
      <c r="AN607" s="512"/>
    </row>
    <row r="608" spans="1:40" ht="15.75" customHeight="1">
      <c r="A608" s="512"/>
      <c r="B608" s="582"/>
      <c r="C608" s="512"/>
      <c r="D608" s="512"/>
      <c r="E608" s="512"/>
      <c r="F608" s="512"/>
      <c r="G608" s="512"/>
      <c r="H608" s="512"/>
      <c r="I608" s="512"/>
      <c r="J608" s="512"/>
      <c r="K608" s="512"/>
      <c r="L608" s="512"/>
      <c r="M608" s="512"/>
      <c r="N608" s="512"/>
      <c r="O608" s="512"/>
      <c r="P608" s="512"/>
      <c r="Q608" s="512"/>
      <c r="R608" s="512"/>
      <c r="S608" s="512"/>
      <c r="T608" s="512"/>
      <c r="U608" s="512"/>
      <c r="V608" s="512"/>
      <c r="W608" s="512"/>
      <c r="X608" s="512"/>
      <c r="Y608" s="512"/>
      <c r="Z608" s="512"/>
      <c r="AA608" s="512"/>
      <c r="AB608" s="512"/>
      <c r="AC608" s="512"/>
      <c r="AD608" s="512"/>
      <c r="AE608" s="512"/>
      <c r="AF608" s="512"/>
      <c r="AG608" s="512"/>
      <c r="AH608" s="512"/>
      <c r="AI608" s="512"/>
      <c r="AJ608" s="512"/>
      <c r="AK608" s="512"/>
      <c r="AL608" s="512"/>
      <c r="AM608" s="512"/>
      <c r="AN608" s="512"/>
    </row>
    <row r="609" spans="1:40" ht="15.75" customHeight="1">
      <c r="A609" s="512"/>
      <c r="B609" s="582"/>
      <c r="C609" s="512"/>
      <c r="D609" s="512"/>
      <c r="E609" s="512"/>
      <c r="F609" s="512"/>
      <c r="G609" s="512"/>
      <c r="H609" s="512"/>
      <c r="I609" s="512"/>
      <c r="J609" s="512"/>
      <c r="K609" s="512"/>
      <c r="L609" s="512"/>
      <c r="M609" s="512"/>
      <c r="N609" s="512"/>
      <c r="O609" s="512"/>
      <c r="P609" s="512"/>
      <c r="Q609" s="512"/>
      <c r="R609" s="512"/>
      <c r="S609" s="512"/>
      <c r="T609" s="512"/>
      <c r="U609" s="512"/>
      <c r="V609" s="512"/>
      <c r="W609" s="512"/>
      <c r="X609" s="512"/>
      <c r="Y609" s="512"/>
      <c r="Z609" s="512"/>
      <c r="AA609" s="512"/>
      <c r="AB609" s="512"/>
      <c r="AC609" s="512"/>
      <c r="AD609" s="512"/>
      <c r="AE609" s="512"/>
      <c r="AF609" s="512"/>
      <c r="AG609" s="512"/>
      <c r="AH609" s="512"/>
      <c r="AI609" s="512"/>
      <c r="AJ609" s="512"/>
      <c r="AK609" s="512"/>
      <c r="AL609" s="512"/>
      <c r="AM609" s="512"/>
      <c r="AN609" s="512"/>
    </row>
    <row r="610" spans="1:40" ht="15.75" customHeight="1">
      <c r="A610" s="512"/>
      <c r="B610" s="582"/>
      <c r="C610" s="512"/>
      <c r="D610" s="512"/>
      <c r="E610" s="512"/>
      <c r="F610" s="512"/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/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</row>
    <row r="611" spans="1:40" ht="15.75" customHeight="1">
      <c r="A611" s="512"/>
      <c r="B611" s="582"/>
      <c r="C611" s="512"/>
      <c r="D611" s="512"/>
      <c r="E611" s="512"/>
      <c r="F611" s="512"/>
      <c r="G611" s="512"/>
      <c r="H611" s="512"/>
      <c r="I611" s="512"/>
      <c r="J611" s="512"/>
      <c r="K611" s="512"/>
      <c r="L611" s="512"/>
      <c r="M611" s="512"/>
      <c r="N611" s="512"/>
      <c r="O611" s="512"/>
      <c r="P611" s="512"/>
      <c r="Q611" s="512"/>
      <c r="R611" s="512"/>
      <c r="S611" s="512"/>
      <c r="T611" s="512"/>
      <c r="U611" s="512"/>
      <c r="V611" s="512"/>
      <c r="W611" s="512"/>
      <c r="X611" s="512"/>
      <c r="Y611" s="512"/>
      <c r="Z611" s="512"/>
      <c r="AA611" s="512"/>
      <c r="AB611" s="512"/>
      <c r="AC611" s="512"/>
      <c r="AD611" s="512"/>
      <c r="AE611" s="512"/>
      <c r="AF611" s="512"/>
      <c r="AG611" s="512"/>
      <c r="AH611" s="512"/>
      <c r="AI611" s="512"/>
      <c r="AJ611" s="512"/>
      <c r="AK611" s="512"/>
      <c r="AL611" s="512"/>
      <c r="AM611" s="512"/>
      <c r="AN611" s="512"/>
    </row>
    <row r="612" spans="1:40" ht="15.75" customHeight="1">
      <c r="A612" s="512"/>
      <c r="B612" s="582"/>
      <c r="C612" s="512"/>
      <c r="D612" s="512"/>
      <c r="E612" s="512"/>
      <c r="F612" s="512"/>
      <c r="G612" s="512"/>
      <c r="H612" s="512"/>
      <c r="I612" s="512"/>
      <c r="J612" s="512"/>
      <c r="K612" s="512"/>
      <c r="L612" s="512"/>
      <c r="M612" s="512"/>
      <c r="N612" s="512"/>
      <c r="O612" s="512"/>
      <c r="P612" s="512"/>
      <c r="Q612" s="512"/>
      <c r="R612" s="512"/>
      <c r="S612" s="512"/>
      <c r="T612" s="512"/>
      <c r="U612" s="512"/>
      <c r="V612" s="512"/>
      <c r="W612" s="512"/>
      <c r="X612" s="512"/>
      <c r="Y612" s="512"/>
      <c r="Z612" s="512"/>
      <c r="AA612" s="512"/>
      <c r="AB612" s="512"/>
      <c r="AC612" s="512"/>
      <c r="AD612" s="512"/>
      <c r="AE612" s="512"/>
      <c r="AF612" s="512"/>
      <c r="AG612" s="512"/>
      <c r="AH612" s="512"/>
      <c r="AI612" s="512"/>
      <c r="AJ612" s="512"/>
      <c r="AK612" s="512"/>
      <c r="AL612" s="512"/>
      <c r="AM612" s="512"/>
      <c r="AN612" s="512"/>
    </row>
    <row r="613" spans="1:40" ht="15.75" customHeight="1">
      <c r="A613" s="512"/>
      <c r="B613" s="582"/>
      <c r="C613" s="512"/>
      <c r="D613" s="512"/>
      <c r="E613" s="512"/>
      <c r="F613" s="512"/>
      <c r="G613" s="512"/>
      <c r="H613" s="512"/>
      <c r="I613" s="512"/>
      <c r="J613" s="512"/>
      <c r="K613" s="512"/>
      <c r="L613" s="512"/>
      <c r="M613" s="512"/>
      <c r="N613" s="512"/>
      <c r="O613" s="512"/>
      <c r="P613" s="512"/>
      <c r="Q613" s="512"/>
      <c r="R613" s="512"/>
      <c r="S613" s="512"/>
      <c r="T613" s="512"/>
      <c r="U613" s="512"/>
      <c r="V613" s="512"/>
      <c r="W613" s="512"/>
      <c r="X613" s="512"/>
      <c r="Y613" s="512"/>
      <c r="Z613" s="512"/>
      <c r="AA613" s="512"/>
      <c r="AB613" s="512"/>
      <c r="AC613" s="512"/>
      <c r="AD613" s="512"/>
      <c r="AE613" s="512"/>
      <c r="AF613" s="512"/>
      <c r="AG613" s="512"/>
      <c r="AH613" s="512"/>
      <c r="AI613" s="512"/>
      <c r="AJ613" s="512"/>
      <c r="AK613" s="512"/>
      <c r="AL613" s="512"/>
      <c r="AM613" s="512"/>
      <c r="AN613" s="512"/>
    </row>
    <row r="614" spans="1:40" ht="15.75" customHeight="1">
      <c r="A614" s="512"/>
      <c r="B614" s="58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/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</row>
    <row r="615" spans="1:40" ht="15.75" customHeight="1">
      <c r="A615" s="512"/>
      <c r="B615" s="582"/>
      <c r="C615" s="512"/>
      <c r="D615" s="512"/>
      <c r="E615" s="512"/>
      <c r="F615" s="512"/>
      <c r="G615" s="512"/>
      <c r="H615" s="512"/>
      <c r="I615" s="512"/>
      <c r="J615" s="512"/>
      <c r="K615" s="512"/>
      <c r="L615" s="512"/>
      <c r="M615" s="512"/>
      <c r="N615" s="512"/>
      <c r="O615" s="512"/>
      <c r="P615" s="512"/>
      <c r="Q615" s="512"/>
      <c r="R615" s="512"/>
      <c r="S615" s="512"/>
      <c r="T615" s="512"/>
      <c r="U615" s="512"/>
      <c r="V615" s="512"/>
      <c r="W615" s="512"/>
      <c r="X615" s="512"/>
      <c r="Y615" s="512"/>
      <c r="Z615" s="512"/>
      <c r="AA615" s="512"/>
      <c r="AB615" s="512"/>
      <c r="AC615" s="512"/>
      <c r="AD615" s="512"/>
      <c r="AE615" s="512"/>
      <c r="AF615" s="512"/>
      <c r="AG615" s="512"/>
      <c r="AH615" s="512"/>
      <c r="AI615" s="512"/>
      <c r="AJ615" s="512"/>
      <c r="AK615" s="512"/>
      <c r="AL615" s="512"/>
      <c r="AM615" s="512"/>
      <c r="AN615" s="512"/>
    </row>
    <row r="616" spans="1:40" ht="15.75" customHeight="1">
      <c r="A616" s="512"/>
      <c r="B616" s="582"/>
      <c r="C616" s="512"/>
      <c r="D616" s="512"/>
      <c r="E616" s="512"/>
      <c r="F616" s="512"/>
      <c r="G616" s="512"/>
      <c r="H616" s="512"/>
      <c r="I616" s="512"/>
      <c r="J616" s="512"/>
      <c r="K616" s="512"/>
      <c r="L616" s="512"/>
      <c r="M616" s="512"/>
      <c r="N616" s="512"/>
      <c r="O616" s="512"/>
      <c r="P616" s="512"/>
      <c r="Q616" s="512"/>
      <c r="R616" s="512"/>
      <c r="S616" s="512"/>
      <c r="T616" s="512"/>
      <c r="U616" s="512"/>
      <c r="V616" s="512"/>
      <c r="W616" s="512"/>
      <c r="X616" s="512"/>
      <c r="Y616" s="512"/>
      <c r="Z616" s="512"/>
      <c r="AA616" s="512"/>
      <c r="AB616" s="512"/>
      <c r="AC616" s="512"/>
      <c r="AD616" s="512"/>
      <c r="AE616" s="512"/>
      <c r="AF616" s="512"/>
      <c r="AG616" s="512"/>
      <c r="AH616" s="512"/>
      <c r="AI616" s="512"/>
      <c r="AJ616" s="512"/>
      <c r="AK616" s="512"/>
      <c r="AL616" s="512"/>
      <c r="AM616" s="512"/>
      <c r="AN616" s="512"/>
    </row>
    <row r="617" spans="1:40" ht="15.75" customHeight="1">
      <c r="A617" s="512"/>
      <c r="B617" s="582"/>
      <c r="C617" s="512"/>
      <c r="D617" s="512"/>
      <c r="E617" s="512"/>
      <c r="F617" s="512"/>
      <c r="G617" s="512"/>
      <c r="H617" s="512"/>
      <c r="I617" s="512"/>
      <c r="J617" s="512"/>
      <c r="K617" s="512"/>
      <c r="L617" s="512"/>
      <c r="M617" s="512"/>
      <c r="N617" s="512"/>
      <c r="O617" s="512"/>
      <c r="P617" s="512"/>
      <c r="Q617" s="512"/>
      <c r="R617" s="512"/>
      <c r="S617" s="512"/>
      <c r="T617" s="512"/>
      <c r="U617" s="512"/>
      <c r="V617" s="512"/>
      <c r="W617" s="512"/>
      <c r="X617" s="512"/>
      <c r="Y617" s="512"/>
      <c r="Z617" s="512"/>
      <c r="AA617" s="512"/>
      <c r="AB617" s="512"/>
      <c r="AC617" s="512"/>
      <c r="AD617" s="512"/>
      <c r="AE617" s="512"/>
      <c r="AF617" s="512"/>
      <c r="AG617" s="512"/>
      <c r="AH617" s="512"/>
      <c r="AI617" s="512"/>
      <c r="AJ617" s="512"/>
      <c r="AK617" s="512"/>
      <c r="AL617" s="512"/>
      <c r="AM617" s="512"/>
      <c r="AN617" s="512"/>
    </row>
    <row r="618" spans="1:40" ht="15.75" customHeight="1">
      <c r="A618" s="512"/>
      <c r="B618" s="582"/>
      <c r="C618" s="512"/>
      <c r="D618" s="512"/>
      <c r="E618" s="512"/>
      <c r="F618" s="512"/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/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</row>
    <row r="619" spans="1:40" ht="15.75" customHeight="1">
      <c r="A619" s="512"/>
      <c r="B619" s="582"/>
      <c r="C619" s="512"/>
      <c r="D619" s="512"/>
      <c r="E619" s="512"/>
      <c r="F619" s="512"/>
      <c r="G619" s="512"/>
      <c r="H619" s="512"/>
      <c r="I619" s="512"/>
      <c r="J619" s="512"/>
      <c r="K619" s="512"/>
      <c r="L619" s="512"/>
      <c r="M619" s="512"/>
      <c r="N619" s="512"/>
      <c r="O619" s="512"/>
      <c r="P619" s="512"/>
      <c r="Q619" s="512"/>
      <c r="R619" s="512"/>
      <c r="S619" s="512"/>
      <c r="T619" s="512"/>
      <c r="U619" s="512"/>
      <c r="V619" s="512"/>
      <c r="W619" s="512"/>
      <c r="X619" s="512"/>
      <c r="Y619" s="512"/>
      <c r="Z619" s="512"/>
      <c r="AA619" s="512"/>
      <c r="AB619" s="512"/>
      <c r="AC619" s="512"/>
      <c r="AD619" s="512"/>
      <c r="AE619" s="512"/>
      <c r="AF619" s="512"/>
      <c r="AG619" s="512"/>
      <c r="AH619" s="512"/>
      <c r="AI619" s="512"/>
      <c r="AJ619" s="512"/>
      <c r="AK619" s="512"/>
      <c r="AL619" s="512"/>
      <c r="AM619" s="512"/>
      <c r="AN619" s="512"/>
    </row>
    <row r="620" spans="1:40" ht="15.75" customHeight="1">
      <c r="A620" s="512"/>
      <c r="B620" s="582"/>
      <c r="C620" s="512"/>
      <c r="D620" s="512"/>
      <c r="E620" s="512"/>
      <c r="F620" s="512"/>
      <c r="G620" s="512"/>
      <c r="H620" s="512"/>
      <c r="I620" s="512"/>
      <c r="J620" s="512"/>
      <c r="K620" s="512"/>
      <c r="L620" s="512"/>
      <c r="M620" s="512"/>
      <c r="N620" s="512"/>
      <c r="O620" s="512"/>
      <c r="P620" s="512"/>
      <c r="Q620" s="512"/>
      <c r="R620" s="512"/>
      <c r="S620" s="512"/>
      <c r="T620" s="512"/>
      <c r="U620" s="512"/>
      <c r="V620" s="512"/>
      <c r="W620" s="512"/>
      <c r="X620" s="512"/>
      <c r="Y620" s="512"/>
      <c r="Z620" s="512"/>
      <c r="AA620" s="512"/>
      <c r="AB620" s="512"/>
      <c r="AC620" s="512"/>
      <c r="AD620" s="512"/>
      <c r="AE620" s="512"/>
      <c r="AF620" s="512"/>
      <c r="AG620" s="512"/>
      <c r="AH620" s="512"/>
      <c r="AI620" s="512"/>
      <c r="AJ620" s="512"/>
      <c r="AK620" s="512"/>
      <c r="AL620" s="512"/>
      <c r="AM620" s="512"/>
      <c r="AN620" s="512"/>
    </row>
    <row r="621" spans="1:40" ht="15.75" customHeight="1">
      <c r="A621" s="512"/>
      <c r="B621" s="582"/>
      <c r="C621" s="512"/>
      <c r="D621" s="512"/>
      <c r="E621" s="512"/>
      <c r="F621" s="512"/>
      <c r="G621" s="512"/>
      <c r="H621" s="512"/>
      <c r="I621" s="512"/>
      <c r="J621" s="512"/>
      <c r="K621" s="512"/>
      <c r="L621" s="512"/>
      <c r="M621" s="512"/>
      <c r="N621" s="512"/>
      <c r="O621" s="512"/>
      <c r="P621" s="512"/>
      <c r="Q621" s="512"/>
      <c r="R621" s="512"/>
      <c r="S621" s="512"/>
      <c r="T621" s="512"/>
      <c r="U621" s="512"/>
      <c r="V621" s="512"/>
      <c r="W621" s="512"/>
      <c r="X621" s="512"/>
      <c r="Y621" s="512"/>
      <c r="Z621" s="512"/>
      <c r="AA621" s="512"/>
      <c r="AB621" s="512"/>
      <c r="AC621" s="512"/>
      <c r="AD621" s="512"/>
      <c r="AE621" s="512"/>
      <c r="AF621" s="512"/>
      <c r="AG621" s="512"/>
      <c r="AH621" s="512"/>
      <c r="AI621" s="512"/>
      <c r="AJ621" s="512"/>
      <c r="AK621" s="512"/>
      <c r="AL621" s="512"/>
      <c r="AM621" s="512"/>
      <c r="AN621" s="512"/>
    </row>
    <row r="622" spans="1:40" ht="15.75" customHeight="1">
      <c r="A622" s="512"/>
      <c r="B622" s="582"/>
      <c r="C622" s="512"/>
      <c r="D622" s="512"/>
      <c r="E622" s="512"/>
      <c r="F622" s="512"/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/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</row>
    <row r="623" spans="1:40" ht="15.75" customHeight="1">
      <c r="A623" s="512"/>
      <c r="B623" s="582"/>
      <c r="C623" s="512"/>
      <c r="D623" s="512"/>
      <c r="E623" s="512"/>
      <c r="F623" s="512"/>
      <c r="G623" s="512"/>
      <c r="H623" s="512"/>
      <c r="I623" s="512"/>
      <c r="J623" s="512"/>
      <c r="K623" s="512"/>
      <c r="L623" s="512"/>
      <c r="M623" s="512"/>
      <c r="N623" s="512"/>
      <c r="O623" s="512"/>
      <c r="P623" s="512"/>
      <c r="Q623" s="512"/>
      <c r="R623" s="512"/>
      <c r="S623" s="512"/>
      <c r="T623" s="512"/>
      <c r="U623" s="512"/>
      <c r="V623" s="512"/>
      <c r="W623" s="512"/>
      <c r="X623" s="512"/>
      <c r="Y623" s="512"/>
      <c r="Z623" s="512"/>
      <c r="AA623" s="512"/>
      <c r="AB623" s="512"/>
      <c r="AC623" s="512"/>
      <c r="AD623" s="512"/>
      <c r="AE623" s="512"/>
      <c r="AF623" s="512"/>
      <c r="AG623" s="512"/>
      <c r="AH623" s="512"/>
      <c r="AI623" s="512"/>
      <c r="AJ623" s="512"/>
      <c r="AK623" s="512"/>
      <c r="AL623" s="512"/>
      <c r="AM623" s="512"/>
      <c r="AN623" s="512"/>
    </row>
    <row r="624" spans="1:40" ht="15.75" customHeight="1">
      <c r="A624" s="512"/>
      <c r="B624" s="582"/>
      <c r="C624" s="512"/>
      <c r="D624" s="512"/>
      <c r="E624" s="512"/>
      <c r="F624" s="512"/>
      <c r="G624" s="512"/>
      <c r="H624" s="512"/>
      <c r="I624" s="512"/>
      <c r="J624" s="512"/>
      <c r="K624" s="512"/>
      <c r="L624" s="512"/>
      <c r="M624" s="512"/>
      <c r="N624" s="512"/>
      <c r="O624" s="512"/>
      <c r="P624" s="512"/>
      <c r="Q624" s="512"/>
      <c r="R624" s="512"/>
      <c r="S624" s="512"/>
      <c r="T624" s="512"/>
      <c r="U624" s="512"/>
      <c r="V624" s="512"/>
      <c r="W624" s="512"/>
      <c r="X624" s="512"/>
      <c r="Y624" s="512"/>
      <c r="Z624" s="512"/>
      <c r="AA624" s="512"/>
      <c r="AB624" s="512"/>
      <c r="AC624" s="512"/>
      <c r="AD624" s="512"/>
      <c r="AE624" s="512"/>
      <c r="AF624" s="512"/>
      <c r="AG624" s="512"/>
      <c r="AH624" s="512"/>
      <c r="AI624" s="512"/>
      <c r="AJ624" s="512"/>
      <c r="AK624" s="512"/>
      <c r="AL624" s="512"/>
      <c r="AM624" s="512"/>
      <c r="AN624" s="512"/>
    </row>
    <row r="625" spans="1:40" ht="15.75" customHeight="1">
      <c r="A625" s="512"/>
      <c r="B625" s="582"/>
      <c r="C625" s="512"/>
      <c r="D625" s="512"/>
      <c r="E625" s="512"/>
      <c r="F625" s="512"/>
      <c r="G625" s="512"/>
      <c r="H625" s="512"/>
      <c r="I625" s="512"/>
      <c r="J625" s="512"/>
      <c r="K625" s="512"/>
      <c r="L625" s="512"/>
      <c r="M625" s="512"/>
      <c r="N625" s="512"/>
      <c r="O625" s="512"/>
      <c r="P625" s="512"/>
      <c r="Q625" s="512"/>
      <c r="R625" s="512"/>
      <c r="S625" s="512"/>
      <c r="T625" s="512"/>
      <c r="U625" s="512"/>
      <c r="V625" s="512"/>
      <c r="W625" s="512"/>
      <c r="X625" s="512"/>
      <c r="Y625" s="512"/>
      <c r="Z625" s="512"/>
      <c r="AA625" s="512"/>
      <c r="AB625" s="512"/>
      <c r="AC625" s="512"/>
      <c r="AD625" s="512"/>
      <c r="AE625" s="512"/>
      <c r="AF625" s="512"/>
      <c r="AG625" s="512"/>
      <c r="AH625" s="512"/>
      <c r="AI625" s="512"/>
      <c r="AJ625" s="512"/>
      <c r="AK625" s="512"/>
      <c r="AL625" s="512"/>
      <c r="AM625" s="512"/>
      <c r="AN625" s="512"/>
    </row>
    <row r="626" spans="1:40" ht="15.75" customHeight="1">
      <c r="A626" s="512"/>
      <c r="B626" s="582"/>
      <c r="C626" s="512"/>
      <c r="D626" s="512"/>
      <c r="E626" s="512"/>
      <c r="F626" s="512"/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/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</row>
    <row r="627" spans="1:40" ht="15.75" customHeight="1">
      <c r="A627" s="512"/>
      <c r="B627" s="582"/>
      <c r="C627" s="512"/>
      <c r="D627" s="512"/>
      <c r="E627" s="512"/>
      <c r="F627" s="512"/>
      <c r="G627" s="512"/>
      <c r="H627" s="512"/>
      <c r="I627" s="512"/>
      <c r="J627" s="512"/>
      <c r="K627" s="512"/>
      <c r="L627" s="512"/>
      <c r="M627" s="512"/>
      <c r="N627" s="512"/>
      <c r="O627" s="512"/>
      <c r="P627" s="512"/>
      <c r="Q627" s="512"/>
      <c r="R627" s="512"/>
      <c r="S627" s="512"/>
      <c r="T627" s="512"/>
      <c r="U627" s="512"/>
      <c r="V627" s="512"/>
      <c r="W627" s="512"/>
      <c r="X627" s="512"/>
      <c r="Y627" s="512"/>
      <c r="Z627" s="512"/>
      <c r="AA627" s="512"/>
      <c r="AB627" s="512"/>
      <c r="AC627" s="512"/>
      <c r="AD627" s="512"/>
      <c r="AE627" s="512"/>
      <c r="AF627" s="512"/>
      <c r="AG627" s="512"/>
      <c r="AH627" s="512"/>
      <c r="AI627" s="512"/>
      <c r="AJ627" s="512"/>
      <c r="AK627" s="512"/>
      <c r="AL627" s="512"/>
      <c r="AM627" s="512"/>
      <c r="AN627" s="512"/>
    </row>
    <row r="628" spans="1:40" ht="15.75" customHeight="1">
      <c r="A628" s="512"/>
      <c r="B628" s="582"/>
      <c r="C628" s="512"/>
      <c r="D628" s="512"/>
      <c r="E628" s="512"/>
      <c r="F628" s="512"/>
      <c r="G628" s="512"/>
      <c r="H628" s="512"/>
      <c r="I628" s="512"/>
      <c r="J628" s="512"/>
      <c r="K628" s="512"/>
      <c r="L628" s="512"/>
      <c r="M628" s="512"/>
      <c r="N628" s="512"/>
      <c r="O628" s="512"/>
      <c r="P628" s="512"/>
      <c r="Q628" s="512"/>
      <c r="R628" s="512"/>
      <c r="S628" s="512"/>
      <c r="T628" s="512"/>
      <c r="U628" s="512"/>
      <c r="V628" s="512"/>
      <c r="W628" s="512"/>
      <c r="X628" s="512"/>
      <c r="Y628" s="512"/>
      <c r="Z628" s="512"/>
      <c r="AA628" s="512"/>
      <c r="AB628" s="512"/>
      <c r="AC628" s="512"/>
      <c r="AD628" s="512"/>
      <c r="AE628" s="512"/>
      <c r="AF628" s="512"/>
      <c r="AG628" s="512"/>
      <c r="AH628" s="512"/>
      <c r="AI628" s="512"/>
      <c r="AJ628" s="512"/>
      <c r="AK628" s="512"/>
      <c r="AL628" s="512"/>
      <c r="AM628" s="512"/>
      <c r="AN628" s="512"/>
    </row>
    <row r="629" spans="1:40" ht="15.75" customHeight="1">
      <c r="A629" s="512"/>
      <c r="B629" s="582"/>
      <c r="C629" s="512"/>
      <c r="D629" s="512"/>
      <c r="E629" s="512"/>
      <c r="F629" s="512"/>
      <c r="G629" s="512"/>
      <c r="H629" s="512"/>
      <c r="I629" s="512"/>
      <c r="J629" s="512"/>
      <c r="K629" s="512"/>
      <c r="L629" s="512"/>
      <c r="M629" s="512"/>
      <c r="N629" s="512"/>
      <c r="O629" s="512"/>
      <c r="P629" s="512"/>
      <c r="Q629" s="512"/>
      <c r="R629" s="512"/>
      <c r="S629" s="512"/>
      <c r="T629" s="512"/>
      <c r="U629" s="512"/>
      <c r="V629" s="512"/>
      <c r="W629" s="512"/>
      <c r="X629" s="512"/>
      <c r="Y629" s="512"/>
      <c r="Z629" s="512"/>
      <c r="AA629" s="512"/>
      <c r="AB629" s="512"/>
      <c r="AC629" s="512"/>
      <c r="AD629" s="512"/>
      <c r="AE629" s="512"/>
      <c r="AF629" s="512"/>
      <c r="AG629" s="512"/>
      <c r="AH629" s="512"/>
      <c r="AI629" s="512"/>
      <c r="AJ629" s="512"/>
      <c r="AK629" s="512"/>
      <c r="AL629" s="512"/>
      <c r="AM629" s="512"/>
      <c r="AN629" s="512"/>
    </row>
    <row r="630" spans="1:40" ht="15.75" customHeight="1">
      <c r="A630" s="512"/>
      <c r="B630" s="582"/>
      <c r="C630" s="512"/>
      <c r="D630" s="512"/>
      <c r="E630" s="512"/>
      <c r="F630" s="512"/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/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</row>
    <row r="631" spans="1:40" ht="15.75" customHeight="1">
      <c r="A631" s="512"/>
      <c r="B631" s="582"/>
      <c r="C631" s="512"/>
      <c r="D631" s="512"/>
      <c r="E631" s="512"/>
      <c r="F631" s="512"/>
      <c r="G631" s="512"/>
      <c r="H631" s="512"/>
      <c r="I631" s="512"/>
      <c r="J631" s="512"/>
      <c r="K631" s="512"/>
      <c r="L631" s="512"/>
      <c r="M631" s="512"/>
      <c r="N631" s="512"/>
      <c r="O631" s="512"/>
      <c r="P631" s="512"/>
      <c r="Q631" s="512"/>
      <c r="R631" s="512"/>
      <c r="S631" s="512"/>
      <c r="T631" s="512"/>
      <c r="U631" s="512"/>
      <c r="V631" s="512"/>
      <c r="W631" s="512"/>
      <c r="X631" s="512"/>
      <c r="Y631" s="512"/>
      <c r="Z631" s="512"/>
      <c r="AA631" s="512"/>
      <c r="AB631" s="512"/>
      <c r="AC631" s="512"/>
      <c r="AD631" s="512"/>
      <c r="AE631" s="512"/>
      <c r="AF631" s="512"/>
      <c r="AG631" s="512"/>
      <c r="AH631" s="512"/>
      <c r="AI631" s="512"/>
      <c r="AJ631" s="512"/>
      <c r="AK631" s="512"/>
      <c r="AL631" s="512"/>
      <c r="AM631" s="512"/>
      <c r="AN631" s="512"/>
    </row>
    <row r="632" spans="1:40" ht="15.75" customHeight="1">
      <c r="A632" s="512"/>
      <c r="B632" s="582"/>
      <c r="C632" s="512"/>
      <c r="D632" s="512"/>
      <c r="E632" s="512"/>
      <c r="F632" s="512"/>
      <c r="G632" s="512"/>
      <c r="H632" s="512"/>
      <c r="I632" s="512"/>
      <c r="J632" s="512"/>
      <c r="K632" s="512"/>
      <c r="L632" s="512"/>
      <c r="M632" s="512"/>
      <c r="N632" s="512"/>
      <c r="O632" s="512"/>
      <c r="P632" s="512"/>
      <c r="Q632" s="512"/>
      <c r="R632" s="512"/>
      <c r="S632" s="512"/>
      <c r="T632" s="512"/>
      <c r="U632" s="512"/>
      <c r="V632" s="512"/>
      <c r="W632" s="512"/>
      <c r="X632" s="512"/>
      <c r="Y632" s="512"/>
      <c r="Z632" s="512"/>
      <c r="AA632" s="512"/>
      <c r="AB632" s="512"/>
      <c r="AC632" s="512"/>
      <c r="AD632" s="512"/>
      <c r="AE632" s="512"/>
      <c r="AF632" s="512"/>
      <c r="AG632" s="512"/>
      <c r="AH632" s="512"/>
      <c r="AI632" s="512"/>
      <c r="AJ632" s="512"/>
      <c r="AK632" s="512"/>
      <c r="AL632" s="512"/>
      <c r="AM632" s="512"/>
      <c r="AN632" s="512"/>
    </row>
    <row r="633" spans="1:40" ht="15.75" customHeight="1">
      <c r="A633" s="512"/>
      <c r="B633" s="582"/>
      <c r="C633" s="512"/>
      <c r="D633" s="512"/>
      <c r="E633" s="512"/>
      <c r="F633" s="512"/>
      <c r="G633" s="512"/>
      <c r="H633" s="512"/>
      <c r="I633" s="512"/>
      <c r="J633" s="512"/>
      <c r="K633" s="512"/>
      <c r="L633" s="512"/>
      <c r="M633" s="512"/>
      <c r="N633" s="512"/>
      <c r="O633" s="512"/>
      <c r="P633" s="512"/>
      <c r="Q633" s="512"/>
      <c r="R633" s="512"/>
      <c r="S633" s="512"/>
      <c r="T633" s="512"/>
      <c r="U633" s="512"/>
      <c r="V633" s="512"/>
      <c r="W633" s="512"/>
      <c r="X633" s="512"/>
      <c r="Y633" s="512"/>
      <c r="Z633" s="512"/>
      <c r="AA633" s="512"/>
      <c r="AB633" s="512"/>
      <c r="AC633" s="512"/>
      <c r="AD633" s="512"/>
      <c r="AE633" s="512"/>
      <c r="AF633" s="512"/>
      <c r="AG633" s="512"/>
      <c r="AH633" s="512"/>
      <c r="AI633" s="512"/>
      <c r="AJ633" s="512"/>
      <c r="AK633" s="512"/>
      <c r="AL633" s="512"/>
      <c r="AM633" s="512"/>
      <c r="AN633" s="512"/>
    </row>
    <row r="634" spans="1:40" ht="15.75" customHeight="1">
      <c r="A634" s="512"/>
      <c r="B634" s="582"/>
      <c r="C634" s="512"/>
      <c r="D634" s="512"/>
      <c r="E634" s="512"/>
      <c r="F634" s="512"/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/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</row>
    <row r="635" spans="1:40" ht="15.75" customHeight="1">
      <c r="A635" s="512"/>
      <c r="B635" s="582"/>
      <c r="C635" s="512"/>
      <c r="D635" s="512"/>
      <c r="E635" s="512"/>
      <c r="F635" s="512"/>
      <c r="G635" s="512"/>
      <c r="H635" s="512"/>
      <c r="I635" s="512"/>
      <c r="J635" s="512"/>
      <c r="K635" s="512"/>
      <c r="L635" s="512"/>
      <c r="M635" s="512"/>
      <c r="N635" s="512"/>
      <c r="O635" s="512"/>
      <c r="P635" s="512"/>
      <c r="Q635" s="512"/>
      <c r="R635" s="512"/>
      <c r="S635" s="512"/>
      <c r="T635" s="512"/>
      <c r="U635" s="512"/>
      <c r="V635" s="512"/>
      <c r="W635" s="512"/>
      <c r="X635" s="512"/>
      <c r="Y635" s="512"/>
      <c r="Z635" s="512"/>
      <c r="AA635" s="512"/>
      <c r="AB635" s="512"/>
      <c r="AC635" s="512"/>
      <c r="AD635" s="512"/>
      <c r="AE635" s="512"/>
      <c r="AF635" s="512"/>
      <c r="AG635" s="512"/>
      <c r="AH635" s="512"/>
      <c r="AI635" s="512"/>
      <c r="AJ635" s="512"/>
      <c r="AK635" s="512"/>
      <c r="AL635" s="512"/>
      <c r="AM635" s="512"/>
      <c r="AN635" s="512"/>
    </row>
    <row r="636" spans="1:40" ht="15.75" customHeight="1">
      <c r="A636" s="512"/>
      <c r="B636" s="582"/>
      <c r="C636" s="512"/>
      <c r="D636" s="512"/>
      <c r="E636" s="512"/>
      <c r="F636" s="512"/>
      <c r="G636" s="512"/>
      <c r="H636" s="512"/>
      <c r="I636" s="512"/>
      <c r="J636" s="512"/>
      <c r="K636" s="512"/>
      <c r="L636" s="512"/>
      <c r="M636" s="512"/>
      <c r="N636" s="512"/>
      <c r="O636" s="512"/>
      <c r="P636" s="512"/>
      <c r="Q636" s="512"/>
      <c r="R636" s="512"/>
      <c r="S636" s="512"/>
      <c r="T636" s="512"/>
      <c r="U636" s="512"/>
      <c r="V636" s="512"/>
      <c r="W636" s="512"/>
      <c r="X636" s="512"/>
      <c r="Y636" s="512"/>
      <c r="Z636" s="512"/>
      <c r="AA636" s="512"/>
      <c r="AB636" s="512"/>
      <c r="AC636" s="512"/>
      <c r="AD636" s="512"/>
      <c r="AE636" s="512"/>
      <c r="AF636" s="512"/>
      <c r="AG636" s="512"/>
      <c r="AH636" s="512"/>
      <c r="AI636" s="512"/>
      <c r="AJ636" s="512"/>
      <c r="AK636" s="512"/>
      <c r="AL636" s="512"/>
      <c r="AM636" s="512"/>
      <c r="AN636" s="512"/>
    </row>
    <row r="637" spans="1:40" ht="15.75" customHeight="1">
      <c r="A637" s="512"/>
      <c r="B637" s="582"/>
      <c r="C637" s="512"/>
      <c r="D637" s="512"/>
      <c r="E637" s="512"/>
      <c r="F637" s="512"/>
      <c r="G637" s="512"/>
      <c r="H637" s="512"/>
      <c r="I637" s="512"/>
      <c r="J637" s="512"/>
      <c r="K637" s="512"/>
      <c r="L637" s="512"/>
      <c r="M637" s="512"/>
      <c r="N637" s="512"/>
      <c r="O637" s="512"/>
      <c r="P637" s="512"/>
      <c r="Q637" s="512"/>
      <c r="R637" s="512"/>
      <c r="S637" s="512"/>
      <c r="T637" s="512"/>
      <c r="U637" s="512"/>
      <c r="V637" s="512"/>
      <c r="W637" s="512"/>
      <c r="X637" s="512"/>
      <c r="Y637" s="512"/>
      <c r="Z637" s="512"/>
      <c r="AA637" s="512"/>
      <c r="AB637" s="512"/>
      <c r="AC637" s="512"/>
      <c r="AD637" s="512"/>
      <c r="AE637" s="512"/>
      <c r="AF637" s="512"/>
      <c r="AG637" s="512"/>
      <c r="AH637" s="512"/>
      <c r="AI637" s="512"/>
      <c r="AJ637" s="512"/>
      <c r="AK637" s="512"/>
      <c r="AL637" s="512"/>
      <c r="AM637" s="512"/>
      <c r="AN637" s="512"/>
    </row>
    <row r="638" spans="1:40" ht="15.75" customHeight="1">
      <c r="A638" s="512"/>
      <c r="B638" s="582"/>
      <c r="C638" s="512"/>
      <c r="D638" s="512"/>
      <c r="E638" s="512"/>
      <c r="F638" s="512"/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/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</row>
    <row r="639" spans="1:40" ht="15.75" customHeight="1">
      <c r="A639" s="512"/>
      <c r="B639" s="582"/>
      <c r="C639" s="512"/>
      <c r="D639" s="512"/>
      <c r="E639" s="512"/>
      <c r="F639" s="512"/>
      <c r="G639" s="512"/>
      <c r="H639" s="512"/>
      <c r="I639" s="512"/>
      <c r="J639" s="512"/>
      <c r="K639" s="512"/>
      <c r="L639" s="512"/>
      <c r="M639" s="512"/>
      <c r="N639" s="512"/>
      <c r="O639" s="512"/>
      <c r="P639" s="512"/>
      <c r="Q639" s="512"/>
      <c r="R639" s="512"/>
      <c r="S639" s="512"/>
      <c r="T639" s="512"/>
      <c r="U639" s="512"/>
      <c r="V639" s="512"/>
      <c r="W639" s="512"/>
      <c r="X639" s="512"/>
      <c r="Y639" s="512"/>
      <c r="Z639" s="512"/>
      <c r="AA639" s="512"/>
      <c r="AB639" s="512"/>
      <c r="AC639" s="512"/>
      <c r="AD639" s="512"/>
      <c r="AE639" s="512"/>
      <c r="AF639" s="512"/>
      <c r="AG639" s="512"/>
      <c r="AH639" s="512"/>
      <c r="AI639" s="512"/>
      <c r="AJ639" s="512"/>
      <c r="AK639" s="512"/>
      <c r="AL639" s="512"/>
      <c r="AM639" s="512"/>
      <c r="AN639" s="512"/>
    </row>
    <row r="640" spans="1:40" ht="15.75" customHeight="1">
      <c r="A640" s="512"/>
      <c r="B640" s="582"/>
      <c r="C640" s="512"/>
      <c r="D640" s="512"/>
      <c r="E640" s="512"/>
      <c r="F640" s="512"/>
      <c r="G640" s="512"/>
      <c r="H640" s="512"/>
      <c r="I640" s="512"/>
      <c r="J640" s="512"/>
      <c r="K640" s="512"/>
      <c r="L640" s="512"/>
      <c r="M640" s="512"/>
      <c r="N640" s="512"/>
      <c r="O640" s="512"/>
      <c r="P640" s="512"/>
      <c r="Q640" s="512"/>
      <c r="R640" s="512"/>
      <c r="S640" s="512"/>
      <c r="T640" s="512"/>
      <c r="U640" s="512"/>
      <c r="V640" s="512"/>
      <c r="W640" s="512"/>
      <c r="X640" s="512"/>
      <c r="Y640" s="512"/>
      <c r="Z640" s="512"/>
      <c r="AA640" s="512"/>
      <c r="AB640" s="512"/>
      <c r="AC640" s="512"/>
      <c r="AD640" s="512"/>
      <c r="AE640" s="512"/>
      <c r="AF640" s="512"/>
      <c r="AG640" s="512"/>
      <c r="AH640" s="512"/>
      <c r="AI640" s="512"/>
      <c r="AJ640" s="512"/>
      <c r="AK640" s="512"/>
      <c r="AL640" s="512"/>
      <c r="AM640" s="512"/>
      <c r="AN640" s="512"/>
    </row>
    <row r="641" spans="1:40" ht="15.75" customHeight="1">
      <c r="A641" s="512"/>
      <c r="B641" s="582"/>
      <c r="C641" s="512"/>
      <c r="D641" s="512"/>
      <c r="E641" s="512"/>
      <c r="F641" s="512"/>
      <c r="G641" s="512"/>
      <c r="H641" s="512"/>
      <c r="I641" s="512"/>
      <c r="J641" s="512"/>
      <c r="K641" s="512"/>
      <c r="L641" s="512"/>
      <c r="M641" s="512"/>
      <c r="N641" s="512"/>
      <c r="O641" s="512"/>
      <c r="P641" s="512"/>
      <c r="Q641" s="512"/>
      <c r="R641" s="512"/>
      <c r="S641" s="512"/>
      <c r="T641" s="512"/>
      <c r="U641" s="512"/>
      <c r="V641" s="512"/>
      <c r="W641" s="512"/>
      <c r="X641" s="512"/>
      <c r="Y641" s="512"/>
      <c r="Z641" s="512"/>
      <c r="AA641" s="512"/>
      <c r="AB641" s="512"/>
      <c r="AC641" s="512"/>
      <c r="AD641" s="512"/>
      <c r="AE641" s="512"/>
      <c r="AF641" s="512"/>
      <c r="AG641" s="512"/>
      <c r="AH641" s="512"/>
      <c r="AI641" s="512"/>
      <c r="AJ641" s="512"/>
      <c r="AK641" s="512"/>
      <c r="AL641" s="512"/>
      <c r="AM641" s="512"/>
      <c r="AN641" s="512"/>
    </row>
    <row r="642" spans="1:40" ht="15.75" customHeight="1">
      <c r="A642" s="512"/>
      <c r="B642" s="582"/>
      <c r="C642" s="512"/>
      <c r="D642" s="512"/>
      <c r="E642" s="512"/>
      <c r="F642" s="512"/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/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</row>
    <row r="643" spans="1:40" ht="15.75" customHeight="1">
      <c r="A643" s="512"/>
      <c r="B643" s="582"/>
      <c r="C643" s="512"/>
      <c r="D643" s="512"/>
      <c r="E643" s="512"/>
      <c r="F643" s="512"/>
      <c r="G643" s="512"/>
      <c r="H643" s="512"/>
      <c r="I643" s="512"/>
      <c r="J643" s="512"/>
      <c r="K643" s="512"/>
      <c r="L643" s="512"/>
      <c r="M643" s="512"/>
      <c r="N643" s="512"/>
      <c r="O643" s="512"/>
      <c r="P643" s="512"/>
      <c r="Q643" s="512"/>
      <c r="R643" s="512"/>
      <c r="S643" s="512"/>
      <c r="T643" s="512"/>
      <c r="U643" s="512"/>
      <c r="V643" s="512"/>
      <c r="W643" s="512"/>
      <c r="X643" s="512"/>
      <c r="Y643" s="512"/>
      <c r="Z643" s="512"/>
      <c r="AA643" s="512"/>
      <c r="AB643" s="512"/>
      <c r="AC643" s="512"/>
      <c r="AD643" s="512"/>
      <c r="AE643" s="512"/>
      <c r="AF643" s="512"/>
      <c r="AG643" s="512"/>
      <c r="AH643" s="512"/>
      <c r="AI643" s="512"/>
      <c r="AJ643" s="512"/>
      <c r="AK643" s="512"/>
      <c r="AL643" s="512"/>
      <c r="AM643" s="512"/>
      <c r="AN643" s="512"/>
    </row>
    <row r="644" spans="1:40" ht="15.75" customHeight="1">
      <c r="A644" s="512"/>
      <c r="B644" s="582"/>
      <c r="C644" s="512"/>
      <c r="D644" s="512"/>
      <c r="E644" s="512"/>
      <c r="F644" s="512"/>
      <c r="G644" s="512"/>
      <c r="H644" s="512"/>
      <c r="I644" s="512"/>
      <c r="J644" s="512"/>
      <c r="K644" s="512"/>
      <c r="L644" s="512"/>
      <c r="M644" s="512"/>
      <c r="N644" s="512"/>
      <c r="O644" s="512"/>
      <c r="P644" s="512"/>
      <c r="Q644" s="512"/>
      <c r="R644" s="512"/>
      <c r="S644" s="512"/>
      <c r="T644" s="512"/>
      <c r="U644" s="512"/>
      <c r="V644" s="512"/>
      <c r="W644" s="512"/>
      <c r="X644" s="512"/>
      <c r="Y644" s="512"/>
      <c r="Z644" s="512"/>
      <c r="AA644" s="512"/>
      <c r="AB644" s="512"/>
      <c r="AC644" s="512"/>
      <c r="AD644" s="512"/>
      <c r="AE644" s="512"/>
      <c r="AF644" s="512"/>
      <c r="AG644" s="512"/>
      <c r="AH644" s="512"/>
      <c r="AI644" s="512"/>
      <c r="AJ644" s="512"/>
      <c r="AK644" s="512"/>
      <c r="AL644" s="512"/>
      <c r="AM644" s="512"/>
      <c r="AN644" s="512"/>
    </row>
    <row r="645" spans="1:40" ht="15.75" customHeight="1">
      <c r="A645" s="512"/>
      <c r="B645" s="582"/>
      <c r="C645" s="512"/>
      <c r="D645" s="512"/>
      <c r="E645" s="512"/>
      <c r="F645" s="512"/>
      <c r="G645" s="512"/>
      <c r="H645" s="512"/>
      <c r="I645" s="512"/>
      <c r="J645" s="512"/>
      <c r="K645" s="512"/>
      <c r="L645" s="512"/>
      <c r="M645" s="512"/>
      <c r="N645" s="512"/>
      <c r="O645" s="512"/>
      <c r="P645" s="512"/>
      <c r="Q645" s="512"/>
      <c r="R645" s="512"/>
      <c r="S645" s="512"/>
      <c r="T645" s="512"/>
      <c r="U645" s="512"/>
      <c r="V645" s="512"/>
      <c r="W645" s="512"/>
      <c r="X645" s="512"/>
      <c r="Y645" s="512"/>
      <c r="Z645" s="512"/>
      <c r="AA645" s="512"/>
      <c r="AB645" s="512"/>
      <c r="AC645" s="512"/>
      <c r="AD645" s="512"/>
      <c r="AE645" s="512"/>
      <c r="AF645" s="512"/>
      <c r="AG645" s="512"/>
      <c r="AH645" s="512"/>
      <c r="AI645" s="512"/>
      <c r="AJ645" s="512"/>
      <c r="AK645" s="512"/>
      <c r="AL645" s="512"/>
      <c r="AM645" s="512"/>
      <c r="AN645" s="512"/>
    </row>
    <row r="646" spans="1:40" ht="15.75" customHeight="1">
      <c r="A646" s="512"/>
      <c r="B646" s="582"/>
      <c r="C646" s="512"/>
      <c r="D646" s="512"/>
      <c r="E646" s="512"/>
      <c r="F646" s="512"/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/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</row>
    <row r="647" spans="1:40" ht="15.75" customHeight="1">
      <c r="A647" s="512"/>
      <c r="B647" s="582"/>
      <c r="C647" s="512"/>
      <c r="D647" s="512"/>
      <c r="E647" s="512"/>
      <c r="F647" s="512"/>
      <c r="G647" s="512"/>
      <c r="H647" s="512"/>
      <c r="I647" s="512"/>
      <c r="J647" s="512"/>
      <c r="K647" s="512"/>
      <c r="L647" s="512"/>
      <c r="M647" s="512"/>
      <c r="N647" s="512"/>
      <c r="O647" s="512"/>
      <c r="P647" s="512"/>
      <c r="Q647" s="512"/>
      <c r="R647" s="512"/>
      <c r="S647" s="512"/>
      <c r="T647" s="512"/>
      <c r="U647" s="512"/>
      <c r="V647" s="512"/>
      <c r="W647" s="512"/>
      <c r="X647" s="512"/>
      <c r="Y647" s="512"/>
      <c r="Z647" s="512"/>
      <c r="AA647" s="512"/>
      <c r="AB647" s="512"/>
      <c r="AC647" s="512"/>
      <c r="AD647" s="512"/>
      <c r="AE647" s="512"/>
      <c r="AF647" s="512"/>
      <c r="AG647" s="512"/>
      <c r="AH647" s="512"/>
      <c r="AI647" s="512"/>
      <c r="AJ647" s="512"/>
      <c r="AK647" s="512"/>
      <c r="AL647" s="512"/>
      <c r="AM647" s="512"/>
      <c r="AN647" s="512"/>
    </row>
    <row r="648" spans="1:40" ht="15.75" customHeight="1">
      <c r="A648" s="512"/>
      <c r="B648" s="582"/>
      <c r="C648" s="512"/>
      <c r="D648" s="512"/>
      <c r="E648" s="512"/>
      <c r="F648" s="512"/>
      <c r="G648" s="512"/>
      <c r="H648" s="512"/>
      <c r="I648" s="512"/>
      <c r="J648" s="512"/>
      <c r="K648" s="512"/>
      <c r="L648" s="512"/>
      <c r="M648" s="512"/>
      <c r="N648" s="512"/>
      <c r="O648" s="512"/>
      <c r="P648" s="512"/>
      <c r="Q648" s="512"/>
      <c r="R648" s="512"/>
      <c r="S648" s="512"/>
      <c r="T648" s="512"/>
      <c r="U648" s="512"/>
      <c r="V648" s="512"/>
      <c r="W648" s="512"/>
      <c r="X648" s="512"/>
      <c r="Y648" s="512"/>
      <c r="Z648" s="512"/>
      <c r="AA648" s="512"/>
      <c r="AB648" s="512"/>
      <c r="AC648" s="512"/>
      <c r="AD648" s="512"/>
      <c r="AE648" s="512"/>
      <c r="AF648" s="512"/>
      <c r="AG648" s="512"/>
      <c r="AH648" s="512"/>
      <c r="AI648" s="512"/>
      <c r="AJ648" s="512"/>
      <c r="AK648" s="512"/>
      <c r="AL648" s="512"/>
      <c r="AM648" s="512"/>
      <c r="AN648" s="512"/>
    </row>
    <row r="649" spans="1:40" ht="15.75" customHeight="1">
      <c r="A649" s="512"/>
      <c r="B649" s="582"/>
      <c r="C649" s="512"/>
      <c r="D649" s="512"/>
      <c r="E649" s="512"/>
      <c r="F649" s="512"/>
      <c r="G649" s="512"/>
      <c r="H649" s="512"/>
      <c r="I649" s="512"/>
      <c r="J649" s="512"/>
      <c r="K649" s="512"/>
      <c r="L649" s="512"/>
      <c r="M649" s="512"/>
      <c r="N649" s="512"/>
      <c r="O649" s="512"/>
      <c r="P649" s="512"/>
      <c r="Q649" s="512"/>
      <c r="R649" s="512"/>
      <c r="S649" s="512"/>
      <c r="T649" s="512"/>
      <c r="U649" s="512"/>
      <c r="V649" s="512"/>
      <c r="W649" s="512"/>
      <c r="X649" s="512"/>
      <c r="Y649" s="512"/>
      <c r="Z649" s="512"/>
      <c r="AA649" s="512"/>
      <c r="AB649" s="512"/>
      <c r="AC649" s="512"/>
      <c r="AD649" s="512"/>
      <c r="AE649" s="512"/>
      <c r="AF649" s="512"/>
      <c r="AG649" s="512"/>
      <c r="AH649" s="512"/>
      <c r="AI649" s="512"/>
      <c r="AJ649" s="512"/>
      <c r="AK649" s="512"/>
      <c r="AL649" s="512"/>
      <c r="AM649" s="512"/>
      <c r="AN649" s="512"/>
    </row>
    <row r="650" spans="1:40" ht="15.75" customHeight="1">
      <c r="A650" s="512"/>
      <c r="B650" s="58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/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</row>
    <row r="651" spans="1:40" ht="15.75" customHeight="1">
      <c r="A651" s="512"/>
      <c r="B651" s="582"/>
      <c r="C651" s="512"/>
      <c r="D651" s="512"/>
      <c r="E651" s="512"/>
      <c r="F651" s="512"/>
      <c r="G651" s="512"/>
      <c r="H651" s="512"/>
      <c r="I651" s="512"/>
      <c r="J651" s="512"/>
      <c r="K651" s="512"/>
      <c r="L651" s="512"/>
      <c r="M651" s="512"/>
      <c r="N651" s="512"/>
      <c r="O651" s="512"/>
      <c r="P651" s="512"/>
      <c r="Q651" s="512"/>
      <c r="R651" s="512"/>
      <c r="S651" s="512"/>
      <c r="T651" s="512"/>
      <c r="U651" s="512"/>
      <c r="V651" s="512"/>
      <c r="W651" s="512"/>
      <c r="X651" s="512"/>
      <c r="Y651" s="512"/>
      <c r="Z651" s="512"/>
      <c r="AA651" s="512"/>
      <c r="AB651" s="512"/>
      <c r="AC651" s="512"/>
      <c r="AD651" s="512"/>
      <c r="AE651" s="512"/>
      <c r="AF651" s="512"/>
      <c r="AG651" s="512"/>
      <c r="AH651" s="512"/>
      <c r="AI651" s="512"/>
      <c r="AJ651" s="512"/>
      <c r="AK651" s="512"/>
      <c r="AL651" s="512"/>
      <c r="AM651" s="512"/>
      <c r="AN651" s="512"/>
    </row>
    <row r="652" spans="1:40" ht="15.75" customHeight="1">
      <c r="A652" s="512"/>
      <c r="B652" s="582"/>
      <c r="C652" s="512"/>
      <c r="D652" s="512"/>
      <c r="E652" s="512"/>
      <c r="F652" s="512"/>
      <c r="G652" s="512"/>
      <c r="H652" s="512"/>
      <c r="I652" s="512"/>
      <c r="J652" s="512"/>
      <c r="K652" s="512"/>
      <c r="L652" s="512"/>
      <c r="M652" s="512"/>
      <c r="N652" s="512"/>
      <c r="O652" s="512"/>
      <c r="P652" s="512"/>
      <c r="Q652" s="512"/>
      <c r="R652" s="512"/>
      <c r="S652" s="512"/>
      <c r="T652" s="512"/>
      <c r="U652" s="512"/>
      <c r="V652" s="512"/>
      <c r="W652" s="512"/>
      <c r="X652" s="512"/>
      <c r="Y652" s="512"/>
      <c r="Z652" s="512"/>
      <c r="AA652" s="512"/>
      <c r="AB652" s="512"/>
      <c r="AC652" s="512"/>
      <c r="AD652" s="512"/>
      <c r="AE652" s="512"/>
      <c r="AF652" s="512"/>
      <c r="AG652" s="512"/>
      <c r="AH652" s="512"/>
      <c r="AI652" s="512"/>
      <c r="AJ652" s="512"/>
      <c r="AK652" s="512"/>
      <c r="AL652" s="512"/>
      <c r="AM652" s="512"/>
      <c r="AN652" s="512"/>
    </row>
    <row r="653" spans="1:40" ht="15.75" customHeight="1">
      <c r="A653" s="512"/>
      <c r="B653" s="582"/>
      <c r="C653" s="512"/>
      <c r="D653" s="512"/>
      <c r="E653" s="512"/>
      <c r="F653" s="512"/>
      <c r="G653" s="512"/>
      <c r="H653" s="512"/>
      <c r="I653" s="512"/>
      <c r="J653" s="512"/>
      <c r="K653" s="512"/>
      <c r="L653" s="512"/>
      <c r="M653" s="512"/>
      <c r="N653" s="512"/>
      <c r="O653" s="512"/>
      <c r="P653" s="512"/>
      <c r="Q653" s="512"/>
      <c r="R653" s="512"/>
      <c r="S653" s="512"/>
      <c r="T653" s="512"/>
      <c r="U653" s="512"/>
      <c r="V653" s="512"/>
      <c r="W653" s="512"/>
      <c r="X653" s="512"/>
      <c r="Y653" s="512"/>
      <c r="Z653" s="512"/>
      <c r="AA653" s="512"/>
      <c r="AB653" s="512"/>
      <c r="AC653" s="512"/>
      <c r="AD653" s="512"/>
      <c r="AE653" s="512"/>
      <c r="AF653" s="512"/>
      <c r="AG653" s="512"/>
      <c r="AH653" s="512"/>
      <c r="AI653" s="512"/>
      <c r="AJ653" s="512"/>
      <c r="AK653" s="512"/>
      <c r="AL653" s="512"/>
      <c r="AM653" s="512"/>
      <c r="AN653" s="512"/>
    </row>
    <row r="654" spans="1:40" ht="15.75" customHeight="1">
      <c r="A654" s="512"/>
      <c r="B654" s="582"/>
      <c r="C654" s="512"/>
      <c r="D654" s="512"/>
      <c r="E654" s="512"/>
      <c r="F654" s="512"/>
      <c r="G654" s="512"/>
      <c r="H654" s="512"/>
      <c r="I654" s="512"/>
      <c r="J654" s="512"/>
      <c r="K654" s="512"/>
      <c r="L654" s="512"/>
      <c r="M654" s="512"/>
      <c r="N654" s="512"/>
      <c r="O654" s="512"/>
      <c r="P654" s="512"/>
      <c r="Q654" s="512"/>
      <c r="R654" s="512"/>
      <c r="S654" s="512"/>
      <c r="T654" s="512"/>
      <c r="U654" s="512"/>
      <c r="V654" s="512"/>
      <c r="W654" s="512"/>
      <c r="X654" s="512"/>
      <c r="Y654" s="512"/>
      <c r="Z654" s="512"/>
      <c r="AA654" s="512"/>
      <c r="AB654" s="512"/>
      <c r="AC654" s="512"/>
      <c r="AD654" s="512"/>
      <c r="AE654" s="512"/>
      <c r="AF654" s="512"/>
      <c r="AG654" s="512"/>
      <c r="AH654" s="512"/>
      <c r="AI654" s="512"/>
      <c r="AJ654" s="512"/>
      <c r="AK654" s="512"/>
      <c r="AL654" s="512"/>
      <c r="AM654" s="512"/>
      <c r="AN654" s="512"/>
    </row>
    <row r="655" spans="1:40" ht="15.75" customHeight="1">
      <c r="A655" s="512"/>
      <c r="B655" s="582"/>
      <c r="C655" s="512"/>
      <c r="D655" s="512"/>
      <c r="E655" s="512"/>
      <c r="F655" s="512"/>
      <c r="G655" s="512"/>
      <c r="H655" s="512"/>
      <c r="I655" s="512"/>
      <c r="J655" s="512"/>
      <c r="K655" s="512"/>
      <c r="L655" s="512"/>
      <c r="M655" s="512"/>
      <c r="N655" s="512"/>
      <c r="O655" s="512"/>
      <c r="P655" s="512"/>
      <c r="Q655" s="512"/>
      <c r="R655" s="512"/>
      <c r="S655" s="512"/>
      <c r="T655" s="512"/>
      <c r="U655" s="512"/>
      <c r="V655" s="512"/>
      <c r="W655" s="512"/>
      <c r="X655" s="512"/>
      <c r="Y655" s="512"/>
      <c r="Z655" s="512"/>
      <c r="AA655" s="512"/>
      <c r="AB655" s="512"/>
      <c r="AC655" s="512"/>
      <c r="AD655" s="512"/>
      <c r="AE655" s="512"/>
      <c r="AF655" s="512"/>
      <c r="AG655" s="512"/>
      <c r="AH655" s="512"/>
      <c r="AI655" s="512"/>
      <c r="AJ655" s="512"/>
      <c r="AK655" s="512"/>
      <c r="AL655" s="512"/>
      <c r="AM655" s="512"/>
      <c r="AN655" s="512"/>
    </row>
    <row r="656" spans="1:40" ht="15.75" customHeight="1">
      <c r="A656" s="512"/>
      <c r="B656" s="582"/>
      <c r="C656" s="512"/>
      <c r="D656" s="512"/>
      <c r="E656" s="512"/>
      <c r="F656" s="512"/>
      <c r="G656" s="512"/>
      <c r="H656" s="512"/>
      <c r="I656" s="512"/>
      <c r="J656" s="512"/>
      <c r="K656" s="512"/>
      <c r="L656" s="512"/>
      <c r="M656" s="512"/>
      <c r="N656" s="512"/>
      <c r="O656" s="512"/>
      <c r="P656" s="512"/>
      <c r="Q656" s="512"/>
      <c r="R656" s="512"/>
      <c r="S656" s="512"/>
      <c r="T656" s="512"/>
      <c r="U656" s="512"/>
      <c r="V656" s="512"/>
      <c r="W656" s="512"/>
      <c r="X656" s="512"/>
      <c r="Y656" s="512"/>
      <c r="Z656" s="512"/>
      <c r="AA656" s="512"/>
      <c r="AB656" s="512"/>
      <c r="AC656" s="512"/>
      <c r="AD656" s="512"/>
      <c r="AE656" s="512"/>
      <c r="AF656" s="512"/>
      <c r="AG656" s="512"/>
      <c r="AH656" s="512"/>
      <c r="AI656" s="512"/>
      <c r="AJ656" s="512"/>
      <c r="AK656" s="512"/>
      <c r="AL656" s="512"/>
      <c r="AM656" s="512"/>
      <c r="AN656" s="512"/>
    </row>
    <row r="657" spans="1:40" ht="15.75" customHeight="1">
      <c r="A657" s="512"/>
      <c r="B657" s="582"/>
      <c r="C657" s="512"/>
      <c r="D657" s="512"/>
      <c r="E657" s="512"/>
      <c r="F657" s="512"/>
      <c r="G657" s="512"/>
      <c r="H657" s="512"/>
      <c r="I657" s="512"/>
      <c r="J657" s="512"/>
      <c r="K657" s="512"/>
      <c r="L657" s="512"/>
      <c r="M657" s="512"/>
      <c r="N657" s="512"/>
      <c r="O657" s="512"/>
      <c r="P657" s="512"/>
      <c r="Q657" s="512"/>
      <c r="R657" s="512"/>
      <c r="S657" s="512"/>
      <c r="T657" s="512"/>
      <c r="U657" s="512"/>
      <c r="V657" s="512"/>
      <c r="W657" s="512"/>
      <c r="X657" s="512"/>
      <c r="Y657" s="512"/>
      <c r="Z657" s="512"/>
      <c r="AA657" s="512"/>
      <c r="AB657" s="512"/>
      <c r="AC657" s="512"/>
      <c r="AD657" s="512"/>
      <c r="AE657" s="512"/>
      <c r="AF657" s="512"/>
      <c r="AG657" s="512"/>
      <c r="AH657" s="512"/>
      <c r="AI657" s="512"/>
      <c r="AJ657" s="512"/>
      <c r="AK657" s="512"/>
      <c r="AL657" s="512"/>
      <c r="AM657" s="512"/>
      <c r="AN657" s="512"/>
    </row>
    <row r="658" spans="1:40" ht="15.75" customHeight="1">
      <c r="A658" s="512"/>
      <c r="B658" s="582"/>
      <c r="C658" s="512"/>
      <c r="D658" s="512"/>
      <c r="E658" s="512"/>
      <c r="F658" s="512"/>
      <c r="G658" s="512"/>
      <c r="H658" s="512"/>
      <c r="I658" s="512"/>
      <c r="J658" s="512"/>
      <c r="K658" s="512"/>
      <c r="L658" s="512"/>
      <c r="M658" s="512"/>
      <c r="N658" s="512"/>
      <c r="O658" s="512"/>
      <c r="P658" s="512"/>
      <c r="Q658" s="512"/>
      <c r="R658" s="512"/>
      <c r="S658" s="512"/>
      <c r="T658" s="512"/>
      <c r="U658" s="512"/>
      <c r="V658" s="512"/>
      <c r="W658" s="512"/>
      <c r="X658" s="512"/>
      <c r="Y658" s="512"/>
      <c r="Z658" s="512"/>
      <c r="AA658" s="512"/>
      <c r="AB658" s="512"/>
      <c r="AC658" s="512"/>
      <c r="AD658" s="512"/>
      <c r="AE658" s="512"/>
      <c r="AF658" s="512"/>
      <c r="AG658" s="512"/>
      <c r="AH658" s="512"/>
      <c r="AI658" s="512"/>
      <c r="AJ658" s="512"/>
      <c r="AK658" s="512"/>
      <c r="AL658" s="512"/>
      <c r="AM658" s="512"/>
      <c r="AN658" s="512"/>
    </row>
    <row r="659" spans="1:40" ht="15.75" customHeight="1">
      <c r="A659" s="512"/>
      <c r="B659" s="582"/>
      <c r="C659" s="512"/>
      <c r="D659" s="512"/>
      <c r="E659" s="512"/>
      <c r="F659" s="512"/>
      <c r="G659" s="512"/>
      <c r="H659" s="512"/>
      <c r="I659" s="512"/>
      <c r="J659" s="512"/>
      <c r="K659" s="512"/>
      <c r="L659" s="512"/>
      <c r="M659" s="512"/>
      <c r="N659" s="512"/>
      <c r="O659" s="512"/>
      <c r="P659" s="512"/>
      <c r="Q659" s="512"/>
      <c r="R659" s="512"/>
      <c r="S659" s="512"/>
      <c r="T659" s="512"/>
      <c r="U659" s="512"/>
      <c r="V659" s="512"/>
      <c r="W659" s="512"/>
      <c r="X659" s="512"/>
      <c r="Y659" s="512"/>
      <c r="Z659" s="512"/>
      <c r="AA659" s="512"/>
      <c r="AB659" s="512"/>
      <c r="AC659" s="512"/>
      <c r="AD659" s="512"/>
      <c r="AE659" s="512"/>
      <c r="AF659" s="512"/>
      <c r="AG659" s="512"/>
      <c r="AH659" s="512"/>
      <c r="AI659" s="512"/>
      <c r="AJ659" s="512"/>
      <c r="AK659" s="512"/>
      <c r="AL659" s="512"/>
      <c r="AM659" s="512"/>
      <c r="AN659" s="512"/>
    </row>
    <row r="660" spans="1:40" ht="15.75" customHeight="1">
      <c r="A660" s="512"/>
      <c r="B660" s="582"/>
      <c r="C660" s="512"/>
      <c r="D660" s="512"/>
      <c r="E660" s="512"/>
      <c r="F660" s="512"/>
      <c r="G660" s="512"/>
      <c r="H660" s="512"/>
      <c r="I660" s="512"/>
      <c r="J660" s="512"/>
      <c r="K660" s="512"/>
      <c r="L660" s="512"/>
      <c r="M660" s="512"/>
      <c r="N660" s="512"/>
      <c r="O660" s="512"/>
      <c r="P660" s="512"/>
      <c r="Q660" s="512"/>
      <c r="R660" s="512"/>
      <c r="S660" s="512"/>
      <c r="T660" s="512"/>
      <c r="U660" s="512"/>
      <c r="V660" s="512"/>
      <c r="W660" s="512"/>
      <c r="X660" s="512"/>
      <c r="Y660" s="512"/>
      <c r="Z660" s="512"/>
      <c r="AA660" s="512"/>
      <c r="AB660" s="512"/>
      <c r="AC660" s="512"/>
      <c r="AD660" s="512"/>
      <c r="AE660" s="512"/>
      <c r="AF660" s="512"/>
      <c r="AG660" s="512"/>
      <c r="AH660" s="512"/>
      <c r="AI660" s="512"/>
      <c r="AJ660" s="512"/>
      <c r="AK660" s="512"/>
      <c r="AL660" s="512"/>
      <c r="AM660" s="512"/>
      <c r="AN660" s="512"/>
    </row>
    <row r="661" spans="1:40" ht="15.75" customHeight="1">
      <c r="A661" s="512"/>
      <c r="B661" s="582"/>
      <c r="C661" s="512"/>
      <c r="D661" s="512"/>
      <c r="E661" s="512"/>
      <c r="F661" s="512"/>
      <c r="G661" s="512"/>
      <c r="H661" s="512"/>
      <c r="I661" s="512"/>
      <c r="J661" s="512"/>
      <c r="K661" s="512"/>
      <c r="L661" s="512"/>
      <c r="M661" s="512"/>
      <c r="N661" s="512"/>
      <c r="O661" s="512"/>
      <c r="P661" s="512"/>
      <c r="Q661" s="512"/>
      <c r="R661" s="512"/>
      <c r="S661" s="512"/>
      <c r="T661" s="512"/>
      <c r="U661" s="512"/>
      <c r="V661" s="512"/>
      <c r="W661" s="512"/>
      <c r="X661" s="512"/>
      <c r="Y661" s="512"/>
      <c r="Z661" s="512"/>
      <c r="AA661" s="512"/>
      <c r="AB661" s="512"/>
      <c r="AC661" s="512"/>
      <c r="AD661" s="512"/>
      <c r="AE661" s="512"/>
      <c r="AF661" s="512"/>
      <c r="AG661" s="512"/>
      <c r="AH661" s="512"/>
      <c r="AI661" s="512"/>
      <c r="AJ661" s="512"/>
      <c r="AK661" s="512"/>
      <c r="AL661" s="512"/>
      <c r="AM661" s="512"/>
      <c r="AN661" s="512"/>
    </row>
    <row r="662" spans="1:40" ht="15.75" customHeight="1">
      <c r="A662" s="512"/>
      <c r="B662" s="582"/>
      <c r="C662" s="512"/>
      <c r="D662" s="512"/>
      <c r="E662" s="512"/>
      <c r="F662" s="512"/>
      <c r="G662" s="512"/>
      <c r="H662" s="512"/>
      <c r="I662" s="512"/>
      <c r="J662" s="512"/>
      <c r="K662" s="512"/>
      <c r="L662" s="512"/>
      <c r="M662" s="512"/>
      <c r="N662" s="512"/>
      <c r="O662" s="512"/>
      <c r="P662" s="512"/>
      <c r="Q662" s="512"/>
      <c r="R662" s="512"/>
      <c r="S662" s="512"/>
      <c r="T662" s="512"/>
      <c r="U662" s="512"/>
      <c r="V662" s="512"/>
      <c r="W662" s="512"/>
      <c r="X662" s="512"/>
      <c r="Y662" s="512"/>
      <c r="Z662" s="512"/>
      <c r="AA662" s="512"/>
      <c r="AB662" s="512"/>
      <c r="AC662" s="512"/>
      <c r="AD662" s="512"/>
      <c r="AE662" s="512"/>
      <c r="AF662" s="512"/>
      <c r="AG662" s="512"/>
      <c r="AH662" s="512"/>
      <c r="AI662" s="512"/>
      <c r="AJ662" s="512"/>
      <c r="AK662" s="512"/>
      <c r="AL662" s="512"/>
      <c r="AM662" s="512"/>
      <c r="AN662" s="512"/>
    </row>
    <row r="663" spans="1:40" ht="15.75" customHeight="1">
      <c r="A663" s="512"/>
      <c r="B663" s="582"/>
      <c r="C663" s="512"/>
      <c r="D663" s="512"/>
      <c r="E663" s="512"/>
      <c r="F663" s="512"/>
      <c r="G663" s="512"/>
      <c r="H663" s="512"/>
      <c r="I663" s="512"/>
      <c r="J663" s="512"/>
      <c r="K663" s="512"/>
      <c r="L663" s="512"/>
      <c r="M663" s="512"/>
      <c r="N663" s="512"/>
      <c r="O663" s="512"/>
      <c r="P663" s="512"/>
      <c r="Q663" s="512"/>
      <c r="R663" s="512"/>
      <c r="S663" s="512"/>
      <c r="T663" s="512"/>
      <c r="U663" s="512"/>
      <c r="V663" s="512"/>
      <c r="W663" s="512"/>
      <c r="X663" s="512"/>
      <c r="Y663" s="512"/>
      <c r="Z663" s="512"/>
      <c r="AA663" s="512"/>
      <c r="AB663" s="512"/>
      <c r="AC663" s="512"/>
      <c r="AD663" s="512"/>
      <c r="AE663" s="512"/>
      <c r="AF663" s="512"/>
      <c r="AG663" s="512"/>
      <c r="AH663" s="512"/>
      <c r="AI663" s="512"/>
      <c r="AJ663" s="512"/>
      <c r="AK663" s="512"/>
      <c r="AL663" s="512"/>
      <c r="AM663" s="512"/>
      <c r="AN663" s="512"/>
    </row>
    <row r="664" spans="1:40" ht="15.75" customHeight="1">
      <c r="A664" s="512"/>
      <c r="B664" s="582"/>
      <c r="C664" s="512"/>
      <c r="D664" s="512"/>
      <c r="E664" s="512"/>
      <c r="F664" s="512"/>
      <c r="G664" s="512"/>
      <c r="H664" s="512"/>
      <c r="I664" s="512"/>
      <c r="J664" s="512"/>
      <c r="K664" s="512"/>
      <c r="L664" s="512"/>
      <c r="M664" s="512"/>
      <c r="N664" s="512"/>
      <c r="O664" s="512"/>
      <c r="P664" s="512"/>
      <c r="Q664" s="512"/>
      <c r="R664" s="512"/>
      <c r="S664" s="512"/>
      <c r="T664" s="512"/>
      <c r="U664" s="512"/>
      <c r="V664" s="512"/>
      <c r="W664" s="512"/>
      <c r="X664" s="512"/>
      <c r="Y664" s="512"/>
      <c r="Z664" s="512"/>
      <c r="AA664" s="512"/>
      <c r="AB664" s="512"/>
      <c r="AC664" s="512"/>
      <c r="AD664" s="512"/>
      <c r="AE664" s="512"/>
      <c r="AF664" s="512"/>
      <c r="AG664" s="512"/>
      <c r="AH664" s="512"/>
      <c r="AI664" s="512"/>
      <c r="AJ664" s="512"/>
      <c r="AK664" s="512"/>
      <c r="AL664" s="512"/>
      <c r="AM664" s="512"/>
      <c r="AN664" s="512"/>
    </row>
    <row r="665" spans="1:40" ht="15.75" customHeight="1">
      <c r="A665" s="512"/>
      <c r="B665" s="582"/>
      <c r="C665" s="512"/>
      <c r="D665" s="512"/>
      <c r="E665" s="512"/>
      <c r="F665" s="512"/>
      <c r="G665" s="512"/>
      <c r="H665" s="512"/>
      <c r="I665" s="512"/>
      <c r="J665" s="512"/>
      <c r="K665" s="512"/>
      <c r="L665" s="512"/>
      <c r="M665" s="512"/>
      <c r="N665" s="512"/>
      <c r="O665" s="512"/>
      <c r="P665" s="512"/>
      <c r="Q665" s="512"/>
      <c r="R665" s="512"/>
      <c r="S665" s="512"/>
      <c r="T665" s="512"/>
      <c r="U665" s="512"/>
      <c r="V665" s="512"/>
      <c r="W665" s="512"/>
      <c r="X665" s="512"/>
      <c r="Y665" s="512"/>
      <c r="Z665" s="512"/>
      <c r="AA665" s="512"/>
      <c r="AB665" s="512"/>
      <c r="AC665" s="512"/>
      <c r="AD665" s="512"/>
      <c r="AE665" s="512"/>
      <c r="AF665" s="512"/>
      <c r="AG665" s="512"/>
      <c r="AH665" s="512"/>
      <c r="AI665" s="512"/>
      <c r="AJ665" s="512"/>
      <c r="AK665" s="512"/>
      <c r="AL665" s="512"/>
      <c r="AM665" s="512"/>
      <c r="AN665" s="512"/>
    </row>
    <row r="666" spans="1:40" ht="15.75" customHeight="1">
      <c r="A666" s="512"/>
      <c r="B666" s="582"/>
      <c r="C666" s="512"/>
      <c r="D666" s="512"/>
      <c r="E666" s="512"/>
      <c r="F666" s="512"/>
      <c r="G666" s="512"/>
      <c r="H666" s="512"/>
      <c r="I666" s="512"/>
      <c r="J666" s="512"/>
      <c r="K666" s="512"/>
      <c r="L666" s="512"/>
      <c r="M666" s="512"/>
      <c r="N666" s="512"/>
      <c r="O666" s="512"/>
      <c r="P666" s="512"/>
      <c r="Q666" s="512"/>
      <c r="R666" s="512"/>
      <c r="S666" s="512"/>
      <c r="T666" s="512"/>
      <c r="U666" s="512"/>
      <c r="V666" s="512"/>
      <c r="W666" s="512"/>
      <c r="X666" s="512"/>
      <c r="Y666" s="512"/>
      <c r="Z666" s="512"/>
      <c r="AA666" s="512"/>
      <c r="AB666" s="512"/>
      <c r="AC666" s="512"/>
      <c r="AD666" s="512"/>
      <c r="AE666" s="512"/>
      <c r="AF666" s="512"/>
      <c r="AG666" s="512"/>
      <c r="AH666" s="512"/>
      <c r="AI666" s="512"/>
      <c r="AJ666" s="512"/>
      <c r="AK666" s="512"/>
      <c r="AL666" s="512"/>
      <c r="AM666" s="512"/>
      <c r="AN666" s="512"/>
    </row>
    <row r="667" spans="1:40" ht="15.75" customHeight="1">
      <c r="A667" s="512"/>
      <c r="B667" s="582"/>
      <c r="C667" s="512"/>
      <c r="D667" s="512"/>
      <c r="E667" s="512"/>
      <c r="F667" s="512"/>
      <c r="G667" s="512"/>
      <c r="H667" s="512"/>
      <c r="I667" s="512"/>
      <c r="J667" s="512"/>
      <c r="K667" s="512"/>
      <c r="L667" s="512"/>
      <c r="M667" s="512"/>
      <c r="N667" s="512"/>
      <c r="O667" s="512"/>
      <c r="P667" s="512"/>
      <c r="Q667" s="512"/>
      <c r="R667" s="512"/>
      <c r="S667" s="512"/>
      <c r="T667" s="512"/>
      <c r="U667" s="512"/>
      <c r="V667" s="512"/>
      <c r="W667" s="512"/>
      <c r="X667" s="512"/>
      <c r="Y667" s="512"/>
      <c r="Z667" s="512"/>
      <c r="AA667" s="512"/>
      <c r="AB667" s="512"/>
      <c r="AC667" s="512"/>
      <c r="AD667" s="512"/>
      <c r="AE667" s="512"/>
      <c r="AF667" s="512"/>
      <c r="AG667" s="512"/>
      <c r="AH667" s="512"/>
      <c r="AI667" s="512"/>
      <c r="AJ667" s="512"/>
      <c r="AK667" s="512"/>
      <c r="AL667" s="512"/>
      <c r="AM667" s="512"/>
      <c r="AN667" s="512"/>
    </row>
    <row r="668" spans="1:40" ht="15.75" customHeight="1">
      <c r="A668" s="512"/>
      <c r="B668" s="582"/>
      <c r="C668" s="512"/>
      <c r="D668" s="512"/>
      <c r="E668" s="512"/>
      <c r="F668" s="512"/>
      <c r="G668" s="512"/>
      <c r="H668" s="512"/>
      <c r="I668" s="512"/>
      <c r="J668" s="512"/>
      <c r="K668" s="512"/>
      <c r="L668" s="512"/>
      <c r="M668" s="512"/>
      <c r="N668" s="512"/>
      <c r="O668" s="512"/>
      <c r="P668" s="512"/>
      <c r="Q668" s="512"/>
      <c r="R668" s="512"/>
      <c r="S668" s="512"/>
      <c r="T668" s="512"/>
      <c r="U668" s="512"/>
      <c r="V668" s="512"/>
      <c r="W668" s="512"/>
      <c r="X668" s="512"/>
      <c r="Y668" s="512"/>
      <c r="Z668" s="512"/>
      <c r="AA668" s="512"/>
      <c r="AB668" s="512"/>
      <c r="AC668" s="512"/>
      <c r="AD668" s="512"/>
      <c r="AE668" s="512"/>
      <c r="AF668" s="512"/>
      <c r="AG668" s="512"/>
      <c r="AH668" s="512"/>
      <c r="AI668" s="512"/>
      <c r="AJ668" s="512"/>
      <c r="AK668" s="512"/>
      <c r="AL668" s="512"/>
      <c r="AM668" s="512"/>
      <c r="AN668" s="512"/>
    </row>
    <row r="669" spans="1:40" ht="15.75" customHeight="1">
      <c r="A669" s="512"/>
      <c r="B669" s="582"/>
      <c r="C669" s="512"/>
      <c r="D669" s="512"/>
      <c r="E669" s="512"/>
      <c r="F669" s="512"/>
      <c r="G669" s="512"/>
      <c r="H669" s="512"/>
      <c r="I669" s="512"/>
      <c r="J669" s="512"/>
      <c r="K669" s="512"/>
      <c r="L669" s="512"/>
      <c r="M669" s="512"/>
      <c r="N669" s="512"/>
      <c r="O669" s="512"/>
      <c r="P669" s="512"/>
      <c r="Q669" s="512"/>
      <c r="R669" s="512"/>
      <c r="S669" s="512"/>
      <c r="T669" s="512"/>
      <c r="U669" s="512"/>
      <c r="V669" s="512"/>
      <c r="W669" s="512"/>
      <c r="X669" s="512"/>
      <c r="Y669" s="512"/>
      <c r="Z669" s="512"/>
      <c r="AA669" s="512"/>
      <c r="AB669" s="512"/>
      <c r="AC669" s="512"/>
      <c r="AD669" s="512"/>
      <c r="AE669" s="512"/>
      <c r="AF669" s="512"/>
      <c r="AG669" s="512"/>
      <c r="AH669" s="512"/>
      <c r="AI669" s="512"/>
      <c r="AJ669" s="512"/>
      <c r="AK669" s="512"/>
      <c r="AL669" s="512"/>
      <c r="AM669" s="512"/>
      <c r="AN669" s="512"/>
    </row>
    <row r="670" spans="1:40" ht="15.75" customHeight="1">
      <c r="A670" s="512"/>
      <c r="B670" s="582"/>
      <c r="C670" s="512"/>
      <c r="D670" s="512"/>
      <c r="E670" s="512"/>
      <c r="F670" s="512"/>
      <c r="G670" s="512"/>
      <c r="H670" s="512"/>
      <c r="I670" s="512"/>
      <c r="J670" s="512"/>
      <c r="K670" s="512"/>
      <c r="L670" s="512"/>
      <c r="M670" s="512"/>
      <c r="N670" s="512"/>
      <c r="O670" s="512"/>
      <c r="P670" s="512"/>
      <c r="Q670" s="512"/>
      <c r="R670" s="512"/>
      <c r="S670" s="512"/>
      <c r="T670" s="512"/>
      <c r="U670" s="512"/>
      <c r="V670" s="512"/>
      <c r="W670" s="512"/>
      <c r="X670" s="512"/>
      <c r="Y670" s="512"/>
      <c r="Z670" s="512"/>
      <c r="AA670" s="512"/>
      <c r="AB670" s="512"/>
      <c r="AC670" s="512"/>
      <c r="AD670" s="512"/>
      <c r="AE670" s="512"/>
      <c r="AF670" s="512"/>
      <c r="AG670" s="512"/>
      <c r="AH670" s="512"/>
      <c r="AI670" s="512"/>
      <c r="AJ670" s="512"/>
      <c r="AK670" s="512"/>
      <c r="AL670" s="512"/>
      <c r="AM670" s="512"/>
      <c r="AN670" s="512"/>
    </row>
    <row r="671" spans="1:40" ht="15.75" customHeight="1">
      <c r="A671" s="512"/>
      <c r="B671" s="582"/>
      <c r="C671" s="512"/>
      <c r="D671" s="512"/>
      <c r="E671" s="512"/>
      <c r="F671" s="512"/>
      <c r="G671" s="512"/>
      <c r="H671" s="512"/>
      <c r="I671" s="512"/>
      <c r="J671" s="512"/>
      <c r="K671" s="512"/>
      <c r="L671" s="512"/>
      <c r="M671" s="512"/>
      <c r="N671" s="512"/>
      <c r="O671" s="512"/>
      <c r="P671" s="512"/>
      <c r="Q671" s="512"/>
      <c r="R671" s="512"/>
      <c r="S671" s="512"/>
      <c r="T671" s="512"/>
      <c r="U671" s="512"/>
      <c r="V671" s="512"/>
      <c r="W671" s="512"/>
      <c r="X671" s="512"/>
      <c r="Y671" s="512"/>
      <c r="Z671" s="512"/>
      <c r="AA671" s="512"/>
      <c r="AB671" s="512"/>
      <c r="AC671" s="512"/>
      <c r="AD671" s="512"/>
      <c r="AE671" s="512"/>
      <c r="AF671" s="512"/>
      <c r="AG671" s="512"/>
      <c r="AH671" s="512"/>
      <c r="AI671" s="512"/>
      <c r="AJ671" s="512"/>
      <c r="AK671" s="512"/>
      <c r="AL671" s="512"/>
      <c r="AM671" s="512"/>
      <c r="AN671" s="512"/>
    </row>
    <row r="672" spans="1:40" ht="15.75" customHeight="1">
      <c r="A672" s="512"/>
      <c r="B672" s="582"/>
      <c r="C672" s="512"/>
      <c r="D672" s="512"/>
      <c r="E672" s="512"/>
      <c r="F672" s="512"/>
      <c r="G672" s="512"/>
      <c r="H672" s="512"/>
      <c r="I672" s="512"/>
      <c r="J672" s="512"/>
      <c r="K672" s="512"/>
      <c r="L672" s="512"/>
      <c r="M672" s="512"/>
      <c r="N672" s="512"/>
      <c r="O672" s="512"/>
      <c r="P672" s="512"/>
      <c r="Q672" s="512"/>
      <c r="R672" s="512"/>
      <c r="S672" s="512"/>
      <c r="T672" s="512"/>
      <c r="U672" s="512"/>
      <c r="V672" s="512"/>
      <c r="W672" s="512"/>
      <c r="X672" s="512"/>
      <c r="Y672" s="512"/>
      <c r="Z672" s="512"/>
      <c r="AA672" s="512"/>
      <c r="AB672" s="512"/>
      <c r="AC672" s="512"/>
      <c r="AD672" s="512"/>
      <c r="AE672" s="512"/>
      <c r="AF672" s="512"/>
      <c r="AG672" s="512"/>
      <c r="AH672" s="512"/>
      <c r="AI672" s="512"/>
      <c r="AJ672" s="512"/>
      <c r="AK672" s="512"/>
      <c r="AL672" s="512"/>
      <c r="AM672" s="512"/>
      <c r="AN672" s="512"/>
    </row>
    <row r="673" spans="1:40" ht="15.75" customHeight="1">
      <c r="A673" s="512"/>
      <c r="B673" s="582"/>
      <c r="C673" s="512"/>
      <c r="D673" s="512"/>
      <c r="E673" s="512"/>
      <c r="F673" s="512"/>
      <c r="G673" s="512"/>
      <c r="H673" s="512"/>
      <c r="I673" s="512"/>
      <c r="J673" s="512"/>
      <c r="K673" s="512"/>
      <c r="L673" s="512"/>
      <c r="M673" s="512"/>
      <c r="N673" s="512"/>
      <c r="O673" s="512"/>
      <c r="P673" s="512"/>
      <c r="Q673" s="512"/>
      <c r="R673" s="512"/>
      <c r="S673" s="512"/>
      <c r="T673" s="512"/>
      <c r="U673" s="512"/>
      <c r="V673" s="512"/>
      <c r="W673" s="512"/>
      <c r="X673" s="512"/>
      <c r="Y673" s="512"/>
      <c r="Z673" s="512"/>
      <c r="AA673" s="512"/>
      <c r="AB673" s="512"/>
      <c r="AC673" s="512"/>
      <c r="AD673" s="512"/>
      <c r="AE673" s="512"/>
      <c r="AF673" s="512"/>
      <c r="AG673" s="512"/>
      <c r="AH673" s="512"/>
      <c r="AI673" s="512"/>
      <c r="AJ673" s="512"/>
      <c r="AK673" s="512"/>
      <c r="AL673" s="512"/>
      <c r="AM673" s="512"/>
      <c r="AN673" s="512"/>
    </row>
    <row r="674" spans="1:40" ht="15.75" customHeight="1">
      <c r="A674" s="512"/>
      <c r="B674" s="582"/>
      <c r="C674" s="512"/>
      <c r="D674" s="512"/>
      <c r="E674" s="512"/>
      <c r="F674" s="512"/>
      <c r="G674" s="512"/>
      <c r="H674" s="512"/>
      <c r="I674" s="512"/>
      <c r="J674" s="512"/>
      <c r="K674" s="512"/>
      <c r="L674" s="512"/>
      <c r="M674" s="512"/>
      <c r="N674" s="512"/>
      <c r="O674" s="512"/>
      <c r="P674" s="512"/>
      <c r="Q674" s="512"/>
      <c r="R674" s="512"/>
      <c r="S674" s="512"/>
      <c r="T674" s="512"/>
      <c r="U674" s="512"/>
      <c r="V674" s="512"/>
      <c r="W674" s="512"/>
      <c r="X674" s="512"/>
      <c r="Y674" s="512"/>
      <c r="Z674" s="512"/>
      <c r="AA674" s="512"/>
      <c r="AB674" s="512"/>
      <c r="AC674" s="512"/>
      <c r="AD674" s="512"/>
      <c r="AE674" s="512"/>
      <c r="AF674" s="512"/>
      <c r="AG674" s="512"/>
      <c r="AH674" s="512"/>
      <c r="AI674" s="512"/>
      <c r="AJ674" s="512"/>
      <c r="AK674" s="512"/>
      <c r="AL674" s="512"/>
      <c r="AM674" s="512"/>
      <c r="AN674" s="512"/>
    </row>
    <row r="675" spans="1:40" ht="15.75" customHeight="1">
      <c r="A675" s="512"/>
      <c r="B675" s="582"/>
      <c r="C675" s="512"/>
      <c r="D675" s="512"/>
      <c r="E675" s="512"/>
      <c r="F675" s="512"/>
      <c r="G675" s="512"/>
      <c r="H675" s="512"/>
      <c r="I675" s="512"/>
      <c r="J675" s="512"/>
      <c r="K675" s="512"/>
      <c r="L675" s="512"/>
      <c r="M675" s="512"/>
      <c r="N675" s="512"/>
      <c r="O675" s="512"/>
      <c r="P675" s="512"/>
      <c r="Q675" s="512"/>
      <c r="R675" s="512"/>
      <c r="S675" s="512"/>
      <c r="T675" s="512"/>
      <c r="U675" s="512"/>
      <c r="V675" s="512"/>
      <c r="W675" s="512"/>
      <c r="X675" s="512"/>
      <c r="Y675" s="512"/>
      <c r="Z675" s="512"/>
      <c r="AA675" s="512"/>
      <c r="AB675" s="512"/>
      <c r="AC675" s="512"/>
      <c r="AD675" s="512"/>
      <c r="AE675" s="512"/>
      <c r="AF675" s="512"/>
      <c r="AG675" s="512"/>
      <c r="AH675" s="512"/>
      <c r="AI675" s="512"/>
      <c r="AJ675" s="512"/>
      <c r="AK675" s="512"/>
      <c r="AL675" s="512"/>
      <c r="AM675" s="512"/>
      <c r="AN675" s="512"/>
    </row>
    <row r="676" spans="1:40" ht="15.75" customHeight="1">
      <c r="A676" s="512"/>
      <c r="B676" s="582"/>
      <c r="C676" s="512"/>
      <c r="D676" s="512"/>
      <c r="E676" s="512"/>
      <c r="F676" s="512"/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/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</row>
    <row r="677" spans="1:40" ht="15.75" customHeight="1">
      <c r="A677" s="512"/>
      <c r="B677" s="582"/>
      <c r="C677" s="512"/>
      <c r="D677" s="512"/>
      <c r="E677" s="512"/>
      <c r="F677" s="512"/>
      <c r="G677" s="512"/>
      <c r="H677" s="512"/>
      <c r="I677" s="512"/>
      <c r="J677" s="512"/>
      <c r="K677" s="512"/>
      <c r="L677" s="512"/>
      <c r="M677" s="512"/>
      <c r="N677" s="512"/>
      <c r="O677" s="512"/>
      <c r="P677" s="512"/>
      <c r="Q677" s="512"/>
      <c r="R677" s="512"/>
      <c r="S677" s="512"/>
      <c r="T677" s="512"/>
      <c r="U677" s="512"/>
      <c r="V677" s="512"/>
      <c r="W677" s="512"/>
      <c r="X677" s="512"/>
      <c r="Y677" s="512"/>
      <c r="Z677" s="512"/>
      <c r="AA677" s="512"/>
      <c r="AB677" s="512"/>
      <c r="AC677" s="512"/>
      <c r="AD677" s="512"/>
      <c r="AE677" s="512"/>
      <c r="AF677" s="512"/>
      <c r="AG677" s="512"/>
      <c r="AH677" s="512"/>
      <c r="AI677" s="512"/>
      <c r="AJ677" s="512"/>
      <c r="AK677" s="512"/>
      <c r="AL677" s="512"/>
      <c r="AM677" s="512"/>
      <c r="AN677" s="512"/>
    </row>
    <row r="678" spans="1:40" ht="15.75" customHeight="1">
      <c r="A678" s="512"/>
      <c r="B678" s="582"/>
      <c r="C678" s="512"/>
      <c r="D678" s="512"/>
      <c r="E678" s="512"/>
      <c r="F678" s="512"/>
      <c r="G678" s="512"/>
      <c r="H678" s="512"/>
      <c r="I678" s="512"/>
      <c r="J678" s="512"/>
      <c r="K678" s="512"/>
      <c r="L678" s="512"/>
      <c r="M678" s="512"/>
      <c r="N678" s="512"/>
      <c r="O678" s="512"/>
      <c r="P678" s="512"/>
      <c r="Q678" s="512"/>
      <c r="R678" s="512"/>
      <c r="S678" s="512"/>
      <c r="T678" s="512"/>
      <c r="U678" s="512"/>
      <c r="V678" s="512"/>
      <c r="W678" s="512"/>
      <c r="X678" s="512"/>
      <c r="Y678" s="512"/>
      <c r="Z678" s="512"/>
      <c r="AA678" s="512"/>
      <c r="AB678" s="512"/>
      <c r="AC678" s="512"/>
      <c r="AD678" s="512"/>
      <c r="AE678" s="512"/>
      <c r="AF678" s="512"/>
      <c r="AG678" s="512"/>
      <c r="AH678" s="512"/>
      <c r="AI678" s="512"/>
      <c r="AJ678" s="512"/>
      <c r="AK678" s="512"/>
      <c r="AL678" s="512"/>
      <c r="AM678" s="512"/>
      <c r="AN678" s="512"/>
    </row>
    <row r="679" spans="1:40" ht="15.75" customHeight="1">
      <c r="A679" s="512"/>
      <c r="B679" s="582"/>
      <c r="C679" s="512"/>
      <c r="D679" s="512"/>
      <c r="E679" s="512"/>
      <c r="F679" s="512"/>
      <c r="G679" s="512"/>
      <c r="H679" s="512"/>
      <c r="I679" s="512"/>
      <c r="J679" s="512"/>
      <c r="K679" s="512"/>
      <c r="L679" s="512"/>
      <c r="M679" s="512"/>
      <c r="N679" s="512"/>
      <c r="O679" s="512"/>
      <c r="P679" s="512"/>
      <c r="Q679" s="512"/>
      <c r="R679" s="512"/>
      <c r="S679" s="512"/>
      <c r="T679" s="512"/>
      <c r="U679" s="512"/>
      <c r="V679" s="512"/>
      <c r="W679" s="512"/>
      <c r="X679" s="512"/>
      <c r="Y679" s="512"/>
      <c r="Z679" s="512"/>
      <c r="AA679" s="512"/>
      <c r="AB679" s="512"/>
      <c r="AC679" s="512"/>
      <c r="AD679" s="512"/>
      <c r="AE679" s="512"/>
      <c r="AF679" s="512"/>
      <c r="AG679" s="512"/>
      <c r="AH679" s="512"/>
      <c r="AI679" s="512"/>
      <c r="AJ679" s="512"/>
      <c r="AK679" s="512"/>
      <c r="AL679" s="512"/>
      <c r="AM679" s="512"/>
      <c r="AN679" s="512"/>
    </row>
    <row r="680" spans="1:40" ht="15.75" customHeight="1">
      <c r="A680" s="512"/>
      <c r="B680" s="582"/>
      <c r="C680" s="512"/>
      <c r="D680" s="512"/>
      <c r="E680" s="512"/>
      <c r="F680" s="512"/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/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</row>
    <row r="681" spans="1:40" ht="15.75" customHeight="1">
      <c r="A681" s="512"/>
      <c r="B681" s="582"/>
      <c r="C681" s="512"/>
      <c r="D681" s="512"/>
      <c r="E681" s="512"/>
      <c r="F681" s="512"/>
      <c r="G681" s="512"/>
      <c r="H681" s="512"/>
      <c r="I681" s="512"/>
      <c r="J681" s="512"/>
      <c r="K681" s="512"/>
      <c r="L681" s="512"/>
      <c r="M681" s="512"/>
      <c r="N681" s="512"/>
      <c r="O681" s="512"/>
      <c r="P681" s="512"/>
      <c r="Q681" s="512"/>
      <c r="R681" s="512"/>
      <c r="S681" s="512"/>
      <c r="T681" s="512"/>
      <c r="U681" s="512"/>
      <c r="V681" s="512"/>
      <c r="W681" s="512"/>
      <c r="X681" s="512"/>
      <c r="Y681" s="512"/>
      <c r="Z681" s="512"/>
      <c r="AA681" s="512"/>
      <c r="AB681" s="512"/>
      <c r="AC681" s="512"/>
      <c r="AD681" s="512"/>
      <c r="AE681" s="512"/>
      <c r="AF681" s="512"/>
      <c r="AG681" s="512"/>
      <c r="AH681" s="512"/>
      <c r="AI681" s="512"/>
      <c r="AJ681" s="512"/>
      <c r="AK681" s="512"/>
      <c r="AL681" s="512"/>
      <c r="AM681" s="512"/>
      <c r="AN681" s="512"/>
    </row>
    <row r="682" spans="1:40" ht="15.75" customHeight="1">
      <c r="A682" s="512"/>
      <c r="B682" s="582"/>
      <c r="C682" s="512"/>
      <c r="D682" s="512"/>
      <c r="E682" s="512"/>
      <c r="F682" s="512"/>
      <c r="G682" s="512"/>
      <c r="H682" s="512"/>
      <c r="I682" s="512"/>
      <c r="J682" s="512"/>
      <c r="K682" s="512"/>
      <c r="L682" s="512"/>
      <c r="M682" s="512"/>
      <c r="N682" s="512"/>
      <c r="O682" s="512"/>
      <c r="P682" s="512"/>
      <c r="Q682" s="512"/>
      <c r="R682" s="512"/>
      <c r="S682" s="512"/>
      <c r="T682" s="512"/>
      <c r="U682" s="512"/>
      <c r="V682" s="512"/>
      <c r="W682" s="512"/>
      <c r="X682" s="512"/>
      <c r="Y682" s="512"/>
      <c r="Z682" s="512"/>
      <c r="AA682" s="512"/>
      <c r="AB682" s="512"/>
      <c r="AC682" s="512"/>
      <c r="AD682" s="512"/>
      <c r="AE682" s="512"/>
      <c r="AF682" s="512"/>
      <c r="AG682" s="512"/>
      <c r="AH682" s="512"/>
      <c r="AI682" s="512"/>
      <c r="AJ682" s="512"/>
      <c r="AK682" s="512"/>
      <c r="AL682" s="512"/>
      <c r="AM682" s="512"/>
      <c r="AN682" s="512"/>
    </row>
    <row r="683" spans="1:40" ht="15.75" customHeight="1">
      <c r="A683" s="512"/>
      <c r="B683" s="582"/>
      <c r="C683" s="512"/>
      <c r="D683" s="512"/>
      <c r="E683" s="512"/>
      <c r="F683" s="512"/>
      <c r="G683" s="512"/>
      <c r="H683" s="512"/>
      <c r="I683" s="512"/>
      <c r="J683" s="512"/>
      <c r="K683" s="512"/>
      <c r="L683" s="512"/>
      <c r="M683" s="512"/>
      <c r="N683" s="512"/>
      <c r="O683" s="512"/>
      <c r="P683" s="512"/>
      <c r="Q683" s="512"/>
      <c r="R683" s="512"/>
      <c r="S683" s="512"/>
      <c r="T683" s="512"/>
      <c r="U683" s="512"/>
      <c r="V683" s="512"/>
      <c r="W683" s="512"/>
      <c r="X683" s="512"/>
      <c r="Y683" s="512"/>
      <c r="Z683" s="512"/>
      <c r="AA683" s="512"/>
      <c r="AB683" s="512"/>
      <c r="AC683" s="512"/>
      <c r="AD683" s="512"/>
      <c r="AE683" s="512"/>
      <c r="AF683" s="512"/>
      <c r="AG683" s="512"/>
      <c r="AH683" s="512"/>
      <c r="AI683" s="512"/>
      <c r="AJ683" s="512"/>
      <c r="AK683" s="512"/>
      <c r="AL683" s="512"/>
      <c r="AM683" s="512"/>
      <c r="AN683" s="512"/>
    </row>
    <row r="684" spans="1:40" ht="15.75" customHeight="1">
      <c r="A684" s="512"/>
      <c r="B684" s="582"/>
      <c r="C684" s="512"/>
      <c r="D684" s="512"/>
      <c r="E684" s="512"/>
      <c r="F684" s="512"/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/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</row>
    <row r="685" spans="1:40" ht="15.75" customHeight="1">
      <c r="A685" s="512"/>
      <c r="B685" s="582"/>
      <c r="C685" s="512"/>
      <c r="D685" s="512"/>
      <c r="E685" s="512"/>
      <c r="F685" s="512"/>
      <c r="G685" s="512"/>
      <c r="H685" s="512"/>
      <c r="I685" s="512"/>
      <c r="J685" s="512"/>
      <c r="K685" s="512"/>
      <c r="L685" s="512"/>
      <c r="M685" s="512"/>
      <c r="N685" s="512"/>
      <c r="O685" s="512"/>
      <c r="P685" s="512"/>
      <c r="Q685" s="512"/>
      <c r="R685" s="512"/>
      <c r="S685" s="512"/>
      <c r="T685" s="512"/>
      <c r="U685" s="512"/>
      <c r="V685" s="512"/>
      <c r="W685" s="512"/>
      <c r="X685" s="512"/>
      <c r="Y685" s="512"/>
      <c r="Z685" s="512"/>
      <c r="AA685" s="512"/>
      <c r="AB685" s="512"/>
      <c r="AC685" s="512"/>
      <c r="AD685" s="512"/>
      <c r="AE685" s="512"/>
      <c r="AF685" s="512"/>
      <c r="AG685" s="512"/>
      <c r="AH685" s="512"/>
      <c r="AI685" s="512"/>
      <c r="AJ685" s="512"/>
      <c r="AK685" s="512"/>
      <c r="AL685" s="512"/>
      <c r="AM685" s="512"/>
      <c r="AN685" s="512"/>
    </row>
    <row r="686" spans="1:40" ht="15.75" customHeight="1">
      <c r="A686" s="512"/>
      <c r="B686" s="582"/>
      <c r="C686" s="512"/>
      <c r="D686" s="512"/>
      <c r="E686" s="512"/>
      <c r="F686" s="512"/>
      <c r="G686" s="512"/>
      <c r="H686" s="512"/>
      <c r="I686" s="512"/>
      <c r="J686" s="512"/>
      <c r="K686" s="512"/>
      <c r="L686" s="512"/>
      <c r="M686" s="512"/>
      <c r="N686" s="512"/>
      <c r="O686" s="512"/>
      <c r="P686" s="512"/>
      <c r="Q686" s="512"/>
      <c r="R686" s="512"/>
      <c r="S686" s="512"/>
      <c r="T686" s="512"/>
      <c r="U686" s="512"/>
      <c r="V686" s="512"/>
      <c r="W686" s="512"/>
      <c r="X686" s="512"/>
      <c r="Y686" s="512"/>
      <c r="Z686" s="512"/>
      <c r="AA686" s="512"/>
      <c r="AB686" s="512"/>
      <c r="AC686" s="512"/>
      <c r="AD686" s="512"/>
      <c r="AE686" s="512"/>
      <c r="AF686" s="512"/>
      <c r="AG686" s="512"/>
      <c r="AH686" s="512"/>
      <c r="AI686" s="512"/>
      <c r="AJ686" s="512"/>
      <c r="AK686" s="512"/>
      <c r="AL686" s="512"/>
      <c r="AM686" s="512"/>
      <c r="AN686" s="512"/>
    </row>
    <row r="687" spans="1:40" ht="15.75" customHeight="1">
      <c r="A687" s="512"/>
      <c r="B687" s="582"/>
      <c r="C687" s="512"/>
      <c r="D687" s="512"/>
      <c r="E687" s="512"/>
      <c r="F687" s="512"/>
      <c r="G687" s="512"/>
      <c r="H687" s="512"/>
      <c r="I687" s="512"/>
      <c r="J687" s="512"/>
      <c r="K687" s="512"/>
      <c r="L687" s="512"/>
      <c r="M687" s="512"/>
      <c r="N687" s="512"/>
      <c r="O687" s="512"/>
      <c r="P687" s="512"/>
      <c r="Q687" s="512"/>
      <c r="R687" s="512"/>
      <c r="S687" s="512"/>
      <c r="T687" s="512"/>
      <c r="U687" s="512"/>
      <c r="V687" s="512"/>
      <c r="W687" s="512"/>
      <c r="X687" s="512"/>
      <c r="Y687" s="512"/>
      <c r="Z687" s="512"/>
      <c r="AA687" s="512"/>
      <c r="AB687" s="512"/>
      <c r="AC687" s="512"/>
      <c r="AD687" s="512"/>
      <c r="AE687" s="512"/>
      <c r="AF687" s="512"/>
      <c r="AG687" s="512"/>
      <c r="AH687" s="512"/>
      <c r="AI687" s="512"/>
      <c r="AJ687" s="512"/>
      <c r="AK687" s="512"/>
      <c r="AL687" s="512"/>
      <c r="AM687" s="512"/>
      <c r="AN687" s="512"/>
    </row>
    <row r="688" spans="1:40" ht="15.75" customHeight="1">
      <c r="A688" s="512"/>
      <c r="B688" s="582"/>
      <c r="C688" s="512"/>
      <c r="D688" s="512"/>
      <c r="E688" s="512"/>
      <c r="F688" s="512"/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/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</row>
    <row r="689" spans="1:40" ht="15.75" customHeight="1">
      <c r="A689" s="512"/>
      <c r="B689" s="582"/>
      <c r="C689" s="512"/>
      <c r="D689" s="512"/>
      <c r="E689" s="512"/>
      <c r="F689" s="512"/>
      <c r="G689" s="512"/>
      <c r="H689" s="512"/>
      <c r="I689" s="512"/>
      <c r="J689" s="512"/>
      <c r="K689" s="512"/>
      <c r="L689" s="512"/>
      <c r="M689" s="512"/>
      <c r="N689" s="512"/>
      <c r="O689" s="512"/>
      <c r="P689" s="512"/>
      <c r="Q689" s="512"/>
      <c r="R689" s="512"/>
      <c r="S689" s="512"/>
      <c r="T689" s="512"/>
      <c r="U689" s="512"/>
      <c r="V689" s="512"/>
      <c r="W689" s="512"/>
      <c r="X689" s="512"/>
      <c r="Y689" s="512"/>
      <c r="Z689" s="512"/>
      <c r="AA689" s="512"/>
      <c r="AB689" s="512"/>
      <c r="AC689" s="512"/>
      <c r="AD689" s="512"/>
      <c r="AE689" s="512"/>
      <c r="AF689" s="512"/>
      <c r="AG689" s="512"/>
      <c r="AH689" s="512"/>
      <c r="AI689" s="512"/>
      <c r="AJ689" s="512"/>
      <c r="AK689" s="512"/>
      <c r="AL689" s="512"/>
      <c r="AM689" s="512"/>
      <c r="AN689" s="512"/>
    </row>
    <row r="690" spans="1:40" ht="15.75" customHeight="1">
      <c r="A690" s="512"/>
      <c r="B690" s="582"/>
      <c r="C690" s="512"/>
      <c r="D690" s="512"/>
      <c r="E690" s="512"/>
      <c r="F690" s="512"/>
      <c r="G690" s="512"/>
      <c r="H690" s="512"/>
      <c r="I690" s="512"/>
      <c r="J690" s="512"/>
      <c r="K690" s="512"/>
      <c r="L690" s="512"/>
      <c r="M690" s="512"/>
      <c r="N690" s="512"/>
      <c r="O690" s="512"/>
      <c r="P690" s="512"/>
      <c r="Q690" s="512"/>
      <c r="R690" s="512"/>
      <c r="S690" s="512"/>
      <c r="T690" s="512"/>
      <c r="U690" s="512"/>
      <c r="V690" s="512"/>
      <c r="W690" s="512"/>
      <c r="X690" s="512"/>
      <c r="Y690" s="512"/>
      <c r="Z690" s="512"/>
      <c r="AA690" s="512"/>
      <c r="AB690" s="512"/>
      <c r="AC690" s="512"/>
      <c r="AD690" s="512"/>
      <c r="AE690" s="512"/>
      <c r="AF690" s="512"/>
      <c r="AG690" s="512"/>
      <c r="AH690" s="512"/>
      <c r="AI690" s="512"/>
      <c r="AJ690" s="512"/>
      <c r="AK690" s="512"/>
      <c r="AL690" s="512"/>
      <c r="AM690" s="512"/>
      <c r="AN690" s="512"/>
    </row>
    <row r="691" spans="1:40" ht="15.75" customHeight="1">
      <c r="A691" s="512"/>
      <c r="B691" s="582"/>
      <c r="C691" s="512"/>
      <c r="D691" s="512"/>
      <c r="E691" s="512"/>
      <c r="F691" s="512"/>
      <c r="G691" s="512"/>
      <c r="H691" s="512"/>
      <c r="I691" s="512"/>
      <c r="J691" s="512"/>
      <c r="K691" s="512"/>
      <c r="L691" s="512"/>
      <c r="M691" s="512"/>
      <c r="N691" s="512"/>
      <c r="O691" s="512"/>
      <c r="P691" s="512"/>
      <c r="Q691" s="512"/>
      <c r="R691" s="512"/>
      <c r="S691" s="512"/>
      <c r="T691" s="512"/>
      <c r="U691" s="512"/>
      <c r="V691" s="512"/>
      <c r="W691" s="512"/>
      <c r="X691" s="512"/>
      <c r="Y691" s="512"/>
      <c r="Z691" s="512"/>
      <c r="AA691" s="512"/>
      <c r="AB691" s="512"/>
      <c r="AC691" s="512"/>
      <c r="AD691" s="512"/>
      <c r="AE691" s="512"/>
      <c r="AF691" s="512"/>
      <c r="AG691" s="512"/>
      <c r="AH691" s="512"/>
      <c r="AI691" s="512"/>
      <c r="AJ691" s="512"/>
      <c r="AK691" s="512"/>
      <c r="AL691" s="512"/>
      <c r="AM691" s="512"/>
      <c r="AN691" s="512"/>
    </row>
    <row r="692" spans="1:40" ht="15.75" customHeight="1">
      <c r="A692" s="512"/>
      <c r="B692" s="582"/>
      <c r="C692" s="512"/>
      <c r="D692" s="512"/>
      <c r="E692" s="512"/>
      <c r="F692" s="512"/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/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</row>
    <row r="693" spans="1:40" ht="15.75" customHeight="1">
      <c r="A693" s="512"/>
      <c r="B693" s="582"/>
      <c r="C693" s="512"/>
      <c r="D693" s="512"/>
      <c r="E693" s="512"/>
      <c r="F693" s="512"/>
      <c r="G693" s="512"/>
      <c r="H693" s="512"/>
      <c r="I693" s="512"/>
      <c r="J693" s="512"/>
      <c r="K693" s="512"/>
      <c r="L693" s="512"/>
      <c r="M693" s="512"/>
      <c r="N693" s="512"/>
      <c r="O693" s="512"/>
      <c r="P693" s="512"/>
      <c r="Q693" s="512"/>
      <c r="R693" s="512"/>
      <c r="S693" s="512"/>
      <c r="T693" s="512"/>
      <c r="U693" s="512"/>
      <c r="V693" s="512"/>
      <c r="W693" s="512"/>
      <c r="X693" s="512"/>
      <c r="Y693" s="512"/>
      <c r="Z693" s="512"/>
      <c r="AA693" s="512"/>
      <c r="AB693" s="512"/>
      <c r="AC693" s="512"/>
      <c r="AD693" s="512"/>
      <c r="AE693" s="512"/>
      <c r="AF693" s="512"/>
      <c r="AG693" s="512"/>
      <c r="AH693" s="512"/>
      <c r="AI693" s="512"/>
      <c r="AJ693" s="512"/>
      <c r="AK693" s="512"/>
      <c r="AL693" s="512"/>
      <c r="AM693" s="512"/>
      <c r="AN693" s="512"/>
    </row>
    <row r="694" spans="1:40" ht="15.75" customHeight="1">
      <c r="A694" s="512"/>
      <c r="B694" s="582"/>
      <c r="C694" s="512"/>
      <c r="D694" s="512"/>
      <c r="E694" s="512"/>
      <c r="F694" s="512"/>
      <c r="G694" s="512"/>
      <c r="H694" s="512"/>
      <c r="I694" s="512"/>
      <c r="J694" s="512"/>
      <c r="K694" s="512"/>
      <c r="L694" s="512"/>
      <c r="M694" s="512"/>
      <c r="N694" s="512"/>
      <c r="O694" s="512"/>
      <c r="P694" s="512"/>
      <c r="Q694" s="512"/>
      <c r="R694" s="512"/>
      <c r="S694" s="512"/>
      <c r="T694" s="512"/>
      <c r="U694" s="512"/>
      <c r="V694" s="512"/>
      <c r="W694" s="512"/>
      <c r="X694" s="512"/>
      <c r="Y694" s="512"/>
      <c r="Z694" s="512"/>
      <c r="AA694" s="512"/>
      <c r="AB694" s="512"/>
      <c r="AC694" s="512"/>
      <c r="AD694" s="512"/>
      <c r="AE694" s="512"/>
      <c r="AF694" s="512"/>
      <c r="AG694" s="512"/>
      <c r="AH694" s="512"/>
      <c r="AI694" s="512"/>
      <c r="AJ694" s="512"/>
      <c r="AK694" s="512"/>
      <c r="AL694" s="512"/>
      <c r="AM694" s="512"/>
      <c r="AN694" s="512"/>
    </row>
    <row r="695" spans="1:40" ht="15.75" customHeight="1">
      <c r="A695" s="512"/>
      <c r="B695" s="582"/>
      <c r="C695" s="512"/>
      <c r="D695" s="512"/>
      <c r="E695" s="512"/>
      <c r="F695" s="512"/>
      <c r="G695" s="512"/>
      <c r="H695" s="512"/>
      <c r="I695" s="512"/>
      <c r="J695" s="512"/>
      <c r="K695" s="512"/>
      <c r="L695" s="512"/>
      <c r="M695" s="512"/>
      <c r="N695" s="512"/>
      <c r="O695" s="512"/>
      <c r="P695" s="512"/>
      <c r="Q695" s="512"/>
      <c r="R695" s="512"/>
      <c r="S695" s="512"/>
      <c r="T695" s="512"/>
      <c r="U695" s="512"/>
      <c r="V695" s="512"/>
      <c r="W695" s="512"/>
      <c r="X695" s="512"/>
      <c r="Y695" s="512"/>
      <c r="Z695" s="512"/>
      <c r="AA695" s="512"/>
      <c r="AB695" s="512"/>
      <c r="AC695" s="512"/>
      <c r="AD695" s="512"/>
      <c r="AE695" s="512"/>
      <c r="AF695" s="512"/>
      <c r="AG695" s="512"/>
      <c r="AH695" s="512"/>
      <c r="AI695" s="512"/>
      <c r="AJ695" s="512"/>
      <c r="AK695" s="512"/>
      <c r="AL695" s="512"/>
      <c r="AM695" s="512"/>
      <c r="AN695" s="512"/>
    </row>
    <row r="696" spans="1:40" ht="15.75" customHeight="1">
      <c r="A696" s="512"/>
      <c r="B696" s="582"/>
      <c r="C696" s="512"/>
      <c r="D696" s="512"/>
      <c r="E696" s="512"/>
      <c r="F696" s="512"/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/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</row>
    <row r="697" spans="1:40" ht="15.75" customHeight="1">
      <c r="A697" s="512"/>
      <c r="B697" s="582"/>
      <c r="C697" s="512"/>
      <c r="D697" s="512"/>
      <c r="E697" s="512"/>
      <c r="F697" s="512"/>
      <c r="G697" s="512"/>
      <c r="H697" s="512"/>
      <c r="I697" s="512"/>
      <c r="J697" s="512"/>
      <c r="K697" s="512"/>
      <c r="L697" s="512"/>
      <c r="M697" s="512"/>
      <c r="N697" s="512"/>
      <c r="O697" s="512"/>
      <c r="P697" s="512"/>
      <c r="Q697" s="512"/>
      <c r="R697" s="512"/>
      <c r="S697" s="512"/>
      <c r="T697" s="512"/>
      <c r="U697" s="512"/>
      <c r="V697" s="512"/>
      <c r="W697" s="512"/>
      <c r="X697" s="512"/>
      <c r="Y697" s="512"/>
      <c r="Z697" s="512"/>
      <c r="AA697" s="512"/>
      <c r="AB697" s="512"/>
      <c r="AC697" s="512"/>
      <c r="AD697" s="512"/>
      <c r="AE697" s="512"/>
      <c r="AF697" s="512"/>
      <c r="AG697" s="512"/>
      <c r="AH697" s="512"/>
      <c r="AI697" s="512"/>
      <c r="AJ697" s="512"/>
      <c r="AK697" s="512"/>
      <c r="AL697" s="512"/>
      <c r="AM697" s="512"/>
      <c r="AN697" s="512"/>
    </row>
    <row r="698" spans="1:40" ht="15.75" customHeight="1">
      <c r="A698" s="512"/>
      <c r="B698" s="582"/>
      <c r="C698" s="512"/>
      <c r="D698" s="512"/>
      <c r="E698" s="512"/>
      <c r="F698" s="512"/>
      <c r="G698" s="512"/>
      <c r="H698" s="512"/>
      <c r="I698" s="512"/>
      <c r="J698" s="512"/>
      <c r="K698" s="512"/>
      <c r="L698" s="512"/>
      <c r="M698" s="512"/>
      <c r="N698" s="512"/>
      <c r="O698" s="512"/>
      <c r="P698" s="512"/>
      <c r="Q698" s="512"/>
      <c r="R698" s="512"/>
      <c r="S698" s="512"/>
      <c r="T698" s="512"/>
      <c r="U698" s="512"/>
      <c r="V698" s="512"/>
      <c r="W698" s="512"/>
      <c r="X698" s="512"/>
      <c r="Y698" s="512"/>
      <c r="Z698" s="512"/>
      <c r="AA698" s="512"/>
      <c r="AB698" s="512"/>
      <c r="AC698" s="512"/>
      <c r="AD698" s="512"/>
      <c r="AE698" s="512"/>
      <c r="AF698" s="512"/>
      <c r="AG698" s="512"/>
      <c r="AH698" s="512"/>
      <c r="AI698" s="512"/>
      <c r="AJ698" s="512"/>
      <c r="AK698" s="512"/>
      <c r="AL698" s="512"/>
      <c r="AM698" s="512"/>
      <c r="AN698" s="512"/>
    </row>
    <row r="699" spans="1:40" ht="15.75" customHeight="1">
      <c r="A699" s="512"/>
      <c r="B699" s="582"/>
      <c r="C699" s="512"/>
      <c r="D699" s="512"/>
      <c r="E699" s="512"/>
      <c r="F699" s="512"/>
      <c r="G699" s="512"/>
      <c r="H699" s="512"/>
      <c r="I699" s="512"/>
      <c r="J699" s="512"/>
      <c r="K699" s="512"/>
      <c r="L699" s="512"/>
      <c r="M699" s="512"/>
      <c r="N699" s="512"/>
      <c r="O699" s="512"/>
      <c r="P699" s="512"/>
      <c r="Q699" s="512"/>
      <c r="R699" s="512"/>
      <c r="S699" s="512"/>
      <c r="T699" s="512"/>
      <c r="U699" s="512"/>
      <c r="V699" s="512"/>
      <c r="W699" s="512"/>
      <c r="X699" s="512"/>
      <c r="Y699" s="512"/>
      <c r="Z699" s="512"/>
      <c r="AA699" s="512"/>
      <c r="AB699" s="512"/>
      <c r="AC699" s="512"/>
      <c r="AD699" s="512"/>
      <c r="AE699" s="512"/>
      <c r="AF699" s="512"/>
      <c r="AG699" s="512"/>
      <c r="AH699" s="512"/>
      <c r="AI699" s="512"/>
      <c r="AJ699" s="512"/>
      <c r="AK699" s="512"/>
      <c r="AL699" s="512"/>
      <c r="AM699" s="512"/>
      <c r="AN699" s="512"/>
    </row>
    <row r="700" spans="1:40" ht="15.75" customHeight="1">
      <c r="A700" s="512"/>
      <c r="B700" s="582"/>
      <c r="C700" s="512"/>
      <c r="D700" s="512"/>
      <c r="E700" s="512"/>
      <c r="F700" s="512"/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/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</row>
    <row r="701" spans="1:40" ht="15.75" customHeight="1">
      <c r="A701" s="512"/>
      <c r="B701" s="582"/>
      <c r="C701" s="512"/>
      <c r="D701" s="512"/>
      <c r="E701" s="512"/>
      <c r="F701" s="512"/>
      <c r="G701" s="512"/>
      <c r="H701" s="512"/>
      <c r="I701" s="512"/>
      <c r="J701" s="512"/>
      <c r="K701" s="512"/>
      <c r="L701" s="512"/>
      <c r="M701" s="512"/>
      <c r="N701" s="512"/>
      <c r="O701" s="512"/>
      <c r="P701" s="512"/>
      <c r="Q701" s="512"/>
      <c r="R701" s="512"/>
      <c r="S701" s="512"/>
      <c r="T701" s="512"/>
      <c r="U701" s="512"/>
      <c r="V701" s="512"/>
      <c r="W701" s="512"/>
      <c r="X701" s="512"/>
      <c r="Y701" s="512"/>
      <c r="Z701" s="512"/>
      <c r="AA701" s="512"/>
      <c r="AB701" s="512"/>
      <c r="AC701" s="512"/>
      <c r="AD701" s="512"/>
      <c r="AE701" s="512"/>
      <c r="AF701" s="512"/>
      <c r="AG701" s="512"/>
      <c r="AH701" s="512"/>
      <c r="AI701" s="512"/>
      <c r="AJ701" s="512"/>
      <c r="AK701" s="512"/>
      <c r="AL701" s="512"/>
      <c r="AM701" s="512"/>
      <c r="AN701" s="512"/>
    </row>
    <row r="702" spans="1:40" ht="15.75" customHeight="1">
      <c r="A702" s="512"/>
      <c r="B702" s="582"/>
      <c r="C702" s="512"/>
      <c r="D702" s="512"/>
      <c r="E702" s="512"/>
      <c r="F702" s="512"/>
      <c r="G702" s="512"/>
      <c r="H702" s="512"/>
      <c r="I702" s="512"/>
      <c r="J702" s="512"/>
      <c r="K702" s="512"/>
      <c r="L702" s="512"/>
      <c r="M702" s="512"/>
      <c r="N702" s="512"/>
      <c r="O702" s="512"/>
      <c r="P702" s="512"/>
      <c r="Q702" s="512"/>
      <c r="R702" s="512"/>
      <c r="S702" s="512"/>
      <c r="T702" s="512"/>
      <c r="U702" s="512"/>
      <c r="V702" s="512"/>
      <c r="W702" s="512"/>
      <c r="X702" s="512"/>
      <c r="Y702" s="512"/>
      <c r="Z702" s="512"/>
      <c r="AA702" s="512"/>
      <c r="AB702" s="512"/>
      <c r="AC702" s="512"/>
      <c r="AD702" s="512"/>
      <c r="AE702" s="512"/>
      <c r="AF702" s="512"/>
      <c r="AG702" s="512"/>
      <c r="AH702" s="512"/>
      <c r="AI702" s="512"/>
      <c r="AJ702" s="512"/>
      <c r="AK702" s="512"/>
      <c r="AL702" s="512"/>
      <c r="AM702" s="512"/>
      <c r="AN702" s="512"/>
    </row>
    <row r="703" spans="1:40" ht="15.75" customHeight="1">
      <c r="A703" s="512"/>
      <c r="B703" s="582"/>
      <c r="C703" s="512"/>
      <c r="D703" s="512"/>
      <c r="E703" s="512"/>
      <c r="F703" s="512"/>
      <c r="G703" s="512"/>
      <c r="H703" s="512"/>
      <c r="I703" s="512"/>
      <c r="J703" s="512"/>
      <c r="K703" s="512"/>
      <c r="L703" s="512"/>
      <c r="M703" s="512"/>
      <c r="N703" s="512"/>
      <c r="O703" s="512"/>
      <c r="P703" s="512"/>
      <c r="Q703" s="512"/>
      <c r="R703" s="512"/>
      <c r="S703" s="512"/>
      <c r="T703" s="512"/>
      <c r="U703" s="512"/>
      <c r="V703" s="512"/>
      <c r="W703" s="512"/>
      <c r="X703" s="512"/>
      <c r="Y703" s="512"/>
      <c r="Z703" s="512"/>
      <c r="AA703" s="512"/>
      <c r="AB703" s="512"/>
      <c r="AC703" s="512"/>
      <c r="AD703" s="512"/>
      <c r="AE703" s="512"/>
      <c r="AF703" s="512"/>
      <c r="AG703" s="512"/>
      <c r="AH703" s="512"/>
      <c r="AI703" s="512"/>
      <c r="AJ703" s="512"/>
      <c r="AK703" s="512"/>
      <c r="AL703" s="512"/>
      <c r="AM703" s="512"/>
      <c r="AN703" s="512"/>
    </row>
    <row r="704" spans="1:40" ht="15.75" customHeight="1">
      <c r="A704" s="512"/>
      <c r="B704" s="582"/>
      <c r="C704" s="512"/>
      <c r="D704" s="512"/>
      <c r="E704" s="512"/>
      <c r="F704" s="512"/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/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</row>
    <row r="705" spans="1:40" ht="15.75" customHeight="1">
      <c r="A705" s="512"/>
      <c r="B705" s="582"/>
      <c r="C705" s="512"/>
      <c r="D705" s="512"/>
      <c r="E705" s="512"/>
      <c r="F705" s="512"/>
      <c r="G705" s="512"/>
      <c r="H705" s="512"/>
      <c r="I705" s="512"/>
      <c r="J705" s="512"/>
      <c r="K705" s="512"/>
      <c r="L705" s="512"/>
      <c r="M705" s="512"/>
      <c r="N705" s="512"/>
      <c r="O705" s="512"/>
      <c r="P705" s="512"/>
      <c r="Q705" s="512"/>
      <c r="R705" s="512"/>
      <c r="S705" s="512"/>
      <c r="T705" s="512"/>
      <c r="U705" s="512"/>
      <c r="V705" s="512"/>
      <c r="W705" s="512"/>
      <c r="X705" s="512"/>
      <c r="Y705" s="512"/>
      <c r="Z705" s="512"/>
      <c r="AA705" s="512"/>
      <c r="AB705" s="512"/>
      <c r="AC705" s="512"/>
      <c r="AD705" s="512"/>
      <c r="AE705" s="512"/>
      <c r="AF705" s="512"/>
      <c r="AG705" s="512"/>
      <c r="AH705" s="512"/>
      <c r="AI705" s="512"/>
      <c r="AJ705" s="512"/>
      <c r="AK705" s="512"/>
      <c r="AL705" s="512"/>
      <c r="AM705" s="512"/>
      <c r="AN705" s="512"/>
    </row>
    <row r="706" spans="1:40" ht="15.75" customHeight="1">
      <c r="A706" s="512"/>
      <c r="B706" s="582"/>
      <c r="C706" s="512"/>
      <c r="D706" s="512"/>
      <c r="E706" s="512"/>
      <c r="F706" s="512"/>
      <c r="G706" s="512"/>
      <c r="H706" s="512"/>
      <c r="I706" s="512"/>
      <c r="J706" s="512"/>
      <c r="K706" s="512"/>
      <c r="L706" s="512"/>
      <c r="M706" s="512"/>
      <c r="N706" s="512"/>
      <c r="O706" s="512"/>
      <c r="P706" s="512"/>
      <c r="Q706" s="512"/>
      <c r="R706" s="512"/>
      <c r="S706" s="512"/>
      <c r="T706" s="512"/>
      <c r="U706" s="512"/>
      <c r="V706" s="512"/>
      <c r="W706" s="512"/>
      <c r="X706" s="512"/>
      <c r="Y706" s="512"/>
      <c r="Z706" s="512"/>
      <c r="AA706" s="512"/>
      <c r="AB706" s="512"/>
      <c r="AC706" s="512"/>
      <c r="AD706" s="512"/>
      <c r="AE706" s="512"/>
      <c r="AF706" s="512"/>
      <c r="AG706" s="512"/>
      <c r="AH706" s="512"/>
      <c r="AI706" s="512"/>
      <c r="AJ706" s="512"/>
      <c r="AK706" s="512"/>
      <c r="AL706" s="512"/>
      <c r="AM706" s="512"/>
      <c r="AN706" s="512"/>
    </row>
    <row r="707" spans="1:40" ht="15.75" customHeight="1">
      <c r="A707" s="512"/>
      <c r="B707" s="582"/>
      <c r="C707" s="512"/>
      <c r="D707" s="512"/>
      <c r="E707" s="512"/>
      <c r="F707" s="512"/>
      <c r="G707" s="512"/>
      <c r="H707" s="512"/>
      <c r="I707" s="512"/>
      <c r="J707" s="512"/>
      <c r="K707" s="512"/>
      <c r="L707" s="512"/>
      <c r="M707" s="512"/>
      <c r="N707" s="512"/>
      <c r="O707" s="512"/>
      <c r="P707" s="512"/>
      <c r="Q707" s="512"/>
      <c r="R707" s="512"/>
      <c r="S707" s="512"/>
      <c r="T707" s="512"/>
      <c r="U707" s="512"/>
      <c r="V707" s="512"/>
      <c r="W707" s="512"/>
      <c r="X707" s="512"/>
      <c r="Y707" s="512"/>
      <c r="Z707" s="512"/>
      <c r="AA707" s="512"/>
      <c r="AB707" s="512"/>
      <c r="AC707" s="512"/>
      <c r="AD707" s="512"/>
      <c r="AE707" s="512"/>
      <c r="AF707" s="512"/>
      <c r="AG707" s="512"/>
      <c r="AH707" s="512"/>
      <c r="AI707" s="512"/>
      <c r="AJ707" s="512"/>
      <c r="AK707" s="512"/>
      <c r="AL707" s="512"/>
      <c r="AM707" s="512"/>
      <c r="AN707" s="512"/>
    </row>
    <row r="708" spans="1:40" ht="15.75" customHeight="1">
      <c r="A708" s="512"/>
      <c r="B708" s="582"/>
      <c r="C708" s="512"/>
      <c r="D708" s="512"/>
      <c r="E708" s="512"/>
      <c r="F708" s="512"/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/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</row>
    <row r="709" spans="1:40" ht="15.75" customHeight="1">
      <c r="A709" s="512"/>
      <c r="B709" s="582"/>
      <c r="C709" s="512"/>
      <c r="D709" s="512"/>
      <c r="E709" s="512"/>
      <c r="F709" s="512"/>
      <c r="G709" s="512"/>
      <c r="H709" s="512"/>
      <c r="I709" s="512"/>
      <c r="J709" s="512"/>
      <c r="K709" s="512"/>
      <c r="L709" s="512"/>
      <c r="M709" s="512"/>
      <c r="N709" s="512"/>
      <c r="O709" s="512"/>
      <c r="P709" s="512"/>
      <c r="Q709" s="512"/>
      <c r="R709" s="512"/>
      <c r="S709" s="512"/>
      <c r="T709" s="512"/>
      <c r="U709" s="512"/>
      <c r="V709" s="512"/>
      <c r="W709" s="512"/>
      <c r="X709" s="512"/>
      <c r="Y709" s="512"/>
      <c r="Z709" s="512"/>
      <c r="AA709" s="512"/>
      <c r="AB709" s="512"/>
      <c r="AC709" s="512"/>
      <c r="AD709" s="512"/>
      <c r="AE709" s="512"/>
      <c r="AF709" s="512"/>
      <c r="AG709" s="512"/>
      <c r="AH709" s="512"/>
      <c r="AI709" s="512"/>
      <c r="AJ709" s="512"/>
      <c r="AK709" s="512"/>
      <c r="AL709" s="512"/>
      <c r="AM709" s="512"/>
      <c r="AN709" s="512"/>
    </row>
    <row r="710" spans="1:40" ht="15.75" customHeight="1">
      <c r="A710" s="512"/>
      <c r="B710" s="582"/>
      <c r="C710" s="512"/>
      <c r="D710" s="512"/>
      <c r="E710" s="512"/>
      <c r="F710" s="512"/>
      <c r="G710" s="512"/>
      <c r="H710" s="512"/>
      <c r="I710" s="512"/>
      <c r="J710" s="512"/>
      <c r="K710" s="512"/>
      <c r="L710" s="512"/>
      <c r="M710" s="512"/>
      <c r="N710" s="512"/>
      <c r="O710" s="512"/>
      <c r="P710" s="512"/>
      <c r="Q710" s="512"/>
      <c r="R710" s="512"/>
      <c r="S710" s="512"/>
      <c r="T710" s="512"/>
      <c r="U710" s="512"/>
      <c r="V710" s="512"/>
      <c r="W710" s="512"/>
      <c r="X710" s="512"/>
      <c r="Y710" s="512"/>
      <c r="Z710" s="512"/>
      <c r="AA710" s="512"/>
      <c r="AB710" s="512"/>
      <c r="AC710" s="512"/>
      <c r="AD710" s="512"/>
      <c r="AE710" s="512"/>
      <c r="AF710" s="512"/>
      <c r="AG710" s="512"/>
      <c r="AH710" s="512"/>
      <c r="AI710" s="512"/>
      <c r="AJ710" s="512"/>
      <c r="AK710" s="512"/>
      <c r="AL710" s="512"/>
      <c r="AM710" s="512"/>
      <c r="AN710" s="512"/>
    </row>
    <row r="711" spans="1:40" ht="15.75" customHeight="1">
      <c r="A711" s="512"/>
      <c r="B711" s="582"/>
      <c r="C711" s="512"/>
      <c r="D711" s="512"/>
      <c r="E711" s="512"/>
      <c r="F711" s="512"/>
      <c r="G711" s="512"/>
      <c r="H711" s="512"/>
      <c r="I711" s="512"/>
      <c r="J711" s="512"/>
      <c r="K711" s="512"/>
      <c r="L711" s="512"/>
      <c r="M711" s="512"/>
      <c r="N711" s="512"/>
      <c r="O711" s="512"/>
      <c r="P711" s="512"/>
      <c r="Q711" s="512"/>
      <c r="R711" s="512"/>
      <c r="S711" s="512"/>
      <c r="T711" s="512"/>
      <c r="U711" s="512"/>
      <c r="V711" s="512"/>
      <c r="W711" s="512"/>
      <c r="X711" s="512"/>
      <c r="Y711" s="512"/>
      <c r="Z711" s="512"/>
      <c r="AA711" s="512"/>
      <c r="AB711" s="512"/>
      <c r="AC711" s="512"/>
      <c r="AD711" s="512"/>
      <c r="AE711" s="512"/>
      <c r="AF711" s="512"/>
      <c r="AG711" s="512"/>
      <c r="AH711" s="512"/>
      <c r="AI711" s="512"/>
      <c r="AJ711" s="512"/>
      <c r="AK711" s="512"/>
      <c r="AL711" s="512"/>
      <c r="AM711" s="512"/>
      <c r="AN711" s="512"/>
    </row>
    <row r="712" spans="1:40" ht="15.75" customHeight="1">
      <c r="A712" s="512"/>
      <c r="B712" s="582"/>
      <c r="C712" s="512"/>
      <c r="D712" s="512"/>
      <c r="E712" s="512"/>
      <c r="F712" s="512"/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/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</row>
    <row r="713" spans="1:40" ht="15.75" customHeight="1">
      <c r="A713" s="512"/>
      <c r="B713" s="582"/>
      <c r="C713" s="512"/>
      <c r="D713" s="512"/>
      <c r="E713" s="512"/>
      <c r="F713" s="512"/>
      <c r="G713" s="512"/>
      <c r="H713" s="512"/>
      <c r="I713" s="512"/>
      <c r="J713" s="512"/>
      <c r="K713" s="512"/>
      <c r="L713" s="512"/>
      <c r="M713" s="512"/>
      <c r="N713" s="512"/>
      <c r="O713" s="512"/>
      <c r="P713" s="512"/>
      <c r="Q713" s="512"/>
      <c r="R713" s="512"/>
      <c r="S713" s="512"/>
      <c r="T713" s="512"/>
      <c r="U713" s="512"/>
      <c r="V713" s="512"/>
      <c r="W713" s="512"/>
      <c r="X713" s="512"/>
      <c r="Y713" s="512"/>
      <c r="Z713" s="512"/>
      <c r="AA713" s="512"/>
      <c r="AB713" s="512"/>
      <c r="AC713" s="512"/>
      <c r="AD713" s="512"/>
      <c r="AE713" s="512"/>
      <c r="AF713" s="512"/>
      <c r="AG713" s="512"/>
      <c r="AH713" s="512"/>
      <c r="AI713" s="512"/>
      <c r="AJ713" s="512"/>
      <c r="AK713" s="512"/>
      <c r="AL713" s="512"/>
      <c r="AM713" s="512"/>
      <c r="AN713" s="512"/>
    </row>
    <row r="714" spans="1:40" ht="15.75" customHeight="1">
      <c r="A714" s="512"/>
      <c r="B714" s="582"/>
      <c r="C714" s="512"/>
      <c r="D714" s="512"/>
      <c r="E714" s="512"/>
      <c r="F714" s="512"/>
      <c r="G714" s="512"/>
      <c r="H714" s="512"/>
      <c r="I714" s="512"/>
      <c r="J714" s="512"/>
      <c r="K714" s="512"/>
      <c r="L714" s="512"/>
      <c r="M714" s="512"/>
      <c r="N714" s="512"/>
      <c r="O714" s="512"/>
      <c r="P714" s="512"/>
      <c r="Q714" s="512"/>
      <c r="R714" s="512"/>
      <c r="S714" s="512"/>
      <c r="T714" s="512"/>
      <c r="U714" s="512"/>
      <c r="V714" s="512"/>
      <c r="W714" s="512"/>
      <c r="X714" s="512"/>
      <c r="Y714" s="512"/>
      <c r="Z714" s="512"/>
      <c r="AA714" s="512"/>
      <c r="AB714" s="512"/>
      <c r="AC714" s="512"/>
      <c r="AD714" s="512"/>
      <c r="AE714" s="512"/>
      <c r="AF714" s="512"/>
      <c r="AG714" s="512"/>
      <c r="AH714" s="512"/>
      <c r="AI714" s="512"/>
      <c r="AJ714" s="512"/>
      <c r="AK714" s="512"/>
      <c r="AL714" s="512"/>
      <c r="AM714" s="512"/>
      <c r="AN714" s="512"/>
    </row>
    <row r="715" spans="1:40" ht="15.75" customHeight="1">
      <c r="A715" s="512"/>
      <c r="B715" s="582"/>
      <c r="C715" s="512"/>
      <c r="D715" s="512"/>
      <c r="E715" s="512"/>
      <c r="F715" s="512"/>
      <c r="G715" s="512"/>
      <c r="H715" s="512"/>
      <c r="I715" s="512"/>
      <c r="J715" s="512"/>
      <c r="K715" s="512"/>
      <c r="L715" s="512"/>
      <c r="M715" s="512"/>
      <c r="N715" s="512"/>
      <c r="O715" s="512"/>
      <c r="P715" s="512"/>
      <c r="Q715" s="512"/>
      <c r="R715" s="512"/>
      <c r="S715" s="512"/>
      <c r="T715" s="512"/>
      <c r="U715" s="512"/>
      <c r="V715" s="512"/>
      <c r="W715" s="512"/>
      <c r="X715" s="512"/>
      <c r="Y715" s="512"/>
      <c r="Z715" s="512"/>
      <c r="AA715" s="512"/>
      <c r="AB715" s="512"/>
      <c r="AC715" s="512"/>
      <c r="AD715" s="512"/>
      <c r="AE715" s="512"/>
      <c r="AF715" s="512"/>
      <c r="AG715" s="512"/>
      <c r="AH715" s="512"/>
      <c r="AI715" s="512"/>
      <c r="AJ715" s="512"/>
      <c r="AK715" s="512"/>
      <c r="AL715" s="512"/>
      <c r="AM715" s="512"/>
      <c r="AN715" s="512"/>
    </row>
    <row r="716" spans="1:40" ht="15.75" customHeight="1">
      <c r="A716" s="512"/>
      <c r="B716" s="582"/>
      <c r="C716" s="512"/>
      <c r="D716" s="512"/>
      <c r="E716" s="512"/>
      <c r="F716" s="512"/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/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</row>
    <row r="717" spans="1:40" ht="15.75" customHeight="1">
      <c r="A717" s="512"/>
      <c r="B717" s="582"/>
      <c r="C717" s="512"/>
      <c r="D717" s="512"/>
      <c r="E717" s="512"/>
      <c r="F717" s="512"/>
      <c r="G717" s="512"/>
      <c r="H717" s="512"/>
      <c r="I717" s="512"/>
      <c r="J717" s="512"/>
      <c r="K717" s="512"/>
      <c r="L717" s="512"/>
      <c r="M717" s="512"/>
      <c r="N717" s="512"/>
      <c r="O717" s="512"/>
      <c r="P717" s="512"/>
      <c r="Q717" s="512"/>
      <c r="R717" s="512"/>
      <c r="S717" s="512"/>
      <c r="T717" s="512"/>
      <c r="U717" s="512"/>
      <c r="V717" s="512"/>
      <c r="W717" s="512"/>
      <c r="X717" s="512"/>
      <c r="Y717" s="512"/>
      <c r="Z717" s="512"/>
      <c r="AA717" s="512"/>
      <c r="AB717" s="512"/>
      <c r="AC717" s="512"/>
      <c r="AD717" s="512"/>
      <c r="AE717" s="512"/>
      <c r="AF717" s="512"/>
      <c r="AG717" s="512"/>
      <c r="AH717" s="512"/>
      <c r="AI717" s="512"/>
      <c r="AJ717" s="512"/>
      <c r="AK717" s="512"/>
      <c r="AL717" s="512"/>
      <c r="AM717" s="512"/>
      <c r="AN717" s="512"/>
    </row>
    <row r="718" spans="1:40" ht="15.75" customHeight="1">
      <c r="A718" s="512"/>
      <c r="B718" s="582"/>
      <c r="C718" s="512"/>
      <c r="D718" s="512"/>
      <c r="E718" s="512"/>
      <c r="F718" s="512"/>
      <c r="G718" s="512"/>
      <c r="H718" s="512"/>
      <c r="I718" s="512"/>
      <c r="J718" s="512"/>
      <c r="K718" s="512"/>
      <c r="L718" s="512"/>
      <c r="M718" s="512"/>
      <c r="N718" s="512"/>
      <c r="O718" s="512"/>
      <c r="P718" s="512"/>
      <c r="Q718" s="512"/>
      <c r="R718" s="512"/>
      <c r="S718" s="512"/>
      <c r="T718" s="512"/>
      <c r="U718" s="512"/>
      <c r="V718" s="512"/>
      <c r="W718" s="512"/>
      <c r="X718" s="512"/>
      <c r="Y718" s="512"/>
      <c r="Z718" s="512"/>
      <c r="AA718" s="512"/>
      <c r="AB718" s="512"/>
      <c r="AC718" s="512"/>
      <c r="AD718" s="512"/>
      <c r="AE718" s="512"/>
      <c r="AF718" s="512"/>
      <c r="AG718" s="512"/>
      <c r="AH718" s="512"/>
      <c r="AI718" s="512"/>
      <c r="AJ718" s="512"/>
      <c r="AK718" s="512"/>
      <c r="AL718" s="512"/>
      <c r="AM718" s="512"/>
      <c r="AN718" s="512"/>
    </row>
    <row r="719" spans="1:40" ht="15.75" customHeight="1">
      <c r="A719" s="512"/>
      <c r="B719" s="582"/>
      <c r="C719" s="512"/>
      <c r="D719" s="512"/>
      <c r="E719" s="512"/>
      <c r="F719" s="512"/>
      <c r="G719" s="512"/>
      <c r="H719" s="512"/>
      <c r="I719" s="512"/>
      <c r="J719" s="512"/>
      <c r="K719" s="512"/>
      <c r="L719" s="512"/>
      <c r="M719" s="512"/>
      <c r="N719" s="512"/>
      <c r="O719" s="512"/>
      <c r="P719" s="512"/>
      <c r="Q719" s="512"/>
      <c r="R719" s="512"/>
      <c r="S719" s="512"/>
      <c r="T719" s="512"/>
      <c r="U719" s="512"/>
      <c r="V719" s="512"/>
      <c r="W719" s="512"/>
      <c r="X719" s="512"/>
      <c r="Y719" s="512"/>
      <c r="Z719" s="512"/>
      <c r="AA719" s="512"/>
      <c r="AB719" s="512"/>
      <c r="AC719" s="512"/>
      <c r="AD719" s="512"/>
      <c r="AE719" s="512"/>
      <c r="AF719" s="512"/>
      <c r="AG719" s="512"/>
      <c r="AH719" s="512"/>
      <c r="AI719" s="512"/>
      <c r="AJ719" s="512"/>
      <c r="AK719" s="512"/>
      <c r="AL719" s="512"/>
      <c r="AM719" s="512"/>
      <c r="AN719" s="512"/>
    </row>
    <row r="720" spans="1:40" ht="15.75" customHeight="1">
      <c r="A720" s="512"/>
      <c r="B720" s="582"/>
      <c r="C720" s="512"/>
      <c r="D720" s="512"/>
      <c r="E720" s="512"/>
      <c r="F720" s="512"/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/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</row>
    <row r="721" spans="1:40" ht="15.75" customHeight="1">
      <c r="A721" s="512"/>
      <c r="B721" s="582"/>
      <c r="C721" s="512"/>
      <c r="D721" s="512"/>
      <c r="E721" s="512"/>
      <c r="F721" s="512"/>
      <c r="G721" s="512"/>
      <c r="H721" s="512"/>
      <c r="I721" s="512"/>
      <c r="J721" s="512"/>
      <c r="K721" s="512"/>
      <c r="L721" s="512"/>
      <c r="M721" s="512"/>
      <c r="N721" s="512"/>
      <c r="O721" s="512"/>
      <c r="P721" s="512"/>
      <c r="Q721" s="512"/>
      <c r="R721" s="512"/>
      <c r="S721" s="512"/>
      <c r="T721" s="512"/>
      <c r="U721" s="512"/>
      <c r="V721" s="512"/>
      <c r="W721" s="512"/>
      <c r="X721" s="512"/>
      <c r="Y721" s="512"/>
      <c r="Z721" s="512"/>
      <c r="AA721" s="512"/>
      <c r="AB721" s="512"/>
      <c r="AC721" s="512"/>
      <c r="AD721" s="512"/>
      <c r="AE721" s="512"/>
      <c r="AF721" s="512"/>
      <c r="AG721" s="512"/>
      <c r="AH721" s="512"/>
      <c r="AI721" s="512"/>
      <c r="AJ721" s="512"/>
      <c r="AK721" s="512"/>
      <c r="AL721" s="512"/>
      <c r="AM721" s="512"/>
      <c r="AN721" s="512"/>
    </row>
    <row r="722" spans="1:40" ht="15.75" customHeight="1">
      <c r="A722" s="512"/>
      <c r="B722" s="582"/>
      <c r="C722" s="512"/>
      <c r="D722" s="512"/>
      <c r="E722" s="512"/>
      <c r="F722" s="512"/>
      <c r="G722" s="512"/>
      <c r="H722" s="512"/>
      <c r="I722" s="512"/>
      <c r="J722" s="512"/>
      <c r="K722" s="512"/>
      <c r="L722" s="512"/>
      <c r="M722" s="512"/>
      <c r="N722" s="512"/>
      <c r="O722" s="512"/>
      <c r="P722" s="512"/>
      <c r="Q722" s="512"/>
      <c r="R722" s="512"/>
      <c r="S722" s="512"/>
      <c r="T722" s="512"/>
      <c r="U722" s="512"/>
      <c r="V722" s="512"/>
      <c r="W722" s="512"/>
      <c r="X722" s="512"/>
      <c r="Y722" s="512"/>
      <c r="Z722" s="512"/>
      <c r="AA722" s="512"/>
      <c r="AB722" s="512"/>
      <c r="AC722" s="512"/>
      <c r="AD722" s="512"/>
      <c r="AE722" s="512"/>
      <c r="AF722" s="512"/>
      <c r="AG722" s="512"/>
      <c r="AH722" s="512"/>
      <c r="AI722" s="512"/>
      <c r="AJ722" s="512"/>
      <c r="AK722" s="512"/>
      <c r="AL722" s="512"/>
      <c r="AM722" s="512"/>
      <c r="AN722" s="512"/>
    </row>
    <row r="723" spans="1:40" ht="15.75" customHeight="1">
      <c r="A723" s="512"/>
      <c r="B723" s="582"/>
      <c r="C723" s="512"/>
      <c r="D723" s="512"/>
      <c r="E723" s="512"/>
      <c r="F723" s="512"/>
      <c r="G723" s="512"/>
      <c r="H723" s="512"/>
      <c r="I723" s="512"/>
      <c r="J723" s="512"/>
      <c r="K723" s="512"/>
      <c r="L723" s="512"/>
      <c r="M723" s="512"/>
      <c r="N723" s="512"/>
      <c r="O723" s="512"/>
      <c r="P723" s="512"/>
      <c r="Q723" s="512"/>
      <c r="R723" s="512"/>
      <c r="S723" s="512"/>
      <c r="T723" s="512"/>
      <c r="U723" s="512"/>
      <c r="V723" s="512"/>
      <c r="W723" s="512"/>
      <c r="X723" s="512"/>
      <c r="Y723" s="512"/>
      <c r="Z723" s="512"/>
      <c r="AA723" s="512"/>
      <c r="AB723" s="512"/>
      <c r="AC723" s="512"/>
      <c r="AD723" s="512"/>
      <c r="AE723" s="512"/>
      <c r="AF723" s="512"/>
      <c r="AG723" s="512"/>
      <c r="AH723" s="512"/>
      <c r="AI723" s="512"/>
      <c r="AJ723" s="512"/>
      <c r="AK723" s="512"/>
      <c r="AL723" s="512"/>
      <c r="AM723" s="512"/>
      <c r="AN723" s="512"/>
    </row>
    <row r="724" spans="1:40" ht="15.75" customHeight="1">
      <c r="A724" s="512"/>
      <c r="B724" s="582"/>
      <c r="C724" s="512"/>
      <c r="D724" s="512"/>
      <c r="E724" s="512"/>
      <c r="F724" s="512"/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/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</row>
    <row r="725" spans="1:40" ht="15.75" customHeight="1">
      <c r="A725" s="512"/>
      <c r="B725" s="582"/>
      <c r="C725" s="512"/>
      <c r="D725" s="512"/>
      <c r="E725" s="512"/>
      <c r="F725" s="512"/>
      <c r="G725" s="512"/>
      <c r="H725" s="512"/>
      <c r="I725" s="512"/>
      <c r="J725" s="512"/>
      <c r="K725" s="512"/>
      <c r="L725" s="512"/>
      <c r="M725" s="512"/>
      <c r="N725" s="512"/>
      <c r="O725" s="512"/>
      <c r="P725" s="512"/>
      <c r="Q725" s="512"/>
      <c r="R725" s="512"/>
      <c r="S725" s="512"/>
      <c r="T725" s="512"/>
      <c r="U725" s="512"/>
      <c r="V725" s="512"/>
      <c r="W725" s="512"/>
      <c r="X725" s="512"/>
      <c r="Y725" s="512"/>
      <c r="Z725" s="512"/>
      <c r="AA725" s="512"/>
      <c r="AB725" s="512"/>
      <c r="AC725" s="512"/>
      <c r="AD725" s="512"/>
      <c r="AE725" s="512"/>
      <c r="AF725" s="512"/>
      <c r="AG725" s="512"/>
      <c r="AH725" s="512"/>
      <c r="AI725" s="512"/>
      <c r="AJ725" s="512"/>
      <c r="AK725" s="512"/>
      <c r="AL725" s="512"/>
      <c r="AM725" s="512"/>
      <c r="AN725" s="512"/>
    </row>
    <row r="726" spans="1:40" ht="15.75" customHeight="1">
      <c r="A726" s="512"/>
      <c r="B726" s="582"/>
      <c r="C726" s="512"/>
      <c r="D726" s="512"/>
      <c r="E726" s="512"/>
      <c r="F726" s="512"/>
      <c r="G726" s="512"/>
      <c r="H726" s="512"/>
      <c r="I726" s="512"/>
      <c r="J726" s="512"/>
      <c r="K726" s="512"/>
      <c r="L726" s="512"/>
      <c r="M726" s="512"/>
      <c r="N726" s="512"/>
      <c r="O726" s="512"/>
      <c r="P726" s="512"/>
      <c r="Q726" s="512"/>
      <c r="R726" s="512"/>
      <c r="S726" s="512"/>
      <c r="T726" s="512"/>
      <c r="U726" s="512"/>
      <c r="V726" s="512"/>
      <c r="W726" s="512"/>
      <c r="X726" s="512"/>
      <c r="Y726" s="512"/>
      <c r="Z726" s="512"/>
      <c r="AA726" s="512"/>
      <c r="AB726" s="512"/>
      <c r="AC726" s="512"/>
      <c r="AD726" s="512"/>
      <c r="AE726" s="512"/>
      <c r="AF726" s="512"/>
      <c r="AG726" s="512"/>
      <c r="AH726" s="512"/>
      <c r="AI726" s="512"/>
      <c r="AJ726" s="512"/>
      <c r="AK726" s="512"/>
      <c r="AL726" s="512"/>
      <c r="AM726" s="512"/>
      <c r="AN726" s="512"/>
    </row>
    <row r="727" spans="1:40" ht="15.75" customHeight="1">
      <c r="A727" s="512"/>
      <c r="B727" s="582"/>
      <c r="C727" s="512"/>
      <c r="D727" s="512"/>
      <c r="E727" s="512"/>
      <c r="F727" s="512"/>
      <c r="G727" s="512"/>
      <c r="H727" s="512"/>
      <c r="I727" s="512"/>
      <c r="J727" s="512"/>
      <c r="K727" s="512"/>
      <c r="L727" s="512"/>
      <c r="M727" s="512"/>
      <c r="N727" s="512"/>
      <c r="O727" s="512"/>
      <c r="P727" s="512"/>
      <c r="Q727" s="512"/>
      <c r="R727" s="512"/>
      <c r="S727" s="512"/>
      <c r="T727" s="512"/>
      <c r="U727" s="512"/>
      <c r="V727" s="512"/>
      <c r="W727" s="512"/>
      <c r="X727" s="512"/>
      <c r="Y727" s="512"/>
      <c r="Z727" s="512"/>
      <c r="AA727" s="512"/>
      <c r="AB727" s="512"/>
      <c r="AC727" s="512"/>
      <c r="AD727" s="512"/>
      <c r="AE727" s="512"/>
      <c r="AF727" s="512"/>
      <c r="AG727" s="512"/>
      <c r="AH727" s="512"/>
      <c r="AI727" s="512"/>
      <c r="AJ727" s="512"/>
      <c r="AK727" s="512"/>
      <c r="AL727" s="512"/>
      <c r="AM727" s="512"/>
      <c r="AN727" s="512"/>
    </row>
    <row r="728" spans="1:40" ht="15.75" customHeight="1">
      <c r="A728" s="512"/>
      <c r="B728" s="582"/>
      <c r="C728" s="512"/>
      <c r="D728" s="512"/>
      <c r="E728" s="512"/>
      <c r="F728" s="512"/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/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</row>
    <row r="729" spans="1:40" ht="15.75" customHeight="1">
      <c r="A729" s="512"/>
      <c r="B729" s="582"/>
      <c r="C729" s="512"/>
      <c r="D729" s="512"/>
      <c r="E729" s="512"/>
      <c r="F729" s="512"/>
      <c r="G729" s="512"/>
      <c r="H729" s="512"/>
      <c r="I729" s="512"/>
      <c r="J729" s="512"/>
      <c r="K729" s="512"/>
      <c r="L729" s="512"/>
      <c r="M729" s="512"/>
      <c r="N729" s="512"/>
      <c r="O729" s="512"/>
      <c r="P729" s="512"/>
      <c r="Q729" s="512"/>
      <c r="R729" s="512"/>
      <c r="S729" s="512"/>
      <c r="T729" s="512"/>
      <c r="U729" s="512"/>
      <c r="V729" s="512"/>
      <c r="W729" s="512"/>
      <c r="X729" s="512"/>
      <c r="Y729" s="512"/>
      <c r="Z729" s="512"/>
      <c r="AA729" s="512"/>
      <c r="AB729" s="512"/>
      <c r="AC729" s="512"/>
      <c r="AD729" s="512"/>
      <c r="AE729" s="512"/>
      <c r="AF729" s="512"/>
      <c r="AG729" s="512"/>
      <c r="AH729" s="512"/>
      <c r="AI729" s="512"/>
      <c r="AJ729" s="512"/>
      <c r="AK729" s="512"/>
      <c r="AL729" s="512"/>
      <c r="AM729" s="512"/>
      <c r="AN729" s="512"/>
    </row>
    <row r="730" spans="1:40" ht="15.75" customHeight="1">
      <c r="A730" s="512"/>
      <c r="B730" s="582"/>
      <c r="C730" s="512"/>
      <c r="D730" s="512"/>
      <c r="E730" s="512"/>
      <c r="F730" s="512"/>
      <c r="G730" s="512"/>
      <c r="H730" s="512"/>
      <c r="I730" s="512"/>
      <c r="J730" s="512"/>
      <c r="K730" s="512"/>
      <c r="L730" s="512"/>
      <c r="M730" s="512"/>
      <c r="N730" s="512"/>
      <c r="O730" s="512"/>
      <c r="P730" s="512"/>
      <c r="Q730" s="512"/>
      <c r="R730" s="512"/>
      <c r="S730" s="512"/>
      <c r="T730" s="512"/>
      <c r="U730" s="512"/>
      <c r="V730" s="512"/>
      <c r="W730" s="512"/>
      <c r="X730" s="512"/>
      <c r="Y730" s="512"/>
      <c r="Z730" s="512"/>
      <c r="AA730" s="512"/>
      <c r="AB730" s="512"/>
      <c r="AC730" s="512"/>
      <c r="AD730" s="512"/>
      <c r="AE730" s="512"/>
      <c r="AF730" s="512"/>
      <c r="AG730" s="512"/>
      <c r="AH730" s="512"/>
      <c r="AI730" s="512"/>
      <c r="AJ730" s="512"/>
      <c r="AK730" s="512"/>
      <c r="AL730" s="512"/>
      <c r="AM730" s="512"/>
      <c r="AN730" s="512"/>
    </row>
    <row r="731" spans="1:40" ht="15.75" customHeight="1">
      <c r="A731" s="512"/>
      <c r="B731" s="582"/>
      <c r="C731" s="512"/>
      <c r="D731" s="512"/>
      <c r="E731" s="512"/>
      <c r="F731" s="512"/>
      <c r="G731" s="512"/>
      <c r="H731" s="512"/>
      <c r="I731" s="512"/>
      <c r="J731" s="512"/>
      <c r="K731" s="512"/>
      <c r="L731" s="512"/>
      <c r="M731" s="512"/>
      <c r="N731" s="512"/>
      <c r="O731" s="512"/>
      <c r="P731" s="512"/>
      <c r="Q731" s="512"/>
      <c r="R731" s="512"/>
      <c r="S731" s="512"/>
      <c r="T731" s="512"/>
      <c r="U731" s="512"/>
      <c r="V731" s="512"/>
      <c r="W731" s="512"/>
      <c r="X731" s="512"/>
      <c r="Y731" s="512"/>
      <c r="Z731" s="512"/>
      <c r="AA731" s="512"/>
      <c r="AB731" s="512"/>
      <c r="AC731" s="512"/>
      <c r="AD731" s="512"/>
      <c r="AE731" s="512"/>
      <c r="AF731" s="512"/>
      <c r="AG731" s="512"/>
      <c r="AH731" s="512"/>
      <c r="AI731" s="512"/>
      <c r="AJ731" s="512"/>
      <c r="AK731" s="512"/>
      <c r="AL731" s="512"/>
      <c r="AM731" s="512"/>
      <c r="AN731" s="512"/>
    </row>
    <row r="732" spans="1:40" ht="15.75" customHeight="1">
      <c r="A732" s="512"/>
      <c r="B732" s="582"/>
      <c r="C732" s="512"/>
      <c r="D732" s="512"/>
      <c r="E732" s="512"/>
      <c r="F732" s="512"/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/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</row>
    <row r="733" spans="1:40" ht="15.75" customHeight="1">
      <c r="A733" s="512"/>
      <c r="B733" s="582"/>
      <c r="C733" s="512"/>
      <c r="D733" s="512"/>
      <c r="E733" s="512"/>
      <c r="F733" s="512"/>
      <c r="G733" s="512"/>
      <c r="H733" s="512"/>
      <c r="I733" s="512"/>
      <c r="J733" s="512"/>
      <c r="K733" s="512"/>
      <c r="L733" s="512"/>
      <c r="M733" s="512"/>
      <c r="N733" s="512"/>
      <c r="O733" s="512"/>
      <c r="P733" s="512"/>
      <c r="Q733" s="512"/>
      <c r="R733" s="512"/>
      <c r="S733" s="512"/>
      <c r="T733" s="512"/>
      <c r="U733" s="512"/>
      <c r="V733" s="512"/>
      <c r="W733" s="512"/>
      <c r="X733" s="512"/>
      <c r="Y733" s="512"/>
      <c r="Z733" s="512"/>
      <c r="AA733" s="512"/>
      <c r="AB733" s="512"/>
      <c r="AC733" s="512"/>
      <c r="AD733" s="512"/>
      <c r="AE733" s="512"/>
      <c r="AF733" s="512"/>
      <c r="AG733" s="512"/>
      <c r="AH733" s="512"/>
      <c r="AI733" s="512"/>
      <c r="AJ733" s="512"/>
      <c r="AK733" s="512"/>
      <c r="AL733" s="512"/>
      <c r="AM733" s="512"/>
      <c r="AN733" s="512"/>
    </row>
    <row r="734" spans="1:40" ht="15.75" customHeight="1">
      <c r="A734" s="512"/>
      <c r="B734" s="582"/>
      <c r="C734" s="512"/>
      <c r="D734" s="512"/>
      <c r="E734" s="512"/>
      <c r="F734" s="512"/>
      <c r="G734" s="512"/>
      <c r="H734" s="512"/>
      <c r="I734" s="512"/>
      <c r="J734" s="512"/>
      <c r="K734" s="512"/>
      <c r="L734" s="512"/>
      <c r="M734" s="512"/>
      <c r="N734" s="512"/>
      <c r="O734" s="512"/>
      <c r="P734" s="512"/>
      <c r="Q734" s="512"/>
      <c r="R734" s="512"/>
      <c r="S734" s="512"/>
      <c r="T734" s="512"/>
      <c r="U734" s="512"/>
      <c r="V734" s="512"/>
      <c r="W734" s="512"/>
      <c r="X734" s="512"/>
      <c r="Y734" s="512"/>
      <c r="Z734" s="512"/>
      <c r="AA734" s="512"/>
      <c r="AB734" s="512"/>
      <c r="AC734" s="512"/>
      <c r="AD734" s="512"/>
      <c r="AE734" s="512"/>
      <c r="AF734" s="512"/>
      <c r="AG734" s="512"/>
      <c r="AH734" s="512"/>
      <c r="AI734" s="512"/>
      <c r="AJ734" s="512"/>
      <c r="AK734" s="512"/>
      <c r="AL734" s="512"/>
      <c r="AM734" s="512"/>
      <c r="AN734" s="512"/>
    </row>
    <row r="735" spans="1:40" ht="15.75" customHeight="1">
      <c r="A735" s="512"/>
      <c r="B735" s="582"/>
      <c r="C735" s="512"/>
      <c r="D735" s="512"/>
      <c r="E735" s="512"/>
      <c r="F735" s="512"/>
      <c r="G735" s="512"/>
      <c r="H735" s="512"/>
      <c r="I735" s="512"/>
      <c r="J735" s="512"/>
      <c r="K735" s="512"/>
      <c r="L735" s="512"/>
      <c r="M735" s="512"/>
      <c r="N735" s="512"/>
      <c r="O735" s="512"/>
      <c r="P735" s="512"/>
      <c r="Q735" s="512"/>
      <c r="R735" s="512"/>
      <c r="S735" s="512"/>
      <c r="T735" s="512"/>
      <c r="U735" s="512"/>
      <c r="V735" s="512"/>
      <c r="W735" s="512"/>
      <c r="X735" s="512"/>
      <c r="Y735" s="512"/>
      <c r="Z735" s="512"/>
      <c r="AA735" s="512"/>
      <c r="AB735" s="512"/>
      <c r="AC735" s="512"/>
      <c r="AD735" s="512"/>
      <c r="AE735" s="512"/>
      <c r="AF735" s="512"/>
      <c r="AG735" s="512"/>
      <c r="AH735" s="512"/>
      <c r="AI735" s="512"/>
      <c r="AJ735" s="512"/>
      <c r="AK735" s="512"/>
      <c r="AL735" s="512"/>
      <c r="AM735" s="512"/>
      <c r="AN735" s="512"/>
    </row>
    <row r="736" spans="1:40" ht="15.75" customHeight="1">
      <c r="A736" s="512"/>
      <c r="B736" s="582"/>
      <c r="C736" s="512"/>
      <c r="D736" s="512"/>
      <c r="E736" s="512"/>
      <c r="F736" s="512"/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/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</row>
    <row r="737" spans="1:40" ht="15.75" customHeight="1">
      <c r="A737" s="512"/>
      <c r="B737" s="582"/>
      <c r="C737" s="512"/>
      <c r="D737" s="512"/>
      <c r="E737" s="512"/>
      <c r="F737" s="512"/>
      <c r="G737" s="512"/>
      <c r="H737" s="512"/>
      <c r="I737" s="512"/>
      <c r="J737" s="512"/>
      <c r="K737" s="512"/>
      <c r="L737" s="512"/>
      <c r="M737" s="512"/>
      <c r="N737" s="512"/>
      <c r="O737" s="512"/>
      <c r="P737" s="512"/>
      <c r="Q737" s="512"/>
      <c r="R737" s="512"/>
      <c r="S737" s="512"/>
      <c r="T737" s="512"/>
      <c r="U737" s="512"/>
      <c r="V737" s="512"/>
      <c r="W737" s="512"/>
      <c r="X737" s="512"/>
      <c r="Y737" s="512"/>
      <c r="Z737" s="512"/>
      <c r="AA737" s="512"/>
      <c r="AB737" s="512"/>
      <c r="AC737" s="512"/>
      <c r="AD737" s="512"/>
      <c r="AE737" s="512"/>
      <c r="AF737" s="512"/>
      <c r="AG737" s="512"/>
      <c r="AH737" s="512"/>
      <c r="AI737" s="512"/>
      <c r="AJ737" s="512"/>
      <c r="AK737" s="512"/>
      <c r="AL737" s="512"/>
      <c r="AM737" s="512"/>
      <c r="AN737" s="512"/>
    </row>
    <row r="738" spans="1:40" ht="15.75" customHeight="1">
      <c r="A738" s="512"/>
      <c r="B738" s="582"/>
      <c r="C738" s="512"/>
      <c r="D738" s="512"/>
      <c r="E738" s="512"/>
      <c r="F738" s="512"/>
      <c r="G738" s="512"/>
      <c r="H738" s="512"/>
      <c r="I738" s="512"/>
      <c r="J738" s="512"/>
      <c r="K738" s="512"/>
      <c r="L738" s="512"/>
      <c r="M738" s="512"/>
      <c r="N738" s="512"/>
      <c r="O738" s="512"/>
      <c r="P738" s="512"/>
      <c r="Q738" s="512"/>
      <c r="R738" s="512"/>
      <c r="S738" s="512"/>
      <c r="T738" s="512"/>
      <c r="U738" s="512"/>
      <c r="V738" s="512"/>
      <c r="W738" s="512"/>
      <c r="X738" s="512"/>
      <c r="Y738" s="512"/>
      <c r="Z738" s="512"/>
      <c r="AA738" s="512"/>
      <c r="AB738" s="512"/>
      <c r="AC738" s="512"/>
      <c r="AD738" s="512"/>
      <c r="AE738" s="512"/>
      <c r="AF738" s="512"/>
      <c r="AG738" s="512"/>
      <c r="AH738" s="512"/>
      <c r="AI738" s="512"/>
      <c r="AJ738" s="512"/>
      <c r="AK738" s="512"/>
      <c r="AL738" s="512"/>
      <c r="AM738" s="512"/>
      <c r="AN738" s="512"/>
    </row>
    <row r="739" spans="1:40" ht="15.75" customHeight="1">
      <c r="A739" s="512"/>
      <c r="B739" s="582"/>
      <c r="C739" s="512"/>
      <c r="D739" s="512"/>
      <c r="E739" s="512"/>
      <c r="F739" s="512"/>
      <c r="G739" s="512"/>
      <c r="H739" s="512"/>
      <c r="I739" s="512"/>
      <c r="J739" s="512"/>
      <c r="K739" s="512"/>
      <c r="L739" s="512"/>
      <c r="M739" s="512"/>
      <c r="N739" s="512"/>
      <c r="O739" s="512"/>
      <c r="P739" s="512"/>
      <c r="Q739" s="512"/>
      <c r="R739" s="512"/>
      <c r="S739" s="512"/>
      <c r="T739" s="512"/>
      <c r="U739" s="512"/>
      <c r="V739" s="512"/>
      <c r="W739" s="512"/>
      <c r="X739" s="512"/>
      <c r="Y739" s="512"/>
      <c r="Z739" s="512"/>
      <c r="AA739" s="512"/>
      <c r="AB739" s="512"/>
      <c r="AC739" s="512"/>
      <c r="AD739" s="512"/>
      <c r="AE739" s="512"/>
      <c r="AF739" s="512"/>
      <c r="AG739" s="512"/>
      <c r="AH739" s="512"/>
      <c r="AI739" s="512"/>
      <c r="AJ739" s="512"/>
      <c r="AK739" s="512"/>
      <c r="AL739" s="512"/>
      <c r="AM739" s="512"/>
      <c r="AN739" s="512"/>
    </row>
    <row r="740" spans="1:40" ht="15.75" customHeight="1">
      <c r="A740" s="512"/>
      <c r="B740" s="582"/>
      <c r="C740" s="512"/>
      <c r="D740" s="512"/>
      <c r="E740" s="512"/>
      <c r="F740" s="512"/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/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</row>
    <row r="741" spans="1:40" ht="15.75" customHeight="1">
      <c r="A741" s="512"/>
      <c r="B741" s="582"/>
      <c r="C741" s="512"/>
      <c r="D741" s="512"/>
      <c r="E741" s="512"/>
      <c r="F741" s="512"/>
      <c r="G741" s="512"/>
      <c r="H741" s="512"/>
      <c r="I741" s="512"/>
      <c r="J741" s="512"/>
      <c r="K741" s="512"/>
      <c r="L741" s="512"/>
      <c r="M741" s="512"/>
      <c r="N741" s="512"/>
      <c r="O741" s="512"/>
      <c r="P741" s="512"/>
      <c r="Q741" s="512"/>
      <c r="R741" s="512"/>
      <c r="S741" s="512"/>
      <c r="T741" s="512"/>
      <c r="U741" s="512"/>
      <c r="V741" s="512"/>
      <c r="W741" s="512"/>
      <c r="X741" s="512"/>
      <c r="Y741" s="512"/>
      <c r="Z741" s="512"/>
      <c r="AA741" s="512"/>
      <c r="AB741" s="512"/>
      <c r="AC741" s="512"/>
      <c r="AD741" s="512"/>
      <c r="AE741" s="512"/>
      <c r="AF741" s="512"/>
      <c r="AG741" s="512"/>
      <c r="AH741" s="512"/>
      <c r="AI741" s="512"/>
      <c r="AJ741" s="512"/>
      <c r="AK741" s="512"/>
      <c r="AL741" s="512"/>
      <c r="AM741" s="512"/>
      <c r="AN741" s="512"/>
    </row>
    <row r="742" spans="1:40" ht="15.75" customHeight="1">
      <c r="A742" s="512"/>
      <c r="B742" s="582"/>
      <c r="C742" s="512"/>
      <c r="D742" s="512"/>
      <c r="E742" s="512"/>
      <c r="F742" s="512"/>
      <c r="G742" s="512"/>
      <c r="H742" s="512"/>
      <c r="I742" s="512"/>
      <c r="J742" s="512"/>
      <c r="K742" s="512"/>
      <c r="L742" s="512"/>
      <c r="M742" s="512"/>
      <c r="N742" s="512"/>
      <c r="O742" s="512"/>
      <c r="P742" s="512"/>
      <c r="Q742" s="512"/>
      <c r="R742" s="512"/>
      <c r="S742" s="512"/>
      <c r="T742" s="512"/>
      <c r="U742" s="512"/>
      <c r="V742" s="512"/>
      <c r="W742" s="512"/>
      <c r="X742" s="512"/>
      <c r="Y742" s="512"/>
      <c r="Z742" s="512"/>
      <c r="AA742" s="512"/>
      <c r="AB742" s="512"/>
      <c r="AC742" s="512"/>
      <c r="AD742" s="512"/>
      <c r="AE742" s="512"/>
      <c r="AF742" s="512"/>
      <c r="AG742" s="512"/>
      <c r="AH742" s="512"/>
      <c r="AI742" s="512"/>
      <c r="AJ742" s="512"/>
      <c r="AK742" s="512"/>
      <c r="AL742" s="512"/>
      <c r="AM742" s="512"/>
      <c r="AN742" s="512"/>
    </row>
    <row r="743" spans="1:40" ht="15.75" customHeight="1">
      <c r="A743" s="512"/>
      <c r="B743" s="582"/>
      <c r="C743" s="512"/>
      <c r="D743" s="512"/>
      <c r="E743" s="512"/>
      <c r="F743" s="512"/>
      <c r="G743" s="512"/>
      <c r="H743" s="512"/>
      <c r="I743" s="512"/>
      <c r="J743" s="512"/>
      <c r="K743" s="512"/>
      <c r="L743" s="512"/>
      <c r="M743" s="512"/>
      <c r="N743" s="512"/>
      <c r="O743" s="512"/>
      <c r="P743" s="512"/>
      <c r="Q743" s="512"/>
      <c r="R743" s="512"/>
      <c r="S743" s="512"/>
      <c r="T743" s="512"/>
      <c r="U743" s="512"/>
      <c r="V743" s="512"/>
      <c r="W743" s="512"/>
      <c r="X743" s="512"/>
      <c r="Y743" s="512"/>
      <c r="Z743" s="512"/>
      <c r="AA743" s="512"/>
      <c r="AB743" s="512"/>
      <c r="AC743" s="512"/>
      <c r="AD743" s="512"/>
      <c r="AE743" s="512"/>
      <c r="AF743" s="512"/>
      <c r="AG743" s="512"/>
      <c r="AH743" s="512"/>
      <c r="AI743" s="512"/>
      <c r="AJ743" s="512"/>
      <c r="AK743" s="512"/>
      <c r="AL743" s="512"/>
      <c r="AM743" s="512"/>
      <c r="AN743" s="512"/>
    </row>
    <row r="744" spans="1:40" ht="15.75" customHeight="1">
      <c r="A744" s="512"/>
      <c r="B744" s="582"/>
      <c r="C744" s="512"/>
      <c r="D744" s="512"/>
      <c r="E744" s="512"/>
      <c r="F744" s="512"/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/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</row>
    <row r="745" spans="1:40" ht="15.75" customHeight="1">
      <c r="A745" s="512"/>
      <c r="B745" s="582"/>
      <c r="C745" s="512"/>
      <c r="D745" s="512"/>
      <c r="E745" s="512"/>
      <c r="F745" s="512"/>
      <c r="G745" s="512"/>
      <c r="H745" s="512"/>
      <c r="I745" s="512"/>
      <c r="J745" s="512"/>
      <c r="K745" s="512"/>
      <c r="L745" s="512"/>
      <c r="M745" s="512"/>
      <c r="N745" s="512"/>
      <c r="O745" s="512"/>
      <c r="P745" s="512"/>
      <c r="Q745" s="512"/>
      <c r="R745" s="512"/>
      <c r="S745" s="512"/>
      <c r="T745" s="512"/>
      <c r="U745" s="512"/>
      <c r="V745" s="512"/>
      <c r="W745" s="512"/>
      <c r="X745" s="512"/>
      <c r="Y745" s="512"/>
      <c r="Z745" s="512"/>
      <c r="AA745" s="512"/>
      <c r="AB745" s="512"/>
      <c r="AC745" s="512"/>
      <c r="AD745" s="512"/>
      <c r="AE745" s="512"/>
      <c r="AF745" s="512"/>
      <c r="AG745" s="512"/>
      <c r="AH745" s="512"/>
      <c r="AI745" s="512"/>
      <c r="AJ745" s="512"/>
      <c r="AK745" s="512"/>
      <c r="AL745" s="512"/>
      <c r="AM745" s="512"/>
      <c r="AN745" s="512"/>
    </row>
    <row r="746" spans="1:40" ht="15.75" customHeight="1">
      <c r="A746" s="512"/>
      <c r="B746" s="582"/>
      <c r="C746" s="512"/>
      <c r="D746" s="512"/>
      <c r="E746" s="512"/>
      <c r="F746" s="512"/>
      <c r="G746" s="512"/>
      <c r="H746" s="512"/>
      <c r="I746" s="512"/>
      <c r="J746" s="512"/>
      <c r="K746" s="512"/>
      <c r="L746" s="512"/>
      <c r="M746" s="512"/>
      <c r="N746" s="512"/>
      <c r="O746" s="512"/>
      <c r="P746" s="512"/>
      <c r="Q746" s="512"/>
      <c r="R746" s="512"/>
      <c r="S746" s="512"/>
      <c r="T746" s="512"/>
      <c r="U746" s="512"/>
      <c r="V746" s="512"/>
      <c r="W746" s="512"/>
      <c r="X746" s="512"/>
      <c r="Y746" s="512"/>
      <c r="Z746" s="512"/>
      <c r="AA746" s="512"/>
      <c r="AB746" s="512"/>
      <c r="AC746" s="512"/>
      <c r="AD746" s="512"/>
      <c r="AE746" s="512"/>
      <c r="AF746" s="512"/>
      <c r="AG746" s="512"/>
      <c r="AH746" s="512"/>
      <c r="AI746" s="512"/>
      <c r="AJ746" s="512"/>
      <c r="AK746" s="512"/>
      <c r="AL746" s="512"/>
      <c r="AM746" s="512"/>
      <c r="AN746" s="512"/>
    </row>
    <row r="747" spans="1:40" ht="15.75" customHeight="1">
      <c r="A747" s="512"/>
      <c r="B747" s="582"/>
      <c r="C747" s="512"/>
      <c r="D747" s="512"/>
      <c r="E747" s="512"/>
      <c r="F747" s="512"/>
      <c r="G747" s="512"/>
      <c r="H747" s="512"/>
      <c r="I747" s="512"/>
      <c r="J747" s="512"/>
      <c r="K747" s="512"/>
      <c r="L747" s="512"/>
      <c r="M747" s="512"/>
      <c r="N747" s="512"/>
      <c r="O747" s="512"/>
      <c r="P747" s="512"/>
      <c r="Q747" s="512"/>
      <c r="R747" s="512"/>
      <c r="S747" s="512"/>
      <c r="T747" s="512"/>
      <c r="U747" s="512"/>
      <c r="V747" s="512"/>
      <c r="W747" s="512"/>
      <c r="X747" s="512"/>
      <c r="Y747" s="512"/>
      <c r="Z747" s="512"/>
      <c r="AA747" s="512"/>
      <c r="AB747" s="512"/>
      <c r="AC747" s="512"/>
      <c r="AD747" s="512"/>
      <c r="AE747" s="512"/>
      <c r="AF747" s="512"/>
      <c r="AG747" s="512"/>
      <c r="AH747" s="512"/>
      <c r="AI747" s="512"/>
      <c r="AJ747" s="512"/>
      <c r="AK747" s="512"/>
      <c r="AL747" s="512"/>
      <c r="AM747" s="512"/>
      <c r="AN747" s="512"/>
    </row>
    <row r="748" spans="1:40" ht="15.75" customHeight="1">
      <c r="A748" s="512"/>
      <c r="B748" s="582"/>
      <c r="C748" s="512"/>
      <c r="D748" s="512"/>
      <c r="E748" s="512"/>
      <c r="F748" s="512"/>
      <c r="G748" s="512"/>
      <c r="H748" s="512"/>
      <c r="I748" s="512"/>
      <c r="J748" s="512"/>
      <c r="K748" s="512"/>
      <c r="L748" s="512"/>
      <c r="M748" s="512"/>
      <c r="N748" s="512"/>
      <c r="O748" s="512"/>
      <c r="P748" s="512"/>
      <c r="Q748" s="512"/>
      <c r="R748" s="512"/>
      <c r="S748" s="512"/>
      <c r="T748" s="512"/>
      <c r="U748" s="512"/>
      <c r="V748" s="512"/>
      <c r="W748" s="512"/>
      <c r="X748" s="512"/>
      <c r="Y748" s="512"/>
      <c r="Z748" s="512"/>
      <c r="AA748" s="512"/>
      <c r="AB748" s="512"/>
      <c r="AC748" s="512"/>
      <c r="AD748" s="512"/>
      <c r="AE748" s="512"/>
      <c r="AF748" s="512"/>
      <c r="AG748" s="512"/>
      <c r="AH748" s="512"/>
      <c r="AI748" s="512"/>
      <c r="AJ748" s="512"/>
      <c r="AK748" s="512"/>
      <c r="AL748" s="512"/>
      <c r="AM748" s="512"/>
      <c r="AN748" s="512"/>
    </row>
    <row r="749" spans="1:40" ht="15.75" customHeight="1">
      <c r="A749" s="512"/>
      <c r="B749" s="582"/>
      <c r="C749" s="512"/>
      <c r="D749" s="512"/>
      <c r="E749" s="512"/>
      <c r="F749" s="512"/>
      <c r="G749" s="512"/>
      <c r="H749" s="512"/>
      <c r="I749" s="512"/>
      <c r="J749" s="512"/>
      <c r="K749" s="512"/>
      <c r="L749" s="512"/>
      <c r="M749" s="512"/>
      <c r="N749" s="512"/>
      <c r="O749" s="512"/>
      <c r="P749" s="512"/>
      <c r="Q749" s="512"/>
      <c r="R749" s="512"/>
      <c r="S749" s="512"/>
      <c r="T749" s="512"/>
      <c r="U749" s="512"/>
      <c r="V749" s="512"/>
      <c r="W749" s="512"/>
      <c r="X749" s="512"/>
      <c r="Y749" s="512"/>
      <c r="Z749" s="512"/>
      <c r="AA749" s="512"/>
      <c r="AB749" s="512"/>
      <c r="AC749" s="512"/>
      <c r="AD749" s="512"/>
      <c r="AE749" s="512"/>
      <c r="AF749" s="512"/>
      <c r="AG749" s="512"/>
      <c r="AH749" s="512"/>
      <c r="AI749" s="512"/>
      <c r="AJ749" s="512"/>
      <c r="AK749" s="512"/>
      <c r="AL749" s="512"/>
      <c r="AM749" s="512"/>
      <c r="AN749" s="512"/>
    </row>
    <row r="750" spans="1:40" ht="15.75" customHeight="1">
      <c r="A750" s="512"/>
      <c r="B750" s="582"/>
      <c r="C750" s="512"/>
      <c r="D750" s="512"/>
      <c r="E750" s="512"/>
      <c r="F750" s="512"/>
      <c r="G750" s="512"/>
      <c r="H750" s="512"/>
      <c r="I750" s="512"/>
      <c r="J750" s="512"/>
      <c r="K750" s="512"/>
      <c r="L750" s="512"/>
      <c r="M750" s="512"/>
      <c r="N750" s="512"/>
      <c r="O750" s="512"/>
      <c r="P750" s="512"/>
      <c r="Q750" s="512"/>
      <c r="R750" s="512"/>
      <c r="S750" s="512"/>
      <c r="T750" s="512"/>
      <c r="U750" s="512"/>
      <c r="V750" s="512"/>
      <c r="W750" s="512"/>
      <c r="X750" s="512"/>
      <c r="Y750" s="512"/>
      <c r="Z750" s="512"/>
      <c r="AA750" s="512"/>
      <c r="AB750" s="512"/>
      <c r="AC750" s="512"/>
      <c r="AD750" s="512"/>
      <c r="AE750" s="512"/>
      <c r="AF750" s="512"/>
      <c r="AG750" s="512"/>
      <c r="AH750" s="512"/>
      <c r="AI750" s="512"/>
      <c r="AJ750" s="512"/>
      <c r="AK750" s="512"/>
      <c r="AL750" s="512"/>
      <c r="AM750" s="512"/>
      <c r="AN750" s="512"/>
    </row>
    <row r="751" spans="1:40" ht="15.75" customHeight="1">
      <c r="A751" s="512"/>
      <c r="B751" s="582"/>
      <c r="C751" s="512"/>
      <c r="D751" s="512"/>
      <c r="E751" s="512"/>
      <c r="F751" s="512"/>
      <c r="G751" s="512"/>
      <c r="H751" s="512"/>
      <c r="I751" s="512"/>
      <c r="J751" s="512"/>
      <c r="K751" s="512"/>
      <c r="L751" s="512"/>
      <c r="M751" s="512"/>
      <c r="N751" s="512"/>
      <c r="O751" s="512"/>
      <c r="P751" s="512"/>
      <c r="Q751" s="512"/>
      <c r="R751" s="512"/>
      <c r="S751" s="512"/>
      <c r="T751" s="512"/>
      <c r="U751" s="512"/>
      <c r="V751" s="512"/>
      <c r="W751" s="512"/>
      <c r="X751" s="512"/>
      <c r="Y751" s="512"/>
      <c r="Z751" s="512"/>
      <c r="AA751" s="512"/>
      <c r="AB751" s="512"/>
      <c r="AC751" s="512"/>
      <c r="AD751" s="512"/>
      <c r="AE751" s="512"/>
      <c r="AF751" s="512"/>
      <c r="AG751" s="512"/>
      <c r="AH751" s="512"/>
      <c r="AI751" s="512"/>
      <c r="AJ751" s="512"/>
      <c r="AK751" s="512"/>
      <c r="AL751" s="512"/>
      <c r="AM751" s="512"/>
      <c r="AN751" s="512"/>
    </row>
    <row r="752" spans="1:40" ht="15.75" customHeight="1">
      <c r="A752" s="512"/>
      <c r="B752" s="582"/>
      <c r="C752" s="512"/>
      <c r="D752" s="512"/>
      <c r="E752" s="512"/>
      <c r="F752" s="512"/>
      <c r="G752" s="512"/>
      <c r="H752" s="512"/>
      <c r="I752" s="512"/>
      <c r="J752" s="512"/>
      <c r="K752" s="512"/>
      <c r="L752" s="512"/>
      <c r="M752" s="512"/>
      <c r="N752" s="512"/>
      <c r="O752" s="512"/>
      <c r="P752" s="512"/>
      <c r="Q752" s="512"/>
      <c r="R752" s="512"/>
      <c r="S752" s="512"/>
      <c r="T752" s="512"/>
      <c r="U752" s="512"/>
      <c r="V752" s="512"/>
      <c r="W752" s="512"/>
      <c r="X752" s="512"/>
      <c r="Y752" s="512"/>
      <c r="Z752" s="512"/>
      <c r="AA752" s="512"/>
      <c r="AB752" s="512"/>
      <c r="AC752" s="512"/>
      <c r="AD752" s="512"/>
      <c r="AE752" s="512"/>
      <c r="AF752" s="512"/>
      <c r="AG752" s="512"/>
      <c r="AH752" s="512"/>
      <c r="AI752" s="512"/>
      <c r="AJ752" s="512"/>
      <c r="AK752" s="512"/>
      <c r="AL752" s="512"/>
      <c r="AM752" s="512"/>
      <c r="AN752" s="512"/>
    </row>
    <row r="753" spans="1:40" ht="15.75" customHeight="1">
      <c r="A753" s="512"/>
      <c r="B753" s="582"/>
      <c r="C753" s="512"/>
      <c r="D753" s="512"/>
      <c r="E753" s="512"/>
      <c r="F753" s="512"/>
      <c r="G753" s="512"/>
      <c r="H753" s="512"/>
      <c r="I753" s="512"/>
      <c r="J753" s="512"/>
      <c r="K753" s="512"/>
      <c r="L753" s="512"/>
      <c r="M753" s="512"/>
      <c r="N753" s="512"/>
      <c r="O753" s="512"/>
      <c r="P753" s="512"/>
      <c r="Q753" s="512"/>
      <c r="R753" s="512"/>
      <c r="S753" s="512"/>
      <c r="T753" s="512"/>
      <c r="U753" s="512"/>
      <c r="V753" s="512"/>
      <c r="W753" s="512"/>
      <c r="X753" s="512"/>
      <c r="Y753" s="512"/>
      <c r="Z753" s="512"/>
      <c r="AA753" s="512"/>
      <c r="AB753" s="512"/>
      <c r="AC753" s="512"/>
      <c r="AD753" s="512"/>
      <c r="AE753" s="512"/>
      <c r="AF753" s="512"/>
      <c r="AG753" s="512"/>
      <c r="AH753" s="512"/>
      <c r="AI753" s="512"/>
      <c r="AJ753" s="512"/>
      <c r="AK753" s="512"/>
      <c r="AL753" s="512"/>
      <c r="AM753" s="512"/>
      <c r="AN753" s="512"/>
    </row>
    <row r="754" spans="1:40" ht="15.75" customHeight="1">
      <c r="A754" s="512"/>
      <c r="B754" s="582"/>
      <c r="C754" s="512"/>
      <c r="D754" s="512"/>
      <c r="E754" s="512"/>
      <c r="F754" s="512"/>
      <c r="G754" s="512"/>
      <c r="H754" s="512"/>
      <c r="I754" s="512"/>
      <c r="J754" s="512"/>
      <c r="K754" s="512"/>
      <c r="L754" s="512"/>
      <c r="M754" s="512"/>
      <c r="N754" s="512"/>
      <c r="O754" s="512"/>
      <c r="P754" s="512"/>
      <c r="Q754" s="512"/>
      <c r="R754" s="512"/>
      <c r="S754" s="512"/>
      <c r="T754" s="512"/>
      <c r="U754" s="512"/>
      <c r="V754" s="512"/>
      <c r="W754" s="512"/>
      <c r="X754" s="512"/>
      <c r="Y754" s="512"/>
      <c r="Z754" s="512"/>
      <c r="AA754" s="512"/>
      <c r="AB754" s="512"/>
      <c r="AC754" s="512"/>
      <c r="AD754" s="512"/>
      <c r="AE754" s="512"/>
      <c r="AF754" s="512"/>
      <c r="AG754" s="512"/>
      <c r="AH754" s="512"/>
      <c r="AI754" s="512"/>
      <c r="AJ754" s="512"/>
      <c r="AK754" s="512"/>
      <c r="AL754" s="512"/>
      <c r="AM754" s="512"/>
      <c r="AN754" s="512"/>
    </row>
    <row r="755" spans="1:40" ht="15.75" customHeight="1">
      <c r="A755" s="512"/>
      <c r="B755" s="582"/>
      <c r="C755" s="512"/>
      <c r="D755" s="512"/>
      <c r="E755" s="512"/>
      <c r="F755" s="512"/>
      <c r="G755" s="512"/>
      <c r="H755" s="512"/>
      <c r="I755" s="512"/>
      <c r="J755" s="512"/>
      <c r="K755" s="512"/>
      <c r="L755" s="512"/>
      <c r="M755" s="512"/>
      <c r="N755" s="512"/>
      <c r="O755" s="512"/>
      <c r="P755" s="512"/>
      <c r="Q755" s="512"/>
      <c r="R755" s="512"/>
      <c r="S755" s="512"/>
      <c r="T755" s="512"/>
      <c r="U755" s="512"/>
      <c r="V755" s="512"/>
      <c r="W755" s="512"/>
      <c r="X755" s="512"/>
      <c r="Y755" s="512"/>
      <c r="Z755" s="512"/>
      <c r="AA755" s="512"/>
      <c r="AB755" s="512"/>
      <c r="AC755" s="512"/>
      <c r="AD755" s="512"/>
      <c r="AE755" s="512"/>
      <c r="AF755" s="512"/>
      <c r="AG755" s="512"/>
      <c r="AH755" s="512"/>
      <c r="AI755" s="512"/>
      <c r="AJ755" s="512"/>
      <c r="AK755" s="512"/>
      <c r="AL755" s="512"/>
      <c r="AM755" s="512"/>
      <c r="AN755" s="512"/>
    </row>
    <row r="756" spans="1:40" ht="15.75" customHeight="1">
      <c r="A756" s="512"/>
      <c r="B756" s="582"/>
      <c r="C756" s="512"/>
      <c r="D756" s="512"/>
      <c r="E756" s="512"/>
      <c r="F756" s="512"/>
      <c r="G756" s="512"/>
      <c r="H756" s="512"/>
      <c r="I756" s="512"/>
      <c r="J756" s="512"/>
      <c r="K756" s="512"/>
      <c r="L756" s="512"/>
      <c r="M756" s="512"/>
      <c r="N756" s="512"/>
      <c r="O756" s="512"/>
      <c r="P756" s="512"/>
      <c r="Q756" s="512"/>
      <c r="R756" s="512"/>
      <c r="S756" s="512"/>
      <c r="T756" s="512"/>
      <c r="U756" s="512"/>
      <c r="V756" s="512"/>
      <c r="W756" s="512"/>
      <c r="X756" s="512"/>
      <c r="Y756" s="512"/>
      <c r="Z756" s="512"/>
      <c r="AA756" s="512"/>
      <c r="AB756" s="512"/>
      <c r="AC756" s="512"/>
      <c r="AD756" s="512"/>
      <c r="AE756" s="512"/>
      <c r="AF756" s="512"/>
      <c r="AG756" s="512"/>
      <c r="AH756" s="512"/>
      <c r="AI756" s="512"/>
      <c r="AJ756" s="512"/>
      <c r="AK756" s="512"/>
      <c r="AL756" s="512"/>
      <c r="AM756" s="512"/>
      <c r="AN756" s="512"/>
    </row>
    <row r="757" spans="1:40" ht="15.75" customHeight="1">
      <c r="A757" s="512"/>
      <c r="B757" s="582"/>
      <c r="C757" s="512"/>
      <c r="D757" s="512"/>
      <c r="E757" s="512"/>
      <c r="F757" s="512"/>
      <c r="G757" s="512"/>
      <c r="H757" s="512"/>
      <c r="I757" s="512"/>
      <c r="J757" s="512"/>
      <c r="K757" s="512"/>
      <c r="L757" s="512"/>
      <c r="M757" s="512"/>
      <c r="N757" s="512"/>
      <c r="O757" s="512"/>
      <c r="P757" s="512"/>
      <c r="Q757" s="512"/>
      <c r="R757" s="512"/>
      <c r="S757" s="512"/>
      <c r="T757" s="512"/>
      <c r="U757" s="512"/>
      <c r="V757" s="512"/>
      <c r="W757" s="512"/>
      <c r="X757" s="512"/>
      <c r="Y757" s="512"/>
      <c r="Z757" s="512"/>
      <c r="AA757" s="512"/>
      <c r="AB757" s="512"/>
      <c r="AC757" s="512"/>
      <c r="AD757" s="512"/>
      <c r="AE757" s="512"/>
      <c r="AF757" s="512"/>
      <c r="AG757" s="512"/>
      <c r="AH757" s="512"/>
      <c r="AI757" s="512"/>
      <c r="AJ757" s="512"/>
      <c r="AK757" s="512"/>
      <c r="AL757" s="512"/>
      <c r="AM757" s="512"/>
      <c r="AN757" s="512"/>
    </row>
    <row r="758" spans="1:40" ht="15.75" customHeight="1">
      <c r="A758" s="512"/>
      <c r="B758" s="582"/>
      <c r="C758" s="512"/>
      <c r="D758" s="512"/>
      <c r="E758" s="512"/>
      <c r="F758" s="512"/>
      <c r="G758" s="512"/>
      <c r="H758" s="512"/>
      <c r="I758" s="512"/>
      <c r="J758" s="512"/>
      <c r="K758" s="512"/>
      <c r="L758" s="512"/>
      <c r="M758" s="512"/>
      <c r="N758" s="512"/>
      <c r="O758" s="512"/>
      <c r="P758" s="512"/>
      <c r="Q758" s="512"/>
      <c r="R758" s="512"/>
      <c r="S758" s="512"/>
      <c r="T758" s="512"/>
      <c r="U758" s="512"/>
      <c r="V758" s="512"/>
      <c r="W758" s="512"/>
      <c r="X758" s="512"/>
      <c r="Y758" s="512"/>
      <c r="Z758" s="512"/>
      <c r="AA758" s="512"/>
      <c r="AB758" s="512"/>
      <c r="AC758" s="512"/>
      <c r="AD758" s="512"/>
      <c r="AE758" s="512"/>
      <c r="AF758" s="512"/>
      <c r="AG758" s="512"/>
      <c r="AH758" s="512"/>
      <c r="AI758" s="512"/>
      <c r="AJ758" s="512"/>
      <c r="AK758" s="512"/>
      <c r="AL758" s="512"/>
      <c r="AM758" s="512"/>
      <c r="AN758" s="512"/>
    </row>
    <row r="759" spans="1:40" ht="15.75" customHeight="1">
      <c r="A759" s="512"/>
      <c r="B759" s="582"/>
      <c r="C759" s="512"/>
      <c r="D759" s="512"/>
      <c r="E759" s="512"/>
      <c r="F759" s="512"/>
      <c r="G759" s="512"/>
      <c r="H759" s="512"/>
      <c r="I759" s="512"/>
      <c r="J759" s="512"/>
      <c r="K759" s="512"/>
      <c r="L759" s="512"/>
      <c r="M759" s="512"/>
      <c r="N759" s="512"/>
      <c r="O759" s="512"/>
      <c r="P759" s="512"/>
      <c r="Q759" s="512"/>
      <c r="R759" s="512"/>
      <c r="S759" s="512"/>
      <c r="T759" s="512"/>
      <c r="U759" s="512"/>
      <c r="V759" s="512"/>
      <c r="W759" s="512"/>
      <c r="X759" s="512"/>
      <c r="Y759" s="512"/>
      <c r="Z759" s="512"/>
      <c r="AA759" s="512"/>
      <c r="AB759" s="512"/>
      <c r="AC759" s="512"/>
      <c r="AD759" s="512"/>
      <c r="AE759" s="512"/>
      <c r="AF759" s="512"/>
      <c r="AG759" s="512"/>
      <c r="AH759" s="512"/>
      <c r="AI759" s="512"/>
      <c r="AJ759" s="512"/>
      <c r="AK759" s="512"/>
      <c r="AL759" s="512"/>
      <c r="AM759" s="512"/>
      <c r="AN759" s="512"/>
    </row>
    <row r="760" spans="1:40" ht="15.75" customHeight="1">
      <c r="A760" s="512"/>
      <c r="B760" s="582"/>
      <c r="C760" s="512"/>
      <c r="D760" s="512"/>
      <c r="E760" s="512"/>
      <c r="F760" s="512"/>
      <c r="G760" s="512"/>
      <c r="H760" s="512"/>
      <c r="I760" s="512"/>
      <c r="J760" s="512"/>
      <c r="K760" s="512"/>
      <c r="L760" s="512"/>
      <c r="M760" s="512"/>
      <c r="N760" s="512"/>
      <c r="O760" s="512"/>
      <c r="P760" s="512"/>
      <c r="Q760" s="512"/>
      <c r="R760" s="512"/>
      <c r="S760" s="512"/>
      <c r="T760" s="512"/>
      <c r="U760" s="512"/>
      <c r="V760" s="512"/>
      <c r="W760" s="512"/>
      <c r="X760" s="512"/>
      <c r="Y760" s="512"/>
      <c r="Z760" s="512"/>
      <c r="AA760" s="512"/>
      <c r="AB760" s="512"/>
      <c r="AC760" s="512"/>
      <c r="AD760" s="512"/>
      <c r="AE760" s="512"/>
      <c r="AF760" s="512"/>
      <c r="AG760" s="512"/>
      <c r="AH760" s="512"/>
      <c r="AI760" s="512"/>
      <c r="AJ760" s="512"/>
      <c r="AK760" s="512"/>
      <c r="AL760" s="512"/>
      <c r="AM760" s="512"/>
      <c r="AN760" s="512"/>
    </row>
    <row r="761" spans="1:40" ht="15.75" customHeight="1">
      <c r="A761" s="512"/>
      <c r="B761" s="582"/>
      <c r="C761" s="512"/>
      <c r="D761" s="512"/>
      <c r="E761" s="512"/>
      <c r="F761" s="512"/>
      <c r="G761" s="512"/>
      <c r="H761" s="512"/>
      <c r="I761" s="512"/>
      <c r="J761" s="512"/>
      <c r="K761" s="512"/>
      <c r="L761" s="512"/>
      <c r="M761" s="512"/>
      <c r="N761" s="512"/>
      <c r="O761" s="512"/>
      <c r="P761" s="512"/>
      <c r="Q761" s="512"/>
      <c r="R761" s="512"/>
      <c r="S761" s="512"/>
      <c r="T761" s="512"/>
      <c r="U761" s="512"/>
      <c r="V761" s="512"/>
      <c r="W761" s="512"/>
      <c r="X761" s="512"/>
      <c r="Y761" s="512"/>
      <c r="Z761" s="512"/>
      <c r="AA761" s="512"/>
      <c r="AB761" s="512"/>
      <c r="AC761" s="512"/>
      <c r="AD761" s="512"/>
      <c r="AE761" s="512"/>
      <c r="AF761" s="512"/>
      <c r="AG761" s="512"/>
      <c r="AH761" s="512"/>
      <c r="AI761" s="512"/>
      <c r="AJ761" s="512"/>
      <c r="AK761" s="512"/>
      <c r="AL761" s="512"/>
      <c r="AM761" s="512"/>
      <c r="AN761" s="512"/>
    </row>
    <row r="762" spans="1:40" ht="15.75" customHeight="1">
      <c r="A762" s="512"/>
      <c r="B762" s="582"/>
      <c r="C762" s="512"/>
      <c r="D762" s="512"/>
      <c r="E762" s="512"/>
      <c r="F762" s="512"/>
      <c r="G762" s="512"/>
      <c r="H762" s="512"/>
      <c r="I762" s="512"/>
      <c r="J762" s="512"/>
      <c r="K762" s="512"/>
      <c r="L762" s="512"/>
      <c r="M762" s="512"/>
      <c r="N762" s="512"/>
      <c r="O762" s="512"/>
      <c r="P762" s="512"/>
      <c r="Q762" s="512"/>
      <c r="R762" s="512"/>
      <c r="S762" s="512"/>
      <c r="T762" s="512"/>
      <c r="U762" s="512"/>
      <c r="V762" s="512"/>
      <c r="W762" s="512"/>
      <c r="X762" s="512"/>
      <c r="Y762" s="512"/>
      <c r="Z762" s="512"/>
      <c r="AA762" s="512"/>
      <c r="AB762" s="512"/>
      <c r="AC762" s="512"/>
      <c r="AD762" s="512"/>
      <c r="AE762" s="512"/>
      <c r="AF762" s="512"/>
      <c r="AG762" s="512"/>
      <c r="AH762" s="512"/>
      <c r="AI762" s="512"/>
      <c r="AJ762" s="512"/>
      <c r="AK762" s="512"/>
      <c r="AL762" s="512"/>
      <c r="AM762" s="512"/>
      <c r="AN762" s="512"/>
    </row>
    <row r="763" spans="1:40" ht="15.75" customHeight="1">
      <c r="A763" s="512"/>
      <c r="B763" s="582"/>
      <c r="C763" s="512"/>
      <c r="D763" s="512"/>
      <c r="E763" s="512"/>
      <c r="F763" s="512"/>
      <c r="G763" s="512"/>
      <c r="H763" s="512"/>
      <c r="I763" s="512"/>
      <c r="J763" s="512"/>
      <c r="K763" s="512"/>
      <c r="L763" s="512"/>
      <c r="M763" s="512"/>
      <c r="N763" s="512"/>
      <c r="O763" s="512"/>
      <c r="P763" s="512"/>
      <c r="Q763" s="512"/>
      <c r="R763" s="512"/>
      <c r="S763" s="512"/>
      <c r="T763" s="512"/>
      <c r="U763" s="512"/>
      <c r="V763" s="512"/>
      <c r="W763" s="512"/>
      <c r="X763" s="512"/>
      <c r="Y763" s="512"/>
      <c r="Z763" s="512"/>
      <c r="AA763" s="512"/>
      <c r="AB763" s="512"/>
      <c r="AC763" s="512"/>
      <c r="AD763" s="512"/>
      <c r="AE763" s="512"/>
      <c r="AF763" s="512"/>
      <c r="AG763" s="512"/>
      <c r="AH763" s="512"/>
      <c r="AI763" s="512"/>
      <c r="AJ763" s="512"/>
      <c r="AK763" s="512"/>
      <c r="AL763" s="512"/>
      <c r="AM763" s="512"/>
      <c r="AN763" s="512"/>
    </row>
    <row r="764" spans="1:40" ht="15.75" customHeight="1">
      <c r="A764" s="512"/>
      <c r="B764" s="582"/>
      <c r="C764" s="512"/>
      <c r="D764" s="512"/>
      <c r="E764" s="512"/>
      <c r="F764" s="512"/>
      <c r="G764" s="512"/>
      <c r="H764" s="512"/>
      <c r="I764" s="512"/>
      <c r="J764" s="512"/>
      <c r="K764" s="512"/>
      <c r="L764" s="512"/>
      <c r="M764" s="512"/>
      <c r="N764" s="512"/>
      <c r="O764" s="512"/>
      <c r="P764" s="512"/>
      <c r="Q764" s="512"/>
      <c r="R764" s="512"/>
      <c r="S764" s="512"/>
      <c r="T764" s="512"/>
      <c r="U764" s="512"/>
      <c r="V764" s="512"/>
      <c r="W764" s="512"/>
      <c r="X764" s="512"/>
      <c r="Y764" s="512"/>
      <c r="Z764" s="512"/>
      <c r="AA764" s="512"/>
      <c r="AB764" s="512"/>
      <c r="AC764" s="512"/>
      <c r="AD764" s="512"/>
      <c r="AE764" s="512"/>
      <c r="AF764" s="512"/>
      <c r="AG764" s="512"/>
      <c r="AH764" s="512"/>
      <c r="AI764" s="512"/>
      <c r="AJ764" s="512"/>
      <c r="AK764" s="512"/>
      <c r="AL764" s="512"/>
      <c r="AM764" s="512"/>
      <c r="AN764" s="512"/>
    </row>
    <row r="765" spans="1:40" ht="15.75" customHeight="1">
      <c r="A765" s="512"/>
      <c r="B765" s="582"/>
      <c r="C765" s="512"/>
      <c r="D765" s="512"/>
      <c r="E765" s="512"/>
      <c r="F765" s="512"/>
      <c r="G765" s="512"/>
      <c r="H765" s="512"/>
      <c r="I765" s="512"/>
      <c r="J765" s="512"/>
      <c r="K765" s="512"/>
      <c r="L765" s="512"/>
      <c r="M765" s="512"/>
      <c r="N765" s="512"/>
      <c r="O765" s="512"/>
      <c r="P765" s="512"/>
      <c r="Q765" s="512"/>
      <c r="R765" s="512"/>
      <c r="S765" s="512"/>
      <c r="T765" s="512"/>
      <c r="U765" s="512"/>
      <c r="V765" s="512"/>
      <c r="W765" s="512"/>
      <c r="X765" s="512"/>
      <c r="Y765" s="512"/>
      <c r="Z765" s="512"/>
      <c r="AA765" s="512"/>
      <c r="AB765" s="512"/>
      <c r="AC765" s="512"/>
      <c r="AD765" s="512"/>
      <c r="AE765" s="512"/>
      <c r="AF765" s="512"/>
      <c r="AG765" s="512"/>
      <c r="AH765" s="512"/>
      <c r="AI765" s="512"/>
      <c r="AJ765" s="512"/>
      <c r="AK765" s="512"/>
      <c r="AL765" s="512"/>
      <c r="AM765" s="512"/>
      <c r="AN765" s="512"/>
    </row>
    <row r="766" spans="1:40" ht="15.75" customHeight="1">
      <c r="A766" s="512"/>
      <c r="B766" s="582"/>
      <c r="C766" s="512"/>
      <c r="D766" s="512"/>
      <c r="E766" s="512"/>
      <c r="F766" s="512"/>
      <c r="G766" s="512"/>
      <c r="H766" s="512"/>
      <c r="I766" s="512"/>
      <c r="J766" s="512"/>
      <c r="K766" s="512"/>
      <c r="L766" s="512"/>
      <c r="M766" s="512"/>
      <c r="N766" s="512"/>
      <c r="O766" s="512"/>
      <c r="P766" s="512"/>
      <c r="Q766" s="512"/>
      <c r="R766" s="512"/>
      <c r="S766" s="512"/>
      <c r="T766" s="512"/>
      <c r="U766" s="512"/>
      <c r="V766" s="512"/>
      <c r="W766" s="512"/>
      <c r="X766" s="512"/>
      <c r="Y766" s="512"/>
      <c r="Z766" s="512"/>
      <c r="AA766" s="512"/>
      <c r="AB766" s="512"/>
      <c r="AC766" s="512"/>
      <c r="AD766" s="512"/>
      <c r="AE766" s="512"/>
      <c r="AF766" s="512"/>
      <c r="AG766" s="512"/>
      <c r="AH766" s="512"/>
      <c r="AI766" s="512"/>
      <c r="AJ766" s="512"/>
      <c r="AK766" s="512"/>
      <c r="AL766" s="512"/>
      <c r="AM766" s="512"/>
      <c r="AN766" s="512"/>
    </row>
    <row r="767" spans="1:40" ht="15.75" customHeight="1">
      <c r="A767" s="512"/>
      <c r="B767" s="582"/>
      <c r="C767" s="512"/>
      <c r="D767" s="512"/>
      <c r="E767" s="512"/>
      <c r="F767" s="512"/>
      <c r="G767" s="512"/>
      <c r="H767" s="512"/>
      <c r="I767" s="512"/>
      <c r="J767" s="512"/>
      <c r="K767" s="512"/>
      <c r="L767" s="512"/>
      <c r="M767" s="512"/>
      <c r="N767" s="512"/>
      <c r="O767" s="512"/>
      <c r="P767" s="512"/>
      <c r="Q767" s="512"/>
      <c r="R767" s="512"/>
      <c r="S767" s="512"/>
      <c r="T767" s="512"/>
      <c r="U767" s="512"/>
      <c r="V767" s="512"/>
      <c r="W767" s="512"/>
      <c r="X767" s="512"/>
      <c r="Y767" s="512"/>
      <c r="Z767" s="512"/>
      <c r="AA767" s="512"/>
      <c r="AB767" s="512"/>
      <c r="AC767" s="512"/>
      <c r="AD767" s="512"/>
      <c r="AE767" s="512"/>
      <c r="AF767" s="512"/>
      <c r="AG767" s="512"/>
      <c r="AH767" s="512"/>
      <c r="AI767" s="512"/>
      <c r="AJ767" s="512"/>
      <c r="AK767" s="512"/>
      <c r="AL767" s="512"/>
      <c r="AM767" s="512"/>
      <c r="AN767" s="512"/>
    </row>
    <row r="768" spans="1:40" ht="15.75" customHeight="1">
      <c r="A768" s="512"/>
      <c r="B768" s="582"/>
      <c r="C768" s="512"/>
      <c r="D768" s="512"/>
      <c r="E768" s="512"/>
      <c r="F768" s="512"/>
      <c r="G768" s="512"/>
      <c r="H768" s="512"/>
      <c r="I768" s="512"/>
      <c r="J768" s="512"/>
      <c r="K768" s="512"/>
      <c r="L768" s="512"/>
      <c r="M768" s="512"/>
      <c r="N768" s="512"/>
      <c r="O768" s="512"/>
      <c r="P768" s="512"/>
      <c r="Q768" s="512"/>
      <c r="R768" s="512"/>
      <c r="S768" s="512"/>
      <c r="T768" s="512"/>
      <c r="U768" s="512"/>
      <c r="V768" s="512"/>
      <c r="W768" s="512"/>
      <c r="X768" s="512"/>
      <c r="Y768" s="512"/>
      <c r="Z768" s="512"/>
      <c r="AA768" s="512"/>
      <c r="AB768" s="512"/>
      <c r="AC768" s="512"/>
      <c r="AD768" s="512"/>
      <c r="AE768" s="512"/>
      <c r="AF768" s="512"/>
      <c r="AG768" s="512"/>
      <c r="AH768" s="512"/>
      <c r="AI768" s="512"/>
      <c r="AJ768" s="512"/>
      <c r="AK768" s="512"/>
      <c r="AL768" s="512"/>
      <c r="AM768" s="512"/>
      <c r="AN768" s="512"/>
    </row>
    <row r="769" spans="1:40" ht="15.75" customHeight="1">
      <c r="A769" s="512"/>
      <c r="B769" s="582"/>
      <c r="C769" s="512"/>
      <c r="D769" s="512"/>
      <c r="E769" s="512"/>
      <c r="F769" s="512"/>
      <c r="G769" s="512"/>
      <c r="H769" s="512"/>
      <c r="I769" s="512"/>
      <c r="J769" s="512"/>
      <c r="K769" s="512"/>
      <c r="L769" s="512"/>
      <c r="M769" s="512"/>
      <c r="N769" s="512"/>
      <c r="O769" s="512"/>
      <c r="P769" s="512"/>
      <c r="Q769" s="512"/>
      <c r="R769" s="512"/>
      <c r="S769" s="512"/>
      <c r="T769" s="512"/>
      <c r="U769" s="512"/>
      <c r="V769" s="512"/>
      <c r="W769" s="512"/>
      <c r="X769" s="512"/>
      <c r="Y769" s="512"/>
      <c r="Z769" s="512"/>
      <c r="AA769" s="512"/>
      <c r="AB769" s="512"/>
      <c r="AC769" s="512"/>
      <c r="AD769" s="512"/>
      <c r="AE769" s="512"/>
      <c r="AF769" s="512"/>
      <c r="AG769" s="512"/>
      <c r="AH769" s="512"/>
      <c r="AI769" s="512"/>
      <c r="AJ769" s="512"/>
      <c r="AK769" s="512"/>
      <c r="AL769" s="512"/>
      <c r="AM769" s="512"/>
      <c r="AN769" s="512"/>
    </row>
    <row r="770" spans="1:40" ht="15.75" customHeight="1">
      <c r="A770" s="512"/>
      <c r="B770" s="582"/>
      <c r="C770" s="512"/>
      <c r="D770" s="512"/>
      <c r="E770" s="512"/>
      <c r="F770" s="512"/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/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</row>
    <row r="771" spans="1:40" ht="15.75" customHeight="1">
      <c r="A771" s="512"/>
      <c r="B771" s="582"/>
      <c r="C771" s="512"/>
      <c r="D771" s="512"/>
      <c r="E771" s="512"/>
      <c r="F771" s="512"/>
      <c r="G771" s="512"/>
      <c r="H771" s="512"/>
      <c r="I771" s="512"/>
      <c r="J771" s="512"/>
      <c r="K771" s="512"/>
      <c r="L771" s="512"/>
      <c r="M771" s="512"/>
      <c r="N771" s="512"/>
      <c r="O771" s="512"/>
      <c r="P771" s="512"/>
      <c r="Q771" s="512"/>
      <c r="R771" s="512"/>
      <c r="S771" s="512"/>
      <c r="T771" s="512"/>
      <c r="U771" s="512"/>
      <c r="V771" s="512"/>
      <c r="W771" s="512"/>
      <c r="X771" s="512"/>
      <c r="Y771" s="512"/>
      <c r="Z771" s="512"/>
      <c r="AA771" s="512"/>
      <c r="AB771" s="512"/>
      <c r="AC771" s="512"/>
      <c r="AD771" s="512"/>
      <c r="AE771" s="512"/>
      <c r="AF771" s="512"/>
      <c r="AG771" s="512"/>
      <c r="AH771" s="512"/>
      <c r="AI771" s="512"/>
      <c r="AJ771" s="512"/>
      <c r="AK771" s="512"/>
      <c r="AL771" s="512"/>
      <c r="AM771" s="512"/>
      <c r="AN771" s="512"/>
    </row>
    <row r="772" spans="1:40" ht="15.75" customHeight="1">
      <c r="A772" s="512"/>
      <c r="B772" s="582"/>
      <c r="C772" s="512"/>
      <c r="D772" s="512"/>
      <c r="E772" s="512"/>
      <c r="F772" s="512"/>
      <c r="G772" s="512"/>
      <c r="H772" s="512"/>
      <c r="I772" s="512"/>
      <c r="J772" s="512"/>
      <c r="K772" s="512"/>
      <c r="L772" s="512"/>
      <c r="M772" s="512"/>
      <c r="N772" s="512"/>
      <c r="O772" s="512"/>
      <c r="P772" s="512"/>
      <c r="Q772" s="512"/>
      <c r="R772" s="512"/>
      <c r="S772" s="512"/>
      <c r="T772" s="512"/>
      <c r="U772" s="512"/>
      <c r="V772" s="512"/>
      <c r="W772" s="512"/>
      <c r="X772" s="512"/>
      <c r="Y772" s="512"/>
      <c r="Z772" s="512"/>
      <c r="AA772" s="512"/>
      <c r="AB772" s="512"/>
      <c r="AC772" s="512"/>
      <c r="AD772" s="512"/>
      <c r="AE772" s="512"/>
      <c r="AF772" s="512"/>
      <c r="AG772" s="512"/>
      <c r="AH772" s="512"/>
      <c r="AI772" s="512"/>
      <c r="AJ772" s="512"/>
      <c r="AK772" s="512"/>
      <c r="AL772" s="512"/>
      <c r="AM772" s="512"/>
      <c r="AN772" s="512"/>
    </row>
    <row r="773" spans="1:40" ht="15.75" customHeight="1">
      <c r="A773" s="512"/>
      <c r="B773" s="582"/>
      <c r="C773" s="512"/>
      <c r="D773" s="512"/>
      <c r="E773" s="512"/>
      <c r="F773" s="512"/>
      <c r="G773" s="512"/>
      <c r="H773" s="512"/>
      <c r="I773" s="512"/>
      <c r="J773" s="512"/>
      <c r="K773" s="512"/>
      <c r="L773" s="512"/>
      <c r="M773" s="512"/>
      <c r="N773" s="512"/>
      <c r="O773" s="512"/>
      <c r="P773" s="512"/>
      <c r="Q773" s="512"/>
      <c r="R773" s="512"/>
      <c r="S773" s="512"/>
      <c r="T773" s="512"/>
      <c r="U773" s="512"/>
      <c r="V773" s="512"/>
      <c r="W773" s="512"/>
      <c r="X773" s="512"/>
      <c r="Y773" s="512"/>
      <c r="Z773" s="512"/>
      <c r="AA773" s="512"/>
      <c r="AB773" s="512"/>
      <c r="AC773" s="512"/>
      <c r="AD773" s="512"/>
      <c r="AE773" s="512"/>
      <c r="AF773" s="512"/>
      <c r="AG773" s="512"/>
      <c r="AH773" s="512"/>
      <c r="AI773" s="512"/>
      <c r="AJ773" s="512"/>
      <c r="AK773" s="512"/>
      <c r="AL773" s="512"/>
      <c r="AM773" s="512"/>
      <c r="AN773" s="512"/>
    </row>
    <row r="774" spans="1:40" ht="15.75" customHeight="1">
      <c r="A774" s="512"/>
      <c r="B774" s="582"/>
      <c r="C774" s="512"/>
      <c r="D774" s="512"/>
      <c r="E774" s="512"/>
      <c r="F774" s="512"/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/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</row>
    <row r="775" spans="1:40" ht="15.75" customHeight="1">
      <c r="A775" s="512"/>
      <c r="B775" s="582"/>
      <c r="C775" s="512"/>
      <c r="D775" s="512"/>
      <c r="E775" s="512"/>
      <c r="F775" s="512"/>
      <c r="G775" s="512"/>
      <c r="H775" s="512"/>
      <c r="I775" s="512"/>
      <c r="J775" s="512"/>
      <c r="K775" s="512"/>
      <c r="L775" s="512"/>
      <c r="M775" s="512"/>
      <c r="N775" s="512"/>
      <c r="O775" s="512"/>
      <c r="P775" s="512"/>
      <c r="Q775" s="512"/>
      <c r="R775" s="512"/>
      <c r="S775" s="512"/>
      <c r="T775" s="512"/>
      <c r="U775" s="512"/>
      <c r="V775" s="512"/>
      <c r="W775" s="512"/>
      <c r="X775" s="512"/>
      <c r="Y775" s="512"/>
      <c r="Z775" s="512"/>
      <c r="AA775" s="512"/>
      <c r="AB775" s="512"/>
      <c r="AC775" s="512"/>
      <c r="AD775" s="512"/>
      <c r="AE775" s="512"/>
      <c r="AF775" s="512"/>
      <c r="AG775" s="512"/>
      <c r="AH775" s="512"/>
      <c r="AI775" s="512"/>
      <c r="AJ775" s="512"/>
      <c r="AK775" s="512"/>
      <c r="AL775" s="512"/>
      <c r="AM775" s="512"/>
      <c r="AN775" s="512"/>
    </row>
    <row r="776" spans="1:40" ht="15.75" customHeight="1">
      <c r="A776" s="512"/>
      <c r="B776" s="582"/>
      <c r="C776" s="512"/>
      <c r="D776" s="512"/>
      <c r="E776" s="512"/>
      <c r="F776" s="512"/>
      <c r="G776" s="512"/>
      <c r="H776" s="512"/>
      <c r="I776" s="512"/>
      <c r="J776" s="512"/>
      <c r="K776" s="512"/>
      <c r="L776" s="512"/>
      <c r="M776" s="512"/>
      <c r="N776" s="512"/>
      <c r="O776" s="512"/>
      <c r="P776" s="512"/>
      <c r="Q776" s="512"/>
      <c r="R776" s="512"/>
      <c r="S776" s="512"/>
      <c r="T776" s="512"/>
      <c r="U776" s="512"/>
      <c r="V776" s="512"/>
      <c r="W776" s="512"/>
      <c r="X776" s="512"/>
      <c r="Y776" s="512"/>
      <c r="Z776" s="512"/>
      <c r="AA776" s="512"/>
      <c r="AB776" s="512"/>
      <c r="AC776" s="512"/>
      <c r="AD776" s="512"/>
      <c r="AE776" s="512"/>
      <c r="AF776" s="512"/>
      <c r="AG776" s="512"/>
      <c r="AH776" s="512"/>
      <c r="AI776" s="512"/>
      <c r="AJ776" s="512"/>
      <c r="AK776" s="512"/>
      <c r="AL776" s="512"/>
      <c r="AM776" s="512"/>
      <c r="AN776" s="512"/>
    </row>
    <row r="777" spans="1:40" ht="15.75" customHeight="1">
      <c r="A777" s="512"/>
      <c r="B777" s="582"/>
      <c r="C777" s="512"/>
      <c r="D777" s="512"/>
      <c r="E777" s="512"/>
      <c r="F777" s="512"/>
      <c r="G777" s="512"/>
      <c r="H777" s="512"/>
      <c r="I777" s="512"/>
      <c r="J777" s="512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  <c r="V777" s="512"/>
      <c r="W777" s="512"/>
      <c r="X777" s="512"/>
      <c r="Y777" s="512"/>
      <c r="Z777" s="512"/>
      <c r="AA777" s="512"/>
      <c r="AB777" s="512"/>
      <c r="AC777" s="512"/>
      <c r="AD777" s="512"/>
      <c r="AE777" s="512"/>
      <c r="AF777" s="512"/>
      <c r="AG777" s="512"/>
      <c r="AH777" s="512"/>
      <c r="AI777" s="512"/>
      <c r="AJ777" s="512"/>
      <c r="AK777" s="512"/>
      <c r="AL777" s="512"/>
      <c r="AM777" s="512"/>
      <c r="AN777" s="512"/>
    </row>
    <row r="778" spans="1:40" ht="15.75" customHeight="1">
      <c r="A778" s="512"/>
      <c r="B778" s="582"/>
      <c r="C778" s="512"/>
      <c r="D778" s="512"/>
      <c r="E778" s="512"/>
      <c r="F778" s="512"/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/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</row>
    <row r="779" spans="1:40" ht="15.75" customHeight="1">
      <c r="A779" s="512"/>
      <c r="B779" s="582"/>
      <c r="C779" s="512"/>
      <c r="D779" s="512"/>
      <c r="E779" s="512"/>
      <c r="F779" s="512"/>
      <c r="G779" s="512"/>
      <c r="H779" s="512"/>
      <c r="I779" s="512"/>
      <c r="J779" s="512"/>
      <c r="K779" s="512"/>
      <c r="L779" s="512"/>
      <c r="M779" s="512"/>
      <c r="N779" s="512"/>
      <c r="O779" s="512"/>
      <c r="P779" s="512"/>
      <c r="Q779" s="512"/>
      <c r="R779" s="512"/>
      <c r="S779" s="512"/>
      <c r="T779" s="512"/>
      <c r="U779" s="512"/>
      <c r="V779" s="512"/>
      <c r="W779" s="512"/>
      <c r="X779" s="512"/>
      <c r="Y779" s="512"/>
      <c r="Z779" s="512"/>
      <c r="AA779" s="512"/>
      <c r="AB779" s="512"/>
      <c r="AC779" s="512"/>
      <c r="AD779" s="512"/>
      <c r="AE779" s="512"/>
      <c r="AF779" s="512"/>
      <c r="AG779" s="512"/>
      <c r="AH779" s="512"/>
      <c r="AI779" s="512"/>
      <c r="AJ779" s="512"/>
      <c r="AK779" s="512"/>
      <c r="AL779" s="512"/>
      <c r="AM779" s="512"/>
      <c r="AN779" s="512"/>
    </row>
    <row r="780" spans="1:40" ht="15.75" customHeight="1">
      <c r="A780" s="512"/>
      <c r="B780" s="582"/>
      <c r="C780" s="512"/>
      <c r="D780" s="512"/>
      <c r="E780" s="512"/>
      <c r="F780" s="512"/>
      <c r="G780" s="512"/>
      <c r="H780" s="512"/>
      <c r="I780" s="512"/>
      <c r="J780" s="512"/>
      <c r="K780" s="512"/>
      <c r="L780" s="512"/>
      <c r="M780" s="512"/>
      <c r="N780" s="512"/>
      <c r="O780" s="512"/>
      <c r="P780" s="512"/>
      <c r="Q780" s="512"/>
      <c r="R780" s="512"/>
      <c r="S780" s="512"/>
      <c r="T780" s="512"/>
      <c r="U780" s="512"/>
      <c r="V780" s="512"/>
      <c r="W780" s="512"/>
      <c r="X780" s="512"/>
      <c r="Y780" s="512"/>
      <c r="Z780" s="512"/>
      <c r="AA780" s="512"/>
      <c r="AB780" s="512"/>
      <c r="AC780" s="512"/>
      <c r="AD780" s="512"/>
      <c r="AE780" s="512"/>
      <c r="AF780" s="512"/>
      <c r="AG780" s="512"/>
      <c r="AH780" s="512"/>
      <c r="AI780" s="512"/>
      <c r="AJ780" s="512"/>
      <c r="AK780" s="512"/>
      <c r="AL780" s="512"/>
      <c r="AM780" s="512"/>
      <c r="AN780" s="512"/>
    </row>
    <row r="781" spans="1:40" ht="15.75" customHeight="1">
      <c r="A781" s="512"/>
      <c r="B781" s="582"/>
      <c r="C781" s="512"/>
      <c r="D781" s="512"/>
      <c r="E781" s="512"/>
      <c r="F781" s="512"/>
      <c r="G781" s="512"/>
      <c r="H781" s="512"/>
      <c r="I781" s="512"/>
      <c r="J781" s="512"/>
      <c r="K781" s="512"/>
      <c r="L781" s="512"/>
      <c r="M781" s="512"/>
      <c r="N781" s="512"/>
      <c r="O781" s="512"/>
      <c r="P781" s="512"/>
      <c r="Q781" s="512"/>
      <c r="R781" s="512"/>
      <c r="S781" s="512"/>
      <c r="T781" s="512"/>
      <c r="U781" s="512"/>
      <c r="V781" s="512"/>
      <c r="W781" s="512"/>
      <c r="X781" s="512"/>
      <c r="Y781" s="512"/>
      <c r="Z781" s="512"/>
      <c r="AA781" s="512"/>
      <c r="AB781" s="512"/>
      <c r="AC781" s="512"/>
      <c r="AD781" s="512"/>
      <c r="AE781" s="512"/>
      <c r="AF781" s="512"/>
      <c r="AG781" s="512"/>
      <c r="AH781" s="512"/>
      <c r="AI781" s="512"/>
      <c r="AJ781" s="512"/>
      <c r="AK781" s="512"/>
      <c r="AL781" s="512"/>
      <c r="AM781" s="512"/>
      <c r="AN781" s="512"/>
    </row>
    <row r="782" spans="1:40" ht="15.75" customHeight="1">
      <c r="A782" s="512"/>
      <c r="B782" s="582"/>
      <c r="C782" s="512"/>
      <c r="D782" s="512"/>
      <c r="E782" s="512"/>
      <c r="F782" s="512"/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/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</row>
    <row r="783" spans="1:40" ht="15.75" customHeight="1">
      <c r="A783" s="512"/>
      <c r="B783" s="582"/>
      <c r="C783" s="512"/>
      <c r="D783" s="512"/>
      <c r="E783" s="512"/>
      <c r="F783" s="512"/>
      <c r="G783" s="512"/>
      <c r="H783" s="512"/>
      <c r="I783" s="512"/>
      <c r="J783" s="512"/>
      <c r="K783" s="512"/>
      <c r="L783" s="512"/>
      <c r="M783" s="512"/>
      <c r="N783" s="512"/>
      <c r="O783" s="512"/>
      <c r="P783" s="512"/>
      <c r="Q783" s="512"/>
      <c r="R783" s="512"/>
      <c r="S783" s="512"/>
      <c r="T783" s="512"/>
      <c r="U783" s="512"/>
      <c r="V783" s="512"/>
      <c r="W783" s="512"/>
      <c r="X783" s="512"/>
      <c r="Y783" s="512"/>
      <c r="Z783" s="512"/>
      <c r="AA783" s="512"/>
      <c r="AB783" s="512"/>
      <c r="AC783" s="512"/>
      <c r="AD783" s="512"/>
      <c r="AE783" s="512"/>
      <c r="AF783" s="512"/>
      <c r="AG783" s="512"/>
      <c r="AH783" s="512"/>
      <c r="AI783" s="512"/>
      <c r="AJ783" s="512"/>
      <c r="AK783" s="512"/>
      <c r="AL783" s="512"/>
      <c r="AM783" s="512"/>
      <c r="AN783" s="512"/>
    </row>
    <row r="784" spans="1:40" ht="15.75" customHeight="1">
      <c r="A784" s="512"/>
      <c r="B784" s="582"/>
      <c r="C784" s="512"/>
      <c r="D784" s="512"/>
      <c r="E784" s="512"/>
      <c r="F784" s="512"/>
      <c r="G784" s="512"/>
      <c r="H784" s="512"/>
      <c r="I784" s="512"/>
      <c r="J784" s="512"/>
      <c r="K784" s="512"/>
      <c r="L784" s="512"/>
      <c r="M784" s="512"/>
      <c r="N784" s="512"/>
      <c r="O784" s="512"/>
      <c r="P784" s="512"/>
      <c r="Q784" s="512"/>
      <c r="R784" s="512"/>
      <c r="S784" s="512"/>
      <c r="T784" s="512"/>
      <c r="U784" s="512"/>
      <c r="V784" s="512"/>
      <c r="W784" s="512"/>
      <c r="X784" s="512"/>
      <c r="Y784" s="512"/>
      <c r="Z784" s="512"/>
      <c r="AA784" s="512"/>
      <c r="AB784" s="512"/>
      <c r="AC784" s="512"/>
      <c r="AD784" s="512"/>
      <c r="AE784" s="512"/>
      <c r="AF784" s="512"/>
      <c r="AG784" s="512"/>
      <c r="AH784" s="512"/>
      <c r="AI784" s="512"/>
      <c r="AJ784" s="512"/>
      <c r="AK784" s="512"/>
      <c r="AL784" s="512"/>
      <c r="AM784" s="512"/>
      <c r="AN784" s="512"/>
    </row>
    <row r="785" spans="1:40" ht="15.75" customHeight="1">
      <c r="A785" s="512"/>
      <c r="B785" s="582"/>
      <c r="C785" s="512"/>
      <c r="D785" s="512"/>
      <c r="E785" s="512"/>
      <c r="F785" s="512"/>
      <c r="G785" s="512"/>
      <c r="H785" s="512"/>
      <c r="I785" s="512"/>
      <c r="J785" s="512"/>
      <c r="K785" s="512"/>
      <c r="L785" s="512"/>
      <c r="M785" s="512"/>
      <c r="N785" s="512"/>
      <c r="O785" s="512"/>
      <c r="P785" s="512"/>
      <c r="Q785" s="512"/>
      <c r="R785" s="512"/>
      <c r="S785" s="512"/>
      <c r="T785" s="512"/>
      <c r="U785" s="512"/>
      <c r="V785" s="512"/>
      <c r="W785" s="512"/>
      <c r="X785" s="512"/>
      <c r="Y785" s="512"/>
      <c r="Z785" s="512"/>
      <c r="AA785" s="512"/>
      <c r="AB785" s="512"/>
      <c r="AC785" s="512"/>
      <c r="AD785" s="512"/>
      <c r="AE785" s="512"/>
      <c r="AF785" s="512"/>
      <c r="AG785" s="512"/>
      <c r="AH785" s="512"/>
      <c r="AI785" s="512"/>
      <c r="AJ785" s="512"/>
      <c r="AK785" s="512"/>
      <c r="AL785" s="512"/>
      <c r="AM785" s="512"/>
      <c r="AN785" s="512"/>
    </row>
    <row r="786" spans="1:40" ht="15.75" customHeight="1">
      <c r="A786" s="512"/>
      <c r="B786" s="582"/>
      <c r="C786" s="512"/>
      <c r="D786" s="512"/>
      <c r="E786" s="512"/>
      <c r="F786" s="512"/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/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</row>
    <row r="787" spans="1:40" ht="15.75" customHeight="1">
      <c r="A787" s="512"/>
      <c r="B787" s="582"/>
      <c r="C787" s="512"/>
      <c r="D787" s="512"/>
      <c r="E787" s="512"/>
      <c r="F787" s="512"/>
      <c r="G787" s="512"/>
      <c r="H787" s="512"/>
      <c r="I787" s="512"/>
      <c r="J787" s="512"/>
      <c r="K787" s="512"/>
      <c r="L787" s="512"/>
      <c r="M787" s="512"/>
      <c r="N787" s="512"/>
      <c r="O787" s="512"/>
      <c r="P787" s="512"/>
      <c r="Q787" s="512"/>
      <c r="R787" s="512"/>
      <c r="S787" s="512"/>
      <c r="T787" s="512"/>
      <c r="U787" s="512"/>
      <c r="V787" s="512"/>
      <c r="W787" s="512"/>
      <c r="X787" s="512"/>
      <c r="Y787" s="512"/>
      <c r="Z787" s="512"/>
      <c r="AA787" s="512"/>
      <c r="AB787" s="512"/>
      <c r="AC787" s="512"/>
      <c r="AD787" s="512"/>
      <c r="AE787" s="512"/>
      <c r="AF787" s="512"/>
      <c r="AG787" s="512"/>
      <c r="AH787" s="512"/>
      <c r="AI787" s="512"/>
      <c r="AJ787" s="512"/>
      <c r="AK787" s="512"/>
      <c r="AL787" s="512"/>
      <c r="AM787" s="512"/>
      <c r="AN787" s="512"/>
    </row>
    <row r="788" spans="1:40" ht="15.75" customHeight="1">
      <c r="A788" s="512"/>
      <c r="B788" s="582"/>
      <c r="C788" s="512"/>
      <c r="D788" s="512"/>
      <c r="E788" s="512"/>
      <c r="F788" s="512"/>
      <c r="G788" s="512"/>
      <c r="H788" s="512"/>
      <c r="I788" s="512"/>
      <c r="J788" s="512"/>
      <c r="K788" s="512"/>
      <c r="L788" s="512"/>
      <c r="M788" s="512"/>
      <c r="N788" s="512"/>
      <c r="O788" s="512"/>
      <c r="P788" s="512"/>
      <c r="Q788" s="512"/>
      <c r="R788" s="512"/>
      <c r="S788" s="512"/>
      <c r="T788" s="512"/>
      <c r="U788" s="512"/>
      <c r="V788" s="512"/>
      <c r="W788" s="512"/>
      <c r="X788" s="512"/>
      <c r="Y788" s="512"/>
      <c r="Z788" s="512"/>
      <c r="AA788" s="512"/>
      <c r="AB788" s="512"/>
      <c r="AC788" s="512"/>
      <c r="AD788" s="512"/>
      <c r="AE788" s="512"/>
      <c r="AF788" s="512"/>
      <c r="AG788" s="512"/>
      <c r="AH788" s="512"/>
      <c r="AI788" s="512"/>
      <c r="AJ788" s="512"/>
      <c r="AK788" s="512"/>
      <c r="AL788" s="512"/>
      <c r="AM788" s="512"/>
      <c r="AN788" s="512"/>
    </row>
    <row r="789" spans="1:40" ht="15.75" customHeight="1">
      <c r="A789" s="512"/>
      <c r="B789" s="582"/>
      <c r="C789" s="512"/>
      <c r="D789" s="512"/>
      <c r="E789" s="512"/>
      <c r="F789" s="512"/>
      <c r="G789" s="512"/>
      <c r="H789" s="512"/>
      <c r="I789" s="512"/>
      <c r="J789" s="512"/>
      <c r="K789" s="512"/>
      <c r="L789" s="512"/>
      <c r="M789" s="512"/>
      <c r="N789" s="512"/>
      <c r="O789" s="512"/>
      <c r="P789" s="512"/>
      <c r="Q789" s="512"/>
      <c r="R789" s="512"/>
      <c r="S789" s="512"/>
      <c r="T789" s="512"/>
      <c r="U789" s="512"/>
      <c r="V789" s="512"/>
      <c r="W789" s="512"/>
      <c r="X789" s="512"/>
      <c r="Y789" s="512"/>
      <c r="Z789" s="512"/>
      <c r="AA789" s="512"/>
      <c r="AB789" s="512"/>
      <c r="AC789" s="512"/>
      <c r="AD789" s="512"/>
      <c r="AE789" s="512"/>
      <c r="AF789" s="512"/>
      <c r="AG789" s="512"/>
      <c r="AH789" s="512"/>
      <c r="AI789" s="512"/>
      <c r="AJ789" s="512"/>
      <c r="AK789" s="512"/>
      <c r="AL789" s="512"/>
      <c r="AM789" s="512"/>
      <c r="AN789" s="512"/>
    </row>
    <row r="790" spans="1:40" ht="15.75" customHeight="1">
      <c r="A790" s="512"/>
      <c r="B790" s="582"/>
      <c r="C790" s="512"/>
      <c r="D790" s="512"/>
      <c r="E790" s="512"/>
      <c r="F790" s="512"/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/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</row>
    <row r="791" spans="1:40" ht="15.75" customHeight="1">
      <c r="A791" s="512"/>
      <c r="B791" s="582"/>
      <c r="C791" s="512"/>
      <c r="D791" s="512"/>
      <c r="E791" s="512"/>
      <c r="F791" s="512"/>
      <c r="G791" s="512"/>
      <c r="H791" s="512"/>
      <c r="I791" s="512"/>
      <c r="J791" s="512"/>
      <c r="K791" s="512"/>
      <c r="L791" s="512"/>
      <c r="M791" s="512"/>
      <c r="N791" s="512"/>
      <c r="O791" s="512"/>
      <c r="P791" s="512"/>
      <c r="Q791" s="512"/>
      <c r="R791" s="512"/>
      <c r="S791" s="512"/>
      <c r="T791" s="512"/>
      <c r="U791" s="512"/>
      <c r="V791" s="512"/>
      <c r="W791" s="512"/>
      <c r="X791" s="512"/>
      <c r="Y791" s="512"/>
      <c r="Z791" s="512"/>
      <c r="AA791" s="512"/>
      <c r="AB791" s="512"/>
      <c r="AC791" s="512"/>
      <c r="AD791" s="512"/>
      <c r="AE791" s="512"/>
      <c r="AF791" s="512"/>
      <c r="AG791" s="512"/>
      <c r="AH791" s="512"/>
      <c r="AI791" s="512"/>
      <c r="AJ791" s="512"/>
      <c r="AK791" s="512"/>
      <c r="AL791" s="512"/>
      <c r="AM791" s="512"/>
      <c r="AN791" s="512"/>
    </row>
    <row r="792" spans="1:40" ht="15.75" customHeight="1">
      <c r="A792" s="512"/>
      <c r="B792" s="582"/>
      <c r="C792" s="512"/>
      <c r="D792" s="512"/>
      <c r="E792" s="512"/>
      <c r="F792" s="512"/>
      <c r="G792" s="512"/>
      <c r="H792" s="512"/>
      <c r="I792" s="512"/>
      <c r="J792" s="512"/>
      <c r="K792" s="512"/>
      <c r="L792" s="512"/>
      <c r="M792" s="512"/>
      <c r="N792" s="512"/>
      <c r="O792" s="512"/>
      <c r="P792" s="512"/>
      <c r="Q792" s="512"/>
      <c r="R792" s="512"/>
      <c r="S792" s="512"/>
      <c r="T792" s="512"/>
      <c r="U792" s="512"/>
      <c r="V792" s="512"/>
      <c r="W792" s="512"/>
      <c r="X792" s="512"/>
      <c r="Y792" s="512"/>
      <c r="Z792" s="512"/>
      <c r="AA792" s="512"/>
      <c r="AB792" s="512"/>
      <c r="AC792" s="512"/>
      <c r="AD792" s="512"/>
      <c r="AE792" s="512"/>
      <c r="AF792" s="512"/>
      <c r="AG792" s="512"/>
      <c r="AH792" s="512"/>
      <c r="AI792" s="512"/>
      <c r="AJ792" s="512"/>
      <c r="AK792" s="512"/>
      <c r="AL792" s="512"/>
      <c r="AM792" s="512"/>
      <c r="AN792" s="512"/>
    </row>
    <row r="793" spans="1:40" ht="15.75" customHeight="1">
      <c r="A793" s="512"/>
      <c r="B793" s="582"/>
      <c r="C793" s="512"/>
      <c r="D793" s="512"/>
      <c r="E793" s="512"/>
      <c r="F793" s="512"/>
      <c r="G793" s="512"/>
      <c r="H793" s="512"/>
      <c r="I793" s="512"/>
      <c r="J793" s="512"/>
      <c r="K793" s="512"/>
      <c r="L793" s="512"/>
      <c r="M793" s="512"/>
      <c r="N793" s="512"/>
      <c r="O793" s="512"/>
      <c r="P793" s="512"/>
      <c r="Q793" s="512"/>
      <c r="R793" s="512"/>
      <c r="S793" s="512"/>
      <c r="T793" s="512"/>
      <c r="U793" s="512"/>
      <c r="V793" s="512"/>
      <c r="W793" s="512"/>
      <c r="X793" s="512"/>
      <c r="Y793" s="512"/>
      <c r="Z793" s="512"/>
      <c r="AA793" s="512"/>
      <c r="AB793" s="512"/>
      <c r="AC793" s="512"/>
      <c r="AD793" s="512"/>
      <c r="AE793" s="512"/>
      <c r="AF793" s="512"/>
      <c r="AG793" s="512"/>
      <c r="AH793" s="512"/>
      <c r="AI793" s="512"/>
      <c r="AJ793" s="512"/>
      <c r="AK793" s="512"/>
      <c r="AL793" s="512"/>
      <c r="AM793" s="512"/>
      <c r="AN793" s="512"/>
    </row>
    <row r="794" spans="1:40" ht="15.75" customHeight="1">
      <c r="A794" s="512"/>
      <c r="B794" s="582"/>
      <c r="C794" s="512"/>
      <c r="D794" s="512"/>
      <c r="E794" s="512"/>
      <c r="F794" s="512"/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/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</row>
    <row r="795" spans="1:40" ht="15.75" customHeight="1">
      <c r="A795" s="512"/>
      <c r="B795" s="582"/>
      <c r="C795" s="512"/>
      <c r="D795" s="512"/>
      <c r="E795" s="512"/>
      <c r="F795" s="512"/>
      <c r="G795" s="512"/>
      <c r="H795" s="512"/>
      <c r="I795" s="512"/>
      <c r="J795" s="512"/>
      <c r="K795" s="512"/>
      <c r="L795" s="512"/>
      <c r="M795" s="512"/>
      <c r="N795" s="512"/>
      <c r="O795" s="512"/>
      <c r="P795" s="512"/>
      <c r="Q795" s="512"/>
      <c r="R795" s="512"/>
      <c r="S795" s="512"/>
      <c r="T795" s="512"/>
      <c r="U795" s="512"/>
      <c r="V795" s="512"/>
      <c r="W795" s="512"/>
      <c r="X795" s="512"/>
      <c r="Y795" s="512"/>
      <c r="Z795" s="512"/>
      <c r="AA795" s="512"/>
      <c r="AB795" s="512"/>
      <c r="AC795" s="512"/>
      <c r="AD795" s="512"/>
      <c r="AE795" s="512"/>
      <c r="AF795" s="512"/>
      <c r="AG795" s="512"/>
      <c r="AH795" s="512"/>
      <c r="AI795" s="512"/>
      <c r="AJ795" s="512"/>
      <c r="AK795" s="512"/>
      <c r="AL795" s="512"/>
      <c r="AM795" s="512"/>
      <c r="AN795" s="512"/>
    </row>
    <row r="796" spans="1:40" ht="15.75" customHeight="1">
      <c r="A796" s="512"/>
      <c r="B796" s="582"/>
      <c r="C796" s="512"/>
      <c r="D796" s="512"/>
      <c r="E796" s="512"/>
      <c r="F796" s="512"/>
      <c r="G796" s="512"/>
      <c r="H796" s="512"/>
      <c r="I796" s="512"/>
      <c r="J796" s="512"/>
      <c r="K796" s="512"/>
      <c r="L796" s="512"/>
      <c r="M796" s="512"/>
      <c r="N796" s="512"/>
      <c r="O796" s="512"/>
      <c r="P796" s="512"/>
      <c r="Q796" s="512"/>
      <c r="R796" s="512"/>
      <c r="S796" s="512"/>
      <c r="T796" s="512"/>
      <c r="U796" s="512"/>
      <c r="V796" s="512"/>
      <c r="W796" s="512"/>
      <c r="X796" s="512"/>
      <c r="Y796" s="512"/>
      <c r="Z796" s="512"/>
      <c r="AA796" s="512"/>
      <c r="AB796" s="512"/>
      <c r="AC796" s="512"/>
      <c r="AD796" s="512"/>
      <c r="AE796" s="512"/>
      <c r="AF796" s="512"/>
      <c r="AG796" s="512"/>
      <c r="AH796" s="512"/>
      <c r="AI796" s="512"/>
      <c r="AJ796" s="512"/>
      <c r="AK796" s="512"/>
      <c r="AL796" s="512"/>
      <c r="AM796" s="512"/>
      <c r="AN796" s="512"/>
    </row>
    <row r="797" spans="1:40" ht="15.75" customHeight="1">
      <c r="A797" s="512"/>
      <c r="B797" s="582"/>
      <c r="C797" s="512"/>
      <c r="D797" s="512"/>
      <c r="E797" s="512"/>
      <c r="F797" s="512"/>
      <c r="G797" s="512"/>
      <c r="H797" s="512"/>
      <c r="I797" s="512"/>
      <c r="J797" s="512"/>
      <c r="K797" s="512"/>
      <c r="L797" s="512"/>
      <c r="M797" s="512"/>
      <c r="N797" s="512"/>
      <c r="O797" s="512"/>
      <c r="P797" s="512"/>
      <c r="Q797" s="512"/>
      <c r="R797" s="512"/>
      <c r="S797" s="512"/>
      <c r="T797" s="512"/>
      <c r="U797" s="512"/>
      <c r="V797" s="512"/>
      <c r="W797" s="512"/>
      <c r="X797" s="512"/>
      <c r="Y797" s="512"/>
      <c r="Z797" s="512"/>
      <c r="AA797" s="512"/>
      <c r="AB797" s="512"/>
      <c r="AC797" s="512"/>
      <c r="AD797" s="512"/>
      <c r="AE797" s="512"/>
      <c r="AF797" s="512"/>
      <c r="AG797" s="512"/>
      <c r="AH797" s="512"/>
      <c r="AI797" s="512"/>
      <c r="AJ797" s="512"/>
      <c r="AK797" s="512"/>
      <c r="AL797" s="512"/>
      <c r="AM797" s="512"/>
      <c r="AN797" s="512"/>
    </row>
    <row r="798" spans="1:40" ht="15.75" customHeight="1">
      <c r="A798" s="512"/>
      <c r="B798" s="582"/>
      <c r="C798" s="512"/>
      <c r="D798" s="512"/>
      <c r="E798" s="512"/>
      <c r="F798" s="512"/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/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</row>
    <row r="799" spans="1:40" ht="15.75" customHeight="1">
      <c r="A799" s="512"/>
      <c r="B799" s="582"/>
      <c r="C799" s="512"/>
      <c r="D799" s="512"/>
      <c r="E799" s="512"/>
      <c r="F799" s="512"/>
      <c r="G799" s="512"/>
      <c r="H799" s="512"/>
      <c r="I799" s="512"/>
      <c r="J799" s="512"/>
      <c r="K799" s="512"/>
      <c r="L799" s="512"/>
      <c r="M799" s="512"/>
      <c r="N799" s="512"/>
      <c r="O799" s="512"/>
      <c r="P799" s="512"/>
      <c r="Q799" s="512"/>
      <c r="R799" s="512"/>
      <c r="S799" s="512"/>
      <c r="T799" s="512"/>
      <c r="U799" s="512"/>
      <c r="V799" s="512"/>
      <c r="W799" s="512"/>
      <c r="X799" s="512"/>
      <c r="Y799" s="512"/>
      <c r="Z799" s="512"/>
      <c r="AA799" s="512"/>
      <c r="AB799" s="512"/>
      <c r="AC799" s="512"/>
      <c r="AD799" s="512"/>
      <c r="AE799" s="512"/>
      <c r="AF799" s="512"/>
      <c r="AG799" s="512"/>
      <c r="AH799" s="512"/>
      <c r="AI799" s="512"/>
      <c r="AJ799" s="512"/>
      <c r="AK799" s="512"/>
      <c r="AL799" s="512"/>
      <c r="AM799" s="512"/>
      <c r="AN799" s="512"/>
    </row>
    <row r="800" spans="1:40" ht="15.75" customHeight="1">
      <c r="A800" s="512"/>
      <c r="B800" s="582"/>
      <c r="C800" s="512"/>
      <c r="D800" s="512"/>
      <c r="E800" s="512"/>
      <c r="F800" s="512"/>
      <c r="G800" s="512"/>
      <c r="H800" s="512"/>
      <c r="I800" s="512"/>
      <c r="J800" s="512"/>
      <c r="K800" s="512"/>
      <c r="L800" s="512"/>
      <c r="M800" s="512"/>
      <c r="N800" s="512"/>
      <c r="O800" s="512"/>
      <c r="P800" s="512"/>
      <c r="Q800" s="512"/>
      <c r="R800" s="512"/>
      <c r="S800" s="512"/>
      <c r="T800" s="512"/>
      <c r="U800" s="512"/>
      <c r="V800" s="512"/>
      <c r="W800" s="512"/>
      <c r="X800" s="512"/>
      <c r="Y800" s="512"/>
      <c r="Z800" s="512"/>
      <c r="AA800" s="512"/>
      <c r="AB800" s="512"/>
      <c r="AC800" s="512"/>
      <c r="AD800" s="512"/>
      <c r="AE800" s="512"/>
      <c r="AF800" s="512"/>
      <c r="AG800" s="512"/>
      <c r="AH800" s="512"/>
      <c r="AI800" s="512"/>
      <c r="AJ800" s="512"/>
      <c r="AK800" s="512"/>
      <c r="AL800" s="512"/>
      <c r="AM800" s="512"/>
      <c r="AN800" s="512"/>
    </row>
    <row r="801" spans="1:40" ht="15.75" customHeight="1">
      <c r="A801" s="512"/>
      <c r="B801" s="582"/>
      <c r="C801" s="512"/>
      <c r="D801" s="512"/>
      <c r="E801" s="512"/>
      <c r="F801" s="512"/>
      <c r="G801" s="512"/>
      <c r="H801" s="512"/>
      <c r="I801" s="512"/>
      <c r="J801" s="512"/>
      <c r="K801" s="512"/>
      <c r="L801" s="512"/>
      <c r="M801" s="512"/>
      <c r="N801" s="512"/>
      <c r="O801" s="512"/>
      <c r="P801" s="512"/>
      <c r="Q801" s="512"/>
      <c r="R801" s="512"/>
      <c r="S801" s="512"/>
      <c r="T801" s="512"/>
      <c r="U801" s="512"/>
      <c r="V801" s="512"/>
      <c r="W801" s="512"/>
      <c r="X801" s="512"/>
      <c r="Y801" s="512"/>
      <c r="Z801" s="512"/>
      <c r="AA801" s="512"/>
      <c r="AB801" s="512"/>
      <c r="AC801" s="512"/>
      <c r="AD801" s="512"/>
      <c r="AE801" s="512"/>
      <c r="AF801" s="512"/>
      <c r="AG801" s="512"/>
      <c r="AH801" s="512"/>
      <c r="AI801" s="512"/>
      <c r="AJ801" s="512"/>
      <c r="AK801" s="512"/>
      <c r="AL801" s="512"/>
      <c r="AM801" s="512"/>
      <c r="AN801" s="512"/>
    </row>
    <row r="802" spans="1:40" ht="15.75" customHeight="1">
      <c r="A802" s="512"/>
      <c r="B802" s="582"/>
      <c r="C802" s="512"/>
      <c r="D802" s="512"/>
      <c r="E802" s="512"/>
      <c r="F802" s="512"/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/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</row>
    <row r="803" spans="1:40" ht="15.75" customHeight="1">
      <c r="A803" s="512"/>
      <c r="B803" s="582"/>
      <c r="C803" s="512"/>
      <c r="D803" s="512"/>
      <c r="E803" s="512"/>
      <c r="F803" s="512"/>
      <c r="G803" s="512"/>
      <c r="H803" s="512"/>
      <c r="I803" s="512"/>
      <c r="J803" s="512"/>
      <c r="K803" s="512"/>
      <c r="L803" s="512"/>
      <c r="M803" s="512"/>
      <c r="N803" s="512"/>
      <c r="O803" s="512"/>
      <c r="P803" s="512"/>
      <c r="Q803" s="512"/>
      <c r="R803" s="512"/>
      <c r="S803" s="512"/>
      <c r="T803" s="512"/>
      <c r="U803" s="512"/>
      <c r="V803" s="512"/>
      <c r="W803" s="512"/>
      <c r="X803" s="512"/>
      <c r="Y803" s="512"/>
      <c r="Z803" s="512"/>
      <c r="AA803" s="512"/>
      <c r="AB803" s="512"/>
      <c r="AC803" s="512"/>
      <c r="AD803" s="512"/>
      <c r="AE803" s="512"/>
      <c r="AF803" s="512"/>
      <c r="AG803" s="512"/>
      <c r="AH803" s="512"/>
      <c r="AI803" s="512"/>
      <c r="AJ803" s="512"/>
      <c r="AK803" s="512"/>
      <c r="AL803" s="512"/>
      <c r="AM803" s="512"/>
      <c r="AN803" s="512"/>
    </row>
    <row r="804" spans="1:40" ht="15.75" customHeight="1">
      <c r="A804" s="512"/>
      <c r="B804" s="582"/>
      <c r="C804" s="512"/>
      <c r="D804" s="512"/>
      <c r="E804" s="512"/>
      <c r="F804" s="512"/>
      <c r="G804" s="512"/>
      <c r="H804" s="512"/>
      <c r="I804" s="512"/>
      <c r="J804" s="512"/>
      <c r="K804" s="512"/>
      <c r="L804" s="512"/>
      <c r="M804" s="512"/>
      <c r="N804" s="512"/>
      <c r="O804" s="512"/>
      <c r="P804" s="512"/>
      <c r="Q804" s="512"/>
      <c r="R804" s="512"/>
      <c r="S804" s="512"/>
      <c r="T804" s="512"/>
      <c r="U804" s="512"/>
      <c r="V804" s="512"/>
      <c r="W804" s="512"/>
      <c r="X804" s="512"/>
      <c r="Y804" s="512"/>
      <c r="Z804" s="512"/>
      <c r="AA804" s="512"/>
      <c r="AB804" s="512"/>
      <c r="AC804" s="512"/>
      <c r="AD804" s="512"/>
      <c r="AE804" s="512"/>
      <c r="AF804" s="512"/>
      <c r="AG804" s="512"/>
      <c r="AH804" s="512"/>
      <c r="AI804" s="512"/>
      <c r="AJ804" s="512"/>
      <c r="AK804" s="512"/>
      <c r="AL804" s="512"/>
      <c r="AM804" s="512"/>
      <c r="AN804" s="512"/>
    </row>
    <row r="805" spans="1:40" ht="15.75" customHeight="1">
      <c r="A805" s="512"/>
      <c r="B805" s="582"/>
      <c r="C805" s="512"/>
      <c r="D805" s="512"/>
      <c r="E805" s="512"/>
      <c r="F805" s="512"/>
      <c r="G805" s="512"/>
      <c r="H805" s="512"/>
      <c r="I805" s="512"/>
      <c r="J805" s="512"/>
      <c r="K805" s="512"/>
      <c r="L805" s="512"/>
      <c r="M805" s="512"/>
      <c r="N805" s="512"/>
      <c r="O805" s="512"/>
      <c r="P805" s="512"/>
      <c r="Q805" s="512"/>
      <c r="R805" s="512"/>
      <c r="S805" s="512"/>
      <c r="T805" s="512"/>
      <c r="U805" s="512"/>
      <c r="V805" s="512"/>
      <c r="W805" s="512"/>
      <c r="X805" s="512"/>
      <c r="Y805" s="512"/>
      <c r="Z805" s="512"/>
      <c r="AA805" s="512"/>
      <c r="AB805" s="512"/>
      <c r="AC805" s="512"/>
      <c r="AD805" s="512"/>
      <c r="AE805" s="512"/>
      <c r="AF805" s="512"/>
      <c r="AG805" s="512"/>
      <c r="AH805" s="512"/>
      <c r="AI805" s="512"/>
      <c r="AJ805" s="512"/>
      <c r="AK805" s="512"/>
      <c r="AL805" s="512"/>
      <c r="AM805" s="512"/>
      <c r="AN805" s="512"/>
    </row>
    <row r="806" spans="1:40" ht="15.75" customHeight="1">
      <c r="A806" s="512"/>
      <c r="B806" s="582"/>
      <c r="C806" s="512"/>
      <c r="D806" s="512"/>
      <c r="E806" s="512"/>
      <c r="F806" s="512"/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/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</row>
    <row r="807" spans="1:40" ht="15.75" customHeight="1">
      <c r="A807" s="512"/>
      <c r="B807" s="582"/>
      <c r="C807" s="512"/>
      <c r="D807" s="512"/>
      <c r="E807" s="512"/>
      <c r="F807" s="512"/>
      <c r="G807" s="512"/>
      <c r="H807" s="512"/>
      <c r="I807" s="512"/>
      <c r="J807" s="512"/>
      <c r="K807" s="512"/>
      <c r="L807" s="512"/>
      <c r="M807" s="512"/>
      <c r="N807" s="512"/>
      <c r="O807" s="512"/>
      <c r="P807" s="512"/>
      <c r="Q807" s="512"/>
      <c r="R807" s="512"/>
      <c r="S807" s="512"/>
      <c r="T807" s="512"/>
      <c r="U807" s="512"/>
      <c r="V807" s="512"/>
      <c r="W807" s="512"/>
      <c r="X807" s="512"/>
      <c r="Y807" s="512"/>
      <c r="Z807" s="512"/>
      <c r="AA807" s="512"/>
      <c r="AB807" s="512"/>
      <c r="AC807" s="512"/>
      <c r="AD807" s="512"/>
      <c r="AE807" s="512"/>
      <c r="AF807" s="512"/>
      <c r="AG807" s="512"/>
      <c r="AH807" s="512"/>
      <c r="AI807" s="512"/>
      <c r="AJ807" s="512"/>
      <c r="AK807" s="512"/>
      <c r="AL807" s="512"/>
      <c r="AM807" s="512"/>
      <c r="AN807" s="512"/>
    </row>
    <row r="808" spans="1:40" ht="15.75" customHeight="1">
      <c r="A808" s="512"/>
      <c r="B808" s="582"/>
      <c r="C808" s="512"/>
      <c r="D808" s="512"/>
      <c r="E808" s="512"/>
      <c r="F808" s="512"/>
      <c r="G808" s="512"/>
      <c r="H808" s="512"/>
      <c r="I808" s="512"/>
      <c r="J808" s="512"/>
      <c r="K808" s="512"/>
      <c r="L808" s="512"/>
      <c r="M808" s="512"/>
      <c r="N808" s="512"/>
      <c r="O808" s="512"/>
      <c r="P808" s="512"/>
      <c r="Q808" s="512"/>
      <c r="R808" s="512"/>
      <c r="S808" s="512"/>
      <c r="T808" s="512"/>
      <c r="U808" s="512"/>
      <c r="V808" s="512"/>
      <c r="W808" s="512"/>
      <c r="X808" s="512"/>
      <c r="Y808" s="512"/>
      <c r="Z808" s="512"/>
      <c r="AA808" s="512"/>
      <c r="AB808" s="512"/>
      <c r="AC808" s="512"/>
      <c r="AD808" s="512"/>
      <c r="AE808" s="512"/>
      <c r="AF808" s="512"/>
      <c r="AG808" s="512"/>
      <c r="AH808" s="512"/>
      <c r="AI808" s="512"/>
      <c r="AJ808" s="512"/>
      <c r="AK808" s="512"/>
      <c r="AL808" s="512"/>
      <c r="AM808" s="512"/>
      <c r="AN808" s="512"/>
    </row>
    <row r="809" spans="1:40" ht="15.75" customHeight="1">
      <c r="A809" s="512"/>
      <c r="B809" s="582"/>
      <c r="C809" s="512"/>
      <c r="D809" s="512"/>
      <c r="E809" s="512"/>
      <c r="F809" s="512"/>
      <c r="G809" s="512"/>
      <c r="H809" s="512"/>
      <c r="I809" s="512"/>
      <c r="J809" s="512"/>
      <c r="K809" s="512"/>
      <c r="L809" s="512"/>
      <c r="M809" s="512"/>
      <c r="N809" s="512"/>
      <c r="O809" s="512"/>
      <c r="P809" s="512"/>
      <c r="Q809" s="512"/>
      <c r="R809" s="512"/>
      <c r="S809" s="512"/>
      <c r="T809" s="512"/>
      <c r="U809" s="512"/>
      <c r="V809" s="512"/>
      <c r="W809" s="512"/>
      <c r="X809" s="512"/>
      <c r="Y809" s="512"/>
      <c r="Z809" s="512"/>
      <c r="AA809" s="512"/>
      <c r="AB809" s="512"/>
      <c r="AC809" s="512"/>
      <c r="AD809" s="512"/>
      <c r="AE809" s="512"/>
      <c r="AF809" s="512"/>
      <c r="AG809" s="512"/>
      <c r="AH809" s="512"/>
      <c r="AI809" s="512"/>
      <c r="AJ809" s="512"/>
      <c r="AK809" s="512"/>
      <c r="AL809" s="512"/>
      <c r="AM809" s="512"/>
      <c r="AN809" s="512"/>
    </row>
    <row r="810" spans="1:40" ht="15.75" customHeight="1">
      <c r="A810" s="512"/>
      <c r="B810" s="582"/>
      <c r="C810" s="512"/>
      <c r="D810" s="512"/>
      <c r="E810" s="512"/>
      <c r="F810" s="512"/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/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</row>
    <row r="811" spans="1:40" ht="15.75" customHeight="1">
      <c r="A811" s="512"/>
      <c r="B811" s="582"/>
      <c r="C811" s="512"/>
      <c r="D811" s="512"/>
      <c r="E811" s="512"/>
      <c r="F811" s="512"/>
      <c r="G811" s="512"/>
      <c r="H811" s="512"/>
      <c r="I811" s="512"/>
      <c r="J811" s="512"/>
      <c r="K811" s="512"/>
      <c r="L811" s="512"/>
      <c r="M811" s="512"/>
      <c r="N811" s="512"/>
      <c r="O811" s="512"/>
      <c r="P811" s="512"/>
      <c r="Q811" s="512"/>
      <c r="R811" s="512"/>
      <c r="S811" s="512"/>
      <c r="T811" s="512"/>
      <c r="U811" s="512"/>
      <c r="V811" s="512"/>
      <c r="W811" s="512"/>
      <c r="X811" s="512"/>
      <c r="Y811" s="512"/>
      <c r="Z811" s="512"/>
      <c r="AA811" s="512"/>
      <c r="AB811" s="512"/>
      <c r="AC811" s="512"/>
      <c r="AD811" s="512"/>
      <c r="AE811" s="512"/>
      <c r="AF811" s="512"/>
      <c r="AG811" s="512"/>
      <c r="AH811" s="512"/>
      <c r="AI811" s="512"/>
      <c r="AJ811" s="512"/>
      <c r="AK811" s="512"/>
      <c r="AL811" s="512"/>
      <c r="AM811" s="512"/>
      <c r="AN811" s="512"/>
    </row>
    <row r="812" spans="1:40" ht="15.75" customHeight="1">
      <c r="A812" s="512"/>
      <c r="B812" s="582"/>
      <c r="C812" s="512"/>
      <c r="D812" s="512"/>
      <c r="E812" s="512"/>
      <c r="F812" s="512"/>
      <c r="G812" s="512"/>
      <c r="H812" s="512"/>
      <c r="I812" s="512"/>
      <c r="J812" s="512"/>
      <c r="K812" s="512"/>
      <c r="L812" s="512"/>
      <c r="M812" s="512"/>
      <c r="N812" s="512"/>
      <c r="O812" s="512"/>
      <c r="P812" s="512"/>
      <c r="Q812" s="512"/>
      <c r="R812" s="512"/>
      <c r="S812" s="512"/>
      <c r="T812" s="512"/>
      <c r="U812" s="512"/>
      <c r="V812" s="512"/>
      <c r="W812" s="512"/>
      <c r="X812" s="512"/>
      <c r="Y812" s="512"/>
      <c r="Z812" s="512"/>
      <c r="AA812" s="512"/>
      <c r="AB812" s="512"/>
      <c r="AC812" s="512"/>
      <c r="AD812" s="512"/>
      <c r="AE812" s="512"/>
      <c r="AF812" s="512"/>
      <c r="AG812" s="512"/>
      <c r="AH812" s="512"/>
      <c r="AI812" s="512"/>
      <c r="AJ812" s="512"/>
      <c r="AK812" s="512"/>
      <c r="AL812" s="512"/>
      <c r="AM812" s="512"/>
      <c r="AN812" s="512"/>
    </row>
    <row r="813" spans="1:40" ht="15.75" customHeight="1">
      <c r="A813" s="512"/>
      <c r="B813" s="582"/>
      <c r="C813" s="512"/>
      <c r="D813" s="512"/>
      <c r="E813" s="512"/>
      <c r="F813" s="512"/>
      <c r="G813" s="512"/>
      <c r="H813" s="512"/>
      <c r="I813" s="512"/>
      <c r="J813" s="512"/>
      <c r="K813" s="512"/>
      <c r="L813" s="512"/>
      <c r="M813" s="512"/>
      <c r="N813" s="512"/>
      <c r="O813" s="512"/>
      <c r="P813" s="512"/>
      <c r="Q813" s="512"/>
      <c r="R813" s="512"/>
      <c r="S813" s="512"/>
      <c r="T813" s="512"/>
      <c r="U813" s="512"/>
      <c r="V813" s="512"/>
      <c r="W813" s="512"/>
      <c r="X813" s="512"/>
      <c r="Y813" s="512"/>
      <c r="Z813" s="512"/>
      <c r="AA813" s="512"/>
      <c r="AB813" s="512"/>
      <c r="AC813" s="512"/>
      <c r="AD813" s="512"/>
      <c r="AE813" s="512"/>
      <c r="AF813" s="512"/>
      <c r="AG813" s="512"/>
      <c r="AH813" s="512"/>
      <c r="AI813" s="512"/>
      <c r="AJ813" s="512"/>
      <c r="AK813" s="512"/>
      <c r="AL813" s="512"/>
      <c r="AM813" s="512"/>
      <c r="AN813" s="512"/>
    </row>
    <row r="814" spans="1:40" ht="15.75" customHeight="1">
      <c r="A814" s="512"/>
      <c r="B814" s="582"/>
      <c r="C814" s="512"/>
      <c r="D814" s="512"/>
      <c r="E814" s="512"/>
      <c r="F814" s="512"/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/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</row>
    <row r="815" spans="1:40" ht="15.75" customHeight="1">
      <c r="A815" s="512"/>
      <c r="B815" s="582"/>
      <c r="C815" s="512"/>
      <c r="D815" s="512"/>
      <c r="E815" s="512"/>
      <c r="F815" s="512"/>
      <c r="G815" s="512"/>
      <c r="H815" s="512"/>
      <c r="I815" s="512"/>
      <c r="J815" s="512"/>
      <c r="K815" s="512"/>
      <c r="L815" s="512"/>
      <c r="M815" s="512"/>
      <c r="N815" s="512"/>
      <c r="O815" s="512"/>
      <c r="P815" s="512"/>
      <c r="Q815" s="512"/>
      <c r="R815" s="512"/>
      <c r="S815" s="512"/>
      <c r="T815" s="512"/>
      <c r="U815" s="512"/>
      <c r="V815" s="512"/>
      <c r="W815" s="512"/>
      <c r="X815" s="512"/>
      <c r="Y815" s="512"/>
      <c r="Z815" s="512"/>
      <c r="AA815" s="512"/>
      <c r="AB815" s="512"/>
      <c r="AC815" s="512"/>
      <c r="AD815" s="512"/>
      <c r="AE815" s="512"/>
      <c r="AF815" s="512"/>
      <c r="AG815" s="512"/>
      <c r="AH815" s="512"/>
      <c r="AI815" s="512"/>
      <c r="AJ815" s="512"/>
      <c r="AK815" s="512"/>
      <c r="AL815" s="512"/>
      <c r="AM815" s="512"/>
      <c r="AN815" s="512"/>
    </row>
    <row r="816" spans="1:40" ht="15.75" customHeight="1">
      <c r="A816" s="512"/>
      <c r="B816" s="582"/>
      <c r="C816" s="512"/>
      <c r="D816" s="512"/>
      <c r="E816" s="512"/>
      <c r="F816" s="512"/>
      <c r="G816" s="512"/>
      <c r="H816" s="512"/>
      <c r="I816" s="512"/>
      <c r="J816" s="512"/>
      <c r="K816" s="512"/>
      <c r="L816" s="512"/>
      <c r="M816" s="512"/>
      <c r="N816" s="512"/>
      <c r="O816" s="512"/>
      <c r="P816" s="512"/>
      <c r="Q816" s="512"/>
      <c r="R816" s="512"/>
      <c r="S816" s="512"/>
      <c r="T816" s="512"/>
      <c r="U816" s="512"/>
      <c r="V816" s="512"/>
      <c r="W816" s="512"/>
      <c r="X816" s="512"/>
      <c r="Y816" s="512"/>
      <c r="Z816" s="512"/>
      <c r="AA816" s="512"/>
      <c r="AB816" s="512"/>
      <c r="AC816" s="512"/>
      <c r="AD816" s="512"/>
      <c r="AE816" s="512"/>
      <c r="AF816" s="512"/>
      <c r="AG816" s="512"/>
      <c r="AH816" s="512"/>
      <c r="AI816" s="512"/>
      <c r="AJ816" s="512"/>
      <c r="AK816" s="512"/>
      <c r="AL816" s="512"/>
      <c r="AM816" s="512"/>
      <c r="AN816" s="512"/>
    </row>
    <row r="817" spans="1:40" ht="15.75" customHeight="1">
      <c r="A817" s="512"/>
      <c r="B817" s="582"/>
      <c r="C817" s="512"/>
      <c r="D817" s="512"/>
      <c r="E817" s="512"/>
      <c r="F817" s="512"/>
      <c r="G817" s="512"/>
      <c r="H817" s="512"/>
      <c r="I817" s="512"/>
      <c r="J817" s="512"/>
      <c r="K817" s="512"/>
      <c r="L817" s="512"/>
      <c r="M817" s="512"/>
      <c r="N817" s="512"/>
      <c r="O817" s="512"/>
      <c r="P817" s="512"/>
      <c r="Q817" s="512"/>
      <c r="R817" s="512"/>
      <c r="S817" s="512"/>
      <c r="T817" s="512"/>
      <c r="U817" s="512"/>
      <c r="V817" s="512"/>
      <c r="W817" s="512"/>
      <c r="X817" s="512"/>
      <c r="Y817" s="512"/>
      <c r="Z817" s="512"/>
      <c r="AA817" s="512"/>
      <c r="AB817" s="512"/>
      <c r="AC817" s="512"/>
      <c r="AD817" s="512"/>
      <c r="AE817" s="512"/>
      <c r="AF817" s="512"/>
      <c r="AG817" s="512"/>
      <c r="AH817" s="512"/>
      <c r="AI817" s="512"/>
      <c r="AJ817" s="512"/>
      <c r="AK817" s="512"/>
      <c r="AL817" s="512"/>
      <c r="AM817" s="512"/>
      <c r="AN817" s="512"/>
    </row>
    <row r="818" spans="1:40" ht="15.75" customHeight="1">
      <c r="A818" s="512"/>
      <c r="B818" s="582"/>
      <c r="C818" s="512"/>
      <c r="D818" s="512"/>
      <c r="E818" s="512"/>
      <c r="F818" s="512"/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/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</row>
    <row r="819" spans="1:40" ht="15.75" customHeight="1">
      <c r="A819" s="512"/>
      <c r="B819" s="582"/>
      <c r="C819" s="512"/>
      <c r="D819" s="512"/>
      <c r="E819" s="512"/>
      <c r="F819" s="512"/>
      <c r="G819" s="512"/>
      <c r="H819" s="512"/>
      <c r="I819" s="512"/>
      <c r="J819" s="512"/>
      <c r="K819" s="512"/>
      <c r="L819" s="512"/>
      <c r="M819" s="512"/>
      <c r="N819" s="512"/>
      <c r="O819" s="512"/>
      <c r="P819" s="512"/>
      <c r="Q819" s="512"/>
      <c r="R819" s="512"/>
      <c r="S819" s="512"/>
      <c r="T819" s="512"/>
      <c r="U819" s="512"/>
      <c r="V819" s="512"/>
      <c r="W819" s="512"/>
      <c r="X819" s="512"/>
      <c r="Y819" s="512"/>
      <c r="Z819" s="512"/>
      <c r="AA819" s="512"/>
      <c r="AB819" s="512"/>
      <c r="AC819" s="512"/>
      <c r="AD819" s="512"/>
      <c r="AE819" s="512"/>
      <c r="AF819" s="512"/>
      <c r="AG819" s="512"/>
      <c r="AH819" s="512"/>
      <c r="AI819" s="512"/>
      <c r="AJ819" s="512"/>
      <c r="AK819" s="512"/>
      <c r="AL819" s="512"/>
      <c r="AM819" s="512"/>
      <c r="AN819" s="512"/>
    </row>
    <row r="820" spans="1:40" ht="15.75" customHeight="1">
      <c r="A820" s="512"/>
      <c r="B820" s="582"/>
      <c r="C820" s="512"/>
      <c r="D820" s="512"/>
      <c r="E820" s="512"/>
      <c r="F820" s="512"/>
      <c r="G820" s="512"/>
      <c r="H820" s="512"/>
      <c r="I820" s="512"/>
      <c r="J820" s="512"/>
      <c r="K820" s="512"/>
      <c r="L820" s="512"/>
      <c r="M820" s="512"/>
      <c r="N820" s="512"/>
      <c r="O820" s="512"/>
      <c r="P820" s="512"/>
      <c r="Q820" s="512"/>
      <c r="R820" s="512"/>
      <c r="S820" s="512"/>
      <c r="T820" s="512"/>
      <c r="U820" s="512"/>
      <c r="V820" s="512"/>
      <c r="W820" s="512"/>
      <c r="X820" s="512"/>
      <c r="Y820" s="512"/>
      <c r="Z820" s="512"/>
      <c r="AA820" s="512"/>
      <c r="AB820" s="512"/>
      <c r="AC820" s="512"/>
      <c r="AD820" s="512"/>
      <c r="AE820" s="512"/>
      <c r="AF820" s="512"/>
      <c r="AG820" s="512"/>
      <c r="AH820" s="512"/>
      <c r="AI820" s="512"/>
      <c r="AJ820" s="512"/>
      <c r="AK820" s="512"/>
      <c r="AL820" s="512"/>
      <c r="AM820" s="512"/>
      <c r="AN820" s="512"/>
    </row>
    <row r="821" spans="1:40" ht="15.75" customHeight="1">
      <c r="A821" s="512"/>
      <c r="B821" s="582"/>
      <c r="C821" s="512"/>
      <c r="D821" s="512"/>
      <c r="E821" s="512"/>
      <c r="F821" s="512"/>
      <c r="G821" s="512"/>
      <c r="H821" s="512"/>
      <c r="I821" s="512"/>
      <c r="J821" s="512"/>
      <c r="K821" s="512"/>
      <c r="L821" s="512"/>
      <c r="M821" s="512"/>
      <c r="N821" s="512"/>
      <c r="O821" s="512"/>
      <c r="P821" s="512"/>
      <c r="Q821" s="512"/>
      <c r="R821" s="512"/>
      <c r="S821" s="512"/>
      <c r="T821" s="512"/>
      <c r="U821" s="512"/>
      <c r="V821" s="512"/>
      <c r="W821" s="512"/>
      <c r="X821" s="512"/>
      <c r="Y821" s="512"/>
      <c r="Z821" s="512"/>
      <c r="AA821" s="512"/>
      <c r="AB821" s="512"/>
      <c r="AC821" s="512"/>
      <c r="AD821" s="512"/>
      <c r="AE821" s="512"/>
      <c r="AF821" s="512"/>
      <c r="AG821" s="512"/>
      <c r="AH821" s="512"/>
      <c r="AI821" s="512"/>
      <c r="AJ821" s="512"/>
      <c r="AK821" s="512"/>
      <c r="AL821" s="512"/>
      <c r="AM821" s="512"/>
      <c r="AN821" s="512"/>
    </row>
    <row r="822" spans="1:40" ht="15.75" customHeight="1">
      <c r="A822" s="512"/>
      <c r="B822" s="582"/>
      <c r="C822" s="512"/>
      <c r="D822" s="512"/>
      <c r="E822" s="512"/>
      <c r="F822" s="512"/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/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</row>
    <row r="823" spans="1:40" ht="15.75" customHeight="1">
      <c r="A823" s="512"/>
      <c r="B823" s="582"/>
      <c r="C823" s="512"/>
      <c r="D823" s="512"/>
      <c r="E823" s="512"/>
      <c r="F823" s="512"/>
      <c r="G823" s="512"/>
      <c r="H823" s="512"/>
      <c r="I823" s="512"/>
      <c r="J823" s="512"/>
      <c r="K823" s="512"/>
      <c r="L823" s="512"/>
      <c r="M823" s="512"/>
      <c r="N823" s="512"/>
      <c r="O823" s="512"/>
      <c r="P823" s="512"/>
      <c r="Q823" s="512"/>
      <c r="R823" s="512"/>
      <c r="S823" s="512"/>
      <c r="T823" s="512"/>
      <c r="U823" s="512"/>
      <c r="V823" s="512"/>
      <c r="W823" s="512"/>
      <c r="X823" s="512"/>
      <c r="Y823" s="512"/>
      <c r="Z823" s="512"/>
      <c r="AA823" s="512"/>
      <c r="AB823" s="512"/>
      <c r="AC823" s="512"/>
      <c r="AD823" s="512"/>
      <c r="AE823" s="512"/>
      <c r="AF823" s="512"/>
      <c r="AG823" s="512"/>
      <c r="AH823" s="512"/>
      <c r="AI823" s="512"/>
      <c r="AJ823" s="512"/>
      <c r="AK823" s="512"/>
      <c r="AL823" s="512"/>
      <c r="AM823" s="512"/>
      <c r="AN823" s="512"/>
    </row>
    <row r="824" spans="1:40" ht="15.75" customHeight="1">
      <c r="A824" s="512"/>
      <c r="B824" s="582"/>
      <c r="C824" s="512"/>
      <c r="D824" s="512"/>
      <c r="E824" s="512"/>
      <c r="F824" s="512"/>
      <c r="G824" s="512"/>
      <c r="H824" s="512"/>
      <c r="I824" s="512"/>
      <c r="J824" s="512"/>
      <c r="K824" s="512"/>
      <c r="L824" s="512"/>
      <c r="M824" s="512"/>
      <c r="N824" s="512"/>
      <c r="O824" s="512"/>
      <c r="P824" s="512"/>
      <c r="Q824" s="512"/>
      <c r="R824" s="512"/>
      <c r="S824" s="512"/>
      <c r="T824" s="512"/>
      <c r="U824" s="512"/>
      <c r="V824" s="512"/>
      <c r="W824" s="512"/>
      <c r="X824" s="512"/>
      <c r="Y824" s="512"/>
      <c r="Z824" s="512"/>
      <c r="AA824" s="512"/>
      <c r="AB824" s="512"/>
      <c r="AC824" s="512"/>
      <c r="AD824" s="512"/>
      <c r="AE824" s="512"/>
      <c r="AF824" s="512"/>
      <c r="AG824" s="512"/>
      <c r="AH824" s="512"/>
      <c r="AI824" s="512"/>
      <c r="AJ824" s="512"/>
      <c r="AK824" s="512"/>
      <c r="AL824" s="512"/>
      <c r="AM824" s="512"/>
      <c r="AN824" s="512"/>
    </row>
    <row r="825" spans="1:40" ht="15.75" customHeight="1">
      <c r="A825" s="512"/>
      <c r="B825" s="582"/>
      <c r="C825" s="512"/>
      <c r="D825" s="512"/>
      <c r="E825" s="512"/>
      <c r="F825" s="512"/>
      <c r="G825" s="512"/>
      <c r="H825" s="512"/>
      <c r="I825" s="512"/>
      <c r="J825" s="512"/>
      <c r="K825" s="512"/>
      <c r="L825" s="512"/>
      <c r="M825" s="512"/>
      <c r="N825" s="512"/>
      <c r="O825" s="512"/>
      <c r="P825" s="512"/>
      <c r="Q825" s="512"/>
      <c r="R825" s="512"/>
      <c r="S825" s="512"/>
      <c r="T825" s="512"/>
      <c r="U825" s="512"/>
      <c r="V825" s="512"/>
      <c r="W825" s="512"/>
      <c r="X825" s="512"/>
      <c r="Y825" s="512"/>
      <c r="Z825" s="512"/>
      <c r="AA825" s="512"/>
      <c r="AB825" s="512"/>
      <c r="AC825" s="512"/>
      <c r="AD825" s="512"/>
      <c r="AE825" s="512"/>
      <c r="AF825" s="512"/>
      <c r="AG825" s="512"/>
      <c r="AH825" s="512"/>
      <c r="AI825" s="512"/>
      <c r="AJ825" s="512"/>
      <c r="AK825" s="512"/>
      <c r="AL825" s="512"/>
      <c r="AM825" s="512"/>
      <c r="AN825" s="512"/>
    </row>
    <row r="826" spans="1:40" ht="15.75" customHeight="1">
      <c r="A826" s="512"/>
      <c r="B826" s="582"/>
      <c r="C826" s="512"/>
      <c r="D826" s="512"/>
      <c r="E826" s="512"/>
      <c r="F826" s="512"/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/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</row>
    <row r="827" spans="1:40" ht="15.75" customHeight="1">
      <c r="A827" s="512"/>
      <c r="B827" s="582"/>
      <c r="C827" s="512"/>
      <c r="D827" s="512"/>
      <c r="E827" s="512"/>
      <c r="F827" s="512"/>
      <c r="G827" s="512"/>
      <c r="H827" s="512"/>
      <c r="I827" s="512"/>
      <c r="J827" s="512"/>
      <c r="K827" s="512"/>
      <c r="L827" s="512"/>
      <c r="M827" s="512"/>
      <c r="N827" s="512"/>
      <c r="O827" s="512"/>
      <c r="P827" s="512"/>
      <c r="Q827" s="512"/>
      <c r="R827" s="512"/>
      <c r="S827" s="512"/>
      <c r="T827" s="512"/>
      <c r="U827" s="512"/>
      <c r="V827" s="512"/>
      <c r="W827" s="512"/>
      <c r="X827" s="512"/>
      <c r="Y827" s="512"/>
      <c r="Z827" s="512"/>
      <c r="AA827" s="512"/>
      <c r="AB827" s="512"/>
      <c r="AC827" s="512"/>
      <c r="AD827" s="512"/>
      <c r="AE827" s="512"/>
      <c r="AF827" s="512"/>
      <c r="AG827" s="512"/>
      <c r="AH827" s="512"/>
      <c r="AI827" s="512"/>
      <c r="AJ827" s="512"/>
      <c r="AK827" s="512"/>
      <c r="AL827" s="512"/>
      <c r="AM827" s="512"/>
      <c r="AN827" s="512"/>
    </row>
    <row r="828" spans="1:40" ht="15.75" customHeight="1">
      <c r="A828" s="512"/>
      <c r="B828" s="582"/>
      <c r="C828" s="512"/>
      <c r="D828" s="512"/>
      <c r="E828" s="512"/>
      <c r="F828" s="512"/>
      <c r="G828" s="512"/>
      <c r="H828" s="512"/>
      <c r="I828" s="512"/>
      <c r="J828" s="512"/>
      <c r="K828" s="512"/>
      <c r="L828" s="512"/>
      <c r="M828" s="512"/>
      <c r="N828" s="512"/>
      <c r="O828" s="512"/>
      <c r="P828" s="512"/>
      <c r="Q828" s="512"/>
      <c r="R828" s="512"/>
      <c r="S828" s="512"/>
      <c r="T828" s="512"/>
      <c r="U828" s="512"/>
      <c r="V828" s="512"/>
      <c r="W828" s="512"/>
      <c r="X828" s="512"/>
      <c r="Y828" s="512"/>
      <c r="Z828" s="512"/>
      <c r="AA828" s="512"/>
      <c r="AB828" s="512"/>
      <c r="AC828" s="512"/>
      <c r="AD828" s="512"/>
      <c r="AE828" s="512"/>
      <c r="AF828" s="512"/>
      <c r="AG828" s="512"/>
      <c r="AH828" s="512"/>
      <c r="AI828" s="512"/>
      <c r="AJ828" s="512"/>
      <c r="AK828" s="512"/>
      <c r="AL828" s="512"/>
      <c r="AM828" s="512"/>
      <c r="AN828" s="512"/>
    </row>
    <row r="829" spans="1:40" ht="15.75" customHeight="1">
      <c r="A829" s="512"/>
      <c r="B829" s="582"/>
      <c r="C829" s="512"/>
      <c r="D829" s="512"/>
      <c r="E829" s="512"/>
      <c r="F829" s="512"/>
      <c r="G829" s="512"/>
      <c r="H829" s="512"/>
      <c r="I829" s="512"/>
      <c r="J829" s="512"/>
      <c r="K829" s="512"/>
      <c r="L829" s="512"/>
      <c r="M829" s="512"/>
      <c r="N829" s="512"/>
      <c r="O829" s="512"/>
      <c r="P829" s="512"/>
      <c r="Q829" s="512"/>
      <c r="R829" s="512"/>
      <c r="S829" s="512"/>
      <c r="T829" s="512"/>
      <c r="U829" s="512"/>
      <c r="V829" s="512"/>
      <c r="W829" s="512"/>
      <c r="X829" s="512"/>
      <c r="Y829" s="512"/>
      <c r="Z829" s="512"/>
      <c r="AA829" s="512"/>
      <c r="AB829" s="512"/>
      <c r="AC829" s="512"/>
      <c r="AD829" s="512"/>
      <c r="AE829" s="512"/>
      <c r="AF829" s="512"/>
      <c r="AG829" s="512"/>
      <c r="AH829" s="512"/>
      <c r="AI829" s="512"/>
      <c r="AJ829" s="512"/>
      <c r="AK829" s="512"/>
      <c r="AL829" s="512"/>
      <c r="AM829" s="512"/>
      <c r="AN829" s="512"/>
    </row>
    <row r="830" spans="1:40" ht="15.75" customHeight="1">
      <c r="A830" s="512"/>
      <c r="B830" s="582"/>
      <c r="C830" s="512"/>
      <c r="D830" s="512"/>
      <c r="E830" s="512"/>
      <c r="F830" s="512"/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/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</row>
    <row r="831" spans="1:40" ht="15.75" customHeight="1">
      <c r="A831" s="512"/>
      <c r="B831" s="582"/>
      <c r="C831" s="512"/>
      <c r="D831" s="512"/>
      <c r="E831" s="512"/>
      <c r="F831" s="512"/>
      <c r="G831" s="512"/>
      <c r="H831" s="512"/>
      <c r="I831" s="512"/>
      <c r="J831" s="512"/>
      <c r="K831" s="512"/>
      <c r="L831" s="512"/>
      <c r="M831" s="512"/>
      <c r="N831" s="512"/>
      <c r="O831" s="512"/>
      <c r="P831" s="512"/>
      <c r="Q831" s="512"/>
      <c r="R831" s="512"/>
      <c r="S831" s="512"/>
      <c r="T831" s="512"/>
      <c r="U831" s="512"/>
      <c r="V831" s="512"/>
      <c r="W831" s="512"/>
      <c r="X831" s="512"/>
      <c r="Y831" s="512"/>
      <c r="Z831" s="512"/>
      <c r="AA831" s="512"/>
      <c r="AB831" s="512"/>
      <c r="AC831" s="512"/>
      <c r="AD831" s="512"/>
      <c r="AE831" s="512"/>
      <c r="AF831" s="512"/>
      <c r="AG831" s="512"/>
      <c r="AH831" s="512"/>
      <c r="AI831" s="512"/>
      <c r="AJ831" s="512"/>
      <c r="AK831" s="512"/>
      <c r="AL831" s="512"/>
      <c r="AM831" s="512"/>
      <c r="AN831" s="512"/>
    </row>
    <row r="832" spans="1:40" ht="15.75" customHeight="1">
      <c r="A832" s="512"/>
      <c r="B832" s="582"/>
      <c r="C832" s="512"/>
      <c r="D832" s="512"/>
      <c r="E832" s="512"/>
      <c r="F832" s="512"/>
      <c r="G832" s="512"/>
      <c r="H832" s="512"/>
      <c r="I832" s="512"/>
      <c r="J832" s="512"/>
      <c r="K832" s="512"/>
      <c r="L832" s="512"/>
      <c r="M832" s="512"/>
      <c r="N832" s="512"/>
      <c r="O832" s="512"/>
      <c r="P832" s="512"/>
      <c r="Q832" s="512"/>
      <c r="R832" s="512"/>
      <c r="S832" s="512"/>
      <c r="T832" s="512"/>
      <c r="U832" s="512"/>
      <c r="V832" s="512"/>
      <c r="W832" s="512"/>
      <c r="X832" s="512"/>
      <c r="Y832" s="512"/>
      <c r="Z832" s="512"/>
      <c r="AA832" s="512"/>
      <c r="AB832" s="512"/>
      <c r="AC832" s="512"/>
      <c r="AD832" s="512"/>
      <c r="AE832" s="512"/>
      <c r="AF832" s="512"/>
      <c r="AG832" s="512"/>
      <c r="AH832" s="512"/>
      <c r="AI832" s="512"/>
      <c r="AJ832" s="512"/>
      <c r="AK832" s="512"/>
      <c r="AL832" s="512"/>
      <c r="AM832" s="512"/>
      <c r="AN832" s="512"/>
    </row>
    <row r="833" spans="1:40" ht="15.75" customHeight="1">
      <c r="A833" s="512"/>
      <c r="B833" s="582"/>
      <c r="C833" s="512"/>
      <c r="D833" s="512"/>
      <c r="E833" s="512"/>
      <c r="F833" s="512"/>
      <c r="G833" s="512"/>
      <c r="H833" s="512"/>
      <c r="I833" s="512"/>
      <c r="J833" s="512"/>
      <c r="K833" s="512"/>
      <c r="L833" s="512"/>
      <c r="M833" s="512"/>
      <c r="N833" s="512"/>
      <c r="O833" s="512"/>
      <c r="P833" s="512"/>
      <c r="Q833" s="512"/>
      <c r="R833" s="512"/>
      <c r="S833" s="512"/>
      <c r="T833" s="512"/>
      <c r="U833" s="512"/>
      <c r="V833" s="512"/>
      <c r="W833" s="512"/>
      <c r="X833" s="512"/>
      <c r="Y833" s="512"/>
      <c r="Z833" s="512"/>
      <c r="AA833" s="512"/>
      <c r="AB833" s="512"/>
      <c r="AC833" s="512"/>
      <c r="AD833" s="512"/>
      <c r="AE833" s="512"/>
      <c r="AF833" s="512"/>
      <c r="AG833" s="512"/>
      <c r="AH833" s="512"/>
      <c r="AI833" s="512"/>
      <c r="AJ833" s="512"/>
      <c r="AK833" s="512"/>
      <c r="AL833" s="512"/>
      <c r="AM833" s="512"/>
      <c r="AN833" s="512"/>
    </row>
    <row r="834" spans="1:40" ht="15.75" customHeight="1">
      <c r="A834" s="512"/>
      <c r="B834" s="582"/>
      <c r="C834" s="512"/>
      <c r="D834" s="512"/>
      <c r="E834" s="512"/>
      <c r="F834" s="512"/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/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</row>
    <row r="835" spans="1:40" ht="15.75" customHeight="1">
      <c r="A835" s="512"/>
      <c r="B835" s="582"/>
      <c r="C835" s="512"/>
      <c r="D835" s="512"/>
      <c r="E835" s="512"/>
      <c r="F835" s="512"/>
      <c r="G835" s="512"/>
      <c r="H835" s="512"/>
      <c r="I835" s="512"/>
      <c r="J835" s="512"/>
      <c r="K835" s="512"/>
      <c r="L835" s="512"/>
      <c r="M835" s="512"/>
      <c r="N835" s="512"/>
      <c r="O835" s="512"/>
      <c r="P835" s="512"/>
      <c r="Q835" s="512"/>
      <c r="R835" s="512"/>
      <c r="S835" s="512"/>
      <c r="T835" s="512"/>
      <c r="U835" s="512"/>
      <c r="V835" s="512"/>
      <c r="W835" s="512"/>
      <c r="X835" s="512"/>
      <c r="Y835" s="512"/>
      <c r="Z835" s="512"/>
      <c r="AA835" s="512"/>
      <c r="AB835" s="512"/>
      <c r="AC835" s="512"/>
      <c r="AD835" s="512"/>
      <c r="AE835" s="512"/>
      <c r="AF835" s="512"/>
      <c r="AG835" s="512"/>
      <c r="AH835" s="512"/>
      <c r="AI835" s="512"/>
      <c r="AJ835" s="512"/>
      <c r="AK835" s="512"/>
      <c r="AL835" s="512"/>
      <c r="AM835" s="512"/>
      <c r="AN835" s="512"/>
    </row>
    <row r="836" spans="1:40" ht="15.75" customHeight="1">
      <c r="A836" s="512"/>
      <c r="B836" s="582"/>
      <c r="C836" s="512"/>
      <c r="D836" s="512"/>
      <c r="E836" s="512"/>
      <c r="F836" s="512"/>
      <c r="G836" s="512"/>
      <c r="H836" s="512"/>
      <c r="I836" s="512"/>
      <c r="J836" s="512"/>
      <c r="K836" s="512"/>
      <c r="L836" s="512"/>
      <c r="M836" s="512"/>
      <c r="N836" s="512"/>
      <c r="O836" s="512"/>
      <c r="P836" s="512"/>
      <c r="Q836" s="512"/>
      <c r="R836" s="512"/>
      <c r="S836" s="512"/>
      <c r="T836" s="512"/>
      <c r="U836" s="512"/>
      <c r="V836" s="512"/>
      <c r="W836" s="512"/>
      <c r="X836" s="512"/>
      <c r="Y836" s="512"/>
      <c r="Z836" s="512"/>
      <c r="AA836" s="512"/>
      <c r="AB836" s="512"/>
      <c r="AC836" s="512"/>
      <c r="AD836" s="512"/>
      <c r="AE836" s="512"/>
      <c r="AF836" s="512"/>
      <c r="AG836" s="512"/>
      <c r="AH836" s="512"/>
      <c r="AI836" s="512"/>
      <c r="AJ836" s="512"/>
      <c r="AK836" s="512"/>
      <c r="AL836" s="512"/>
      <c r="AM836" s="512"/>
      <c r="AN836" s="512"/>
    </row>
    <row r="837" spans="1:40" ht="15.75" customHeight="1">
      <c r="A837" s="512"/>
      <c r="B837" s="582"/>
      <c r="C837" s="512"/>
      <c r="D837" s="512"/>
      <c r="E837" s="512"/>
      <c r="F837" s="512"/>
      <c r="G837" s="512"/>
      <c r="H837" s="512"/>
      <c r="I837" s="512"/>
      <c r="J837" s="512"/>
      <c r="K837" s="512"/>
      <c r="L837" s="512"/>
      <c r="M837" s="512"/>
      <c r="N837" s="512"/>
      <c r="O837" s="512"/>
      <c r="P837" s="512"/>
      <c r="Q837" s="512"/>
      <c r="R837" s="512"/>
      <c r="S837" s="512"/>
      <c r="T837" s="512"/>
      <c r="U837" s="512"/>
      <c r="V837" s="512"/>
      <c r="W837" s="512"/>
      <c r="X837" s="512"/>
      <c r="Y837" s="512"/>
      <c r="Z837" s="512"/>
      <c r="AA837" s="512"/>
      <c r="AB837" s="512"/>
      <c r="AC837" s="512"/>
      <c r="AD837" s="512"/>
      <c r="AE837" s="512"/>
      <c r="AF837" s="512"/>
      <c r="AG837" s="512"/>
      <c r="AH837" s="512"/>
      <c r="AI837" s="512"/>
      <c r="AJ837" s="512"/>
      <c r="AK837" s="512"/>
      <c r="AL837" s="512"/>
      <c r="AM837" s="512"/>
      <c r="AN837" s="512"/>
    </row>
    <row r="838" spans="1:40" ht="15.75" customHeight="1">
      <c r="A838" s="512"/>
      <c r="B838" s="582"/>
      <c r="C838" s="512"/>
      <c r="D838" s="512"/>
      <c r="E838" s="512"/>
      <c r="F838" s="512"/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/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</row>
    <row r="839" spans="1:40" ht="15.75" customHeight="1">
      <c r="A839" s="512"/>
      <c r="B839" s="582"/>
      <c r="C839" s="512"/>
      <c r="D839" s="512"/>
      <c r="E839" s="512"/>
      <c r="F839" s="512"/>
      <c r="G839" s="512"/>
      <c r="H839" s="512"/>
      <c r="I839" s="512"/>
      <c r="J839" s="512"/>
      <c r="K839" s="512"/>
      <c r="L839" s="512"/>
      <c r="M839" s="512"/>
      <c r="N839" s="512"/>
      <c r="O839" s="512"/>
      <c r="P839" s="512"/>
      <c r="Q839" s="512"/>
      <c r="R839" s="512"/>
      <c r="S839" s="512"/>
      <c r="T839" s="512"/>
      <c r="U839" s="512"/>
      <c r="V839" s="512"/>
      <c r="W839" s="512"/>
      <c r="X839" s="512"/>
      <c r="Y839" s="512"/>
      <c r="Z839" s="512"/>
      <c r="AA839" s="512"/>
      <c r="AB839" s="512"/>
      <c r="AC839" s="512"/>
      <c r="AD839" s="512"/>
      <c r="AE839" s="512"/>
      <c r="AF839" s="512"/>
      <c r="AG839" s="512"/>
      <c r="AH839" s="512"/>
      <c r="AI839" s="512"/>
      <c r="AJ839" s="512"/>
      <c r="AK839" s="512"/>
      <c r="AL839" s="512"/>
      <c r="AM839" s="512"/>
      <c r="AN839" s="512"/>
    </row>
    <row r="840" spans="1:40" ht="15.75" customHeight="1">
      <c r="A840" s="512"/>
      <c r="B840" s="582"/>
      <c r="C840" s="512"/>
      <c r="D840" s="512"/>
      <c r="E840" s="512"/>
      <c r="F840" s="512"/>
      <c r="G840" s="512"/>
      <c r="H840" s="512"/>
      <c r="I840" s="512"/>
      <c r="J840" s="512"/>
      <c r="K840" s="512"/>
      <c r="L840" s="512"/>
      <c r="M840" s="512"/>
      <c r="N840" s="512"/>
      <c r="O840" s="512"/>
      <c r="P840" s="512"/>
      <c r="Q840" s="512"/>
      <c r="R840" s="512"/>
      <c r="S840" s="512"/>
      <c r="T840" s="512"/>
      <c r="U840" s="512"/>
      <c r="V840" s="512"/>
      <c r="W840" s="512"/>
      <c r="X840" s="512"/>
      <c r="Y840" s="512"/>
      <c r="Z840" s="512"/>
      <c r="AA840" s="512"/>
      <c r="AB840" s="512"/>
      <c r="AC840" s="512"/>
      <c r="AD840" s="512"/>
      <c r="AE840" s="512"/>
      <c r="AF840" s="512"/>
      <c r="AG840" s="512"/>
      <c r="AH840" s="512"/>
      <c r="AI840" s="512"/>
      <c r="AJ840" s="512"/>
      <c r="AK840" s="512"/>
      <c r="AL840" s="512"/>
      <c r="AM840" s="512"/>
      <c r="AN840" s="512"/>
    </row>
    <row r="841" spans="1:40" ht="15.75" customHeight="1">
      <c r="A841" s="512"/>
      <c r="B841" s="582"/>
      <c r="C841" s="512"/>
      <c r="D841" s="512"/>
      <c r="E841" s="512"/>
      <c r="F841" s="512"/>
      <c r="G841" s="512"/>
      <c r="H841" s="512"/>
      <c r="I841" s="512"/>
      <c r="J841" s="512"/>
      <c r="K841" s="512"/>
      <c r="L841" s="512"/>
      <c r="M841" s="512"/>
      <c r="N841" s="512"/>
      <c r="O841" s="512"/>
      <c r="P841" s="512"/>
      <c r="Q841" s="512"/>
      <c r="R841" s="512"/>
      <c r="S841" s="512"/>
      <c r="T841" s="512"/>
      <c r="U841" s="512"/>
      <c r="V841" s="512"/>
      <c r="W841" s="512"/>
      <c r="X841" s="512"/>
      <c r="Y841" s="512"/>
      <c r="Z841" s="512"/>
      <c r="AA841" s="512"/>
      <c r="AB841" s="512"/>
      <c r="AC841" s="512"/>
      <c r="AD841" s="512"/>
      <c r="AE841" s="512"/>
      <c r="AF841" s="512"/>
      <c r="AG841" s="512"/>
      <c r="AH841" s="512"/>
      <c r="AI841" s="512"/>
      <c r="AJ841" s="512"/>
      <c r="AK841" s="512"/>
      <c r="AL841" s="512"/>
      <c r="AM841" s="512"/>
      <c r="AN841" s="512"/>
    </row>
    <row r="842" spans="1:40" ht="15.75" customHeight="1">
      <c r="A842" s="512"/>
      <c r="B842" s="582"/>
      <c r="C842" s="512"/>
      <c r="D842" s="512"/>
      <c r="E842" s="512"/>
      <c r="F842" s="512"/>
      <c r="G842" s="512"/>
      <c r="H842" s="512"/>
      <c r="I842" s="512"/>
      <c r="J842" s="512"/>
      <c r="K842" s="512"/>
      <c r="L842" s="512"/>
      <c r="M842" s="512"/>
      <c r="N842" s="512"/>
      <c r="O842" s="512"/>
      <c r="P842" s="512"/>
      <c r="Q842" s="512"/>
      <c r="R842" s="512"/>
      <c r="S842" s="512"/>
      <c r="T842" s="512"/>
      <c r="U842" s="512"/>
      <c r="V842" s="512"/>
      <c r="W842" s="512"/>
      <c r="X842" s="512"/>
      <c r="Y842" s="512"/>
      <c r="Z842" s="512"/>
      <c r="AA842" s="512"/>
      <c r="AB842" s="512"/>
      <c r="AC842" s="512"/>
      <c r="AD842" s="512"/>
      <c r="AE842" s="512"/>
      <c r="AF842" s="512"/>
      <c r="AG842" s="512"/>
      <c r="AH842" s="512"/>
      <c r="AI842" s="512"/>
      <c r="AJ842" s="512"/>
      <c r="AK842" s="512"/>
      <c r="AL842" s="512"/>
      <c r="AM842" s="512"/>
      <c r="AN842" s="512"/>
    </row>
    <row r="843" spans="1:40" ht="15.75" customHeight="1">
      <c r="A843" s="512"/>
      <c r="B843" s="58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2"/>
      <c r="Z843" s="512"/>
      <c r="AA843" s="512"/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</row>
    <row r="844" spans="1:40" ht="15.75" customHeight="1">
      <c r="A844" s="512"/>
      <c r="B844" s="582"/>
      <c r="C844" s="512"/>
      <c r="D844" s="512"/>
      <c r="E844" s="512"/>
      <c r="F844" s="512"/>
      <c r="G844" s="512"/>
      <c r="H844" s="512"/>
      <c r="I844" s="512"/>
      <c r="J844" s="512"/>
      <c r="K844" s="512"/>
      <c r="L844" s="512"/>
      <c r="M844" s="512"/>
      <c r="N844" s="512"/>
      <c r="O844" s="512"/>
      <c r="P844" s="512"/>
      <c r="Q844" s="512"/>
      <c r="R844" s="512"/>
      <c r="S844" s="512"/>
      <c r="T844" s="512"/>
      <c r="U844" s="512"/>
      <c r="V844" s="512"/>
      <c r="W844" s="512"/>
      <c r="X844" s="512"/>
      <c r="Y844" s="512"/>
      <c r="Z844" s="512"/>
      <c r="AA844" s="512"/>
      <c r="AB844" s="512"/>
      <c r="AC844" s="512"/>
      <c r="AD844" s="512"/>
      <c r="AE844" s="512"/>
      <c r="AF844" s="512"/>
      <c r="AG844" s="512"/>
      <c r="AH844" s="512"/>
      <c r="AI844" s="512"/>
      <c r="AJ844" s="512"/>
      <c r="AK844" s="512"/>
      <c r="AL844" s="512"/>
      <c r="AM844" s="512"/>
      <c r="AN844" s="512"/>
    </row>
    <row r="845" spans="1:40" ht="15.75" customHeight="1">
      <c r="A845" s="512"/>
      <c r="B845" s="582"/>
      <c r="C845" s="512"/>
      <c r="D845" s="512"/>
      <c r="E845" s="512"/>
      <c r="F845" s="512"/>
      <c r="G845" s="512"/>
      <c r="H845" s="512"/>
      <c r="I845" s="512"/>
      <c r="J845" s="512"/>
      <c r="K845" s="512"/>
      <c r="L845" s="512"/>
      <c r="M845" s="512"/>
      <c r="N845" s="512"/>
      <c r="O845" s="512"/>
      <c r="P845" s="512"/>
      <c r="Q845" s="512"/>
      <c r="R845" s="512"/>
      <c r="S845" s="512"/>
      <c r="T845" s="512"/>
      <c r="U845" s="512"/>
      <c r="V845" s="512"/>
      <c r="W845" s="512"/>
      <c r="X845" s="512"/>
      <c r="Y845" s="512"/>
      <c r="Z845" s="512"/>
      <c r="AA845" s="512"/>
      <c r="AB845" s="512"/>
      <c r="AC845" s="512"/>
      <c r="AD845" s="512"/>
      <c r="AE845" s="512"/>
      <c r="AF845" s="512"/>
      <c r="AG845" s="512"/>
      <c r="AH845" s="512"/>
      <c r="AI845" s="512"/>
      <c r="AJ845" s="512"/>
      <c r="AK845" s="512"/>
      <c r="AL845" s="512"/>
      <c r="AM845" s="512"/>
      <c r="AN845" s="512"/>
    </row>
    <row r="846" spans="1:40" ht="15.75" customHeight="1">
      <c r="A846" s="512"/>
      <c r="B846" s="582"/>
      <c r="C846" s="512"/>
      <c r="D846" s="512"/>
      <c r="E846" s="512"/>
      <c r="F846" s="512"/>
      <c r="G846" s="512"/>
      <c r="H846" s="512"/>
      <c r="I846" s="512"/>
      <c r="J846" s="512"/>
      <c r="K846" s="512"/>
      <c r="L846" s="512"/>
      <c r="M846" s="512"/>
      <c r="N846" s="512"/>
      <c r="O846" s="512"/>
      <c r="P846" s="512"/>
      <c r="Q846" s="512"/>
      <c r="R846" s="512"/>
      <c r="S846" s="512"/>
      <c r="T846" s="512"/>
      <c r="U846" s="512"/>
      <c r="V846" s="512"/>
      <c r="W846" s="512"/>
      <c r="X846" s="512"/>
      <c r="Y846" s="512"/>
      <c r="Z846" s="512"/>
      <c r="AA846" s="512"/>
      <c r="AB846" s="512"/>
      <c r="AC846" s="512"/>
      <c r="AD846" s="512"/>
      <c r="AE846" s="512"/>
      <c r="AF846" s="512"/>
      <c r="AG846" s="512"/>
      <c r="AH846" s="512"/>
      <c r="AI846" s="512"/>
      <c r="AJ846" s="512"/>
      <c r="AK846" s="512"/>
      <c r="AL846" s="512"/>
      <c r="AM846" s="512"/>
      <c r="AN846" s="512"/>
    </row>
    <row r="847" spans="1:40" ht="15.75" customHeight="1">
      <c r="A847" s="512"/>
      <c r="B847" s="582"/>
      <c r="C847" s="512"/>
      <c r="D847" s="512"/>
      <c r="E847" s="512"/>
      <c r="F847" s="512"/>
      <c r="G847" s="512"/>
      <c r="H847" s="512"/>
      <c r="I847" s="512"/>
      <c r="J847" s="512"/>
      <c r="K847" s="512"/>
      <c r="L847" s="512"/>
      <c r="M847" s="512"/>
      <c r="N847" s="512"/>
      <c r="O847" s="512"/>
      <c r="P847" s="512"/>
      <c r="Q847" s="512"/>
      <c r="R847" s="512"/>
      <c r="S847" s="512"/>
      <c r="T847" s="512"/>
      <c r="U847" s="512"/>
      <c r="V847" s="512"/>
      <c r="W847" s="512"/>
      <c r="X847" s="512"/>
      <c r="Y847" s="512"/>
      <c r="Z847" s="512"/>
      <c r="AA847" s="512"/>
      <c r="AB847" s="512"/>
      <c r="AC847" s="512"/>
      <c r="AD847" s="512"/>
      <c r="AE847" s="512"/>
      <c r="AF847" s="512"/>
      <c r="AG847" s="512"/>
      <c r="AH847" s="512"/>
      <c r="AI847" s="512"/>
      <c r="AJ847" s="512"/>
      <c r="AK847" s="512"/>
      <c r="AL847" s="512"/>
      <c r="AM847" s="512"/>
      <c r="AN847" s="512"/>
    </row>
    <row r="848" spans="1:40" ht="15.75" customHeight="1">
      <c r="A848" s="512"/>
      <c r="B848" s="582"/>
      <c r="C848" s="512"/>
      <c r="D848" s="512"/>
      <c r="E848" s="512"/>
      <c r="F848" s="512"/>
      <c r="G848" s="512"/>
      <c r="H848" s="512"/>
      <c r="I848" s="512"/>
      <c r="J848" s="512"/>
      <c r="K848" s="512"/>
      <c r="L848" s="512"/>
      <c r="M848" s="512"/>
      <c r="N848" s="512"/>
      <c r="O848" s="512"/>
      <c r="P848" s="512"/>
      <c r="Q848" s="512"/>
      <c r="R848" s="512"/>
      <c r="S848" s="512"/>
      <c r="T848" s="512"/>
      <c r="U848" s="512"/>
      <c r="V848" s="512"/>
      <c r="W848" s="512"/>
      <c r="X848" s="512"/>
      <c r="Y848" s="512"/>
      <c r="Z848" s="512"/>
      <c r="AA848" s="512"/>
      <c r="AB848" s="512"/>
      <c r="AC848" s="512"/>
      <c r="AD848" s="512"/>
      <c r="AE848" s="512"/>
      <c r="AF848" s="512"/>
      <c r="AG848" s="512"/>
      <c r="AH848" s="512"/>
      <c r="AI848" s="512"/>
      <c r="AJ848" s="512"/>
      <c r="AK848" s="512"/>
      <c r="AL848" s="512"/>
      <c r="AM848" s="512"/>
      <c r="AN848" s="512"/>
    </row>
    <row r="849" spans="1:40" ht="15.75" customHeight="1">
      <c r="A849" s="512"/>
      <c r="B849" s="582"/>
      <c r="C849" s="512"/>
      <c r="D849" s="512"/>
      <c r="E849" s="512"/>
      <c r="F849" s="512"/>
      <c r="G849" s="512"/>
      <c r="H849" s="512"/>
      <c r="I849" s="512"/>
      <c r="J849" s="512"/>
      <c r="K849" s="512"/>
      <c r="L849" s="512"/>
      <c r="M849" s="512"/>
      <c r="N849" s="512"/>
      <c r="O849" s="512"/>
      <c r="P849" s="512"/>
      <c r="Q849" s="512"/>
      <c r="R849" s="512"/>
      <c r="S849" s="512"/>
      <c r="T849" s="512"/>
      <c r="U849" s="512"/>
      <c r="V849" s="512"/>
      <c r="W849" s="512"/>
      <c r="X849" s="512"/>
      <c r="Y849" s="512"/>
      <c r="Z849" s="512"/>
      <c r="AA849" s="512"/>
      <c r="AB849" s="512"/>
      <c r="AC849" s="512"/>
      <c r="AD849" s="512"/>
      <c r="AE849" s="512"/>
      <c r="AF849" s="512"/>
      <c r="AG849" s="512"/>
      <c r="AH849" s="512"/>
      <c r="AI849" s="512"/>
      <c r="AJ849" s="512"/>
      <c r="AK849" s="512"/>
      <c r="AL849" s="512"/>
      <c r="AM849" s="512"/>
      <c r="AN849" s="512"/>
    </row>
    <row r="850" spans="1:40" ht="15.75" customHeight="1">
      <c r="A850" s="512"/>
      <c r="B850" s="582"/>
      <c r="C850" s="512"/>
      <c r="D850" s="512"/>
      <c r="E850" s="512"/>
      <c r="F850" s="512"/>
      <c r="G850" s="512"/>
      <c r="H850" s="512"/>
      <c r="I850" s="512"/>
      <c r="J850" s="512"/>
      <c r="K850" s="512"/>
      <c r="L850" s="512"/>
      <c r="M850" s="512"/>
      <c r="N850" s="512"/>
      <c r="O850" s="512"/>
      <c r="P850" s="512"/>
      <c r="Q850" s="512"/>
      <c r="R850" s="512"/>
      <c r="S850" s="512"/>
      <c r="T850" s="512"/>
      <c r="U850" s="512"/>
      <c r="V850" s="512"/>
      <c r="W850" s="512"/>
      <c r="X850" s="512"/>
      <c r="Y850" s="512"/>
      <c r="Z850" s="512"/>
      <c r="AA850" s="512"/>
      <c r="AB850" s="512"/>
      <c r="AC850" s="512"/>
      <c r="AD850" s="512"/>
      <c r="AE850" s="512"/>
      <c r="AF850" s="512"/>
      <c r="AG850" s="512"/>
      <c r="AH850" s="512"/>
      <c r="AI850" s="512"/>
      <c r="AJ850" s="512"/>
      <c r="AK850" s="512"/>
      <c r="AL850" s="512"/>
      <c r="AM850" s="512"/>
      <c r="AN850" s="512"/>
    </row>
    <row r="851" spans="1:40" ht="15.75" customHeight="1">
      <c r="A851" s="512"/>
      <c r="B851" s="582"/>
      <c r="C851" s="512"/>
      <c r="D851" s="512"/>
      <c r="E851" s="512"/>
      <c r="F851" s="512"/>
      <c r="G851" s="512"/>
      <c r="H851" s="512"/>
      <c r="I851" s="512"/>
      <c r="J851" s="512"/>
      <c r="K851" s="512"/>
      <c r="L851" s="512"/>
      <c r="M851" s="512"/>
      <c r="N851" s="512"/>
      <c r="O851" s="512"/>
      <c r="P851" s="512"/>
      <c r="Q851" s="512"/>
      <c r="R851" s="512"/>
      <c r="S851" s="512"/>
      <c r="T851" s="512"/>
      <c r="U851" s="512"/>
      <c r="V851" s="512"/>
      <c r="W851" s="512"/>
      <c r="X851" s="512"/>
      <c r="Y851" s="512"/>
      <c r="Z851" s="512"/>
      <c r="AA851" s="512"/>
      <c r="AB851" s="512"/>
      <c r="AC851" s="512"/>
      <c r="AD851" s="512"/>
      <c r="AE851" s="512"/>
      <c r="AF851" s="512"/>
      <c r="AG851" s="512"/>
      <c r="AH851" s="512"/>
      <c r="AI851" s="512"/>
      <c r="AJ851" s="512"/>
      <c r="AK851" s="512"/>
      <c r="AL851" s="512"/>
      <c r="AM851" s="512"/>
      <c r="AN851" s="512"/>
    </row>
    <row r="852" spans="1:40" ht="15.75" customHeight="1">
      <c r="A852" s="512"/>
      <c r="B852" s="582"/>
      <c r="C852" s="512"/>
      <c r="D852" s="512"/>
      <c r="E852" s="512"/>
      <c r="F852" s="512"/>
      <c r="G852" s="512"/>
      <c r="H852" s="512"/>
      <c r="I852" s="512"/>
      <c r="J852" s="512"/>
      <c r="K852" s="512"/>
      <c r="L852" s="512"/>
      <c r="M852" s="512"/>
      <c r="N852" s="512"/>
      <c r="O852" s="512"/>
      <c r="P852" s="512"/>
      <c r="Q852" s="512"/>
      <c r="R852" s="512"/>
      <c r="S852" s="512"/>
      <c r="T852" s="512"/>
      <c r="U852" s="512"/>
      <c r="V852" s="512"/>
      <c r="W852" s="512"/>
      <c r="X852" s="512"/>
      <c r="Y852" s="512"/>
      <c r="Z852" s="512"/>
      <c r="AA852" s="512"/>
      <c r="AB852" s="512"/>
      <c r="AC852" s="512"/>
      <c r="AD852" s="512"/>
      <c r="AE852" s="512"/>
      <c r="AF852" s="512"/>
      <c r="AG852" s="512"/>
      <c r="AH852" s="512"/>
      <c r="AI852" s="512"/>
      <c r="AJ852" s="512"/>
      <c r="AK852" s="512"/>
      <c r="AL852" s="512"/>
      <c r="AM852" s="512"/>
      <c r="AN852" s="512"/>
    </row>
    <row r="853" spans="1:40" ht="15.75" customHeight="1">
      <c r="A853" s="512"/>
      <c r="B853" s="582"/>
      <c r="C853" s="512"/>
      <c r="D853" s="512"/>
      <c r="E853" s="512"/>
      <c r="F853" s="512"/>
      <c r="G853" s="512"/>
      <c r="H853" s="512"/>
      <c r="I853" s="512"/>
      <c r="J853" s="512"/>
      <c r="K853" s="512"/>
      <c r="L853" s="512"/>
      <c r="M853" s="512"/>
      <c r="N853" s="512"/>
      <c r="O853" s="512"/>
      <c r="P853" s="512"/>
      <c r="Q853" s="512"/>
      <c r="R853" s="512"/>
      <c r="S853" s="512"/>
      <c r="T853" s="512"/>
      <c r="U853" s="512"/>
      <c r="V853" s="512"/>
      <c r="W853" s="512"/>
      <c r="X853" s="512"/>
      <c r="Y853" s="512"/>
      <c r="Z853" s="512"/>
      <c r="AA853" s="512"/>
      <c r="AB853" s="512"/>
      <c r="AC853" s="512"/>
      <c r="AD853" s="512"/>
      <c r="AE853" s="512"/>
      <c r="AF853" s="512"/>
      <c r="AG853" s="512"/>
      <c r="AH853" s="512"/>
      <c r="AI853" s="512"/>
      <c r="AJ853" s="512"/>
      <c r="AK853" s="512"/>
      <c r="AL853" s="512"/>
      <c r="AM853" s="512"/>
      <c r="AN853" s="512"/>
    </row>
    <row r="854" spans="1:40" ht="15.75" customHeight="1">
      <c r="A854" s="512"/>
      <c r="B854" s="582"/>
      <c r="C854" s="512"/>
      <c r="D854" s="512"/>
      <c r="E854" s="512"/>
      <c r="F854" s="512"/>
      <c r="G854" s="512"/>
      <c r="H854" s="512"/>
      <c r="I854" s="512"/>
      <c r="J854" s="512"/>
      <c r="K854" s="512"/>
      <c r="L854" s="512"/>
      <c r="M854" s="512"/>
      <c r="N854" s="512"/>
      <c r="O854" s="512"/>
      <c r="P854" s="512"/>
      <c r="Q854" s="512"/>
      <c r="R854" s="512"/>
      <c r="S854" s="512"/>
      <c r="T854" s="512"/>
      <c r="U854" s="512"/>
      <c r="V854" s="512"/>
      <c r="W854" s="512"/>
      <c r="X854" s="512"/>
      <c r="Y854" s="512"/>
      <c r="Z854" s="512"/>
      <c r="AA854" s="512"/>
      <c r="AB854" s="512"/>
      <c r="AC854" s="512"/>
      <c r="AD854" s="512"/>
      <c r="AE854" s="512"/>
      <c r="AF854" s="512"/>
      <c r="AG854" s="512"/>
      <c r="AH854" s="512"/>
      <c r="AI854" s="512"/>
      <c r="AJ854" s="512"/>
      <c r="AK854" s="512"/>
      <c r="AL854" s="512"/>
      <c r="AM854" s="512"/>
      <c r="AN854" s="512"/>
    </row>
    <row r="855" spans="1:40" ht="15.75" customHeight="1">
      <c r="A855" s="512"/>
      <c r="B855" s="582"/>
      <c r="C855" s="512"/>
      <c r="D855" s="512"/>
      <c r="E855" s="512"/>
      <c r="F855" s="512"/>
      <c r="G855" s="512"/>
      <c r="H855" s="512"/>
      <c r="I855" s="512"/>
      <c r="J855" s="512"/>
      <c r="K855" s="512"/>
      <c r="L855" s="512"/>
      <c r="M855" s="512"/>
      <c r="N855" s="512"/>
      <c r="O855" s="512"/>
      <c r="P855" s="512"/>
      <c r="Q855" s="512"/>
      <c r="R855" s="512"/>
      <c r="S855" s="512"/>
      <c r="T855" s="512"/>
      <c r="U855" s="512"/>
      <c r="V855" s="512"/>
      <c r="W855" s="512"/>
      <c r="X855" s="512"/>
      <c r="Y855" s="512"/>
      <c r="Z855" s="512"/>
      <c r="AA855" s="512"/>
      <c r="AB855" s="512"/>
      <c r="AC855" s="512"/>
      <c r="AD855" s="512"/>
      <c r="AE855" s="512"/>
      <c r="AF855" s="512"/>
      <c r="AG855" s="512"/>
      <c r="AH855" s="512"/>
      <c r="AI855" s="512"/>
      <c r="AJ855" s="512"/>
      <c r="AK855" s="512"/>
      <c r="AL855" s="512"/>
      <c r="AM855" s="512"/>
      <c r="AN855" s="512"/>
    </row>
    <row r="856" spans="1:40" ht="15.75" customHeight="1">
      <c r="A856" s="512"/>
      <c r="B856" s="582"/>
      <c r="C856" s="512"/>
      <c r="D856" s="512"/>
      <c r="E856" s="512"/>
      <c r="F856" s="512"/>
      <c r="G856" s="512"/>
      <c r="H856" s="512"/>
      <c r="I856" s="512"/>
      <c r="J856" s="512"/>
      <c r="K856" s="512"/>
      <c r="L856" s="512"/>
      <c r="M856" s="512"/>
      <c r="N856" s="512"/>
      <c r="O856" s="512"/>
      <c r="P856" s="512"/>
      <c r="Q856" s="512"/>
      <c r="R856" s="512"/>
      <c r="S856" s="512"/>
      <c r="T856" s="512"/>
      <c r="U856" s="512"/>
      <c r="V856" s="512"/>
      <c r="W856" s="512"/>
      <c r="X856" s="512"/>
      <c r="Y856" s="512"/>
      <c r="Z856" s="512"/>
      <c r="AA856" s="512"/>
      <c r="AB856" s="512"/>
      <c r="AC856" s="512"/>
      <c r="AD856" s="512"/>
      <c r="AE856" s="512"/>
      <c r="AF856" s="512"/>
      <c r="AG856" s="512"/>
      <c r="AH856" s="512"/>
      <c r="AI856" s="512"/>
      <c r="AJ856" s="512"/>
      <c r="AK856" s="512"/>
      <c r="AL856" s="512"/>
      <c r="AM856" s="512"/>
      <c r="AN856" s="512"/>
    </row>
    <row r="857" spans="1:40" ht="15.75" customHeight="1">
      <c r="A857" s="512"/>
      <c r="B857" s="582"/>
      <c r="C857" s="512"/>
      <c r="D857" s="512"/>
      <c r="E857" s="512"/>
      <c r="F857" s="512"/>
      <c r="G857" s="512"/>
      <c r="H857" s="512"/>
      <c r="I857" s="512"/>
      <c r="J857" s="512"/>
      <c r="K857" s="512"/>
      <c r="L857" s="512"/>
      <c r="M857" s="512"/>
      <c r="N857" s="512"/>
      <c r="O857" s="512"/>
      <c r="P857" s="512"/>
      <c r="Q857" s="512"/>
      <c r="R857" s="512"/>
      <c r="S857" s="512"/>
      <c r="T857" s="512"/>
      <c r="U857" s="512"/>
      <c r="V857" s="512"/>
      <c r="W857" s="512"/>
      <c r="X857" s="512"/>
      <c r="Y857" s="512"/>
      <c r="Z857" s="512"/>
      <c r="AA857" s="512"/>
      <c r="AB857" s="512"/>
      <c r="AC857" s="512"/>
      <c r="AD857" s="512"/>
      <c r="AE857" s="512"/>
      <c r="AF857" s="512"/>
      <c r="AG857" s="512"/>
      <c r="AH857" s="512"/>
      <c r="AI857" s="512"/>
      <c r="AJ857" s="512"/>
      <c r="AK857" s="512"/>
      <c r="AL857" s="512"/>
      <c r="AM857" s="512"/>
      <c r="AN857" s="512"/>
    </row>
    <row r="858" spans="1:40" ht="15.75" customHeight="1">
      <c r="A858" s="512"/>
      <c r="B858" s="582"/>
      <c r="C858" s="512"/>
      <c r="D858" s="512"/>
      <c r="E858" s="512"/>
      <c r="F858" s="512"/>
      <c r="G858" s="512"/>
      <c r="H858" s="512"/>
      <c r="I858" s="512"/>
      <c r="J858" s="512"/>
      <c r="K858" s="512"/>
      <c r="L858" s="512"/>
      <c r="M858" s="512"/>
      <c r="N858" s="512"/>
      <c r="O858" s="512"/>
      <c r="P858" s="512"/>
      <c r="Q858" s="512"/>
      <c r="R858" s="512"/>
      <c r="S858" s="512"/>
      <c r="T858" s="512"/>
      <c r="U858" s="512"/>
      <c r="V858" s="512"/>
      <c r="W858" s="512"/>
      <c r="X858" s="512"/>
      <c r="Y858" s="512"/>
      <c r="Z858" s="512"/>
      <c r="AA858" s="512"/>
      <c r="AB858" s="512"/>
      <c r="AC858" s="512"/>
      <c r="AD858" s="512"/>
      <c r="AE858" s="512"/>
      <c r="AF858" s="512"/>
      <c r="AG858" s="512"/>
      <c r="AH858" s="512"/>
      <c r="AI858" s="512"/>
      <c r="AJ858" s="512"/>
      <c r="AK858" s="512"/>
      <c r="AL858" s="512"/>
      <c r="AM858" s="512"/>
      <c r="AN858" s="512"/>
    </row>
    <row r="859" spans="1:40" ht="15.75" customHeight="1">
      <c r="A859" s="512"/>
      <c r="B859" s="582"/>
      <c r="C859" s="512"/>
      <c r="D859" s="512"/>
      <c r="E859" s="512"/>
      <c r="F859" s="512"/>
      <c r="G859" s="512"/>
      <c r="H859" s="512"/>
      <c r="I859" s="512"/>
      <c r="J859" s="512"/>
      <c r="K859" s="512"/>
      <c r="L859" s="512"/>
      <c r="M859" s="512"/>
      <c r="N859" s="512"/>
      <c r="O859" s="512"/>
      <c r="P859" s="512"/>
      <c r="Q859" s="512"/>
      <c r="R859" s="512"/>
      <c r="S859" s="512"/>
      <c r="T859" s="512"/>
      <c r="U859" s="512"/>
      <c r="V859" s="512"/>
      <c r="W859" s="512"/>
      <c r="X859" s="512"/>
      <c r="Y859" s="512"/>
      <c r="Z859" s="512"/>
      <c r="AA859" s="512"/>
      <c r="AB859" s="512"/>
      <c r="AC859" s="512"/>
      <c r="AD859" s="512"/>
      <c r="AE859" s="512"/>
      <c r="AF859" s="512"/>
      <c r="AG859" s="512"/>
      <c r="AH859" s="512"/>
      <c r="AI859" s="512"/>
      <c r="AJ859" s="512"/>
      <c r="AK859" s="512"/>
      <c r="AL859" s="512"/>
      <c r="AM859" s="512"/>
      <c r="AN859" s="512"/>
    </row>
    <row r="860" spans="1:40" ht="15.75" customHeight="1">
      <c r="A860" s="512"/>
      <c r="B860" s="582"/>
      <c r="C860" s="512"/>
      <c r="D860" s="512"/>
      <c r="E860" s="512"/>
      <c r="F860" s="512"/>
      <c r="G860" s="512"/>
      <c r="H860" s="512"/>
      <c r="I860" s="512"/>
      <c r="J860" s="512"/>
      <c r="K860" s="512"/>
      <c r="L860" s="512"/>
      <c r="M860" s="512"/>
      <c r="N860" s="512"/>
      <c r="O860" s="512"/>
      <c r="P860" s="512"/>
      <c r="Q860" s="512"/>
      <c r="R860" s="512"/>
      <c r="S860" s="512"/>
      <c r="T860" s="512"/>
      <c r="U860" s="512"/>
      <c r="V860" s="512"/>
      <c r="W860" s="512"/>
      <c r="X860" s="512"/>
      <c r="Y860" s="512"/>
      <c r="Z860" s="512"/>
      <c r="AA860" s="512"/>
      <c r="AB860" s="512"/>
      <c r="AC860" s="512"/>
      <c r="AD860" s="512"/>
      <c r="AE860" s="512"/>
      <c r="AF860" s="512"/>
      <c r="AG860" s="512"/>
      <c r="AH860" s="512"/>
      <c r="AI860" s="512"/>
      <c r="AJ860" s="512"/>
      <c r="AK860" s="512"/>
      <c r="AL860" s="512"/>
      <c r="AM860" s="512"/>
      <c r="AN860" s="512"/>
    </row>
    <row r="861" spans="1:40" ht="15.75" customHeight="1">
      <c r="A861" s="512"/>
      <c r="B861" s="582"/>
      <c r="C861" s="512"/>
      <c r="D861" s="512"/>
      <c r="E861" s="512"/>
      <c r="F861" s="512"/>
      <c r="G861" s="512"/>
      <c r="H861" s="512"/>
      <c r="I861" s="512"/>
      <c r="J861" s="512"/>
      <c r="K861" s="512"/>
      <c r="L861" s="512"/>
      <c r="M861" s="512"/>
      <c r="N861" s="512"/>
      <c r="O861" s="512"/>
      <c r="P861" s="512"/>
      <c r="Q861" s="512"/>
      <c r="R861" s="512"/>
      <c r="S861" s="512"/>
      <c r="T861" s="512"/>
      <c r="U861" s="512"/>
      <c r="V861" s="512"/>
      <c r="W861" s="512"/>
      <c r="X861" s="512"/>
      <c r="Y861" s="512"/>
      <c r="Z861" s="512"/>
      <c r="AA861" s="512"/>
      <c r="AB861" s="512"/>
      <c r="AC861" s="512"/>
      <c r="AD861" s="512"/>
      <c r="AE861" s="512"/>
      <c r="AF861" s="512"/>
      <c r="AG861" s="512"/>
      <c r="AH861" s="512"/>
      <c r="AI861" s="512"/>
      <c r="AJ861" s="512"/>
      <c r="AK861" s="512"/>
      <c r="AL861" s="512"/>
      <c r="AM861" s="512"/>
      <c r="AN861" s="512"/>
    </row>
    <row r="862" spans="1:40" ht="15.75" customHeight="1">
      <c r="A862" s="512"/>
      <c r="B862" s="582"/>
      <c r="C862" s="512"/>
      <c r="D862" s="512"/>
      <c r="E862" s="512"/>
      <c r="F862" s="512"/>
      <c r="G862" s="512"/>
      <c r="H862" s="512"/>
      <c r="I862" s="512"/>
      <c r="J862" s="512"/>
      <c r="K862" s="512"/>
      <c r="L862" s="512"/>
      <c r="M862" s="512"/>
      <c r="N862" s="512"/>
      <c r="O862" s="512"/>
      <c r="P862" s="512"/>
      <c r="Q862" s="512"/>
      <c r="R862" s="512"/>
      <c r="S862" s="512"/>
      <c r="T862" s="512"/>
      <c r="U862" s="512"/>
      <c r="V862" s="512"/>
      <c r="W862" s="512"/>
      <c r="X862" s="512"/>
      <c r="Y862" s="512"/>
      <c r="Z862" s="512"/>
      <c r="AA862" s="512"/>
      <c r="AB862" s="512"/>
      <c r="AC862" s="512"/>
      <c r="AD862" s="512"/>
      <c r="AE862" s="512"/>
      <c r="AF862" s="512"/>
      <c r="AG862" s="512"/>
      <c r="AH862" s="512"/>
      <c r="AI862" s="512"/>
      <c r="AJ862" s="512"/>
      <c r="AK862" s="512"/>
      <c r="AL862" s="512"/>
      <c r="AM862" s="512"/>
      <c r="AN862" s="512"/>
    </row>
    <row r="863" spans="1:40" ht="15.75" customHeight="1">
      <c r="A863" s="512"/>
      <c r="B863" s="582"/>
      <c r="C863" s="512"/>
      <c r="D863" s="512"/>
      <c r="E863" s="512"/>
      <c r="F863" s="512"/>
      <c r="G863" s="512"/>
      <c r="H863" s="512"/>
      <c r="I863" s="512"/>
      <c r="J863" s="512"/>
      <c r="K863" s="512"/>
      <c r="L863" s="512"/>
      <c r="M863" s="512"/>
      <c r="N863" s="512"/>
      <c r="O863" s="512"/>
      <c r="P863" s="512"/>
      <c r="Q863" s="512"/>
      <c r="R863" s="512"/>
      <c r="S863" s="512"/>
      <c r="T863" s="512"/>
      <c r="U863" s="512"/>
      <c r="V863" s="512"/>
      <c r="W863" s="512"/>
      <c r="X863" s="512"/>
      <c r="Y863" s="512"/>
      <c r="Z863" s="512"/>
      <c r="AA863" s="512"/>
      <c r="AB863" s="512"/>
      <c r="AC863" s="512"/>
      <c r="AD863" s="512"/>
      <c r="AE863" s="512"/>
      <c r="AF863" s="512"/>
      <c r="AG863" s="512"/>
      <c r="AH863" s="512"/>
      <c r="AI863" s="512"/>
      <c r="AJ863" s="512"/>
      <c r="AK863" s="512"/>
      <c r="AL863" s="512"/>
      <c r="AM863" s="512"/>
      <c r="AN863" s="512"/>
    </row>
    <row r="864" spans="1:40" ht="15.75" customHeight="1">
      <c r="A864" s="512"/>
      <c r="B864" s="582"/>
      <c r="C864" s="512"/>
      <c r="D864" s="512"/>
      <c r="E864" s="512"/>
      <c r="F864" s="512"/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/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</row>
    <row r="865" spans="1:40" ht="15.75" customHeight="1">
      <c r="A865" s="512"/>
      <c r="B865" s="582"/>
      <c r="C865" s="512"/>
      <c r="D865" s="512"/>
      <c r="E865" s="512"/>
      <c r="F865" s="512"/>
      <c r="G865" s="512"/>
      <c r="H865" s="512"/>
      <c r="I865" s="512"/>
      <c r="J865" s="512"/>
      <c r="K865" s="512"/>
      <c r="L865" s="512"/>
      <c r="M865" s="512"/>
      <c r="N865" s="512"/>
      <c r="O865" s="512"/>
      <c r="P865" s="512"/>
      <c r="Q865" s="512"/>
      <c r="R865" s="512"/>
      <c r="S865" s="512"/>
      <c r="T865" s="512"/>
      <c r="U865" s="512"/>
      <c r="V865" s="512"/>
      <c r="W865" s="512"/>
      <c r="X865" s="512"/>
      <c r="Y865" s="512"/>
      <c r="Z865" s="512"/>
      <c r="AA865" s="512"/>
      <c r="AB865" s="512"/>
      <c r="AC865" s="512"/>
      <c r="AD865" s="512"/>
      <c r="AE865" s="512"/>
      <c r="AF865" s="512"/>
      <c r="AG865" s="512"/>
      <c r="AH865" s="512"/>
      <c r="AI865" s="512"/>
      <c r="AJ865" s="512"/>
      <c r="AK865" s="512"/>
      <c r="AL865" s="512"/>
      <c r="AM865" s="512"/>
      <c r="AN865" s="512"/>
    </row>
    <row r="866" spans="1:40" ht="15.75" customHeight="1">
      <c r="A866" s="512"/>
      <c r="B866" s="582"/>
      <c r="C866" s="512"/>
      <c r="D866" s="512"/>
      <c r="E866" s="512"/>
      <c r="F866" s="512"/>
      <c r="G866" s="512"/>
      <c r="H866" s="512"/>
      <c r="I866" s="512"/>
      <c r="J866" s="512"/>
      <c r="K866" s="512"/>
      <c r="L866" s="512"/>
      <c r="M866" s="512"/>
      <c r="N866" s="512"/>
      <c r="O866" s="512"/>
      <c r="P866" s="512"/>
      <c r="Q866" s="512"/>
      <c r="R866" s="512"/>
      <c r="S866" s="512"/>
      <c r="T866" s="512"/>
      <c r="U866" s="512"/>
      <c r="V866" s="512"/>
      <c r="W866" s="512"/>
      <c r="X866" s="512"/>
      <c r="Y866" s="512"/>
      <c r="Z866" s="512"/>
      <c r="AA866" s="512"/>
      <c r="AB866" s="512"/>
      <c r="AC866" s="512"/>
      <c r="AD866" s="512"/>
      <c r="AE866" s="512"/>
      <c r="AF866" s="512"/>
      <c r="AG866" s="512"/>
      <c r="AH866" s="512"/>
      <c r="AI866" s="512"/>
      <c r="AJ866" s="512"/>
      <c r="AK866" s="512"/>
      <c r="AL866" s="512"/>
      <c r="AM866" s="512"/>
      <c r="AN866" s="512"/>
    </row>
    <row r="867" spans="1:40" ht="15.75" customHeight="1">
      <c r="A867" s="512"/>
      <c r="B867" s="582"/>
      <c r="C867" s="512"/>
      <c r="D867" s="512"/>
      <c r="E867" s="512"/>
      <c r="F867" s="512"/>
      <c r="G867" s="512"/>
      <c r="H867" s="512"/>
      <c r="I867" s="512"/>
      <c r="J867" s="512"/>
      <c r="K867" s="512"/>
      <c r="L867" s="512"/>
      <c r="M867" s="512"/>
      <c r="N867" s="512"/>
      <c r="O867" s="512"/>
      <c r="P867" s="512"/>
      <c r="Q867" s="512"/>
      <c r="R867" s="512"/>
      <c r="S867" s="512"/>
      <c r="T867" s="512"/>
      <c r="U867" s="512"/>
      <c r="V867" s="512"/>
      <c r="W867" s="512"/>
      <c r="X867" s="512"/>
      <c r="Y867" s="512"/>
      <c r="Z867" s="512"/>
      <c r="AA867" s="512"/>
      <c r="AB867" s="512"/>
      <c r="AC867" s="512"/>
      <c r="AD867" s="512"/>
      <c r="AE867" s="512"/>
      <c r="AF867" s="512"/>
      <c r="AG867" s="512"/>
      <c r="AH867" s="512"/>
      <c r="AI867" s="512"/>
      <c r="AJ867" s="512"/>
      <c r="AK867" s="512"/>
      <c r="AL867" s="512"/>
      <c r="AM867" s="512"/>
      <c r="AN867" s="512"/>
    </row>
    <row r="868" spans="1:40" ht="15.75" customHeight="1">
      <c r="A868" s="512"/>
      <c r="B868" s="582"/>
      <c r="C868" s="512"/>
      <c r="D868" s="512"/>
      <c r="E868" s="512"/>
      <c r="F868" s="512"/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/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</row>
    <row r="869" spans="1:40" ht="15.75" customHeight="1">
      <c r="A869" s="512"/>
      <c r="B869" s="582"/>
      <c r="C869" s="512"/>
      <c r="D869" s="512"/>
      <c r="E869" s="512"/>
      <c r="F869" s="512"/>
      <c r="G869" s="512"/>
      <c r="H869" s="512"/>
      <c r="I869" s="512"/>
      <c r="J869" s="512"/>
      <c r="K869" s="512"/>
      <c r="L869" s="512"/>
      <c r="M869" s="512"/>
      <c r="N869" s="512"/>
      <c r="O869" s="512"/>
      <c r="P869" s="512"/>
      <c r="Q869" s="512"/>
      <c r="R869" s="512"/>
      <c r="S869" s="512"/>
      <c r="T869" s="512"/>
      <c r="U869" s="512"/>
      <c r="V869" s="512"/>
      <c r="W869" s="512"/>
      <c r="X869" s="512"/>
      <c r="Y869" s="512"/>
      <c r="Z869" s="512"/>
      <c r="AA869" s="512"/>
      <c r="AB869" s="512"/>
      <c r="AC869" s="512"/>
      <c r="AD869" s="512"/>
      <c r="AE869" s="512"/>
      <c r="AF869" s="512"/>
      <c r="AG869" s="512"/>
      <c r="AH869" s="512"/>
      <c r="AI869" s="512"/>
      <c r="AJ869" s="512"/>
      <c r="AK869" s="512"/>
      <c r="AL869" s="512"/>
      <c r="AM869" s="512"/>
      <c r="AN869" s="512"/>
    </row>
    <row r="870" spans="1:40" ht="15.75" customHeight="1">
      <c r="A870" s="512"/>
      <c r="B870" s="582"/>
      <c r="C870" s="512"/>
      <c r="D870" s="512"/>
      <c r="E870" s="512"/>
      <c r="F870" s="512"/>
      <c r="G870" s="512"/>
      <c r="H870" s="512"/>
      <c r="I870" s="512"/>
      <c r="J870" s="512"/>
      <c r="K870" s="512"/>
      <c r="L870" s="512"/>
      <c r="M870" s="512"/>
      <c r="N870" s="512"/>
      <c r="O870" s="512"/>
      <c r="P870" s="512"/>
      <c r="Q870" s="512"/>
      <c r="R870" s="512"/>
      <c r="S870" s="512"/>
      <c r="T870" s="512"/>
      <c r="U870" s="512"/>
      <c r="V870" s="512"/>
      <c r="W870" s="512"/>
      <c r="X870" s="512"/>
      <c r="Y870" s="512"/>
      <c r="Z870" s="512"/>
      <c r="AA870" s="512"/>
      <c r="AB870" s="512"/>
      <c r="AC870" s="512"/>
      <c r="AD870" s="512"/>
      <c r="AE870" s="512"/>
      <c r="AF870" s="512"/>
      <c r="AG870" s="512"/>
      <c r="AH870" s="512"/>
      <c r="AI870" s="512"/>
      <c r="AJ870" s="512"/>
      <c r="AK870" s="512"/>
      <c r="AL870" s="512"/>
      <c r="AM870" s="512"/>
      <c r="AN870" s="512"/>
    </row>
    <row r="871" spans="1:40" ht="15.75" customHeight="1">
      <c r="A871" s="512"/>
      <c r="B871" s="582"/>
      <c r="C871" s="512"/>
      <c r="D871" s="512"/>
      <c r="E871" s="512"/>
      <c r="F871" s="512"/>
      <c r="G871" s="512"/>
      <c r="H871" s="512"/>
      <c r="I871" s="512"/>
      <c r="J871" s="512"/>
      <c r="K871" s="512"/>
      <c r="L871" s="512"/>
      <c r="M871" s="512"/>
      <c r="N871" s="512"/>
      <c r="O871" s="512"/>
      <c r="P871" s="512"/>
      <c r="Q871" s="512"/>
      <c r="R871" s="512"/>
      <c r="S871" s="512"/>
      <c r="T871" s="512"/>
      <c r="U871" s="512"/>
      <c r="V871" s="512"/>
      <c r="W871" s="512"/>
      <c r="X871" s="512"/>
      <c r="Y871" s="512"/>
      <c r="Z871" s="512"/>
      <c r="AA871" s="512"/>
      <c r="AB871" s="512"/>
      <c r="AC871" s="512"/>
      <c r="AD871" s="512"/>
      <c r="AE871" s="512"/>
      <c r="AF871" s="512"/>
      <c r="AG871" s="512"/>
      <c r="AH871" s="512"/>
      <c r="AI871" s="512"/>
      <c r="AJ871" s="512"/>
      <c r="AK871" s="512"/>
      <c r="AL871" s="512"/>
      <c r="AM871" s="512"/>
      <c r="AN871" s="512"/>
    </row>
    <row r="872" spans="1:40" ht="15.75" customHeight="1">
      <c r="A872" s="512"/>
      <c r="B872" s="582"/>
      <c r="C872" s="512"/>
      <c r="D872" s="512"/>
      <c r="E872" s="512"/>
      <c r="F872" s="512"/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/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</row>
    <row r="873" spans="1:40" ht="15.75" customHeight="1">
      <c r="A873" s="512"/>
      <c r="B873" s="582"/>
      <c r="C873" s="512"/>
      <c r="D873" s="512"/>
      <c r="E873" s="512"/>
      <c r="F873" s="512"/>
      <c r="G873" s="512"/>
      <c r="H873" s="512"/>
      <c r="I873" s="512"/>
      <c r="J873" s="512"/>
      <c r="K873" s="512"/>
      <c r="L873" s="512"/>
      <c r="M873" s="512"/>
      <c r="N873" s="512"/>
      <c r="O873" s="512"/>
      <c r="P873" s="512"/>
      <c r="Q873" s="512"/>
      <c r="R873" s="512"/>
      <c r="S873" s="512"/>
      <c r="T873" s="512"/>
      <c r="U873" s="512"/>
      <c r="V873" s="512"/>
      <c r="W873" s="512"/>
      <c r="X873" s="512"/>
      <c r="Y873" s="512"/>
      <c r="Z873" s="512"/>
      <c r="AA873" s="512"/>
      <c r="AB873" s="512"/>
      <c r="AC873" s="512"/>
      <c r="AD873" s="512"/>
      <c r="AE873" s="512"/>
      <c r="AF873" s="512"/>
      <c r="AG873" s="512"/>
      <c r="AH873" s="512"/>
      <c r="AI873" s="512"/>
      <c r="AJ873" s="512"/>
      <c r="AK873" s="512"/>
      <c r="AL873" s="512"/>
      <c r="AM873" s="512"/>
      <c r="AN873" s="512"/>
    </row>
    <row r="874" spans="1:40" ht="15.75" customHeight="1">
      <c r="A874" s="512"/>
      <c r="B874" s="582"/>
      <c r="C874" s="512"/>
      <c r="D874" s="512"/>
      <c r="E874" s="512"/>
      <c r="F874" s="512"/>
      <c r="G874" s="512"/>
      <c r="H874" s="512"/>
      <c r="I874" s="512"/>
      <c r="J874" s="512"/>
      <c r="K874" s="512"/>
      <c r="L874" s="512"/>
      <c r="M874" s="512"/>
      <c r="N874" s="512"/>
      <c r="O874" s="512"/>
      <c r="P874" s="512"/>
      <c r="Q874" s="512"/>
      <c r="R874" s="512"/>
      <c r="S874" s="512"/>
      <c r="T874" s="512"/>
      <c r="U874" s="512"/>
      <c r="V874" s="512"/>
      <c r="W874" s="512"/>
      <c r="X874" s="512"/>
      <c r="Y874" s="512"/>
      <c r="Z874" s="512"/>
      <c r="AA874" s="512"/>
      <c r="AB874" s="512"/>
      <c r="AC874" s="512"/>
      <c r="AD874" s="512"/>
      <c r="AE874" s="512"/>
      <c r="AF874" s="512"/>
      <c r="AG874" s="512"/>
      <c r="AH874" s="512"/>
      <c r="AI874" s="512"/>
      <c r="AJ874" s="512"/>
      <c r="AK874" s="512"/>
      <c r="AL874" s="512"/>
      <c r="AM874" s="512"/>
      <c r="AN874" s="512"/>
    </row>
    <row r="875" spans="1:40" ht="15.75" customHeight="1">
      <c r="A875" s="512"/>
      <c r="B875" s="582"/>
      <c r="C875" s="512"/>
      <c r="D875" s="512"/>
      <c r="E875" s="512"/>
      <c r="F875" s="512"/>
      <c r="G875" s="512"/>
      <c r="H875" s="512"/>
      <c r="I875" s="512"/>
      <c r="J875" s="512"/>
      <c r="K875" s="512"/>
      <c r="L875" s="512"/>
      <c r="M875" s="512"/>
      <c r="N875" s="512"/>
      <c r="O875" s="512"/>
      <c r="P875" s="512"/>
      <c r="Q875" s="512"/>
      <c r="R875" s="512"/>
      <c r="S875" s="512"/>
      <c r="T875" s="512"/>
      <c r="U875" s="512"/>
      <c r="V875" s="512"/>
      <c r="W875" s="512"/>
      <c r="X875" s="512"/>
      <c r="Y875" s="512"/>
      <c r="Z875" s="512"/>
      <c r="AA875" s="512"/>
      <c r="AB875" s="512"/>
      <c r="AC875" s="512"/>
      <c r="AD875" s="512"/>
      <c r="AE875" s="512"/>
      <c r="AF875" s="512"/>
      <c r="AG875" s="512"/>
      <c r="AH875" s="512"/>
      <c r="AI875" s="512"/>
      <c r="AJ875" s="512"/>
      <c r="AK875" s="512"/>
      <c r="AL875" s="512"/>
      <c r="AM875" s="512"/>
      <c r="AN875" s="512"/>
    </row>
    <row r="876" spans="1:40" ht="15.75" customHeight="1">
      <c r="A876" s="512"/>
      <c r="B876" s="582"/>
      <c r="C876" s="512"/>
      <c r="D876" s="512"/>
      <c r="E876" s="512"/>
      <c r="F876" s="512"/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/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</row>
    <row r="877" spans="1:40" ht="15.75" customHeight="1">
      <c r="A877" s="512"/>
      <c r="B877" s="582"/>
      <c r="C877" s="512"/>
      <c r="D877" s="512"/>
      <c r="E877" s="512"/>
      <c r="F877" s="512"/>
      <c r="G877" s="512"/>
      <c r="H877" s="512"/>
      <c r="I877" s="512"/>
      <c r="J877" s="512"/>
      <c r="K877" s="512"/>
      <c r="L877" s="512"/>
      <c r="M877" s="512"/>
      <c r="N877" s="512"/>
      <c r="O877" s="512"/>
      <c r="P877" s="512"/>
      <c r="Q877" s="512"/>
      <c r="R877" s="512"/>
      <c r="S877" s="512"/>
      <c r="T877" s="512"/>
      <c r="U877" s="512"/>
      <c r="V877" s="512"/>
      <c r="W877" s="512"/>
      <c r="X877" s="512"/>
      <c r="Y877" s="512"/>
      <c r="Z877" s="512"/>
      <c r="AA877" s="512"/>
      <c r="AB877" s="512"/>
      <c r="AC877" s="512"/>
      <c r="AD877" s="512"/>
      <c r="AE877" s="512"/>
      <c r="AF877" s="512"/>
      <c r="AG877" s="512"/>
      <c r="AH877" s="512"/>
      <c r="AI877" s="512"/>
      <c r="AJ877" s="512"/>
      <c r="AK877" s="512"/>
      <c r="AL877" s="512"/>
      <c r="AM877" s="512"/>
      <c r="AN877" s="512"/>
    </row>
    <row r="878" spans="1:40" ht="15.75" customHeight="1">
      <c r="A878" s="512"/>
      <c r="B878" s="582"/>
      <c r="C878" s="512"/>
      <c r="D878" s="512"/>
      <c r="E878" s="512"/>
      <c r="F878" s="512"/>
      <c r="G878" s="512"/>
      <c r="H878" s="512"/>
      <c r="I878" s="512"/>
      <c r="J878" s="512"/>
      <c r="K878" s="512"/>
      <c r="L878" s="512"/>
      <c r="M878" s="512"/>
      <c r="N878" s="512"/>
      <c r="O878" s="512"/>
      <c r="P878" s="512"/>
      <c r="Q878" s="512"/>
      <c r="R878" s="512"/>
      <c r="S878" s="512"/>
      <c r="T878" s="512"/>
      <c r="U878" s="512"/>
      <c r="V878" s="512"/>
      <c r="W878" s="512"/>
      <c r="X878" s="512"/>
      <c r="Y878" s="512"/>
      <c r="Z878" s="512"/>
      <c r="AA878" s="512"/>
      <c r="AB878" s="512"/>
      <c r="AC878" s="512"/>
      <c r="AD878" s="512"/>
      <c r="AE878" s="512"/>
      <c r="AF878" s="512"/>
      <c r="AG878" s="512"/>
      <c r="AH878" s="512"/>
      <c r="AI878" s="512"/>
      <c r="AJ878" s="512"/>
      <c r="AK878" s="512"/>
      <c r="AL878" s="512"/>
      <c r="AM878" s="512"/>
      <c r="AN878" s="512"/>
    </row>
    <row r="879" spans="1:40" ht="15.75" customHeight="1">
      <c r="A879" s="512"/>
      <c r="B879" s="58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2"/>
      <c r="Z879" s="512"/>
      <c r="AA879" s="512"/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</row>
    <row r="880" spans="1:40" ht="15.75" customHeight="1">
      <c r="A880" s="512"/>
      <c r="B880" s="582"/>
      <c r="C880" s="512"/>
      <c r="D880" s="512"/>
      <c r="E880" s="512"/>
      <c r="F880" s="512"/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/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</row>
    <row r="881" spans="1:40" ht="15.75" customHeight="1">
      <c r="A881" s="512"/>
      <c r="B881" s="582"/>
      <c r="C881" s="512"/>
      <c r="D881" s="512"/>
      <c r="E881" s="512"/>
      <c r="F881" s="512"/>
      <c r="G881" s="512"/>
      <c r="H881" s="512"/>
      <c r="I881" s="512"/>
      <c r="J881" s="512"/>
      <c r="K881" s="512"/>
      <c r="L881" s="512"/>
      <c r="M881" s="512"/>
      <c r="N881" s="512"/>
      <c r="O881" s="512"/>
      <c r="P881" s="512"/>
      <c r="Q881" s="512"/>
      <c r="R881" s="512"/>
      <c r="S881" s="512"/>
      <c r="T881" s="512"/>
      <c r="U881" s="512"/>
      <c r="V881" s="512"/>
      <c r="W881" s="512"/>
      <c r="X881" s="512"/>
      <c r="Y881" s="512"/>
      <c r="Z881" s="512"/>
      <c r="AA881" s="512"/>
      <c r="AB881" s="512"/>
      <c r="AC881" s="512"/>
      <c r="AD881" s="512"/>
      <c r="AE881" s="512"/>
      <c r="AF881" s="512"/>
      <c r="AG881" s="512"/>
      <c r="AH881" s="512"/>
      <c r="AI881" s="512"/>
      <c r="AJ881" s="512"/>
      <c r="AK881" s="512"/>
      <c r="AL881" s="512"/>
      <c r="AM881" s="512"/>
      <c r="AN881" s="512"/>
    </row>
    <row r="882" spans="1:40" ht="15.75" customHeight="1">
      <c r="A882" s="512"/>
      <c r="B882" s="582"/>
      <c r="C882" s="512"/>
      <c r="D882" s="512"/>
      <c r="E882" s="512"/>
      <c r="F882" s="512"/>
      <c r="G882" s="512"/>
      <c r="H882" s="512"/>
      <c r="I882" s="512"/>
      <c r="J882" s="512"/>
      <c r="K882" s="512"/>
      <c r="L882" s="512"/>
      <c r="M882" s="512"/>
      <c r="N882" s="512"/>
      <c r="O882" s="512"/>
      <c r="P882" s="512"/>
      <c r="Q882" s="512"/>
      <c r="R882" s="512"/>
      <c r="S882" s="512"/>
      <c r="T882" s="512"/>
      <c r="U882" s="512"/>
      <c r="V882" s="512"/>
      <c r="W882" s="512"/>
      <c r="X882" s="512"/>
      <c r="Y882" s="512"/>
      <c r="Z882" s="512"/>
      <c r="AA882" s="512"/>
      <c r="AB882" s="512"/>
      <c r="AC882" s="512"/>
      <c r="AD882" s="512"/>
      <c r="AE882" s="512"/>
      <c r="AF882" s="512"/>
      <c r="AG882" s="512"/>
      <c r="AH882" s="512"/>
      <c r="AI882" s="512"/>
      <c r="AJ882" s="512"/>
      <c r="AK882" s="512"/>
      <c r="AL882" s="512"/>
      <c r="AM882" s="512"/>
      <c r="AN882" s="512"/>
    </row>
    <row r="883" spans="1:40" ht="15.75" customHeight="1">
      <c r="A883" s="512"/>
      <c r="B883" s="582"/>
      <c r="C883" s="512"/>
      <c r="D883" s="512"/>
      <c r="E883" s="512"/>
      <c r="F883" s="512"/>
      <c r="G883" s="512"/>
      <c r="H883" s="512"/>
      <c r="I883" s="512"/>
      <c r="J883" s="512"/>
      <c r="K883" s="512"/>
      <c r="L883" s="512"/>
      <c r="M883" s="512"/>
      <c r="N883" s="512"/>
      <c r="O883" s="512"/>
      <c r="P883" s="512"/>
      <c r="Q883" s="512"/>
      <c r="R883" s="512"/>
      <c r="S883" s="512"/>
      <c r="T883" s="512"/>
      <c r="U883" s="512"/>
      <c r="V883" s="512"/>
      <c r="W883" s="512"/>
      <c r="X883" s="512"/>
      <c r="Y883" s="512"/>
      <c r="Z883" s="512"/>
      <c r="AA883" s="512"/>
      <c r="AB883" s="512"/>
      <c r="AC883" s="512"/>
      <c r="AD883" s="512"/>
      <c r="AE883" s="512"/>
      <c r="AF883" s="512"/>
      <c r="AG883" s="512"/>
      <c r="AH883" s="512"/>
      <c r="AI883" s="512"/>
      <c r="AJ883" s="512"/>
      <c r="AK883" s="512"/>
      <c r="AL883" s="512"/>
      <c r="AM883" s="512"/>
      <c r="AN883" s="512"/>
    </row>
    <row r="884" spans="1:40" ht="15.75" customHeight="1">
      <c r="A884" s="512"/>
      <c r="B884" s="582"/>
      <c r="C884" s="512"/>
      <c r="D884" s="512"/>
      <c r="E884" s="512"/>
      <c r="F884" s="512"/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/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</row>
    <row r="885" spans="1:40" ht="15.75" customHeight="1">
      <c r="A885" s="512"/>
      <c r="B885" s="582"/>
      <c r="C885" s="512"/>
      <c r="D885" s="512"/>
      <c r="E885" s="512"/>
      <c r="F885" s="512"/>
      <c r="G885" s="512"/>
      <c r="H885" s="512"/>
      <c r="I885" s="512"/>
      <c r="J885" s="512"/>
      <c r="K885" s="512"/>
      <c r="L885" s="512"/>
      <c r="M885" s="512"/>
      <c r="N885" s="512"/>
      <c r="O885" s="512"/>
      <c r="P885" s="512"/>
      <c r="Q885" s="512"/>
      <c r="R885" s="512"/>
      <c r="S885" s="512"/>
      <c r="T885" s="512"/>
      <c r="U885" s="512"/>
      <c r="V885" s="512"/>
      <c r="W885" s="512"/>
      <c r="X885" s="512"/>
      <c r="Y885" s="512"/>
      <c r="Z885" s="512"/>
      <c r="AA885" s="512"/>
      <c r="AB885" s="512"/>
      <c r="AC885" s="512"/>
      <c r="AD885" s="512"/>
      <c r="AE885" s="512"/>
      <c r="AF885" s="512"/>
      <c r="AG885" s="512"/>
      <c r="AH885" s="512"/>
      <c r="AI885" s="512"/>
      <c r="AJ885" s="512"/>
      <c r="AK885" s="512"/>
      <c r="AL885" s="512"/>
      <c r="AM885" s="512"/>
      <c r="AN885" s="512"/>
    </row>
    <row r="886" spans="1:40" ht="15.75" customHeight="1">
      <c r="A886" s="512"/>
      <c r="B886" s="582"/>
      <c r="C886" s="512"/>
      <c r="D886" s="512"/>
      <c r="E886" s="512"/>
      <c r="F886" s="512"/>
      <c r="G886" s="512"/>
      <c r="H886" s="512"/>
      <c r="I886" s="512"/>
      <c r="J886" s="512"/>
      <c r="K886" s="512"/>
      <c r="L886" s="512"/>
      <c r="M886" s="512"/>
      <c r="N886" s="512"/>
      <c r="O886" s="512"/>
      <c r="P886" s="512"/>
      <c r="Q886" s="512"/>
      <c r="R886" s="512"/>
      <c r="S886" s="512"/>
      <c r="T886" s="512"/>
      <c r="U886" s="512"/>
      <c r="V886" s="512"/>
      <c r="W886" s="512"/>
      <c r="X886" s="512"/>
      <c r="Y886" s="512"/>
      <c r="Z886" s="512"/>
      <c r="AA886" s="512"/>
      <c r="AB886" s="512"/>
      <c r="AC886" s="512"/>
      <c r="AD886" s="512"/>
      <c r="AE886" s="512"/>
      <c r="AF886" s="512"/>
      <c r="AG886" s="512"/>
      <c r="AH886" s="512"/>
      <c r="AI886" s="512"/>
      <c r="AJ886" s="512"/>
      <c r="AK886" s="512"/>
      <c r="AL886" s="512"/>
      <c r="AM886" s="512"/>
      <c r="AN886" s="512"/>
    </row>
    <row r="887" spans="1:40" ht="15.75" customHeight="1">
      <c r="A887" s="512"/>
      <c r="B887" s="582"/>
      <c r="C887" s="512"/>
      <c r="D887" s="512"/>
      <c r="E887" s="512"/>
      <c r="F887" s="512"/>
      <c r="G887" s="512"/>
      <c r="H887" s="512"/>
      <c r="I887" s="512"/>
      <c r="J887" s="512"/>
      <c r="K887" s="512"/>
      <c r="L887" s="512"/>
      <c r="M887" s="512"/>
      <c r="N887" s="512"/>
      <c r="O887" s="512"/>
      <c r="P887" s="512"/>
      <c r="Q887" s="512"/>
      <c r="R887" s="512"/>
      <c r="S887" s="512"/>
      <c r="T887" s="512"/>
      <c r="U887" s="512"/>
      <c r="V887" s="512"/>
      <c r="W887" s="512"/>
      <c r="X887" s="512"/>
      <c r="Y887" s="512"/>
      <c r="Z887" s="512"/>
      <c r="AA887" s="512"/>
      <c r="AB887" s="512"/>
      <c r="AC887" s="512"/>
      <c r="AD887" s="512"/>
      <c r="AE887" s="512"/>
      <c r="AF887" s="512"/>
      <c r="AG887" s="512"/>
      <c r="AH887" s="512"/>
      <c r="AI887" s="512"/>
      <c r="AJ887" s="512"/>
      <c r="AK887" s="512"/>
      <c r="AL887" s="512"/>
      <c r="AM887" s="512"/>
      <c r="AN887" s="512"/>
    </row>
    <row r="888" spans="1:40" ht="15.75" customHeight="1">
      <c r="A888" s="512"/>
      <c r="B888" s="582"/>
      <c r="C888" s="512"/>
      <c r="D888" s="512"/>
      <c r="E888" s="512"/>
      <c r="F888" s="512"/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/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</row>
    <row r="889" spans="1:40" ht="15.75" customHeight="1">
      <c r="A889" s="512"/>
      <c r="B889" s="582"/>
      <c r="C889" s="512"/>
      <c r="D889" s="512"/>
      <c r="E889" s="512"/>
      <c r="F889" s="512"/>
      <c r="G889" s="512"/>
      <c r="H889" s="512"/>
      <c r="I889" s="512"/>
      <c r="J889" s="512"/>
      <c r="K889" s="512"/>
      <c r="L889" s="512"/>
      <c r="M889" s="512"/>
      <c r="N889" s="512"/>
      <c r="O889" s="512"/>
      <c r="P889" s="512"/>
      <c r="Q889" s="512"/>
      <c r="R889" s="512"/>
      <c r="S889" s="512"/>
      <c r="T889" s="512"/>
      <c r="U889" s="512"/>
      <c r="V889" s="512"/>
      <c r="W889" s="512"/>
      <c r="X889" s="512"/>
      <c r="Y889" s="512"/>
      <c r="Z889" s="512"/>
      <c r="AA889" s="512"/>
      <c r="AB889" s="512"/>
      <c r="AC889" s="512"/>
      <c r="AD889" s="512"/>
      <c r="AE889" s="512"/>
      <c r="AF889" s="512"/>
      <c r="AG889" s="512"/>
      <c r="AH889" s="512"/>
      <c r="AI889" s="512"/>
      <c r="AJ889" s="512"/>
      <c r="AK889" s="512"/>
      <c r="AL889" s="512"/>
      <c r="AM889" s="512"/>
      <c r="AN889" s="512"/>
    </row>
    <row r="890" spans="1:40" ht="15.75" customHeight="1">
      <c r="A890" s="512"/>
      <c r="B890" s="582"/>
      <c r="C890" s="512"/>
      <c r="D890" s="512"/>
      <c r="E890" s="512"/>
      <c r="F890" s="512"/>
      <c r="G890" s="512"/>
      <c r="H890" s="512"/>
      <c r="I890" s="512"/>
      <c r="J890" s="512"/>
      <c r="K890" s="512"/>
      <c r="L890" s="512"/>
      <c r="M890" s="512"/>
      <c r="N890" s="512"/>
      <c r="O890" s="512"/>
      <c r="P890" s="512"/>
      <c r="Q890" s="512"/>
      <c r="R890" s="512"/>
      <c r="S890" s="512"/>
      <c r="T890" s="512"/>
      <c r="U890" s="512"/>
      <c r="V890" s="512"/>
      <c r="W890" s="512"/>
      <c r="X890" s="512"/>
      <c r="Y890" s="512"/>
      <c r="Z890" s="512"/>
      <c r="AA890" s="512"/>
      <c r="AB890" s="512"/>
      <c r="AC890" s="512"/>
      <c r="AD890" s="512"/>
      <c r="AE890" s="512"/>
      <c r="AF890" s="512"/>
      <c r="AG890" s="512"/>
      <c r="AH890" s="512"/>
      <c r="AI890" s="512"/>
      <c r="AJ890" s="512"/>
      <c r="AK890" s="512"/>
      <c r="AL890" s="512"/>
      <c r="AM890" s="512"/>
      <c r="AN890" s="512"/>
    </row>
    <row r="891" spans="1:40" ht="15.75" customHeight="1">
      <c r="A891" s="512"/>
      <c r="B891" s="582"/>
      <c r="C891" s="512"/>
      <c r="D891" s="512"/>
      <c r="E891" s="512"/>
      <c r="F891" s="512"/>
      <c r="G891" s="512"/>
      <c r="H891" s="512"/>
      <c r="I891" s="512"/>
      <c r="J891" s="512"/>
      <c r="K891" s="512"/>
      <c r="L891" s="512"/>
      <c r="M891" s="512"/>
      <c r="N891" s="512"/>
      <c r="O891" s="512"/>
      <c r="P891" s="512"/>
      <c r="Q891" s="512"/>
      <c r="R891" s="512"/>
      <c r="S891" s="512"/>
      <c r="T891" s="512"/>
      <c r="U891" s="512"/>
      <c r="V891" s="512"/>
      <c r="W891" s="512"/>
      <c r="X891" s="512"/>
      <c r="Y891" s="512"/>
      <c r="Z891" s="512"/>
      <c r="AA891" s="512"/>
      <c r="AB891" s="512"/>
      <c r="AC891" s="512"/>
      <c r="AD891" s="512"/>
      <c r="AE891" s="512"/>
      <c r="AF891" s="512"/>
      <c r="AG891" s="512"/>
      <c r="AH891" s="512"/>
      <c r="AI891" s="512"/>
      <c r="AJ891" s="512"/>
      <c r="AK891" s="512"/>
      <c r="AL891" s="512"/>
      <c r="AM891" s="512"/>
      <c r="AN891" s="512"/>
    </row>
    <row r="892" spans="1:40" ht="15.75" customHeight="1">
      <c r="A892" s="512"/>
      <c r="B892" s="582"/>
      <c r="C892" s="512"/>
      <c r="D892" s="512"/>
      <c r="E892" s="512"/>
      <c r="F892" s="512"/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/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</row>
    <row r="893" spans="1:40" ht="15.75" customHeight="1">
      <c r="A893" s="512"/>
      <c r="B893" s="582"/>
      <c r="C893" s="512"/>
      <c r="D893" s="512"/>
      <c r="E893" s="512"/>
      <c r="F893" s="512"/>
      <c r="G893" s="512"/>
      <c r="H893" s="512"/>
      <c r="I893" s="512"/>
      <c r="J893" s="512"/>
      <c r="K893" s="512"/>
      <c r="L893" s="512"/>
      <c r="M893" s="512"/>
      <c r="N893" s="512"/>
      <c r="O893" s="512"/>
      <c r="P893" s="512"/>
      <c r="Q893" s="512"/>
      <c r="R893" s="512"/>
      <c r="S893" s="512"/>
      <c r="T893" s="512"/>
      <c r="U893" s="512"/>
      <c r="V893" s="512"/>
      <c r="W893" s="512"/>
      <c r="X893" s="512"/>
      <c r="Y893" s="512"/>
      <c r="Z893" s="512"/>
      <c r="AA893" s="512"/>
      <c r="AB893" s="512"/>
      <c r="AC893" s="512"/>
      <c r="AD893" s="512"/>
      <c r="AE893" s="512"/>
      <c r="AF893" s="512"/>
      <c r="AG893" s="512"/>
      <c r="AH893" s="512"/>
      <c r="AI893" s="512"/>
      <c r="AJ893" s="512"/>
      <c r="AK893" s="512"/>
      <c r="AL893" s="512"/>
      <c r="AM893" s="512"/>
      <c r="AN893" s="512"/>
    </row>
    <row r="894" spans="1:40" ht="15.75" customHeight="1">
      <c r="A894" s="512"/>
      <c r="B894" s="582"/>
      <c r="C894" s="512"/>
      <c r="D894" s="512"/>
      <c r="E894" s="512"/>
      <c r="F894" s="512"/>
      <c r="G894" s="512"/>
      <c r="H894" s="512"/>
      <c r="I894" s="512"/>
      <c r="J894" s="512"/>
      <c r="K894" s="512"/>
      <c r="L894" s="512"/>
      <c r="M894" s="512"/>
      <c r="N894" s="512"/>
      <c r="O894" s="512"/>
      <c r="P894" s="512"/>
      <c r="Q894" s="512"/>
      <c r="R894" s="512"/>
      <c r="S894" s="512"/>
      <c r="T894" s="512"/>
      <c r="U894" s="512"/>
      <c r="V894" s="512"/>
      <c r="W894" s="512"/>
      <c r="X894" s="512"/>
      <c r="Y894" s="512"/>
      <c r="Z894" s="512"/>
      <c r="AA894" s="512"/>
      <c r="AB894" s="512"/>
      <c r="AC894" s="512"/>
      <c r="AD894" s="512"/>
      <c r="AE894" s="512"/>
      <c r="AF894" s="512"/>
      <c r="AG894" s="512"/>
      <c r="AH894" s="512"/>
      <c r="AI894" s="512"/>
      <c r="AJ894" s="512"/>
      <c r="AK894" s="512"/>
      <c r="AL894" s="512"/>
      <c r="AM894" s="512"/>
      <c r="AN894" s="512"/>
    </row>
    <row r="895" spans="1:40" ht="15.75" customHeight="1">
      <c r="A895" s="512"/>
      <c r="B895" s="582"/>
      <c r="C895" s="512"/>
      <c r="D895" s="512"/>
      <c r="E895" s="512"/>
      <c r="F895" s="512"/>
      <c r="G895" s="512"/>
      <c r="H895" s="512"/>
      <c r="I895" s="512"/>
      <c r="J895" s="512"/>
      <c r="K895" s="512"/>
      <c r="L895" s="512"/>
      <c r="M895" s="512"/>
      <c r="N895" s="512"/>
      <c r="O895" s="512"/>
      <c r="P895" s="512"/>
      <c r="Q895" s="512"/>
      <c r="R895" s="512"/>
      <c r="S895" s="512"/>
      <c r="T895" s="512"/>
      <c r="U895" s="512"/>
      <c r="V895" s="512"/>
      <c r="W895" s="512"/>
      <c r="X895" s="512"/>
      <c r="Y895" s="512"/>
      <c r="Z895" s="512"/>
      <c r="AA895" s="512"/>
      <c r="AB895" s="512"/>
      <c r="AC895" s="512"/>
      <c r="AD895" s="512"/>
      <c r="AE895" s="512"/>
      <c r="AF895" s="512"/>
      <c r="AG895" s="512"/>
      <c r="AH895" s="512"/>
      <c r="AI895" s="512"/>
      <c r="AJ895" s="512"/>
      <c r="AK895" s="512"/>
      <c r="AL895" s="512"/>
      <c r="AM895" s="512"/>
      <c r="AN895" s="512"/>
    </row>
    <row r="896" spans="1:40" ht="15.75" customHeight="1">
      <c r="A896" s="512"/>
      <c r="B896" s="582"/>
      <c r="C896" s="512"/>
      <c r="D896" s="512"/>
      <c r="E896" s="512"/>
      <c r="F896" s="512"/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/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</row>
    <row r="897" spans="1:40" ht="15.75" customHeight="1">
      <c r="A897" s="512"/>
      <c r="B897" s="582"/>
      <c r="C897" s="512"/>
      <c r="D897" s="512"/>
      <c r="E897" s="512"/>
      <c r="F897" s="512"/>
      <c r="G897" s="512"/>
      <c r="H897" s="512"/>
      <c r="I897" s="512"/>
      <c r="J897" s="512"/>
      <c r="K897" s="512"/>
      <c r="L897" s="512"/>
      <c r="M897" s="512"/>
      <c r="N897" s="512"/>
      <c r="O897" s="512"/>
      <c r="P897" s="512"/>
      <c r="Q897" s="512"/>
      <c r="R897" s="512"/>
      <c r="S897" s="512"/>
      <c r="T897" s="512"/>
      <c r="U897" s="512"/>
      <c r="V897" s="512"/>
      <c r="W897" s="512"/>
      <c r="X897" s="512"/>
      <c r="Y897" s="512"/>
      <c r="Z897" s="512"/>
      <c r="AA897" s="512"/>
      <c r="AB897" s="512"/>
      <c r="AC897" s="512"/>
      <c r="AD897" s="512"/>
      <c r="AE897" s="512"/>
      <c r="AF897" s="512"/>
      <c r="AG897" s="512"/>
      <c r="AH897" s="512"/>
      <c r="AI897" s="512"/>
      <c r="AJ897" s="512"/>
      <c r="AK897" s="512"/>
      <c r="AL897" s="512"/>
      <c r="AM897" s="512"/>
      <c r="AN897" s="512"/>
    </row>
    <row r="898" spans="1:40" ht="15.75" customHeight="1">
      <c r="A898" s="512"/>
      <c r="B898" s="582"/>
      <c r="C898" s="512"/>
      <c r="D898" s="512"/>
      <c r="E898" s="512"/>
      <c r="F898" s="512"/>
      <c r="G898" s="512"/>
      <c r="H898" s="512"/>
      <c r="I898" s="512"/>
      <c r="J898" s="512"/>
      <c r="K898" s="512"/>
      <c r="L898" s="512"/>
      <c r="M898" s="512"/>
      <c r="N898" s="512"/>
      <c r="O898" s="512"/>
      <c r="P898" s="512"/>
      <c r="Q898" s="512"/>
      <c r="R898" s="512"/>
      <c r="S898" s="512"/>
      <c r="T898" s="512"/>
      <c r="U898" s="512"/>
      <c r="V898" s="512"/>
      <c r="W898" s="512"/>
      <c r="X898" s="512"/>
      <c r="Y898" s="512"/>
      <c r="Z898" s="512"/>
      <c r="AA898" s="512"/>
      <c r="AB898" s="512"/>
      <c r="AC898" s="512"/>
      <c r="AD898" s="512"/>
      <c r="AE898" s="512"/>
      <c r="AF898" s="512"/>
      <c r="AG898" s="512"/>
      <c r="AH898" s="512"/>
      <c r="AI898" s="512"/>
      <c r="AJ898" s="512"/>
      <c r="AK898" s="512"/>
      <c r="AL898" s="512"/>
      <c r="AM898" s="512"/>
      <c r="AN898" s="512"/>
    </row>
    <row r="899" spans="1:40" ht="15.75" customHeight="1">
      <c r="A899" s="512"/>
      <c r="B899" s="582"/>
      <c r="C899" s="512"/>
      <c r="D899" s="512"/>
      <c r="E899" s="512"/>
      <c r="F899" s="512"/>
      <c r="G899" s="512"/>
      <c r="H899" s="512"/>
      <c r="I899" s="512"/>
      <c r="J899" s="512"/>
      <c r="K899" s="512"/>
      <c r="L899" s="512"/>
      <c r="M899" s="512"/>
      <c r="N899" s="512"/>
      <c r="O899" s="512"/>
      <c r="P899" s="512"/>
      <c r="Q899" s="512"/>
      <c r="R899" s="512"/>
      <c r="S899" s="512"/>
      <c r="T899" s="512"/>
      <c r="U899" s="512"/>
      <c r="V899" s="512"/>
      <c r="W899" s="512"/>
      <c r="X899" s="512"/>
      <c r="Y899" s="512"/>
      <c r="Z899" s="512"/>
      <c r="AA899" s="512"/>
      <c r="AB899" s="512"/>
      <c r="AC899" s="512"/>
      <c r="AD899" s="512"/>
      <c r="AE899" s="512"/>
      <c r="AF899" s="512"/>
      <c r="AG899" s="512"/>
      <c r="AH899" s="512"/>
      <c r="AI899" s="512"/>
      <c r="AJ899" s="512"/>
      <c r="AK899" s="512"/>
      <c r="AL899" s="512"/>
      <c r="AM899" s="512"/>
      <c r="AN899" s="512"/>
    </row>
    <row r="900" spans="1:40" ht="15.75" customHeight="1">
      <c r="A900" s="512"/>
      <c r="B900" s="582"/>
      <c r="C900" s="512"/>
      <c r="D900" s="512"/>
      <c r="E900" s="512"/>
      <c r="F900" s="512"/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/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</row>
    <row r="901" spans="1:40" ht="15.75" customHeight="1">
      <c r="A901" s="512"/>
      <c r="B901" s="582"/>
      <c r="C901" s="512"/>
      <c r="D901" s="512"/>
      <c r="E901" s="512"/>
      <c r="F901" s="512"/>
      <c r="G901" s="512"/>
      <c r="H901" s="512"/>
      <c r="I901" s="512"/>
      <c r="J901" s="512"/>
      <c r="K901" s="512"/>
      <c r="L901" s="512"/>
      <c r="M901" s="512"/>
      <c r="N901" s="512"/>
      <c r="O901" s="512"/>
      <c r="P901" s="512"/>
      <c r="Q901" s="512"/>
      <c r="R901" s="512"/>
      <c r="S901" s="512"/>
      <c r="T901" s="512"/>
      <c r="U901" s="512"/>
      <c r="V901" s="512"/>
      <c r="W901" s="512"/>
      <c r="X901" s="512"/>
      <c r="Y901" s="512"/>
      <c r="Z901" s="512"/>
      <c r="AA901" s="512"/>
      <c r="AB901" s="512"/>
      <c r="AC901" s="512"/>
      <c r="AD901" s="512"/>
      <c r="AE901" s="512"/>
      <c r="AF901" s="512"/>
      <c r="AG901" s="512"/>
      <c r="AH901" s="512"/>
      <c r="AI901" s="512"/>
      <c r="AJ901" s="512"/>
      <c r="AK901" s="512"/>
      <c r="AL901" s="512"/>
      <c r="AM901" s="512"/>
      <c r="AN901" s="512"/>
    </row>
    <row r="902" spans="1:40" ht="15.75" customHeight="1">
      <c r="A902" s="512"/>
      <c r="B902" s="582"/>
      <c r="C902" s="512"/>
      <c r="D902" s="512"/>
      <c r="E902" s="512"/>
      <c r="F902" s="512"/>
      <c r="G902" s="512"/>
      <c r="H902" s="512"/>
      <c r="I902" s="512"/>
      <c r="J902" s="512"/>
      <c r="K902" s="512"/>
      <c r="L902" s="512"/>
      <c r="M902" s="512"/>
      <c r="N902" s="512"/>
      <c r="O902" s="512"/>
      <c r="P902" s="512"/>
      <c r="Q902" s="512"/>
      <c r="R902" s="512"/>
      <c r="S902" s="512"/>
      <c r="T902" s="512"/>
      <c r="U902" s="512"/>
      <c r="V902" s="512"/>
      <c r="W902" s="512"/>
      <c r="X902" s="512"/>
      <c r="Y902" s="512"/>
      <c r="Z902" s="512"/>
      <c r="AA902" s="512"/>
      <c r="AB902" s="512"/>
      <c r="AC902" s="512"/>
      <c r="AD902" s="512"/>
      <c r="AE902" s="512"/>
      <c r="AF902" s="512"/>
      <c r="AG902" s="512"/>
      <c r="AH902" s="512"/>
      <c r="AI902" s="512"/>
      <c r="AJ902" s="512"/>
      <c r="AK902" s="512"/>
      <c r="AL902" s="512"/>
      <c r="AM902" s="512"/>
      <c r="AN902" s="512"/>
    </row>
    <row r="903" spans="1:40" ht="15.75" customHeight="1">
      <c r="A903" s="512"/>
      <c r="B903" s="582"/>
      <c r="C903" s="512"/>
      <c r="D903" s="512"/>
      <c r="E903" s="512"/>
      <c r="F903" s="512"/>
      <c r="G903" s="512"/>
      <c r="H903" s="512"/>
      <c r="I903" s="512"/>
      <c r="J903" s="512"/>
      <c r="K903" s="512"/>
      <c r="L903" s="512"/>
      <c r="M903" s="512"/>
      <c r="N903" s="512"/>
      <c r="O903" s="512"/>
      <c r="P903" s="512"/>
      <c r="Q903" s="512"/>
      <c r="R903" s="512"/>
      <c r="S903" s="512"/>
      <c r="T903" s="512"/>
      <c r="U903" s="512"/>
      <c r="V903" s="512"/>
      <c r="W903" s="512"/>
      <c r="X903" s="512"/>
      <c r="Y903" s="512"/>
      <c r="Z903" s="512"/>
      <c r="AA903" s="512"/>
      <c r="AB903" s="512"/>
      <c r="AC903" s="512"/>
      <c r="AD903" s="512"/>
      <c r="AE903" s="512"/>
      <c r="AF903" s="512"/>
      <c r="AG903" s="512"/>
      <c r="AH903" s="512"/>
      <c r="AI903" s="512"/>
      <c r="AJ903" s="512"/>
      <c r="AK903" s="512"/>
      <c r="AL903" s="512"/>
      <c r="AM903" s="512"/>
      <c r="AN903" s="512"/>
    </row>
    <row r="904" spans="1:40" ht="15.75" customHeight="1">
      <c r="A904" s="512"/>
      <c r="B904" s="582"/>
      <c r="C904" s="512"/>
      <c r="D904" s="512"/>
      <c r="E904" s="512"/>
      <c r="F904" s="512"/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/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</row>
    <row r="905" spans="1:40" ht="15.75" customHeight="1">
      <c r="A905" s="512"/>
      <c r="B905" s="582"/>
      <c r="C905" s="512"/>
      <c r="D905" s="512"/>
      <c r="E905" s="512"/>
      <c r="F905" s="512"/>
      <c r="G905" s="512"/>
      <c r="H905" s="512"/>
      <c r="I905" s="512"/>
      <c r="J905" s="512"/>
      <c r="K905" s="512"/>
      <c r="L905" s="512"/>
      <c r="M905" s="512"/>
      <c r="N905" s="512"/>
      <c r="O905" s="512"/>
      <c r="P905" s="512"/>
      <c r="Q905" s="512"/>
      <c r="R905" s="512"/>
      <c r="S905" s="512"/>
      <c r="T905" s="512"/>
      <c r="U905" s="512"/>
      <c r="V905" s="512"/>
      <c r="W905" s="512"/>
      <c r="X905" s="512"/>
      <c r="Y905" s="512"/>
      <c r="Z905" s="512"/>
      <c r="AA905" s="512"/>
      <c r="AB905" s="512"/>
      <c r="AC905" s="512"/>
      <c r="AD905" s="512"/>
      <c r="AE905" s="512"/>
      <c r="AF905" s="512"/>
      <c r="AG905" s="512"/>
      <c r="AH905" s="512"/>
      <c r="AI905" s="512"/>
      <c r="AJ905" s="512"/>
      <c r="AK905" s="512"/>
      <c r="AL905" s="512"/>
      <c r="AM905" s="512"/>
      <c r="AN905" s="512"/>
    </row>
    <row r="906" spans="1:40" ht="15.75" customHeight="1">
      <c r="A906" s="512"/>
      <c r="B906" s="582"/>
      <c r="C906" s="512"/>
      <c r="D906" s="512"/>
      <c r="E906" s="512"/>
      <c r="F906" s="512"/>
      <c r="G906" s="512"/>
      <c r="H906" s="512"/>
      <c r="I906" s="512"/>
      <c r="J906" s="512"/>
      <c r="K906" s="512"/>
      <c r="L906" s="512"/>
      <c r="M906" s="512"/>
      <c r="N906" s="512"/>
      <c r="O906" s="512"/>
      <c r="P906" s="512"/>
      <c r="Q906" s="512"/>
      <c r="R906" s="512"/>
      <c r="S906" s="512"/>
      <c r="T906" s="512"/>
      <c r="U906" s="512"/>
      <c r="V906" s="512"/>
      <c r="W906" s="512"/>
      <c r="X906" s="512"/>
      <c r="Y906" s="512"/>
      <c r="Z906" s="512"/>
      <c r="AA906" s="512"/>
      <c r="AB906" s="512"/>
      <c r="AC906" s="512"/>
      <c r="AD906" s="512"/>
      <c r="AE906" s="512"/>
      <c r="AF906" s="512"/>
      <c r="AG906" s="512"/>
      <c r="AH906" s="512"/>
      <c r="AI906" s="512"/>
      <c r="AJ906" s="512"/>
      <c r="AK906" s="512"/>
      <c r="AL906" s="512"/>
      <c r="AM906" s="512"/>
      <c r="AN906" s="512"/>
    </row>
    <row r="907" spans="1:40" ht="15.75" customHeight="1">
      <c r="A907" s="512"/>
      <c r="B907" s="582"/>
      <c r="C907" s="512"/>
      <c r="D907" s="512"/>
      <c r="E907" s="512"/>
      <c r="F907" s="512"/>
      <c r="G907" s="512"/>
      <c r="H907" s="512"/>
      <c r="I907" s="512"/>
      <c r="J907" s="512"/>
      <c r="K907" s="512"/>
      <c r="L907" s="512"/>
      <c r="M907" s="512"/>
      <c r="N907" s="512"/>
      <c r="O907" s="512"/>
      <c r="P907" s="512"/>
      <c r="Q907" s="512"/>
      <c r="R907" s="512"/>
      <c r="S907" s="512"/>
      <c r="T907" s="512"/>
      <c r="U907" s="512"/>
      <c r="V907" s="512"/>
      <c r="W907" s="512"/>
      <c r="X907" s="512"/>
      <c r="Y907" s="512"/>
      <c r="Z907" s="512"/>
      <c r="AA907" s="512"/>
      <c r="AB907" s="512"/>
      <c r="AC907" s="512"/>
      <c r="AD907" s="512"/>
      <c r="AE907" s="512"/>
      <c r="AF907" s="512"/>
      <c r="AG907" s="512"/>
      <c r="AH907" s="512"/>
      <c r="AI907" s="512"/>
      <c r="AJ907" s="512"/>
      <c r="AK907" s="512"/>
      <c r="AL907" s="512"/>
      <c r="AM907" s="512"/>
      <c r="AN907" s="512"/>
    </row>
    <row r="908" spans="1:40" ht="15.75" customHeight="1">
      <c r="A908" s="512"/>
      <c r="B908" s="582"/>
      <c r="C908" s="512"/>
      <c r="D908" s="512"/>
      <c r="E908" s="512"/>
      <c r="F908" s="512"/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/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</row>
    <row r="909" spans="1:40" ht="15.75" customHeight="1">
      <c r="A909" s="512"/>
      <c r="B909" s="582"/>
      <c r="C909" s="512"/>
      <c r="D909" s="512"/>
      <c r="E909" s="512"/>
      <c r="F909" s="512"/>
      <c r="G909" s="512"/>
      <c r="H909" s="512"/>
      <c r="I909" s="512"/>
      <c r="J909" s="512"/>
      <c r="K909" s="512"/>
      <c r="L909" s="512"/>
      <c r="M909" s="512"/>
      <c r="N909" s="512"/>
      <c r="O909" s="512"/>
      <c r="P909" s="512"/>
      <c r="Q909" s="512"/>
      <c r="R909" s="512"/>
      <c r="S909" s="512"/>
      <c r="T909" s="512"/>
      <c r="U909" s="512"/>
      <c r="V909" s="512"/>
      <c r="W909" s="512"/>
      <c r="X909" s="512"/>
      <c r="Y909" s="512"/>
      <c r="Z909" s="512"/>
      <c r="AA909" s="512"/>
      <c r="AB909" s="512"/>
      <c r="AC909" s="512"/>
      <c r="AD909" s="512"/>
      <c r="AE909" s="512"/>
      <c r="AF909" s="512"/>
      <c r="AG909" s="512"/>
      <c r="AH909" s="512"/>
      <c r="AI909" s="512"/>
      <c r="AJ909" s="512"/>
      <c r="AK909" s="512"/>
      <c r="AL909" s="512"/>
      <c r="AM909" s="512"/>
      <c r="AN909" s="512"/>
    </row>
    <row r="910" spans="1:40" ht="15.75" customHeight="1">
      <c r="A910" s="512"/>
      <c r="B910" s="582"/>
      <c r="C910" s="512"/>
      <c r="D910" s="512"/>
      <c r="E910" s="512"/>
      <c r="F910" s="512"/>
      <c r="G910" s="512"/>
      <c r="H910" s="512"/>
      <c r="I910" s="512"/>
      <c r="J910" s="512"/>
      <c r="K910" s="512"/>
      <c r="L910" s="512"/>
      <c r="M910" s="512"/>
      <c r="N910" s="512"/>
      <c r="O910" s="512"/>
      <c r="P910" s="512"/>
      <c r="Q910" s="512"/>
      <c r="R910" s="512"/>
      <c r="S910" s="512"/>
      <c r="T910" s="512"/>
      <c r="U910" s="512"/>
      <c r="V910" s="512"/>
      <c r="W910" s="512"/>
      <c r="X910" s="512"/>
      <c r="Y910" s="512"/>
      <c r="Z910" s="512"/>
      <c r="AA910" s="512"/>
      <c r="AB910" s="512"/>
      <c r="AC910" s="512"/>
      <c r="AD910" s="512"/>
      <c r="AE910" s="512"/>
      <c r="AF910" s="512"/>
      <c r="AG910" s="512"/>
      <c r="AH910" s="512"/>
      <c r="AI910" s="512"/>
      <c r="AJ910" s="512"/>
      <c r="AK910" s="512"/>
      <c r="AL910" s="512"/>
      <c r="AM910" s="512"/>
      <c r="AN910" s="512"/>
    </row>
    <row r="911" spans="1:40" ht="15.75" customHeight="1">
      <c r="A911" s="512"/>
      <c r="B911" s="582"/>
      <c r="C911" s="512"/>
      <c r="D911" s="512"/>
      <c r="E911" s="512"/>
      <c r="F911" s="512"/>
      <c r="G911" s="512"/>
      <c r="H911" s="512"/>
      <c r="I911" s="512"/>
      <c r="J911" s="512"/>
      <c r="K911" s="512"/>
      <c r="L911" s="512"/>
      <c r="M911" s="512"/>
      <c r="N911" s="512"/>
      <c r="O911" s="512"/>
      <c r="P911" s="512"/>
      <c r="Q911" s="512"/>
      <c r="R911" s="512"/>
      <c r="S911" s="512"/>
      <c r="T911" s="512"/>
      <c r="U911" s="512"/>
      <c r="V911" s="512"/>
      <c r="W911" s="512"/>
      <c r="X911" s="512"/>
      <c r="Y911" s="512"/>
      <c r="Z911" s="512"/>
      <c r="AA911" s="512"/>
      <c r="AB911" s="512"/>
      <c r="AC911" s="512"/>
      <c r="AD911" s="512"/>
      <c r="AE911" s="512"/>
      <c r="AF911" s="512"/>
      <c r="AG911" s="512"/>
      <c r="AH911" s="512"/>
      <c r="AI911" s="512"/>
      <c r="AJ911" s="512"/>
      <c r="AK911" s="512"/>
      <c r="AL911" s="512"/>
      <c r="AM911" s="512"/>
      <c r="AN911" s="512"/>
    </row>
    <row r="912" spans="1:40" ht="15.75" customHeight="1">
      <c r="A912" s="512"/>
      <c r="B912" s="582"/>
      <c r="C912" s="512"/>
      <c r="D912" s="512"/>
      <c r="E912" s="512"/>
      <c r="F912" s="512"/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/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</row>
    <row r="913" spans="1:40" ht="15.75" customHeight="1">
      <c r="A913" s="512"/>
      <c r="B913" s="582"/>
      <c r="C913" s="512"/>
      <c r="D913" s="512"/>
      <c r="E913" s="512"/>
      <c r="F913" s="512"/>
      <c r="G913" s="512"/>
      <c r="H913" s="512"/>
      <c r="I913" s="512"/>
      <c r="J913" s="512"/>
      <c r="K913" s="512"/>
      <c r="L913" s="512"/>
      <c r="M913" s="512"/>
      <c r="N913" s="512"/>
      <c r="O913" s="512"/>
      <c r="P913" s="512"/>
      <c r="Q913" s="512"/>
      <c r="R913" s="512"/>
      <c r="S913" s="512"/>
      <c r="T913" s="512"/>
      <c r="U913" s="512"/>
      <c r="V913" s="512"/>
      <c r="W913" s="512"/>
      <c r="X913" s="512"/>
      <c r="Y913" s="512"/>
      <c r="Z913" s="512"/>
      <c r="AA913" s="512"/>
      <c r="AB913" s="512"/>
      <c r="AC913" s="512"/>
      <c r="AD913" s="512"/>
      <c r="AE913" s="512"/>
      <c r="AF913" s="512"/>
      <c r="AG913" s="512"/>
      <c r="AH913" s="512"/>
      <c r="AI913" s="512"/>
      <c r="AJ913" s="512"/>
      <c r="AK913" s="512"/>
      <c r="AL913" s="512"/>
      <c r="AM913" s="512"/>
      <c r="AN913" s="512"/>
    </row>
    <row r="914" spans="1:40" ht="15.75" customHeight="1">
      <c r="A914" s="512"/>
      <c r="B914" s="582"/>
      <c r="C914" s="512"/>
      <c r="D914" s="512"/>
      <c r="E914" s="512"/>
      <c r="F914" s="512"/>
      <c r="G914" s="512"/>
      <c r="H914" s="512"/>
      <c r="I914" s="512"/>
      <c r="J914" s="512"/>
      <c r="K914" s="512"/>
      <c r="L914" s="512"/>
      <c r="M914" s="512"/>
      <c r="N914" s="512"/>
      <c r="O914" s="512"/>
      <c r="P914" s="512"/>
      <c r="Q914" s="512"/>
      <c r="R914" s="512"/>
      <c r="S914" s="512"/>
      <c r="T914" s="512"/>
      <c r="U914" s="512"/>
      <c r="V914" s="512"/>
      <c r="W914" s="512"/>
      <c r="X914" s="512"/>
      <c r="Y914" s="512"/>
      <c r="Z914" s="512"/>
      <c r="AA914" s="512"/>
      <c r="AB914" s="512"/>
      <c r="AC914" s="512"/>
      <c r="AD914" s="512"/>
      <c r="AE914" s="512"/>
      <c r="AF914" s="512"/>
      <c r="AG914" s="512"/>
      <c r="AH914" s="512"/>
      <c r="AI914" s="512"/>
      <c r="AJ914" s="512"/>
      <c r="AK914" s="512"/>
      <c r="AL914" s="512"/>
      <c r="AM914" s="512"/>
      <c r="AN914" s="512"/>
    </row>
    <row r="915" spans="1:40" ht="15.75" customHeight="1">
      <c r="A915" s="512"/>
      <c r="B915" s="582"/>
      <c r="C915" s="512"/>
      <c r="D915" s="512"/>
      <c r="E915" s="512"/>
      <c r="F915" s="512"/>
      <c r="G915" s="512"/>
      <c r="H915" s="512"/>
      <c r="I915" s="512"/>
      <c r="J915" s="512"/>
      <c r="K915" s="512"/>
      <c r="L915" s="512"/>
      <c r="M915" s="512"/>
      <c r="N915" s="512"/>
      <c r="O915" s="512"/>
      <c r="P915" s="512"/>
      <c r="Q915" s="512"/>
      <c r="R915" s="512"/>
      <c r="S915" s="512"/>
      <c r="T915" s="512"/>
      <c r="U915" s="512"/>
      <c r="V915" s="512"/>
      <c r="W915" s="512"/>
      <c r="X915" s="512"/>
      <c r="Y915" s="512"/>
      <c r="Z915" s="512"/>
      <c r="AA915" s="512"/>
      <c r="AB915" s="512"/>
      <c r="AC915" s="512"/>
      <c r="AD915" s="512"/>
      <c r="AE915" s="512"/>
      <c r="AF915" s="512"/>
      <c r="AG915" s="512"/>
      <c r="AH915" s="512"/>
      <c r="AI915" s="512"/>
      <c r="AJ915" s="512"/>
      <c r="AK915" s="512"/>
      <c r="AL915" s="512"/>
      <c r="AM915" s="512"/>
      <c r="AN915" s="512"/>
    </row>
    <row r="916" spans="1:40" ht="15.75" customHeight="1">
      <c r="A916" s="512"/>
      <c r="B916" s="582"/>
      <c r="C916" s="512"/>
      <c r="D916" s="512"/>
      <c r="E916" s="512"/>
      <c r="F916" s="512"/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/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</row>
    <row r="917" spans="1:40" ht="15.75" customHeight="1">
      <c r="A917" s="512"/>
      <c r="B917" s="582"/>
      <c r="C917" s="512"/>
      <c r="D917" s="512"/>
      <c r="E917" s="512"/>
      <c r="F917" s="512"/>
      <c r="G917" s="512"/>
      <c r="H917" s="512"/>
      <c r="I917" s="512"/>
      <c r="J917" s="512"/>
      <c r="K917" s="512"/>
      <c r="L917" s="512"/>
      <c r="M917" s="512"/>
      <c r="N917" s="512"/>
      <c r="O917" s="512"/>
      <c r="P917" s="512"/>
      <c r="Q917" s="512"/>
      <c r="R917" s="512"/>
      <c r="S917" s="512"/>
      <c r="T917" s="512"/>
      <c r="U917" s="512"/>
      <c r="V917" s="512"/>
      <c r="W917" s="512"/>
      <c r="X917" s="512"/>
      <c r="Y917" s="512"/>
      <c r="Z917" s="512"/>
      <c r="AA917" s="512"/>
      <c r="AB917" s="512"/>
      <c r="AC917" s="512"/>
      <c r="AD917" s="512"/>
      <c r="AE917" s="512"/>
      <c r="AF917" s="512"/>
      <c r="AG917" s="512"/>
      <c r="AH917" s="512"/>
      <c r="AI917" s="512"/>
      <c r="AJ917" s="512"/>
      <c r="AK917" s="512"/>
      <c r="AL917" s="512"/>
      <c r="AM917" s="512"/>
      <c r="AN917" s="512"/>
    </row>
    <row r="918" spans="1:40" ht="15.75" customHeight="1">
      <c r="A918" s="512"/>
      <c r="B918" s="582"/>
      <c r="C918" s="512"/>
      <c r="D918" s="512"/>
      <c r="E918" s="512"/>
      <c r="F918" s="512"/>
      <c r="G918" s="512"/>
      <c r="H918" s="512"/>
      <c r="I918" s="512"/>
      <c r="J918" s="512"/>
      <c r="K918" s="512"/>
      <c r="L918" s="512"/>
      <c r="M918" s="512"/>
      <c r="N918" s="512"/>
      <c r="O918" s="512"/>
      <c r="P918" s="512"/>
      <c r="Q918" s="512"/>
      <c r="R918" s="512"/>
      <c r="S918" s="512"/>
      <c r="T918" s="512"/>
      <c r="U918" s="512"/>
      <c r="V918" s="512"/>
      <c r="W918" s="512"/>
      <c r="X918" s="512"/>
      <c r="Y918" s="512"/>
      <c r="Z918" s="512"/>
      <c r="AA918" s="512"/>
      <c r="AB918" s="512"/>
      <c r="AC918" s="512"/>
      <c r="AD918" s="512"/>
      <c r="AE918" s="512"/>
      <c r="AF918" s="512"/>
      <c r="AG918" s="512"/>
      <c r="AH918" s="512"/>
      <c r="AI918" s="512"/>
      <c r="AJ918" s="512"/>
      <c r="AK918" s="512"/>
      <c r="AL918" s="512"/>
      <c r="AM918" s="512"/>
      <c r="AN918" s="512"/>
    </row>
    <row r="919" spans="1:40" ht="15.75" customHeight="1">
      <c r="A919" s="512"/>
      <c r="B919" s="582"/>
      <c r="C919" s="512"/>
      <c r="D919" s="512"/>
      <c r="E919" s="512"/>
      <c r="F919" s="512"/>
      <c r="G919" s="512"/>
      <c r="H919" s="512"/>
      <c r="I919" s="512"/>
      <c r="J919" s="512"/>
      <c r="K919" s="512"/>
      <c r="L919" s="512"/>
      <c r="M919" s="512"/>
      <c r="N919" s="512"/>
      <c r="O919" s="512"/>
      <c r="P919" s="512"/>
      <c r="Q919" s="512"/>
      <c r="R919" s="512"/>
      <c r="S919" s="512"/>
      <c r="T919" s="512"/>
      <c r="U919" s="512"/>
      <c r="V919" s="512"/>
      <c r="W919" s="512"/>
      <c r="X919" s="512"/>
      <c r="Y919" s="512"/>
      <c r="Z919" s="512"/>
      <c r="AA919" s="512"/>
      <c r="AB919" s="512"/>
      <c r="AC919" s="512"/>
      <c r="AD919" s="512"/>
      <c r="AE919" s="512"/>
      <c r="AF919" s="512"/>
      <c r="AG919" s="512"/>
      <c r="AH919" s="512"/>
      <c r="AI919" s="512"/>
      <c r="AJ919" s="512"/>
      <c r="AK919" s="512"/>
      <c r="AL919" s="512"/>
      <c r="AM919" s="512"/>
      <c r="AN919" s="512"/>
    </row>
    <row r="920" spans="1:40" ht="15.75" customHeight="1">
      <c r="A920" s="512"/>
      <c r="B920" s="582"/>
      <c r="C920" s="512"/>
      <c r="D920" s="512"/>
      <c r="E920" s="512"/>
      <c r="F920" s="512"/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/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</row>
    <row r="921" spans="1:40" ht="15.75" customHeight="1">
      <c r="A921" s="512"/>
      <c r="B921" s="582"/>
      <c r="C921" s="512"/>
      <c r="D921" s="512"/>
      <c r="E921" s="512"/>
      <c r="F921" s="512"/>
      <c r="G921" s="512"/>
      <c r="H921" s="512"/>
      <c r="I921" s="512"/>
      <c r="J921" s="512"/>
      <c r="K921" s="512"/>
      <c r="L921" s="512"/>
      <c r="M921" s="512"/>
      <c r="N921" s="512"/>
      <c r="O921" s="512"/>
      <c r="P921" s="512"/>
      <c r="Q921" s="512"/>
      <c r="R921" s="512"/>
      <c r="S921" s="512"/>
      <c r="T921" s="512"/>
      <c r="U921" s="512"/>
      <c r="V921" s="512"/>
      <c r="W921" s="512"/>
      <c r="X921" s="512"/>
      <c r="Y921" s="512"/>
      <c r="Z921" s="512"/>
      <c r="AA921" s="512"/>
      <c r="AB921" s="512"/>
      <c r="AC921" s="512"/>
      <c r="AD921" s="512"/>
      <c r="AE921" s="512"/>
      <c r="AF921" s="512"/>
      <c r="AG921" s="512"/>
      <c r="AH921" s="512"/>
      <c r="AI921" s="512"/>
      <c r="AJ921" s="512"/>
      <c r="AK921" s="512"/>
      <c r="AL921" s="512"/>
      <c r="AM921" s="512"/>
      <c r="AN921" s="512"/>
    </row>
    <row r="922" spans="1:40" ht="15.75" customHeight="1">
      <c r="A922" s="512"/>
      <c r="B922" s="582"/>
      <c r="C922" s="512"/>
      <c r="D922" s="512"/>
      <c r="E922" s="512"/>
      <c r="F922" s="512"/>
      <c r="G922" s="512"/>
      <c r="H922" s="512"/>
      <c r="I922" s="512"/>
      <c r="J922" s="512"/>
      <c r="K922" s="512"/>
      <c r="L922" s="512"/>
      <c r="M922" s="512"/>
      <c r="N922" s="512"/>
      <c r="O922" s="512"/>
      <c r="P922" s="512"/>
      <c r="Q922" s="512"/>
      <c r="R922" s="512"/>
      <c r="S922" s="512"/>
      <c r="T922" s="512"/>
      <c r="U922" s="512"/>
      <c r="V922" s="512"/>
      <c r="W922" s="512"/>
      <c r="X922" s="512"/>
      <c r="Y922" s="512"/>
      <c r="Z922" s="512"/>
      <c r="AA922" s="512"/>
      <c r="AB922" s="512"/>
      <c r="AC922" s="512"/>
      <c r="AD922" s="512"/>
      <c r="AE922" s="512"/>
      <c r="AF922" s="512"/>
      <c r="AG922" s="512"/>
      <c r="AH922" s="512"/>
      <c r="AI922" s="512"/>
      <c r="AJ922" s="512"/>
      <c r="AK922" s="512"/>
      <c r="AL922" s="512"/>
      <c r="AM922" s="512"/>
      <c r="AN922" s="512"/>
    </row>
    <row r="923" spans="1:40" ht="15.75" customHeight="1">
      <c r="A923" s="512"/>
      <c r="B923" s="582"/>
      <c r="C923" s="512"/>
      <c r="D923" s="512"/>
      <c r="E923" s="512"/>
      <c r="F923" s="512"/>
      <c r="G923" s="512"/>
      <c r="H923" s="512"/>
      <c r="I923" s="512"/>
      <c r="J923" s="512"/>
      <c r="K923" s="512"/>
      <c r="L923" s="512"/>
      <c r="M923" s="512"/>
      <c r="N923" s="512"/>
      <c r="O923" s="512"/>
      <c r="P923" s="512"/>
      <c r="Q923" s="512"/>
      <c r="R923" s="512"/>
      <c r="S923" s="512"/>
      <c r="T923" s="512"/>
      <c r="U923" s="512"/>
      <c r="V923" s="512"/>
      <c r="W923" s="512"/>
      <c r="X923" s="512"/>
      <c r="Y923" s="512"/>
      <c r="Z923" s="512"/>
      <c r="AA923" s="512"/>
      <c r="AB923" s="512"/>
      <c r="AC923" s="512"/>
      <c r="AD923" s="512"/>
      <c r="AE923" s="512"/>
      <c r="AF923" s="512"/>
      <c r="AG923" s="512"/>
      <c r="AH923" s="512"/>
      <c r="AI923" s="512"/>
      <c r="AJ923" s="512"/>
      <c r="AK923" s="512"/>
      <c r="AL923" s="512"/>
      <c r="AM923" s="512"/>
      <c r="AN923" s="512"/>
    </row>
    <row r="924" spans="1:40" ht="15.75" customHeight="1">
      <c r="A924" s="512"/>
      <c r="B924" s="582"/>
      <c r="C924" s="512"/>
      <c r="D924" s="512"/>
      <c r="E924" s="512"/>
      <c r="F924" s="512"/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/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</row>
    <row r="925" spans="1:40" ht="15.75" customHeight="1">
      <c r="A925" s="512"/>
      <c r="B925" s="582"/>
      <c r="C925" s="512"/>
      <c r="D925" s="512"/>
      <c r="E925" s="512"/>
      <c r="F925" s="512"/>
      <c r="G925" s="512"/>
      <c r="H925" s="512"/>
      <c r="I925" s="512"/>
      <c r="J925" s="512"/>
      <c r="K925" s="512"/>
      <c r="L925" s="512"/>
      <c r="M925" s="512"/>
      <c r="N925" s="512"/>
      <c r="O925" s="512"/>
      <c r="P925" s="512"/>
      <c r="Q925" s="512"/>
      <c r="R925" s="512"/>
      <c r="S925" s="512"/>
      <c r="T925" s="512"/>
      <c r="U925" s="512"/>
      <c r="V925" s="512"/>
      <c r="W925" s="512"/>
      <c r="X925" s="512"/>
      <c r="Y925" s="512"/>
      <c r="Z925" s="512"/>
      <c r="AA925" s="512"/>
      <c r="AB925" s="512"/>
      <c r="AC925" s="512"/>
      <c r="AD925" s="512"/>
      <c r="AE925" s="512"/>
      <c r="AF925" s="512"/>
      <c r="AG925" s="512"/>
      <c r="AH925" s="512"/>
      <c r="AI925" s="512"/>
      <c r="AJ925" s="512"/>
      <c r="AK925" s="512"/>
      <c r="AL925" s="512"/>
      <c r="AM925" s="512"/>
      <c r="AN925" s="512"/>
    </row>
    <row r="926" spans="1:40" ht="15.75" customHeight="1">
      <c r="A926" s="512"/>
      <c r="B926" s="582"/>
      <c r="C926" s="512"/>
      <c r="D926" s="512"/>
      <c r="E926" s="512"/>
      <c r="F926" s="512"/>
      <c r="G926" s="512"/>
      <c r="H926" s="512"/>
      <c r="I926" s="512"/>
      <c r="J926" s="512"/>
      <c r="K926" s="512"/>
      <c r="L926" s="512"/>
      <c r="M926" s="512"/>
      <c r="N926" s="512"/>
      <c r="O926" s="512"/>
      <c r="P926" s="512"/>
      <c r="Q926" s="512"/>
      <c r="R926" s="512"/>
      <c r="S926" s="512"/>
      <c r="T926" s="512"/>
      <c r="U926" s="512"/>
      <c r="V926" s="512"/>
      <c r="W926" s="512"/>
      <c r="X926" s="512"/>
      <c r="Y926" s="512"/>
      <c r="Z926" s="512"/>
      <c r="AA926" s="512"/>
      <c r="AB926" s="512"/>
      <c r="AC926" s="512"/>
      <c r="AD926" s="512"/>
      <c r="AE926" s="512"/>
      <c r="AF926" s="512"/>
      <c r="AG926" s="512"/>
      <c r="AH926" s="512"/>
      <c r="AI926" s="512"/>
      <c r="AJ926" s="512"/>
      <c r="AK926" s="512"/>
      <c r="AL926" s="512"/>
      <c r="AM926" s="512"/>
      <c r="AN926" s="512"/>
    </row>
    <row r="927" spans="1:40" ht="15.75" customHeight="1">
      <c r="A927" s="512"/>
      <c r="B927" s="582"/>
      <c r="C927" s="512"/>
      <c r="D927" s="512"/>
      <c r="E927" s="512"/>
      <c r="F927" s="512"/>
      <c r="G927" s="512"/>
      <c r="H927" s="512"/>
      <c r="I927" s="512"/>
      <c r="J927" s="512"/>
      <c r="K927" s="512"/>
      <c r="L927" s="512"/>
      <c r="M927" s="512"/>
      <c r="N927" s="512"/>
      <c r="O927" s="512"/>
      <c r="P927" s="512"/>
      <c r="Q927" s="512"/>
      <c r="R927" s="512"/>
      <c r="S927" s="512"/>
      <c r="T927" s="512"/>
      <c r="U927" s="512"/>
      <c r="V927" s="512"/>
      <c r="W927" s="512"/>
      <c r="X927" s="512"/>
      <c r="Y927" s="512"/>
      <c r="Z927" s="512"/>
      <c r="AA927" s="512"/>
      <c r="AB927" s="512"/>
      <c r="AC927" s="512"/>
      <c r="AD927" s="512"/>
      <c r="AE927" s="512"/>
      <c r="AF927" s="512"/>
      <c r="AG927" s="512"/>
      <c r="AH927" s="512"/>
      <c r="AI927" s="512"/>
      <c r="AJ927" s="512"/>
      <c r="AK927" s="512"/>
      <c r="AL927" s="512"/>
      <c r="AM927" s="512"/>
      <c r="AN927" s="512"/>
    </row>
    <row r="928" spans="1:40" ht="15.75" customHeight="1">
      <c r="A928" s="512"/>
      <c r="B928" s="582"/>
      <c r="C928" s="512"/>
      <c r="D928" s="512"/>
      <c r="E928" s="512"/>
      <c r="F928" s="512"/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/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</row>
    <row r="929" spans="1:40" ht="15.75" customHeight="1">
      <c r="A929" s="512"/>
      <c r="B929" s="582"/>
      <c r="C929" s="512"/>
      <c r="D929" s="512"/>
      <c r="E929" s="512"/>
      <c r="F929" s="512"/>
      <c r="G929" s="512"/>
      <c r="H929" s="512"/>
      <c r="I929" s="512"/>
      <c r="J929" s="512"/>
      <c r="K929" s="512"/>
      <c r="L929" s="512"/>
      <c r="M929" s="512"/>
      <c r="N929" s="512"/>
      <c r="O929" s="512"/>
      <c r="P929" s="512"/>
      <c r="Q929" s="512"/>
      <c r="R929" s="512"/>
      <c r="S929" s="512"/>
      <c r="T929" s="512"/>
      <c r="U929" s="512"/>
      <c r="V929" s="512"/>
      <c r="W929" s="512"/>
      <c r="X929" s="512"/>
      <c r="Y929" s="512"/>
      <c r="Z929" s="512"/>
      <c r="AA929" s="512"/>
      <c r="AB929" s="512"/>
      <c r="AC929" s="512"/>
      <c r="AD929" s="512"/>
      <c r="AE929" s="512"/>
      <c r="AF929" s="512"/>
      <c r="AG929" s="512"/>
      <c r="AH929" s="512"/>
      <c r="AI929" s="512"/>
      <c r="AJ929" s="512"/>
      <c r="AK929" s="512"/>
      <c r="AL929" s="512"/>
      <c r="AM929" s="512"/>
      <c r="AN929" s="512"/>
    </row>
    <row r="930" spans="1:40" ht="15.75" customHeight="1">
      <c r="A930" s="512"/>
      <c r="B930" s="582"/>
      <c r="C930" s="512"/>
      <c r="D930" s="512"/>
      <c r="E930" s="512"/>
      <c r="F930" s="512"/>
      <c r="G930" s="512"/>
      <c r="H930" s="512"/>
      <c r="I930" s="512"/>
      <c r="J930" s="512"/>
      <c r="K930" s="512"/>
      <c r="L930" s="512"/>
      <c r="M930" s="512"/>
      <c r="N930" s="512"/>
      <c r="O930" s="512"/>
      <c r="P930" s="512"/>
      <c r="Q930" s="512"/>
      <c r="R930" s="512"/>
      <c r="S930" s="512"/>
      <c r="T930" s="512"/>
      <c r="U930" s="512"/>
      <c r="V930" s="512"/>
      <c r="W930" s="512"/>
      <c r="X930" s="512"/>
      <c r="Y930" s="512"/>
      <c r="Z930" s="512"/>
      <c r="AA930" s="512"/>
      <c r="AB930" s="512"/>
      <c r="AC930" s="512"/>
      <c r="AD930" s="512"/>
      <c r="AE930" s="512"/>
      <c r="AF930" s="512"/>
      <c r="AG930" s="512"/>
      <c r="AH930" s="512"/>
      <c r="AI930" s="512"/>
      <c r="AJ930" s="512"/>
      <c r="AK930" s="512"/>
      <c r="AL930" s="512"/>
      <c r="AM930" s="512"/>
      <c r="AN930" s="512"/>
    </row>
    <row r="931" spans="1:40" ht="15.75" customHeight="1">
      <c r="A931" s="512"/>
      <c r="B931" s="582"/>
      <c r="C931" s="512"/>
      <c r="D931" s="512"/>
      <c r="E931" s="512"/>
      <c r="F931" s="512"/>
      <c r="G931" s="512"/>
      <c r="H931" s="512"/>
      <c r="I931" s="512"/>
      <c r="J931" s="512"/>
      <c r="K931" s="512"/>
      <c r="L931" s="512"/>
      <c r="M931" s="512"/>
      <c r="N931" s="512"/>
      <c r="O931" s="512"/>
      <c r="P931" s="512"/>
      <c r="Q931" s="512"/>
      <c r="R931" s="512"/>
      <c r="S931" s="512"/>
      <c r="T931" s="512"/>
      <c r="U931" s="512"/>
      <c r="V931" s="512"/>
      <c r="W931" s="512"/>
      <c r="X931" s="512"/>
      <c r="Y931" s="512"/>
      <c r="Z931" s="512"/>
      <c r="AA931" s="512"/>
      <c r="AB931" s="512"/>
      <c r="AC931" s="512"/>
      <c r="AD931" s="512"/>
      <c r="AE931" s="512"/>
      <c r="AF931" s="512"/>
      <c r="AG931" s="512"/>
      <c r="AH931" s="512"/>
      <c r="AI931" s="512"/>
      <c r="AJ931" s="512"/>
      <c r="AK931" s="512"/>
      <c r="AL931" s="512"/>
      <c r="AM931" s="512"/>
      <c r="AN931" s="512"/>
    </row>
    <row r="932" spans="1:40" ht="15.75" customHeight="1">
      <c r="A932" s="512"/>
      <c r="B932" s="582"/>
      <c r="C932" s="512"/>
      <c r="D932" s="512"/>
      <c r="E932" s="512"/>
      <c r="F932" s="512"/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/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</row>
    <row r="933" spans="1:40" ht="15.75" customHeight="1">
      <c r="A933" s="512"/>
      <c r="B933" s="582"/>
      <c r="C933" s="512"/>
      <c r="D933" s="512"/>
      <c r="E933" s="512"/>
      <c r="F933" s="512"/>
      <c r="G933" s="512"/>
      <c r="H933" s="512"/>
      <c r="I933" s="512"/>
      <c r="J933" s="512"/>
      <c r="K933" s="512"/>
      <c r="L933" s="512"/>
      <c r="M933" s="512"/>
      <c r="N933" s="512"/>
      <c r="O933" s="512"/>
      <c r="P933" s="512"/>
      <c r="Q933" s="512"/>
      <c r="R933" s="512"/>
      <c r="S933" s="512"/>
      <c r="T933" s="512"/>
      <c r="U933" s="512"/>
      <c r="V933" s="512"/>
      <c r="W933" s="512"/>
      <c r="X933" s="512"/>
      <c r="Y933" s="512"/>
      <c r="Z933" s="512"/>
      <c r="AA933" s="512"/>
      <c r="AB933" s="512"/>
      <c r="AC933" s="512"/>
      <c r="AD933" s="512"/>
      <c r="AE933" s="512"/>
      <c r="AF933" s="512"/>
      <c r="AG933" s="512"/>
      <c r="AH933" s="512"/>
      <c r="AI933" s="512"/>
      <c r="AJ933" s="512"/>
      <c r="AK933" s="512"/>
      <c r="AL933" s="512"/>
      <c r="AM933" s="512"/>
      <c r="AN933" s="512"/>
    </row>
    <row r="934" spans="1:40" ht="15.75" customHeight="1">
      <c r="A934" s="512"/>
      <c r="B934" s="582"/>
      <c r="C934" s="512"/>
      <c r="D934" s="512"/>
      <c r="E934" s="512"/>
      <c r="F934" s="512"/>
      <c r="G934" s="512"/>
      <c r="H934" s="512"/>
      <c r="I934" s="512"/>
      <c r="J934" s="512"/>
      <c r="K934" s="512"/>
      <c r="L934" s="512"/>
      <c r="M934" s="512"/>
      <c r="N934" s="512"/>
      <c r="O934" s="512"/>
      <c r="P934" s="512"/>
      <c r="Q934" s="512"/>
      <c r="R934" s="512"/>
      <c r="S934" s="512"/>
      <c r="T934" s="512"/>
      <c r="U934" s="512"/>
      <c r="V934" s="512"/>
      <c r="W934" s="512"/>
      <c r="X934" s="512"/>
      <c r="Y934" s="512"/>
      <c r="Z934" s="512"/>
      <c r="AA934" s="512"/>
      <c r="AB934" s="512"/>
      <c r="AC934" s="512"/>
      <c r="AD934" s="512"/>
      <c r="AE934" s="512"/>
      <c r="AF934" s="512"/>
      <c r="AG934" s="512"/>
      <c r="AH934" s="512"/>
      <c r="AI934" s="512"/>
      <c r="AJ934" s="512"/>
      <c r="AK934" s="512"/>
      <c r="AL934" s="512"/>
      <c r="AM934" s="512"/>
      <c r="AN934" s="512"/>
    </row>
    <row r="935" spans="1:40" ht="15.75" customHeight="1">
      <c r="A935" s="512"/>
      <c r="B935" s="582"/>
      <c r="C935" s="512"/>
      <c r="D935" s="512"/>
      <c r="E935" s="512"/>
      <c r="F935" s="512"/>
      <c r="G935" s="512"/>
      <c r="H935" s="512"/>
      <c r="I935" s="512"/>
      <c r="J935" s="512"/>
      <c r="K935" s="512"/>
      <c r="L935" s="512"/>
      <c r="M935" s="512"/>
      <c r="N935" s="512"/>
      <c r="O935" s="512"/>
      <c r="P935" s="512"/>
      <c r="Q935" s="512"/>
      <c r="R935" s="512"/>
      <c r="S935" s="512"/>
      <c r="T935" s="512"/>
      <c r="U935" s="512"/>
      <c r="V935" s="512"/>
      <c r="W935" s="512"/>
      <c r="X935" s="512"/>
      <c r="Y935" s="512"/>
      <c r="Z935" s="512"/>
      <c r="AA935" s="512"/>
      <c r="AB935" s="512"/>
      <c r="AC935" s="512"/>
      <c r="AD935" s="512"/>
      <c r="AE935" s="512"/>
      <c r="AF935" s="512"/>
      <c r="AG935" s="512"/>
      <c r="AH935" s="512"/>
      <c r="AI935" s="512"/>
      <c r="AJ935" s="512"/>
      <c r="AK935" s="512"/>
      <c r="AL935" s="512"/>
      <c r="AM935" s="512"/>
      <c r="AN935" s="512"/>
    </row>
    <row r="936" spans="1:40" ht="15.75" customHeight="1">
      <c r="A936" s="512"/>
      <c r="B936" s="582"/>
      <c r="C936" s="512"/>
      <c r="D936" s="512"/>
      <c r="E936" s="512"/>
      <c r="F936" s="512"/>
      <c r="G936" s="512"/>
      <c r="H936" s="512"/>
      <c r="I936" s="512"/>
      <c r="J936" s="512"/>
      <c r="K936" s="512"/>
      <c r="L936" s="512"/>
      <c r="M936" s="512"/>
      <c r="N936" s="512"/>
      <c r="O936" s="512"/>
      <c r="P936" s="512"/>
      <c r="Q936" s="512"/>
      <c r="R936" s="512"/>
      <c r="S936" s="512"/>
      <c r="T936" s="512"/>
      <c r="U936" s="512"/>
      <c r="V936" s="512"/>
      <c r="W936" s="512"/>
      <c r="X936" s="512"/>
      <c r="Y936" s="512"/>
      <c r="Z936" s="512"/>
      <c r="AA936" s="512"/>
      <c r="AB936" s="512"/>
      <c r="AC936" s="512"/>
      <c r="AD936" s="512"/>
      <c r="AE936" s="512"/>
      <c r="AF936" s="512"/>
      <c r="AG936" s="512"/>
      <c r="AH936" s="512"/>
      <c r="AI936" s="512"/>
      <c r="AJ936" s="512"/>
      <c r="AK936" s="512"/>
      <c r="AL936" s="512"/>
      <c r="AM936" s="512"/>
      <c r="AN936" s="512"/>
    </row>
    <row r="937" spans="1:40" ht="15.75" customHeight="1">
      <c r="A937" s="512"/>
      <c r="B937" s="582"/>
      <c r="C937" s="512"/>
      <c r="D937" s="512"/>
      <c r="E937" s="512"/>
      <c r="F937" s="512"/>
      <c r="G937" s="512"/>
      <c r="H937" s="512"/>
      <c r="I937" s="512"/>
      <c r="J937" s="512"/>
      <c r="K937" s="512"/>
      <c r="L937" s="512"/>
      <c r="M937" s="512"/>
      <c r="N937" s="512"/>
      <c r="O937" s="512"/>
      <c r="P937" s="512"/>
      <c r="Q937" s="512"/>
      <c r="R937" s="512"/>
      <c r="S937" s="512"/>
      <c r="T937" s="512"/>
      <c r="U937" s="512"/>
      <c r="V937" s="512"/>
      <c r="W937" s="512"/>
      <c r="X937" s="512"/>
      <c r="Y937" s="512"/>
      <c r="Z937" s="512"/>
      <c r="AA937" s="512"/>
      <c r="AB937" s="512"/>
      <c r="AC937" s="512"/>
      <c r="AD937" s="512"/>
      <c r="AE937" s="512"/>
      <c r="AF937" s="512"/>
      <c r="AG937" s="512"/>
      <c r="AH937" s="512"/>
      <c r="AI937" s="512"/>
      <c r="AJ937" s="512"/>
      <c r="AK937" s="512"/>
      <c r="AL937" s="512"/>
      <c r="AM937" s="512"/>
      <c r="AN937" s="512"/>
    </row>
    <row r="938" spans="1:40" ht="15.75" customHeight="1">
      <c r="A938" s="512"/>
      <c r="B938" s="582"/>
      <c r="C938" s="512"/>
      <c r="D938" s="512"/>
      <c r="E938" s="512"/>
      <c r="F938" s="512"/>
      <c r="G938" s="512"/>
      <c r="H938" s="512"/>
      <c r="I938" s="512"/>
      <c r="J938" s="512"/>
      <c r="K938" s="512"/>
      <c r="L938" s="512"/>
      <c r="M938" s="512"/>
      <c r="N938" s="512"/>
      <c r="O938" s="512"/>
      <c r="P938" s="512"/>
      <c r="Q938" s="512"/>
      <c r="R938" s="512"/>
      <c r="S938" s="512"/>
      <c r="T938" s="512"/>
      <c r="U938" s="512"/>
      <c r="V938" s="512"/>
      <c r="W938" s="512"/>
      <c r="X938" s="512"/>
      <c r="Y938" s="512"/>
      <c r="Z938" s="512"/>
      <c r="AA938" s="512"/>
      <c r="AB938" s="512"/>
      <c r="AC938" s="512"/>
      <c r="AD938" s="512"/>
      <c r="AE938" s="512"/>
      <c r="AF938" s="512"/>
      <c r="AG938" s="512"/>
      <c r="AH938" s="512"/>
      <c r="AI938" s="512"/>
      <c r="AJ938" s="512"/>
      <c r="AK938" s="512"/>
      <c r="AL938" s="512"/>
      <c r="AM938" s="512"/>
      <c r="AN938" s="512"/>
    </row>
    <row r="939" spans="1:40" ht="15.75" customHeight="1">
      <c r="A939" s="512"/>
      <c r="B939" s="582"/>
      <c r="C939" s="512"/>
      <c r="D939" s="512"/>
      <c r="E939" s="512"/>
      <c r="F939" s="512"/>
      <c r="G939" s="512"/>
      <c r="H939" s="512"/>
      <c r="I939" s="512"/>
      <c r="J939" s="512"/>
      <c r="K939" s="512"/>
      <c r="L939" s="512"/>
      <c r="M939" s="512"/>
      <c r="N939" s="512"/>
      <c r="O939" s="512"/>
      <c r="P939" s="512"/>
      <c r="Q939" s="512"/>
      <c r="R939" s="512"/>
      <c r="S939" s="512"/>
      <c r="T939" s="512"/>
      <c r="U939" s="512"/>
      <c r="V939" s="512"/>
      <c r="W939" s="512"/>
      <c r="X939" s="512"/>
      <c r="Y939" s="512"/>
      <c r="Z939" s="512"/>
      <c r="AA939" s="512"/>
      <c r="AB939" s="512"/>
      <c r="AC939" s="512"/>
      <c r="AD939" s="512"/>
      <c r="AE939" s="512"/>
      <c r="AF939" s="512"/>
      <c r="AG939" s="512"/>
      <c r="AH939" s="512"/>
      <c r="AI939" s="512"/>
      <c r="AJ939" s="512"/>
      <c r="AK939" s="512"/>
      <c r="AL939" s="512"/>
      <c r="AM939" s="512"/>
      <c r="AN939" s="512"/>
    </row>
    <row r="940" spans="1:40" ht="15.75" customHeight="1">
      <c r="A940" s="512"/>
      <c r="B940" s="582"/>
      <c r="C940" s="512"/>
      <c r="D940" s="512"/>
      <c r="E940" s="512"/>
      <c r="F940" s="512"/>
      <c r="G940" s="512"/>
      <c r="H940" s="512"/>
      <c r="I940" s="512"/>
      <c r="J940" s="512"/>
      <c r="K940" s="512"/>
      <c r="L940" s="512"/>
      <c r="M940" s="512"/>
      <c r="N940" s="512"/>
      <c r="O940" s="512"/>
      <c r="P940" s="512"/>
      <c r="Q940" s="512"/>
      <c r="R940" s="512"/>
      <c r="S940" s="512"/>
      <c r="T940" s="512"/>
      <c r="U940" s="512"/>
      <c r="V940" s="512"/>
      <c r="W940" s="512"/>
      <c r="X940" s="512"/>
      <c r="Y940" s="512"/>
      <c r="Z940" s="512"/>
      <c r="AA940" s="512"/>
      <c r="AB940" s="512"/>
      <c r="AC940" s="512"/>
      <c r="AD940" s="512"/>
      <c r="AE940" s="512"/>
      <c r="AF940" s="512"/>
      <c r="AG940" s="512"/>
      <c r="AH940" s="512"/>
      <c r="AI940" s="512"/>
      <c r="AJ940" s="512"/>
      <c r="AK940" s="512"/>
      <c r="AL940" s="512"/>
      <c r="AM940" s="512"/>
      <c r="AN940" s="512"/>
    </row>
    <row r="941" spans="1:40" ht="15.75" customHeight="1">
      <c r="A941" s="512"/>
      <c r="B941" s="582"/>
      <c r="C941" s="512"/>
      <c r="D941" s="512"/>
      <c r="E941" s="512"/>
      <c r="F941" s="512"/>
      <c r="G941" s="512"/>
      <c r="H941" s="512"/>
      <c r="I941" s="512"/>
      <c r="J941" s="512"/>
      <c r="K941" s="512"/>
      <c r="L941" s="512"/>
      <c r="M941" s="512"/>
      <c r="N941" s="512"/>
      <c r="O941" s="512"/>
      <c r="P941" s="512"/>
      <c r="Q941" s="512"/>
      <c r="R941" s="512"/>
      <c r="S941" s="512"/>
      <c r="T941" s="512"/>
      <c r="U941" s="512"/>
      <c r="V941" s="512"/>
      <c r="W941" s="512"/>
      <c r="X941" s="512"/>
      <c r="Y941" s="512"/>
      <c r="Z941" s="512"/>
      <c r="AA941" s="512"/>
      <c r="AB941" s="512"/>
      <c r="AC941" s="512"/>
      <c r="AD941" s="512"/>
      <c r="AE941" s="512"/>
      <c r="AF941" s="512"/>
      <c r="AG941" s="512"/>
      <c r="AH941" s="512"/>
      <c r="AI941" s="512"/>
      <c r="AJ941" s="512"/>
      <c r="AK941" s="512"/>
      <c r="AL941" s="512"/>
      <c r="AM941" s="512"/>
      <c r="AN941" s="512"/>
    </row>
    <row r="942" spans="1:40" ht="15.75" customHeight="1">
      <c r="A942" s="512"/>
      <c r="B942" s="582"/>
      <c r="C942" s="512"/>
      <c r="D942" s="512"/>
      <c r="E942" s="512"/>
      <c r="F942" s="512"/>
      <c r="G942" s="512"/>
      <c r="H942" s="512"/>
      <c r="I942" s="512"/>
      <c r="J942" s="512"/>
      <c r="K942" s="512"/>
      <c r="L942" s="512"/>
      <c r="M942" s="512"/>
      <c r="N942" s="512"/>
      <c r="O942" s="512"/>
      <c r="P942" s="512"/>
      <c r="Q942" s="512"/>
      <c r="R942" s="512"/>
      <c r="S942" s="512"/>
      <c r="T942" s="512"/>
      <c r="U942" s="512"/>
      <c r="V942" s="512"/>
      <c r="W942" s="512"/>
      <c r="X942" s="512"/>
      <c r="Y942" s="512"/>
      <c r="Z942" s="512"/>
      <c r="AA942" s="512"/>
      <c r="AB942" s="512"/>
      <c r="AC942" s="512"/>
      <c r="AD942" s="512"/>
      <c r="AE942" s="512"/>
      <c r="AF942" s="512"/>
      <c r="AG942" s="512"/>
      <c r="AH942" s="512"/>
      <c r="AI942" s="512"/>
      <c r="AJ942" s="512"/>
      <c r="AK942" s="512"/>
      <c r="AL942" s="512"/>
      <c r="AM942" s="512"/>
      <c r="AN942" s="512"/>
    </row>
    <row r="943" spans="1:40" ht="15.75" customHeight="1">
      <c r="A943" s="512"/>
      <c r="B943" s="582"/>
      <c r="C943" s="512"/>
      <c r="D943" s="512"/>
      <c r="E943" s="512"/>
      <c r="F943" s="512"/>
      <c r="G943" s="512"/>
      <c r="H943" s="512"/>
      <c r="I943" s="512"/>
      <c r="J943" s="512"/>
      <c r="K943" s="512"/>
      <c r="L943" s="512"/>
      <c r="M943" s="512"/>
      <c r="N943" s="512"/>
      <c r="O943" s="512"/>
      <c r="P943" s="512"/>
      <c r="Q943" s="512"/>
      <c r="R943" s="512"/>
      <c r="S943" s="512"/>
      <c r="T943" s="512"/>
      <c r="U943" s="512"/>
      <c r="V943" s="512"/>
      <c r="W943" s="512"/>
      <c r="X943" s="512"/>
      <c r="Y943" s="512"/>
      <c r="Z943" s="512"/>
      <c r="AA943" s="512"/>
      <c r="AB943" s="512"/>
      <c r="AC943" s="512"/>
      <c r="AD943" s="512"/>
      <c r="AE943" s="512"/>
      <c r="AF943" s="512"/>
      <c r="AG943" s="512"/>
      <c r="AH943" s="512"/>
      <c r="AI943" s="512"/>
      <c r="AJ943" s="512"/>
      <c r="AK943" s="512"/>
      <c r="AL943" s="512"/>
      <c r="AM943" s="512"/>
      <c r="AN943" s="512"/>
    </row>
    <row r="944" spans="1:40" ht="15.75" customHeight="1">
      <c r="A944" s="512"/>
      <c r="B944" s="582"/>
      <c r="C944" s="512"/>
      <c r="D944" s="512"/>
      <c r="E944" s="512"/>
      <c r="F944" s="512"/>
      <c r="G944" s="512"/>
      <c r="H944" s="512"/>
      <c r="I944" s="512"/>
      <c r="J944" s="512"/>
      <c r="K944" s="512"/>
      <c r="L944" s="512"/>
      <c r="M944" s="512"/>
      <c r="N944" s="512"/>
      <c r="O944" s="512"/>
      <c r="P944" s="512"/>
      <c r="Q944" s="512"/>
      <c r="R944" s="512"/>
      <c r="S944" s="512"/>
      <c r="T944" s="512"/>
      <c r="U944" s="512"/>
      <c r="V944" s="512"/>
      <c r="W944" s="512"/>
      <c r="X944" s="512"/>
      <c r="Y944" s="512"/>
      <c r="Z944" s="512"/>
      <c r="AA944" s="512"/>
      <c r="AB944" s="512"/>
      <c r="AC944" s="512"/>
      <c r="AD944" s="512"/>
      <c r="AE944" s="512"/>
      <c r="AF944" s="512"/>
      <c r="AG944" s="512"/>
      <c r="AH944" s="512"/>
      <c r="AI944" s="512"/>
      <c r="AJ944" s="512"/>
      <c r="AK944" s="512"/>
      <c r="AL944" s="512"/>
      <c r="AM944" s="512"/>
      <c r="AN944" s="512"/>
    </row>
    <row r="945" spans="1:40" ht="15.75" customHeight="1">
      <c r="A945" s="512"/>
      <c r="B945" s="582"/>
      <c r="C945" s="512"/>
      <c r="D945" s="512"/>
      <c r="E945" s="512"/>
      <c r="F945" s="512"/>
      <c r="G945" s="512"/>
      <c r="H945" s="512"/>
      <c r="I945" s="512"/>
      <c r="J945" s="512"/>
      <c r="K945" s="512"/>
      <c r="L945" s="512"/>
      <c r="M945" s="512"/>
      <c r="N945" s="512"/>
      <c r="O945" s="512"/>
      <c r="P945" s="512"/>
      <c r="Q945" s="512"/>
      <c r="R945" s="512"/>
      <c r="S945" s="512"/>
      <c r="T945" s="512"/>
      <c r="U945" s="512"/>
      <c r="V945" s="512"/>
      <c r="W945" s="512"/>
      <c r="X945" s="512"/>
      <c r="Y945" s="512"/>
      <c r="Z945" s="512"/>
      <c r="AA945" s="512"/>
      <c r="AB945" s="512"/>
      <c r="AC945" s="512"/>
      <c r="AD945" s="512"/>
      <c r="AE945" s="512"/>
      <c r="AF945" s="512"/>
      <c r="AG945" s="512"/>
      <c r="AH945" s="512"/>
      <c r="AI945" s="512"/>
      <c r="AJ945" s="512"/>
      <c r="AK945" s="512"/>
      <c r="AL945" s="512"/>
      <c r="AM945" s="512"/>
      <c r="AN945" s="512"/>
    </row>
    <row r="946" spans="1:40" ht="15.75" customHeight="1">
      <c r="A946" s="512"/>
      <c r="B946" s="582"/>
      <c r="C946" s="512"/>
      <c r="D946" s="512"/>
      <c r="E946" s="512"/>
      <c r="F946" s="512"/>
      <c r="G946" s="512"/>
      <c r="H946" s="512"/>
      <c r="I946" s="512"/>
      <c r="J946" s="512"/>
      <c r="K946" s="512"/>
      <c r="L946" s="512"/>
      <c r="M946" s="512"/>
      <c r="N946" s="512"/>
      <c r="O946" s="512"/>
      <c r="P946" s="512"/>
      <c r="Q946" s="512"/>
      <c r="R946" s="512"/>
      <c r="S946" s="512"/>
      <c r="T946" s="512"/>
      <c r="U946" s="512"/>
      <c r="V946" s="512"/>
      <c r="W946" s="512"/>
      <c r="X946" s="512"/>
      <c r="Y946" s="512"/>
      <c r="Z946" s="512"/>
      <c r="AA946" s="512"/>
      <c r="AB946" s="512"/>
      <c r="AC946" s="512"/>
      <c r="AD946" s="512"/>
      <c r="AE946" s="512"/>
      <c r="AF946" s="512"/>
      <c r="AG946" s="512"/>
      <c r="AH946" s="512"/>
      <c r="AI946" s="512"/>
      <c r="AJ946" s="512"/>
      <c r="AK946" s="512"/>
      <c r="AL946" s="512"/>
      <c r="AM946" s="512"/>
      <c r="AN946" s="512"/>
    </row>
    <row r="947" spans="1:40" ht="15.75" customHeight="1">
      <c r="A947" s="512"/>
      <c r="B947" s="582"/>
      <c r="C947" s="512"/>
      <c r="D947" s="512"/>
      <c r="E947" s="512"/>
      <c r="F947" s="512"/>
      <c r="G947" s="512"/>
      <c r="H947" s="512"/>
      <c r="I947" s="512"/>
      <c r="J947" s="512"/>
      <c r="K947" s="512"/>
      <c r="L947" s="512"/>
      <c r="M947" s="512"/>
      <c r="N947" s="512"/>
      <c r="O947" s="512"/>
      <c r="P947" s="512"/>
      <c r="Q947" s="512"/>
      <c r="R947" s="512"/>
      <c r="S947" s="512"/>
      <c r="T947" s="512"/>
      <c r="U947" s="512"/>
      <c r="V947" s="512"/>
      <c r="W947" s="512"/>
      <c r="X947" s="512"/>
      <c r="Y947" s="512"/>
      <c r="Z947" s="512"/>
      <c r="AA947" s="512"/>
      <c r="AB947" s="512"/>
      <c r="AC947" s="512"/>
      <c r="AD947" s="512"/>
      <c r="AE947" s="512"/>
      <c r="AF947" s="512"/>
      <c r="AG947" s="512"/>
      <c r="AH947" s="512"/>
      <c r="AI947" s="512"/>
      <c r="AJ947" s="512"/>
      <c r="AK947" s="512"/>
      <c r="AL947" s="512"/>
      <c r="AM947" s="512"/>
      <c r="AN947" s="512"/>
    </row>
    <row r="948" spans="1:40" ht="15.75" customHeight="1">
      <c r="A948" s="512"/>
      <c r="B948" s="582"/>
      <c r="C948" s="512"/>
      <c r="D948" s="512"/>
      <c r="E948" s="512"/>
      <c r="F948" s="512"/>
      <c r="G948" s="512"/>
      <c r="H948" s="512"/>
      <c r="I948" s="512"/>
      <c r="J948" s="512"/>
      <c r="K948" s="512"/>
      <c r="L948" s="512"/>
      <c r="M948" s="512"/>
      <c r="N948" s="512"/>
      <c r="O948" s="512"/>
      <c r="P948" s="512"/>
      <c r="Q948" s="512"/>
      <c r="R948" s="512"/>
      <c r="S948" s="512"/>
      <c r="T948" s="512"/>
      <c r="U948" s="512"/>
      <c r="V948" s="512"/>
      <c r="W948" s="512"/>
      <c r="X948" s="512"/>
      <c r="Y948" s="512"/>
      <c r="Z948" s="512"/>
      <c r="AA948" s="512"/>
      <c r="AB948" s="512"/>
      <c r="AC948" s="512"/>
      <c r="AD948" s="512"/>
      <c r="AE948" s="512"/>
      <c r="AF948" s="512"/>
      <c r="AG948" s="512"/>
      <c r="AH948" s="512"/>
      <c r="AI948" s="512"/>
      <c r="AJ948" s="512"/>
      <c r="AK948" s="512"/>
      <c r="AL948" s="512"/>
      <c r="AM948" s="512"/>
      <c r="AN948" s="512"/>
    </row>
    <row r="949" spans="1:40" ht="15.75" customHeight="1">
      <c r="A949" s="512"/>
      <c r="B949" s="582"/>
      <c r="C949" s="512"/>
      <c r="D949" s="512"/>
      <c r="E949" s="512"/>
      <c r="F949" s="512"/>
      <c r="G949" s="512"/>
      <c r="H949" s="512"/>
      <c r="I949" s="512"/>
      <c r="J949" s="512"/>
      <c r="K949" s="512"/>
      <c r="L949" s="512"/>
      <c r="M949" s="512"/>
      <c r="N949" s="512"/>
      <c r="O949" s="512"/>
      <c r="P949" s="512"/>
      <c r="Q949" s="512"/>
      <c r="R949" s="512"/>
      <c r="S949" s="512"/>
      <c r="T949" s="512"/>
      <c r="U949" s="512"/>
      <c r="V949" s="512"/>
      <c r="W949" s="512"/>
      <c r="X949" s="512"/>
      <c r="Y949" s="512"/>
      <c r="Z949" s="512"/>
      <c r="AA949" s="512"/>
      <c r="AB949" s="512"/>
      <c r="AC949" s="512"/>
      <c r="AD949" s="512"/>
      <c r="AE949" s="512"/>
      <c r="AF949" s="512"/>
      <c r="AG949" s="512"/>
      <c r="AH949" s="512"/>
      <c r="AI949" s="512"/>
      <c r="AJ949" s="512"/>
      <c r="AK949" s="512"/>
      <c r="AL949" s="512"/>
      <c r="AM949" s="512"/>
      <c r="AN949" s="512"/>
    </row>
    <row r="950" spans="1:40" ht="15.75" customHeight="1">
      <c r="A950" s="512"/>
      <c r="B950" s="582"/>
      <c r="C950" s="512"/>
      <c r="D950" s="512"/>
      <c r="E950" s="512"/>
      <c r="F950" s="512"/>
      <c r="G950" s="512"/>
      <c r="H950" s="512"/>
      <c r="I950" s="512"/>
      <c r="J950" s="512"/>
      <c r="K950" s="512"/>
      <c r="L950" s="512"/>
      <c r="M950" s="512"/>
      <c r="N950" s="512"/>
      <c r="O950" s="512"/>
      <c r="P950" s="512"/>
      <c r="Q950" s="512"/>
      <c r="R950" s="512"/>
      <c r="S950" s="512"/>
      <c r="T950" s="512"/>
      <c r="U950" s="512"/>
      <c r="V950" s="512"/>
      <c r="W950" s="512"/>
      <c r="X950" s="512"/>
      <c r="Y950" s="512"/>
      <c r="Z950" s="512"/>
      <c r="AA950" s="512"/>
      <c r="AB950" s="512"/>
      <c r="AC950" s="512"/>
      <c r="AD950" s="512"/>
      <c r="AE950" s="512"/>
      <c r="AF950" s="512"/>
      <c r="AG950" s="512"/>
      <c r="AH950" s="512"/>
      <c r="AI950" s="512"/>
      <c r="AJ950" s="512"/>
      <c r="AK950" s="512"/>
      <c r="AL950" s="512"/>
      <c r="AM950" s="512"/>
      <c r="AN950" s="512"/>
    </row>
    <row r="951" spans="1:40" ht="15.75" customHeight="1">
      <c r="A951" s="512"/>
      <c r="B951" s="582"/>
      <c r="C951" s="512"/>
      <c r="D951" s="512"/>
      <c r="E951" s="512"/>
      <c r="F951" s="512"/>
      <c r="G951" s="512"/>
      <c r="H951" s="512"/>
      <c r="I951" s="512"/>
      <c r="J951" s="512"/>
      <c r="K951" s="512"/>
      <c r="L951" s="512"/>
      <c r="M951" s="512"/>
      <c r="N951" s="512"/>
      <c r="O951" s="512"/>
      <c r="P951" s="512"/>
      <c r="Q951" s="512"/>
      <c r="R951" s="512"/>
      <c r="S951" s="512"/>
      <c r="T951" s="512"/>
      <c r="U951" s="512"/>
      <c r="V951" s="512"/>
      <c r="W951" s="512"/>
      <c r="X951" s="512"/>
      <c r="Y951" s="512"/>
      <c r="Z951" s="512"/>
      <c r="AA951" s="512"/>
      <c r="AB951" s="512"/>
      <c r="AC951" s="512"/>
      <c r="AD951" s="512"/>
      <c r="AE951" s="512"/>
      <c r="AF951" s="512"/>
      <c r="AG951" s="512"/>
      <c r="AH951" s="512"/>
      <c r="AI951" s="512"/>
      <c r="AJ951" s="512"/>
      <c r="AK951" s="512"/>
      <c r="AL951" s="512"/>
      <c r="AM951" s="512"/>
      <c r="AN951" s="512"/>
    </row>
    <row r="952" spans="1:40" ht="15.75" customHeight="1">
      <c r="A952" s="512"/>
      <c r="B952" s="582"/>
      <c r="C952" s="512"/>
      <c r="D952" s="512"/>
      <c r="E952" s="512"/>
      <c r="F952" s="512"/>
      <c r="G952" s="512"/>
      <c r="H952" s="512"/>
      <c r="I952" s="512"/>
      <c r="J952" s="512"/>
      <c r="K952" s="512"/>
      <c r="L952" s="512"/>
      <c r="M952" s="512"/>
      <c r="N952" s="512"/>
      <c r="O952" s="512"/>
      <c r="P952" s="512"/>
      <c r="Q952" s="512"/>
      <c r="R952" s="512"/>
      <c r="S952" s="512"/>
      <c r="T952" s="512"/>
      <c r="U952" s="512"/>
      <c r="V952" s="512"/>
      <c r="W952" s="512"/>
      <c r="X952" s="512"/>
      <c r="Y952" s="512"/>
      <c r="Z952" s="512"/>
      <c r="AA952" s="512"/>
      <c r="AB952" s="512"/>
      <c r="AC952" s="512"/>
      <c r="AD952" s="512"/>
      <c r="AE952" s="512"/>
      <c r="AF952" s="512"/>
      <c r="AG952" s="512"/>
      <c r="AH952" s="512"/>
      <c r="AI952" s="512"/>
      <c r="AJ952" s="512"/>
      <c r="AK952" s="512"/>
      <c r="AL952" s="512"/>
      <c r="AM952" s="512"/>
      <c r="AN952" s="512"/>
    </row>
    <row r="953" spans="1:40" ht="15.75" customHeight="1">
      <c r="A953" s="512"/>
      <c r="B953" s="582"/>
      <c r="C953" s="512"/>
      <c r="D953" s="512"/>
      <c r="E953" s="512"/>
      <c r="F953" s="512"/>
      <c r="G953" s="512"/>
      <c r="H953" s="512"/>
      <c r="I953" s="512"/>
      <c r="J953" s="512"/>
      <c r="K953" s="512"/>
      <c r="L953" s="512"/>
      <c r="M953" s="512"/>
      <c r="N953" s="512"/>
      <c r="O953" s="512"/>
      <c r="P953" s="512"/>
      <c r="Q953" s="512"/>
      <c r="R953" s="512"/>
      <c r="S953" s="512"/>
      <c r="T953" s="512"/>
      <c r="U953" s="512"/>
      <c r="V953" s="512"/>
      <c r="W953" s="512"/>
      <c r="X953" s="512"/>
      <c r="Y953" s="512"/>
      <c r="Z953" s="512"/>
      <c r="AA953" s="512"/>
      <c r="AB953" s="512"/>
      <c r="AC953" s="512"/>
      <c r="AD953" s="512"/>
      <c r="AE953" s="512"/>
      <c r="AF953" s="512"/>
      <c r="AG953" s="512"/>
      <c r="AH953" s="512"/>
      <c r="AI953" s="512"/>
      <c r="AJ953" s="512"/>
      <c r="AK953" s="512"/>
      <c r="AL953" s="512"/>
      <c r="AM953" s="512"/>
      <c r="AN953" s="512"/>
    </row>
    <row r="954" spans="1:40" ht="15.75" customHeight="1">
      <c r="A954" s="512"/>
      <c r="B954" s="582"/>
      <c r="C954" s="512"/>
      <c r="D954" s="512"/>
      <c r="E954" s="512"/>
      <c r="F954" s="512"/>
      <c r="G954" s="512"/>
      <c r="H954" s="512"/>
      <c r="I954" s="512"/>
      <c r="J954" s="512"/>
      <c r="K954" s="512"/>
      <c r="L954" s="512"/>
      <c r="M954" s="512"/>
      <c r="N954" s="512"/>
      <c r="O954" s="512"/>
      <c r="P954" s="512"/>
      <c r="Q954" s="512"/>
      <c r="R954" s="512"/>
      <c r="S954" s="512"/>
      <c r="T954" s="512"/>
      <c r="U954" s="512"/>
      <c r="V954" s="512"/>
      <c r="W954" s="512"/>
      <c r="X954" s="512"/>
      <c r="Y954" s="512"/>
      <c r="Z954" s="512"/>
      <c r="AA954" s="512"/>
      <c r="AB954" s="512"/>
      <c r="AC954" s="512"/>
      <c r="AD954" s="512"/>
      <c r="AE954" s="512"/>
      <c r="AF954" s="512"/>
      <c r="AG954" s="512"/>
      <c r="AH954" s="512"/>
      <c r="AI954" s="512"/>
      <c r="AJ954" s="512"/>
      <c r="AK954" s="512"/>
      <c r="AL954" s="512"/>
      <c r="AM954" s="512"/>
      <c r="AN954" s="512"/>
    </row>
    <row r="955" spans="1:40" ht="15.75" customHeight="1">
      <c r="A955" s="512"/>
      <c r="B955" s="582"/>
      <c r="C955" s="512"/>
      <c r="D955" s="512"/>
      <c r="E955" s="512"/>
      <c r="F955" s="512"/>
      <c r="G955" s="512"/>
      <c r="H955" s="512"/>
      <c r="I955" s="512"/>
      <c r="J955" s="512"/>
      <c r="K955" s="512"/>
      <c r="L955" s="512"/>
      <c r="M955" s="512"/>
      <c r="N955" s="512"/>
      <c r="O955" s="512"/>
      <c r="P955" s="512"/>
      <c r="Q955" s="512"/>
      <c r="R955" s="512"/>
      <c r="S955" s="512"/>
      <c r="T955" s="512"/>
      <c r="U955" s="512"/>
      <c r="V955" s="512"/>
      <c r="W955" s="512"/>
      <c r="X955" s="512"/>
      <c r="Y955" s="512"/>
      <c r="Z955" s="512"/>
      <c r="AA955" s="512"/>
      <c r="AB955" s="512"/>
      <c r="AC955" s="512"/>
      <c r="AD955" s="512"/>
      <c r="AE955" s="512"/>
      <c r="AF955" s="512"/>
      <c r="AG955" s="512"/>
      <c r="AH955" s="512"/>
      <c r="AI955" s="512"/>
      <c r="AJ955" s="512"/>
      <c r="AK955" s="512"/>
      <c r="AL955" s="512"/>
      <c r="AM955" s="512"/>
      <c r="AN955" s="512"/>
    </row>
    <row r="956" spans="1:40" ht="15.75" customHeight="1">
      <c r="A956" s="512"/>
      <c r="B956" s="582"/>
      <c r="C956" s="512"/>
      <c r="D956" s="512"/>
      <c r="E956" s="512"/>
      <c r="F956" s="512"/>
      <c r="G956" s="512"/>
      <c r="H956" s="512"/>
      <c r="I956" s="512"/>
      <c r="J956" s="512"/>
      <c r="K956" s="512"/>
      <c r="L956" s="512"/>
      <c r="M956" s="512"/>
      <c r="N956" s="512"/>
      <c r="O956" s="512"/>
      <c r="P956" s="512"/>
      <c r="Q956" s="512"/>
      <c r="R956" s="512"/>
      <c r="S956" s="512"/>
      <c r="T956" s="512"/>
      <c r="U956" s="512"/>
      <c r="V956" s="512"/>
      <c r="W956" s="512"/>
      <c r="X956" s="512"/>
      <c r="Y956" s="512"/>
      <c r="Z956" s="512"/>
      <c r="AA956" s="512"/>
      <c r="AB956" s="512"/>
      <c r="AC956" s="512"/>
      <c r="AD956" s="512"/>
      <c r="AE956" s="512"/>
      <c r="AF956" s="512"/>
      <c r="AG956" s="512"/>
      <c r="AH956" s="512"/>
      <c r="AI956" s="512"/>
      <c r="AJ956" s="512"/>
      <c r="AK956" s="512"/>
      <c r="AL956" s="512"/>
      <c r="AM956" s="512"/>
      <c r="AN956" s="512"/>
    </row>
    <row r="957" spans="1:40" ht="15.75" customHeight="1">
      <c r="A957" s="512"/>
      <c r="B957" s="582"/>
      <c r="C957" s="512"/>
      <c r="D957" s="512"/>
      <c r="E957" s="512"/>
      <c r="F957" s="512"/>
      <c r="G957" s="512"/>
      <c r="H957" s="512"/>
      <c r="I957" s="512"/>
      <c r="J957" s="512"/>
      <c r="K957" s="512"/>
      <c r="L957" s="512"/>
      <c r="M957" s="512"/>
      <c r="N957" s="512"/>
      <c r="O957" s="512"/>
      <c r="P957" s="512"/>
      <c r="Q957" s="512"/>
      <c r="R957" s="512"/>
      <c r="S957" s="512"/>
      <c r="T957" s="512"/>
      <c r="U957" s="512"/>
      <c r="V957" s="512"/>
      <c r="W957" s="512"/>
      <c r="X957" s="512"/>
      <c r="Y957" s="512"/>
      <c r="Z957" s="512"/>
      <c r="AA957" s="512"/>
      <c r="AB957" s="512"/>
      <c r="AC957" s="512"/>
      <c r="AD957" s="512"/>
      <c r="AE957" s="512"/>
      <c r="AF957" s="512"/>
      <c r="AG957" s="512"/>
      <c r="AH957" s="512"/>
      <c r="AI957" s="512"/>
      <c r="AJ957" s="512"/>
      <c r="AK957" s="512"/>
      <c r="AL957" s="512"/>
      <c r="AM957" s="512"/>
      <c r="AN957" s="512"/>
    </row>
    <row r="958" spans="1:40" ht="15.75" customHeight="1">
      <c r="A958" s="512"/>
      <c r="B958" s="582"/>
      <c r="C958" s="512"/>
      <c r="D958" s="512"/>
      <c r="E958" s="512"/>
      <c r="F958" s="512"/>
      <c r="G958" s="512"/>
      <c r="H958" s="512"/>
      <c r="I958" s="512"/>
      <c r="J958" s="512"/>
      <c r="K958" s="512"/>
      <c r="L958" s="512"/>
      <c r="M958" s="512"/>
      <c r="N958" s="512"/>
      <c r="O958" s="512"/>
      <c r="P958" s="512"/>
      <c r="Q958" s="512"/>
      <c r="R958" s="512"/>
      <c r="S958" s="512"/>
      <c r="T958" s="512"/>
      <c r="U958" s="512"/>
      <c r="V958" s="512"/>
      <c r="W958" s="512"/>
      <c r="X958" s="512"/>
      <c r="Y958" s="512"/>
      <c r="Z958" s="512"/>
      <c r="AA958" s="512"/>
      <c r="AB958" s="512"/>
      <c r="AC958" s="512"/>
      <c r="AD958" s="512"/>
      <c r="AE958" s="512"/>
      <c r="AF958" s="512"/>
      <c r="AG958" s="512"/>
      <c r="AH958" s="512"/>
      <c r="AI958" s="512"/>
      <c r="AJ958" s="512"/>
      <c r="AK958" s="512"/>
      <c r="AL958" s="512"/>
      <c r="AM958" s="512"/>
      <c r="AN958" s="512"/>
    </row>
    <row r="959" spans="1:40" ht="15.75" customHeight="1">
      <c r="A959" s="512"/>
      <c r="B959" s="582"/>
      <c r="C959" s="512"/>
      <c r="D959" s="512"/>
      <c r="E959" s="512"/>
      <c r="F959" s="512"/>
      <c r="G959" s="512"/>
      <c r="H959" s="512"/>
      <c r="I959" s="512"/>
      <c r="J959" s="512"/>
      <c r="K959" s="512"/>
      <c r="L959" s="512"/>
      <c r="M959" s="512"/>
      <c r="N959" s="512"/>
      <c r="O959" s="512"/>
      <c r="P959" s="512"/>
      <c r="Q959" s="512"/>
      <c r="R959" s="512"/>
      <c r="S959" s="512"/>
      <c r="T959" s="512"/>
      <c r="U959" s="512"/>
      <c r="V959" s="512"/>
      <c r="W959" s="512"/>
      <c r="X959" s="512"/>
      <c r="Y959" s="512"/>
      <c r="Z959" s="512"/>
      <c r="AA959" s="512"/>
      <c r="AB959" s="512"/>
      <c r="AC959" s="512"/>
      <c r="AD959" s="512"/>
      <c r="AE959" s="512"/>
      <c r="AF959" s="512"/>
      <c r="AG959" s="512"/>
      <c r="AH959" s="512"/>
      <c r="AI959" s="512"/>
      <c r="AJ959" s="512"/>
      <c r="AK959" s="512"/>
      <c r="AL959" s="512"/>
      <c r="AM959" s="512"/>
      <c r="AN959" s="512"/>
    </row>
    <row r="960" spans="1:40" ht="15.75" customHeight="1">
      <c r="A960" s="512"/>
      <c r="B960" s="582"/>
      <c r="C960" s="512"/>
      <c r="D960" s="512"/>
      <c r="E960" s="512"/>
      <c r="F960" s="512"/>
      <c r="G960" s="512"/>
      <c r="H960" s="512"/>
      <c r="I960" s="512"/>
      <c r="J960" s="512"/>
      <c r="K960" s="512"/>
      <c r="L960" s="512"/>
      <c r="M960" s="512"/>
      <c r="N960" s="512"/>
      <c r="O960" s="512"/>
      <c r="P960" s="512"/>
      <c r="Q960" s="512"/>
      <c r="R960" s="512"/>
      <c r="S960" s="512"/>
      <c r="T960" s="512"/>
      <c r="U960" s="512"/>
      <c r="V960" s="512"/>
      <c r="W960" s="512"/>
      <c r="X960" s="512"/>
      <c r="Y960" s="512"/>
      <c r="Z960" s="512"/>
      <c r="AA960" s="512"/>
      <c r="AB960" s="512"/>
      <c r="AC960" s="512"/>
      <c r="AD960" s="512"/>
      <c r="AE960" s="512"/>
      <c r="AF960" s="512"/>
      <c r="AG960" s="512"/>
      <c r="AH960" s="512"/>
      <c r="AI960" s="512"/>
      <c r="AJ960" s="512"/>
      <c r="AK960" s="512"/>
      <c r="AL960" s="512"/>
      <c r="AM960" s="512"/>
      <c r="AN960" s="512"/>
    </row>
    <row r="961" spans="1:40" ht="15.75" customHeight="1">
      <c r="A961" s="512"/>
      <c r="B961" s="582"/>
      <c r="C961" s="512"/>
      <c r="D961" s="512"/>
      <c r="E961" s="512"/>
      <c r="F961" s="512"/>
      <c r="G961" s="512"/>
      <c r="H961" s="512"/>
      <c r="I961" s="512"/>
      <c r="J961" s="512"/>
      <c r="K961" s="512"/>
      <c r="L961" s="512"/>
      <c r="M961" s="512"/>
      <c r="N961" s="512"/>
      <c r="O961" s="512"/>
      <c r="P961" s="512"/>
      <c r="Q961" s="512"/>
      <c r="R961" s="512"/>
      <c r="S961" s="512"/>
      <c r="T961" s="512"/>
      <c r="U961" s="512"/>
      <c r="V961" s="512"/>
      <c r="W961" s="512"/>
      <c r="X961" s="512"/>
      <c r="Y961" s="512"/>
      <c r="Z961" s="512"/>
      <c r="AA961" s="512"/>
      <c r="AB961" s="512"/>
      <c r="AC961" s="512"/>
      <c r="AD961" s="512"/>
      <c r="AE961" s="512"/>
      <c r="AF961" s="512"/>
      <c r="AG961" s="512"/>
      <c r="AH961" s="512"/>
      <c r="AI961" s="512"/>
      <c r="AJ961" s="512"/>
      <c r="AK961" s="512"/>
      <c r="AL961" s="512"/>
      <c r="AM961" s="512"/>
      <c r="AN961" s="512"/>
    </row>
    <row r="962" spans="1:40" ht="15.75" customHeight="1">
      <c r="A962" s="512"/>
      <c r="B962" s="582"/>
      <c r="C962" s="512"/>
      <c r="D962" s="512"/>
      <c r="E962" s="512"/>
      <c r="F962" s="512"/>
      <c r="G962" s="512"/>
      <c r="H962" s="512"/>
      <c r="I962" s="512"/>
      <c r="J962" s="512"/>
      <c r="K962" s="512"/>
      <c r="L962" s="512"/>
      <c r="M962" s="512"/>
      <c r="N962" s="512"/>
      <c r="O962" s="512"/>
      <c r="P962" s="512"/>
      <c r="Q962" s="512"/>
      <c r="R962" s="512"/>
      <c r="S962" s="512"/>
      <c r="T962" s="512"/>
      <c r="U962" s="512"/>
      <c r="V962" s="512"/>
      <c r="W962" s="512"/>
      <c r="X962" s="512"/>
      <c r="Y962" s="512"/>
      <c r="Z962" s="512"/>
      <c r="AA962" s="512"/>
      <c r="AB962" s="512"/>
      <c r="AC962" s="512"/>
      <c r="AD962" s="512"/>
      <c r="AE962" s="512"/>
      <c r="AF962" s="512"/>
      <c r="AG962" s="512"/>
      <c r="AH962" s="512"/>
      <c r="AI962" s="512"/>
      <c r="AJ962" s="512"/>
      <c r="AK962" s="512"/>
      <c r="AL962" s="512"/>
      <c r="AM962" s="512"/>
      <c r="AN962" s="512"/>
    </row>
    <row r="963" spans="1:40" ht="15.75" customHeight="1">
      <c r="A963" s="512"/>
      <c r="B963" s="582"/>
      <c r="C963" s="512"/>
      <c r="D963" s="512"/>
      <c r="E963" s="512"/>
      <c r="F963" s="512"/>
      <c r="G963" s="512"/>
      <c r="H963" s="512"/>
      <c r="I963" s="512"/>
      <c r="J963" s="512"/>
      <c r="K963" s="512"/>
      <c r="L963" s="512"/>
      <c r="M963" s="512"/>
      <c r="N963" s="512"/>
      <c r="O963" s="512"/>
      <c r="P963" s="512"/>
      <c r="Q963" s="512"/>
      <c r="R963" s="512"/>
      <c r="S963" s="512"/>
      <c r="T963" s="512"/>
      <c r="U963" s="512"/>
      <c r="V963" s="512"/>
      <c r="W963" s="512"/>
      <c r="X963" s="512"/>
      <c r="Y963" s="512"/>
      <c r="Z963" s="512"/>
      <c r="AA963" s="512"/>
      <c r="AB963" s="512"/>
      <c r="AC963" s="512"/>
      <c r="AD963" s="512"/>
      <c r="AE963" s="512"/>
      <c r="AF963" s="512"/>
      <c r="AG963" s="512"/>
      <c r="AH963" s="512"/>
      <c r="AI963" s="512"/>
      <c r="AJ963" s="512"/>
      <c r="AK963" s="512"/>
      <c r="AL963" s="512"/>
      <c r="AM963" s="512"/>
      <c r="AN963" s="512"/>
    </row>
    <row r="964" spans="1:40" ht="15.75" customHeight="1">
      <c r="A964" s="512"/>
      <c r="B964" s="582"/>
      <c r="C964" s="512"/>
      <c r="D964" s="512"/>
      <c r="E964" s="512"/>
      <c r="F964" s="512"/>
      <c r="G964" s="512"/>
      <c r="H964" s="512"/>
      <c r="I964" s="512"/>
      <c r="J964" s="512"/>
      <c r="K964" s="512"/>
      <c r="L964" s="512"/>
      <c r="M964" s="512"/>
      <c r="N964" s="512"/>
      <c r="O964" s="512"/>
      <c r="P964" s="512"/>
      <c r="Q964" s="512"/>
      <c r="R964" s="512"/>
      <c r="S964" s="512"/>
      <c r="T964" s="512"/>
      <c r="U964" s="512"/>
      <c r="V964" s="512"/>
      <c r="W964" s="512"/>
      <c r="X964" s="512"/>
      <c r="Y964" s="512"/>
      <c r="Z964" s="512"/>
      <c r="AA964" s="512"/>
      <c r="AB964" s="512"/>
      <c r="AC964" s="512"/>
      <c r="AD964" s="512"/>
      <c r="AE964" s="512"/>
      <c r="AF964" s="512"/>
      <c r="AG964" s="512"/>
      <c r="AH964" s="512"/>
      <c r="AI964" s="512"/>
      <c r="AJ964" s="512"/>
      <c r="AK964" s="512"/>
      <c r="AL964" s="512"/>
      <c r="AM964" s="512"/>
      <c r="AN964" s="512"/>
    </row>
    <row r="965" spans="1:40" ht="15.75" customHeight="1">
      <c r="A965" s="512"/>
      <c r="B965" s="582"/>
      <c r="C965" s="512"/>
      <c r="D965" s="512"/>
      <c r="E965" s="512"/>
      <c r="F965" s="512"/>
      <c r="G965" s="512"/>
      <c r="H965" s="512"/>
      <c r="I965" s="512"/>
      <c r="J965" s="512"/>
      <c r="K965" s="512"/>
      <c r="L965" s="512"/>
      <c r="M965" s="512"/>
      <c r="N965" s="512"/>
      <c r="O965" s="512"/>
      <c r="P965" s="512"/>
      <c r="Q965" s="512"/>
      <c r="R965" s="512"/>
      <c r="S965" s="512"/>
      <c r="T965" s="512"/>
      <c r="U965" s="512"/>
      <c r="V965" s="512"/>
      <c r="W965" s="512"/>
      <c r="X965" s="512"/>
      <c r="Y965" s="512"/>
      <c r="Z965" s="512"/>
      <c r="AA965" s="512"/>
      <c r="AB965" s="512"/>
      <c r="AC965" s="512"/>
      <c r="AD965" s="512"/>
      <c r="AE965" s="512"/>
      <c r="AF965" s="512"/>
      <c r="AG965" s="512"/>
      <c r="AH965" s="512"/>
      <c r="AI965" s="512"/>
      <c r="AJ965" s="512"/>
      <c r="AK965" s="512"/>
      <c r="AL965" s="512"/>
      <c r="AM965" s="512"/>
      <c r="AN965" s="512"/>
    </row>
    <row r="966" spans="1:40" ht="15.75" customHeight="1">
      <c r="A966" s="512"/>
      <c r="B966" s="582"/>
      <c r="C966" s="512"/>
      <c r="D966" s="512"/>
      <c r="E966" s="512"/>
      <c r="F966" s="512"/>
      <c r="G966" s="512"/>
      <c r="H966" s="512"/>
      <c r="I966" s="512"/>
      <c r="J966" s="512"/>
      <c r="K966" s="512"/>
      <c r="L966" s="512"/>
      <c r="M966" s="512"/>
      <c r="N966" s="512"/>
      <c r="O966" s="512"/>
      <c r="P966" s="512"/>
      <c r="Q966" s="512"/>
      <c r="R966" s="512"/>
      <c r="S966" s="512"/>
      <c r="T966" s="512"/>
      <c r="U966" s="512"/>
      <c r="V966" s="512"/>
      <c r="W966" s="512"/>
      <c r="X966" s="512"/>
      <c r="Y966" s="512"/>
      <c r="Z966" s="512"/>
      <c r="AA966" s="512"/>
      <c r="AB966" s="512"/>
      <c r="AC966" s="512"/>
      <c r="AD966" s="512"/>
      <c r="AE966" s="512"/>
      <c r="AF966" s="512"/>
      <c r="AG966" s="512"/>
      <c r="AH966" s="512"/>
      <c r="AI966" s="512"/>
      <c r="AJ966" s="512"/>
      <c r="AK966" s="512"/>
      <c r="AL966" s="512"/>
      <c r="AM966" s="512"/>
      <c r="AN966" s="512"/>
    </row>
    <row r="967" spans="1:40" ht="15.75" customHeight="1">
      <c r="A967" s="512"/>
      <c r="B967" s="582"/>
      <c r="C967" s="512"/>
      <c r="D967" s="512"/>
      <c r="E967" s="512"/>
      <c r="F967" s="512"/>
      <c r="G967" s="512"/>
      <c r="H967" s="512"/>
      <c r="I967" s="512"/>
      <c r="J967" s="512"/>
      <c r="K967" s="512"/>
      <c r="L967" s="512"/>
      <c r="M967" s="512"/>
      <c r="N967" s="512"/>
      <c r="O967" s="512"/>
      <c r="P967" s="512"/>
      <c r="Q967" s="512"/>
      <c r="R967" s="512"/>
      <c r="S967" s="512"/>
      <c r="T967" s="512"/>
      <c r="U967" s="512"/>
      <c r="V967" s="512"/>
      <c r="W967" s="512"/>
      <c r="X967" s="512"/>
      <c r="Y967" s="512"/>
      <c r="Z967" s="512"/>
      <c r="AA967" s="512"/>
      <c r="AB967" s="512"/>
      <c r="AC967" s="512"/>
      <c r="AD967" s="512"/>
      <c r="AE967" s="512"/>
      <c r="AF967" s="512"/>
      <c r="AG967" s="512"/>
      <c r="AH967" s="512"/>
      <c r="AI967" s="512"/>
      <c r="AJ967" s="512"/>
      <c r="AK967" s="512"/>
      <c r="AL967" s="512"/>
      <c r="AM967" s="512"/>
      <c r="AN967" s="512"/>
    </row>
    <row r="968" spans="1:40" ht="15.75" customHeight="1">
      <c r="A968" s="512"/>
      <c r="B968" s="582"/>
      <c r="C968" s="512"/>
      <c r="D968" s="512"/>
      <c r="E968" s="512"/>
      <c r="F968" s="512"/>
      <c r="G968" s="512"/>
      <c r="H968" s="512"/>
      <c r="I968" s="512"/>
      <c r="J968" s="512"/>
      <c r="K968" s="512"/>
      <c r="L968" s="512"/>
      <c r="M968" s="512"/>
      <c r="N968" s="512"/>
      <c r="O968" s="512"/>
      <c r="P968" s="512"/>
      <c r="Q968" s="512"/>
      <c r="R968" s="512"/>
      <c r="S968" s="512"/>
      <c r="T968" s="512"/>
      <c r="U968" s="512"/>
      <c r="V968" s="512"/>
      <c r="W968" s="512"/>
      <c r="X968" s="512"/>
      <c r="Y968" s="512"/>
      <c r="Z968" s="512"/>
      <c r="AA968" s="512"/>
      <c r="AB968" s="512"/>
      <c r="AC968" s="512"/>
      <c r="AD968" s="512"/>
      <c r="AE968" s="512"/>
      <c r="AF968" s="512"/>
      <c r="AG968" s="512"/>
      <c r="AH968" s="512"/>
      <c r="AI968" s="512"/>
      <c r="AJ968" s="512"/>
      <c r="AK968" s="512"/>
      <c r="AL968" s="512"/>
      <c r="AM968" s="512"/>
      <c r="AN968" s="512"/>
    </row>
    <row r="969" spans="1:40" ht="15.75" customHeight="1">
      <c r="A969" s="512"/>
      <c r="B969" s="582"/>
      <c r="C969" s="512"/>
      <c r="D969" s="512"/>
      <c r="E969" s="512"/>
      <c r="F969" s="512"/>
      <c r="G969" s="512"/>
      <c r="H969" s="512"/>
      <c r="I969" s="512"/>
      <c r="J969" s="512"/>
      <c r="K969" s="512"/>
      <c r="L969" s="512"/>
      <c r="M969" s="512"/>
      <c r="N969" s="512"/>
      <c r="O969" s="512"/>
      <c r="P969" s="512"/>
      <c r="Q969" s="512"/>
      <c r="R969" s="512"/>
      <c r="S969" s="512"/>
      <c r="T969" s="512"/>
      <c r="U969" s="512"/>
      <c r="V969" s="512"/>
      <c r="W969" s="512"/>
      <c r="X969" s="512"/>
      <c r="Y969" s="512"/>
      <c r="Z969" s="512"/>
      <c r="AA969" s="512"/>
      <c r="AB969" s="512"/>
      <c r="AC969" s="512"/>
      <c r="AD969" s="512"/>
      <c r="AE969" s="512"/>
      <c r="AF969" s="512"/>
      <c r="AG969" s="512"/>
      <c r="AH969" s="512"/>
      <c r="AI969" s="512"/>
      <c r="AJ969" s="512"/>
      <c r="AK969" s="512"/>
      <c r="AL969" s="512"/>
      <c r="AM969" s="512"/>
      <c r="AN969" s="512"/>
    </row>
    <row r="970" spans="1:40" ht="15.75" customHeight="1">
      <c r="A970" s="512"/>
      <c r="B970" s="582"/>
      <c r="C970" s="512"/>
      <c r="D970" s="512"/>
      <c r="E970" s="512"/>
      <c r="F970" s="512"/>
      <c r="G970" s="512"/>
      <c r="H970" s="512"/>
      <c r="I970" s="512"/>
      <c r="J970" s="512"/>
      <c r="K970" s="512"/>
      <c r="L970" s="512"/>
      <c r="M970" s="512"/>
      <c r="N970" s="512"/>
      <c r="O970" s="512"/>
      <c r="P970" s="512"/>
      <c r="Q970" s="512"/>
      <c r="R970" s="512"/>
      <c r="S970" s="512"/>
      <c r="T970" s="512"/>
      <c r="U970" s="512"/>
      <c r="V970" s="512"/>
      <c r="W970" s="512"/>
      <c r="X970" s="512"/>
      <c r="Y970" s="512"/>
      <c r="Z970" s="512"/>
      <c r="AA970" s="512"/>
      <c r="AB970" s="512"/>
      <c r="AC970" s="512"/>
      <c r="AD970" s="512"/>
      <c r="AE970" s="512"/>
      <c r="AF970" s="512"/>
      <c r="AG970" s="512"/>
      <c r="AH970" s="512"/>
      <c r="AI970" s="512"/>
      <c r="AJ970" s="512"/>
      <c r="AK970" s="512"/>
      <c r="AL970" s="512"/>
      <c r="AM970" s="512"/>
      <c r="AN970" s="512"/>
    </row>
    <row r="971" spans="1:40" ht="15.75" customHeight="1">
      <c r="A971" s="512"/>
      <c r="B971" s="582"/>
      <c r="C971" s="512"/>
      <c r="D971" s="512"/>
      <c r="E971" s="512"/>
      <c r="F971" s="512"/>
      <c r="G971" s="512"/>
      <c r="H971" s="512"/>
      <c r="I971" s="512"/>
      <c r="J971" s="512"/>
      <c r="K971" s="512"/>
      <c r="L971" s="512"/>
      <c r="M971" s="512"/>
      <c r="N971" s="512"/>
      <c r="O971" s="512"/>
      <c r="P971" s="512"/>
      <c r="Q971" s="512"/>
      <c r="R971" s="512"/>
      <c r="S971" s="512"/>
      <c r="T971" s="512"/>
      <c r="U971" s="512"/>
      <c r="V971" s="512"/>
      <c r="W971" s="512"/>
      <c r="X971" s="512"/>
      <c r="Y971" s="512"/>
      <c r="Z971" s="512"/>
      <c r="AA971" s="512"/>
      <c r="AB971" s="512"/>
      <c r="AC971" s="512"/>
      <c r="AD971" s="512"/>
      <c r="AE971" s="512"/>
      <c r="AF971" s="512"/>
      <c r="AG971" s="512"/>
      <c r="AH971" s="512"/>
      <c r="AI971" s="512"/>
      <c r="AJ971" s="512"/>
      <c r="AK971" s="512"/>
      <c r="AL971" s="512"/>
      <c r="AM971" s="512"/>
      <c r="AN971" s="512"/>
    </row>
    <row r="972" spans="1:40" ht="15.75" customHeight="1">
      <c r="A972" s="512"/>
      <c r="B972" s="582"/>
      <c r="C972" s="512"/>
      <c r="D972" s="512"/>
      <c r="E972" s="512"/>
      <c r="F972" s="512"/>
      <c r="G972" s="512"/>
      <c r="H972" s="512"/>
      <c r="I972" s="512"/>
      <c r="J972" s="512"/>
      <c r="K972" s="512"/>
      <c r="L972" s="512"/>
      <c r="M972" s="512"/>
      <c r="N972" s="512"/>
      <c r="O972" s="512"/>
      <c r="P972" s="512"/>
      <c r="Q972" s="512"/>
      <c r="R972" s="512"/>
      <c r="S972" s="512"/>
      <c r="T972" s="512"/>
      <c r="U972" s="512"/>
      <c r="V972" s="512"/>
      <c r="W972" s="512"/>
      <c r="X972" s="512"/>
      <c r="Y972" s="512"/>
      <c r="Z972" s="512"/>
      <c r="AA972" s="512"/>
      <c r="AB972" s="512"/>
      <c r="AC972" s="512"/>
      <c r="AD972" s="512"/>
      <c r="AE972" s="512"/>
      <c r="AF972" s="512"/>
      <c r="AG972" s="512"/>
      <c r="AH972" s="512"/>
      <c r="AI972" s="512"/>
      <c r="AJ972" s="512"/>
      <c r="AK972" s="512"/>
      <c r="AL972" s="512"/>
      <c r="AM972" s="512"/>
      <c r="AN972" s="512"/>
    </row>
    <row r="973" spans="1:40" ht="15.75" customHeight="1">
      <c r="A973" s="512"/>
      <c r="B973" s="582"/>
      <c r="C973" s="512"/>
      <c r="D973" s="512"/>
      <c r="E973" s="512"/>
      <c r="F973" s="512"/>
      <c r="G973" s="512"/>
      <c r="H973" s="512"/>
      <c r="I973" s="512"/>
      <c r="J973" s="512"/>
      <c r="K973" s="512"/>
      <c r="L973" s="512"/>
      <c r="M973" s="512"/>
      <c r="N973" s="512"/>
      <c r="O973" s="512"/>
      <c r="P973" s="512"/>
      <c r="Q973" s="512"/>
      <c r="R973" s="512"/>
      <c r="S973" s="512"/>
      <c r="T973" s="512"/>
      <c r="U973" s="512"/>
      <c r="V973" s="512"/>
      <c r="W973" s="512"/>
      <c r="X973" s="512"/>
      <c r="Y973" s="512"/>
      <c r="Z973" s="512"/>
      <c r="AA973" s="512"/>
      <c r="AB973" s="512"/>
      <c r="AC973" s="512"/>
      <c r="AD973" s="512"/>
      <c r="AE973" s="512"/>
      <c r="AF973" s="512"/>
      <c r="AG973" s="512"/>
      <c r="AH973" s="512"/>
      <c r="AI973" s="512"/>
      <c r="AJ973" s="512"/>
      <c r="AK973" s="512"/>
      <c r="AL973" s="512"/>
      <c r="AM973" s="512"/>
      <c r="AN973" s="512"/>
    </row>
    <row r="974" spans="1:40" ht="15.75" customHeight="1">
      <c r="A974" s="512"/>
      <c r="B974" s="582"/>
      <c r="C974" s="512"/>
      <c r="D974" s="512"/>
      <c r="E974" s="512"/>
      <c r="F974" s="512"/>
      <c r="G974" s="512"/>
      <c r="H974" s="512"/>
      <c r="I974" s="512"/>
      <c r="J974" s="512"/>
      <c r="K974" s="512"/>
      <c r="L974" s="512"/>
      <c r="M974" s="512"/>
      <c r="N974" s="512"/>
      <c r="O974" s="512"/>
      <c r="P974" s="512"/>
      <c r="Q974" s="512"/>
      <c r="R974" s="512"/>
      <c r="S974" s="512"/>
      <c r="T974" s="512"/>
      <c r="U974" s="512"/>
      <c r="V974" s="512"/>
      <c r="W974" s="512"/>
      <c r="X974" s="512"/>
      <c r="Y974" s="512"/>
      <c r="Z974" s="512"/>
      <c r="AA974" s="512"/>
      <c r="AB974" s="512"/>
      <c r="AC974" s="512"/>
      <c r="AD974" s="512"/>
      <c r="AE974" s="512"/>
      <c r="AF974" s="512"/>
      <c r="AG974" s="512"/>
      <c r="AH974" s="512"/>
      <c r="AI974" s="512"/>
      <c r="AJ974" s="512"/>
      <c r="AK974" s="512"/>
      <c r="AL974" s="512"/>
      <c r="AM974" s="512"/>
      <c r="AN974" s="512"/>
    </row>
    <row r="975" spans="1:40" ht="15.75" customHeight="1">
      <c r="A975" s="512"/>
      <c r="B975" s="582"/>
      <c r="C975" s="512"/>
      <c r="D975" s="512"/>
      <c r="E975" s="512"/>
      <c r="F975" s="512"/>
      <c r="G975" s="512"/>
      <c r="H975" s="512"/>
      <c r="I975" s="512"/>
      <c r="J975" s="512"/>
      <c r="K975" s="512"/>
      <c r="L975" s="512"/>
      <c r="M975" s="512"/>
      <c r="N975" s="512"/>
      <c r="O975" s="512"/>
      <c r="P975" s="512"/>
      <c r="Q975" s="512"/>
      <c r="R975" s="512"/>
      <c r="S975" s="512"/>
      <c r="T975" s="512"/>
      <c r="U975" s="512"/>
      <c r="V975" s="512"/>
      <c r="W975" s="512"/>
      <c r="X975" s="512"/>
      <c r="Y975" s="512"/>
      <c r="Z975" s="512"/>
      <c r="AA975" s="512"/>
      <c r="AB975" s="512"/>
      <c r="AC975" s="512"/>
      <c r="AD975" s="512"/>
      <c r="AE975" s="512"/>
      <c r="AF975" s="512"/>
      <c r="AG975" s="512"/>
      <c r="AH975" s="512"/>
      <c r="AI975" s="512"/>
      <c r="AJ975" s="512"/>
      <c r="AK975" s="512"/>
      <c r="AL975" s="512"/>
      <c r="AM975" s="512"/>
      <c r="AN975" s="512"/>
    </row>
    <row r="976" spans="1:40" ht="15.75" customHeight="1">
      <c r="A976" s="512"/>
      <c r="B976" s="582"/>
      <c r="C976" s="512"/>
      <c r="D976" s="512"/>
      <c r="E976" s="512"/>
      <c r="F976" s="512"/>
      <c r="G976" s="512"/>
      <c r="H976" s="512"/>
      <c r="I976" s="512"/>
      <c r="J976" s="512"/>
      <c r="K976" s="512"/>
      <c r="L976" s="512"/>
      <c r="M976" s="512"/>
      <c r="N976" s="512"/>
      <c r="O976" s="512"/>
      <c r="P976" s="512"/>
      <c r="Q976" s="512"/>
      <c r="R976" s="512"/>
      <c r="S976" s="512"/>
      <c r="T976" s="512"/>
      <c r="U976" s="512"/>
      <c r="V976" s="512"/>
      <c r="W976" s="512"/>
      <c r="X976" s="512"/>
      <c r="Y976" s="512"/>
      <c r="Z976" s="512"/>
      <c r="AA976" s="512"/>
      <c r="AB976" s="512"/>
      <c r="AC976" s="512"/>
      <c r="AD976" s="512"/>
      <c r="AE976" s="512"/>
      <c r="AF976" s="512"/>
      <c r="AG976" s="512"/>
      <c r="AH976" s="512"/>
      <c r="AI976" s="512"/>
      <c r="AJ976" s="512"/>
      <c r="AK976" s="512"/>
      <c r="AL976" s="512"/>
      <c r="AM976" s="512"/>
      <c r="AN976" s="512"/>
    </row>
    <row r="977" spans="1:40" ht="15.75" customHeight="1">
      <c r="A977" s="512"/>
      <c r="B977" s="582"/>
      <c r="C977" s="512"/>
      <c r="D977" s="512"/>
      <c r="E977" s="512"/>
      <c r="F977" s="512"/>
      <c r="G977" s="512"/>
      <c r="H977" s="512"/>
      <c r="I977" s="512"/>
      <c r="J977" s="512"/>
      <c r="K977" s="512"/>
      <c r="L977" s="512"/>
      <c r="M977" s="512"/>
      <c r="N977" s="512"/>
      <c r="O977" s="512"/>
      <c r="P977" s="512"/>
      <c r="Q977" s="512"/>
      <c r="R977" s="512"/>
      <c r="S977" s="512"/>
      <c r="T977" s="512"/>
      <c r="U977" s="512"/>
      <c r="V977" s="512"/>
      <c r="W977" s="512"/>
      <c r="X977" s="512"/>
      <c r="Y977" s="512"/>
      <c r="Z977" s="512"/>
      <c r="AA977" s="512"/>
      <c r="AB977" s="512"/>
      <c r="AC977" s="512"/>
      <c r="AD977" s="512"/>
      <c r="AE977" s="512"/>
      <c r="AF977" s="512"/>
      <c r="AG977" s="512"/>
      <c r="AH977" s="512"/>
      <c r="AI977" s="512"/>
      <c r="AJ977" s="512"/>
      <c r="AK977" s="512"/>
      <c r="AL977" s="512"/>
      <c r="AM977" s="512"/>
      <c r="AN977" s="512"/>
    </row>
    <row r="978" spans="1:40" ht="15.75" customHeight="1">
      <c r="A978" s="512"/>
      <c r="B978" s="582"/>
      <c r="C978" s="512"/>
      <c r="D978" s="512"/>
      <c r="E978" s="512"/>
      <c r="F978" s="512"/>
      <c r="G978" s="512"/>
      <c r="H978" s="512"/>
      <c r="I978" s="512"/>
      <c r="J978" s="512"/>
      <c r="K978" s="512"/>
      <c r="L978" s="512"/>
      <c r="M978" s="512"/>
      <c r="N978" s="512"/>
      <c r="O978" s="512"/>
      <c r="P978" s="512"/>
      <c r="Q978" s="512"/>
      <c r="R978" s="512"/>
      <c r="S978" s="512"/>
      <c r="T978" s="512"/>
      <c r="U978" s="512"/>
      <c r="V978" s="512"/>
      <c r="W978" s="512"/>
      <c r="X978" s="512"/>
      <c r="Y978" s="512"/>
      <c r="Z978" s="512"/>
      <c r="AA978" s="512"/>
      <c r="AB978" s="512"/>
      <c r="AC978" s="512"/>
      <c r="AD978" s="512"/>
      <c r="AE978" s="512"/>
      <c r="AF978" s="512"/>
      <c r="AG978" s="512"/>
      <c r="AH978" s="512"/>
      <c r="AI978" s="512"/>
      <c r="AJ978" s="512"/>
      <c r="AK978" s="512"/>
      <c r="AL978" s="512"/>
      <c r="AM978" s="512"/>
      <c r="AN978" s="512"/>
    </row>
    <row r="979" spans="1:40" ht="15.75" customHeight="1">
      <c r="A979" s="512"/>
      <c r="B979" s="582"/>
      <c r="C979" s="512"/>
      <c r="D979" s="512"/>
      <c r="E979" s="512"/>
      <c r="F979" s="512"/>
      <c r="G979" s="512"/>
      <c r="H979" s="512"/>
      <c r="I979" s="512"/>
      <c r="J979" s="512"/>
      <c r="K979" s="512"/>
      <c r="L979" s="512"/>
      <c r="M979" s="512"/>
      <c r="N979" s="512"/>
      <c r="O979" s="512"/>
      <c r="P979" s="512"/>
      <c r="Q979" s="512"/>
      <c r="R979" s="512"/>
      <c r="S979" s="512"/>
      <c r="T979" s="512"/>
      <c r="U979" s="512"/>
      <c r="V979" s="512"/>
      <c r="W979" s="512"/>
      <c r="X979" s="512"/>
      <c r="Y979" s="512"/>
      <c r="Z979" s="512"/>
      <c r="AA979" s="512"/>
      <c r="AB979" s="512"/>
      <c r="AC979" s="512"/>
      <c r="AD979" s="512"/>
      <c r="AE979" s="512"/>
      <c r="AF979" s="512"/>
      <c r="AG979" s="512"/>
      <c r="AH979" s="512"/>
      <c r="AI979" s="512"/>
      <c r="AJ979" s="512"/>
      <c r="AK979" s="512"/>
      <c r="AL979" s="512"/>
      <c r="AM979" s="512"/>
      <c r="AN979" s="512"/>
    </row>
    <row r="980" spans="1:40" ht="15.75" customHeight="1">
      <c r="A980" s="512"/>
      <c r="B980" s="582"/>
      <c r="C980" s="512"/>
      <c r="D980" s="512"/>
      <c r="E980" s="512"/>
      <c r="F980" s="512"/>
      <c r="G980" s="512"/>
      <c r="H980" s="512"/>
      <c r="I980" s="512"/>
      <c r="J980" s="512"/>
      <c r="K980" s="512"/>
      <c r="L980" s="512"/>
      <c r="M980" s="512"/>
      <c r="N980" s="512"/>
      <c r="O980" s="512"/>
      <c r="P980" s="512"/>
      <c r="Q980" s="512"/>
      <c r="R980" s="512"/>
      <c r="S980" s="512"/>
      <c r="T980" s="512"/>
      <c r="U980" s="512"/>
      <c r="V980" s="512"/>
      <c r="W980" s="512"/>
      <c r="X980" s="512"/>
      <c r="Y980" s="512"/>
      <c r="Z980" s="512"/>
      <c r="AA980" s="512"/>
      <c r="AB980" s="512"/>
      <c r="AC980" s="512"/>
      <c r="AD980" s="512"/>
      <c r="AE980" s="512"/>
      <c r="AF980" s="512"/>
      <c r="AG980" s="512"/>
      <c r="AH980" s="512"/>
      <c r="AI980" s="512"/>
      <c r="AJ980" s="512"/>
      <c r="AK980" s="512"/>
      <c r="AL980" s="512"/>
      <c r="AM980" s="512"/>
      <c r="AN980" s="512"/>
    </row>
    <row r="981" spans="1:40" ht="15.75" customHeight="1">
      <c r="A981" s="512"/>
      <c r="B981" s="582"/>
      <c r="C981" s="512"/>
      <c r="D981" s="512"/>
      <c r="E981" s="512"/>
      <c r="F981" s="512"/>
      <c r="G981" s="512"/>
      <c r="H981" s="512"/>
      <c r="I981" s="512"/>
      <c r="J981" s="512"/>
      <c r="K981" s="512"/>
      <c r="L981" s="512"/>
      <c r="M981" s="512"/>
      <c r="N981" s="512"/>
      <c r="O981" s="512"/>
      <c r="P981" s="512"/>
      <c r="Q981" s="512"/>
      <c r="R981" s="512"/>
      <c r="S981" s="512"/>
      <c r="T981" s="512"/>
      <c r="U981" s="512"/>
      <c r="V981" s="512"/>
      <c r="W981" s="512"/>
      <c r="X981" s="512"/>
      <c r="Y981" s="512"/>
      <c r="Z981" s="512"/>
      <c r="AA981" s="512"/>
      <c r="AB981" s="512"/>
      <c r="AC981" s="512"/>
      <c r="AD981" s="512"/>
      <c r="AE981" s="512"/>
      <c r="AF981" s="512"/>
      <c r="AG981" s="512"/>
      <c r="AH981" s="512"/>
      <c r="AI981" s="512"/>
      <c r="AJ981" s="512"/>
      <c r="AK981" s="512"/>
      <c r="AL981" s="512"/>
      <c r="AM981" s="512"/>
      <c r="AN981" s="512"/>
    </row>
    <row r="982" spans="1:40" ht="15.75" customHeight="1">
      <c r="A982" s="512"/>
      <c r="B982" s="582"/>
      <c r="C982" s="512"/>
      <c r="D982" s="512"/>
      <c r="E982" s="512"/>
      <c r="F982" s="512"/>
      <c r="G982" s="512"/>
      <c r="H982" s="512"/>
      <c r="I982" s="512"/>
      <c r="J982" s="512"/>
      <c r="K982" s="512"/>
      <c r="L982" s="512"/>
      <c r="M982" s="512"/>
      <c r="N982" s="512"/>
      <c r="O982" s="512"/>
      <c r="P982" s="512"/>
      <c r="Q982" s="512"/>
      <c r="R982" s="512"/>
      <c r="S982" s="512"/>
      <c r="T982" s="512"/>
      <c r="U982" s="512"/>
      <c r="V982" s="512"/>
      <c r="W982" s="512"/>
      <c r="X982" s="512"/>
      <c r="Y982" s="512"/>
      <c r="Z982" s="512"/>
      <c r="AA982" s="512"/>
      <c r="AB982" s="512"/>
      <c r="AC982" s="512"/>
      <c r="AD982" s="512"/>
      <c r="AE982" s="512"/>
      <c r="AF982" s="512"/>
      <c r="AG982" s="512"/>
      <c r="AH982" s="512"/>
      <c r="AI982" s="512"/>
      <c r="AJ982" s="512"/>
      <c r="AK982" s="512"/>
      <c r="AL982" s="512"/>
      <c r="AM982" s="512"/>
      <c r="AN982" s="512"/>
    </row>
    <row r="983" spans="1:40" ht="15.75" customHeight="1">
      <c r="A983" s="512"/>
      <c r="B983" s="582"/>
      <c r="C983" s="512"/>
      <c r="D983" s="512"/>
      <c r="E983" s="512"/>
      <c r="F983" s="512"/>
      <c r="G983" s="512"/>
      <c r="H983" s="512"/>
      <c r="I983" s="512"/>
      <c r="J983" s="512"/>
      <c r="K983" s="512"/>
      <c r="L983" s="512"/>
      <c r="M983" s="512"/>
      <c r="N983" s="512"/>
      <c r="O983" s="512"/>
      <c r="P983" s="512"/>
      <c r="Q983" s="512"/>
      <c r="R983" s="512"/>
      <c r="S983" s="512"/>
      <c r="T983" s="512"/>
      <c r="U983" s="512"/>
      <c r="V983" s="512"/>
      <c r="W983" s="512"/>
      <c r="X983" s="512"/>
      <c r="Y983" s="512"/>
      <c r="Z983" s="512"/>
      <c r="AA983" s="512"/>
      <c r="AB983" s="512"/>
      <c r="AC983" s="512"/>
      <c r="AD983" s="512"/>
      <c r="AE983" s="512"/>
      <c r="AF983" s="512"/>
      <c r="AG983" s="512"/>
      <c r="AH983" s="512"/>
      <c r="AI983" s="512"/>
      <c r="AJ983" s="512"/>
      <c r="AK983" s="512"/>
      <c r="AL983" s="512"/>
      <c r="AM983" s="512"/>
      <c r="AN983" s="512"/>
    </row>
    <row r="984" spans="1:40" ht="15.75" customHeight="1">
      <c r="A984" s="512"/>
      <c r="B984" s="582"/>
      <c r="C984" s="512"/>
      <c r="D984" s="512"/>
      <c r="E984" s="512"/>
      <c r="F984" s="512"/>
      <c r="G984" s="512"/>
      <c r="H984" s="512"/>
      <c r="I984" s="512"/>
      <c r="J984" s="512"/>
      <c r="K984" s="512"/>
      <c r="L984" s="512"/>
      <c r="M984" s="512"/>
      <c r="N984" s="512"/>
      <c r="O984" s="512"/>
      <c r="P984" s="512"/>
      <c r="Q984" s="512"/>
      <c r="R984" s="512"/>
      <c r="S984" s="512"/>
      <c r="T984" s="512"/>
      <c r="U984" s="512"/>
      <c r="V984" s="512"/>
      <c r="W984" s="512"/>
      <c r="X984" s="512"/>
      <c r="Y984" s="512"/>
      <c r="Z984" s="512"/>
      <c r="AA984" s="512"/>
      <c r="AB984" s="512"/>
      <c r="AC984" s="512"/>
      <c r="AD984" s="512"/>
      <c r="AE984" s="512"/>
      <c r="AF984" s="512"/>
      <c r="AG984" s="512"/>
      <c r="AH984" s="512"/>
      <c r="AI984" s="512"/>
      <c r="AJ984" s="512"/>
      <c r="AK984" s="512"/>
      <c r="AL984" s="512"/>
      <c r="AM984" s="512"/>
      <c r="AN984" s="512"/>
    </row>
    <row r="985" spans="1:40" ht="15.75" customHeight="1">
      <c r="A985" s="512"/>
      <c r="B985" s="582"/>
      <c r="C985" s="512"/>
      <c r="D985" s="512"/>
      <c r="E985" s="512"/>
      <c r="F985" s="512"/>
      <c r="G985" s="512"/>
      <c r="H985" s="512"/>
      <c r="I985" s="512"/>
      <c r="J985" s="512"/>
      <c r="K985" s="512"/>
      <c r="L985" s="512"/>
      <c r="M985" s="512"/>
      <c r="N985" s="512"/>
      <c r="O985" s="512"/>
      <c r="P985" s="512"/>
      <c r="Q985" s="512"/>
      <c r="R985" s="512"/>
      <c r="S985" s="512"/>
      <c r="T985" s="512"/>
      <c r="U985" s="512"/>
      <c r="V985" s="512"/>
      <c r="W985" s="512"/>
      <c r="X985" s="512"/>
      <c r="Y985" s="512"/>
      <c r="Z985" s="512"/>
      <c r="AA985" s="512"/>
      <c r="AB985" s="512"/>
      <c r="AC985" s="512"/>
      <c r="AD985" s="512"/>
      <c r="AE985" s="512"/>
      <c r="AF985" s="512"/>
      <c r="AG985" s="512"/>
      <c r="AH985" s="512"/>
      <c r="AI985" s="512"/>
      <c r="AJ985" s="512"/>
      <c r="AK985" s="512"/>
      <c r="AL985" s="512"/>
      <c r="AM985" s="512"/>
      <c r="AN985" s="512"/>
    </row>
    <row r="986" spans="1:40" ht="15.75" customHeight="1">
      <c r="A986" s="512"/>
      <c r="B986" s="582"/>
      <c r="C986" s="512"/>
      <c r="D986" s="512"/>
      <c r="E986" s="512"/>
      <c r="F986" s="512"/>
      <c r="G986" s="512"/>
      <c r="H986" s="512"/>
      <c r="I986" s="512"/>
      <c r="J986" s="512"/>
      <c r="K986" s="512"/>
      <c r="L986" s="512"/>
      <c r="M986" s="512"/>
      <c r="N986" s="512"/>
      <c r="O986" s="512"/>
      <c r="P986" s="512"/>
      <c r="Q986" s="512"/>
      <c r="R986" s="512"/>
      <c r="S986" s="512"/>
      <c r="T986" s="512"/>
      <c r="U986" s="512"/>
      <c r="V986" s="512"/>
      <c r="W986" s="512"/>
      <c r="X986" s="512"/>
      <c r="Y986" s="512"/>
      <c r="Z986" s="512"/>
      <c r="AA986" s="512"/>
      <c r="AB986" s="512"/>
      <c r="AC986" s="512"/>
      <c r="AD986" s="512"/>
      <c r="AE986" s="512"/>
      <c r="AF986" s="512"/>
      <c r="AG986" s="512"/>
      <c r="AH986" s="512"/>
      <c r="AI986" s="512"/>
      <c r="AJ986" s="512"/>
      <c r="AK986" s="512"/>
      <c r="AL986" s="512"/>
      <c r="AM986" s="512"/>
      <c r="AN986" s="512"/>
    </row>
    <row r="987" spans="1:40" ht="15.75" customHeight="1">
      <c r="A987" s="512"/>
      <c r="B987" s="582"/>
      <c r="C987" s="512"/>
      <c r="D987" s="512"/>
      <c r="E987" s="512"/>
      <c r="F987" s="512"/>
      <c r="G987" s="512"/>
      <c r="H987" s="512"/>
      <c r="I987" s="512"/>
      <c r="J987" s="512"/>
      <c r="K987" s="512"/>
      <c r="L987" s="512"/>
      <c r="M987" s="512"/>
      <c r="N987" s="512"/>
      <c r="O987" s="512"/>
      <c r="P987" s="512"/>
      <c r="Q987" s="512"/>
      <c r="R987" s="512"/>
      <c r="S987" s="512"/>
      <c r="T987" s="512"/>
      <c r="U987" s="512"/>
      <c r="V987" s="512"/>
      <c r="W987" s="512"/>
      <c r="X987" s="512"/>
      <c r="Y987" s="512"/>
      <c r="Z987" s="512"/>
      <c r="AA987" s="512"/>
      <c r="AB987" s="512"/>
      <c r="AC987" s="512"/>
      <c r="AD987" s="512"/>
      <c r="AE987" s="512"/>
      <c r="AF987" s="512"/>
      <c r="AG987" s="512"/>
      <c r="AH987" s="512"/>
      <c r="AI987" s="512"/>
      <c r="AJ987" s="512"/>
      <c r="AK987" s="512"/>
      <c r="AL987" s="512"/>
      <c r="AM987" s="512"/>
      <c r="AN987" s="512"/>
    </row>
    <row r="988" spans="1:40" ht="15.75" customHeight="1">
      <c r="A988" s="512"/>
      <c r="B988" s="582"/>
      <c r="C988" s="512"/>
      <c r="D988" s="512"/>
      <c r="E988" s="512"/>
      <c r="F988" s="512"/>
      <c r="G988" s="512"/>
      <c r="H988" s="512"/>
      <c r="I988" s="512"/>
      <c r="J988" s="512"/>
      <c r="K988" s="512"/>
      <c r="L988" s="512"/>
      <c r="M988" s="512"/>
      <c r="N988" s="512"/>
      <c r="O988" s="512"/>
      <c r="P988" s="512"/>
      <c r="Q988" s="512"/>
      <c r="R988" s="512"/>
      <c r="S988" s="512"/>
      <c r="T988" s="512"/>
      <c r="U988" s="512"/>
      <c r="V988" s="512"/>
      <c r="W988" s="512"/>
      <c r="X988" s="512"/>
      <c r="Y988" s="512"/>
      <c r="Z988" s="512"/>
      <c r="AA988" s="512"/>
      <c r="AB988" s="512"/>
      <c r="AC988" s="512"/>
      <c r="AD988" s="512"/>
      <c r="AE988" s="512"/>
      <c r="AF988" s="512"/>
      <c r="AG988" s="512"/>
      <c r="AH988" s="512"/>
      <c r="AI988" s="512"/>
      <c r="AJ988" s="512"/>
      <c r="AK988" s="512"/>
      <c r="AL988" s="512"/>
      <c r="AM988" s="512"/>
      <c r="AN988" s="512"/>
    </row>
    <row r="989" spans="1:40" ht="15.75" customHeight="1">
      <c r="A989" s="512"/>
      <c r="B989" s="582"/>
      <c r="C989" s="512"/>
      <c r="D989" s="512"/>
      <c r="E989" s="512"/>
      <c r="F989" s="512"/>
      <c r="G989" s="512"/>
      <c r="H989" s="512"/>
      <c r="I989" s="512"/>
      <c r="J989" s="512"/>
      <c r="K989" s="512"/>
      <c r="L989" s="512"/>
      <c r="M989" s="512"/>
      <c r="N989" s="512"/>
      <c r="O989" s="512"/>
      <c r="P989" s="512"/>
      <c r="Q989" s="512"/>
      <c r="R989" s="512"/>
      <c r="S989" s="512"/>
      <c r="T989" s="512"/>
      <c r="U989" s="512"/>
      <c r="V989" s="512"/>
      <c r="W989" s="512"/>
      <c r="X989" s="512"/>
      <c r="Y989" s="512"/>
      <c r="Z989" s="512"/>
      <c r="AA989" s="512"/>
      <c r="AB989" s="512"/>
      <c r="AC989" s="512"/>
      <c r="AD989" s="512"/>
      <c r="AE989" s="512"/>
      <c r="AF989" s="512"/>
      <c r="AG989" s="512"/>
      <c r="AH989" s="512"/>
      <c r="AI989" s="512"/>
      <c r="AJ989" s="512"/>
      <c r="AK989" s="512"/>
      <c r="AL989" s="512"/>
      <c r="AM989" s="512"/>
      <c r="AN989" s="512"/>
    </row>
    <row r="990" spans="1:40" ht="15.75" customHeight="1">
      <c r="A990" s="512"/>
      <c r="B990" s="582"/>
      <c r="C990" s="512"/>
      <c r="D990" s="512"/>
      <c r="E990" s="512"/>
      <c r="F990" s="512"/>
      <c r="G990" s="512"/>
      <c r="H990" s="512"/>
      <c r="I990" s="512"/>
      <c r="J990" s="512"/>
      <c r="K990" s="512"/>
      <c r="L990" s="512"/>
      <c r="M990" s="512"/>
      <c r="N990" s="512"/>
      <c r="O990" s="512"/>
      <c r="P990" s="512"/>
      <c r="Q990" s="512"/>
      <c r="R990" s="512"/>
      <c r="S990" s="512"/>
      <c r="T990" s="512"/>
      <c r="U990" s="512"/>
      <c r="V990" s="512"/>
      <c r="W990" s="512"/>
      <c r="X990" s="512"/>
      <c r="Y990" s="512"/>
      <c r="Z990" s="512"/>
      <c r="AA990" s="512"/>
      <c r="AB990" s="512"/>
      <c r="AC990" s="512"/>
      <c r="AD990" s="512"/>
      <c r="AE990" s="512"/>
      <c r="AF990" s="512"/>
      <c r="AG990" s="512"/>
      <c r="AH990" s="512"/>
      <c r="AI990" s="512"/>
      <c r="AJ990" s="512"/>
      <c r="AK990" s="512"/>
      <c r="AL990" s="512"/>
      <c r="AM990" s="512"/>
      <c r="AN990" s="512"/>
    </row>
    <row r="991" spans="1:40" ht="15.75" customHeight="1">
      <c r="A991" s="512"/>
      <c r="B991" s="582"/>
      <c r="C991" s="512"/>
      <c r="D991" s="512"/>
      <c r="E991" s="512"/>
      <c r="F991" s="512"/>
      <c r="G991" s="512"/>
      <c r="H991" s="512"/>
      <c r="I991" s="512"/>
      <c r="J991" s="512"/>
      <c r="K991" s="512"/>
      <c r="L991" s="512"/>
      <c r="M991" s="512"/>
      <c r="N991" s="512"/>
      <c r="O991" s="512"/>
      <c r="P991" s="512"/>
      <c r="Q991" s="512"/>
      <c r="R991" s="512"/>
      <c r="S991" s="512"/>
      <c r="T991" s="512"/>
      <c r="U991" s="512"/>
      <c r="V991" s="512"/>
      <c r="W991" s="512"/>
      <c r="X991" s="512"/>
      <c r="Y991" s="512"/>
      <c r="Z991" s="512"/>
      <c r="AA991" s="512"/>
      <c r="AB991" s="512"/>
      <c r="AC991" s="512"/>
      <c r="AD991" s="512"/>
      <c r="AE991" s="512"/>
      <c r="AF991" s="512"/>
      <c r="AG991" s="512"/>
      <c r="AH991" s="512"/>
      <c r="AI991" s="512"/>
      <c r="AJ991" s="512"/>
      <c r="AK991" s="512"/>
      <c r="AL991" s="512"/>
      <c r="AM991" s="512"/>
      <c r="AN991" s="512"/>
    </row>
    <row r="992" spans="1:40" ht="15.75" customHeight="1">
      <c r="A992" s="512"/>
      <c r="B992" s="582"/>
      <c r="C992" s="512"/>
      <c r="D992" s="512"/>
      <c r="E992" s="512"/>
      <c r="F992" s="512"/>
      <c r="G992" s="512"/>
      <c r="H992" s="512"/>
      <c r="I992" s="512"/>
      <c r="J992" s="512"/>
      <c r="K992" s="512"/>
      <c r="L992" s="512"/>
      <c r="M992" s="512"/>
      <c r="N992" s="512"/>
      <c r="O992" s="512"/>
      <c r="P992" s="512"/>
      <c r="Q992" s="512"/>
      <c r="R992" s="512"/>
      <c r="S992" s="512"/>
      <c r="T992" s="512"/>
      <c r="U992" s="512"/>
      <c r="V992" s="512"/>
      <c r="W992" s="512"/>
      <c r="X992" s="512"/>
      <c r="Y992" s="512"/>
      <c r="Z992" s="512"/>
      <c r="AA992" s="512"/>
      <c r="AB992" s="512"/>
      <c r="AC992" s="512"/>
      <c r="AD992" s="512"/>
      <c r="AE992" s="512"/>
      <c r="AF992" s="512"/>
      <c r="AG992" s="512"/>
      <c r="AH992" s="512"/>
      <c r="AI992" s="512"/>
      <c r="AJ992" s="512"/>
      <c r="AK992" s="512"/>
      <c r="AL992" s="512"/>
      <c r="AM992" s="512"/>
      <c r="AN992" s="512"/>
    </row>
    <row r="993" spans="1:40" ht="15.75" customHeight="1">
      <c r="A993" s="512"/>
      <c r="B993" s="582"/>
      <c r="C993" s="512"/>
      <c r="D993" s="512"/>
      <c r="E993" s="512"/>
      <c r="F993" s="512"/>
      <c r="G993" s="512"/>
      <c r="H993" s="512"/>
      <c r="I993" s="512"/>
      <c r="J993" s="512"/>
      <c r="K993" s="512"/>
      <c r="L993" s="512"/>
      <c r="M993" s="512"/>
      <c r="N993" s="512"/>
      <c r="O993" s="512"/>
      <c r="P993" s="512"/>
      <c r="Q993" s="512"/>
      <c r="R993" s="512"/>
      <c r="S993" s="512"/>
      <c r="T993" s="512"/>
      <c r="U993" s="512"/>
      <c r="V993" s="512"/>
      <c r="W993" s="512"/>
      <c r="X993" s="512"/>
      <c r="Y993" s="512"/>
      <c r="Z993" s="512"/>
      <c r="AA993" s="512"/>
      <c r="AB993" s="512"/>
      <c r="AC993" s="512"/>
      <c r="AD993" s="512"/>
      <c r="AE993" s="512"/>
      <c r="AF993" s="512"/>
      <c r="AG993" s="512"/>
      <c r="AH993" s="512"/>
      <c r="AI993" s="512"/>
      <c r="AJ993" s="512"/>
      <c r="AK993" s="512"/>
      <c r="AL993" s="512"/>
      <c r="AM993" s="512"/>
      <c r="AN993" s="512"/>
    </row>
    <row r="994" spans="1:40" ht="15.75" customHeight="1">
      <c r="A994" s="512"/>
      <c r="B994" s="582"/>
      <c r="C994" s="512"/>
      <c r="D994" s="512"/>
      <c r="E994" s="512"/>
      <c r="F994" s="512"/>
      <c r="G994" s="512"/>
      <c r="H994" s="512"/>
      <c r="I994" s="512"/>
      <c r="J994" s="512"/>
      <c r="K994" s="512"/>
      <c r="L994" s="512"/>
      <c r="M994" s="512"/>
      <c r="N994" s="512"/>
      <c r="O994" s="512"/>
      <c r="P994" s="512"/>
      <c r="Q994" s="512"/>
      <c r="R994" s="512"/>
      <c r="S994" s="512"/>
      <c r="T994" s="512"/>
      <c r="U994" s="512"/>
      <c r="V994" s="512"/>
      <c r="W994" s="512"/>
      <c r="X994" s="512"/>
      <c r="Y994" s="512"/>
      <c r="Z994" s="512"/>
      <c r="AA994" s="512"/>
      <c r="AB994" s="512"/>
      <c r="AC994" s="512"/>
      <c r="AD994" s="512"/>
      <c r="AE994" s="512"/>
      <c r="AF994" s="512"/>
      <c r="AG994" s="512"/>
      <c r="AH994" s="512"/>
      <c r="AI994" s="512"/>
      <c r="AJ994" s="512"/>
      <c r="AK994" s="512"/>
      <c r="AL994" s="512"/>
      <c r="AM994" s="512"/>
      <c r="AN994" s="512"/>
    </row>
    <row r="995" spans="1:40" ht="15.75" customHeight="1">
      <c r="A995" s="512"/>
      <c r="B995" s="582"/>
      <c r="C995" s="512"/>
      <c r="D995" s="512"/>
      <c r="E995" s="512"/>
      <c r="F995" s="512"/>
      <c r="G995" s="512"/>
      <c r="H995" s="512"/>
      <c r="I995" s="512"/>
      <c r="J995" s="512"/>
      <c r="K995" s="512"/>
      <c r="L995" s="512"/>
      <c r="M995" s="512"/>
      <c r="N995" s="512"/>
      <c r="O995" s="512"/>
      <c r="P995" s="512"/>
      <c r="Q995" s="512"/>
      <c r="R995" s="512"/>
      <c r="S995" s="512"/>
      <c r="T995" s="512"/>
      <c r="U995" s="512"/>
      <c r="V995" s="512"/>
      <c r="W995" s="512"/>
      <c r="X995" s="512"/>
      <c r="Y995" s="512"/>
      <c r="Z995" s="512"/>
      <c r="AA995" s="512"/>
      <c r="AB995" s="512"/>
      <c r="AC995" s="512"/>
      <c r="AD995" s="512"/>
      <c r="AE995" s="512"/>
      <c r="AF995" s="512"/>
      <c r="AG995" s="512"/>
      <c r="AH995" s="512"/>
      <c r="AI995" s="512"/>
      <c r="AJ995" s="512"/>
      <c r="AK995" s="512"/>
      <c r="AL995" s="512"/>
      <c r="AM995" s="512"/>
      <c r="AN995" s="512"/>
    </row>
    <row r="996" spans="1:40" ht="15.75" customHeight="1">
      <c r="A996" s="512"/>
      <c r="B996" s="582"/>
      <c r="C996" s="512"/>
      <c r="D996" s="512"/>
      <c r="E996" s="512"/>
      <c r="F996" s="512"/>
      <c r="G996" s="512"/>
      <c r="H996" s="512"/>
      <c r="I996" s="512"/>
      <c r="J996" s="512"/>
      <c r="K996" s="512"/>
      <c r="L996" s="512"/>
      <c r="M996" s="512"/>
      <c r="N996" s="512"/>
      <c r="O996" s="512"/>
      <c r="P996" s="512"/>
      <c r="Q996" s="512"/>
      <c r="R996" s="512"/>
      <c r="S996" s="512"/>
      <c r="T996" s="512"/>
      <c r="U996" s="512"/>
      <c r="V996" s="512"/>
      <c r="W996" s="512"/>
      <c r="X996" s="512"/>
      <c r="Y996" s="512"/>
      <c r="Z996" s="512"/>
      <c r="AA996" s="512"/>
      <c r="AB996" s="512"/>
      <c r="AC996" s="512"/>
      <c r="AD996" s="512"/>
      <c r="AE996" s="512"/>
      <c r="AF996" s="512"/>
      <c r="AG996" s="512"/>
      <c r="AH996" s="512"/>
      <c r="AI996" s="512"/>
      <c r="AJ996" s="512"/>
      <c r="AK996" s="512"/>
      <c r="AL996" s="512"/>
      <c r="AM996" s="512"/>
      <c r="AN996" s="512"/>
    </row>
    <row r="997" spans="1:40" ht="15.75" customHeight="1">
      <c r="A997" s="512"/>
      <c r="B997" s="582"/>
      <c r="C997" s="512"/>
      <c r="D997" s="512"/>
      <c r="E997" s="512"/>
      <c r="F997" s="512"/>
      <c r="G997" s="512"/>
      <c r="H997" s="512"/>
      <c r="I997" s="512"/>
      <c r="J997" s="512"/>
      <c r="K997" s="512"/>
      <c r="L997" s="512"/>
      <c r="M997" s="512"/>
      <c r="N997" s="512"/>
      <c r="O997" s="512"/>
      <c r="P997" s="512"/>
      <c r="Q997" s="512"/>
      <c r="R997" s="512"/>
      <c r="S997" s="512"/>
      <c r="T997" s="512"/>
      <c r="U997" s="512"/>
      <c r="V997" s="512"/>
      <c r="W997" s="512"/>
      <c r="X997" s="512"/>
      <c r="Y997" s="512"/>
      <c r="Z997" s="512"/>
      <c r="AA997" s="512"/>
      <c r="AB997" s="512"/>
      <c r="AC997" s="512"/>
      <c r="AD997" s="512"/>
      <c r="AE997" s="512"/>
      <c r="AF997" s="512"/>
      <c r="AG997" s="512"/>
      <c r="AH997" s="512"/>
      <c r="AI997" s="512"/>
      <c r="AJ997" s="512"/>
      <c r="AK997" s="512"/>
      <c r="AL997" s="512"/>
      <c r="AM997" s="512"/>
      <c r="AN997" s="512"/>
    </row>
    <row r="998" spans="1:40" ht="15.75" customHeight="1">
      <c r="A998" s="512"/>
      <c r="B998" s="582"/>
      <c r="C998" s="512"/>
      <c r="D998" s="512"/>
      <c r="E998" s="512"/>
      <c r="F998" s="512"/>
      <c r="G998" s="512"/>
      <c r="H998" s="512"/>
      <c r="I998" s="512"/>
      <c r="J998" s="512"/>
      <c r="K998" s="512"/>
      <c r="L998" s="512"/>
      <c r="M998" s="512"/>
      <c r="N998" s="512"/>
      <c r="O998" s="512"/>
      <c r="P998" s="512"/>
      <c r="Q998" s="512"/>
      <c r="R998" s="512"/>
      <c r="S998" s="512"/>
      <c r="T998" s="512"/>
      <c r="U998" s="512"/>
      <c r="V998" s="512"/>
      <c r="W998" s="512"/>
      <c r="X998" s="512"/>
      <c r="Y998" s="512"/>
      <c r="Z998" s="512"/>
      <c r="AA998" s="512"/>
      <c r="AB998" s="512"/>
      <c r="AC998" s="512"/>
      <c r="AD998" s="512"/>
      <c r="AE998" s="512"/>
      <c r="AF998" s="512"/>
      <c r="AG998" s="512"/>
      <c r="AH998" s="512"/>
      <c r="AI998" s="512"/>
      <c r="AJ998" s="512"/>
      <c r="AK998" s="512"/>
      <c r="AL998" s="512"/>
      <c r="AM998" s="512"/>
      <c r="AN998" s="512"/>
    </row>
    <row r="999" spans="1:40" ht="15.75" customHeight="1">
      <c r="A999" s="512"/>
      <c r="B999" s="582"/>
      <c r="C999" s="512"/>
      <c r="D999" s="512"/>
      <c r="E999" s="512"/>
      <c r="F999" s="512"/>
      <c r="G999" s="512"/>
      <c r="H999" s="512"/>
      <c r="I999" s="512"/>
      <c r="J999" s="512"/>
      <c r="K999" s="512"/>
      <c r="L999" s="512"/>
      <c r="M999" s="512"/>
      <c r="N999" s="512"/>
      <c r="O999" s="512"/>
      <c r="P999" s="512"/>
      <c r="Q999" s="512"/>
      <c r="R999" s="512"/>
      <c r="S999" s="512"/>
      <c r="T999" s="512"/>
      <c r="U999" s="512"/>
      <c r="V999" s="512"/>
      <c r="W999" s="512"/>
      <c r="X999" s="512"/>
      <c r="Y999" s="512"/>
      <c r="Z999" s="512"/>
      <c r="AA999" s="512"/>
      <c r="AB999" s="512"/>
      <c r="AC999" s="512"/>
      <c r="AD999" s="512"/>
      <c r="AE999" s="512"/>
      <c r="AF999" s="512"/>
      <c r="AG999" s="512"/>
      <c r="AH999" s="512"/>
      <c r="AI999" s="512"/>
      <c r="AJ999" s="512"/>
      <c r="AK999" s="512"/>
      <c r="AL999" s="512"/>
      <c r="AM999" s="512"/>
      <c r="AN999" s="512"/>
    </row>
    <row r="1000" spans="1:40" ht="15.75" customHeight="1">
      <c r="A1000" s="512"/>
      <c r="B1000" s="582"/>
      <c r="C1000" s="512"/>
      <c r="D1000" s="512"/>
      <c r="E1000" s="512"/>
      <c r="F1000" s="512"/>
      <c r="G1000" s="512"/>
      <c r="H1000" s="512"/>
      <c r="I1000" s="512"/>
      <c r="J1000" s="512"/>
      <c r="K1000" s="512"/>
      <c r="L1000" s="512"/>
      <c r="M1000" s="512"/>
      <c r="N1000" s="512"/>
      <c r="O1000" s="512"/>
      <c r="P1000" s="512"/>
      <c r="Q1000" s="512"/>
      <c r="R1000" s="512"/>
      <c r="S1000" s="512"/>
      <c r="T1000" s="512"/>
      <c r="U1000" s="512"/>
      <c r="V1000" s="512"/>
      <c r="W1000" s="512"/>
      <c r="X1000" s="512"/>
      <c r="Y1000" s="512"/>
      <c r="Z1000" s="512"/>
      <c r="AA1000" s="512"/>
      <c r="AB1000" s="512"/>
      <c r="AC1000" s="512"/>
      <c r="AD1000" s="512"/>
      <c r="AE1000" s="512"/>
      <c r="AF1000" s="512"/>
      <c r="AG1000" s="512"/>
      <c r="AH1000" s="512"/>
      <c r="AI1000" s="512"/>
      <c r="AJ1000" s="512"/>
      <c r="AK1000" s="512"/>
      <c r="AL1000" s="512"/>
      <c r="AM1000" s="512"/>
      <c r="AN1000" s="512"/>
    </row>
  </sheetData>
  <mergeCells count="489">
    <mergeCell ref="AH74:AH75"/>
    <mergeCell ref="AI74:AI75"/>
    <mergeCell ref="AJ74:AJ75"/>
    <mergeCell ref="AK74:AK75"/>
    <mergeCell ref="AL74:AL75"/>
    <mergeCell ref="AM74:AM75"/>
    <mergeCell ref="AN74:AN75"/>
    <mergeCell ref="Z74:Z75"/>
    <mergeCell ref="AA74:AA75"/>
    <mergeCell ref="AC74:AC75"/>
    <mergeCell ref="AD74:AD75"/>
    <mergeCell ref="AE74:AE75"/>
    <mergeCell ref="AF74:AF75"/>
    <mergeCell ref="AG74:AG75"/>
    <mergeCell ref="AH72:AH73"/>
    <mergeCell ref="AI72:AI73"/>
    <mergeCell ref="AJ72:AJ73"/>
    <mergeCell ref="AK72:AK73"/>
    <mergeCell ref="AL72:AL73"/>
    <mergeCell ref="AM72:AM73"/>
    <mergeCell ref="AN72:AN73"/>
    <mergeCell ref="Z72:Z73"/>
    <mergeCell ref="AA72:AA73"/>
    <mergeCell ref="AC72:AC73"/>
    <mergeCell ref="AD72:AD73"/>
    <mergeCell ref="AE72:AE73"/>
    <mergeCell ref="AF72:AF73"/>
    <mergeCell ref="AG72:AG73"/>
    <mergeCell ref="AH70:AH71"/>
    <mergeCell ref="AI70:AI71"/>
    <mergeCell ref="AJ70:AJ71"/>
    <mergeCell ref="AK70:AK71"/>
    <mergeCell ref="AL70:AL71"/>
    <mergeCell ref="AM70:AM71"/>
    <mergeCell ref="AN70:AN71"/>
    <mergeCell ref="Z70:Z71"/>
    <mergeCell ref="AA70:AA71"/>
    <mergeCell ref="AC70:AC71"/>
    <mergeCell ref="AD70:AD71"/>
    <mergeCell ref="AE70:AE71"/>
    <mergeCell ref="AF70:AF71"/>
    <mergeCell ref="AG70:AG71"/>
    <mergeCell ref="AH68:AH69"/>
    <mergeCell ref="AI68:AI69"/>
    <mergeCell ref="AJ68:AJ69"/>
    <mergeCell ref="AK68:AK69"/>
    <mergeCell ref="AL68:AL69"/>
    <mergeCell ref="AM68:AM69"/>
    <mergeCell ref="AN68:AN69"/>
    <mergeCell ref="Z68:Z69"/>
    <mergeCell ref="AA68:AA69"/>
    <mergeCell ref="AC68:AC69"/>
    <mergeCell ref="AD68:AD69"/>
    <mergeCell ref="AE68:AE69"/>
    <mergeCell ref="AF68:AF69"/>
    <mergeCell ref="AG68:AG69"/>
    <mergeCell ref="AN56:AN57"/>
    <mergeCell ref="Z56:Z57"/>
    <mergeCell ref="AA56:AA57"/>
    <mergeCell ref="AC56:AC57"/>
    <mergeCell ref="AD56:AD57"/>
    <mergeCell ref="AE56:AE57"/>
    <mergeCell ref="AF56:AF57"/>
    <mergeCell ref="AG56:AG57"/>
    <mergeCell ref="AH66:AH67"/>
    <mergeCell ref="AI66:AI67"/>
    <mergeCell ref="AJ66:AJ67"/>
    <mergeCell ref="AK66:AK67"/>
    <mergeCell ref="AL66:AL67"/>
    <mergeCell ref="AM66:AM67"/>
    <mergeCell ref="AN66:AN67"/>
    <mergeCell ref="Z66:Z67"/>
    <mergeCell ref="AA66:AA67"/>
    <mergeCell ref="AC66:AC67"/>
    <mergeCell ref="AD66:AD67"/>
    <mergeCell ref="AE66:AE67"/>
    <mergeCell ref="AF66:AF67"/>
    <mergeCell ref="AG66:AG67"/>
    <mergeCell ref="Z76:Z77"/>
    <mergeCell ref="AA76:AA77"/>
    <mergeCell ref="AC76:AN77"/>
    <mergeCell ref="Y78:AA78"/>
    <mergeCell ref="AH54:AH55"/>
    <mergeCell ref="AI54:AI55"/>
    <mergeCell ref="AJ54:AJ55"/>
    <mergeCell ref="AK54:AK55"/>
    <mergeCell ref="AL54:AL55"/>
    <mergeCell ref="AM54:AM55"/>
    <mergeCell ref="AN54:AN55"/>
    <mergeCell ref="Z54:Z55"/>
    <mergeCell ref="AA54:AA55"/>
    <mergeCell ref="AC54:AC55"/>
    <mergeCell ref="AD54:AD55"/>
    <mergeCell ref="AE54:AE55"/>
    <mergeCell ref="AF54:AF55"/>
    <mergeCell ref="AG54:AG55"/>
    <mergeCell ref="AH56:AH57"/>
    <mergeCell ref="AI56:AI57"/>
    <mergeCell ref="AJ56:AJ57"/>
    <mergeCell ref="AK56:AK57"/>
    <mergeCell ref="AL56:AL57"/>
    <mergeCell ref="AM56:AM57"/>
    <mergeCell ref="AH50:AH51"/>
    <mergeCell ref="AI50:AI51"/>
    <mergeCell ref="AJ50:AJ51"/>
    <mergeCell ref="AK50:AK51"/>
    <mergeCell ref="AL50:AL51"/>
    <mergeCell ref="AM50:AM51"/>
    <mergeCell ref="AN50:AN51"/>
    <mergeCell ref="Z50:Z51"/>
    <mergeCell ref="AA50:AA51"/>
    <mergeCell ref="AC50:AC51"/>
    <mergeCell ref="AD50:AD51"/>
    <mergeCell ref="AE50:AE51"/>
    <mergeCell ref="AF50:AF51"/>
    <mergeCell ref="AG50:AG51"/>
    <mergeCell ref="AH47:AH48"/>
    <mergeCell ref="AI47:AI48"/>
    <mergeCell ref="AJ47:AJ48"/>
    <mergeCell ref="AK47:AK48"/>
    <mergeCell ref="AL47:AL48"/>
    <mergeCell ref="AM47:AM48"/>
    <mergeCell ref="AN47:AN48"/>
    <mergeCell ref="AC49:AN49"/>
    <mergeCell ref="Z47:Z48"/>
    <mergeCell ref="AA47:AA48"/>
    <mergeCell ref="AC47:AC48"/>
    <mergeCell ref="AD47:AD48"/>
    <mergeCell ref="AE47:AE48"/>
    <mergeCell ref="AF47:AF48"/>
    <mergeCell ref="AG47:AG48"/>
    <mergeCell ref="AH42:AH43"/>
    <mergeCell ref="AI42:AI43"/>
    <mergeCell ref="AJ42:AJ43"/>
    <mergeCell ref="AK42:AK43"/>
    <mergeCell ref="AL42:AL43"/>
    <mergeCell ref="AM42:AM43"/>
    <mergeCell ref="AN42:AN43"/>
    <mergeCell ref="Z42:Z43"/>
    <mergeCell ref="AA42:AA43"/>
    <mergeCell ref="AC42:AC43"/>
    <mergeCell ref="AD42:AD43"/>
    <mergeCell ref="AE42:AE43"/>
    <mergeCell ref="AF42:AF43"/>
    <mergeCell ref="AG42:AG43"/>
    <mergeCell ref="AH63:AH64"/>
    <mergeCell ref="AI63:AI64"/>
    <mergeCell ref="AJ63:AJ64"/>
    <mergeCell ref="AK63:AK64"/>
    <mergeCell ref="AL63:AL64"/>
    <mergeCell ref="AM63:AM64"/>
    <mergeCell ref="AN63:AN64"/>
    <mergeCell ref="AC65:AN65"/>
    <mergeCell ref="Z63:Z64"/>
    <mergeCell ref="AA63:AA64"/>
    <mergeCell ref="AC63:AC64"/>
    <mergeCell ref="AD63:AD64"/>
    <mergeCell ref="AE63:AE64"/>
    <mergeCell ref="AF63:AF64"/>
    <mergeCell ref="AG63:AG64"/>
    <mergeCell ref="AH58:AH59"/>
    <mergeCell ref="AI58:AI59"/>
    <mergeCell ref="AJ58:AJ59"/>
    <mergeCell ref="AK58:AK59"/>
    <mergeCell ref="AL58:AL59"/>
    <mergeCell ref="AM58:AM59"/>
    <mergeCell ref="AN58:AN59"/>
    <mergeCell ref="Z60:Z61"/>
    <mergeCell ref="AA60:AA61"/>
    <mergeCell ref="AC60:AN61"/>
    <mergeCell ref="Z58:Z59"/>
    <mergeCell ref="AA58:AA59"/>
    <mergeCell ref="AC58:AC59"/>
    <mergeCell ref="AD58:AD59"/>
    <mergeCell ref="AE58:AE59"/>
    <mergeCell ref="AF58:AF59"/>
    <mergeCell ref="AG58:AG59"/>
    <mergeCell ref="AH52:AH53"/>
    <mergeCell ref="AI52:AI53"/>
    <mergeCell ref="AJ52:AJ53"/>
    <mergeCell ref="AK52:AK53"/>
    <mergeCell ref="AL52:AL53"/>
    <mergeCell ref="AM52:AM53"/>
    <mergeCell ref="AN52:AN53"/>
    <mergeCell ref="Z52:Z53"/>
    <mergeCell ref="AA52:AA53"/>
    <mergeCell ref="AC52:AC53"/>
    <mergeCell ref="AD52:AD53"/>
    <mergeCell ref="AE52:AE53"/>
    <mergeCell ref="AF52:AF53"/>
    <mergeCell ref="AG52:AG53"/>
    <mergeCell ref="K52:K53"/>
    <mergeCell ref="C54:J55"/>
    <mergeCell ref="K54:K55"/>
    <mergeCell ref="C56:J57"/>
    <mergeCell ref="K56:K57"/>
    <mergeCell ref="K58:K59"/>
    <mergeCell ref="B50:B51"/>
    <mergeCell ref="B52:B53"/>
    <mergeCell ref="B54:B55"/>
    <mergeCell ref="B56:B57"/>
    <mergeCell ref="B58:B59"/>
    <mergeCell ref="Z16:Z17"/>
    <mergeCell ref="AA16:AA17"/>
    <mergeCell ref="AC16:AC17"/>
    <mergeCell ref="AD16:AD17"/>
    <mergeCell ref="AE16:AE17"/>
    <mergeCell ref="AF16:AF17"/>
    <mergeCell ref="AG16:AG17"/>
    <mergeCell ref="AI31:AI32"/>
    <mergeCell ref="AJ31:AJ32"/>
    <mergeCell ref="AA31:AA32"/>
    <mergeCell ref="AC31:AC32"/>
    <mergeCell ref="AD31:AD32"/>
    <mergeCell ref="AE31:AE32"/>
    <mergeCell ref="AF31:AF32"/>
    <mergeCell ref="AG31:AG32"/>
    <mergeCell ref="AH31:AH32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1:A7"/>
    <mergeCell ref="B4:B6"/>
    <mergeCell ref="A9:A29"/>
    <mergeCell ref="B9:B10"/>
    <mergeCell ref="C9:C10"/>
    <mergeCell ref="D9:D10"/>
    <mergeCell ref="E9:E10"/>
    <mergeCell ref="B66:B67"/>
    <mergeCell ref="B68:B69"/>
    <mergeCell ref="B3:X3"/>
    <mergeCell ref="B1:X2"/>
    <mergeCell ref="H31:H32"/>
    <mergeCell ref="C33:J33"/>
    <mergeCell ref="C34:J35"/>
    <mergeCell ref="K34:K35"/>
    <mergeCell ref="C36:J37"/>
    <mergeCell ref="K36:K37"/>
    <mergeCell ref="K38:K39"/>
    <mergeCell ref="C38:J39"/>
    <mergeCell ref="C40:J41"/>
    <mergeCell ref="K40:K41"/>
    <mergeCell ref="C42:J43"/>
    <mergeCell ref="K42:K43"/>
    <mergeCell ref="C44:J45"/>
    <mergeCell ref="B12:B13"/>
    <mergeCell ref="B14:B15"/>
    <mergeCell ref="B16:B17"/>
    <mergeCell ref="B18:B19"/>
    <mergeCell ref="B20:B21"/>
    <mergeCell ref="B22:B23"/>
    <mergeCell ref="C31:C32"/>
    <mergeCell ref="D31:D32"/>
    <mergeCell ref="E31:E32"/>
    <mergeCell ref="B24:B25"/>
    <mergeCell ref="B26:B27"/>
    <mergeCell ref="B31:B32"/>
    <mergeCell ref="B38:B39"/>
    <mergeCell ref="B47:B48"/>
    <mergeCell ref="C47:C48"/>
    <mergeCell ref="D47:D48"/>
    <mergeCell ref="E47:E48"/>
    <mergeCell ref="B40:B41"/>
    <mergeCell ref="B42:B43"/>
    <mergeCell ref="A63:A77"/>
    <mergeCell ref="B63:B64"/>
    <mergeCell ref="C63:C64"/>
    <mergeCell ref="D63:D64"/>
    <mergeCell ref="E63:E64"/>
    <mergeCell ref="B74:B75"/>
    <mergeCell ref="B70:B71"/>
    <mergeCell ref="B72:B73"/>
    <mergeCell ref="C58:J59"/>
    <mergeCell ref="C60:J61"/>
    <mergeCell ref="C52:J53"/>
    <mergeCell ref="A31:A45"/>
    <mergeCell ref="B34:B35"/>
    <mergeCell ref="B36:B37"/>
    <mergeCell ref="A47:A61"/>
    <mergeCell ref="C76:J77"/>
    <mergeCell ref="B104:I105"/>
    <mergeCell ref="B108:I109"/>
    <mergeCell ref="C66:J67"/>
    <mergeCell ref="K66:K67"/>
    <mergeCell ref="C68:J69"/>
    <mergeCell ref="K68:K69"/>
    <mergeCell ref="C70:J71"/>
    <mergeCell ref="K70:K71"/>
    <mergeCell ref="K72:K73"/>
    <mergeCell ref="F63:F64"/>
    <mergeCell ref="G63:G64"/>
    <mergeCell ref="H63:H64"/>
    <mergeCell ref="I63:I64"/>
    <mergeCell ref="J63:J64"/>
    <mergeCell ref="K63:K64"/>
    <mergeCell ref="C65:J65"/>
    <mergeCell ref="C72:J73"/>
    <mergeCell ref="C74:J75"/>
    <mergeCell ref="K74:K75"/>
    <mergeCell ref="G31:G32"/>
    <mergeCell ref="K31:K32"/>
    <mergeCell ref="G47:G48"/>
    <mergeCell ref="H47:H48"/>
    <mergeCell ref="I47:I48"/>
    <mergeCell ref="J47:J48"/>
    <mergeCell ref="F47:F48"/>
    <mergeCell ref="C49:J49"/>
    <mergeCell ref="C50:J51"/>
    <mergeCell ref="K50:K51"/>
    <mergeCell ref="K47:K48"/>
    <mergeCell ref="Z44:Z45"/>
    <mergeCell ref="AA44:AA45"/>
    <mergeCell ref="AC44:AN45"/>
    <mergeCell ref="C11:J11"/>
    <mergeCell ref="C12:J13"/>
    <mergeCell ref="K12:K13"/>
    <mergeCell ref="C14:J15"/>
    <mergeCell ref="K14:K15"/>
    <mergeCell ref="C16:J17"/>
    <mergeCell ref="K16:K17"/>
    <mergeCell ref="C18:J19"/>
    <mergeCell ref="K18:K19"/>
    <mergeCell ref="C20:J21"/>
    <mergeCell ref="K20:K21"/>
    <mergeCell ref="C22:J23"/>
    <mergeCell ref="K22:K23"/>
    <mergeCell ref="K24:K25"/>
    <mergeCell ref="I31:I32"/>
    <mergeCell ref="J31:J32"/>
    <mergeCell ref="C24:J25"/>
    <mergeCell ref="C26:J27"/>
    <mergeCell ref="K26:K27"/>
    <mergeCell ref="C28:J29"/>
    <mergeCell ref="F31:F32"/>
    <mergeCell ref="AK38:AK39"/>
    <mergeCell ref="AL38:AL39"/>
    <mergeCell ref="AM38:AM39"/>
    <mergeCell ref="AN38:AN39"/>
    <mergeCell ref="AG40:AG41"/>
    <mergeCell ref="AH40:AH41"/>
    <mergeCell ref="AI40:AI41"/>
    <mergeCell ref="AJ40:AJ41"/>
    <mergeCell ref="AK40:AK41"/>
    <mergeCell ref="AL40:AL41"/>
    <mergeCell ref="AM40:AM41"/>
    <mergeCell ref="AN40:AN41"/>
    <mergeCell ref="AK34:AK35"/>
    <mergeCell ref="AL34:AL35"/>
    <mergeCell ref="AM34:AM35"/>
    <mergeCell ref="AN34:AN35"/>
    <mergeCell ref="AC33:AN33"/>
    <mergeCell ref="AC34:AC35"/>
    <mergeCell ref="AD34:AD35"/>
    <mergeCell ref="AE34:AE35"/>
    <mergeCell ref="AF34:AF35"/>
    <mergeCell ref="AG34:AG35"/>
    <mergeCell ref="AH34:AH35"/>
    <mergeCell ref="AA38:AA39"/>
    <mergeCell ref="AC38:AC39"/>
    <mergeCell ref="AD38:AD39"/>
    <mergeCell ref="AE38:AE39"/>
    <mergeCell ref="AJ38:AJ39"/>
    <mergeCell ref="Z38:Z39"/>
    <mergeCell ref="Z40:Z41"/>
    <mergeCell ref="AA40:AA41"/>
    <mergeCell ref="AC40:AC41"/>
    <mergeCell ref="AD40:AD41"/>
    <mergeCell ref="AE40:AE41"/>
    <mergeCell ref="AF40:AF41"/>
    <mergeCell ref="AF38:AF39"/>
    <mergeCell ref="AG38:AG39"/>
    <mergeCell ref="AH38:AH39"/>
    <mergeCell ref="AI38:AI39"/>
    <mergeCell ref="AD18:AD19"/>
    <mergeCell ref="AE18:AE19"/>
    <mergeCell ref="AF18:AF19"/>
    <mergeCell ref="AG18:AG19"/>
    <mergeCell ref="Z24:Z25"/>
    <mergeCell ref="Z31:Z32"/>
    <mergeCell ref="Z34:Z35"/>
    <mergeCell ref="Z36:Z37"/>
    <mergeCell ref="Z26:Z27"/>
    <mergeCell ref="Z28:Z29"/>
    <mergeCell ref="AC28:AN29"/>
    <mergeCell ref="AK31:AK32"/>
    <mergeCell ref="AL31:AL32"/>
    <mergeCell ref="AM31:AM32"/>
    <mergeCell ref="AN31:AN32"/>
    <mergeCell ref="Z20:Z21"/>
    <mergeCell ref="AA20:AA21"/>
    <mergeCell ref="Z22:Z23"/>
    <mergeCell ref="AA22:AA23"/>
    <mergeCell ref="AA24:AA25"/>
    <mergeCell ref="AA26:AA27"/>
    <mergeCell ref="AA28:AA29"/>
    <mergeCell ref="AI34:AI35"/>
    <mergeCell ref="AJ34:AJ35"/>
    <mergeCell ref="AH14:AH15"/>
    <mergeCell ref="AI14:AI15"/>
    <mergeCell ref="AJ36:AJ37"/>
    <mergeCell ref="AK36:AK37"/>
    <mergeCell ref="AL36:AL37"/>
    <mergeCell ref="AM36:AM37"/>
    <mergeCell ref="AN36:AN37"/>
    <mergeCell ref="Z14:Z15"/>
    <mergeCell ref="AA14:AA15"/>
    <mergeCell ref="AC14:AC15"/>
    <mergeCell ref="AD14:AD15"/>
    <mergeCell ref="AE14:AE15"/>
    <mergeCell ref="AF14:AF15"/>
    <mergeCell ref="AG14:AG15"/>
    <mergeCell ref="AH18:AH19"/>
    <mergeCell ref="AI18:AI19"/>
    <mergeCell ref="AJ18:AJ19"/>
    <mergeCell ref="AK18:AK19"/>
    <mergeCell ref="AL18:AL19"/>
    <mergeCell ref="AM18:AM19"/>
    <mergeCell ref="AN18:AN19"/>
    <mergeCell ref="Z18:Z19"/>
    <mergeCell ref="AA18:AA19"/>
    <mergeCell ref="AC18:AC19"/>
    <mergeCell ref="AH36:AH37"/>
    <mergeCell ref="AI36:AI37"/>
    <mergeCell ref="AA34:AA35"/>
    <mergeCell ref="AA36:AA37"/>
    <mergeCell ref="AC36:AC37"/>
    <mergeCell ref="AD36:AD37"/>
    <mergeCell ref="AE36:AE37"/>
    <mergeCell ref="AF36:AF37"/>
    <mergeCell ref="AG36:AG37"/>
  </mergeCells>
  <conditionalFormatting sqref="Z28:Z29">
    <cfRule type="cellIs" dxfId="59" priority="1" operator="lessThan">
      <formula>1</formula>
    </cfRule>
  </conditionalFormatting>
  <conditionalFormatting sqref="Z28:Z29">
    <cfRule type="cellIs" dxfId="58" priority="2" operator="equal">
      <formula>1</formula>
    </cfRule>
  </conditionalFormatting>
  <conditionalFormatting sqref="Z28:Z29">
    <cfRule type="cellIs" dxfId="57" priority="3" operator="greaterThan">
      <formula>1</formula>
    </cfRule>
  </conditionalFormatting>
  <conditionalFormatting sqref="Z44:Z45">
    <cfRule type="cellIs" dxfId="56" priority="4" operator="lessThan">
      <formula>1</formula>
    </cfRule>
  </conditionalFormatting>
  <conditionalFormatting sqref="Z44:Z45">
    <cfRule type="cellIs" dxfId="55" priority="5" operator="equal">
      <formula>1</formula>
    </cfRule>
  </conditionalFormatting>
  <conditionalFormatting sqref="Z44:Z45">
    <cfRule type="cellIs" dxfId="54" priority="6" operator="greaterThan">
      <formula>1</formula>
    </cfRule>
  </conditionalFormatting>
  <conditionalFormatting sqref="Z60:Z61">
    <cfRule type="cellIs" dxfId="53" priority="7" operator="lessThan">
      <formula>1</formula>
    </cfRule>
  </conditionalFormatting>
  <conditionalFormatting sqref="Z60:Z61">
    <cfRule type="cellIs" dxfId="52" priority="8" operator="equal">
      <formula>1</formula>
    </cfRule>
  </conditionalFormatting>
  <conditionalFormatting sqref="Z60:Z61">
    <cfRule type="cellIs" dxfId="51" priority="9" operator="greaterThan">
      <formula>1</formula>
    </cfRule>
  </conditionalFormatting>
  <conditionalFormatting sqref="Z76:Z77">
    <cfRule type="cellIs" dxfId="50" priority="10" operator="lessThan">
      <formula>1</formula>
    </cfRule>
  </conditionalFormatting>
  <conditionalFormatting sqref="Z76:Z77">
    <cfRule type="cellIs" dxfId="49" priority="11" operator="equal">
      <formula>1</formula>
    </cfRule>
  </conditionalFormatting>
  <conditionalFormatting sqref="Z76:Z77">
    <cfRule type="cellIs" dxfId="48" priority="12" operator="greaterThan">
      <formula>1</formula>
    </cfRule>
  </conditionalFormatting>
  <dataValidations count="3">
    <dataValidation type="list" allowBlank="1" showErrorMessage="1" sqref="F9 F31 F47 F63">
      <formula1>INDIRECT($E$9)</formula1>
    </dataValidation>
    <dataValidation type="list" allowBlank="1" showErrorMessage="1" sqref="C9 C31 C47 C63">
      <formula1>#REF!</formula1>
    </dataValidation>
    <dataValidation type="list" allowBlank="1" showErrorMessage="1" sqref="D9 D31 D47 D63">
      <formula1>INDIRECT($C$9)</formula1>
    </dataValidation>
  </dataValidations>
  <pageMargins left="0.7" right="0.7" top="0.75" bottom="0.75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74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3.42578125" customWidth="1"/>
    <col min="2" max="2" width="22.7109375" customWidth="1"/>
    <col min="3" max="3" width="32.28515625" customWidth="1"/>
    <col min="4" max="4" width="27.5703125" customWidth="1"/>
    <col min="5" max="5" width="23.42578125" customWidth="1"/>
    <col min="6" max="6" width="22.7109375" customWidth="1"/>
    <col min="7" max="7" width="14" customWidth="1"/>
    <col min="8" max="8" width="10.5703125" customWidth="1"/>
    <col min="9" max="9" width="33" customWidth="1"/>
    <col min="10" max="10" width="11.28515625" customWidth="1"/>
    <col min="11" max="11" width="29.5703125" customWidth="1"/>
    <col min="12" max="12" width="6.7109375" customWidth="1"/>
    <col min="13" max="13" width="7.28515625" customWidth="1"/>
    <col min="14" max="17" width="8.28515625" customWidth="1"/>
    <col min="18" max="18" width="8.85546875" customWidth="1"/>
    <col min="19" max="23" width="8.28515625" customWidth="1"/>
    <col min="24" max="24" width="9.85546875" customWidth="1"/>
    <col min="25" max="25" width="9.42578125" customWidth="1"/>
    <col min="26" max="26" width="14.140625" customWidth="1"/>
    <col min="27" max="27" width="11.5703125" customWidth="1"/>
    <col min="28" max="28" width="2.28515625" customWidth="1"/>
    <col min="29" max="36" width="26.42578125" customWidth="1"/>
    <col min="37" max="37" width="28.5703125" customWidth="1"/>
    <col min="38" max="40" width="26.42578125" customWidth="1"/>
    <col min="41" max="42" width="11.42578125" customWidth="1"/>
  </cols>
  <sheetData>
    <row r="1" spans="1:42" ht="18" customHeight="1">
      <c r="A1" s="1005"/>
      <c r="B1" s="824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25" t="s">
        <v>353</v>
      </c>
      <c r="Z1" s="748"/>
      <c r="AA1" s="749"/>
      <c r="AB1" s="253"/>
      <c r="AC1" s="826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27" t="s">
        <v>353</v>
      </c>
      <c r="AN1" s="749"/>
      <c r="AO1" s="255"/>
      <c r="AP1" s="255"/>
    </row>
    <row r="2" spans="1:42" ht="18" customHeight="1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28" t="s">
        <v>355</v>
      </c>
      <c r="Z2" s="691"/>
      <c r="AA2" s="680"/>
      <c r="AB2" s="253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21" t="s">
        <v>355</v>
      </c>
      <c r="AN2" s="680"/>
      <c r="AO2" s="255"/>
      <c r="AP2" s="255"/>
    </row>
    <row r="3" spans="1:42" ht="18" customHeight="1">
      <c r="A3" s="687"/>
      <c r="B3" s="878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879"/>
      <c r="Z3" s="748"/>
      <c r="AA3" s="749"/>
      <c r="AB3" s="253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942"/>
      <c r="AN3" s="784"/>
      <c r="AO3" s="255"/>
      <c r="AP3" s="255"/>
    </row>
    <row r="4" spans="1:42" ht="23.25" customHeight="1">
      <c r="A4" s="687"/>
      <c r="B4" s="770" t="s">
        <v>357</v>
      </c>
      <c r="C4" s="880" t="s">
        <v>128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254">
        <v>6.2100000000000002E-2</v>
      </c>
      <c r="AB4" s="253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706"/>
      <c r="AN4" s="679"/>
      <c r="AO4" s="255"/>
      <c r="AP4" s="255"/>
    </row>
    <row r="5" spans="1:42" ht="23.25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924" t="s">
        <v>360</v>
      </c>
      <c r="Z5" s="882"/>
      <c r="AA5" s="447">
        <f>AA9+AA21+AA39+AA53+AA73+AA83+AA97</f>
        <v>0</v>
      </c>
      <c r="AB5" s="253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706"/>
      <c r="AN5" s="679"/>
      <c r="AO5" s="255"/>
      <c r="AP5" s="255"/>
    </row>
    <row r="6" spans="1:42" ht="23.25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925" t="s">
        <v>361</v>
      </c>
      <c r="Z6" s="882"/>
      <c r="AA6" s="448">
        <f>+AA5*AA4</f>
        <v>0</v>
      </c>
      <c r="AB6" s="253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707"/>
      <c r="AN6" s="680"/>
      <c r="AO6" s="255"/>
      <c r="AP6" s="255"/>
    </row>
    <row r="7" spans="1:42" ht="23.25" customHeight="1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253"/>
      <c r="AC7" s="258"/>
      <c r="AD7" s="258"/>
      <c r="AE7" s="258"/>
      <c r="AF7" s="258"/>
      <c r="AG7" s="258"/>
      <c r="AH7" s="258"/>
      <c r="AI7" s="258"/>
      <c r="AJ7" s="258"/>
      <c r="AK7" s="258"/>
      <c r="AL7" s="259"/>
      <c r="AM7" s="260"/>
      <c r="AN7" s="260"/>
      <c r="AO7" s="255"/>
      <c r="AP7" s="255"/>
    </row>
    <row r="8" spans="1:42" ht="42.75" customHeight="1">
      <c r="A8" s="449" t="s">
        <v>10</v>
      </c>
      <c r="B8" s="410" t="s">
        <v>11</v>
      </c>
      <c r="C8" s="410" t="s">
        <v>12</v>
      </c>
      <c r="D8" s="410" t="s">
        <v>13</v>
      </c>
      <c r="E8" s="410" t="s">
        <v>14</v>
      </c>
      <c r="F8" s="410" t="s">
        <v>15</v>
      </c>
      <c r="G8" s="410" t="s">
        <v>16</v>
      </c>
      <c r="H8" s="451" t="s">
        <v>17</v>
      </c>
      <c r="I8" s="451" t="s">
        <v>18</v>
      </c>
      <c r="J8" s="410" t="s">
        <v>19</v>
      </c>
      <c r="K8" s="410" t="s">
        <v>20</v>
      </c>
      <c r="L8" s="451" t="s">
        <v>48</v>
      </c>
      <c r="M8" s="451" t="s">
        <v>49</v>
      </c>
      <c r="N8" s="451" t="s">
        <v>50</v>
      </c>
      <c r="O8" s="451" t="s">
        <v>51</v>
      </c>
      <c r="P8" s="451" t="s">
        <v>52</v>
      </c>
      <c r="Q8" s="451" t="s">
        <v>53</v>
      </c>
      <c r="R8" s="451" t="s">
        <v>54</v>
      </c>
      <c r="S8" s="451" t="s">
        <v>55</v>
      </c>
      <c r="T8" s="451" t="s">
        <v>56</v>
      </c>
      <c r="U8" s="451" t="s">
        <v>57</v>
      </c>
      <c r="V8" s="451" t="s">
        <v>58</v>
      </c>
      <c r="W8" s="451" t="s">
        <v>59</v>
      </c>
      <c r="X8" s="451" t="s">
        <v>60</v>
      </c>
      <c r="Y8" s="451" t="s">
        <v>61</v>
      </c>
      <c r="Z8" s="452" t="s">
        <v>365</v>
      </c>
      <c r="AA8" s="410" t="s">
        <v>366</v>
      </c>
      <c r="AB8" s="253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  <c r="AO8" s="255"/>
      <c r="AP8" s="255"/>
    </row>
    <row r="9" spans="1:42" ht="38.25" customHeight="1">
      <c r="A9" s="766" t="s">
        <v>287</v>
      </c>
      <c r="B9" s="678" t="s">
        <v>369</v>
      </c>
      <c r="C9" s="898" t="s">
        <v>825</v>
      </c>
      <c r="D9" s="898" t="s">
        <v>826</v>
      </c>
      <c r="E9" s="898" t="s">
        <v>406</v>
      </c>
      <c r="F9" s="898" t="s">
        <v>423</v>
      </c>
      <c r="G9" s="681" t="s">
        <v>191</v>
      </c>
      <c r="H9" s="681">
        <v>1</v>
      </c>
      <c r="I9" s="990" t="s">
        <v>827</v>
      </c>
      <c r="J9" s="681" t="s">
        <v>375</v>
      </c>
      <c r="K9" s="681" t="s">
        <v>828</v>
      </c>
      <c r="L9" s="263" t="s">
        <v>44</v>
      </c>
      <c r="M9" s="288">
        <f t="shared" ref="M9:X9" si="0">M18</f>
        <v>0</v>
      </c>
      <c r="N9" s="288">
        <f t="shared" si="0"/>
        <v>0</v>
      </c>
      <c r="O9" s="288">
        <f t="shared" si="0"/>
        <v>8.7499999999999994E-2</v>
      </c>
      <c r="P9" s="288">
        <f t="shared" si="0"/>
        <v>8.7499999999999994E-2</v>
      </c>
      <c r="Q9" s="288">
        <f t="shared" si="0"/>
        <v>8.7499999999999994E-2</v>
      </c>
      <c r="R9" s="288">
        <f t="shared" si="0"/>
        <v>8.7499999999999994E-2</v>
      </c>
      <c r="S9" s="288">
        <f t="shared" si="0"/>
        <v>0.13750000000000001</v>
      </c>
      <c r="T9" s="288">
        <f t="shared" si="0"/>
        <v>0.13750000000000001</v>
      </c>
      <c r="U9" s="288">
        <f t="shared" si="0"/>
        <v>0.1</v>
      </c>
      <c r="V9" s="288">
        <f t="shared" si="0"/>
        <v>0.1</v>
      </c>
      <c r="W9" s="288">
        <f t="shared" si="0"/>
        <v>8.7499999999999994E-2</v>
      </c>
      <c r="X9" s="288">
        <f t="shared" si="0"/>
        <v>8.7499999999999994E-2</v>
      </c>
      <c r="Y9" s="476">
        <f t="shared" ref="Y9:Y10" si="1">SUM(M9:X9)</f>
        <v>1</v>
      </c>
      <c r="Z9" s="991">
        <v>0.1</v>
      </c>
      <c r="AA9" s="937">
        <f>IF(OR(Y10=0,Z9=0),0,(Y10/Y9*Z9))</f>
        <v>0</v>
      </c>
      <c r="AB9" s="575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  <c r="AO9" s="255"/>
      <c r="AP9" s="255"/>
    </row>
    <row r="10" spans="1:42" ht="38.25" customHeight="1">
      <c r="A10" s="687"/>
      <c r="B10" s="680"/>
      <c r="C10" s="684"/>
      <c r="D10" s="684"/>
      <c r="E10" s="684"/>
      <c r="F10" s="684"/>
      <c r="G10" s="680"/>
      <c r="H10" s="680"/>
      <c r="I10" s="684"/>
      <c r="J10" s="680"/>
      <c r="K10" s="680"/>
      <c r="L10" s="266" t="s">
        <v>377</v>
      </c>
      <c r="M10" s="290">
        <f t="shared" ref="M10:X10" si="2">M19</f>
        <v>0</v>
      </c>
      <c r="N10" s="290">
        <f t="shared" si="2"/>
        <v>0</v>
      </c>
      <c r="O10" s="290">
        <f t="shared" si="2"/>
        <v>0</v>
      </c>
      <c r="P10" s="290">
        <f t="shared" si="2"/>
        <v>0</v>
      </c>
      <c r="Q10" s="290">
        <f t="shared" si="2"/>
        <v>0</v>
      </c>
      <c r="R10" s="290">
        <f t="shared" si="2"/>
        <v>0</v>
      </c>
      <c r="S10" s="290">
        <f t="shared" si="2"/>
        <v>0</v>
      </c>
      <c r="T10" s="290">
        <f t="shared" si="2"/>
        <v>0</v>
      </c>
      <c r="U10" s="290">
        <f t="shared" si="2"/>
        <v>0</v>
      </c>
      <c r="V10" s="290">
        <f t="shared" si="2"/>
        <v>0</v>
      </c>
      <c r="W10" s="290">
        <f t="shared" si="2"/>
        <v>0</v>
      </c>
      <c r="X10" s="290">
        <f t="shared" si="2"/>
        <v>0</v>
      </c>
      <c r="Y10" s="479">
        <f t="shared" si="1"/>
        <v>0</v>
      </c>
      <c r="Z10" s="684"/>
      <c r="AA10" s="684"/>
      <c r="AB10" s="253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  <c r="AO10" s="255"/>
      <c r="AP10" s="255"/>
    </row>
    <row r="11" spans="1:42" ht="18" customHeight="1">
      <c r="A11" s="687"/>
      <c r="B11" s="487"/>
      <c r="C11" s="933" t="s">
        <v>378</v>
      </c>
      <c r="D11" s="890"/>
      <c r="E11" s="890"/>
      <c r="F11" s="890"/>
      <c r="G11" s="890"/>
      <c r="H11" s="890"/>
      <c r="I11" s="890"/>
      <c r="J11" s="882"/>
      <c r="K11" s="488"/>
      <c r="L11" s="489"/>
      <c r="M11" s="489"/>
      <c r="N11" s="489"/>
      <c r="O11" s="489"/>
      <c r="P11" s="489"/>
      <c r="Q11" s="489"/>
      <c r="R11" s="489"/>
      <c r="S11" s="489"/>
      <c r="T11" s="489"/>
      <c r="U11" s="489"/>
      <c r="V11" s="489"/>
      <c r="W11" s="489"/>
      <c r="X11" s="489"/>
      <c r="Y11" s="488"/>
      <c r="Z11" s="463" t="s">
        <v>379</v>
      </c>
      <c r="AA11" s="488"/>
      <c r="AB11" s="253"/>
      <c r="AC11" s="877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9"/>
      <c r="AO11" s="255"/>
      <c r="AP11" s="255"/>
    </row>
    <row r="12" spans="1:42" ht="18" customHeight="1">
      <c r="A12" s="687"/>
      <c r="B12" s="678" t="s">
        <v>369</v>
      </c>
      <c r="C12" s="788" t="s">
        <v>831</v>
      </c>
      <c r="D12" s="690"/>
      <c r="E12" s="690"/>
      <c r="F12" s="690"/>
      <c r="G12" s="690"/>
      <c r="H12" s="690"/>
      <c r="I12" s="690"/>
      <c r="J12" s="679"/>
      <c r="K12" s="681" t="s">
        <v>828</v>
      </c>
      <c r="L12" s="263" t="s">
        <v>44</v>
      </c>
      <c r="M12" s="288"/>
      <c r="N12" s="576"/>
      <c r="O12" s="576">
        <v>0.15</v>
      </c>
      <c r="P12" s="576">
        <v>0.15</v>
      </c>
      <c r="Q12" s="576">
        <v>0.15</v>
      </c>
      <c r="R12" s="576">
        <v>0.15</v>
      </c>
      <c r="S12" s="576">
        <v>0.2</v>
      </c>
      <c r="T12" s="576">
        <v>0.2</v>
      </c>
      <c r="U12" s="288"/>
      <c r="V12" s="288"/>
      <c r="W12" s="288"/>
      <c r="X12" s="288"/>
      <c r="Y12" s="476">
        <f t="shared" ref="Y12:Y19" si="3">SUM(M12:X12)</f>
        <v>1</v>
      </c>
      <c r="Z12" s="814">
        <v>0.25</v>
      </c>
      <c r="AA12" s="936">
        <f>IF(OR(Y13=0,Z12=0),0,(Y13/Y12*Z12))</f>
        <v>0</v>
      </c>
      <c r="AB12" s="253"/>
      <c r="AC12" s="681"/>
      <c r="AD12" s="681"/>
      <c r="AE12" s="681"/>
      <c r="AF12" s="681"/>
      <c r="AG12" s="681"/>
      <c r="AH12" s="681"/>
      <c r="AI12" s="681"/>
      <c r="AJ12" s="681"/>
      <c r="AK12" s="681"/>
      <c r="AL12" s="681"/>
      <c r="AM12" s="681"/>
      <c r="AN12" s="681"/>
      <c r="AO12" s="255"/>
      <c r="AP12" s="255"/>
    </row>
    <row r="13" spans="1:42" ht="18" customHeight="1">
      <c r="A13" s="687"/>
      <c r="B13" s="680"/>
      <c r="C13" s="691"/>
      <c r="D13" s="691"/>
      <c r="E13" s="691"/>
      <c r="F13" s="691"/>
      <c r="G13" s="691"/>
      <c r="H13" s="691"/>
      <c r="I13" s="691"/>
      <c r="J13" s="680"/>
      <c r="K13" s="680"/>
      <c r="L13" s="275" t="s">
        <v>377</v>
      </c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479">
        <f t="shared" si="3"/>
        <v>0</v>
      </c>
      <c r="Z13" s="680"/>
      <c r="AA13" s="684"/>
      <c r="AB13" s="253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  <c r="AO13" s="255"/>
      <c r="AP13" s="255"/>
    </row>
    <row r="14" spans="1:42" ht="18" customHeight="1">
      <c r="A14" s="687"/>
      <c r="B14" s="678" t="s">
        <v>369</v>
      </c>
      <c r="C14" s="788" t="s">
        <v>832</v>
      </c>
      <c r="D14" s="690"/>
      <c r="E14" s="690"/>
      <c r="F14" s="690"/>
      <c r="G14" s="690"/>
      <c r="H14" s="690"/>
      <c r="I14" s="690"/>
      <c r="J14" s="679"/>
      <c r="K14" s="681" t="s">
        <v>828</v>
      </c>
      <c r="L14" s="263" t="s">
        <v>44</v>
      </c>
      <c r="M14" s="288"/>
      <c r="N14" s="288"/>
      <c r="O14" s="288"/>
      <c r="P14" s="288"/>
      <c r="Q14" s="288"/>
      <c r="R14" s="288"/>
      <c r="S14" s="576">
        <v>0.15</v>
      </c>
      <c r="T14" s="579">
        <v>0.15</v>
      </c>
      <c r="U14" s="579">
        <v>0.2</v>
      </c>
      <c r="V14" s="579">
        <v>0.2</v>
      </c>
      <c r="W14" s="579">
        <v>0.15</v>
      </c>
      <c r="X14" s="579">
        <v>0.15</v>
      </c>
      <c r="Y14" s="476">
        <f t="shared" si="3"/>
        <v>1</v>
      </c>
      <c r="Z14" s="814">
        <v>0.25</v>
      </c>
      <c r="AA14" s="936">
        <f>IF(OR(Y15=0,Z14=0),0,(Y15/Y14*Z14))</f>
        <v>0</v>
      </c>
      <c r="AB14" s="253"/>
      <c r="AC14" s="681"/>
      <c r="AD14" s="681"/>
      <c r="AE14" s="681"/>
      <c r="AF14" s="681"/>
      <c r="AG14" s="681"/>
      <c r="AH14" s="681"/>
      <c r="AI14" s="681"/>
      <c r="AJ14" s="681"/>
      <c r="AK14" s="681"/>
      <c r="AL14" s="681"/>
      <c r="AM14" s="681"/>
      <c r="AN14" s="681"/>
      <c r="AO14" s="255"/>
      <c r="AP14" s="255"/>
    </row>
    <row r="15" spans="1:42" ht="18" customHeight="1">
      <c r="A15" s="687"/>
      <c r="B15" s="680"/>
      <c r="C15" s="691"/>
      <c r="D15" s="691"/>
      <c r="E15" s="691"/>
      <c r="F15" s="691"/>
      <c r="G15" s="691"/>
      <c r="H15" s="691"/>
      <c r="I15" s="691"/>
      <c r="J15" s="680"/>
      <c r="K15" s="680"/>
      <c r="L15" s="275" t="s">
        <v>377</v>
      </c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479">
        <f t="shared" si="3"/>
        <v>0</v>
      </c>
      <c r="Z15" s="680"/>
      <c r="AA15" s="684"/>
      <c r="AB15" s="253"/>
      <c r="AC15" s="680"/>
      <c r="AD15" s="680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  <c r="AO15" s="255"/>
      <c r="AP15" s="255"/>
    </row>
    <row r="16" spans="1:42" ht="18" customHeight="1">
      <c r="A16" s="687"/>
      <c r="B16" s="678" t="s">
        <v>369</v>
      </c>
      <c r="C16" s="788" t="s">
        <v>835</v>
      </c>
      <c r="D16" s="690"/>
      <c r="E16" s="690"/>
      <c r="F16" s="690"/>
      <c r="G16" s="690"/>
      <c r="H16" s="690"/>
      <c r="I16" s="690"/>
      <c r="J16" s="679"/>
      <c r="K16" s="681" t="s">
        <v>828</v>
      </c>
      <c r="L16" s="263" t="s">
        <v>44</v>
      </c>
      <c r="M16" s="288"/>
      <c r="N16" s="576"/>
      <c r="O16" s="576">
        <v>0.1</v>
      </c>
      <c r="P16" s="576">
        <v>0.1</v>
      </c>
      <c r="Q16" s="576">
        <v>0.1</v>
      </c>
      <c r="R16" s="576">
        <v>0.1</v>
      </c>
      <c r="S16" s="576">
        <v>0.1</v>
      </c>
      <c r="T16" s="576">
        <v>0.1</v>
      </c>
      <c r="U16" s="576">
        <v>0.1</v>
      </c>
      <c r="V16" s="576">
        <v>0.1</v>
      </c>
      <c r="W16" s="576">
        <v>0.1</v>
      </c>
      <c r="X16" s="576">
        <v>0.1</v>
      </c>
      <c r="Y16" s="476">
        <f t="shared" si="3"/>
        <v>0.99999999999999989</v>
      </c>
      <c r="Z16" s="814">
        <v>0.5</v>
      </c>
      <c r="AA16" s="936">
        <f>IF(OR(Y17=0,Z16=0),0,(Y17/Y16*Z16))</f>
        <v>0</v>
      </c>
      <c r="AB16" s="253"/>
      <c r="AC16" s="681"/>
      <c r="AD16" s="681"/>
      <c r="AE16" s="681"/>
      <c r="AF16" s="681"/>
      <c r="AG16" s="681"/>
      <c r="AH16" s="681"/>
      <c r="AI16" s="681"/>
      <c r="AJ16" s="681"/>
      <c r="AK16" s="681"/>
      <c r="AL16" s="681"/>
      <c r="AM16" s="681"/>
      <c r="AN16" s="681"/>
      <c r="AO16" s="255"/>
      <c r="AP16" s="255"/>
    </row>
    <row r="17" spans="1:42" ht="18" customHeight="1">
      <c r="A17" s="687"/>
      <c r="B17" s="680"/>
      <c r="C17" s="691"/>
      <c r="D17" s="691"/>
      <c r="E17" s="691"/>
      <c r="F17" s="691"/>
      <c r="G17" s="691"/>
      <c r="H17" s="691"/>
      <c r="I17" s="691"/>
      <c r="J17" s="680"/>
      <c r="K17" s="680"/>
      <c r="L17" s="275" t="s">
        <v>377</v>
      </c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479">
        <f t="shared" si="3"/>
        <v>0</v>
      </c>
      <c r="Z17" s="680"/>
      <c r="AA17" s="684"/>
      <c r="AB17" s="253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  <c r="AO17" s="255"/>
      <c r="AP17" s="255"/>
    </row>
    <row r="18" spans="1:42" ht="18" customHeight="1">
      <c r="A18" s="687"/>
      <c r="B18" s="580"/>
      <c r="C18" s="931" t="s">
        <v>383</v>
      </c>
      <c r="D18" s="893"/>
      <c r="E18" s="893"/>
      <c r="F18" s="893"/>
      <c r="G18" s="893"/>
      <c r="H18" s="893"/>
      <c r="I18" s="893"/>
      <c r="J18" s="894"/>
      <c r="K18" s="494"/>
      <c r="L18" s="495" t="s">
        <v>44</v>
      </c>
      <c r="M18" s="496">
        <f t="shared" ref="M18:X18" si="4">+M12*$Z$12+M14*$Z$14+M16*$Z$16</f>
        <v>0</v>
      </c>
      <c r="N18" s="496">
        <f t="shared" si="4"/>
        <v>0</v>
      </c>
      <c r="O18" s="496">
        <f t="shared" si="4"/>
        <v>8.7499999999999994E-2</v>
      </c>
      <c r="P18" s="496">
        <f t="shared" si="4"/>
        <v>8.7499999999999994E-2</v>
      </c>
      <c r="Q18" s="496">
        <f t="shared" si="4"/>
        <v>8.7499999999999994E-2</v>
      </c>
      <c r="R18" s="496">
        <f t="shared" si="4"/>
        <v>8.7499999999999994E-2</v>
      </c>
      <c r="S18" s="496">
        <f t="shared" si="4"/>
        <v>0.13750000000000001</v>
      </c>
      <c r="T18" s="496">
        <f t="shared" si="4"/>
        <v>0.13750000000000001</v>
      </c>
      <c r="U18" s="496">
        <f t="shared" si="4"/>
        <v>0.1</v>
      </c>
      <c r="V18" s="496">
        <f t="shared" si="4"/>
        <v>0.1</v>
      </c>
      <c r="W18" s="496">
        <f t="shared" si="4"/>
        <v>8.7499999999999994E-2</v>
      </c>
      <c r="X18" s="496">
        <f t="shared" si="4"/>
        <v>8.7499999999999994E-2</v>
      </c>
      <c r="Y18" s="476">
        <f t="shared" si="3"/>
        <v>1</v>
      </c>
      <c r="Z18" s="935">
        <f>SUM(Z12:Z17)</f>
        <v>1</v>
      </c>
      <c r="AA18" s="936">
        <f>IF(OR(Y19=0,Z18=0),0,(Y19/Y18*Z18))</f>
        <v>0</v>
      </c>
      <c r="AB18" s="253"/>
      <c r="AC18" s="689" t="s">
        <v>384</v>
      </c>
      <c r="AD18" s="690"/>
      <c r="AE18" s="690"/>
      <c r="AF18" s="690"/>
      <c r="AG18" s="690"/>
      <c r="AH18" s="690"/>
      <c r="AI18" s="690"/>
      <c r="AJ18" s="690"/>
      <c r="AK18" s="690"/>
      <c r="AL18" s="690"/>
      <c r="AM18" s="690"/>
      <c r="AN18" s="679"/>
      <c r="AO18" s="255"/>
      <c r="AP18" s="255"/>
    </row>
    <row r="19" spans="1:42" ht="18" customHeight="1">
      <c r="A19" s="687"/>
      <c r="B19" s="581"/>
      <c r="C19" s="906"/>
      <c r="D19" s="786"/>
      <c r="E19" s="786"/>
      <c r="F19" s="786"/>
      <c r="G19" s="786"/>
      <c r="H19" s="786"/>
      <c r="I19" s="786"/>
      <c r="J19" s="772"/>
      <c r="K19" s="471"/>
      <c r="L19" s="497" t="s">
        <v>377</v>
      </c>
      <c r="M19" s="498">
        <f t="shared" ref="M19:X19" si="5">+M13*$Z$12+M15*$Z$14+M17*$Z$16</f>
        <v>0</v>
      </c>
      <c r="N19" s="498">
        <f t="shared" si="5"/>
        <v>0</v>
      </c>
      <c r="O19" s="498">
        <f t="shared" si="5"/>
        <v>0</v>
      </c>
      <c r="P19" s="498">
        <f t="shared" si="5"/>
        <v>0</v>
      </c>
      <c r="Q19" s="498">
        <f t="shared" si="5"/>
        <v>0</v>
      </c>
      <c r="R19" s="498">
        <f t="shared" si="5"/>
        <v>0</v>
      </c>
      <c r="S19" s="498">
        <f t="shared" si="5"/>
        <v>0</v>
      </c>
      <c r="T19" s="498">
        <f t="shared" si="5"/>
        <v>0</v>
      </c>
      <c r="U19" s="498">
        <f t="shared" si="5"/>
        <v>0</v>
      </c>
      <c r="V19" s="498">
        <f t="shared" si="5"/>
        <v>0</v>
      </c>
      <c r="W19" s="498">
        <f t="shared" si="5"/>
        <v>0</v>
      </c>
      <c r="X19" s="498">
        <f t="shared" si="5"/>
        <v>0</v>
      </c>
      <c r="Y19" s="499">
        <f t="shared" si="3"/>
        <v>0</v>
      </c>
      <c r="Z19" s="873"/>
      <c r="AA19" s="873"/>
      <c r="AB19" s="253"/>
      <c r="AC19" s="786"/>
      <c r="AD19" s="786"/>
      <c r="AE19" s="786"/>
      <c r="AF19" s="786"/>
      <c r="AG19" s="786"/>
      <c r="AH19" s="786"/>
      <c r="AI19" s="786"/>
      <c r="AJ19" s="786"/>
      <c r="AK19" s="786"/>
      <c r="AL19" s="786"/>
      <c r="AM19" s="786"/>
      <c r="AN19" s="772"/>
      <c r="AO19" s="255"/>
      <c r="AP19" s="255"/>
    </row>
    <row r="20" spans="1:42" ht="48" customHeight="1">
      <c r="A20" s="687"/>
      <c r="B20" s="411" t="s">
        <v>11</v>
      </c>
      <c r="C20" s="411" t="s">
        <v>12</v>
      </c>
      <c r="D20" s="411" t="s">
        <v>13</v>
      </c>
      <c r="E20" s="411" t="s">
        <v>14</v>
      </c>
      <c r="F20" s="411" t="s">
        <v>15</v>
      </c>
      <c r="G20" s="411" t="s">
        <v>16</v>
      </c>
      <c r="H20" s="475" t="s">
        <v>17</v>
      </c>
      <c r="I20" s="475" t="s">
        <v>18</v>
      </c>
      <c r="J20" s="411" t="s">
        <v>19</v>
      </c>
      <c r="K20" s="411" t="s">
        <v>20</v>
      </c>
      <c r="L20" s="475" t="s">
        <v>48</v>
      </c>
      <c r="M20" s="475" t="s">
        <v>49</v>
      </c>
      <c r="N20" s="475" t="s">
        <v>50</v>
      </c>
      <c r="O20" s="475" t="s">
        <v>51</v>
      </c>
      <c r="P20" s="475" t="s">
        <v>52</v>
      </c>
      <c r="Q20" s="475" t="s">
        <v>53</v>
      </c>
      <c r="R20" s="475" t="s">
        <v>54</v>
      </c>
      <c r="S20" s="475" t="s">
        <v>55</v>
      </c>
      <c r="T20" s="475" t="s">
        <v>56</v>
      </c>
      <c r="U20" s="475" t="s">
        <v>57</v>
      </c>
      <c r="V20" s="475" t="s">
        <v>58</v>
      </c>
      <c r="W20" s="475" t="s">
        <v>59</v>
      </c>
      <c r="X20" s="475" t="s">
        <v>60</v>
      </c>
      <c r="Y20" s="475" t="s">
        <v>61</v>
      </c>
      <c r="Z20" s="412" t="s">
        <v>365</v>
      </c>
      <c r="AA20" s="411" t="s">
        <v>366</v>
      </c>
      <c r="AB20" s="253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255"/>
      <c r="AP20" s="255"/>
    </row>
    <row r="21" spans="1:42" ht="28.5" customHeight="1">
      <c r="A21" s="687"/>
      <c r="B21" s="678" t="s">
        <v>369</v>
      </c>
      <c r="C21" s="898" t="s">
        <v>212</v>
      </c>
      <c r="D21" s="898" t="s">
        <v>826</v>
      </c>
      <c r="E21" s="898" t="s">
        <v>406</v>
      </c>
      <c r="F21" s="898" t="s">
        <v>423</v>
      </c>
      <c r="G21" s="681" t="s">
        <v>191</v>
      </c>
      <c r="H21" s="681">
        <v>5</v>
      </c>
      <c r="I21" s="980" t="s">
        <v>839</v>
      </c>
      <c r="J21" s="681" t="s">
        <v>375</v>
      </c>
      <c r="K21" s="681" t="s">
        <v>840</v>
      </c>
      <c r="L21" s="263" t="s">
        <v>44</v>
      </c>
      <c r="M21" s="288">
        <f t="shared" ref="M21:X21" si="6">M36</f>
        <v>0</v>
      </c>
      <c r="N21" s="288">
        <f t="shared" si="6"/>
        <v>0</v>
      </c>
      <c r="O21" s="288">
        <f t="shared" si="6"/>
        <v>1.5000000000000003E-2</v>
      </c>
      <c r="P21" s="288">
        <f t="shared" si="6"/>
        <v>0.05</v>
      </c>
      <c r="Q21" s="288">
        <f t="shared" si="6"/>
        <v>8.5000000000000006E-2</v>
      </c>
      <c r="R21" s="288">
        <f t="shared" si="6"/>
        <v>0.155</v>
      </c>
      <c r="S21" s="288">
        <f t="shared" si="6"/>
        <v>0.14500000000000002</v>
      </c>
      <c r="T21" s="288">
        <f t="shared" si="6"/>
        <v>0.12</v>
      </c>
      <c r="U21" s="288">
        <f t="shared" si="6"/>
        <v>0.12000000000000001</v>
      </c>
      <c r="V21" s="288">
        <f t="shared" si="6"/>
        <v>0.15</v>
      </c>
      <c r="W21" s="288">
        <f t="shared" si="6"/>
        <v>0.14000000000000001</v>
      </c>
      <c r="X21" s="288">
        <f t="shared" si="6"/>
        <v>0.02</v>
      </c>
      <c r="Y21" s="476">
        <f t="shared" ref="Y21:Y22" si="7">SUM(M21:X21)</f>
        <v>1</v>
      </c>
      <c r="Z21" s="991">
        <v>0.1</v>
      </c>
      <c r="AA21" s="937">
        <f>IF(OR(Y22=0,Z21=0),0,(Y22/Y21*Z21))</f>
        <v>0</v>
      </c>
      <c r="AB21" s="253"/>
      <c r="AC21" s="681"/>
      <c r="AD21" s="681"/>
      <c r="AE21" s="681"/>
      <c r="AF21" s="681"/>
      <c r="AG21" s="681"/>
      <c r="AH21" s="681"/>
      <c r="AI21" s="681"/>
      <c r="AJ21" s="681"/>
      <c r="AK21" s="681"/>
      <c r="AL21" s="681"/>
      <c r="AM21" s="681"/>
      <c r="AN21" s="681"/>
      <c r="AO21" s="255"/>
      <c r="AP21" s="255"/>
    </row>
    <row r="22" spans="1:42" ht="40.5" customHeight="1">
      <c r="A22" s="687"/>
      <c r="B22" s="680"/>
      <c r="C22" s="684"/>
      <c r="D22" s="684"/>
      <c r="E22" s="684"/>
      <c r="F22" s="684"/>
      <c r="G22" s="680"/>
      <c r="H22" s="680"/>
      <c r="I22" s="688"/>
      <c r="J22" s="680"/>
      <c r="K22" s="680"/>
      <c r="L22" s="266" t="s">
        <v>377</v>
      </c>
      <c r="M22" s="290">
        <f t="shared" ref="M22:X22" si="8">M37</f>
        <v>0</v>
      </c>
      <c r="N22" s="290">
        <f t="shared" si="8"/>
        <v>0</v>
      </c>
      <c r="O22" s="290">
        <f t="shared" si="8"/>
        <v>0</v>
      </c>
      <c r="P22" s="290">
        <f t="shared" si="8"/>
        <v>0</v>
      </c>
      <c r="Q22" s="290">
        <f t="shared" si="8"/>
        <v>0</v>
      </c>
      <c r="R22" s="290">
        <f t="shared" si="8"/>
        <v>0</v>
      </c>
      <c r="S22" s="290">
        <f t="shared" si="8"/>
        <v>0</v>
      </c>
      <c r="T22" s="290">
        <f t="shared" si="8"/>
        <v>0</v>
      </c>
      <c r="U22" s="290">
        <f t="shared" si="8"/>
        <v>0</v>
      </c>
      <c r="V22" s="290">
        <f t="shared" si="8"/>
        <v>0</v>
      </c>
      <c r="W22" s="290">
        <f t="shared" si="8"/>
        <v>0</v>
      </c>
      <c r="X22" s="290">
        <f t="shared" si="8"/>
        <v>0</v>
      </c>
      <c r="Y22" s="479">
        <f t="shared" si="7"/>
        <v>0</v>
      </c>
      <c r="Z22" s="684"/>
      <c r="AA22" s="684"/>
      <c r="AB22" s="253"/>
      <c r="AC22" s="680"/>
      <c r="AD22" s="680"/>
      <c r="AE22" s="680"/>
      <c r="AF22" s="680"/>
      <c r="AG22" s="680"/>
      <c r="AH22" s="680"/>
      <c r="AI22" s="680"/>
      <c r="AJ22" s="680"/>
      <c r="AK22" s="680"/>
      <c r="AL22" s="680"/>
      <c r="AM22" s="680"/>
      <c r="AN22" s="680"/>
      <c r="AO22" s="255"/>
      <c r="AP22" s="255"/>
    </row>
    <row r="23" spans="1:42" ht="28.5" customHeight="1">
      <c r="A23" s="687"/>
      <c r="B23" s="487"/>
      <c r="C23" s="933"/>
      <c r="D23" s="890"/>
      <c r="E23" s="890"/>
      <c r="F23" s="890"/>
      <c r="G23" s="890"/>
      <c r="H23" s="890"/>
      <c r="I23" s="890"/>
      <c r="J23" s="882"/>
      <c r="K23" s="488"/>
      <c r="L23" s="489"/>
      <c r="M23" s="489"/>
      <c r="N23" s="489"/>
      <c r="O23" s="489"/>
      <c r="P23" s="489"/>
      <c r="Q23" s="489"/>
      <c r="R23" s="489"/>
      <c r="S23" s="489"/>
      <c r="T23" s="489"/>
      <c r="U23" s="489"/>
      <c r="V23" s="489"/>
      <c r="W23" s="489"/>
      <c r="X23" s="489"/>
      <c r="Y23" s="488"/>
      <c r="Z23" s="463" t="s">
        <v>379</v>
      </c>
      <c r="AA23" s="488"/>
      <c r="AB23" s="253"/>
      <c r="AC23" s="877"/>
      <c r="AD23" s="748"/>
      <c r="AE23" s="748"/>
      <c r="AF23" s="748"/>
      <c r="AG23" s="748"/>
      <c r="AH23" s="748"/>
      <c r="AI23" s="748"/>
      <c r="AJ23" s="748"/>
      <c r="AK23" s="748"/>
      <c r="AL23" s="748"/>
      <c r="AM23" s="748"/>
      <c r="AN23" s="749"/>
      <c r="AO23" s="255"/>
      <c r="AP23" s="255"/>
    </row>
    <row r="24" spans="1:42" ht="18" customHeight="1">
      <c r="A24" s="687"/>
      <c r="B24" s="678" t="s">
        <v>369</v>
      </c>
      <c r="C24" s="788" t="s">
        <v>841</v>
      </c>
      <c r="D24" s="690"/>
      <c r="E24" s="690"/>
      <c r="F24" s="690"/>
      <c r="G24" s="690"/>
      <c r="H24" s="690"/>
      <c r="I24" s="690"/>
      <c r="J24" s="679"/>
      <c r="K24" s="681" t="s">
        <v>840</v>
      </c>
      <c r="L24" s="263" t="s">
        <v>44</v>
      </c>
      <c r="M24" s="288"/>
      <c r="N24" s="583"/>
      <c r="O24" s="583">
        <v>0.05</v>
      </c>
      <c r="P24" s="583">
        <v>0.15</v>
      </c>
      <c r="Q24" s="583">
        <v>0.3</v>
      </c>
      <c r="R24" s="288">
        <v>0.3</v>
      </c>
      <c r="S24" s="288">
        <v>0.2</v>
      </c>
      <c r="T24" s="288"/>
      <c r="U24" s="288"/>
      <c r="V24" s="288"/>
      <c r="W24" s="288"/>
      <c r="X24" s="288"/>
      <c r="Y24" s="476">
        <f t="shared" ref="Y24:Y37" si="9">SUM(M24:X24)</f>
        <v>1</v>
      </c>
      <c r="Z24" s="814">
        <v>0.1</v>
      </c>
      <c r="AA24" s="936">
        <f>IF(OR(Y25=0,Z24=0),0,(Y25/Y24*Z24))</f>
        <v>0</v>
      </c>
      <c r="AB24" s="253"/>
      <c r="AC24" s="681"/>
      <c r="AD24" s="681"/>
      <c r="AE24" s="681"/>
      <c r="AF24" s="681"/>
      <c r="AG24" s="681"/>
      <c r="AH24" s="681"/>
      <c r="AI24" s="681"/>
      <c r="AJ24" s="681"/>
      <c r="AK24" s="681"/>
      <c r="AL24" s="681"/>
      <c r="AM24" s="681"/>
      <c r="AN24" s="681"/>
      <c r="AO24" s="255"/>
      <c r="AP24" s="255"/>
    </row>
    <row r="25" spans="1:42" ht="18" customHeight="1">
      <c r="A25" s="687"/>
      <c r="B25" s="680"/>
      <c r="C25" s="691"/>
      <c r="D25" s="691"/>
      <c r="E25" s="691"/>
      <c r="F25" s="691"/>
      <c r="G25" s="691"/>
      <c r="H25" s="691"/>
      <c r="I25" s="691"/>
      <c r="J25" s="680"/>
      <c r="K25" s="680"/>
      <c r="L25" s="275" t="s">
        <v>377</v>
      </c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479">
        <f t="shared" si="9"/>
        <v>0</v>
      </c>
      <c r="Z25" s="680"/>
      <c r="AA25" s="684"/>
      <c r="AB25" s="253"/>
      <c r="AC25" s="680"/>
      <c r="AD25" s="680"/>
      <c r="AE25" s="680"/>
      <c r="AF25" s="680"/>
      <c r="AG25" s="680"/>
      <c r="AH25" s="680"/>
      <c r="AI25" s="680"/>
      <c r="AJ25" s="680"/>
      <c r="AK25" s="680"/>
      <c r="AL25" s="680"/>
      <c r="AM25" s="680"/>
      <c r="AN25" s="680"/>
      <c r="AO25" s="255"/>
      <c r="AP25" s="255"/>
    </row>
    <row r="26" spans="1:42" ht="18" customHeight="1">
      <c r="A26" s="687"/>
      <c r="B26" s="678" t="s">
        <v>369</v>
      </c>
      <c r="C26" s="788" t="s">
        <v>842</v>
      </c>
      <c r="D26" s="690"/>
      <c r="E26" s="690"/>
      <c r="F26" s="690"/>
      <c r="G26" s="690"/>
      <c r="H26" s="690"/>
      <c r="I26" s="690"/>
      <c r="J26" s="679"/>
      <c r="K26" s="681" t="s">
        <v>840</v>
      </c>
      <c r="L26" s="263" t="s">
        <v>44</v>
      </c>
      <c r="M26" s="288"/>
      <c r="N26" s="288"/>
      <c r="O26" s="288">
        <v>0.05</v>
      </c>
      <c r="P26" s="288">
        <v>0.1</v>
      </c>
      <c r="Q26" s="288">
        <v>0.2</v>
      </c>
      <c r="R26" s="288">
        <v>0.3</v>
      </c>
      <c r="S26" s="288">
        <v>0.2</v>
      </c>
      <c r="T26" s="288">
        <v>0.1</v>
      </c>
      <c r="U26" s="288">
        <v>0.05</v>
      </c>
      <c r="V26" s="288"/>
      <c r="W26" s="288"/>
      <c r="X26" s="288"/>
      <c r="Y26" s="476">
        <f t="shared" si="9"/>
        <v>1</v>
      </c>
      <c r="Z26" s="814">
        <v>0.2</v>
      </c>
      <c r="AA26" s="936">
        <f>IF(OR(Y27=0,Z26=0),0,(Y27/Y26*Z26))</f>
        <v>0</v>
      </c>
      <c r="AB26" s="253"/>
      <c r="AC26" s="709"/>
      <c r="AD26" s="681"/>
      <c r="AE26" s="681"/>
      <c r="AF26" s="681"/>
      <c r="AG26" s="681"/>
      <c r="AH26" s="681"/>
      <c r="AI26" s="681"/>
      <c r="AJ26" s="681"/>
      <c r="AK26" s="681"/>
      <c r="AL26" s="681"/>
      <c r="AM26" s="681"/>
      <c r="AN26" s="681"/>
      <c r="AO26" s="255"/>
      <c r="AP26" s="255"/>
    </row>
    <row r="27" spans="1:42" ht="18" customHeight="1">
      <c r="A27" s="687"/>
      <c r="B27" s="680"/>
      <c r="C27" s="691"/>
      <c r="D27" s="691"/>
      <c r="E27" s="691"/>
      <c r="F27" s="691"/>
      <c r="G27" s="691"/>
      <c r="H27" s="691"/>
      <c r="I27" s="691"/>
      <c r="J27" s="680"/>
      <c r="K27" s="680"/>
      <c r="L27" s="275" t="s">
        <v>377</v>
      </c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479">
        <f t="shared" si="9"/>
        <v>0</v>
      </c>
      <c r="Z27" s="680"/>
      <c r="AA27" s="684"/>
      <c r="AB27" s="253"/>
      <c r="AC27" s="680"/>
      <c r="AD27" s="680"/>
      <c r="AE27" s="680"/>
      <c r="AF27" s="680"/>
      <c r="AG27" s="680"/>
      <c r="AH27" s="680"/>
      <c r="AI27" s="680"/>
      <c r="AJ27" s="680"/>
      <c r="AK27" s="680"/>
      <c r="AL27" s="680"/>
      <c r="AM27" s="680"/>
      <c r="AN27" s="680"/>
      <c r="AO27" s="255"/>
      <c r="AP27" s="255"/>
    </row>
    <row r="28" spans="1:42" ht="18" customHeight="1">
      <c r="A28" s="687"/>
      <c r="B28" s="694" t="s">
        <v>369</v>
      </c>
      <c r="C28" s="790" t="s">
        <v>843</v>
      </c>
      <c r="D28" s="783"/>
      <c r="E28" s="783"/>
      <c r="F28" s="783"/>
      <c r="G28" s="783"/>
      <c r="H28" s="783"/>
      <c r="I28" s="783"/>
      <c r="J28" s="784"/>
      <c r="K28" s="686" t="s">
        <v>840</v>
      </c>
      <c r="L28" s="263" t="s">
        <v>44</v>
      </c>
      <c r="M28" s="288"/>
      <c r="N28" s="288"/>
      <c r="O28" s="288"/>
      <c r="P28" s="288">
        <v>0.05</v>
      </c>
      <c r="Q28" s="288">
        <v>0.05</v>
      </c>
      <c r="R28" s="288">
        <v>0.2</v>
      </c>
      <c r="S28" s="288">
        <v>0.2</v>
      </c>
      <c r="T28" s="288">
        <v>0.2</v>
      </c>
      <c r="U28" s="288">
        <v>0.1</v>
      </c>
      <c r="V28" s="288">
        <v>0.1</v>
      </c>
      <c r="W28" s="288">
        <v>0.1</v>
      </c>
      <c r="X28" s="288"/>
      <c r="Y28" s="476">
        <f t="shared" si="9"/>
        <v>0.99999999999999989</v>
      </c>
      <c r="Z28" s="814">
        <v>0.3</v>
      </c>
      <c r="AA28" s="936">
        <f>IF(OR(Y29=0,Z28=0),0,(Y29/Y28*Z28))</f>
        <v>0</v>
      </c>
      <c r="AB28" s="253"/>
      <c r="AC28" s="681"/>
      <c r="AD28" s="681"/>
      <c r="AE28" s="681"/>
      <c r="AF28" s="681"/>
      <c r="AG28" s="681"/>
      <c r="AH28" s="681"/>
      <c r="AI28" s="681"/>
      <c r="AJ28" s="681"/>
      <c r="AK28" s="681"/>
      <c r="AL28" s="681"/>
      <c r="AM28" s="681"/>
      <c r="AN28" s="681"/>
      <c r="AO28" s="255"/>
      <c r="AP28" s="255"/>
    </row>
    <row r="29" spans="1:42" ht="18" customHeight="1">
      <c r="A29" s="687"/>
      <c r="B29" s="688"/>
      <c r="C29" s="707"/>
      <c r="D29" s="691"/>
      <c r="E29" s="691"/>
      <c r="F29" s="691"/>
      <c r="G29" s="691"/>
      <c r="H29" s="691"/>
      <c r="I29" s="691"/>
      <c r="J29" s="680"/>
      <c r="K29" s="688"/>
      <c r="L29" s="275" t="s">
        <v>377</v>
      </c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479">
        <f t="shared" si="9"/>
        <v>0</v>
      </c>
      <c r="Z29" s="680"/>
      <c r="AA29" s="684"/>
      <c r="AB29" s="253"/>
      <c r="AC29" s="680"/>
      <c r="AD29" s="680"/>
      <c r="AE29" s="680"/>
      <c r="AF29" s="680"/>
      <c r="AG29" s="680"/>
      <c r="AH29" s="680"/>
      <c r="AI29" s="680"/>
      <c r="AJ29" s="680"/>
      <c r="AK29" s="680"/>
      <c r="AL29" s="680"/>
      <c r="AM29" s="680"/>
      <c r="AN29" s="680"/>
      <c r="AO29" s="255"/>
      <c r="AP29" s="255"/>
    </row>
    <row r="30" spans="1:42" ht="18" customHeight="1">
      <c r="A30" s="687"/>
      <c r="B30" s="694" t="s">
        <v>369</v>
      </c>
      <c r="C30" s="790" t="s">
        <v>844</v>
      </c>
      <c r="D30" s="783"/>
      <c r="E30" s="783"/>
      <c r="F30" s="783"/>
      <c r="G30" s="783"/>
      <c r="H30" s="783"/>
      <c r="I30" s="783"/>
      <c r="J30" s="784"/>
      <c r="K30" s="686" t="s">
        <v>840</v>
      </c>
      <c r="L30" s="263" t="s">
        <v>44</v>
      </c>
      <c r="M30" s="288"/>
      <c r="N30" s="288"/>
      <c r="O30" s="288"/>
      <c r="P30" s="288"/>
      <c r="Q30" s="288"/>
      <c r="R30" s="288"/>
      <c r="S30" s="288">
        <v>0.1</v>
      </c>
      <c r="T30" s="288">
        <v>0.2</v>
      </c>
      <c r="U30" s="288">
        <v>0.2</v>
      </c>
      <c r="V30" s="288">
        <v>0.3</v>
      </c>
      <c r="W30" s="288">
        <v>0.2</v>
      </c>
      <c r="X30" s="288"/>
      <c r="Y30" s="476">
        <f t="shared" si="9"/>
        <v>1</v>
      </c>
      <c r="Z30" s="814">
        <v>0.15</v>
      </c>
      <c r="AA30" s="936">
        <f>IF(OR(Y31=0,Z30=0),0,(Y31/Y30*Z30))</f>
        <v>0</v>
      </c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5"/>
      <c r="AP30" s="255"/>
    </row>
    <row r="31" spans="1:42" ht="18" customHeight="1">
      <c r="A31" s="687"/>
      <c r="B31" s="688"/>
      <c r="C31" s="707"/>
      <c r="D31" s="691"/>
      <c r="E31" s="691"/>
      <c r="F31" s="691"/>
      <c r="G31" s="691"/>
      <c r="H31" s="691"/>
      <c r="I31" s="691"/>
      <c r="J31" s="680"/>
      <c r="K31" s="688"/>
      <c r="L31" s="275" t="s">
        <v>377</v>
      </c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479">
        <f t="shared" si="9"/>
        <v>0</v>
      </c>
      <c r="Z31" s="680"/>
      <c r="AA31" s="684"/>
      <c r="AB31" s="253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5"/>
      <c r="AP31" s="255"/>
    </row>
    <row r="32" spans="1:42" ht="18" customHeight="1">
      <c r="A32" s="687"/>
      <c r="B32" s="694" t="s">
        <v>369</v>
      </c>
      <c r="C32" s="790" t="s">
        <v>845</v>
      </c>
      <c r="D32" s="783"/>
      <c r="E32" s="783"/>
      <c r="F32" s="783"/>
      <c r="G32" s="783"/>
      <c r="H32" s="783"/>
      <c r="I32" s="783"/>
      <c r="J32" s="784"/>
      <c r="K32" s="694" t="s">
        <v>840</v>
      </c>
      <c r="L32" s="263" t="s">
        <v>44</v>
      </c>
      <c r="M32" s="291"/>
      <c r="N32" s="291"/>
      <c r="O32" s="291"/>
      <c r="P32" s="291"/>
      <c r="Q32" s="291"/>
      <c r="R32" s="291"/>
      <c r="S32" s="291"/>
      <c r="T32" s="291"/>
      <c r="U32" s="291">
        <v>0.2</v>
      </c>
      <c r="V32" s="291">
        <v>0.3</v>
      </c>
      <c r="W32" s="291">
        <v>0.4</v>
      </c>
      <c r="X32" s="291">
        <v>0.1</v>
      </c>
      <c r="Y32" s="476">
        <f t="shared" si="9"/>
        <v>1</v>
      </c>
      <c r="Z32" s="814">
        <v>0.15</v>
      </c>
      <c r="AA32" s="936">
        <f>IF(OR(Y33=0,Z32=0),0,(Y33/Y32*Z32))</f>
        <v>0</v>
      </c>
      <c r="AB32" s="253"/>
      <c r="AC32" s="253"/>
      <c r="AD32" s="253"/>
      <c r="AE32" s="253"/>
      <c r="AF32" s="253"/>
      <c r="AG32" s="253"/>
      <c r="AH32" s="253"/>
      <c r="AI32" s="253"/>
      <c r="AJ32" s="253"/>
      <c r="AK32" s="253"/>
      <c r="AL32" s="253"/>
      <c r="AM32" s="253"/>
      <c r="AN32" s="253"/>
      <c r="AO32" s="255"/>
      <c r="AP32" s="255"/>
    </row>
    <row r="33" spans="1:42" ht="18" customHeight="1">
      <c r="A33" s="687"/>
      <c r="B33" s="688"/>
      <c r="C33" s="707"/>
      <c r="D33" s="691"/>
      <c r="E33" s="691"/>
      <c r="F33" s="691"/>
      <c r="G33" s="691"/>
      <c r="H33" s="691"/>
      <c r="I33" s="691"/>
      <c r="J33" s="680"/>
      <c r="K33" s="688"/>
      <c r="L33" s="275" t="s">
        <v>377</v>
      </c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479">
        <f t="shared" si="9"/>
        <v>0</v>
      </c>
      <c r="Z33" s="680"/>
      <c r="AA33" s="684"/>
      <c r="AB33" s="253"/>
      <c r="AC33" s="253"/>
      <c r="AD33" s="253"/>
      <c r="AE33" s="253"/>
      <c r="AF33" s="253"/>
      <c r="AG33" s="253"/>
      <c r="AH33" s="253"/>
      <c r="AI33" s="253"/>
      <c r="AJ33" s="253"/>
      <c r="AK33" s="253"/>
      <c r="AL33" s="253"/>
      <c r="AM33" s="253"/>
      <c r="AN33" s="253"/>
      <c r="AO33" s="255"/>
      <c r="AP33" s="255"/>
    </row>
    <row r="34" spans="1:42" ht="18" customHeight="1">
      <c r="A34" s="687"/>
      <c r="B34" s="694" t="s">
        <v>369</v>
      </c>
      <c r="C34" s="790" t="s">
        <v>847</v>
      </c>
      <c r="D34" s="783"/>
      <c r="E34" s="783"/>
      <c r="F34" s="783"/>
      <c r="G34" s="783"/>
      <c r="H34" s="783"/>
      <c r="I34" s="783"/>
      <c r="J34" s="784"/>
      <c r="K34" s="694" t="s">
        <v>840</v>
      </c>
      <c r="L34" s="263" t="s">
        <v>44</v>
      </c>
      <c r="M34" s="288"/>
      <c r="N34" s="288"/>
      <c r="O34" s="288"/>
      <c r="P34" s="288"/>
      <c r="Q34" s="288"/>
      <c r="R34" s="288">
        <v>0.05</v>
      </c>
      <c r="S34" s="288">
        <v>0.1</v>
      </c>
      <c r="T34" s="288">
        <v>0.1</v>
      </c>
      <c r="U34" s="288">
        <v>0.2</v>
      </c>
      <c r="V34" s="288">
        <v>0.3</v>
      </c>
      <c r="W34" s="288">
        <v>0.2</v>
      </c>
      <c r="X34" s="288">
        <v>0.05</v>
      </c>
      <c r="Y34" s="476">
        <f t="shared" si="9"/>
        <v>1</v>
      </c>
      <c r="Z34" s="973">
        <v>0.1</v>
      </c>
      <c r="AA34" s="972">
        <f>IF(OR(Y35=0,Z34=0),0,(Y35/Y34*Z34))</f>
        <v>0</v>
      </c>
      <c r="AB34" s="253"/>
      <c r="AC34" s="681"/>
      <c r="AD34" s="681"/>
      <c r="AE34" s="681"/>
      <c r="AF34" s="681"/>
      <c r="AG34" s="681"/>
      <c r="AH34" s="681"/>
      <c r="AI34" s="681"/>
      <c r="AJ34" s="681"/>
      <c r="AK34" s="681"/>
      <c r="AL34" s="681"/>
      <c r="AM34" s="681"/>
      <c r="AN34" s="681"/>
      <c r="AO34" s="255"/>
      <c r="AP34" s="255"/>
    </row>
    <row r="35" spans="1:42" ht="18" customHeight="1">
      <c r="A35" s="687"/>
      <c r="B35" s="688"/>
      <c r="C35" s="707"/>
      <c r="D35" s="691"/>
      <c r="E35" s="691"/>
      <c r="F35" s="691"/>
      <c r="G35" s="691"/>
      <c r="H35" s="691"/>
      <c r="I35" s="691"/>
      <c r="J35" s="680"/>
      <c r="K35" s="688"/>
      <c r="L35" s="275" t="s">
        <v>377</v>
      </c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479">
        <f t="shared" si="9"/>
        <v>0</v>
      </c>
      <c r="Z35" s="688"/>
      <c r="AA35" s="688"/>
      <c r="AB35" s="253"/>
      <c r="AC35" s="772"/>
      <c r="AD35" s="772"/>
      <c r="AE35" s="772"/>
      <c r="AF35" s="772"/>
      <c r="AG35" s="772"/>
      <c r="AH35" s="772"/>
      <c r="AI35" s="772"/>
      <c r="AJ35" s="772"/>
      <c r="AK35" s="772"/>
      <c r="AL35" s="772"/>
      <c r="AM35" s="772"/>
      <c r="AN35" s="772"/>
      <c r="AO35" s="255"/>
      <c r="AP35" s="255"/>
    </row>
    <row r="36" spans="1:42" ht="15.75" customHeight="1">
      <c r="A36" s="687"/>
      <c r="B36" s="580"/>
      <c r="C36" s="931" t="s">
        <v>383</v>
      </c>
      <c r="D36" s="893"/>
      <c r="E36" s="893"/>
      <c r="F36" s="893"/>
      <c r="G36" s="893"/>
      <c r="H36" s="893"/>
      <c r="I36" s="893"/>
      <c r="J36" s="894"/>
      <c r="K36" s="494"/>
      <c r="L36" s="495" t="s">
        <v>44</v>
      </c>
      <c r="M36" s="496">
        <f t="shared" ref="M36:X36" si="10">M24*$Z$24+M26*$Z$26+M28*$Z$28+M30*$Z$30+M34*$Z$34+M32*$Z$32</f>
        <v>0</v>
      </c>
      <c r="N36" s="496">
        <f t="shared" si="10"/>
        <v>0</v>
      </c>
      <c r="O36" s="496">
        <f t="shared" si="10"/>
        <v>1.5000000000000003E-2</v>
      </c>
      <c r="P36" s="496">
        <f t="shared" si="10"/>
        <v>0.05</v>
      </c>
      <c r="Q36" s="496">
        <f t="shared" si="10"/>
        <v>8.5000000000000006E-2</v>
      </c>
      <c r="R36" s="496">
        <f t="shared" si="10"/>
        <v>0.155</v>
      </c>
      <c r="S36" s="496">
        <f t="shared" si="10"/>
        <v>0.14500000000000002</v>
      </c>
      <c r="T36" s="496">
        <f t="shared" si="10"/>
        <v>0.12</v>
      </c>
      <c r="U36" s="496">
        <f t="shared" si="10"/>
        <v>0.12000000000000001</v>
      </c>
      <c r="V36" s="496">
        <f t="shared" si="10"/>
        <v>0.15</v>
      </c>
      <c r="W36" s="496">
        <f t="shared" si="10"/>
        <v>0.14000000000000001</v>
      </c>
      <c r="X36" s="496">
        <f t="shared" si="10"/>
        <v>0.02</v>
      </c>
      <c r="Y36" s="476">
        <f t="shared" si="9"/>
        <v>1</v>
      </c>
      <c r="Z36" s="935">
        <f>SUM(Z24:Z35)</f>
        <v>1.0000000000000002</v>
      </c>
      <c r="AA36" s="936">
        <f>IF(OR(Y37=0,Z36=0),0,(Y37/Y36*Z36))</f>
        <v>0</v>
      </c>
      <c r="AB36" s="253"/>
      <c r="AC36" s="1006"/>
      <c r="AD36" s="690"/>
      <c r="AE36" s="690"/>
      <c r="AF36" s="690"/>
      <c r="AG36" s="690"/>
      <c r="AH36" s="690"/>
      <c r="AI36" s="690"/>
      <c r="AJ36" s="690"/>
      <c r="AK36" s="690"/>
      <c r="AL36" s="690"/>
      <c r="AM36" s="690"/>
      <c r="AN36" s="679"/>
      <c r="AO36" s="255"/>
      <c r="AP36" s="255"/>
    </row>
    <row r="37" spans="1:42" ht="15.75" customHeight="1">
      <c r="A37" s="687"/>
      <c r="B37" s="581"/>
      <c r="C37" s="906"/>
      <c r="D37" s="786"/>
      <c r="E37" s="786"/>
      <c r="F37" s="786"/>
      <c r="G37" s="786"/>
      <c r="H37" s="786"/>
      <c r="I37" s="786"/>
      <c r="J37" s="772"/>
      <c r="K37" s="471"/>
      <c r="L37" s="497" t="s">
        <v>377</v>
      </c>
      <c r="M37" s="498">
        <f t="shared" ref="M37:X37" si="11">M25*$Z$24+M27*$Z$26+M29*$Z$28+M31*$Z$30+M35*$Z$34+M33*$Z$32</f>
        <v>0</v>
      </c>
      <c r="N37" s="498">
        <f t="shared" si="11"/>
        <v>0</v>
      </c>
      <c r="O37" s="498">
        <f t="shared" si="11"/>
        <v>0</v>
      </c>
      <c r="P37" s="498">
        <f t="shared" si="11"/>
        <v>0</v>
      </c>
      <c r="Q37" s="498">
        <f t="shared" si="11"/>
        <v>0</v>
      </c>
      <c r="R37" s="498">
        <f t="shared" si="11"/>
        <v>0</v>
      </c>
      <c r="S37" s="498">
        <f t="shared" si="11"/>
        <v>0</v>
      </c>
      <c r="T37" s="498">
        <f t="shared" si="11"/>
        <v>0</v>
      </c>
      <c r="U37" s="498">
        <f t="shared" si="11"/>
        <v>0</v>
      </c>
      <c r="V37" s="498">
        <f t="shared" si="11"/>
        <v>0</v>
      </c>
      <c r="W37" s="498">
        <f t="shared" si="11"/>
        <v>0</v>
      </c>
      <c r="X37" s="498">
        <f t="shared" si="11"/>
        <v>0</v>
      </c>
      <c r="Y37" s="499">
        <f t="shared" si="9"/>
        <v>0</v>
      </c>
      <c r="Z37" s="873"/>
      <c r="AA37" s="873"/>
      <c r="AB37" s="253"/>
      <c r="AC37" s="707"/>
      <c r="AD37" s="691"/>
      <c r="AE37" s="691"/>
      <c r="AF37" s="691"/>
      <c r="AG37" s="691"/>
      <c r="AH37" s="691"/>
      <c r="AI37" s="691"/>
      <c r="AJ37" s="691"/>
      <c r="AK37" s="691"/>
      <c r="AL37" s="691"/>
      <c r="AM37" s="691"/>
      <c r="AN37" s="680"/>
      <c r="AO37" s="255"/>
      <c r="AP37" s="255"/>
    </row>
    <row r="38" spans="1:42" ht="42" customHeight="1">
      <c r="A38" s="687"/>
      <c r="B38" s="412" t="s">
        <v>11</v>
      </c>
      <c r="C38" s="411" t="s">
        <v>12</v>
      </c>
      <c r="D38" s="411" t="s">
        <v>13</v>
      </c>
      <c r="E38" s="411" t="s">
        <v>14</v>
      </c>
      <c r="F38" s="411" t="s">
        <v>15</v>
      </c>
      <c r="G38" s="411" t="s">
        <v>16</v>
      </c>
      <c r="H38" s="475" t="s">
        <v>17</v>
      </c>
      <c r="I38" s="475" t="s">
        <v>18</v>
      </c>
      <c r="J38" s="411" t="s">
        <v>19</v>
      </c>
      <c r="K38" s="411" t="s">
        <v>20</v>
      </c>
      <c r="L38" s="475" t="s">
        <v>48</v>
      </c>
      <c r="M38" s="476" t="s">
        <v>49</v>
      </c>
      <c r="N38" s="476" t="s">
        <v>50</v>
      </c>
      <c r="O38" s="476" t="s">
        <v>51</v>
      </c>
      <c r="P38" s="476" t="s">
        <v>52</v>
      </c>
      <c r="Q38" s="476" t="s">
        <v>53</v>
      </c>
      <c r="R38" s="476" t="s">
        <v>54</v>
      </c>
      <c r="S38" s="476" t="s">
        <v>55</v>
      </c>
      <c r="T38" s="476" t="s">
        <v>56</v>
      </c>
      <c r="U38" s="476" t="s">
        <v>57</v>
      </c>
      <c r="V38" s="476" t="s">
        <v>58</v>
      </c>
      <c r="W38" s="476" t="s">
        <v>59</v>
      </c>
      <c r="X38" s="476" t="s">
        <v>60</v>
      </c>
      <c r="Y38" s="476" t="s">
        <v>61</v>
      </c>
      <c r="Z38" s="412" t="s">
        <v>365</v>
      </c>
      <c r="AA38" s="416" t="s">
        <v>366</v>
      </c>
      <c r="AB38" s="253"/>
      <c r="AC38" s="166" t="s">
        <v>65</v>
      </c>
      <c r="AD38" s="166" t="s">
        <v>66</v>
      </c>
      <c r="AE38" s="166" t="s">
        <v>67</v>
      </c>
      <c r="AF38" s="166" t="s">
        <v>68</v>
      </c>
      <c r="AG38" s="166" t="s">
        <v>69</v>
      </c>
      <c r="AH38" s="166" t="s">
        <v>70</v>
      </c>
      <c r="AI38" s="166" t="s">
        <v>71</v>
      </c>
      <c r="AJ38" s="166" t="s">
        <v>72</v>
      </c>
      <c r="AK38" s="166" t="s">
        <v>73</v>
      </c>
      <c r="AL38" s="166" t="s">
        <v>74</v>
      </c>
      <c r="AM38" s="166" t="s">
        <v>75</v>
      </c>
      <c r="AN38" s="166" t="s">
        <v>367</v>
      </c>
      <c r="AO38" s="255"/>
      <c r="AP38" s="255"/>
    </row>
    <row r="39" spans="1:42" ht="31.5" customHeight="1">
      <c r="A39" s="687"/>
      <c r="B39" s="678" t="s">
        <v>645</v>
      </c>
      <c r="C39" s="898" t="s">
        <v>212</v>
      </c>
      <c r="D39" s="898" t="s">
        <v>727</v>
      </c>
      <c r="E39" s="898" t="s">
        <v>406</v>
      </c>
      <c r="F39" s="898" t="s">
        <v>423</v>
      </c>
      <c r="G39" s="681" t="s">
        <v>374</v>
      </c>
      <c r="H39" s="681">
        <v>4</v>
      </c>
      <c r="I39" s="992" t="s">
        <v>849</v>
      </c>
      <c r="J39" s="681" t="s">
        <v>375</v>
      </c>
      <c r="K39" s="681" t="s">
        <v>828</v>
      </c>
      <c r="L39" s="263" t="s">
        <v>44</v>
      </c>
      <c r="M39" s="288">
        <f t="shared" ref="M39:X39" si="12">M50</f>
        <v>0</v>
      </c>
      <c r="N39" s="288">
        <f t="shared" si="12"/>
        <v>0</v>
      </c>
      <c r="O39" s="288">
        <f t="shared" si="12"/>
        <v>0.05</v>
      </c>
      <c r="P39" s="288">
        <f t="shared" si="12"/>
        <v>0.13750000000000001</v>
      </c>
      <c r="Q39" s="288">
        <f t="shared" si="12"/>
        <v>0.13750000000000001</v>
      </c>
      <c r="R39" s="288">
        <f t="shared" si="12"/>
        <v>0.15</v>
      </c>
      <c r="S39" s="288">
        <f t="shared" si="12"/>
        <v>0.15</v>
      </c>
      <c r="T39" s="288">
        <f t="shared" si="12"/>
        <v>0.1</v>
      </c>
      <c r="U39" s="288">
        <f t="shared" si="12"/>
        <v>0.1</v>
      </c>
      <c r="V39" s="288">
        <f t="shared" si="12"/>
        <v>8.7499999999999994E-2</v>
      </c>
      <c r="W39" s="288">
        <f t="shared" si="12"/>
        <v>8.7499999999999994E-2</v>
      </c>
      <c r="X39" s="288">
        <f t="shared" si="12"/>
        <v>0</v>
      </c>
      <c r="Y39" s="476">
        <f t="shared" ref="Y39:Y40" si="13">SUM(M39:X39)</f>
        <v>1</v>
      </c>
      <c r="Z39" s="991">
        <v>0.05</v>
      </c>
      <c r="AA39" s="937">
        <f>IF(OR(Y40=0,Z39=0),0,(Y40/Y39*Z39))</f>
        <v>0</v>
      </c>
      <c r="AB39" s="253"/>
      <c r="AC39" s="681"/>
      <c r="AD39" s="681"/>
      <c r="AE39" s="681"/>
      <c r="AF39" s="681"/>
      <c r="AG39" s="681"/>
      <c r="AH39" s="681"/>
      <c r="AI39" s="681"/>
      <c r="AJ39" s="681"/>
      <c r="AK39" s="681"/>
      <c r="AL39" s="681"/>
      <c r="AM39" s="681"/>
      <c r="AN39" s="681"/>
      <c r="AO39" s="255"/>
      <c r="AP39" s="255"/>
    </row>
    <row r="40" spans="1:42" ht="42" customHeight="1">
      <c r="A40" s="687"/>
      <c r="B40" s="680"/>
      <c r="C40" s="684"/>
      <c r="D40" s="684"/>
      <c r="E40" s="684"/>
      <c r="F40" s="684"/>
      <c r="G40" s="680"/>
      <c r="H40" s="680"/>
      <c r="I40" s="684"/>
      <c r="J40" s="680"/>
      <c r="K40" s="680"/>
      <c r="L40" s="266" t="s">
        <v>377</v>
      </c>
      <c r="M40" s="290">
        <f t="shared" ref="M40:X40" si="14">M51</f>
        <v>0</v>
      </c>
      <c r="N40" s="290">
        <f t="shared" si="14"/>
        <v>0</v>
      </c>
      <c r="O40" s="290">
        <f t="shared" si="14"/>
        <v>0</v>
      </c>
      <c r="P40" s="290">
        <f t="shared" si="14"/>
        <v>0</v>
      </c>
      <c r="Q40" s="290">
        <f t="shared" si="14"/>
        <v>0</v>
      </c>
      <c r="R40" s="290">
        <f t="shared" si="14"/>
        <v>0</v>
      </c>
      <c r="S40" s="290">
        <f t="shared" si="14"/>
        <v>0</v>
      </c>
      <c r="T40" s="290">
        <f t="shared" si="14"/>
        <v>0</v>
      </c>
      <c r="U40" s="290">
        <f t="shared" si="14"/>
        <v>0</v>
      </c>
      <c r="V40" s="290">
        <f t="shared" si="14"/>
        <v>0</v>
      </c>
      <c r="W40" s="290">
        <f t="shared" si="14"/>
        <v>0</v>
      </c>
      <c r="X40" s="290">
        <f t="shared" si="14"/>
        <v>0</v>
      </c>
      <c r="Y40" s="479">
        <f t="shared" si="13"/>
        <v>0</v>
      </c>
      <c r="Z40" s="684"/>
      <c r="AA40" s="684"/>
      <c r="AB40" s="253"/>
      <c r="AC40" s="680"/>
      <c r="AD40" s="680"/>
      <c r="AE40" s="680"/>
      <c r="AF40" s="680"/>
      <c r="AG40" s="680"/>
      <c r="AH40" s="680"/>
      <c r="AI40" s="680"/>
      <c r="AJ40" s="680"/>
      <c r="AK40" s="680"/>
      <c r="AL40" s="680"/>
      <c r="AM40" s="680"/>
      <c r="AN40" s="680"/>
      <c r="AO40" s="255"/>
      <c r="AP40" s="255"/>
    </row>
    <row r="41" spans="1:42" ht="22.5" customHeight="1">
      <c r="A41" s="687"/>
      <c r="B41" s="584"/>
      <c r="C41" s="993" t="s">
        <v>378</v>
      </c>
      <c r="D41" s="890"/>
      <c r="E41" s="890"/>
      <c r="F41" s="890"/>
      <c r="G41" s="890"/>
      <c r="H41" s="890"/>
      <c r="I41" s="890"/>
      <c r="J41" s="882"/>
      <c r="K41" s="488"/>
      <c r="L41" s="489"/>
      <c r="M41" s="585"/>
      <c r="N41" s="585"/>
      <c r="O41" s="585"/>
      <c r="P41" s="585"/>
      <c r="Q41" s="585"/>
      <c r="R41" s="585"/>
      <c r="S41" s="585"/>
      <c r="T41" s="585"/>
      <c r="U41" s="585"/>
      <c r="V41" s="585"/>
      <c r="W41" s="585"/>
      <c r="X41" s="585"/>
      <c r="Y41" s="511"/>
      <c r="Z41" s="510" t="s">
        <v>379</v>
      </c>
      <c r="AA41" s="511"/>
      <c r="AB41" s="253"/>
      <c r="AC41" s="939"/>
      <c r="AD41" s="691"/>
      <c r="AE41" s="691"/>
      <c r="AF41" s="691"/>
      <c r="AG41" s="691"/>
      <c r="AH41" s="691"/>
      <c r="AI41" s="691"/>
      <c r="AJ41" s="691"/>
      <c r="AK41" s="691"/>
      <c r="AL41" s="691"/>
      <c r="AM41" s="691"/>
      <c r="AN41" s="680"/>
      <c r="AO41" s="255"/>
      <c r="AP41" s="255"/>
    </row>
    <row r="42" spans="1:42" ht="22.5" customHeight="1">
      <c r="A42" s="687"/>
      <c r="B42" s="678" t="s">
        <v>645</v>
      </c>
      <c r="C42" s="788" t="s">
        <v>850</v>
      </c>
      <c r="D42" s="690"/>
      <c r="E42" s="690"/>
      <c r="F42" s="690"/>
      <c r="G42" s="690"/>
      <c r="H42" s="690"/>
      <c r="I42" s="690"/>
      <c r="J42" s="679"/>
      <c r="K42" s="681" t="s">
        <v>828</v>
      </c>
      <c r="L42" s="263" t="s">
        <v>44</v>
      </c>
      <c r="M42" s="586"/>
      <c r="N42" s="586"/>
      <c r="O42" s="586">
        <v>0.2</v>
      </c>
      <c r="P42" s="586">
        <v>0.2</v>
      </c>
      <c r="Q42" s="586">
        <v>0.2</v>
      </c>
      <c r="R42" s="586">
        <v>0.2</v>
      </c>
      <c r="S42" s="586">
        <v>0.2</v>
      </c>
      <c r="T42" s="587"/>
      <c r="U42" s="587"/>
      <c r="V42" s="587"/>
      <c r="W42" s="288"/>
      <c r="X42" s="288"/>
      <c r="Y42" s="476">
        <f t="shared" ref="Y42:Y51" si="15">SUM(M42:X42)</f>
        <v>1</v>
      </c>
      <c r="Z42" s="814">
        <v>0.25</v>
      </c>
      <c r="AA42" s="936">
        <f>IF(OR(Y43=0,Z42=0),0,(Y43/Y42*Z42))</f>
        <v>0</v>
      </c>
      <c r="AB42" s="253"/>
      <c r="AC42" s="681"/>
      <c r="AD42" s="681"/>
      <c r="AE42" s="681"/>
      <c r="AF42" s="681"/>
      <c r="AG42" s="681"/>
      <c r="AH42" s="681"/>
      <c r="AI42" s="681"/>
      <c r="AJ42" s="681"/>
      <c r="AK42" s="681"/>
      <c r="AL42" s="681"/>
      <c r="AM42" s="681"/>
      <c r="AN42" s="681"/>
      <c r="AO42" s="255"/>
      <c r="AP42" s="255"/>
    </row>
    <row r="43" spans="1:42" ht="22.5" customHeight="1">
      <c r="A43" s="687"/>
      <c r="B43" s="680"/>
      <c r="C43" s="691"/>
      <c r="D43" s="691"/>
      <c r="E43" s="691"/>
      <c r="F43" s="691"/>
      <c r="G43" s="691"/>
      <c r="H43" s="691"/>
      <c r="I43" s="691"/>
      <c r="J43" s="680"/>
      <c r="K43" s="680"/>
      <c r="L43" s="275" t="s">
        <v>377</v>
      </c>
      <c r="M43" s="291"/>
      <c r="N43" s="291"/>
      <c r="O43" s="291"/>
      <c r="P43" s="291"/>
      <c r="Q43" s="587"/>
      <c r="R43" s="587"/>
      <c r="S43" s="587"/>
      <c r="T43" s="587"/>
      <c r="U43" s="587"/>
      <c r="V43" s="587"/>
      <c r="W43" s="291"/>
      <c r="X43" s="291"/>
      <c r="Y43" s="479">
        <f t="shared" si="15"/>
        <v>0</v>
      </c>
      <c r="Z43" s="680"/>
      <c r="AA43" s="684"/>
      <c r="AB43" s="253"/>
      <c r="AC43" s="680"/>
      <c r="AD43" s="680"/>
      <c r="AE43" s="680"/>
      <c r="AF43" s="680"/>
      <c r="AG43" s="680"/>
      <c r="AH43" s="680"/>
      <c r="AI43" s="680"/>
      <c r="AJ43" s="680"/>
      <c r="AK43" s="680"/>
      <c r="AL43" s="680"/>
      <c r="AM43" s="680"/>
      <c r="AN43" s="680"/>
      <c r="AO43" s="255"/>
      <c r="AP43" s="255"/>
    </row>
    <row r="44" spans="1:42" ht="22.5" customHeight="1">
      <c r="A44" s="687"/>
      <c r="B44" s="678" t="s">
        <v>645</v>
      </c>
      <c r="C44" s="788" t="s">
        <v>851</v>
      </c>
      <c r="D44" s="690"/>
      <c r="E44" s="690"/>
      <c r="F44" s="690"/>
      <c r="G44" s="690"/>
      <c r="H44" s="690"/>
      <c r="I44" s="690"/>
      <c r="J44" s="679"/>
      <c r="K44" s="681" t="s">
        <v>828</v>
      </c>
      <c r="L44" s="263" t="s">
        <v>44</v>
      </c>
      <c r="M44" s="587"/>
      <c r="N44" s="588"/>
      <c r="O44" s="588"/>
      <c r="P44" s="589">
        <v>0.1</v>
      </c>
      <c r="Q44" s="589">
        <v>0.1</v>
      </c>
      <c r="R44" s="589">
        <v>0.15</v>
      </c>
      <c r="S44" s="589">
        <v>0.15</v>
      </c>
      <c r="T44" s="589">
        <v>0.15</v>
      </c>
      <c r="U44" s="589">
        <v>0.15</v>
      </c>
      <c r="V44" s="589">
        <v>0.1</v>
      </c>
      <c r="W44" s="589">
        <v>0.1</v>
      </c>
      <c r="X44" s="288"/>
      <c r="Y44" s="476">
        <f t="shared" si="15"/>
        <v>1</v>
      </c>
      <c r="Z44" s="814">
        <v>0.25</v>
      </c>
      <c r="AA44" s="936">
        <f>IF(OR(Y45=0,Z44=0),0,(Y45/Y44*Z44))</f>
        <v>0</v>
      </c>
      <c r="AB44" s="253"/>
      <c r="AC44" s="681"/>
      <c r="AD44" s="681"/>
      <c r="AE44" s="681"/>
      <c r="AF44" s="681"/>
      <c r="AG44" s="681"/>
      <c r="AH44" s="681"/>
      <c r="AI44" s="681"/>
      <c r="AJ44" s="681"/>
      <c r="AK44" s="681"/>
      <c r="AL44" s="681"/>
      <c r="AM44" s="681"/>
      <c r="AN44" s="681"/>
      <c r="AO44" s="255"/>
      <c r="AP44" s="255"/>
    </row>
    <row r="45" spans="1:42" ht="22.5" customHeight="1">
      <c r="A45" s="687"/>
      <c r="B45" s="680"/>
      <c r="C45" s="691"/>
      <c r="D45" s="691"/>
      <c r="E45" s="691"/>
      <c r="F45" s="691"/>
      <c r="G45" s="691"/>
      <c r="H45" s="691"/>
      <c r="I45" s="691"/>
      <c r="J45" s="680"/>
      <c r="K45" s="680"/>
      <c r="L45" s="275" t="s">
        <v>377</v>
      </c>
      <c r="M45" s="587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479">
        <f t="shared" si="15"/>
        <v>0</v>
      </c>
      <c r="Z45" s="680"/>
      <c r="AA45" s="684"/>
      <c r="AB45" s="253"/>
      <c r="AC45" s="680"/>
      <c r="AD45" s="680"/>
      <c r="AE45" s="680"/>
      <c r="AF45" s="680"/>
      <c r="AG45" s="680"/>
      <c r="AH45" s="680"/>
      <c r="AI45" s="680"/>
      <c r="AJ45" s="680"/>
      <c r="AK45" s="680"/>
      <c r="AL45" s="680"/>
      <c r="AM45" s="680"/>
      <c r="AN45" s="680"/>
      <c r="AO45" s="255"/>
      <c r="AP45" s="255"/>
    </row>
    <row r="46" spans="1:42" ht="22.5" customHeight="1">
      <c r="A46" s="687"/>
      <c r="B46" s="678" t="s">
        <v>645</v>
      </c>
      <c r="C46" s="788" t="s">
        <v>852</v>
      </c>
      <c r="D46" s="690"/>
      <c r="E46" s="690"/>
      <c r="F46" s="690"/>
      <c r="G46" s="690"/>
      <c r="H46" s="690"/>
      <c r="I46" s="690"/>
      <c r="J46" s="679"/>
      <c r="K46" s="681" t="s">
        <v>828</v>
      </c>
      <c r="L46" s="263" t="s">
        <v>44</v>
      </c>
      <c r="M46" s="587"/>
      <c r="N46" s="587"/>
      <c r="O46" s="587"/>
      <c r="P46" s="587">
        <v>0.25</v>
      </c>
      <c r="Q46" s="587"/>
      <c r="R46" s="587">
        <v>0.25</v>
      </c>
      <c r="S46" s="587"/>
      <c r="T46" s="587">
        <v>0.25</v>
      </c>
      <c r="U46" s="587"/>
      <c r="V46" s="587">
        <v>0.25</v>
      </c>
      <c r="W46" s="288"/>
      <c r="X46" s="288"/>
      <c r="Y46" s="476">
        <f t="shared" si="15"/>
        <v>1</v>
      </c>
      <c r="Z46" s="814">
        <v>0.25</v>
      </c>
      <c r="AA46" s="936">
        <f>IF(OR(Y47=0,Z46=0),0,(Y47/Y46*Z46))</f>
        <v>0</v>
      </c>
      <c r="AB46" s="253"/>
      <c r="AC46" s="681"/>
      <c r="AD46" s="681"/>
      <c r="AE46" s="681"/>
      <c r="AF46" s="681"/>
      <c r="AG46" s="681"/>
      <c r="AH46" s="681"/>
      <c r="AI46" s="681"/>
      <c r="AJ46" s="681"/>
      <c r="AK46" s="681"/>
      <c r="AL46" s="681"/>
      <c r="AM46" s="681"/>
      <c r="AN46" s="681"/>
      <c r="AO46" s="255"/>
      <c r="AP46" s="255"/>
    </row>
    <row r="47" spans="1:42" ht="22.5" customHeight="1">
      <c r="A47" s="687"/>
      <c r="B47" s="680"/>
      <c r="C47" s="691"/>
      <c r="D47" s="691"/>
      <c r="E47" s="691"/>
      <c r="F47" s="691"/>
      <c r="G47" s="691"/>
      <c r="H47" s="691"/>
      <c r="I47" s="691"/>
      <c r="J47" s="680"/>
      <c r="K47" s="680"/>
      <c r="L47" s="275" t="s">
        <v>377</v>
      </c>
      <c r="M47" s="587"/>
      <c r="N47" s="587"/>
      <c r="O47" s="587"/>
      <c r="P47" s="587"/>
      <c r="Q47" s="291"/>
      <c r="R47" s="291"/>
      <c r="S47" s="291"/>
      <c r="T47" s="291"/>
      <c r="U47" s="291"/>
      <c r="V47" s="587"/>
      <c r="W47" s="291"/>
      <c r="X47" s="291"/>
      <c r="Y47" s="479">
        <f t="shared" si="15"/>
        <v>0</v>
      </c>
      <c r="Z47" s="680"/>
      <c r="AA47" s="684"/>
      <c r="AB47" s="253"/>
      <c r="AC47" s="680"/>
      <c r="AD47" s="680"/>
      <c r="AE47" s="680"/>
      <c r="AF47" s="680"/>
      <c r="AG47" s="680"/>
      <c r="AH47" s="680"/>
      <c r="AI47" s="680"/>
      <c r="AJ47" s="680"/>
      <c r="AK47" s="680"/>
      <c r="AL47" s="680"/>
      <c r="AM47" s="680"/>
      <c r="AN47" s="680"/>
      <c r="AO47" s="255"/>
      <c r="AP47" s="255"/>
    </row>
    <row r="48" spans="1:42" ht="22.5" customHeight="1">
      <c r="A48" s="687"/>
      <c r="B48" s="678" t="s">
        <v>645</v>
      </c>
      <c r="C48" s="788" t="s">
        <v>853</v>
      </c>
      <c r="D48" s="690"/>
      <c r="E48" s="690"/>
      <c r="F48" s="690"/>
      <c r="G48" s="690"/>
      <c r="H48" s="690"/>
      <c r="I48" s="690"/>
      <c r="J48" s="679"/>
      <c r="K48" s="681" t="s">
        <v>828</v>
      </c>
      <c r="L48" s="263" t="s">
        <v>44</v>
      </c>
      <c r="M48" s="288"/>
      <c r="N48" s="288"/>
      <c r="O48" s="288"/>
      <c r="P48" s="288"/>
      <c r="Q48" s="587">
        <v>0.25</v>
      </c>
      <c r="R48" s="288"/>
      <c r="S48" s="587">
        <v>0.25</v>
      </c>
      <c r="T48" s="587"/>
      <c r="U48" s="587">
        <v>0.25</v>
      </c>
      <c r="V48" s="586"/>
      <c r="W48" s="587">
        <v>0.25</v>
      </c>
      <c r="X48" s="288"/>
      <c r="Y48" s="476">
        <f t="shared" si="15"/>
        <v>1</v>
      </c>
      <c r="Z48" s="814">
        <v>0.25</v>
      </c>
      <c r="AA48" s="936">
        <f>IF(OR(Y49=0,Z48=0),0,(Y49/Y48*Z48))</f>
        <v>0</v>
      </c>
      <c r="AB48" s="253"/>
      <c r="AC48" s="681"/>
      <c r="AD48" s="681"/>
      <c r="AE48" s="681"/>
      <c r="AF48" s="681"/>
      <c r="AG48" s="681"/>
      <c r="AH48" s="681"/>
      <c r="AI48" s="681"/>
      <c r="AJ48" s="681"/>
      <c r="AK48" s="681"/>
      <c r="AL48" s="681"/>
      <c r="AM48" s="681"/>
      <c r="AN48" s="681"/>
      <c r="AO48" s="255"/>
      <c r="AP48" s="255"/>
    </row>
    <row r="49" spans="1:42" ht="22.5" customHeight="1">
      <c r="A49" s="687"/>
      <c r="B49" s="680"/>
      <c r="C49" s="691"/>
      <c r="D49" s="691"/>
      <c r="E49" s="691"/>
      <c r="F49" s="691"/>
      <c r="G49" s="691"/>
      <c r="H49" s="691"/>
      <c r="I49" s="691"/>
      <c r="J49" s="680"/>
      <c r="K49" s="680"/>
      <c r="L49" s="275" t="s">
        <v>377</v>
      </c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479">
        <f t="shared" si="15"/>
        <v>0</v>
      </c>
      <c r="Z49" s="680"/>
      <c r="AA49" s="684"/>
      <c r="AB49" s="253"/>
      <c r="AC49" s="680"/>
      <c r="AD49" s="680"/>
      <c r="AE49" s="680"/>
      <c r="AF49" s="680"/>
      <c r="AG49" s="680"/>
      <c r="AH49" s="680"/>
      <c r="AI49" s="680"/>
      <c r="AJ49" s="680"/>
      <c r="AK49" s="680"/>
      <c r="AL49" s="680"/>
      <c r="AM49" s="680"/>
      <c r="AN49" s="680"/>
      <c r="AO49" s="255"/>
      <c r="AP49" s="255"/>
    </row>
    <row r="50" spans="1:42" ht="15.75" customHeight="1">
      <c r="A50" s="687"/>
      <c r="B50" s="580"/>
      <c r="C50" s="931" t="s">
        <v>383</v>
      </c>
      <c r="D50" s="893"/>
      <c r="E50" s="893"/>
      <c r="F50" s="893"/>
      <c r="G50" s="893"/>
      <c r="H50" s="893"/>
      <c r="I50" s="893"/>
      <c r="J50" s="894"/>
      <c r="K50" s="494"/>
      <c r="L50" s="495" t="s">
        <v>44</v>
      </c>
      <c r="M50" s="496">
        <f t="shared" ref="M50:X50" si="16">M42*$Z$42+M44*$Z$44+M46*$Z$46+M48*$Z$48</f>
        <v>0</v>
      </c>
      <c r="N50" s="496">
        <f t="shared" si="16"/>
        <v>0</v>
      </c>
      <c r="O50" s="496">
        <f t="shared" si="16"/>
        <v>0.05</v>
      </c>
      <c r="P50" s="496">
        <f t="shared" si="16"/>
        <v>0.13750000000000001</v>
      </c>
      <c r="Q50" s="496">
        <f t="shared" si="16"/>
        <v>0.13750000000000001</v>
      </c>
      <c r="R50" s="496">
        <f t="shared" si="16"/>
        <v>0.15</v>
      </c>
      <c r="S50" s="496">
        <f t="shared" si="16"/>
        <v>0.15</v>
      </c>
      <c r="T50" s="496">
        <f t="shared" si="16"/>
        <v>0.1</v>
      </c>
      <c r="U50" s="496">
        <f t="shared" si="16"/>
        <v>0.1</v>
      </c>
      <c r="V50" s="496">
        <f t="shared" si="16"/>
        <v>8.7499999999999994E-2</v>
      </c>
      <c r="W50" s="496">
        <f t="shared" si="16"/>
        <v>8.7499999999999994E-2</v>
      </c>
      <c r="X50" s="496">
        <f t="shared" si="16"/>
        <v>0</v>
      </c>
      <c r="Y50" s="476">
        <f t="shared" si="15"/>
        <v>1</v>
      </c>
      <c r="Z50" s="935">
        <f>SUM(Z42:Z49)</f>
        <v>1</v>
      </c>
      <c r="AA50" s="936">
        <f>IF(OR(Y51=0,Z50=0),0,(Y51/Y50*Z50))</f>
        <v>0</v>
      </c>
      <c r="AB50" s="253"/>
      <c r="AC50" s="689" t="s">
        <v>384</v>
      </c>
      <c r="AD50" s="690"/>
      <c r="AE50" s="690"/>
      <c r="AF50" s="690"/>
      <c r="AG50" s="690"/>
      <c r="AH50" s="690"/>
      <c r="AI50" s="690"/>
      <c r="AJ50" s="690"/>
      <c r="AK50" s="690"/>
      <c r="AL50" s="690"/>
      <c r="AM50" s="690"/>
      <c r="AN50" s="679"/>
      <c r="AO50" s="255"/>
      <c r="AP50" s="255"/>
    </row>
    <row r="51" spans="1:42" ht="15.75" customHeight="1">
      <c r="A51" s="687"/>
      <c r="B51" s="581"/>
      <c r="C51" s="906"/>
      <c r="D51" s="786"/>
      <c r="E51" s="786"/>
      <c r="F51" s="786"/>
      <c r="G51" s="786"/>
      <c r="H51" s="786"/>
      <c r="I51" s="786"/>
      <c r="J51" s="772"/>
      <c r="K51" s="471"/>
      <c r="L51" s="497" t="s">
        <v>377</v>
      </c>
      <c r="M51" s="498">
        <f t="shared" ref="M51:X51" si="17">M43*$Z$42+M45*$Z$44+M47*$Z$46+M49*$Z$48</f>
        <v>0</v>
      </c>
      <c r="N51" s="498">
        <f t="shared" si="17"/>
        <v>0</v>
      </c>
      <c r="O51" s="498">
        <f t="shared" si="17"/>
        <v>0</v>
      </c>
      <c r="P51" s="498">
        <f t="shared" si="17"/>
        <v>0</v>
      </c>
      <c r="Q51" s="498">
        <f t="shared" si="17"/>
        <v>0</v>
      </c>
      <c r="R51" s="498">
        <f t="shared" si="17"/>
        <v>0</v>
      </c>
      <c r="S51" s="498">
        <f t="shared" si="17"/>
        <v>0</v>
      </c>
      <c r="T51" s="498">
        <f t="shared" si="17"/>
        <v>0</v>
      </c>
      <c r="U51" s="498">
        <f t="shared" si="17"/>
        <v>0</v>
      </c>
      <c r="V51" s="498">
        <f t="shared" si="17"/>
        <v>0</v>
      </c>
      <c r="W51" s="498">
        <f t="shared" si="17"/>
        <v>0</v>
      </c>
      <c r="X51" s="498">
        <f t="shared" si="17"/>
        <v>0</v>
      </c>
      <c r="Y51" s="499">
        <f t="shared" si="15"/>
        <v>0</v>
      </c>
      <c r="Z51" s="873"/>
      <c r="AA51" s="873"/>
      <c r="AB51" s="253"/>
      <c r="AC51" s="691"/>
      <c r="AD51" s="691"/>
      <c r="AE51" s="691"/>
      <c r="AF51" s="691"/>
      <c r="AG51" s="691"/>
      <c r="AH51" s="691"/>
      <c r="AI51" s="691"/>
      <c r="AJ51" s="691"/>
      <c r="AK51" s="691"/>
      <c r="AL51" s="691"/>
      <c r="AM51" s="691"/>
      <c r="AN51" s="680"/>
      <c r="AO51" s="255"/>
      <c r="AP51" s="255"/>
    </row>
    <row r="52" spans="1:42" ht="42" customHeight="1">
      <c r="A52" s="687"/>
      <c r="B52" s="412" t="s">
        <v>11</v>
      </c>
      <c r="C52" s="412" t="s">
        <v>12</v>
      </c>
      <c r="D52" s="412" t="s">
        <v>13</v>
      </c>
      <c r="E52" s="412" t="s">
        <v>14</v>
      </c>
      <c r="F52" s="412" t="s">
        <v>15</v>
      </c>
      <c r="G52" s="412" t="s">
        <v>16</v>
      </c>
      <c r="H52" s="590" t="s">
        <v>17</v>
      </c>
      <c r="I52" s="590" t="s">
        <v>18</v>
      </c>
      <c r="J52" s="412" t="s">
        <v>19</v>
      </c>
      <c r="K52" s="411" t="s">
        <v>20</v>
      </c>
      <c r="L52" s="475" t="s">
        <v>48</v>
      </c>
      <c r="M52" s="476" t="s">
        <v>49</v>
      </c>
      <c r="N52" s="476" t="s">
        <v>50</v>
      </c>
      <c r="O52" s="476" t="s">
        <v>51</v>
      </c>
      <c r="P52" s="476" t="s">
        <v>52</v>
      </c>
      <c r="Q52" s="476" t="s">
        <v>53</v>
      </c>
      <c r="R52" s="476" t="s">
        <v>54</v>
      </c>
      <c r="S52" s="476" t="s">
        <v>55</v>
      </c>
      <c r="T52" s="476" t="s">
        <v>56</v>
      </c>
      <c r="U52" s="476" t="s">
        <v>57</v>
      </c>
      <c r="V52" s="476" t="s">
        <v>58</v>
      </c>
      <c r="W52" s="476" t="s">
        <v>59</v>
      </c>
      <c r="X52" s="476" t="s">
        <v>60</v>
      </c>
      <c r="Y52" s="476" t="s">
        <v>61</v>
      </c>
      <c r="Z52" s="591" t="s">
        <v>365</v>
      </c>
      <c r="AA52" s="416" t="s">
        <v>366</v>
      </c>
      <c r="AB52" s="253"/>
      <c r="AC52" s="166" t="s">
        <v>65</v>
      </c>
      <c r="AD52" s="166" t="s">
        <v>66</v>
      </c>
      <c r="AE52" s="166" t="s">
        <v>67</v>
      </c>
      <c r="AF52" s="166" t="s">
        <v>68</v>
      </c>
      <c r="AG52" s="166" t="s">
        <v>69</v>
      </c>
      <c r="AH52" s="166" t="s">
        <v>70</v>
      </c>
      <c r="AI52" s="166" t="s">
        <v>71</v>
      </c>
      <c r="AJ52" s="166" t="s">
        <v>72</v>
      </c>
      <c r="AK52" s="166" t="s">
        <v>73</v>
      </c>
      <c r="AL52" s="166" t="s">
        <v>74</v>
      </c>
      <c r="AM52" s="166" t="s">
        <v>75</v>
      </c>
      <c r="AN52" s="166" t="s">
        <v>367</v>
      </c>
      <c r="AO52" s="255"/>
      <c r="AP52" s="255"/>
    </row>
    <row r="53" spans="1:42" ht="40.5" customHeight="1">
      <c r="A53" s="687"/>
      <c r="B53" s="678" t="s">
        <v>369</v>
      </c>
      <c r="C53" s="898" t="s">
        <v>212</v>
      </c>
      <c r="D53" s="905" t="s">
        <v>854</v>
      </c>
      <c r="E53" s="898" t="s">
        <v>406</v>
      </c>
      <c r="F53" s="905" t="s">
        <v>423</v>
      </c>
      <c r="G53" s="678" t="s">
        <v>374</v>
      </c>
      <c r="H53" s="681">
        <v>10</v>
      </c>
      <c r="I53" s="992" t="s">
        <v>855</v>
      </c>
      <c r="J53" s="678" t="s">
        <v>375</v>
      </c>
      <c r="K53" s="681" t="s">
        <v>856</v>
      </c>
      <c r="L53" s="263" t="s">
        <v>44</v>
      </c>
      <c r="M53" s="288">
        <f t="shared" ref="M53:X53" si="18">M70</f>
        <v>1.0000000000000002E-2</v>
      </c>
      <c r="N53" s="288">
        <f t="shared" si="18"/>
        <v>7.4999999999999997E-2</v>
      </c>
      <c r="O53" s="288">
        <f t="shared" si="18"/>
        <v>0.17754</v>
      </c>
      <c r="P53" s="288">
        <f t="shared" si="18"/>
        <v>0.13500000000000001</v>
      </c>
      <c r="Q53" s="288">
        <f t="shared" si="18"/>
        <v>0.14249999999999999</v>
      </c>
      <c r="R53" s="288">
        <f t="shared" si="18"/>
        <v>0.17749499999999999</v>
      </c>
      <c r="S53" s="288">
        <f t="shared" si="18"/>
        <v>6.4994999999999997E-2</v>
      </c>
      <c r="T53" s="288">
        <f t="shared" si="18"/>
        <v>4.7489999999999997E-2</v>
      </c>
      <c r="U53" s="288">
        <f t="shared" si="18"/>
        <v>4.7489999999999997E-2</v>
      </c>
      <c r="V53" s="288">
        <f t="shared" si="18"/>
        <v>5.4989999999999997E-2</v>
      </c>
      <c r="W53" s="288">
        <f t="shared" si="18"/>
        <v>6.7500000000000004E-2</v>
      </c>
      <c r="X53" s="288">
        <f t="shared" si="18"/>
        <v>0</v>
      </c>
      <c r="Y53" s="476">
        <f t="shared" ref="Y53:Y54" si="19">SUM(M53:X53)</f>
        <v>1</v>
      </c>
      <c r="Z53" s="991">
        <v>0.1</v>
      </c>
      <c r="AA53" s="937">
        <f>IF(OR(Y54=0,Z53=0),0,(Y54/Y53*Z53))</f>
        <v>0</v>
      </c>
      <c r="AB53" s="253"/>
      <c r="AC53" s="681"/>
      <c r="AD53" s="681"/>
      <c r="AE53" s="681"/>
      <c r="AF53" s="681"/>
      <c r="AG53" s="681"/>
      <c r="AH53" s="681"/>
      <c r="AI53" s="681"/>
      <c r="AJ53" s="681"/>
      <c r="AK53" s="681"/>
      <c r="AL53" s="681"/>
      <c r="AM53" s="681"/>
      <c r="AN53" s="681"/>
      <c r="AO53" s="255"/>
      <c r="AP53" s="255"/>
    </row>
    <row r="54" spans="1:42" ht="43.5" customHeight="1">
      <c r="A54" s="687"/>
      <c r="B54" s="680"/>
      <c r="C54" s="684"/>
      <c r="D54" s="684"/>
      <c r="E54" s="684"/>
      <c r="F54" s="684"/>
      <c r="G54" s="680"/>
      <c r="H54" s="680"/>
      <c r="I54" s="684"/>
      <c r="J54" s="680"/>
      <c r="K54" s="680"/>
      <c r="L54" s="266" t="s">
        <v>377</v>
      </c>
      <c r="M54" s="290">
        <f t="shared" ref="M54:X54" si="20">M71</f>
        <v>0</v>
      </c>
      <c r="N54" s="290">
        <f t="shared" si="20"/>
        <v>0</v>
      </c>
      <c r="O54" s="290">
        <f t="shared" si="20"/>
        <v>0</v>
      </c>
      <c r="P54" s="290">
        <f t="shared" si="20"/>
        <v>0</v>
      </c>
      <c r="Q54" s="290">
        <f t="shared" si="20"/>
        <v>0</v>
      </c>
      <c r="R54" s="290">
        <f t="shared" si="20"/>
        <v>0</v>
      </c>
      <c r="S54" s="290">
        <f t="shared" si="20"/>
        <v>0</v>
      </c>
      <c r="T54" s="290">
        <f t="shared" si="20"/>
        <v>0</v>
      </c>
      <c r="U54" s="290">
        <f t="shared" si="20"/>
        <v>0</v>
      </c>
      <c r="V54" s="290">
        <f t="shared" si="20"/>
        <v>0</v>
      </c>
      <c r="W54" s="290">
        <f t="shared" si="20"/>
        <v>0</v>
      </c>
      <c r="X54" s="290">
        <f t="shared" si="20"/>
        <v>0</v>
      </c>
      <c r="Y54" s="479">
        <f t="shared" si="19"/>
        <v>0</v>
      </c>
      <c r="Z54" s="684"/>
      <c r="AA54" s="684"/>
      <c r="AB54" s="253"/>
      <c r="AC54" s="680"/>
      <c r="AD54" s="680"/>
      <c r="AE54" s="680"/>
      <c r="AF54" s="680"/>
      <c r="AG54" s="680"/>
      <c r="AH54" s="680"/>
      <c r="AI54" s="680"/>
      <c r="AJ54" s="680"/>
      <c r="AK54" s="680"/>
      <c r="AL54" s="680"/>
      <c r="AM54" s="680"/>
      <c r="AN54" s="680"/>
      <c r="AO54" s="255"/>
      <c r="AP54" s="255"/>
    </row>
    <row r="55" spans="1:42" ht="22.5" customHeight="1">
      <c r="A55" s="687"/>
      <c r="B55" s="584"/>
      <c r="C55" s="993" t="s">
        <v>378</v>
      </c>
      <c r="D55" s="890"/>
      <c r="E55" s="890"/>
      <c r="F55" s="890"/>
      <c r="G55" s="890"/>
      <c r="H55" s="890"/>
      <c r="I55" s="890"/>
      <c r="J55" s="882"/>
      <c r="K55" s="488"/>
      <c r="L55" s="489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5"/>
      <c r="X55" s="585"/>
      <c r="Y55" s="511"/>
      <c r="Z55" s="592" t="s">
        <v>379</v>
      </c>
      <c r="AA55" s="511"/>
      <c r="AB55" s="253"/>
      <c r="AC55" s="939"/>
      <c r="AD55" s="691"/>
      <c r="AE55" s="691"/>
      <c r="AF55" s="691"/>
      <c r="AG55" s="691"/>
      <c r="AH55" s="691"/>
      <c r="AI55" s="691"/>
      <c r="AJ55" s="691"/>
      <c r="AK55" s="691"/>
      <c r="AL55" s="691"/>
      <c r="AM55" s="691"/>
      <c r="AN55" s="680"/>
      <c r="AO55" s="255"/>
      <c r="AP55" s="255"/>
    </row>
    <row r="56" spans="1:42" ht="27.75" customHeight="1">
      <c r="A56" s="687"/>
      <c r="B56" s="694" t="s">
        <v>369</v>
      </c>
      <c r="C56" s="790" t="s">
        <v>857</v>
      </c>
      <c r="D56" s="783"/>
      <c r="E56" s="783"/>
      <c r="F56" s="783"/>
      <c r="G56" s="783"/>
      <c r="H56" s="783"/>
      <c r="I56" s="783"/>
      <c r="J56" s="784"/>
      <c r="K56" s="694" t="s">
        <v>856</v>
      </c>
      <c r="L56" s="553" t="s">
        <v>44</v>
      </c>
      <c r="M56" s="288">
        <v>0.1</v>
      </c>
      <c r="N56" s="288">
        <v>0.6</v>
      </c>
      <c r="O56" s="288">
        <v>0.3</v>
      </c>
      <c r="P56" s="288"/>
      <c r="Q56" s="288"/>
      <c r="R56" s="288"/>
      <c r="S56" s="288"/>
      <c r="T56" s="288"/>
      <c r="U56" s="288"/>
      <c r="V56" s="288"/>
      <c r="W56" s="288"/>
      <c r="X56" s="288"/>
      <c r="Y56" s="476">
        <f t="shared" ref="Y56:Y71" si="21">SUM(M56:X56)</f>
        <v>1</v>
      </c>
      <c r="Z56" s="973">
        <v>0.1</v>
      </c>
      <c r="AA56" s="972">
        <f>IF(OR(Y57=0,Z56=0),0,(Y57/Y56*Z56))</f>
        <v>0</v>
      </c>
      <c r="AB56" s="253"/>
      <c r="AC56" s="681"/>
      <c r="AD56" s="681"/>
      <c r="AE56" s="681"/>
      <c r="AF56" s="681"/>
      <c r="AG56" s="681"/>
      <c r="AH56" s="681"/>
      <c r="AI56" s="681"/>
      <c r="AJ56" s="681"/>
      <c r="AK56" s="681"/>
      <c r="AL56" s="681"/>
      <c r="AM56" s="681"/>
      <c r="AN56" s="681"/>
      <c r="AO56" s="255"/>
      <c r="AP56" s="255"/>
    </row>
    <row r="57" spans="1:42" ht="27.75" customHeight="1">
      <c r="A57" s="687"/>
      <c r="B57" s="688"/>
      <c r="C57" s="707"/>
      <c r="D57" s="691"/>
      <c r="E57" s="691"/>
      <c r="F57" s="691"/>
      <c r="G57" s="691"/>
      <c r="H57" s="691"/>
      <c r="I57" s="691"/>
      <c r="J57" s="680"/>
      <c r="K57" s="688"/>
      <c r="L57" s="562" t="s">
        <v>377</v>
      </c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479">
        <f t="shared" si="21"/>
        <v>0</v>
      </c>
      <c r="Z57" s="688"/>
      <c r="AA57" s="688"/>
      <c r="AB57" s="253"/>
      <c r="AC57" s="680"/>
      <c r="AD57" s="680"/>
      <c r="AE57" s="680"/>
      <c r="AF57" s="680"/>
      <c r="AG57" s="680"/>
      <c r="AH57" s="680"/>
      <c r="AI57" s="680"/>
      <c r="AJ57" s="680"/>
      <c r="AK57" s="680"/>
      <c r="AL57" s="680"/>
      <c r="AM57" s="680"/>
      <c r="AN57" s="680"/>
      <c r="AO57" s="255"/>
      <c r="AP57" s="255"/>
    </row>
    <row r="58" spans="1:42" ht="33.75" customHeight="1">
      <c r="A58" s="687"/>
      <c r="B58" s="694" t="s">
        <v>369</v>
      </c>
      <c r="C58" s="809" t="s">
        <v>858</v>
      </c>
      <c r="D58" s="783"/>
      <c r="E58" s="783"/>
      <c r="F58" s="783"/>
      <c r="G58" s="783"/>
      <c r="H58" s="783"/>
      <c r="I58" s="783"/>
      <c r="J58" s="784"/>
      <c r="K58" s="686" t="s">
        <v>856</v>
      </c>
      <c r="L58" s="553" t="s">
        <v>44</v>
      </c>
      <c r="M58" s="288"/>
      <c r="N58" s="409"/>
      <c r="O58" s="409">
        <v>8.3599999999999994E-2</v>
      </c>
      <c r="P58" s="409">
        <v>0</v>
      </c>
      <c r="Q58" s="409">
        <v>0</v>
      </c>
      <c r="R58" s="409">
        <v>8.3299999999999999E-2</v>
      </c>
      <c r="S58" s="409">
        <v>8.3299999999999999E-2</v>
      </c>
      <c r="T58" s="409">
        <v>0.1666</v>
      </c>
      <c r="U58" s="409">
        <v>0.1666</v>
      </c>
      <c r="V58" s="409">
        <v>0.1666</v>
      </c>
      <c r="W58" s="409">
        <v>0.25</v>
      </c>
      <c r="X58" s="409"/>
      <c r="Y58" s="476">
        <f t="shared" si="21"/>
        <v>0.99999999999999989</v>
      </c>
      <c r="Z58" s="973">
        <v>0.15</v>
      </c>
      <c r="AA58" s="972">
        <f>IF(OR(Y59=0,Z58=0),0,(Y59/Y58*Z58))</f>
        <v>0</v>
      </c>
      <c r="AB58" s="253"/>
      <c r="AC58" s="681"/>
      <c r="AD58" s="681"/>
      <c r="AE58" s="681"/>
      <c r="AF58" s="681"/>
      <c r="AG58" s="681"/>
      <c r="AH58" s="681"/>
      <c r="AI58" s="681"/>
      <c r="AJ58" s="681"/>
      <c r="AK58" s="681"/>
      <c r="AL58" s="681"/>
      <c r="AM58" s="681"/>
      <c r="AN58" s="681"/>
      <c r="AO58" s="255"/>
      <c r="AP58" s="255"/>
    </row>
    <row r="59" spans="1:42" ht="27" customHeight="1">
      <c r="A59" s="687"/>
      <c r="B59" s="688"/>
      <c r="C59" s="707"/>
      <c r="D59" s="691"/>
      <c r="E59" s="691"/>
      <c r="F59" s="691"/>
      <c r="G59" s="691"/>
      <c r="H59" s="691"/>
      <c r="I59" s="691"/>
      <c r="J59" s="680"/>
      <c r="K59" s="688"/>
      <c r="L59" s="562" t="s">
        <v>377</v>
      </c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479">
        <f t="shared" si="21"/>
        <v>0</v>
      </c>
      <c r="Z59" s="688"/>
      <c r="AA59" s="688"/>
      <c r="AB59" s="253"/>
      <c r="AC59" s="680"/>
      <c r="AD59" s="680"/>
      <c r="AE59" s="680"/>
      <c r="AF59" s="680"/>
      <c r="AG59" s="680"/>
      <c r="AH59" s="680"/>
      <c r="AI59" s="680"/>
      <c r="AJ59" s="680"/>
      <c r="AK59" s="680"/>
      <c r="AL59" s="680"/>
      <c r="AM59" s="680"/>
      <c r="AN59" s="680"/>
      <c r="AO59" s="255"/>
      <c r="AP59" s="255"/>
    </row>
    <row r="60" spans="1:42" ht="28.5" customHeight="1">
      <c r="A60" s="687"/>
      <c r="B60" s="694" t="s">
        <v>369</v>
      </c>
      <c r="C60" s="790" t="s">
        <v>859</v>
      </c>
      <c r="D60" s="783"/>
      <c r="E60" s="783"/>
      <c r="F60" s="783"/>
      <c r="G60" s="783"/>
      <c r="H60" s="783"/>
      <c r="I60" s="783"/>
      <c r="J60" s="784"/>
      <c r="K60" s="686" t="s">
        <v>856</v>
      </c>
      <c r="L60" s="553" t="s">
        <v>44</v>
      </c>
      <c r="M60" s="288"/>
      <c r="N60" s="288">
        <v>0.1</v>
      </c>
      <c r="O60" s="288">
        <v>0.2</v>
      </c>
      <c r="P60" s="288">
        <v>0.2</v>
      </c>
      <c r="Q60" s="288">
        <v>0.25</v>
      </c>
      <c r="R60" s="288">
        <v>0.25</v>
      </c>
      <c r="S60" s="288"/>
      <c r="T60" s="288"/>
      <c r="U60" s="288"/>
      <c r="V60" s="288"/>
      <c r="W60" s="288"/>
      <c r="X60" s="288"/>
      <c r="Y60" s="476">
        <f t="shared" si="21"/>
        <v>1</v>
      </c>
      <c r="Z60" s="814">
        <v>0.15</v>
      </c>
      <c r="AA60" s="936">
        <f>IF(OR(Y61=0,Z60=0),0,(Y61/Y60*Z60))</f>
        <v>0</v>
      </c>
      <c r="AB60" s="253"/>
      <c r="AC60" s="681"/>
      <c r="AD60" s="681"/>
      <c r="AE60" s="681"/>
      <c r="AF60" s="681"/>
      <c r="AG60" s="681"/>
      <c r="AH60" s="681"/>
      <c r="AI60" s="681"/>
      <c r="AJ60" s="681"/>
      <c r="AK60" s="681"/>
      <c r="AL60" s="681"/>
      <c r="AM60" s="681"/>
      <c r="AN60" s="681"/>
      <c r="AO60" s="255"/>
      <c r="AP60" s="255"/>
    </row>
    <row r="61" spans="1:42" ht="28.5" customHeight="1">
      <c r="A61" s="687"/>
      <c r="B61" s="688"/>
      <c r="C61" s="707"/>
      <c r="D61" s="691"/>
      <c r="E61" s="691"/>
      <c r="F61" s="691"/>
      <c r="G61" s="691"/>
      <c r="H61" s="691"/>
      <c r="I61" s="691"/>
      <c r="J61" s="680"/>
      <c r="K61" s="688"/>
      <c r="L61" s="562" t="s">
        <v>377</v>
      </c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479">
        <f t="shared" si="21"/>
        <v>0</v>
      </c>
      <c r="Z61" s="680"/>
      <c r="AA61" s="684"/>
      <c r="AB61" s="253"/>
      <c r="AC61" s="680"/>
      <c r="AD61" s="680"/>
      <c r="AE61" s="680"/>
      <c r="AF61" s="680"/>
      <c r="AG61" s="680"/>
      <c r="AH61" s="680"/>
      <c r="AI61" s="680"/>
      <c r="AJ61" s="680"/>
      <c r="AK61" s="680"/>
      <c r="AL61" s="680"/>
      <c r="AM61" s="680"/>
      <c r="AN61" s="680"/>
      <c r="AO61" s="255"/>
      <c r="AP61" s="255"/>
    </row>
    <row r="62" spans="1:42" ht="31.5" customHeight="1">
      <c r="A62" s="687"/>
      <c r="B62" s="694" t="s">
        <v>369</v>
      </c>
      <c r="C62" s="790" t="s">
        <v>860</v>
      </c>
      <c r="D62" s="783"/>
      <c r="E62" s="783"/>
      <c r="F62" s="783"/>
      <c r="G62" s="783"/>
      <c r="H62" s="783"/>
      <c r="I62" s="783"/>
      <c r="J62" s="784"/>
      <c r="K62" s="694" t="s">
        <v>856</v>
      </c>
      <c r="L62" s="263" t="s">
        <v>44</v>
      </c>
      <c r="M62" s="288"/>
      <c r="N62" s="288"/>
      <c r="O62" s="288">
        <v>0.25</v>
      </c>
      <c r="P62" s="288">
        <v>0.25</v>
      </c>
      <c r="Q62" s="288">
        <v>0.25</v>
      </c>
      <c r="R62" s="288">
        <v>0.25</v>
      </c>
      <c r="S62" s="288"/>
      <c r="T62" s="288"/>
      <c r="U62" s="288"/>
      <c r="V62" s="288"/>
      <c r="W62" s="288"/>
      <c r="X62" s="288"/>
      <c r="Y62" s="476">
        <f t="shared" si="21"/>
        <v>1</v>
      </c>
      <c r="Z62" s="814">
        <v>0.15</v>
      </c>
      <c r="AA62" s="972">
        <f>IF(OR(Y63=0,Z62=0),0,(Y63/Y62*Z62))</f>
        <v>0</v>
      </c>
      <c r="AB62" s="253"/>
      <c r="AC62" s="681"/>
      <c r="AD62" s="681"/>
      <c r="AE62" s="681"/>
      <c r="AF62" s="681"/>
      <c r="AG62" s="681"/>
      <c r="AH62" s="681"/>
      <c r="AI62" s="681"/>
      <c r="AJ62" s="681"/>
      <c r="AK62" s="681"/>
      <c r="AL62" s="681"/>
      <c r="AM62" s="681"/>
      <c r="AN62" s="681"/>
      <c r="AO62" s="255"/>
      <c r="AP62" s="255"/>
    </row>
    <row r="63" spans="1:42" ht="31.5" customHeight="1">
      <c r="A63" s="687"/>
      <c r="B63" s="688"/>
      <c r="C63" s="707"/>
      <c r="D63" s="691"/>
      <c r="E63" s="691"/>
      <c r="F63" s="691"/>
      <c r="G63" s="691"/>
      <c r="H63" s="691"/>
      <c r="I63" s="691"/>
      <c r="J63" s="680"/>
      <c r="K63" s="688"/>
      <c r="L63" s="275" t="s">
        <v>377</v>
      </c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479">
        <f t="shared" si="21"/>
        <v>0</v>
      </c>
      <c r="Z63" s="680"/>
      <c r="AA63" s="688"/>
      <c r="AB63" s="253"/>
      <c r="AC63" s="680"/>
      <c r="AD63" s="680"/>
      <c r="AE63" s="680"/>
      <c r="AF63" s="680"/>
      <c r="AG63" s="680"/>
      <c r="AH63" s="680"/>
      <c r="AI63" s="680"/>
      <c r="AJ63" s="680"/>
      <c r="AK63" s="680"/>
      <c r="AL63" s="680"/>
      <c r="AM63" s="680"/>
      <c r="AN63" s="680"/>
      <c r="AO63" s="255"/>
      <c r="AP63" s="255"/>
    </row>
    <row r="64" spans="1:42" ht="27.75" customHeight="1">
      <c r="A64" s="687"/>
      <c r="B64" s="694" t="s">
        <v>369</v>
      </c>
      <c r="C64" s="790" t="s">
        <v>861</v>
      </c>
      <c r="D64" s="783"/>
      <c r="E64" s="783"/>
      <c r="F64" s="783"/>
      <c r="G64" s="783"/>
      <c r="H64" s="783"/>
      <c r="I64" s="783"/>
      <c r="J64" s="784"/>
      <c r="K64" s="686" t="s">
        <v>856</v>
      </c>
      <c r="L64" s="263" t="s">
        <v>44</v>
      </c>
      <c r="M64" s="288"/>
      <c r="N64" s="288"/>
      <c r="O64" s="288">
        <v>0.2</v>
      </c>
      <c r="P64" s="288">
        <v>0.2</v>
      </c>
      <c r="Q64" s="288">
        <v>0.2</v>
      </c>
      <c r="R64" s="288">
        <v>0.2</v>
      </c>
      <c r="S64" s="288">
        <v>0.2</v>
      </c>
      <c r="T64" s="288"/>
      <c r="U64" s="288"/>
      <c r="V64" s="288"/>
      <c r="W64" s="288"/>
      <c r="X64" s="288"/>
      <c r="Y64" s="476">
        <f t="shared" si="21"/>
        <v>1</v>
      </c>
      <c r="Z64" s="814">
        <v>0.15</v>
      </c>
      <c r="AA64" s="936">
        <f>IF(OR(Y65=0,Z64=0),0,(Y65/Y64*Z64))</f>
        <v>0</v>
      </c>
      <c r="AB64" s="253"/>
      <c r="AC64" s="681"/>
      <c r="AD64" s="681"/>
      <c r="AE64" s="681"/>
      <c r="AF64" s="681"/>
      <c r="AG64" s="681"/>
      <c r="AH64" s="681"/>
      <c r="AI64" s="681"/>
      <c r="AJ64" s="681"/>
      <c r="AK64" s="681"/>
      <c r="AL64" s="681"/>
      <c r="AM64" s="681"/>
      <c r="AN64" s="681"/>
      <c r="AO64" s="255"/>
      <c r="AP64" s="255"/>
    </row>
    <row r="65" spans="1:42" ht="27.75" customHeight="1">
      <c r="A65" s="687"/>
      <c r="B65" s="688"/>
      <c r="C65" s="707"/>
      <c r="D65" s="691"/>
      <c r="E65" s="691"/>
      <c r="F65" s="691"/>
      <c r="G65" s="691"/>
      <c r="H65" s="691"/>
      <c r="I65" s="691"/>
      <c r="J65" s="680"/>
      <c r="K65" s="688"/>
      <c r="L65" s="275" t="s">
        <v>377</v>
      </c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479">
        <f t="shared" si="21"/>
        <v>0</v>
      </c>
      <c r="Z65" s="680"/>
      <c r="AA65" s="684"/>
      <c r="AB65" s="253"/>
      <c r="AC65" s="680"/>
      <c r="AD65" s="680"/>
      <c r="AE65" s="680"/>
      <c r="AF65" s="680"/>
      <c r="AG65" s="680"/>
      <c r="AH65" s="680"/>
      <c r="AI65" s="680"/>
      <c r="AJ65" s="680"/>
      <c r="AK65" s="680"/>
      <c r="AL65" s="680"/>
      <c r="AM65" s="680"/>
      <c r="AN65" s="680"/>
      <c r="AO65" s="255"/>
      <c r="AP65" s="255"/>
    </row>
    <row r="66" spans="1:42" ht="30.75" customHeight="1">
      <c r="A66" s="687"/>
      <c r="B66" s="694" t="s">
        <v>369</v>
      </c>
      <c r="C66" s="790" t="s">
        <v>862</v>
      </c>
      <c r="D66" s="783"/>
      <c r="E66" s="783"/>
      <c r="F66" s="783"/>
      <c r="G66" s="783"/>
      <c r="H66" s="783"/>
      <c r="I66" s="783"/>
      <c r="J66" s="784"/>
      <c r="K66" s="686" t="s">
        <v>856</v>
      </c>
      <c r="L66" s="263" t="s">
        <v>44</v>
      </c>
      <c r="M66" s="288"/>
      <c r="N66" s="288"/>
      <c r="O66" s="288">
        <v>0.25</v>
      </c>
      <c r="P66" s="288">
        <v>0.25</v>
      </c>
      <c r="Q66" s="288">
        <v>0.25</v>
      </c>
      <c r="R66" s="288">
        <v>0.25</v>
      </c>
      <c r="S66" s="288"/>
      <c r="T66" s="288"/>
      <c r="U66" s="288"/>
      <c r="V66" s="288"/>
      <c r="W66" s="288"/>
      <c r="X66" s="288"/>
      <c r="Y66" s="476">
        <f t="shared" si="21"/>
        <v>1</v>
      </c>
      <c r="Z66" s="814">
        <v>0.15</v>
      </c>
      <c r="AA66" s="936">
        <f>IF(OR(Y67=0,Z66=0),0,(Y67/Y66*Z66))</f>
        <v>0</v>
      </c>
      <c r="AB66" s="253"/>
      <c r="AC66" s="681"/>
      <c r="AD66" s="681"/>
      <c r="AE66" s="681"/>
      <c r="AF66" s="681"/>
      <c r="AG66" s="681"/>
      <c r="AH66" s="681"/>
      <c r="AI66" s="681"/>
      <c r="AJ66" s="681"/>
      <c r="AK66" s="681"/>
      <c r="AL66" s="681"/>
      <c r="AM66" s="681"/>
      <c r="AN66" s="681"/>
      <c r="AO66" s="255"/>
      <c r="AP66" s="255"/>
    </row>
    <row r="67" spans="1:42" ht="30.75" customHeight="1">
      <c r="A67" s="687"/>
      <c r="B67" s="688"/>
      <c r="C67" s="707"/>
      <c r="D67" s="691"/>
      <c r="E67" s="691"/>
      <c r="F67" s="691"/>
      <c r="G67" s="691"/>
      <c r="H67" s="691"/>
      <c r="I67" s="691"/>
      <c r="J67" s="680"/>
      <c r="K67" s="688"/>
      <c r="L67" s="275" t="s">
        <v>377</v>
      </c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479">
        <f t="shared" si="21"/>
        <v>0</v>
      </c>
      <c r="Z67" s="680"/>
      <c r="AA67" s="684"/>
      <c r="AB67" s="253"/>
      <c r="AC67" s="680"/>
      <c r="AD67" s="680"/>
      <c r="AE67" s="680"/>
      <c r="AF67" s="680"/>
      <c r="AG67" s="680"/>
      <c r="AH67" s="680"/>
      <c r="AI67" s="680"/>
      <c r="AJ67" s="680"/>
      <c r="AK67" s="680"/>
      <c r="AL67" s="680"/>
      <c r="AM67" s="680"/>
      <c r="AN67" s="680"/>
      <c r="AO67" s="255"/>
      <c r="AP67" s="255"/>
    </row>
    <row r="68" spans="1:42" ht="27" customHeight="1">
      <c r="A68" s="687"/>
      <c r="B68" s="694" t="s">
        <v>369</v>
      </c>
      <c r="C68" s="790" t="s">
        <v>863</v>
      </c>
      <c r="D68" s="783"/>
      <c r="E68" s="783"/>
      <c r="F68" s="783"/>
      <c r="G68" s="783"/>
      <c r="H68" s="783"/>
      <c r="I68" s="783"/>
      <c r="J68" s="784"/>
      <c r="K68" s="686" t="s">
        <v>856</v>
      </c>
      <c r="L68" s="263" t="s">
        <v>44</v>
      </c>
      <c r="M68" s="288"/>
      <c r="N68" s="288"/>
      <c r="O68" s="288"/>
      <c r="P68" s="288"/>
      <c r="Q68" s="288"/>
      <c r="R68" s="288">
        <v>0.15</v>
      </c>
      <c r="S68" s="288">
        <v>0.15</v>
      </c>
      <c r="T68" s="288">
        <v>0.15</v>
      </c>
      <c r="U68" s="288">
        <v>0.15</v>
      </c>
      <c r="V68" s="288">
        <v>0.2</v>
      </c>
      <c r="W68" s="288">
        <v>0.2</v>
      </c>
      <c r="X68" s="288"/>
      <c r="Y68" s="476">
        <f t="shared" si="21"/>
        <v>1</v>
      </c>
      <c r="Z68" s="814">
        <v>0.15</v>
      </c>
      <c r="AA68" s="936">
        <f>IF(OR(Y69=0,Z68=0),0,(Y69/Y68*Z68))</f>
        <v>0</v>
      </c>
      <c r="AB68" s="253"/>
      <c r="AC68" s="681"/>
      <c r="AD68" s="681"/>
      <c r="AE68" s="681"/>
      <c r="AF68" s="681"/>
      <c r="AG68" s="681"/>
      <c r="AH68" s="681"/>
      <c r="AI68" s="681"/>
      <c r="AJ68" s="681"/>
      <c r="AK68" s="681"/>
      <c r="AL68" s="681"/>
      <c r="AM68" s="681"/>
      <c r="AN68" s="681"/>
      <c r="AO68" s="255"/>
      <c r="AP68" s="255"/>
    </row>
    <row r="69" spans="1:42" ht="27" customHeight="1">
      <c r="A69" s="687"/>
      <c r="B69" s="688"/>
      <c r="C69" s="707"/>
      <c r="D69" s="691"/>
      <c r="E69" s="691"/>
      <c r="F69" s="691"/>
      <c r="G69" s="691"/>
      <c r="H69" s="691"/>
      <c r="I69" s="691"/>
      <c r="J69" s="680"/>
      <c r="K69" s="688"/>
      <c r="L69" s="275" t="s">
        <v>377</v>
      </c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479">
        <f t="shared" si="21"/>
        <v>0</v>
      </c>
      <c r="Z69" s="680"/>
      <c r="AA69" s="684"/>
      <c r="AB69" s="253"/>
      <c r="AC69" s="680"/>
      <c r="AD69" s="680"/>
      <c r="AE69" s="680"/>
      <c r="AF69" s="680"/>
      <c r="AG69" s="680"/>
      <c r="AH69" s="680"/>
      <c r="AI69" s="680"/>
      <c r="AJ69" s="680"/>
      <c r="AK69" s="680"/>
      <c r="AL69" s="680"/>
      <c r="AM69" s="680"/>
      <c r="AN69" s="680"/>
      <c r="AO69" s="255"/>
      <c r="AP69" s="255"/>
    </row>
    <row r="70" spans="1:42" ht="18" customHeight="1">
      <c r="A70" s="687"/>
      <c r="B70" s="580"/>
      <c r="C70" s="931" t="s">
        <v>383</v>
      </c>
      <c r="D70" s="893"/>
      <c r="E70" s="893"/>
      <c r="F70" s="893"/>
      <c r="G70" s="893"/>
      <c r="H70" s="893"/>
      <c r="I70" s="893"/>
      <c r="J70" s="894"/>
      <c r="K70" s="494"/>
      <c r="L70" s="495" t="s">
        <v>44</v>
      </c>
      <c r="M70" s="496">
        <f t="shared" ref="M70:X70" si="22">M56*$Z$56+M58*$Z$58+M60*$Z$60+M62*$Z$62+M64*$Z$64+M66*$Z$66+M68*$Z$68</f>
        <v>1.0000000000000002E-2</v>
      </c>
      <c r="N70" s="496">
        <f t="shared" si="22"/>
        <v>7.4999999999999997E-2</v>
      </c>
      <c r="O70" s="496">
        <f t="shared" si="22"/>
        <v>0.17754</v>
      </c>
      <c r="P70" s="496">
        <f t="shared" si="22"/>
        <v>0.13500000000000001</v>
      </c>
      <c r="Q70" s="496">
        <f t="shared" si="22"/>
        <v>0.14249999999999999</v>
      </c>
      <c r="R70" s="496">
        <f t="shared" si="22"/>
        <v>0.17749499999999999</v>
      </c>
      <c r="S70" s="496">
        <f t="shared" si="22"/>
        <v>6.4994999999999997E-2</v>
      </c>
      <c r="T70" s="496">
        <f t="shared" si="22"/>
        <v>4.7489999999999997E-2</v>
      </c>
      <c r="U70" s="496">
        <f t="shared" si="22"/>
        <v>4.7489999999999997E-2</v>
      </c>
      <c r="V70" s="496">
        <f t="shared" si="22"/>
        <v>5.4989999999999997E-2</v>
      </c>
      <c r="W70" s="496">
        <f t="shared" si="22"/>
        <v>6.7500000000000004E-2</v>
      </c>
      <c r="X70" s="496">
        <f t="shared" si="22"/>
        <v>0</v>
      </c>
      <c r="Y70" s="476">
        <f t="shared" si="21"/>
        <v>1</v>
      </c>
      <c r="Z70" s="935">
        <f>SUM(Z56:Z69)</f>
        <v>1</v>
      </c>
      <c r="AA70" s="936">
        <f>IF(OR(Y71=0,Z70=0),0,(Y71/Y70*Z70))</f>
        <v>0</v>
      </c>
      <c r="AB70" s="253"/>
      <c r="AC70" s="689" t="s">
        <v>384</v>
      </c>
      <c r="AD70" s="690"/>
      <c r="AE70" s="690"/>
      <c r="AF70" s="690"/>
      <c r="AG70" s="690"/>
      <c r="AH70" s="690"/>
      <c r="AI70" s="690"/>
      <c r="AJ70" s="690"/>
      <c r="AK70" s="690"/>
      <c r="AL70" s="690"/>
      <c r="AM70" s="690"/>
      <c r="AN70" s="679"/>
      <c r="AO70" s="255"/>
      <c r="AP70" s="255"/>
    </row>
    <row r="71" spans="1:42" ht="18" customHeight="1">
      <c r="A71" s="687"/>
      <c r="B71" s="581"/>
      <c r="C71" s="906"/>
      <c r="D71" s="786"/>
      <c r="E71" s="786"/>
      <c r="F71" s="786"/>
      <c r="G71" s="786"/>
      <c r="H71" s="786"/>
      <c r="I71" s="786"/>
      <c r="J71" s="772"/>
      <c r="K71" s="471"/>
      <c r="L71" s="497" t="s">
        <v>377</v>
      </c>
      <c r="M71" s="498">
        <f t="shared" ref="M71:X71" si="23">M57*$Z$56+M59*$Z$58+M61*$Z$60+M63*$Z$62+M65*$Z$64+M67*$Z$66+M69*$Z$68</f>
        <v>0</v>
      </c>
      <c r="N71" s="498">
        <f t="shared" si="23"/>
        <v>0</v>
      </c>
      <c r="O71" s="498">
        <f t="shared" si="23"/>
        <v>0</v>
      </c>
      <c r="P71" s="498">
        <f t="shared" si="23"/>
        <v>0</v>
      </c>
      <c r="Q71" s="498">
        <f t="shared" si="23"/>
        <v>0</v>
      </c>
      <c r="R71" s="498">
        <f t="shared" si="23"/>
        <v>0</v>
      </c>
      <c r="S71" s="498">
        <f t="shared" si="23"/>
        <v>0</v>
      </c>
      <c r="T71" s="498">
        <f t="shared" si="23"/>
        <v>0</v>
      </c>
      <c r="U71" s="498">
        <f t="shared" si="23"/>
        <v>0</v>
      </c>
      <c r="V71" s="498">
        <f t="shared" si="23"/>
        <v>0</v>
      </c>
      <c r="W71" s="498">
        <f t="shared" si="23"/>
        <v>0</v>
      </c>
      <c r="X71" s="498">
        <f t="shared" si="23"/>
        <v>0</v>
      </c>
      <c r="Y71" s="499">
        <f t="shared" si="21"/>
        <v>0</v>
      </c>
      <c r="Z71" s="873"/>
      <c r="AA71" s="873"/>
      <c r="AB71" s="253"/>
      <c r="AC71" s="691"/>
      <c r="AD71" s="691"/>
      <c r="AE71" s="691"/>
      <c r="AF71" s="691"/>
      <c r="AG71" s="691"/>
      <c r="AH71" s="691"/>
      <c r="AI71" s="691"/>
      <c r="AJ71" s="691"/>
      <c r="AK71" s="691"/>
      <c r="AL71" s="691"/>
      <c r="AM71" s="691"/>
      <c r="AN71" s="680"/>
      <c r="AO71" s="255"/>
      <c r="AP71" s="255"/>
    </row>
    <row r="72" spans="1:42" ht="47.25" customHeight="1">
      <c r="A72" s="687"/>
      <c r="B72" s="412" t="s">
        <v>11</v>
      </c>
      <c r="C72" s="412" t="s">
        <v>12</v>
      </c>
      <c r="D72" s="412" t="s">
        <v>13</v>
      </c>
      <c r="E72" s="412" t="s">
        <v>14</v>
      </c>
      <c r="F72" s="412" t="s">
        <v>15</v>
      </c>
      <c r="G72" s="412" t="s">
        <v>16</v>
      </c>
      <c r="H72" s="590" t="s">
        <v>17</v>
      </c>
      <c r="I72" s="590" t="s">
        <v>18</v>
      </c>
      <c r="J72" s="412" t="s">
        <v>19</v>
      </c>
      <c r="K72" s="411" t="s">
        <v>20</v>
      </c>
      <c r="L72" s="475" t="s">
        <v>48</v>
      </c>
      <c r="M72" s="476" t="s">
        <v>49</v>
      </c>
      <c r="N72" s="476" t="s">
        <v>50</v>
      </c>
      <c r="O72" s="476" t="s">
        <v>51</v>
      </c>
      <c r="P72" s="476" t="s">
        <v>52</v>
      </c>
      <c r="Q72" s="476" t="s">
        <v>53</v>
      </c>
      <c r="R72" s="476" t="s">
        <v>54</v>
      </c>
      <c r="S72" s="476" t="s">
        <v>55</v>
      </c>
      <c r="T72" s="476" t="s">
        <v>56</v>
      </c>
      <c r="U72" s="476" t="s">
        <v>57</v>
      </c>
      <c r="V72" s="476" t="s">
        <v>58</v>
      </c>
      <c r="W72" s="476" t="s">
        <v>59</v>
      </c>
      <c r="X72" s="476" t="s">
        <v>60</v>
      </c>
      <c r="Y72" s="476" t="s">
        <v>61</v>
      </c>
      <c r="Z72" s="412" t="s">
        <v>365</v>
      </c>
      <c r="AA72" s="416" t="s">
        <v>366</v>
      </c>
      <c r="AB72" s="253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255"/>
      <c r="AP72" s="255"/>
    </row>
    <row r="73" spans="1:42" ht="27" customHeight="1">
      <c r="A73" s="687"/>
      <c r="B73" s="678" t="s">
        <v>369</v>
      </c>
      <c r="C73" s="898" t="s">
        <v>212</v>
      </c>
      <c r="D73" s="905" t="s">
        <v>864</v>
      </c>
      <c r="E73" s="898" t="s">
        <v>406</v>
      </c>
      <c r="F73" s="905" t="s">
        <v>423</v>
      </c>
      <c r="G73" s="678" t="s">
        <v>374</v>
      </c>
      <c r="H73" s="898">
        <v>200</v>
      </c>
      <c r="I73" s="992" t="s">
        <v>865</v>
      </c>
      <c r="J73" s="678" t="s">
        <v>375</v>
      </c>
      <c r="K73" s="681" t="s">
        <v>866</v>
      </c>
      <c r="L73" s="263" t="s">
        <v>44</v>
      </c>
      <c r="M73" s="587">
        <f t="shared" ref="M73:X73" si="24">M80</f>
        <v>0</v>
      </c>
      <c r="N73" s="587">
        <f t="shared" si="24"/>
        <v>0</v>
      </c>
      <c r="O73" s="587">
        <f t="shared" si="24"/>
        <v>0.03</v>
      </c>
      <c r="P73" s="587">
        <f t="shared" si="24"/>
        <v>0.1</v>
      </c>
      <c r="Q73" s="587">
        <f t="shared" si="24"/>
        <v>0.1</v>
      </c>
      <c r="R73" s="587">
        <f t="shared" si="24"/>
        <v>0.1</v>
      </c>
      <c r="S73" s="587">
        <f t="shared" si="24"/>
        <v>0.15</v>
      </c>
      <c r="T73" s="587">
        <f t="shared" si="24"/>
        <v>0.15</v>
      </c>
      <c r="U73" s="587">
        <f t="shared" si="24"/>
        <v>0.1</v>
      </c>
      <c r="V73" s="587">
        <f t="shared" si="24"/>
        <v>0.1</v>
      </c>
      <c r="W73" s="587">
        <f t="shared" si="24"/>
        <v>0.1</v>
      </c>
      <c r="X73" s="587">
        <f t="shared" si="24"/>
        <v>7.0000000000000007E-2</v>
      </c>
      <c r="Y73" s="476">
        <f t="shared" ref="Y73:Y74" si="25">SUM(M73:X73)</f>
        <v>1</v>
      </c>
      <c r="Z73" s="991">
        <v>0.1</v>
      </c>
      <c r="AA73" s="937">
        <f>IF(OR(Y74=0,Z73=0),0,(Y74/Y73*Z73))</f>
        <v>0</v>
      </c>
      <c r="AB73" s="253"/>
      <c r="AC73" s="681"/>
      <c r="AD73" s="681"/>
      <c r="AE73" s="681"/>
      <c r="AF73" s="681"/>
      <c r="AG73" s="681"/>
      <c r="AH73" s="681"/>
      <c r="AI73" s="681"/>
      <c r="AJ73" s="681"/>
      <c r="AK73" s="681"/>
      <c r="AL73" s="681"/>
      <c r="AM73" s="681"/>
      <c r="AN73" s="681"/>
      <c r="AO73" s="255"/>
      <c r="AP73" s="255"/>
    </row>
    <row r="74" spans="1:42" ht="27" customHeight="1">
      <c r="A74" s="687"/>
      <c r="B74" s="680"/>
      <c r="C74" s="684"/>
      <c r="D74" s="684"/>
      <c r="E74" s="684"/>
      <c r="F74" s="684"/>
      <c r="G74" s="680"/>
      <c r="H74" s="684"/>
      <c r="I74" s="684"/>
      <c r="J74" s="680"/>
      <c r="K74" s="680"/>
      <c r="L74" s="266" t="s">
        <v>377</v>
      </c>
      <c r="M74" s="290">
        <f t="shared" ref="M74:X74" si="26">M81</f>
        <v>0</v>
      </c>
      <c r="N74" s="290">
        <f t="shared" si="26"/>
        <v>0</v>
      </c>
      <c r="O74" s="290">
        <f t="shared" si="26"/>
        <v>0</v>
      </c>
      <c r="P74" s="290">
        <f t="shared" si="26"/>
        <v>0</v>
      </c>
      <c r="Q74" s="290">
        <f t="shared" si="26"/>
        <v>0</v>
      </c>
      <c r="R74" s="290">
        <f t="shared" si="26"/>
        <v>0</v>
      </c>
      <c r="S74" s="290">
        <f t="shared" si="26"/>
        <v>0</v>
      </c>
      <c r="T74" s="290">
        <f t="shared" si="26"/>
        <v>0</v>
      </c>
      <c r="U74" s="290">
        <f t="shared" si="26"/>
        <v>0</v>
      </c>
      <c r="V74" s="290">
        <f t="shared" si="26"/>
        <v>0</v>
      </c>
      <c r="W74" s="290">
        <f t="shared" si="26"/>
        <v>0</v>
      </c>
      <c r="X74" s="290">
        <f t="shared" si="26"/>
        <v>0</v>
      </c>
      <c r="Y74" s="479">
        <f t="shared" si="25"/>
        <v>0</v>
      </c>
      <c r="Z74" s="684"/>
      <c r="AA74" s="684"/>
      <c r="AB74" s="253"/>
      <c r="AC74" s="680"/>
      <c r="AD74" s="680"/>
      <c r="AE74" s="680"/>
      <c r="AF74" s="680"/>
      <c r="AG74" s="680"/>
      <c r="AH74" s="680"/>
      <c r="AI74" s="680"/>
      <c r="AJ74" s="680"/>
      <c r="AK74" s="680"/>
      <c r="AL74" s="680"/>
      <c r="AM74" s="680"/>
      <c r="AN74" s="680"/>
      <c r="AO74" s="255"/>
      <c r="AP74" s="255"/>
    </row>
    <row r="75" spans="1:42" ht="18" customHeight="1">
      <c r="A75" s="687"/>
      <c r="B75" s="584"/>
      <c r="C75" s="993" t="s">
        <v>378</v>
      </c>
      <c r="D75" s="890"/>
      <c r="E75" s="890"/>
      <c r="F75" s="890"/>
      <c r="G75" s="890"/>
      <c r="H75" s="890"/>
      <c r="I75" s="890"/>
      <c r="J75" s="882"/>
      <c r="K75" s="488"/>
      <c r="L75" s="489"/>
      <c r="M75" s="585"/>
      <c r="N75" s="585"/>
      <c r="O75" s="585"/>
      <c r="P75" s="585"/>
      <c r="Q75" s="585"/>
      <c r="R75" s="585"/>
      <c r="S75" s="585"/>
      <c r="T75" s="585"/>
      <c r="U75" s="585"/>
      <c r="V75" s="585"/>
      <c r="W75" s="585"/>
      <c r="X75" s="585"/>
      <c r="Y75" s="511"/>
      <c r="Z75" s="510" t="s">
        <v>379</v>
      </c>
      <c r="AA75" s="511"/>
      <c r="AB75" s="253"/>
      <c r="AC75" s="939"/>
      <c r="AD75" s="691"/>
      <c r="AE75" s="691"/>
      <c r="AF75" s="691"/>
      <c r="AG75" s="691"/>
      <c r="AH75" s="691"/>
      <c r="AI75" s="691"/>
      <c r="AJ75" s="691"/>
      <c r="AK75" s="691"/>
      <c r="AL75" s="691"/>
      <c r="AM75" s="691"/>
      <c r="AN75" s="680"/>
      <c r="AO75" s="255"/>
      <c r="AP75" s="255"/>
    </row>
    <row r="76" spans="1:42" ht="18" customHeight="1">
      <c r="A76" s="687"/>
      <c r="B76" s="694" t="s">
        <v>369</v>
      </c>
      <c r="C76" s="790" t="s">
        <v>867</v>
      </c>
      <c r="D76" s="783"/>
      <c r="E76" s="783"/>
      <c r="F76" s="783"/>
      <c r="G76" s="783"/>
      <c r="H76" s="783"/>
      <c r="I76" s="783"/>
      <c r="J76" s="784"/>
      <c r="K76" s="686" t="s">
        <v>866</v>
      </c>
      <c r="L76" s="553" t="s">
        <v>44</v>
      </c>
      <c r="M76" s="587"/>
      <c r="N76" s="587"/>
      <c r="O76" s="587">
        <v>0.05</v>
      </c>
      <c r="P76" s="587">
        <v>0.1</v>
      </c>
      <c r="Q76" s="587">
        <v>0.1</v>
      </c>
      <c r="R76" s="587">
        <v>0.1</v>
      </c>
      <c r="S76" s="587">
        <v>0.15</v>
      </c>
      <c r="T76" s="587">
        <v>0.15</v>
      </c>
      <c r="U76" s="587">
        <v>0.1</v>
      </c>
      <c r="V76" s="587">
        <v>0.1</v>
      </c>
      <c r="W76" s="587">
        <v>0.1</v>
      </c>
      <c r="X76" s="587">
        <v>0.05</v>
      </c>
      <c r="Y76" s="476">
        <f t="shared" ref="Y76:Y81" si="27">SUM(M76:X76)</f>
        <v>1</v>
      </c>
      <c r="Z76" s="973">
        <v>0.6</v>
      </c>
      <c r="AA76" s="972">
        <f>IF(OR(Y77=0,Z76=0),0,(Y77/Y76*Z76))</f>
        <v>0</v>
      </c>
      <c r="AB76" s="253"/>
      <c r="AC76" s="681"/>
      <c r="AD76" s="681"/>
      <c r="AE76" s="681"/>
      <c r="AF76" s="681"/>
      <c r="AG76" s="681"/>
      <c r="AH76" s="681"/>
      <c r="AI76" s="681"/>
      <c r="AJ76" s="681"/>
      <c r="AK76" s="681"/>
      <c r="AL76" s="681"/>
      <c r="AM76" s="681"/>
      <c r="AN76" s="681"/>
      <c r="AO76" s="255"/>
      <c r="AP76" s="255"/>
    </row>
    <row r="77" spans="1:42" ht="18" customHeight="1">
      <c r="A77" s="687"/>
      <c r="B77" s="688"/>
      <c r="C77" s="707"/>
      <c r="D77" s="691"/>
      <c r="E77" s="691"/>
      <c r="F77" s="691"/>
      <c r="G77" s="691"/>
      <c r="H77" s="691"/>
      <c r="I77" s="691"/>
      <c r="J77" s="680"/>
      <c r="K77" s="688"/>
      <c r="L77" s="562" t="s">
        <v>377</v>
      </c>
      <c r="M77" s="586"/>
      <c r="N77" s="58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479">
        <f t="shared" si="27"/>
        <v>0</v>
      </c>
      <c r="Z77" s="688"/>
      <c r="AA77" s="688"/>
      <c r="AB77" s="253"/>
      <c r="AC77" s="680"/>
      <c r="AD77" s="680"/>
      <c r="AE77" s="680"/>
      <c r="AF77" s="680"/>
      <c r="AG77" s="680"/>
      <c r="AH77" s="680"/>
      <c r="AI77" s="680"/>
      <c r="AJ77" s="680"/>
      <c r="AK77" s="680"/>
      <c r="AL77" s="680"/>
      <c r="AM77" s="680"/>
      <c r="AN77" s="680"/>
      <c r="AO77" s="255"/>
      <c r="AP77" s="255"/>
    </row>
    <row r="78" spans="1:42" ht="21" customHeight="1">
      <c r="A78" s="687"/>
      <c r="B78" s="694" t="s">
        <v>369</v>
      </c>
      <c r="C78" s="790" t="s">
        <v>868</v>
      </c>
      <c r="D78" s="783"/>
      <c r="E78" s="783"/>
      <c r="F78" s="783"/>
      <c r="G78" s="783"/>
      <c r="H78" s="783"/>
      <c r="I78" s="783"/>
      <c r="J78" s="784"/>
      <c r="K78" s="686" t="s">
        <v>866</v>
      </c>
      <c r="L78" s="553" t="s">
        <v>44</v>
      </c>
      <c r="M78" s="587"/>
      <c r="N78" s="587"/>
      <c r="O78" s="587"/>
      <c r="P78" s="587">
        <v>0.1</v>
      </c>
      <c r="Q78" s="587">
        <v>0.1</v>
      </c>
      <c r="R78" s="587">
        <v>0.1</v>
      </c>
      <c r="S78" s="587">
        <v>0.15</v>
      </c>
      <c r="T78" s="587">
        <v>0.15</v>
      </c>
      <c r="U78" s="587">
        <v>0.1</v>
      </c>
      <c r="V78" s="587">
        <v>0.1</v>
      </c>
      <c r="W78" s="587">
        <v>0.1</v>
      </c>
      <c r="X78" s="587">
        <v>0.1</v>
      </c>
      <c r="Y78" s="476">
        <f t="shared" si="27"/>
        <v>1</v>
      </c>
      <c r="Z78" s="973">
        <v>0.4</v>
      </c>
      <c r="AA78" s="972">
        <f>IF(OR(Y79=0,Z78=0),0,(Y79/Y78*Z78))</f>
        <v>0</v>
      </c>
      <c r="AB78" s="253"/>
      <c r="AC78" s="681"/>
      <c r="AD78" s="681"/>
      <c r="AE78" s="681"/>
      <c r="AF78" s="681"/>
      <c r="AG78" s="681"/>
      <c r="AH78" s="681"/>
      <c r="AI78" s="681"/>
      <c r="AJ78" s="681"/>
      <c r="AK78" s="681"/>
      <c r="AL78" s="681"/>
      <c r="AM78" s="681"/>
      <c r="AN78" s="681"/>
      <c r="AO78" s="255"/>
      <c r="AP78" s="255"/>
    </row>
    <row r="79" spans="1:42" ht="21.75" customHeight="1">
      <c r="A79" s="687"/>
      <c r="B79" s="688"/>
      <c r="C79" s="707"/>
      <c r="D79" s="691"/>
      <c r="E79" s="691"/>
      <c r="F79" s="691"/>
      <c r="G79" s="691"/>
      <c r="H79" s="691"/>
      <c r="I79" s="691"/>
      <c r="J79" s="680"/>
      <c r="K79" s="688"/>
      <c r="L79" s="562" t="s">
        <v>377</v>
      </c>
      <c r="M79" s="586"/>
      <c r="N79" s="58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479">
        <f t="shared" si="27"/>
        <v>0</v>
      </c>
      <c r="Z79" s="688"/>
      <c r="AA79" s="688"/>
      <c r="AB79" s="253"/>
      <c r="AC79" s="680"/>
      <c r="AD79" s="680"/>
      <c r="AE79" s="680"/>
      <c r="AF79" s="680"/>
      <c r="AG79" s="680"/>
      <c r="AH79" s="680"/>
      <c r="AI79" s="680"/>
      <c r="AJ79" s="680"/>
      <c r="AK79" s="680"/>
      <c r="AL79" s="680"/>
      <c r="AM79" s="680"/>
      <c r="AN79" s="680"/>
      <c r="AO79" s="255"/>
      <c r="AP79" s="255"/>
    </row>
    <row r="80" spans="1:42" ht="16.5" customHeight="1">
      <c r="A80" s="687"/>
      <c r="B80" s="580"/>
      <c r="C80" s="931" t="s">
        <v>383</v>
      </c>
      <c r="D80" s="893"/>
      <c r="E80" s="893"/>
      <c r="F80" s="893"/>
      <c r="G80" s="893"/>
      <c r="H80" s="893"/>
      <c r="I80" s="893"/>
      <c r="J80" s="994"/>
      <c r="K80" s="494"/>
      <c r="L80" s="495" t="s">
        <v>44</v>
      </c>
      <c r="M80" s="496">
        <f t="shared" ref="M80:X80" si="28">M76*$Z$76+M78*$Z$78</f>
        <v>0</v>
      </c>
      <c r="N80" s="496">
        <f t="shared" si="28"/>
        <v>0</v>
      </c>
      <c r="O80" s="496">
        <f t="shared" si="28"/>
        <v>0.03</v>
      </c>
      <c r="P80" s="496">
        <f t="shared" si="28"/>
        <v>0.1</v>
      </c>
      <c r="Q80" s="496">
        <f t="shared" si="28"/>
        <v>0.1</v>
      </c>
      <c r="R80" s="496">
        <f t="shared" si="28"/>
        <v>0.1</v>
      </c>
      <c r="S80" s="496">
        <f t="shared" si="28"/>
        <v>0.15</v>
      </c>
      <c r="T80" s="496">
        <f t="shared" si="28"/>
        <v>0.15</v>
      </c>
      <c r="U80" s="496">
        <f t="shared" si="28"/>
        <v>0.1</v>
      </c>
      <c r="V80" s="496">
        <f t="shared" si="28"/>
        <v>0.1</v>
      </c>
      <c r="W80" s="496">
        <f t="shared" si="28"/>
        <v>0.1</v>
      </c>
      <c r="X80" s="496">
        <f t="shared" si="28"/>
        <v>7.0000000000000007E-2</v>
      </c>
      <c r="Y80" s="476">
        <f t="shared" si="27"/>
        <v>1</v>
      </c>
      <c r="Z80" s="935">
        <f>SUM(Z76:Z79)</f>
        <v>1</v>
      </c>
      <c r="AA80" s="936">
        <f>IF(OR(Y81=0,Z80=0),0,(Y81/Y80*Z80))</f>
        <v>0</v>
      </c>
      <c r="AB80" s="253"/>
      <c r="AC80" s="1007"/>
      <c r="AD80" s="690"/>
      <c r="AE80" s="690"/>
      <c r="AF80" s="690"/>
      <c r="AG80" s="690"/>
      <c r="AH80" s="690"/>
      <c r="AI80" s="690"/>
      <c r="AJ80" s="690"/>
      <c r="AK80" s="690"/>
      <c r="AL80" s="690"/>
      <c r="AM80" s="690"/>
      <c r="AN80" s="679"/>
      <c r="AO80" s="255"/>
      <c r="AP80" s="255"/>
    </row>
    <row r="81" spans="1:42" ht="16.5" customHeight="1">
      <c r="A81" s="687"/>
      <c r="B81" s="581"/>
      <c r="C81" s="906"/>
      <c r="D81" s="786"/>
      <c r="E81" s="786"/>
      <c r="F81" s="786"/>
      <c r="G81" s="786"/>
      <c r="H81" s="786"/>
      <c r="I81" s="786"/>
      <c r="J81" s="995"/>
      <c r="K81" s="471"/>
      <c r="L81" s="497" t="s">
        <v>377</v>
      </c>
      <c r="M81" s="498">
        <f t="shared" ref="M81:X81" si="29">M77*$Z$76+M79*$Z$78</f>
        <v>0</v>
      </c>
      <c r="N81" s="498">
        <f t="shared" si="29"/>
        <v>0</v>
      </c>
      <c r="O81" s="498">
        <f t="shared" si="29"/>
        <v>0</v>
      </c>
      <c r="P81" s="498">
        <f t="shared" si="29"/>
        <v>0</v>
      </c>
      <c r="Q81" s="498">
        <f t="shared" si="29"/>
        <v>0</v>
      </c>
      <c r="R81" s="498">
        <f t="shared" si="29"/>
        <v>0</v>
      </c>
      <c r="S81" s="498">
        <f t="shared" si="29"/>
        <v>0</v>
      </c>
      <c r="T81" s="498">
        <f t="shared" si="29"/>
        <v>0</v>
      </c>
      <c r="U81" s="498">
        <f t="shared" si="29"/>
        <v>0</v>
      </c>
      <c r="V81" s="498">
        <f t="shared" si="29"/>
        <v>0</v>
      </c>
      <c r="W81" s="498">
        <f t="shared" si="29"/>
        <v>0</v>
      </c>
      <c r="X81" s="498">
        <f t="shared" si="29"/>
        <v>0</v>
      </c>
      <c r="Y81" s="499">
        <f t="shared" si="27"/>
        <v>0</v>
      </c>
      <c r="Z81" s="873"/>
      <c r="AA81" s="873"/>
      <c r="AB81" s="253"/>
      <c r="AC81" s="707"/>
      <c r="AD81" s="691"/>
      <c r="AE81" s="691"/>
      <c r="AF81" s="691"/>
      <c r="AG81" s="691"/>
      <c r="AH81" s="691"/>
      <c r="AI81" s="691"/>
      <c r="AJ81" s="691"/>
      <c r="AK81" s="691"/>
      <c r="AL81" s="691"/>
      <c r="AM81" s="691"/>
      <c r="AN81" s="680"/>
      <c r="AO81" s="255"/>
      <c r="AP81" s="255"/>
    </row>
    <row r="82" spans="1:42" ht="42" customHeight="1">
      <c r="A82" s="449" t="s">
        <v>10</v>
      </c>
      <c r="B82" s="412" t="s">
        <v>11</v>
      </c>
      <c r="C82" s="411" t="s">
        <v>12</v>
      </c>
      <c r="D82" s="411" t="s">
        <v>13</v>
      </c>
      <c r="E82" s="411" t="s">
        <v>14</v>
      </c>
      <c r="F82" s="411" t="s">
        <v>15</v>
      </c>
      <c r="G82" s="411" t="s">
        <v>16</v>
      </c>
      <c r="H82" s="475" t="s">
        <v>17</v>
      </c>
      <c r="I82" s="475" t="s">
        <v>18</v>
      </c>
      <c r="J82" s="411" t="s">
        <v>19</v>
      </c>
      <c r="K82" s="411" t="s">
        <v>20</v>
      </c>
      <c r="L82" s="475" t="s">
        <v>48</v>
      </c>
      <c r="M82" s="476" t="s">
        <v>49</v>
      </c>
      <c r="N82" s="476" t="s">
        <v>50</v>
      </c>
      <c r="O82" s="476" t="s">
        <v>51</v>
      </c>
      <c r="P82" s="476" t="s">
        <v>52</v>
      </c>
      <c r="Q82" s="476" t="s">
        <v>53</v>
      </c>
      <c r="R82" s="476" t="s">
        <v>54</v>
      </c>
      <c r="S82" s="476" t="s">
        <v>55</v>
      </c>
      <c r="T82" s="476" t="s">
        <v>56</v>
      </c>
      <c r="U82" s="476" t="s">
        <v>57</v>
      </c>
      <c r="V82" s="476" t="s">
        <v>58</v>
      </c>
      <c r="W82" s="476" t="s">
        <v>59</v>
      </c>
      <c r="X82" s="476" t="s">
        <v>60</v>
      </c>
      <c r="Y82" s="476" t="s">
        <v>61</v>
      </c>
      <c r="Z82" s="412" t="s">
        <v>365</v>
      </c>
      <c r="AA82" s="416" t="s">
        <v>366</v>
      </c>
      <c r="AB82" s="253"/>
      <c r="AC82" s="318"/>
      <c r="AD82" s="318"/>
      <c r="AE82" s="318"/>
      <c r="AF82" s="318"/>
      <c r="AG82" s="318"/>
      <c r="AH82" s="318"/>
      <c r="AI82" s="318"/>
      <c r="AJ82" s="318"/>
      <c r="AK82" s="318"/>
      <c r="AL82" s="318"/>
      <c r="AM82" s="318"/>
      <c r="AN82" s="318"/>
      <c r="AO82" s="255"/>
      <c r="AP82" s="255"/>
    </row>
    <row r="83" spans="1:42" ht="27" customHeight="1">
      <c r="A83" s="766" t="s">
        <v>869</v>
      </c>
      <c r="B83" s="678" t="s">
        <v>369</v>
      </c>
      <c r="C83" s="898" t="s">
        <v>212</v>
      </c>
      <c r="D83" s="898" t="s">
        <v>870</v>
      </c>
      <c r="E83" s="898" t="s">
        <v>406</v>
      </c>
      <c r="F83" s="898" t="s">
        <v>423</v>
      </c>
      <c r="G83" s="681" t="s">
        <v>374</v>
      </c>
      <c r="H83" s="992">
        <v>2</v>
      </c>
      <c r="I83" s="992" t="s">
        <v>871</v>
      </c>
      <c r="J83" s="678" t="s">
        <v>375</v>
      </c>
      <c r="K83" s="681" t="s">
        <v>866</v>
      </c>
      <c r="L83" s="263" t="s">
        <v>44</v>
      </c>
      <c r="M83" s="288">
        <f t="shared" ref="M83:X83" si="30">M94</f>
        <v>0</v>
      </c>
      <c r="N83" s="288">
        <f t="shared" si="30"/>
        <v>0</v>
      </c>
      <c r="O83" s="288">
        <f t="shared" si="30"/>
        <v>0.05</v>
      </c>
      <c r="P83" s="288">
        <f t="shared" si="30"/>
        <v>0.15625</v>
      </c>
      <c r="Q83" s="288">
        <f t="shared" si="30"/>
        <v>0.18124999999999999</v>
      </c>
      <c r="R83" s="288">
        <f t="shared" si="30"/>
        <v>0.15625</v>
      </c>
      <c r="S83" s="288">
        <f t="shared" si="30"/>
        <v>0.10625000000000001</v>
      </c>
      <c r="T83" s="288">
        <f t="shared" si="30"/>
        <v>0.10625000000000001</v>
      </c>
      <c r="U83" s="288">
        <f t="shared" si="30"/>
        <v>0.10625000000000001</v>
      </c>
      <c r="V83" s="288">
        <f t="shared" si="30"/>
        <v>5.6250000000000001E-2</v>
      </c>
      <c r="W83" s="288">
        <f t="shared" si="30"/>
        <v>8.1250000000000003E-2</v>
      </c>
      <c r="X83" s="288">
        <f t="shared" si="30"/>
        <v>0</v>
      </c>
      <c r="Y83" s="476">
        <f t="shared" ref="Y83:Y84" si="31">SUM(M83:X83)</f>
        <v>0.99999999999999989</v>
      </c>
      <c r="Z83" s="814">
        <v>0.25</v>
      </c>
      <c r="AA83" s="937">
        <f>IF(OR(Y84=0,Z83=0),0,(Y84/Y83*Z83))</f>
        <v>0</v>
      </c>
      <c r="AB83" s="253"/>
      <c r="AC83" s="681"/>
      <c r="AD83" s="681"/>
      <c r="AE83" s="681"/>
      <c r="AF83" s="681"/>
      <c r="AG83" s="681"/>
      <c r="AH83" s="681"/>
      <c r="AI83" s="681"/>
      <c r="AJ83" s="681"/>
      <c r="AK83" s="681"/>
      <c r="AL83" s="681"/>
      <c r="AM83" s="681"/>
      <c r="AN83" s="681"/>
      <c r="AO83" s="255"/>
      <c r="AP83" s="303"/>
    </row>
    <row r="84" spans="1:42" ht="27" customHeight="1">
      <c r="A84" s="687"/>
      <c r="B84" s="680"/>
      <c r="C84" s="684"/>
      <c r="D84" s="684"/>
      <c r="E84" s="684"/>
      <c r="F84" s="684"/>
      <c r="G84" s="680"/>
      <c r="H84" s="684"/>
      <c r="I84" s="684"/>
      <c r="J84" s="680"/>
      <c r="K84" s="680"/>
      <c r="L84" s="266" t="s">
        <v>377</v>
      </c>
      <c r="M84" s="290">
        <f t="shared" ref="M84:X84" si="32">M95</f>
        <v>0</v>
      </c>
      <c r="N84" s="290">
        <f t="shared" si="32"/>
        <v>0</v>
      </c>
      <c r="O84" s="290">
        <f t="shared" si="32"/>
        <v>0</v>
      </c>
      <c r="P84" s="290">
        <f t="shared" si="32"/>
        <v>0</v>
      </c>
      <c r="Q84" s="290">
        <f t="shared" si="32"/>
        <v>0</v>
      </c>
      <c r="R84" s="290">
        <f t="shared" si="32"/>
        <v>0</v>
      </c>
      <c r="S84" s="290">
        <f t="shared" si="32"/>
        <v>0</v>
      </c>
      <c r="T84" s="290">
        <f t="shared" si="32"/>
        <v>0</v>
      </c>
      <c r="U84" s="290">
        <f t="shared" si="32"/>
        <v>0</v>
      </c>
      <c r="V84" s="290">
        <f t="shared" si="32"/>
        <v>0</v>
      </c>
      <c r="W84" s="290">
        <f t="shared" si="32"/>
        <v>0</v>
      </c>
      <c r="X84" s="290">
        <f t="shared" si="32"/>
        <v>0</v>
      </c>
      <c r="Y84" s="479">
        <f t="shared" si="31"/>
        <v>0</v>
      </c>
      <c r="Z84" s="680"/>
      <c r="AA84" s="684"/>
      <c r="AB84" s="253"/>
      <c r="AC84" s="680"/>
      <c r="AD84" s="680"/>
      <c r="AE84" s="680"/>
      <c r="AF84" s="680"/>
      <c r="AG84" s="680"/>
      <c r="AH84" s="680"/>
      <c r="AI84" s="680"/>
      <c r="AJ84" s="680"/>
      <c r="AK84" s="680"/>
      <c r="AL84" s="680"/>
      <c r="AM84" s="680"/>
      <c r="AN84" s="680"/>
      <c r="AO84" s="255"/>
      <c r="AP84" s="255"/>
    </row>
    <row r="85" spans="1:42" ht="18" customHeight="1">
      <c r="A85" s="687"/>
      <c r="B85" s="584"/>
      <c r="C85" s="993" t="s">
        <v>378</v>
      </c>
      <c r="D85" s="890"/>
      <c r="E85" s="890"/>
      <c r="F85" s="890"/>
      <c r="G85" s="890"/>
      <c r="H85" s="890"/>
      <c r="I85" s="890"/>
      <c r="J85" s="882"/>
      <c r="K85" s="488"/>
      <c r="L85" s="489"/>
      <c r="M85" s="585"/>
      <c r="N85" s="585"/>
      <c r="O85" s="585"/>
      <c r="P85" s="585"/>
      <c r="Q85" s="585"/>
      <c r="R85" s="585"/>
      <c r="S85" s="585"/>
      <c r="T85" s="585"/>
      <c r="U85" s="585"/>
      <c r="V85" s="585"/>
      <c r="W85" s="585"/>
      <c r="X85" s="585"/>
      <c r="Y85" s="511"/>
      <c r="Z85" s="592" t="s">
        <v>379</v>
      </c>
      <c r="AA85" s="511"/>
      <c r="AB85" s="253"/>
      <c r="AC85" s="939"/>
      <c r="AD85" s="691"/>
      <c r="AE85" s="691"/>
      <c r="AF85" s="691"/>
      <c r="AG85" s="691"/>
      <c r="AH85" s="691"/>
      <c r="AI85" s="691"/>
      <c r="AJ85" s="691"/>
      <c r="AK85" s="691"/>
      <c r="AL85" s="691"/>
      <c r="AM85" s="691"/>
      <c r="AN85" s="680"/>
      <c r="AO85" s="255"/>
      <c r="AP85" s="255"/>
    </row>
    <row r="86" spans="1:42" ht="18" customHeight="1">
      <c r="A86" s="687"/>
      <c r="B86" s="678" t="s">
        <v>369</v>
      </c>
      <c r="C86" s="1003" t="s">
        <v>872</v>
      </c>
      <c r="D86" s="893"/>
      <c r="E86" s="893"/>
      <c r="F86" s="893"/>
      <c r="G86" s="893"/>
      <c r="H86" s="893"/>
      <c r="I86" s="893"/>
      <c r="J86" s="894"/>
      <c r="K86" s="681" t="s">
        <v>866</v>
      </c>
      <c r="L86" s="263" t="s">
        <v>44</v>
      </c>
      <c r="M86" s="288"/>
      <c r="N86" s="288"/>
      <c r="O86" s="288">
        <v>0.1</v>
      </c>
      <c r="P86" s="288">
        <v>0.2</v>
      </c>
      <c r="Q86" s="288">
        <v>0.3</v>
      </c>
      <c r="R86" s="288">
        <v>0.1</v>
      </c>
      <c r="S86" s="288">
        <v>0.1</v>
      </c>
      <c r="T86" s="288">
        <v>0.1</v>
      </c>
      <c r="U86" s="288">
        <v>0.1</v>
      </c>
      <c r="V86" s="288"/>
      <c r="W86" s="288"/>
      <c r="X86" s="288"/>
      <c r="Y86" s="476">
        <f t="shared" ref="Y86:Y95" si="33">SUM(M86:X86)</f>
        <v>1</v>
      </c>
      <c r="Z86" s="814">
        <v>0.25</v>
      </c>
      <c r="AA86" s="936">
        <f>IF(OR(Y87=0,Z86=0),0,(Y87/Y86*Z86))</f>
        <v>0</v>
      </c>
      <c r="AB86" s="253"/>
      <c r="AC86" s="681"/>
      <c r="AD86" s="681"/>
      <c r="AE86" s="681"/>
      <c r="AF86" s="681"/>
      <c r="AG86" s="681"/>
      <c r="AH86" s="681"/>
      <c r="AI86" s="681"/>
      <c r="AJ86" s="681"/>
      <c r="AK86" s="681"/>
      <c r="AL86" s="681"/>
      <c r="AM86" s="681"/>
      <c r="AN86" s="681"/>
      <c r="AO86" s="255"/>
      <c r="AP86" s="255"/>
    </row>
    <row r="87" spans="1:42" ht="18" customHeight="1">
      <c r="A87" s="687"/>
      <c r="B87" s="680"/>
      <c r="C87" s="998"/>
      <c r="D87" s="691"/>
      <c r="E87" s="691"/>
      <c r="F87" s="691"/>
      <c r="G87" s="691"/>
      <c r="H87" s="691"/>
      <c r="I87" s="691"/>
      <c r="J87" s="680"/>
      <c r="K87" s="680"/>
      <c r="L87" s="275" t="s">
        <v>377</v>
      </c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479">
        <f t="shared" si="33"/>
        <v>0</v>
      </c>
      <c r="Z87" s="680"/>
      <c r="AA87" s="684"/>
      <c r="AB87" s="253"/>
      <c r="AC87" s="680"/>
      <c r="AD87" s="680"/>
      <c r="AE87" s="680"/>
      <c r="AF87" s="680"/>
      <c r="AG87" s="680"/>
      <c r="AH87" s="680"/>
      <c r="AI87" s="680"/>
      <c r="AJ87" s="680"/>
      <c r="AK87" s="680"/>
      <c r="AL87" s="680"/>
      <c r="AM87" s="680"/>
      <c r="AN87" s="680"/>
      <c r="AO87" s="255"/>
      <c r="AP87" s="255"/>
    </row>
    <row r="88" spans="1:42" ht="18" customHeight="1">
      <c r="A88" s="687"/>
      <c r="B88" s="678" t="s">
        <v>369</v>
      </c>
      <c r="C88" s="997" t="s">
        <v>873</v>
      </c>
      <c r="D88" s="893"/>
      <c r="E88" s="893"/>
      <c r="F88" s="893"/>
      <c r="G88" s="893"/>
      <c r="H88" s="893"/>
      <c r="I88" s="893"/>
      <c r="J88" s="894"/>
      <c r="K88" s="681" t="s">
        <v>866</v>
      </c>
      <c r="L88" s="263" t="s">
        <v>44</v>
      </c>
      <c r="M88" s="288"/>
      <c r="N88" s="288"/>
      <c r="O88" s="288"/>
      <c r="P88" s="288"/>
      <c r="Q88" s="288"/>
      <c r="R88" s="288">
        <v>0.1</v>
      </c>
      <c r="S88" s="288">
        <v>0.2</v>
      </c>
      <c r="T88" s="288">
        <v>0.2</v>
      </c>
      <c r="U88" s="288">
        <v>0.2</v>
      </c>
      <c r="V88" s="288">
        <v>0.1</v>
      </c>
      <c r="W88" s="288">
        <v>0.2</v>
      </c>
      <c r="X88" s="288"/>
      <c r="Y88" s="476">
        <f t="shared" si="33"/>
        <v>1</v>
      </c>
      <c r="Z88" s="814">
        <v>0.25</v>
      </c>
      <c r="AA88" s="936">
        <f>IF(OR(Y89=0,Z88=0),0,(Y89/Y88*Z88))</f>
        <v>0</v>
      </c>
      <c r="AB88" s="253"/>
      <c r="AC88" s="593"/>
      <c r="AD88" s="593"/>
      <c r="AE88" s="593"/>
      <c r="AF88" s="593"/>
      <c r="AG88" s="593"/>
      <c r="AH88" s="593"/>
      <c r="AI88" s="593"/>
      <c r="AJ88" s="593"/>
      <c r="AK88" s="593"/>
      <c r="AL88" s="593"/>
      <c r="AM88" s="593"/>
      <c r="AN88" s="593"/>
      <c r="AO88" s="255"/>
      <c r="AP88" s="255"/>
    </row>
    <row r="89" spans="1:42" ht="18" customHeight="1">
      <c r="A89" s="687"/>
      <c r="B89" s="680"/>
      <c r="C89" s="998"/>
      <c r="D89" s="691"/>
      <c r="E89" s="691"/>
      <c r="F89" s="691"/>
      <c r="G89" s="691"/>
      <c r="H89" s="691"/>
      <c r="I89" s="691"/>
      <c r="J89" s="680"/>
      <c r="K89" s="680"/>
      <c r="L89" s="275" t="s">
        <v>377</v>
      </c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479">
        <f t="shared" si="33"/>
        <v>0</v>
      </c>
      <c r="Z89" s="680"/>
      <c r="AA89" s="684"/>
      <c r="AB89" s="253"/>
      <c r="AC89" s="593"/>
      <c r="AD89" s="593"/>
      <c r="AE89" s="593"/>
      <c r="AF89" s="593"/>
      <c r="AG89" s="593"/>
      <c r="AH89" s="593"/>
      <c r="AI89" s="593"/>
      <c r="AJ89" s="593"/>
      <c r="AK89" s="593"/>
      <c r="AL89" s="593"/>
      <c r="AM89" s="593"/>
      <c r="AN89" s="593"/>
      <c r="AO89" s="255"/>
      <c r="AP89" s="255"/>
    </row>
    <row r="90" spans="1:42" ht="18" customHeight="1">
      <c r="A90" s="687"/>
      <c r="B90" s="678" t="s">
        <v>369</v>
      </c>
      <c r="C90" s="997" t="s">
        <v>874</v>
      </c>
      <c r="D90" s="893"/>
      <c r="E90" s="893"/>
      <c r="F90" s="893"/>
      <c r="G90" s="893"/>
      <c r="H90" s="893"/>
      <c r="I90" s="893"/>
      <c r="J90" s="894"/>
      <c r="K90" s="681" t="s">
        <v>866</v>
      </c>
      <c r="L90" s="263" t="s">
        <v>44</v>
      </c>
      <c r="M90" s="291"/>
      <c r="N90" s="291"/>
      <c r="O90" s="291">
        <v>0.1</v>
      </c>
      <c r="P90" s="291">
        <v>0.3</v>
      </c>
      <c r="Q90" s="291">
        <v>0.3</v>
      </c>
      <c r="R90" s="291">
        <v>0.3</v>
      </c>
      <c r="S90" s="291"/>
      <c r="T90" s="291"/>
      <c r="U90" s="291"/>
      <c r="V90" s="291"/>
      <c r="W90" s="291"/>
      <c r="X90" s="291"/>
      <c r="Y90" s="476">
        <f t="shared" si="33"/>
        <v>1</v>
      </c>
      <c r="Z90" s="814">
        <v>0.25</v>
      </c>
      <c r="AA90" s="936">
        <f>IF(OR(Y91=0,Z90=0),0,(Y91/Y90*Z90))</f>
        <v>0</v>
      </c>
      <c r="AB90" s="253"/>
      <c r="AC90" s="593"/>
      <c r="AD90" s="593"/>
      <c r="AE90" s="593"/>
      <c r="AF90" s="593"/>
      <c r="AG90" s="593"/>
      <c r="AH90" s="593"/>
      <c r="AI90" s="593"/>
      <c r="AJ90" s="593"/>
      <c r="AK90" s="593"/>
      <c r="AL90" s="593"/>
      <c r="AM90" s="593"/>
      <c r="AN90" s="593"/>
      <c r="AO90" s="255"/>
      <c r="AP90" s="255"/>
    </row>
    <row r="91" spans="1:42" ht="18" customHeight="1">
      <c r="A91" s="687"/>
      <c r="B91" s="680"/>
      <c r="C91" s="998"/>
      <c r="D91" s="691"/>
      <c r="E91" s="691"/>
      <c r="F91" s="691"/>
      <c r="G91" s="691"/>
      <c r="H91" s="691"/>
      <c r="I91" s="691"/>
      <c r="J91" s="680"/>
      <c r="K91" s="680"/>
      <c r="L91" s="275" t="s">
        <v>377</v>
      </c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479">
        <f t="shared" si="33"/>
        <v>0</v>
      </c>
      <c r="Z91" s="680"/>
      <c r="AA91" s="684"/>
      <c r="AB91" s="253"/>
      <c r="AC91" s="593"/>
      <c r="AD91" s="593"/>
      <c r="AE91" s="593"/>
      <c r="AF91" s="593"/>
      <c r="AG91" s="593"/>
      <c r="AH91" s="593"/>
      <c r="AI91" s="593"/>
      <c r="AJ91" s="593"/>
      <c r="AK91" s="593"/>
      <c r="AL91" s="593"/>
      <c r="AM91" s="593"/>
      <c r="AN91" s="593"/>
      <c r="AO91" s="255"/>
      <c r="AP91" s="255"/>
    </row>
    <row r="92" spans="1:42" ht="18" customHeight="1">
      <c r="A92" s="687"/>
      <c r="B92" s="678" t="s">
        <v>369</v>
      </c>
      <c r="C92" s="997" t="s">
        <v>875</v>
      </c>
      <c r="D92" s="893"/>
      <c r="E92" s="893"/>
      <c r="F92" s="893"/>
      <c r="G92" s="893"/>
      <c r="H92" s="893"/>
      <c r="I92" s="893"/>
      <c r="J92" s="894"/>
      <c r="K92" s="681" t="s">
        <v>866</v>
      </c>
      <c r="L92" s="263" t="s">
        <v>44</v>
      </c>
      <c r="M92" s="288"/>
      <c r="N92" s="288"/>
      <c r="O92" s="288"/>
      <c r="P92" s="288">
        <v>0.125</v>
      </c>
      <c r="Q92" s="288">
        <v>0.125</v>
      </c>
      <c r="R92" s="288">
        <v>0.125</v>
      </c>
      <c r="S92" s="288">
        <v>0.125</v>
      </c>
      <c r="T92" s="288">
        <v>0.125</v>
      </c>
      <c r="U92" s="288">
        <v>0.125</v>
      </c>
      <c r="V92" s="288">
        <v>0.125</v>
      </c>
      <c r="W92" s="288">
        <v>0.125</v>
      </c>
      <c r="X92" s="288"/>
      <c r="Y92" s="476">
        <f t="shared" si="33"/>
        <v>1</v>
      </c>
      <c r="Z92" s="814">
        <v>0.25</v>
      </c>
      <c r="AA92" s="936">
        <f>IF(OR(Y93=0,Z92=0),0,(Y93/Y92*Z92))</f>
        <v>0</v>
      </c>
      <c r="AB92" s="253"/>
      <c r="AC92" s="681"/>
      <c r="AD92" s="681"/>
      <c r="AE92" s="681"/>
      <c r="AF92" s="681"/>
      <c r="AG92" s="681"/>
      <c r="AH92" s="681"/>
      <c r="AI92" s="681"/>
      <c r="AJ92" s="681"/>
      <c r="AK92" s="681"/>
      <c r="AL92" s="681"/>
      <c r="AM92" s="681"/>
      <c r="AN92" s="681"/>
      <c r="AO92" s="255"/>
      <c r="AP92" s="255"/>
    </row>
    <row r="93" spans="1:42" ht="18" customHeight="1">
      <c r="A93" s="687"/>
      <c r="B93" s="680"/>
      <c r="C93" s="998"/>
      <c r="D93" s="691"/>
      <c r="E93" s="691"/>
      <c r="F93" s="691"/>
      <c r="G93" s="691"/>
      <c r="H93" s="691"/>
      <c r="I93" s="691"/>
      <c r="J93" s="680"/>
      <c r="K93" s="680"/>
      <c r="L93" s="275" t="s">
        <v>377</v>
      </c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479">
        <f t="shared" si="33"/>
        <v>0</v>
      </c>
      <c r="Z93" s="680"/>
      <c r="AA93" s="684"/>
      <c r="AB93" s="253"/>
      <c r="AC93" s="680"/>
      <c r="AD93" s="680"/>
      <c r="AE93" s="680"/>
      <c r="AF93" s="680"/>
      <c r="AG93" s="680"/>
      <c r="AH93" s="680"/>
      <c r="AI93" s="680"/>
      <c r="AJ93" s="680"/>
      <c r="AK93" s="680"/>
      <c r="AL93" s="680"/>
      <c r="AM93" s="680"/>
      <c r="AN93" s="680"/>
      <c r="AO93" s="255"/>
      <c r="AP93" s="255"/>
    </row>
    <row r="94" spans="1:42" ht="18" customHeight="1">
      <c r="A94" s="687"/>
      <c r="B94" s="580"/>
      <c r="C94" s="931" t="s">
        <v>383</v>
      </c>
      <c r="D94" s="893"/>
      <c r="E94" s="893"/>
      <c r="F94" s="893"/>
      <c r="G94" s="893"/>
      <c r="H94" s="893"/>
      <c r="I94" s="893"/>
      <c r="J94" s="894"/>
      <c r="K94" s="494"/>
      <c r="L94" s="495" t="s">
        <v>44</v>
      </c>
      <c r="M94" s="496">
        <f t="shared" ref="M94:X94" si="34">M86*$Z$86+M92*$Z$92+M88*$Z$88+M90*$Z$90</f>
        <v>0</v>
      </c>
      <c r="N94" s="496">
        <f t="shared" si="34"/>
        <v>0</v>
      </c>
      <c r="O94" s="496">
        <f t="shared" si="34"/>
        <v>0.05</v>
      </c>
      <c r="P94" s="496">
        <f t="shared" si="34"/>
        <v>0.15625</v>
      </c>
      <c r="Q94" s="496">
        <f t="shared" si="34"/>
        <v>0.18124999999999999</v>
      </c>
      <c r="R94" s="496">
        <f t="shared" si="34"/>
        <v>0.15625</v>
      </c>
      <c r="S94" s="496">
        <f t="shared" si="34"/>
        <v>0.10625000000000001</v>
      </c>
      <c r="T94" s="496">
        <f t="shared" si="34"/>
        <v>0.10625000000000001</v>
      </c>
      <c r="U94" s="496">
        <f t="shared" si="34"/>
        <v>0.10625000000000001</v>
      </c>
      <c r="V94" s="496">
        <f t="shared" si="34"/>
        <v>5.6250000000000001E-2</v>
      </c>
      <c r="W94" s="496">
        <f t="shared" si="34"/>
        <v>8.1250000000000003E-2</v>
      </c>
      <c r="X94" s="496">
        <f t="shared" si="34"/>
        <v>0</v>
      </c>
      <c r="Y94" s="476">
        <f t="shared" si="33"/>
        <v>0.99999999999999989</v>
      </c>
      <c r="Z94" s="935">
        <f>SUM(Z86:Z93)</f>
        <v>1</v>
      </c>
      <c r="AA94" s="936">
        <f>IF(OR(Y95=0,Z94=0),0,(Y95/Y94*Z94))</f>
        <v>0</v>
      </c>
      <c r="AB94" s="253"/>
      <c r="AC94" s="841"/>
      <c r="AD94" s="783"/>
      <c r="AE94" s="783"/>
      <c r="AF94" s="783"/>
      <c r="AG94" s="783"/>
      <c r="AH94" s="783"/>
      <c r="AI94" s="783"/>
      <c r="AJ94" s="783"/>
      <c r="AK94" s="783"/>
      <c r="AL94" s="783"/>
      <c r="AM94" s="783"/>
      <c r="AN94" s="784"/>
      <c r="AO94" s="255"/>
      <c r="AP94" s="255"/>
    </row>
    <row r="95" spans="1:42" ht="18" customHeight="1">
      <c r="A95" s="767"/>
      <c r="B95" s="581"/>
      <c r="C95" s="906"/>
      <c r="D95" s="786"/>
      <c r="E95" s="786"/>
      <c r="F95" s="786"/>
      <c r="G95" s="786"/>
      <c r="H95" s="786"/>
      <c r="I95" s="786"/>
      <c r="J95" s="772"/>
      <c r="K95" s="471"/>
      <c r="L95" s="497" t="s">
        <v>377</v>
      </c>
      <c r="M95" s="498">
        <f t="shared" ref="M95:X95" si="35">M87*$Z$86+M93*$Z$92+M89*$Z$88+M91*$Z$90</f>
        <v>0</v>
      </c>
      <c r="N95" s="498">
        <f t="shared" si="35"/>
        <v>0</v>
      </c>
      <c r="O95" s="498">
        <f t="shared" si="35"/>
        <v>0</v>
      </c>
      <c r="P95" s="498">
        <f t="shared" si="35"/>
        <v>0</v>
      </c>
      <c r="Q95" s="498">
        <f t="shared" si="35"/>
        <v>0</v>
      </c>
      <c r="R95" s="498">
        <f t="shared" si="35"/>
        <v>0</v>
      </c>
      <c r="S95" s="498">
        <f t="shared" si="35"/>
        <v>0</v>
      </c>
      <c r="T95" s="498">
        <f t="shared" si="35"/>
        <v>0</v>
      </c>
      <c r="U95" s="498">
        <f t="shared" si="35"/>
        <v>0</v>
      </c>
      <c r="V95" s="498">
        <f t="shared" si="35"/>
        <v>0</v>
      </c>
      <c r="W95" s="498">
        <f t="shared" si="35"/>
        <v>0</v>
      </c>
      <c r="X95" s="498">
        <f t="shared" si="35"/>
        <v>0</v>
      </c>
      <c r="Y95" s="499">
        <f t="shared" si="33"/>
        <v>0</v>
      </c>
      <c r="Z95" s="873"/>
      <c r="AA95" s="873"/>
      <c r="AB95" s="253"/>
      <c r="AC95" s="707"/>
      <c r="AD95" s="691"/>
      <c r="AE95" s="691"/>
      <c r="AF95" s="691"/>
      <c r="AG95" s="691"/>
      <c r="AH95" s="691"/>
      <c r="AI95" s="691"/>
      <c r="AJ95" s="691"/>
      <c r="AK95" s="691"/>
      <c r="AL95" s="691"/>
      <c r="AM95" s="691"/>
      <c r="AN95" s="680"/>
      <c r="AO95" s="255"/>
      <c r="AP95" s="255"/>
    </row>
    <row r="96" spans="1:42" ht="43.5" customHeight="1">
      <c r="A96" s="449" t="s">
        <v>10</v>
      </c>
      <c r="B96" s="411" t="s">
        <v>11</v>
      </c>
      <c r="C96" s="411" t="s">
        <v>12</v>
      </c>
      <c r="D96" s="411" t="s">
        <v>13</v>
      </c>
      <c r="E96" s="411" t="s">
        <v>14</v>
      </c>
      <c r="F96" s="411" t="s">
        <v>15</v>
      </c>
      <c r="G96" s="411" t="s">
        <v>16</v>
      </c>
      <c r="H96" s="475" t="s">
        <v>17</v>
      </c>
      <c r="I96" s="475" t="s">
        <v>18</v>
      </c>
      <c r="J96" s="411" t="s">
        <v>19</v>
      </c>
      <c r="K96" s="411" t="s">
        <v>20</v>
      </c>
      <c r="L96" s="475" t="s">
        <v>48</v>
      </c>
      <c r="M96" s="475" t="s">
        <v>49</v>
      </c>
      <c r="N96" s="475" t="s">
        <v>50</v>
      </c>
      <c r="O96" s="475" t="s">
        <v>51</v>
      </c>
      <c r="P96" s="475" t="s">
        <v>52</v>
      </c>
      <c r="Q96" s="475" t="s">
        <v>53</v>
      </c>
      <c r="R96" s="475" t="s">
        <v>54</v>
      </c>
      <c r="S96" s="475" t="s">
        <v>55</v>
      </c>
      <c r="T96" s="475" t="s">
        <v>56</v>
      </c>
      <c r="U96" s="475" t="s">
        <v>57</v>
      </c>
      <c r="V96" s="475" t="s">
        <v>58</v>
      </c>
      <c r="W96" s="475" t="s">
        <v>59</v>
      </c>
      <c r="X96" s="475" t="s">
        <v>60</v>
      </c>
      <c r="Y96" s="475" t="s">
        <v>61</v>
      </c>
      <c r="Z96" s="412" t="s">
        <v>365</v>
      </c>
      <c r="AA96" s="411" t="s">
        <v>366</v>
      </c>
      <c r="AB96" s="253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255"/>
      <c r="AP96" s="255"/>
    </row>
    <row r="97" spans="1:42" ht="45" customHeight="1">
      <c r="A97" s="766" t="s">
        <v>309</v>
      </c>
      <c r="B97" s="678" t="s">
        <v>369</v>
      </c>
      <c r="C97" s="898" t="s">
        <v>212</v>
      </c>
      <c r="D97" s="905" t="s">
        <v>727</v>
      </c>
      <c r="E97" s="898" t="s">
        <v>406</v>
      </c>
      <c r="F97" s="905" t="s">
        <v>423</v>
      </c>
      <c r="G97" s="678" t="s">
        <v>374</v>
      </c>
      <c r="H97" s="681">
        <v>11</v>
      </c>
      <c r="I97" s="996" t="s">
        <v>310</v>
      </c>
      <c r="J97" s="678" t="s">
        <v>375</v>
      </c>
      <c r="K97" s="686" t="s">
        <v>876</v>
      </c>
      <c r="L97" s="263" t="s">
        <v>44</v>
      </c>
      <c r="M97" s="47">
        <f t="shared" ref="M97:X97" si="36">M108</f>
        <v>0</v>
      </c>
      <c r="N97" s="47">
        <f t="shared" si="36"/>
        <v>7.4999999999999997E-3</v>
      </c>
      <c r="O97" s="47">
        <f t="shared" si="36"/>
        <v>7.4999999999999997E-3</v>
      </c>
      <c r="P97" s="47">
        <f t="shared" si="36"/>
        <v>7.4999999999999997E-2</v>
      </c>
      <c r="Q97" s="47">
        <f t="shared" si="36"/>
        <v>9.7499999999999989E-2</v>
      </c>
      <c r="R97" s="47">
        <f t="shared" si="36"/>
        <v>9.7499999999999989E-2</v>
      </c>
      <c r="S97" s="47">
        <f t="shared" si="36"/>
        <v>0.10499999999999998</v>
      </c>
      <c r="T97" s="47">
        <f t="shared" si="36"/>
        <v>0.12499999999999999</v>
      </c>
      <c r="U97" s="47">
        <f t="shared" si="36"/>
        <v>0.1225</v>
      </c>
      <c r="V97" s="47">
        <f t="shared" si="36"/>
        <v>0.1525</v>
      </c>
      <c r="W97" s="47">
        <f t="shared" si="36"/>
        <v>0.125</v>
      </c>
      <c r="X97" s="47">
        <f t="shared" si="36"/>
        <v>8.4999999999999992E-2</v>
      </c>
      <c r="Y97" s="476">
        <f t="shared" ref="Y97:Y98" si="37">SUM(M97:X97)</f>
        <v>0.99999999999999989</v>
      </c>
      <c r="Z97" s="814">
        <v>0.3</v>
      </c>
      <c r="AA97" s="937">
        <f>IF(OR(Y98=0,Z97=0),0,(Y98/Y97*Z97))</f>
        <v>0</v>
      </c>
      <c r="AB97" s="253"/>
      <c r="AC97" s="681"/>
      <c r="AD97" s="681"/>
      <c r="AE97" s="681"/>
      <c r="AF97" s="681"/>
      <c r="AG97" s="681"/>
      <c r="AH97" s="681"/>
      <c r="AI97" s="681"/>
      <c r="AJ97" s="681"/>
      <c r="AK97" s="681"/>
      <c r="AL97" s="681"/>
      <c r="AM97" s="681"/>
      <c r="AN97" s="681"/>
      <c r="AO97" s="255"/>
      <c r="AP97" s="303"/>
    </row>
    <row r="98" spans="1:42" ht="45" customHeight="1">
      <c r="A98" s="687"/>
      <c r="B98" s="679"/>
      <c r="C98" s="684"/>
      <c r="D98" s="684"/>
      <c r="E98" s="684"/>
      <c r="F98" s="684"/>
      <c r="G98" s="680"/>
      <c r="H98" s="680"/>
      <c r="I98" s="684"/>
      <c r="J98" s="680"/>
      <c r="K98" s="688"/>
      <c r="L98" s="266" t="s">
        <v>377</v>
      </c>
      <c r="M98" s="169">
        <f t="shared" ref="M98:X98" si="38">M109</f>
        <v>0</v>
      </c>
      <c r="N98" s="169">
        <f t="shared" si="38"/>
        <v>0</v>
      </c>
      <c r="O98" s="169">
        <f t="shared" si="38"/>
        <v>0</v>
      </c>
      <c r="P98" s="169">
        <f t="shared" si="38"/>
        <v>0</v>
      </c>
      <c r="Q98" s="169">
        <f t="shared" si="38"/>
        <v>0</v>
      </c>
      <c r="R98" s="169">
        <f t="shared" si="38"/>
        <v>0</v>
      </c>
      <c r="S98" s="169">
        <f t="shared" si="38"/>
        <v>0</v>
      </c>
      <c r="T98" s="169">
        <f t="shared" si="38"/>
        <v>0</v>
      </c>
      <c r="U98" s="169">
        <f t="shared" si="38"/>
        <v>0</v>
      </c>
      <c r="V98" s="169">
        <f t="shared" si="38"/>
        <v>0</v>
      </c>
      <c r="W98" s="169">
        <f t="shared" si="38"/>
        <v>0</v>
      </c>
      <c r="X98" s="169">
        <f t="shared" si="38"/>
        <v>0</v>
      </c>
      <c r="Y98" s="479">
        <f t="shared" si="37"/>
        <v>0</v>
      </c>
      <c r="Z98" s="680"/>
      <c r="AA98" s="684"/>
      <c r="AB98" s="253"/>
      <c r="AC98" s="680"/>
      <c r="AD98" s="680"/>
      <c r="AE98" s="680"/>
      <c r="AF98" s="680"/>
      <c r="AG98" s="680"/>
      <c r="AH98" s="680"/>
      <c r="AI98" s="680"/>
      <c r="AJ98" s="680"/>
      <c r="AK98" s="680"/>
      <c r="AL98" s="680"/>
      <c r="AM98" s="680"/>
      <c r="AN98" s="680"/>
      <c r="AO98" s="255"/>
      <c r="AP98" s="255"/>
    </row>
    <row r="99" spans="1:42" ht="18" customHeight="1">
      <c r="A99" s="687"/>
      <c r="B99" s="594"/>
      <c r="C99" s="999" t="s">
        <v>378</v>
      </c>
      <c r="D99" s="1000"/>
      <c r="E99" s="1000"/>
      <c r="F99" s="1000"/>
      <c r="G99" s="1000"/>
      <c r="H99" s="1000"/>
      <c r="I99" s="1000"/>
      <c r="J99" s="1001"/>
      <c r="K99" s="595"/>
      <c r="L99" s="489"/>
      <c r="M99" s="585"/>
      <c r="N99" s="585"/>
      <c r="O99" s="585"/>
      <c r="P99" s="585"/>
      <c r="Q99" s="585"/>
      <c r="R99" s="585"/>
      <c r="S99" s="585"/>
      <c r="T99" s="585"/>
      <c r="U99" s="585"/>
      <c r="V99" s="585"/>
      <c r="W99" s="585"/>
      <c r="X99" s="585"/>
      <c r="Y99" s="511"/>
      <c r="Z99" s="596" t="s">
        <v>379</v>
      </c>
      <c r="AA99" s="511"/>
      <c r="AB99" s="253"/>
      <c r="AC99" s="939"/>
      <c r="AD99" s="691"/>
      <c r="AE99" s="691"/>
      <c r="AF99" s="691"/>
      <c r="AG99" s="691"/>
      <c r="AH99" s="691"/>
      <c r="AI99" s="691"/>
      <c r="AJ99" s="691"/>
      <c r="AK99" s="691"/>
      <c r="AL99" s="691"/>
      <c r="AM99" s="691"/>
      <c r="AN99" s="680"/>
      <c r="AO99" s="255"/>
      <c r="AP99" s="255"/>
    </row>
    <row r="100" spans="1:42" ht="19.5" customHeight="1">
      <c r="A100" s="687"/>
      <c r="B100" s="1004" t="s">
        <v>369</v>
      </c>
      <c r="C100" s="790" t="s">
        <v>877</v>
      </c>
      <c r="D100" s="783"/>
      <c r="E100" s="783"/>
      <c r="F100" s="783"/>
      <c r="G100" s="783"/>
      <c r="H100" s="783"/>
      <c r="I100" s="783"/>
      <c r="J100" s="784"/>
      <c r="K100" s="681" t="s">
        <v>876</v>
      </c>
      <c r="L100" s="263" t="s">
        <v>44</v>
      </c>
      <c r="M100" s="291"/>
      <c r="N100" s="409">
        <v>0.05</v>
      </c>
      <c r="O100" s="409">
        <v>0.05</v>
      </c>
      <c r="P100" s="409">
        <v>0.1</v>
      </c>
      <c r="Q100" s="409">
        <v>0.15</v>
      </c>
      <c r="R100" s="409">
        <v>0.15</v>
      </c>
      <c r="S100" s="409">
        <v>0.15</v>
      </c>
      <c r="T100" s="409">
        <v>0.15</v>
      </c>
      <c r="U100" s="409">
        <v>0.1</v>
      </c>
      <c r="V100" s="409">
        <v>0.1</v>
      </c>
      <c r="W100" s="409"/>
      <c r="X100" s="409"/>
      <c r="Y100" s="476">
        <f t="shared" ref="Y100:Y109" si="39">SUM(M100:X100)</f>
        <v>1</v>
      </c>
      <c r="Z100" s="814">
        <v>0.15</v>
      </c>
      <c r="AA100" s="936">
        <f>IF(OR(Y101=0,Z100=0),0,(Y101/Y100*Z100))</f>
        <v>0</v>
      </c>
      <c r="AB100" s="253"/>
      <c r="AC100" s="681"/>
      <c r="AD100" s="681"/>
      <c r="AE100" s="681"/>
      <c r="AF100" s="681"/>
      <c r="AG100" s="681"/>
      <c r="AH100" s="681"/>
      <c r="AI100" s="681"/>
      <c r="AJ100" s="681"/>
      <c r="AK100" s="681"/>
      <c r="AL100" s="681"/>
      <c r="AM100" s="681"/>
      <c r="AN100" s="681"/>
      <c r="AO100" s="255"/>
      <c r="AP100" s="255"/>
    </row>
    <row r="101" spans="1:42" ht="19.5" customHeight="1">
      <c r="A101" s="687"/>
      <c r="B101" s="691"/>
      <c r="C101" s="707"/>
      <c r="D101" s="691"/>
      <c r="E101" s="691"/>
      <c r="F101" s="691"/>
      <c r="G101" s="691"/>
      <c r="H101" s="691"/>
      <c r="I101" s="691"/>
      <c r="J101" s="680"/>
      <c r="K101" s="680"/>
      <c r="L101" s="275" t="s">
        <v>377</v>
      </c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409"/>
      <c r="Y101" s="479">
        <f t="shared" si="39"/>
        <v>0</v>
      </c>
      <c r="Z101" s="680"/>
      <c r="AA101" s="684"/>
      <c r="AB101" s="253"/>
      <c r="AC101" s="680"/>
      <c r="AD101" s="680"/>
      <c r="AE101" s="680"/>
      <c r="AF101" s="680"/>
      <c r="AG101" s="680"/>
      <c r="AH101" s="680"/>
      <c r="AI101" s="680"/>
      <c r="AJ101" s="680"/>
      <c r="AK101" s="680"/>
      <c r="AL101" s="680"/>
      <c r="AM101" s="680"/>
      <c r="AN101" s="680"/>
      <c r="AO101" s="255"/>
      <c r="AP101" s="303"/>
    </row>
    <row r="102" spans="1:42" ht="19.5" customHeight="1">
      <c r="A102" s="687"/>
      <c r="B102" s="1004" t="s">
        <v>369</v>
      </c>
      <c r="C102" s="790" t="s">
        <v>878</v>
      </c>
      <c r="D102" s="783"/>
      <c r="E102" s="783"/>
      <c r="F102" s="783"/>
      <c r="G102" s="783"/>
      <c r="H102" s="783"/>
      <c r="I102" s="783"/>
      <c r="J102" s="784"/>
      <c r="K102" s="1002" t="s">
        <v>876</v>
      </c>
      <c r="L102" s="263" t="s">
        <v>44</v>
      </c>
      <c r="M102" s="291"/>
      <c r="N102" s="409"/>
      <c r="O102" s="409"/>
      <c r="P102" s="583">
        <v>0.1</v>
      </c>
      <c r="Q102" s="583">
        <v>0.1</v>
      </c>
      <c r="R102" s="583">
        <v>0.1</v>
      </c>
      <c r="S102" s="583">
        <v>0.1</v>
      </c>
      <c r="T102" s="583">
        <v>0.1</v>
      </c>
      <c r="U102" s="583">
        <v>0.1</v>
      </c>
      <c r="V102" s="583">
        <v>0.15</v>
      </c>
      <c r="W102" s="583">
        <v>0.15</v>
      </c>
      <c r="X102" s="583">
        <v>0.1</v>
      </c>
      <c r="Y102" s="476">
        <f t="shared" si="39"/>
        <v>1</v>
      </c>
      <c r="Z102" s="814">
        <v>0.6</v>
      </c>
      <c r="AA102" s="936">
        <f>IF(OR(Y103=0,Z102=0),0,(Y103/Y102*Z102))</f>
        <v>0</v>
      </c>
      <c r="AB102" s="253"/>
      <c r="AC102" s="681"/>
      <c r="AD102" s="681"/>
      <c r="AE102" s="681"/>
      <c r="AF102" s="681"/>
      <c r="AG102" s="681"/>
      <c r="AH102" s="681"/>
      <c r="AI102" s="681"/>
      <c r="AJ102" s="681"/>
      <c r="AK102" s="681"/>
      <c r="AL102" s="681"/>
      <c r="AM102" s="681"/>
      <c r="AN102" s="681"/>
      <c r="AO102" s="255"/>
      <c r="AP102" s="255"/>
    </row>
    <row r="103" spans="1:42" ht="19.5" customHeight="1">
      <c r="A103" s="687"/>
      <c r="B103" s="691"/>
      <c r="C103" s="707"/>
      <c r="D103" s="691"/>
      <c r="E103" s="691"/>
      <c r="F103" s="691"/>
      <c r="G103" s="691"/>
      <c r="H103" s="691"/>
      <c r="I103" s="691"/>
      <c r="J103" s="680"/>
      <c r="K103" s="680"/>
      <c r="L103" s="275" t="s">
        <v>377</v>
      </c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479">
        <f t="shared" si="39"/>
        <v>0</v>
      </c>
      <c r="Z103" s="680"/>
      <c r="AA103" s="684"/>
      <c r="AB103" s="253"/>
      <c r="AC103" s="680"/>
      <c r="AD103" s="680"/>
      <c r="AE103" s="680"/>
      <c r="AF103" s="680"/>
      <c r="AG103" s="680"/>
      <c r="AH103" s="680"/>
      <c r="AI103" s="680"/>
      <c r="AJ103" s="680"/>
      <c r="AK103" s="680"/>
      <c r="AL103" s="680"/>
      <c r="AM103" s="680"/>
      <c r="AN103" s="680"/>
      <c r="AO103" s="255"/>
      <c r="AP103" s="255"/>
    </row>
    <row r="104" spans="1:42" ht="19.5" customHeight="1">
      <c r="A104" s="687"/>
      <c r="B104" s="1004" t="s">
        <v>369</v>
      </c>
      <c r="C104" s="790" t="s">
        <v>879</v>
      </c>
      <c r="D104" s="783"/>
      <c r="E104" s="783"/>
      <c r="F104" s="783"/>
      <c r="G104" s="783"/>
      <c r="H104" s="783"/>
      <c r="I104" s="783"/>
      <c r="J104" s="784"/>
      <c r="K104" s="681" t="s">
        <v>876</v>
      </c>
      <c r="L104" s="263" t="s">
        <v>44</v>
      </c>
      <c r="M104" s="291"/>
      <c r="N104" s="409"/>
      <c r="O104" s="409"/>
      <c r="P104" s="409"/>
      <c r="Q104" s="409">
        <v>0.1</v>
      </c>
      <c r="R104" s="583">
        <v>0.1</v>
      </c>
      <c r="S104" s="583">
        <v>0.15</v>
      </c>
      <c r="T104" s="583">
        <v>0.15</v>
      </c>
      <c r="U104" s="583">
        <v>0.15</v>
      </c>
      <c r="V104" s="583">
        <v>0.15</v>
      </c>
      <c r="W104" s="583">
        <v>0.1</v>
      </c>
      <c r="X104" s="583">
        <v>0.1</v>
      </c>
      <c r="Y104" s="476">
        <f t="shared" si="39"/>
        <v>1</v>
      </c>
      <c r="Z104" s="814">
        <v>0.15</v>
      </c>
      <c r="AA104" s="936">
        <f>IF(OR(Y105=0,Z104=0),0,(Y105/Y104*Z104))</f>
        <v>0</v>
      </c>
      <c r="AB104" s="253"/>
      <c r="AC104" s="681"/>
      <c r="AD104" s="681"/>
      <c r="AE104" s="681"/>
      <c r="AF104" s="681"/>
      <c r="AG104" s="681"/>
      <c r="AH104" s="681"/>
      <c r="AI104" s="681"/>
      <c r="AJ104" s="681"/>
      <c r="AK104" s="681"/>
      <c r="AL104" s="681"/>
      <c r="AM104" s="681"/>
      <c r="AN104" s="681"/>
      <c r="AO104" s="255"/>
      <c r="AP104" s="255"/>
    </row>
    <row r="105" spans="1:42" ht="19.5" customHeight="1">
      <c r="A105" s="687"/>
      <c r="B105" s="691"/>
      <c r="C105" s="707"/>
      <c r="D105" s="691"/>
      <c r="E105" s="691"/>
      <c r="F105" s="691"/>
      <c r="G105" s="691"/>
      <c r="H105" s="691"/>
      <c r="I105" s="691"/>
      <c r="J105" s="680"/>
      <c r="K105" s="680"/>
      <c r="L105" s="275" t="s">
        <v>377</v>
      </c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479">
        <f t="shared" si="39"/>
        <v>0</v>
      </c>
      <c r="Z105" s="680"/>
      <c r="AA105" s="684"/>
      <c r="AB105" s="253"/>
      <c r="AC105" s="680"/>
      <c r="AD105" s="680"/>
      <c r="AE105" s="680"/>
      <c r="AF105" s="680"/>
      <c r="AG105" s="680"/>
      <c r="AH105" s="680"/>
      <c r="AI105" s="680"/>
      <c r="AJ105" s="680"/>
      <c r="AK105" s="680"/>
      <c r="AL105" s="680"/>
      <c r="AM105" s="680"/>
      <c r="AN105" s="680"/>
      <c r="AO105" s="255"/>
      <c r="AP105" s="255"/>
    </row>
    <row r="106" spans="1:42" ht="19.5" customHeight="1">
      <c r="A106" s="687"/>
      <c r="B106" s="1004" t="s">
        <v>369</v>
      </c>
      <c r="C106" s="790" t="s">
        <v>880</v>
      </c>
      <c r="D106" s="783"/>
      <c r="E106" s="783"/>
      <c r="F106" s="783"/>
      <c r="G106" s="783"/>
      <c r="H106" s="783"/>
      <c r="I106" s="783"/>
      <c r="J106" s="784"/>
      <c r="K106" s="681" t="s">
        <v>876</v>
      </c>
      <c r="L106" s="263" t="s">
        <v>44</v>
      </c>
      <c r="M106" s="291"/>
      <c r="N106" s="409"/>
      <c r="O106" s="409"/>
      <c r="P106" s="409"/>
      <c r="Q106" s="409"/>
      <c r="R106" s="409"/>
      <c r="S106" s="409"/>
      <c r="T106" s="409">
        <v>0.2</v>
      </c>
      <c r="U106" s="409">
        <v>0.25</v>
      </c>
      <c r="V106" s="409">
        <v>0.25</v>
      </c>
      <c r="W106" s="409">
        <v>0.2</v>
      </c>
      <c r="X106" s="409">
        <v>0.1</v>
      </c>
      <c r="Y106" s="476">
        <f t="shared" si="39"/>
        <v>0.99999999999999989</v>
      </c>
      <c r="Z106" s="814">
        <v>0.1</v>
      </c>
      <c r="AA106" s="936">
        <f>IF(OR(Y107=0,Z106=0),0,(Y107/Y106*Z106))</f>
        <v>0</v>
      </c>
      <c r="AB106" s="253"/>
      <c r="AC106" s="681"/>
      <c r="AD106" s="681"/>
      <c r="AE106" s="681"/>
      <c r="AF106" s="681"/>
      <c r="AG106" s="681"/>
      <c r="AH106" s="681"/>
      <c r="AI106" s="681"/>
      <c r="AJ106" s="681"/>
      <c r="AK106" s="681"/>
      <c r="AL106" s="681"/>
      <c r="AM106" s="681"/>
      <c r="AN106" s="681"/>
      <c r="AO106" s="255"/>
      <c r="AP106" s="255"/>
    </row>
    <row r="107" spans="1:42" ht="19.5" customHeight="1">
      <c r="A107" s="687"/>
      <c r="B107" s="691"/>
      <c r="C107" s="707"/>
      <c r="D107" s="691"/>
      <c r="E107" s="691"/>
      <c r="F107" s="691"/>
      <c r="G107" s="691"/>
      <c r="H107" s="691"/>
      <c r="I107" s="691"/>
      <c r="J107" s="680"/>
      <c r="K107" s="680"/>
      <c r="L107" s="275" t="s">
        <v>377</v>
      </c>
      <c r="M107" s="291"/>
      <c r="N107" s="409"/>
      <c r="O107" s="409"/>
      <c r="P107" s="409"/>
      <c r="Q107" s="409"/>
      <c r="R107" s="291"/>
      <c r="S107" s="291"/>
      <c r="T107" s="291"/>
      <c r="U107" s="291"/>
      <c r="V107" s="291"/>
      <c r="W107" s="291"/>
      <c r="X107" s="291"/>
      <c r="Y107" s="479">
        <f t="shared" si="39"/>
        <v>0</v>
      </c>
      <c r="Z107" s="680"/>
      <c r="AA107" s="684"/>
      <c r="AB107" s="253"/>
      <c r="AC107" s="680"/>
      <c r="AD107" s="680"/>
      <c r="AE107" s="680"/>
      <c r="AF107" s="680"/>
      <c r="AG107" s="680"/>
      <c r="AH107" s="680"/>
      <c r="AI107" s="680"/>
      <c r="AJ107" s="680"/>
      <c r="AK107" s="680"/>
      <c r="AL107" s="680"/>
      <c r="AM107" s="680"/>
      <c r="AN107" s="680"/>
      <c r="AO107" s="255"/>
      <c r="AP107" s="255"/>
    </row>
    <row r="108" spans="1:42" ht="18" customHeight="1">
      <c r="A108" s="687"/>
      <c r="B108" s="597"/>
      <c r="C108" s="931" t="s">
        <v>383</v>
      </c>
      <c r="D108" s="893"/>
      <c r="E108" s="893"/>
      <c r="F108" s="893"/>
      <c r="G108" s="893"/>
      <c r="H108" s="893"/>
      <c r="I108" s="893"/>
      <c r="J108" s="894"/>
      <c r="K108" s="494"/>
      <c r="L108" s="495" t="s">
        <v>44</v>
      </c>
      <c r="M108" s="496">
        <f t="shared" ref="M108:X108" si="40">M100*$Z$100+M102*$Z$102+M104*$Z$104+M106*$Z$106</f>
        <v>0</v>
      </c>
      <c r="N108" s="496">
        <f t="shared" si="40"/>
        <v>7.4999999999999997E-3</v>
      </c>
      <c r="O108" s="496">
        <f t="shared" si="40"/>
        <v>7.4999999999999997E-3</v>
      </c>
      <c r="P108" s="496">
        <f t="shared" si="40"/>
        <v>7.4999999999999997E-2</v>
      </c>
      <c r="Q108" s="496">
        <f t="shared" si="40"/>
        <v>9.7499999999999989E-2</v>
      </c>
      <c r="R108" s="496">
        <f t="shared" si="40"/>
        <v>9.7499999999999989E-2</v>
      </c>
      <c r="S108" s="496">
        <f t="shared" si="40"/>
        <v>0.10499999999999998</v>
      </c>
      <c r="T108" s="496">
        <f t="shared" si="40"/>
        <v>0.12499999999999999</v>
      </c>
      <c r="U108" s="496">
        <f t="shared" si="40"/>
        <v>0.1225</v>
      </c>
      <c r="V108" s="496">
        <f t="shared" si="40"/>
        <v>0.1525</v>
      </c>
      <c r="W108" s="496">
        <f t="shared" si="40"/>
        <v>0.125</v>
      </c>
      <c r="X108" s="496">
        <f t="shared" si="40"/>
        <v>8.4999999999999992E-2</v>
      </c>
      <c r="Y108" s="476">
        <f t="shared" si="39"/>
        <v>0.99999999999999989</v>
      </c>
      <c r="Z108" s="935">
        <f>SUM(Z100:Z107)</f>
        <v>1</v>
      </c>
      <c r="AA108" s="936">
        <f>IF(OR(Y109=0,Z108=0),0,(Y109/Y108*Z108))</f>
        <v>0</v>
      </c>
      <c r="AB108" s="253"/>
      <c r="AC108" s="841" t="s">
        <v>384</v>
      </c>
      <c r="AD108" s="783"/>
      <c r="AE108" s="783"/>
      <c r="AF108" s="783"/>
      <c r="AG108" s="783"/>
      <c r="AH108" s="783"/>
      <c r="AI108" s="783"/>
      <c r="AJ108" s="783"/>
      <c r="AK108" s="783"/>
      <c r="AL108" s="783"/>
      <c r="AM108" s="783"/>
      <c r="AN108" s="784"/>
      <c r="AO108" s="255"/>
      <c r="AP108" s="255"/>
    </row>
    <row r="109" spans="1:42" ht="18" customHeight="1">
      <c r="A109" s="767"/>
      <c r="B109" s="598"/>
      <c r="C109" s="906"/>
      <c r="D109" s="786"/>
      <c r="E109" s="786"/>
      <c r="F109" s="786"/>
      <c r="G109" s="786"/>
      <c r="H109" s="786"/>
      <c r="I109" s="786"/>
      <c r="J109" s="772"/>
      <c r="K109" s="471"/>
      <c r="L109" s="497" t="s">
        <v>377</v>
      </c>
      <c r="M109" s="498">
        <f t="shared" ref="M109:X109" si="41">M101*$Z$100+M103*$Z$102+M105*$Z$104+M107*$Z$106</f>
        <v>0</v>
      </c>
      <c r="N109" s="498">
        <f t="shared" si="41"/>
        <v>0</v>
      </c>
      <c r="O109" s="498">
        <f t="shared" si="41"/>
        <v>0</v>
      </c>
      <c r="P109" s="498">
        <f t="shared" si="41"/>
        <v>0</v>
      </c>
      <c r="Q109" s="498">
        <f t="shared" si="41"/>
        <v>0</v>
      </c>
      <c r="R109" s="498">
        <f t="shared" si="41"/>
        <v>0</v>
      </c>
      <c r="S109" s="498">
        <f t="shared" si="41"/>
        <v>0</v>
      </c>
      <c r="T109" s="498">
        <f t="shared" si="41"/>
        <v>0</v>
      </c>
      <c r="U109" s="498">
        <f t="shared" si="41"/>
        <v>0</v>
      </c>
      <c r="V109" s="498">
        <f t="shared" si="41"/>
        <v>0</v>
      </c>
      <c r="W109" s="498">
        <f t="shared" si="41"/>
        <v>0</v>
      </c>
      <c r="X109" s="498">
        <f t="shared" si="41"/>
        <v>0</v>
      </c>
      <c r="Y109" s="499">
        <f t="shared" si="39"/>
        <v>0</v>
      </c>
      <c r="Z109" s="873"/>
      <c r="AA109" s="873"/>
      <c r="AB109" s="599"/>
      <c r="AC109" s="707"/>
      <c r="AD109" s="691"/>
      <c r="AE109" s="691"/>
      <c r="AF109" s="691"/>
      <c r="AG109" s="691"/>
      <c r="AH109" s="691"/>
      <c r="AI109" s="691"/>
      <c r="AJ109" s="691"/>
      <c r="AK109" s="691"/>
      <c r="AL109" s="691"/>
      <c r="AM109" s="691"/>
      <c r="AN109" s="680"/>
      <c r="AO109" s="255"/>
      <c r="AP109" s="255"/>
    </row>
    <row r="110" spans="1:42" ht="18" customHeight="1">
      <c r="A110" s="255" t="s">
        <v>396</v>
      </c>
      <c r="B110" s="600"/>
      <c r="C110" s="301"/>
      <c r="D110" s="301"/>
      <c r="E110" s="301"/>
      <c r="F110" s="301"/>
      <c r="G110" s="301"/>
      <c r="H110" s="301"/>
      <c r="I110" s="301"/>
      <c r="J110" s="301"/>
      <c r="K110" s="255"/>
      <c r="L110" s="255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1008" t="s">
        <v>397</v>
      </c>
      <c r="Z110" s="690"/>
      <c r="AA110" s="690"/>
      <c r="AB110" s="255"/>
      <c r="AC110" s="255"/>
      <c r="AD110" s="255"/>
      <c r="AE110" s="255"/>
      <c r="AF110" s="255"/>
      <c r="AG110" s="255"/>
      <c r="AH110" s="255"/>
      <c r="AI110" s="255"/>
      <c r="AJ110" s="255"/>
      <c r="AK110" s="255"/>
      <c r="AL110" s="255"/>
      <c r="AM110" s="255"/>
      <c r="AN110" s="255"/>
      <c r="AO110" s="255"/>
      <c r="AP110" s="255"/>
    </row>
    <row r="111" spans="1:42" ht="18" customHeight="1">
      <c r="A111" s="255"/>
      <c r="B111" s="600"/>
      <c r="C111" s="301"/>
      <c r="D111" s="301"/>
      <c r="E111" s="301"/>
      <c r="F111" s="301"/>
      <c r="G111" s="301"/>
      <c r="H111" s="301"/>
      <c r="I111" s="301"/>
      <c r="J111" s="301"/>
      <c r="K111" s="255"/>
      <c r="L111" s="255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  <c r="AA111" s="303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  <c r="AO111" s="255"/>
      <c r="AP111" s="255"/>
    </row>
    <row r="112" spans="1:42" ht="18" customHeight="1">
      <c r="A112" s="255"/>
      <c r="B112" s="600"/>
      <c r="C112" s="301"/>
      <c r="D112" s="301"/>
      <c r="E112" s="301"/>
      <c r="F112" s="301"/>
      <c r="G112" s="301"/>
      <c r="H112" s="301"/>
      <c r="I112" s="301"/>
      <c r="J112" s="301"/>
      <c r="K112" s="255"/>
      <c r="L112" s="255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  <c r="AA112" s="303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  <c r="AO112" s="255"/>
      <c r="AP112" s="255"/>
    </row>
    <row r="113" spans="1:42" ht="18" customHeight="1">
      <c r="A113" s="255"/>
      <c r="B113" s="600"/>
      <c r="C113" s="301"/>
      <c r="D113" s="301"/>
      <c r="E113" s="301"/>
      <c r="F113" s="301"/>
      <c r="G113" s="301"/>
      <c r="H113" s="301"/>
      <c r="I113" s="301"/>
      <c r="J113" s="301"/>
      <c r="K113" s="255"/>
      <c r="L113" s="255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  <c r="AO113" s="255"/>
      <c r="AP113" s="255"/>
    </row>
    <row r="114" spans="1:42" ht="18" customHeight="1">
      <c r="A114" s="255"/>
      <c r="B114" s="600"/>
      <c r="C114" s="301"/>
      <c r="D114" s="301"/>
      <c r="E114" s="301"/>
      <c r="F114" s="301"/>
      <c r="G114" s="301"/>
      <c r="H114" s="301"/>
      <c r="I114" s="301"/>
      <c r="J114" s="301"/>
      <c r="K114" s="301"/>
      <c r="L114" s="255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  <c r="AA114" s="303"/>
      <c r="AB114" s="303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  <c r="AO114" s="255"/>
      <c r="AP114" s="255"/>
    </row>
    <row r="115" spans="1:42" ht="18" customHeight="1">
      <c r="A115" s="255"/>
      <c r="B115" s="600"/>
      <c r="C115" s="301"/>
      <c r="D115" s="301"/>
      <c r="E115" s="301"/>
      <c r="F115" s="301"/>
      <c r="G115" s="301"/>
      <c r="H115" s="301"/>
      <c r="I115" s="301"/>
      <c r="J115" s="301"/>
      <c r="K115" s="301"/>
      <c r="L115" s="255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3"/>
      <c r="Y115" s="303"/>
      <c r="Z115" s="303"/>
      <c r="AA115" s="303"/>
      <c r="AB115" s="303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  <c r="AO115" s="255"/>
      <c r="AP115" s="255"/>
    </row>
    <row r="116" spans="1:42" ht="18" customHeight="1">
      <c r="A116" s="255"/>
      <c r="B116" s="4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  <c r="AO116" s="255"/>
      <c r="AP116" s="255"/>
    </row>
    <row r="117" spans="1:42" ht="15.75" customHeight="1">
      <c r="A117" s="255"/>
      <c r="B117" s="4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I117" s="255"/>
      <c r="AJ117" s="255"/>
      <c r="AK117" s="255"/>
      <c r="AL117" s="255"/>
      <c r="AM117" s="255"/>
      <c r="AN117" s="255"/>
      <c r="AO117" s="255"/>
      <c r="AP117" s="255"/>
    </row>
    <row r="118" spans="1:42" ht="15.75" customHeight="1">
      <c r="A118" s="255"/>
      <c r="B118" s="4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  <c r="AO118" s="255"/>
      <c r="AP118" s="255"/>
    </row>
    <row r="119" spans="1:42" ht="15.75" customHeight="1">
      <c r="A119" s="255"/>
      <c r="B119" s="4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  <c r="AO119" s="255"/>
      <c r="AP119" s="255"/>
    </row>
    <row r="120" spans="1:42" ht="15.75" customHeight="1">
      <c r="A120" s="255"/>
      <c r="B120" s="4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55"/>
      <c r="AP120" s="255"/>
    </row>
    <row r="121" spans="1:42" ht="15.75" customHeight="1">
      <c r="A121" s="255"/>
      <c r="B121" s="4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  <c r="AO121" s="255"/>
      <c r="AP121" s="255"/>
    </row>
    <row r="122" spans="1:42" ht="15.75" customHeight="1">
      <c r="A122" s="255"/>
      <c r="B122" s="4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</row>
    <row r="123" spans="1:42" ht="15.75" customHeight="1">
      <c r="A123" s="255"/>
      <c r="B123" s="4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  <c r="AO123" s="255"/>
      <c r="AP123" s="255"/>
    </row>
    <row r="124" spans="1:42" ht="15.75" customHeight="1">
      <c r="A124" s="255"/>
      <c r="B124" s="4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  <c r="AO124" s="255"/>
      <c r="AP124" s="255"/>
    </row>
    <row r="125" spans="1:42" ht="15.75" customHeight="1">
      <c r="A125" s="255"/>
      <c r="B125" s="4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  <c r="AO125" s="255"/>
      <c r="AP125" s="255"/>
    </row>
    <row r="126" spans="1:42" ht="15.75" customHeight="1">
      <c r="A126" s="255"/>
      <c r="B126" s="4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  <c r="AO126" s="255"/>
      <c r="AP126" s="255"/>
    </row>
    <row r="127" spans="1:42" ht="15.75" customHeight="1">
      <c r="A127" s="255"/>
      <c r="B127" s="4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</row>
    <row r="128" spans="1:42" ht="15.75" customHeight="1">
      <c r="A128" s="255"/>
      <c r="B128" s="4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  <c r="AO128" s="255"/>
      <c r="AP128" s="255"/>
    </row>
    <row r="129" spans="1:42" ht="15.75" customHeight="1">
      <c r="A129" s="255"/>
      <c r="B129" s="4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</row>
    <row r="130" spans="1:42" ht="15.75" customHeight="1">
      <c r="A130" s="255"/>
      <c r="B130" s="4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P130" s="255"/>
    </row>
    <row r="131" spans="1:42" ht="15.75" customHeight="1">
      <c r="A131" s="255"/>
      <c r="B131" s="4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  <c r="AO131" s="255"/>
      <c r="AP131" s="255"/>
    </row>
    <row r="132" spans="1:42" ht="15.75" customHeight="1">
      <c r="A132" s="255"/>
      <c r="B132" s="4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  <c r="AO132" s="255"/>
      <c r="AP132" s="255"/>
    </row>
    <row r="133" spans="1:42" ht="15.75" customHeight="1">
      <c r="A133" s="255"/>
      <c r="B133" s="4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  <c r="AO133" s="255"/>
      <c r="AP133" s="255"/>
    </row>
    <row r="134" spans="1:42" ht="15.75" customHeight="1">
      <c r="A134" s="255"/>
      <c r="B134" s="4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  <c r="AO134" s="255"/>
      <c r="AP134" s="255"/>
    </row>
    <row r="135" spans="1:42" ht="15.75" customHeight="1">
      <c r="A135" s="255"/>
      <c r="B135" s="4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  <c r="AO135" s="255"/>
      <c r="AP135" s="255"/>
    </row>
    <row r="136" spans="1:42" ht="15.75" customHeight="1">
      <c r="A136" s="255"/>
      <c r="B136" s="4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  <c r="AO136" s="255"/>
      <c r="AP136" s="255"/>
    </row>
    <row r="137" spans="1:42" ht="15.75" customHeight="1">
      <c r="A137" s="255"/>
      <c r="B137" s="4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  <c r="AO137" s="255"/>
      <c r="AP137" s="255"/>
    </row>
    <row r="138" spans="1:42" ht="15.75" customHeight="1">
      <c r="A138" s="255"/>
      <c r="B138" s="4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  <c r="AO138" s="255"/>
      <c r="AP138" s="255"/>
    </row>
    <row r="139" spans="1:42" ht="15.75" customHeight="1">
      <c r="A139" s="255"/>
      <c r="B139" s="4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  <c r="AO139" s="255"/>
      <c r="AP139" s="255"/>
    </row>
    <row r="140" spans="1:42" ht="15.75" customHeight="1">
      <c r="A140" s="255"/>
      <c r="B140" s="4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</row>
    <row r="141" spans="1:42" ht="15.75" customHeight="1">
      <c r="A141" s="255"/>
      <c r="B141" s="4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255"/>
      <c r="AP141" s="255"/>
    </row>
    <row r="142" spans="1:42" ht="15.75" customHeight="1">
      <c r="A142" s="255"/>
      <c r="B142" s="4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  <c r="AO142" s="255"/>
      <c r="AP142" s="255"/>
    </row>
    <row r="143" spans="1:42" ht="15.75" customHeight="1">
      <c r="A143" s="255"/>
      <c r="B143" s="4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  <c r="AO143" s="255"/>
      <c r="AP143" s="255"/>
    </row>
    <row r="144" spans="1:42" ht="15.75" customHeight="1">
      <c r="A144" s="255"/>
      <c r="B144" s="4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  <c r="AO144" s="255"/>
      <c r="AP144" s="255"/>
    </row>
    <row r="145" spans="1:42" ht="15.75" customHeight="1">
      <c r="A145" s="255"/>
      <c r="B145" s="4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  <c r="AO145" s="255"/>
      <c r="AP145" s="255"/>
    </row>
    <row r="146" spans="1:42" ht="15.75" customHeight="1">
      <c r="A146" s="255"/>
      <c r="B146" s="4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  <c r="AO146" s="255"/>
      <c r="AP146" s="255"/>
    </row>
    <row r="147" spans="1:42" ht="15.75" customHeight="1">
      <c r="A147" s="255"/>
      <c r="B147" s="4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  <c r="AO147" s="255"/>
      <c r="AP147" s="255"/>
    </row>
    <row r="148" spans="1:42" ht="15.75" customHeight="1">
      <c r="A148" s="255"/>
      <c r="B148" s="4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  <c r="AO148" s="255"/>
      <c r="AP148" s="255"/>
    </row>
    <row r="149" spans="1:42" ht="15.75" customHeight="1">
      <c r="A149" s="255"/>
      <c r="B149" s="4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  <c r="AA149" s="255"/>
      <c r="AB149" s="255"/>
      <c r="AC149" s="255"/>
      <c r="AD149" s="255"/>
      <c r="AE149" s="255"/>
      <c r="AF149" s="255"/>
      <c r="AG149" s="255"/>
      <c r="AH149" s="255"/>
      <c r="AI149" s="255"/>
      <c r="AJ149" s="255"/>
      <c r="AK149" s="255"/>
      <c r="AL149" s="255"/>
      <c r="AM149" s="255"/>
      <c r="AN149" s="255"/>
      <c r="AO149" s="255"/>
      <c r="AP149" s="255"/>
    </row>
    <row r="150" spans="1:42" ht="15.75" customHeight="1">
      <c r="A150" s="255"/>
      <c r="B150" s="4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I150" s="255"/>
      <c r="AJ150" s="255"/>
      <c r="AK150" s="255"/>
      <c r="AL150" s="255"/>
      <c r="AM150" s="255"/>
      <c r="AN150" s="255"/>
      <c r="AO150" s="255"/>
      <c r="AP150" s="255"/>
    </row>
    <row r="151" spans="1:42" ht="15.75" customHeight="1">
      <c r="A151" s="255"/>
      <c r="B151" s="4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  <c r="AO151" s="255"/>
      <c r="AP151" s="255"/>
    </row>
    <row r="152" spans="1:42" ht="15.75" customHeight="1">
      <c r="A152" s="255"/>
      <c r="B152" s="4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  <c r="AO152" s="255"/>
      <c r="AP152" s="255"/>
    </row>
    <row r="153" spans="1:42" ht="15.75" customHeight="1">
      <c r="A153" s="255"/>
      <c r="B153" s="4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  <c r="AA153" s="255"/>
      <c r="AB153" s="255"/>
      <c r="AC153" s="255"/>
      <c r="AD153" s="255"/>
      <c r="AE153" s="255"/>
      <c r="AF153" s="255"/>
      <c r="AG153" s="255"/>
      <c r="AH153" s="255"/>
      <c r="AI153" s="255"/>
      <c r="AJ153" s="255"/>
      <c r="AK153" s="255"/>
      <c r="AL153" s="255"/>
      <c r="AM153" s="255"/>
      <c r="AN153" s="255"/>
      <c r="AO153" s="255"/>
      <c r="AP153" s="255"/>
    </row>
    <row r="154" spans="1:42" ht="15.75" customHeight="1">
      <c r="A154" s="255"/>
      <c r="B154" s="4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I154" s="255"/>
      <c r="AJ154" s="255"/>
      <c r="AK154" s="255"/>
      <c r="AL154" s="255"/>
      <c r="AM154" s="255"/>
      <c r="AN154" s="255"/>
      <c r="AO154" s="255"/>
      <c r="AP154" s="255"/>
    </row>
    <row r="155" spans="1:42" ht="15.75" customHeight="1">
      <c r="A155" s="255"/>
      <c r="B155" s="4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  <c r="AA155" s="255"/>
      <c r="AB155" s="255"/>
      <c r="AC155" s="255"/>
      <c r="AD155" s="255"/>
      <c r="AE155" s="255"/>
      <c r="AF155" s="255"/>
      <c r="AG155" s="255"/>
      <c r="AH155" s="255"/>
      <c r="AI155" s="255"/>
      <c r="AJ155" s="255"/>
      <c r="AK155" s="255"/>
      <c r="AL155" s="255"/>
      <c r="AM155" s="255"/>
      <c r="AN155" s="255"/>
      <c r="AO155" s="255"/>
      <c r="AP155" s="255"/>
    </row>
    <row r="156" spans="1:42" ht="15.75" customHeight="1">
      <c r="A156" s="255"/>
      <c r="B156" s="4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  <c r="AJ156" s="255"/>
      <c r="AK156" s="255"/>
      <c r="AL156" s="255"/>
      <c r="AM156" s="255"/>
      <c r="AN156" s="255"/>
      <c r="AO156" s="255"/>
      <c r="AP156" s="255"/>
    </row>
    <row r="157" spans="1:42" ht="15.75" customHeight="1">
      <c r="A157" s="255"/>
      <c r="B157" s="4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  <c r="AA157" s="255"/>
      <c r="AB157" s="255"/>
      <c r="AC157" s="255"/>
      <c r="AD157" s="255"/>
      <c r="AE157" s="255"/>
      <c r="AF157" s="255"/>
      <c r="AG157" s="255"/>
      <c r="AH157" s="255"/>
      <c r="AI157" s="255"/>
      <c r="AJ157" s="255"/>
      <c r="AK157" s="255"/>
      <c r="AL157" s="255"/>
      <c r="AM157" s="255"/>
      <c r="AN157" s="255"/>
      <c r="AO157" s="255"/>
      <c r="AP157" s="255"/>
    </row>
    <row r="158" spans="1:42" ht="15.75" customHeight="1">
      <c r="A158" s="255"/>
      <c r="B158" s="4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  <c r="AJ158" s="255"/>
      <c r="AK158" s="255"/>
      <c r="AL158" s="255"/>
      <c r="AM158" s="255"/>
      <c r="AN158" s="255"/>
      <c r="AO158" s="255"/>
      <c r="AP158" s="255"/>
    </row>
    <row r="159" spans="1:42" ht="15.75" customHeight="1">
      <c r="A159" s="255"/>
      <c r="B159" s="4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  <c r="AJ159" s="255"/>
      <c r="AK159" s="255"/>
      <c r="AL159" s="255"/>
      <c r="AM159" s="255"/>
      <c r="AN159" s="255"/>
      <c r="AO159" s="255"/>
      <c r="AP159" s="255"/>
    </row>
    <row r="160" spans="1:42" ht="15.75" customHeight="1">
      <c r="A160" s="255"/>
      <c r="B160" s="4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  <c r="AA160" s="255"/>
      <c r="AB160" s="255"/>
      <c r="AC160" s="255"/>
      <c r="AD160" s="255"/>
      <c r="AE160" s="255"/>
      <c r="AF160" s="255"/>
      <c r="AG160" s="255"/>
      <c r="AH160" s="255"/>
      <c r="AI160" s="255"/>
      <c r="AJ160" s="255"/>
      <c r="AK160" s="255"/>
      <c r="AL160" s="255"/>
      <c r="AM160" s="255"/>
      <c r="AN160" s="255"/>
      <c r="AO160" s="255"/>
      <c r="AP160" s="255"/>
    </row>
    <row r="161" spans="1:42" ht="15.75" customHeight="1">
      <c r="A161" s="255"/>
      <c r="B161" s="4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5"/>
      <c r="AI161" s="255"/>
      <c r="AJ161" s="255"/>
      <c r="AK161" s="255"/>
      <c r="AL161" s="255"/>
      <c r="AM161" s="255"/>
      <c r="AN161" s="255"/>
      <c r="AO161" s="255"/>
      <c r="AP161" s="255"/>
    </row>
    <row r="162" spans="1:42" ht="15.75" customHeight="1">
      <c r="A162" s="255"/>
      <c r="B162" s="4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  <c r="AJ162" s="255"/>
      <c r="AK162" s="255"/>
      <c r="AL162" s="255"/>
      <c r="AM162" s="255"/>
      <c r="AN162" s="255"/>
      <c r="AO162" s="255"/>
      <c r="AP162" s="255"/>
    </row>
    <row r="163" spans="1:42" ht="15.75" customHeight="1">
      <c r="A163" s="255"/>
      <c r="B163" s="4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  <c r="AO163" s="255"/>
      <c r="AP163" s="255"/>
    </row>
    <row r="164" spans="1:42" ht="15.75" customHeight="1">
      <c r="A164" s="255"/>
      <c r="B164" s="4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5"/>
      <c r="AI164" s="255"/>
      <c r="AJ164" s="255"/>
      <c r="AK164" s="255"/>
      <c r="AL164" s="255"/>
      <c r="AM164" s="255"/>
      <c r="AN164" s="255"/>
      <c r="AO164" s="255"/>
      <c r="AP164" s="255"/>
    </row>
    <row r="165" spans="1:42" ht="15.75" customHeight="1">
      <c r="A165" s="255"/>
      <c r="B165" s="4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  <c r="AA165" s="255"/>
      <c r="AB165" s="255"/>
      <c r="AC165" s="255"/>
      <c r="AD165" s="255"/>
      <c r="AE165" s="255"/>
      <c r="AF165" s="255"/>
      <c r="AG165" s="255"/>
      <c r="AH165" s="255"/>
      <c r="AI165" s="255"/>
      <c r="AJ165" s="255"/>
      <c r="AK165" s="255"/>
      <c r="AL165" s="255"/>
      <c r="AM165" s="255"/>
      <c r="AN165" s="255"/>
      <c r="AO165" s="255"/>
      <c r="AP165" s="255"/>
    </row>
    <row r="166" spans="1:42" ht="15.75" customHeight="1">
      <c r="A166" s="255"/>
      <c r="B166" s="4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  <c r="AO166" s="255"/>
      <c r="AP166" s="255"/>
    </row>
    <row r="167" spans="1:42" ht="15.75" customHeight="1">
      <c r="A167" s="255"/>
      <c r="B167" s="4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5"/>
      <c r="AI167" s="255"/>
      <c r="AJ167" s="255"/>
      <c r="AK167" s="255"/>
      <c r="AL167" s="255"/>
      <c r="AM167" s="255"/>
      <c r="AN167" s="255"/>
      <c r="AO167" s="255"/>
      <c r="AP167" s="255"/>
    </row>
    <row r="168" spans="1:42" ht="15.75" customHeight="1">
      <c r="A168" s="255"/>
      <c r="B168" s="4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I168" s="255"/>
      <c r="AJ168" s="255"/>
      <c r="AK168" s="255"/>
      <c r="AL168" s="255"/>
      <c r="AM168" s="255"/>
      <c r="AN168" s="255"/>
      <c r="AO168" s="255"/>
      <c r="AP168" s="255"/>
    </row>
    <row r="169" spans="1:42" ht="15.75" customHeight="1">
      <c r="A169" s="255"/>
      <c r="B169" s="4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  <c r="AO169" s="255"/>
      <c r="AP169" s="255"/>
    </row>
    <row r="170" spans="1:42" ht="15.75" customHeight="1">
      <c r="A170" s="255"/>
      <c r="B170" s="4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  <c r="AO170" s="255"/>
      <c r="AP170" s="255"/>
    </row>
    <row r="171" spans="1:42" ht="15.75" customHeight="1">
      <c r="A171" s="255"/>
      <c r="B171" s="4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255"/>
      <c r="AO171" s="255"/>
      <c r="AP171" s="255"/>
    </row>
    <row r="172" spans="1:42" ht="15.75" customHeight="1">
      <c r="A172" s="255"/>
      <c r="B172" s="4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  <c r="AO172" s="255"/>
      <c r="AP172" s="255"/>
    </row>
    <row r="173" spans="1:42" ht="15.75" customHeight="1">
      <c r="A173" s="255"/>
      <c r="B173" s="4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I173" s="255"/>
      <c r="AJ173" s="255"/>
      <c r="AK173" s="255"/>
      <c r="AL173" s="255"/>
      <c r="AM173" s="255"/>
      <c r="AN173" s="255"/>
      <c r="AO173" s="255"/>
      <c r="AP173" s="255"/>
    </row>
    <row r="174" spans="1:42" ht="15.75" customHeight="1">
      <c r="A174" s="255"/>
      <c r="B174" s="4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  <c r="AA174" s="255"/>
      <c r="AB174" s="255"/>
      <c r="AC174" s="255"/>
      <c r="AD174" s="255"/>
      <c r="AE174" s="255"/>
      <c r="AF174" s="255"/>
      <c r="AG174" s="255"/>
      <c r="AH174" s="255"/>
      <c r="AI174" s="255"/>
      <c r="AJ174" s="255"/>
      <c r="AK174" s="255"/>
      <c r="AL174" s="255"/>
      <c r="AM174" s="255"/>
      <c r="AN174" s="255"/>
      <c r="AO174" s="255"/>
      <c r="AP174" s="255"/>
    </row>
    <row r="175" spans="1:42" ht="15.75" customHeight="1">
      <c r="A175" s="255"/>
      <c r="B175" s="4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55"/>
      <c r="AH175" s="255"/>
      <c r="AI175" s="255"/>
      <c r="AJ175" s="255"/>
      <c r="AK175" s="255"/>
      <c r="AL175" s="255"/>
      <c r="AM175" s="255"/>
      <c r="AN175" s="255"/>
      <c r="AO175" s="255"/>
      <c r="AP175" s="255"/>
    </row>
    <row r="176" spans="1:42" ht="15.75" customHeight="1">
      <c r="A176" s="255"/>
      <c r="B176" s="4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I176" s="255"/>
      <c r="AJ176" s="255"/>
      <c r="AK176" s="255"/>
      <c r="AL176" s="255"/>
      <c r="AM176" s="255"/>
      <c r="AN176" s="255"/>
      <c r="AO176" s="255"/>
      <c r="AP176" s="255"/>
    </row>
    <row r="177" spans="1:42" ht="15.75" customHeight="1">
      <c r="A177" s="255"/>
      <c r="B177" s="4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255"/>
      <c r="AK177" s="255"/>
      <c r="AL177" s="255"/>
      <c r="AM177" s="255"/>
      <c r="AN177" s="255"/>
      <c r="AO177" s="255"/>
      <c r="AP177" s="255"/>
    </row>
    <row r="178" spans="1:42" ht="15.75" customHeight="1">
      <c r="A178" s="255"/>
      <c r="B178" s="4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I178" s="255"/>
      <c r="AJ178" s="255"/>
      <c r="AK178" s="255"/>
      <c r="AL178" s="255"/>
      <c r="AM178" s="255"/>
      <c r="AN178" s="255"/>
      <c r="AO178" s="255"/>
      <c r="AP178" s="255"/>
    </row>
    <row r="179" spans="1:42" ht="15.75" customHeight="1">
      <c r="A179" s="255"/>
      <c r="B179" s="4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5"/>
      <c r="AI179" s="255"/>
      <c r="AJ179" s="255"/>
      <c r="AK179" s="255"/>
      <c r="AL179" s="255"/>
      <c r="AM179" s="255"/>
      <c r="AN179" s="255"/>
      <c r="AO179" s="255"/>
      <c r="AP179" s="255"/>
    </row>
    <row r="180" spans="1:42" ht="15.75" customHeight="1">
      <c r="A180" s="255"/>
      <c r="B180" s="4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I180" s="255"/>
      <c r="AJ180" s="255"/>
      <c r="AK180" s="255"/>
      <c r="AL180" s="255"/>
      <c r="AM180" s="255"/>
      <c r="AN180" s="255"/>
      <c r="AO180" s="255"/>
      <c r="AP180" s="255"/>
    </row>
    <row r="181" spans="1:42" ht="15.75" customHeight="1">
      <c r="A181" s="255"/>
      <c r="B181" s="4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I181" s="255"/>
      <c r="AJ181" s="255"/>
      <c r="AK181" s="255"/>
      <c r="AL181" s="255"/>
      <c r="AM181" s="255"/>
      <c r="AN181" s="255"/>
      <c r="AO181" s="255"/>
      <c r="AP181" s="255"/>
    </row>
    <row r="182" spans="1:42" ht="15.75" customHeight="1">
      <c r="A182" s="255"/>
      <c r="B182" s="4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</row>
    <row r="183" spans="1:42" ht="15.75" customHeight="1">
      <c r="A183" s="255"/>
      <c r="B183" s="4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  <c r="AO183" s="255"/>
      <c r="AP183" s="255"/>
    </row>
    <row r="184" spans="1:42" ht="15.75" customHeight="1">
      <c r="A184" s="255"/>
      <c r="B184" s="4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I184" s="255"/>
      <c r="AJ184" s="255"/>
      <c r="AK184" s="255"/>
      <c r="AL184" s="255"/>
      <c r="AM184" s="255"/>
      <c r="AN184" s="255"/>
      <c r="AO184" s="255"/>
      <c r="AP184" s="255"/>
    </row>
    <row r="185" spans="1:42" ht="15.75" customHeight="1">
      <c r="A185" s="255"/>
      <c r="B185" s="4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  <c r="AK185" s="255"/>
      <c r="AL185" s="255"/>
      <c r="AM185" s="255"/>
      <c r="AN185" s="255"/>
      <c r="AO185" s="255"/>
      <c r="AP185" s="255"/>
    </row>
    <row r="186" spans="1:42" ht="15.75" customHeight="1">
      <c r="A186" s="255"/>
      <c r="B186" s="4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5"/>
      <c r="AI186" s="255"/>
      <c r="AJ186" s="255"/>
      <c r="AK186" s="255"/>
      <c r="AL186" s="255"/>
      <c r="AM186" s="255"/>
      <c r="AN186" s="255"/>
      <c r="AO186" s="255"/>
      <c r="AP186" s="255"/>
    </row>
    <row r="187" spans="1:42" ht="15.75" customHeight="1">
      <c r="A187" s="255"/>
      <c r="B187" s="4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  <c r="AA187" s="255"/>
      <c r="AB187" s="255"/>
      <c r="AC187" s="255"/>
      <c r="AD187" s="255"/>
      <c r="AE187" s="255"/>
      <c r="AF187" s="255"/>
      <c r="AG187" s="255"/>
      <c r="AH187" s="255"/>
      <c r="AI187" s="255"/>
      <c r="AJ187" s="255"/>
      <c r="AK187" s="255"/>
      <c r="AL187" s="255"/>
      <c r="AM187" s="255"/>
      <c r="AN187" s="255"/>
      <c r="AO187" s="255"/>
      <c r="AP187" s="255"/>
    </row>
    <row r="188" spans="1:42" ht="15.75" customHeight="1">
      <c r="A188" s="255"/>
      <c r="B188" s="4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  <c r="AO188" s="255"/>
      <c r="AP188" s="255"/>
    </row>
    <row r="189" spans="1:42" ht="15.75" customHeight="1">
      <c r="A189" s="255"/>
      <c r="B189" s="4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  <c r="AA189" s="255"/>
      <c r="AB189" s="255"/>
      <c r="AC189" s="255"/>
      <c r="AD189" s="255"/>
      <c r="AE189" s="255"/>
      <c r="AF189" s="255"/>
      <c r="AG189" s="255"/>
      <c r="AH189" s="255"/>
      <c r="AI189" s="255"/>
      <c r="AJ189" s="255"/>
      <c r="AK189" s="255"/>
      <c r="AL189" s="255"/>
      <c r="AM189" s="255"/>
      <c r="AN189" s="255"/>
      <c r="AO189" s="255"/>
      <c r="AP189" s="255"/>
    </row>
    <row r="190" spans="1:42" ht="15.75" customHeight="1">
      <c r="A190" s="255"/>
      <c r="B190" s="4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  <c r="AA190" s="255"/>
      <c r="AB190" s="255"/>
      <c r="AC190" s="255"/>
      <c r="AD190" s="255"/>
      <c r="AE190" s="255"/>
      <c r="AF190" s="255"/>
      <c r="AG190" s="255"/>
      <c r="AH190" s="255"/>
      <c r="AI190" s="255"/>
      <c r="AJ190" s="255"/>
      <c r="AK190" s="255"/>
      <c r="AL190" s="255"/>
      <c r="AM190" s="255"/>
      <c r="AN190" s="255"/>
      <c r="AO190" s="255"/>
      <c r="AP190" s="255"/>
    </row>
    <row r="191" spans="1:42" ht="15.75" customHeight="1">
      <c r="A191" s="255"/>
      <c r="B191" s="4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5"/>
      <c r="AI191" s="255"/>
      <c r="AJ191" s="255"/>
      <c r="AK191" s="255"/>
      <c r="AL191" s="255"/>
      <c r="AM191" s="255"/>
      <c r="AN191" s="255"/>
      <c r="AO191" s="255"/>
      <c r="AP191" s="255"/>
    </row>
    <row r="192" spans="1:42" ht="15.75" customHeight="1">
      <c r="A192" s="255"/>
      <c r="B192" s="4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I192" s="255"/>
      <c r="AJ192" s="255"/>
      <c r="AK192" s="255"/>
      <c r="AL192" s="255"/>
      <c r="AM192" s="255"/>
      <c r="AN192" s="255"/>
      <c r="AO192" s="255"/>
      <c r="AP192" s="255"/>
    </row>
    <row r="193" spans="1:42" ht="15.75" customHeight="1">
      <c r="A193" s="255"/>
      <c r="B193" s="4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  <c r="AA193" s="255"/>
      <c r="AB193" s="255"/>
      <c r="AC193" s="255"/>
      <c r="AD193" s="255"/>
      <c r="AE193" s="255"/>
      <c r="AF193" s="255"/>
      <c r="AG193" s="255"/>
      <c r="AH193" s="255"/>
      <c r="AI193" s="255"/>
      <c r="AJ193" s="255"/>
      <c r="AK193" s="255"/>
      <c r="AL193" s="255"/>
      <c r="AM193" s="255"/>
      <c r="AN193" s="255"/>
      <c r="AO193" s="255"/>
      <c r="AP193" s="255"/>
    </row>
    <row r="194" spans="1:42" ht="15.75" customHeight="1">
      <c r="A194" s="255"/>
      <c r="B194" s="4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  <c r="AO194" s="255"/>
      <c r="AP194" s="255"/>
    </row>
    <row r="195" spans="1:42" ht="15.75" customHeight="1">
      <c r="A195" s="255"/>
      <c r="B195" s="4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/>
      <c r="AH195" s="255"/>
      <c r="AI195" s="255"/>
      <c r="AJ195" s="255"/>
      <c r="AK195" s="255"/>
      <c r="AL195" s="255"/>
      <c r="AM195" s="255"/>
      <c r="AN195" s="255"/>
      <c r="AO195" s="255"/>
      <c r="AP195" s="255"/>
    </row>
    <row r="196" spans="1:42" ht="15.75" customHeight="1">
      <c r="A196" s="255"/>
      <c r="B196" s="4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I196" s="255"/>
      <c r="AJ196" s="255"/>
      <c r="AK196" s="255"/>
      <c r="AL196" s="255"/>
      <c r="AM196" s="255"/>
      <c r="AN196" s="255"/>
      <c r="AO196" s="255"/>
      <c r="AP196" s="255"/>
    </row>
    <row r="197" spans="1:42" ht="15.75" customHeight="1">
      <c r="A197" s="255"/>
      <c r="B197" s="4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I197" s="255"/>
      <c r="AJ197" s="255"/>
      <c r="AK197" s="255"/>
      <c r="AL197" s="255"/>
      <c r="AM197" s="255"/>
      <c r="AN197" s="255"/>
      <c r="AO197" s="255"/>
      <c r="AP197" s="255"/>
    </row>
    <row r="198" spans="1:42" ht="15.75" customHeight="1">
      <c r="A198" s="255"/>
      <c r="B198" s="441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  <c r="AO198" s="255"/>
      <c r="AP198" s="255"/>
    </row>
    <row r="199" spans="1:42" ht="15.75" customHeight="1">
      <c r="A199" s="255"/>
      <c r="B199" s="441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  <c r="AJ199" s="255"/>
      <c r="AK199" s="255"/>
      <c r="AL199" s="255"/>
      <c r="AM199" s="255"/>
      <c r="AN199" s="255"/>
      <c r="AO199" s="255"/>
      <c r="AP199" s="255"/>
    </row>
    <row r="200" spans="1:42" ht="15.75" customHeight="1">
      <c r="A200" s="255"/>
      <c r="B200" s="441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  <c r="AJ200" s="255"/>
      <c r="AK200" s="255"/>
      <c r="AL200" s="255"/>
      <c r="AM200" s="255"/>
      <c r="AN200" s="255"/>
      <c r="AO200" s="255"/>
      <c r="AP200" s="255"/>
    </row>
    <row r="201" spans="1:42" ht="15.75" customHeight="1">
      <c r="A201" s="255"/>
      <c r="B201" s="441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  <c r="AO201" s="255"/>
      <c r="AP201" s="255"/>
    </row>
    <row r="202" spans="1:42" ht="15.75" customHeight="1">
      <c r="A202" s="255"/>
      <c r="B202" s="441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I202" s="255"/>
      <c r="AJ202" s="255"/>
      <c r="AK202" s="255"/>
      <c r="AL202" s="255"/>
      <c r="AM202" s="255"/>
      <c r="AN202" s="255"/>
      <c r="AO202" s="255"/>
      <c r="AP202" s="255"/>
    </row>
    <row r="203" spans="1:42" ht="15.75" customHeight="1">
      <c r="A203" s="255"/>
      <c r="B203" s="441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  <c r="AO203" s="255"/>
      <c r="AP203" s="255"/>
    </row>
    <row r="204" spans="1:42" ht="15.75" customHeight="1">
      <c r="A204" s="255"/>
      <c r="B204" s="441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  <c r="AO204" s="255"/>
      <c r="AP204" s="255"/>
    </row>
    <row r="205" spans="1:42" ht="15.75" customHeight="1">
      <c r="A205" s="255"/>
      <c r="B205" s="441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  <c r="AO205" s="255"/>
      <c r="AP205" s="255"/>
    </row>
    <row r="206" spans="1:42" ht="15.75" customHeight="1">
      <c r="A206" s="255"/>
      <c r="B206" s="441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  <c r="AO206" s="255"/>
      <c r="AP206" s="255"/>
    </row>
    <row r="207" spans="1:42" ht="15.75" customHeight="1">
      <c r="A207" s="255"/>
      <c r="B207" s="441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</row>
    <row r="208" spans="1:42" ht="15.75" customHeight="1">
      <c r="A208" s="255"/>
      <c r="B208" s="441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</row>
    <row r="209" spans="1:42" ht="15.75" customHeight="1">
      <c r="A209" s="255"/>
      <c r="B209" s="441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  <c r="AK209" s="255"/>
      <c r="AL209" s="255"/>
      <c r="AM209" s="255"/>
      <c r="AN209" s="255"/>
      <c r="AO209" s="255"/>
      <c r="AP209" s="255"/>
    </row>
    <row r="210" spans="1:42" ht="15.75" customHeight="1">
      <c r="A210" s="255"/>
      <c r="B210" s="441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  <c r="AO210" s="255"/>
      <c r="AP210" s="255"/>
    </row>
    <row r="211" spans="1:42" ht="15.75" customHeight="1">
      <c r="A211" s="255"/>
      <c r="B211" s="441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  <c r="AO211" s="255"/>
      <c r="AP211" s="255"/>
    </row>
    <row r="212" spans="1:42" ht="15.75" customHeight="1">
      <c r="A212" s="255"/>
      <c r="B212" s="441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5"/>
      <c r="AI212" s="255"/>
      <c r="AJ212" s="255"/>
      <c r="AK212" s="255"/>
      <c r="AL212" s="255"/>
      <c r="AM212" s="255"/>
      <c r="AN212" s="255"/>
      <c r="AO212" s="255"/>
      <c r="AP212" s="255"/>
    </row>
    <row r="213" spans="1:42" ht="15.75" customHeight="1">
      <c r="A213" s="255"/>
      <c r="B213" s="441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5"/>
      <c r="AI213" s="255"/>
      <c r="AJ213" s="255"/>
      <c r="AK213" s="255"/>
      <c r="AL213" s="255"/>
      <c r="AM213" s="255"/>
      <c r="AN213" s="255"/>
      <c r="AO213" s="255"/>
      <c r="AP213" s="255"/>
    </row>
    <row r="214" spans="1:42" ht="15.75" customHeight="1">
      <c r="A214" s="255"/>
      <c r="B214" s="441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  <c r="AO214" s="255"/>
      <c r="AP214" s="255"/>
    </row>
    <row r="215" spans="1:42" ht="15.75" customHeight="1">
      <c r="A215" s="255"/>
      <c r="B215" s="441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  <c r="AK215" s="255"/>
      <c r="AL215" s="255"/>
      <c r="AM215" s="255"/>
      <c r="AN215" s="255"/>
      <c r="AO215" s="255"/>
      <c r="AP215" s="255"/>
    </row>
    <row r="216" spans="1:42" ht="15.75" customHeight="1">
      <c r="A216" s="255"/>
      <c r="B216" s="441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  <c r="AA216" s="255"/>
      <c r="AB216" s="255"/>
      <c r="AC216" s="255"/>
      <c r="AD216" s="255"/>
      <c r="AE216" s="255"/>
      <c r="AF216" s="255"/>
      <c r="AG216" s="255"/>
      <c r="AH216" s="255"/>
      <c r="AI216" s="255"/>
      <c r="AJ216" s="255"/>
      <c r="AK216" s="255"/>
      <c r="AL216" s="255"/>
      <c r="AM216" s="255"/>
      <c r="AN216" s="255"/>
      <c r="AO216" s="255"/>
      <c r="AP216" s="255"/>
    </row>
    <row r="217" spans="1:42" ht="15.75" customHeight="1">
      <c r="A217" s="255"/>
      <c r="B217" s="441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  <c r="AO217" s="255"/>
      <c r="AP217" s="255"/>
    </row>
    <row r="218" spans="1:42" ht="15.75" customHeight="1">
      <c r="A218" s="255"/>
      <c r="B218" s="441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  <c r="AO218" s="255"/>
      <c r="AP218" s="255"/>
    </row>
    <row r="219" spans="1:42" ht="15.75" customHeight="1">
      <c r="A219" s="255"/>
      <c r="B219" s="441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  <c r="AO219" s="255"/>
      <c r="AP219" s="255"/>
    </row>
    <row r="220" spans="1:42" ht="15.75" customHeight="1">
      <c r="A220" s="255"/>
      <c r="B220" s="441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  <c r="AD220" s="255"/>
      <c r="AE220" s="255"/>
      <c r="AF220" s="255"/>
      <c r="AG220" s="255"/>
      <c r="AH220" s="255"/>
      <c r="AI220" s="255"/>
      <c r="AJ220" s="255"/>
      <c r="AK220" s="255"/>
      <c r="AL220" s="255"/>
      <c r="AM220" s="255"/>
      <c r="AN220" s="255"/>
      <c r="AO220" s="255"/>
      <c r="AP220" s="255"/>
    </row>
    <row r="221" spans="1:42" ht="15.75" customHeight="1">
      <c r="A221" s="255"/>
      <c r="B221" s="441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  <c r="AD221" s="255"/>
      <c r="AE221" s="255"/>
      <c r="AF221" s="255"/>
      <c r="AG221" s="255"/>
      <c r="AH221" s="255"/>
      <c r="AI221" s="255"/>
      <c r="AJ221" s="255"/>
      <c r="AK221" s="255"/>
      <c r="AL221" s="255"/>
      <c r="AM221" s="255"/>
      <c r="AN221" s="255"/>
      <c r="AO221" s="255"/>
      <c r="AP221" s="255"/>
    </row>
    <row r="222" spans="1:42" ht="15.75" customHeight="1">
      <c r="A222" s="255"/>
      <c r="B222" s="441"/>
      <c r="C222" s="255"/>
      <c r="D222" s="255"/>
      <c r="E222" s="255"/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  <c r="AD222" s="255"/>
      <c r="AE222" s="255"/>
      <c r="AF222" s="255"/>
      <c r="AG222" s="255"/>
      <c r="AH222" s="255"/>
      <c r="AI222" s="255"/>
      <c r="AJ222" s="255"/>
      <c r="AK222" s="255"/>
      <c r="AL222" s="255"/>
      <c r="AM222" s="255"/>
      <c r="AN222" s="255"/>
      <c r="AO222" s="255"/>
      <c r="AP222" s="255"/>
    </row>
    <row r="223" spans="1:42" ht="15.75" customHeight="1">
      <c r="A223" s="255"/>
      <c r="B223" s="441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  <c r="AO223" s="255"/>
      <c r="AP223" s="255"/>
    </row>
    <row r="224" spans="1:42" ht="15.75" customHeight="1">
      <c r="A224" s="255"/>
      <c r="B224" s="441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  <c r="AJ224" s="255"/>
      <c r="AK224" s="255"/>
      <c r="AL224" s="255"/>
      <c r="AM224" s="255"/>
      <c r="AN224" s="255"/>
      <c r="AO224" s="255"/>
      <c r="AP224" s="255"/>
    </row>
    <row r="225" spans="1:42" ht="15.75" customHeight="1">
      <c r="A225" s="255"/>
      <c r="B225" s="441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  <c r="AJ225" s="255"/>
      <c r="AK225" s="255"/>
      <c r="AL225" s="255"/>
      <c r="AM225" s="255"/>
      <c r="AN225" s="255"/>
      <c r="AO225" s="255"/>
      <c r="AP225" s="255"/>
    </row>
    <row r="226" spans="1:42" ht="15.75" customHeight="1">
      <c r="A226" s="255"/>
      <c r="B226" s="441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I226" s="255"/>
      <c r="AJ226" s="255"/>
      <c r="AK226" s="255"/>
      <c r="AL226" s="255"/>
      <c r="AM226" s="255"/>
      <c r="AN226" s="255"/>
      <c r="AO226" s="255"/>
      <c r="AP226" s="255"/>
    </row>
    <row r="227" spans="1:42" ht="15.75" customHeight="1">
      <c r="A227" s="255"/>
      <c r="B227" s="441"/>
      <c r="C227" s="255"/>
      <c r="D227" s="255"/>
      <c r="E227" s="255"/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  <c r="AA227" s="255"/>
      <c r="AB227" s="255"/>
      <c r="AC227" s="255"/>
      <c r="AD227" s="255"/>
      <c r="AE227" s="255"/>
      <c r="AF227" s="255"/>
      <c r="AG227" s="255"/>
      <c r="AH227" s="255"/>
      <c r="AI227" s="255"/>
      <c r="AJ227" s="255"/>
      <c r="AK227" s="255"/>
      <c r="AL227" s="255"/>
      <c r="AM227" s="255"/>
      <c r="AN227" s="255"/>
      <c r="AO227" s="255"/>
      <c r="AP227" s="255"/>
    </row>
    <row r="228" spans="1:42" ht="15.75" customHeight="1">
      <c r="A228" s="255"/>
      <c r="B228" s="441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  <c r="AD228" s="255"/>
      <c r="AE228" s="255"/>
      <c r="AF228" s="255"/>
      <c r="AG228" s="255"/>
      <c r="AH228" s="255"/>
      <c r="AI228" s="255"/>
      <c r="AJ228" s="255"/>
      <c r="AK228" s="255"/>
      <c r="AL228" s="255"/>
      <c r="AM228" s="255"/>
      <c r="AN228" s="255"/>
      <c r="AO228" s="255"/>
      <c r="AP228" s="255"/>
    </row>
    <row r="229" spans="1:42" ht="15.75" customHeight="1">
      <c r="A229" s="255"/>
      <c r="B229" s="441"/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  <c r="AA229" s="255"/>
      <c r="AB229" s="255"/>
      <c r="AC229" s="255"/>
      <c r="AD229" s="255"/>
      <c r="AE229" s="255"/>
      <c r="AF229" s="255"/>
      <c r="AG229" s="255"/>
      <c r="AH229" s="255"/>
      <c r="AI229" s="255"/>
      <c r="AJ229" s="255"/>
      <c r="AK229" s="255"/>
      <c r="AL229" s="255"/>
      <c r="AM229" s="255"/>
      <c r="AN229" s="255"/>
      <c r="AO229" s="255"/>
      <c r="AP229" s="255"/>
    </row>
    <row r="230" spans="1:42" ht="15.75" customHeight="1">
      <c r="A230" s="255"/>
      <c r="B230" s="441"/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  <c r="AD230" s="255"/>
      <c r="AE230" s="255"/>
      <c r="AF230" s="255"/>
      <c r="AG230" s="255"/>
      <c r="AH230" s="255"/>
      <c r="AI230" s="255"/>
      <c r="AJ230" s="255"/>
      <c r="AK230" s="255"/>
      <c r="AL230" s="255"/>
      <c r="AM230" s="255"/>
      <c r="AN230" s="255"/>
      <c r="AO230" s="255"/>
      <c r="AP230" s="255"/>
    </row>
    <row r="231" spans="1:42" ht="15.75" customHeight="1">
      <c r="A231" s="255"/>
      <c r="B231" s="441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  <c r="AD231" s="255"/>
      <c r="AE231" s="255"/>
      <c r="AF231" s="255"/>
      <c r="AG231" s="255"/>
      <c r="AH231" s="255"/>
      <c r="AI231" s="255"/>
      <c r="AJ231" s="255"/>
      <c r="AK231" s="255"/>
      <c r="AL231" s="255"/>
      <c r="AM231" s="255"/>
      <c r="AN231" s="255"/>
      <c r="AO231" s="255"/>
      <c r="AP231" s="255"/>
    </row>
    <row r="232" spans="1:42" ht="15.75" customHeight="1">
      <c r="A232" s="255"/>
      <c r="B232" s="441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  <c r="AD232" s="255"/>
      <c r="AE232" s="255"/>
      <c r="AF232" s="255"/>
      <c r="AG232" s="255"/>
      <c r="AH232" s="255"/>
      <c r="AI232" s="255"/>
      <c r="AJ232" s="255"/>
      <c r="AK232" s="255"/>
      <c r="AL232" s="255"/>
      <c r="AM232" s="255"/>
      <c r="AN232" s="255"/>
      <c r="AO232" s="255"/>
      <c r="AP232" s="255"/>
    </row>
    <row r="233" spans="1:42" ht="15.75" customHeight="1">
      <c r="A233" s="255"/>
      <c r="B233" s="441"/>
      <c r="C233" s="255"/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  <c r="AD233" s="255"/>
      <c r="AE233" s="255"/>
      <c r="AF233" s="255"/>
      <c r="AG233" s="255"/>
      <c r="AH233" s="255"/>
      <c r="AI233" s="255"/>
      <c r="AJ233" s="255"/>
      <c r="AK233" s="255"/>
      <c r="AL233" s="255"/>
      <c r="AM233" s="255"/>
      <c r="AN233" s="255"/>
      <c r="AO233" s="255"/>
      <c r="AP233" s="255"/>
    </row>
    <row r="234" spans="1:42" ht="15.75" customHeight="1">
      <c r="A234" s="255"/>
      <c r="B234" s="441"/>
      <c r="C234" s="255"/>
      <c r="D234" s="255"/>
      <c r="E234" s="255"/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  <c r="AD234" s="255"/>
      <c r="AE234" s="255"/>
      <c r="AF234" s="255"/>
      <c r="AG234" s="255"/>
      <c r="AH234" s="255"/>
      <c r="AI234" s="255"/>
      <c r="AJ234" s="255"/>
      <c r="AK234" s="255"/>
      <c r="AL234" s="255"/>
      <c r="AM234" s="255"/>
      <c r="AN234" s="255"/>
      <c r="AO234" s="255"/>
      <c r="AP234" s="255"/>
    </row>
    <row r="235" spans="1:42" ht="15.75" customHeight="1">
      <c r="A235" s="255"/>
      <c r="B235" s="441"/>
      <c r="C235" s="255"/>
      <c r="D235" s="255"/>
      <c r="E235" s="255"/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5"/>
      <c r="AI235" s="255"/>
      <c r="AJ235" s="255"/>
      <c r="AK235" s="255"/>
      <c r="AL235" s="255"/>
      <c r="AM235" s="255"/>
      <c r="AN235" s="255"/>
      <c r="AO235" s="255"/>
      <c r="AP235" s="255"/>
    </row>
    <row r="236" spans="1:42" ht="15.75" customHeight="1">
      <c r="A236" s="255"/>
      <c r="B236" s="441"/>
      <c r="C236" s="255"/>
      <c r="D236" s="255"/>
      <c r="E236" s="255"/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I236" s="255"/>
      <c r="AJ236" s="255"/>
      <c r="AK236" s="255"/>
      <c r="AL236" s="255"/>
      <c r="AM236" s="255"/>
      <c r="AN236" s="255"/>
      <c r="AO236" s="255"/>
      <c r="AP236" s="255"/>
    </row>
    <row r="237" spans="1:42" ht="15.75" customHeight="1">
      <c r="A237" s="255"/>
      <c r="B237" s="441"/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I237" s="255"/>
      <c r="AJ237" s="255"/>
      <c r="AK237" s="255"/>
      <c r="AL237" s="255"/>
      <c r="AM237" s="255"/>
      <c r="AN237" s="255"/>
      <c r="AO237" s="255"/>
      <c r="AP237" s="255"/>
    </row>
    <row r="238" spans="1:42" ht="15.75" customHeight="1">
      <c r="A238" s="255"/>
      <c r="B238" s="441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  <c r="AO238" s="255"/>
      <c r="AP238" s="255"/>
    </row>
    <row r="239" spans="1:42" ht="15.75" customHeight="1">
      <c r="A239" s="255"/>
      <c r="B239" s="441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  <c r="AJ239" s="255"/>
      <c r="AK239" s="255"/>
      <c r="AL239" s="255"/>
      <c r="AM239" s="255"/>
      <c r="AN239" s="255"/>
      <c r="AO239" s="255"/>
      <c r="AP239" s="255"/>
    </row>
    <row r="240" spans="1:42" ht="15.75" customHeight="1">
      <c r="A240" s="255"/>
      <c r="B240" s="441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I240" s="255"/>
      <c r="AJ240" s="255"/>
      <c r="AK240" s="255"/>
      <c r="AL240" s="255"/>
      <c r="AM240" s="255"/>
      <c r="AN240" s="255"/>
      <c r="AO240" s="255"/>
      <c r="AP240" s="255"/>
    </row>
    <row r="241" spans="1:42" ht="15.75" customHeight="1">
      <c r="A241" s="255"/>
      <c r="B241" s="441"/>
      <c r="C241" s="255"/>
      <c r="D241" s="255"/>
      <c r="E241" s="255"/>
      <c r="F241" s="255"/>
      <c r="G241" s="255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  <c r="AD241" s="255"/>
      <c r="AE241" s="255"/>
      <c r="AF241" s="255"/>
      <c r="AG241" s="255"/>
      <c r="AH241" s="255"/>
      <c r="AI241" s="255"/>
      <c r="AJ241" s="255"/>
      <c r="AK241" s="255"/>
      <c r="AL241" s="255"/>
      <c r="AM241" s="255"/>
      <c r="AN241" s="255"/>
      <c r="AO241" s="255"/>
      <c r="AP241" s="255"/>
    </row>
    <row r="242" spans="1:42" ht="15.75" customHeight="1">
      <c r="A242" s="255"/>
      <c r="B242" s="441"/>
      <c r="C242" s="255"/>
      <c r="D242" s="255"/>
      <c r="E242" s="255"/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  <c r="AD242" s="255"/>
      <c r="AE242" s="255"/>
      <c r="AF242" s="255"/>
      <c r="AG242" s="255"/>
      <c r="AH242" s="255"/>
      <c r="AI242" s="255"/>
      <c r="AJ242" s="255"/>
      <c r="AK242" s="255"/>
      <c r="AL242" s="255"/>
      <c r="AM242" s="255"/>
      <c r="AN242" s="255"/>
      <c r="AO242" s="255"/>
      <c r="AP242" s="255"/>
    </row>
    <row r="243" spans="1:42" ht="15.75" customHeight="1">
      <c r="A243" s="255"/>
      <c r="B243" s="441"/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  <c r="AD243" s="255"/>
      <c r="AE243" s="255"/>
      <c r="AF243" s="255"/>
      <c r="AG243" s="255"/>
      <c r="AH243" s="255"/>
      <c r="AI243" s="255"/>
      <c r="AJ243" s="255"/>
      <c r="AK243" s="255"/>
      <c r="AL243" s="255"/>
      <c r="AM243" s="255"/>
      <c r="AN243" s="255"/>
      <c r="AO243" s="255"/>
      <c r="AP243" s="255"/>
    </row>
    <row r="244" spans="1:42" ht="15.75" customHeight="1">
      <c r="A244" s="255"/>
      <c r="B244" s="441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I244" s="255"/>
      <c r="AJ244" s="255"/>
      <c r="AK244" s="255"/>
      <c r="AL244" s="255"/>
      <c r="AM244" s="255"/>
      <c r="AN244" s="255"/>
      <c r="AO244" s="255"/>
      <c r="AP244" s="255"/>
    </row>
    <row r="245" spans="1:42" ht="15.75" customHeight="1">
      <c r="A245" s="255"/>
      <c r="B245" s="441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  <c r="AA245" s="255"/>
      <c r="AB245" s="255"/>
      <c r="AC245" s="255"/>
      <c r="AD245" s="255"/>
      <c r="AE245" s="255"/>
      <c r="AF245" s="255"/>
      <c r="AG245" s="255"/>
      <c r="AH245" s="255"/>
      <c r="AI245" s="255"/>
      <c r="AJ245" s="255"/>
      <c r="AK245" s="255"/>
      <c r="AL245" s="255"/>
      <c r="AM245" s="255"/>
      <c r="AN245" s="255"/>
      <c r="AO245" s="255"/>
      <c r="AP245" s="255"/>
    </row>
    <row r="246" spans="1:42" ht="15.75" customHeight="1">
      <c r="A246" s="255"/>
      <c r="B246" s="441"/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5"/>
      <c r="AI246" s="255"/>
      <c r="AJ246" s="255"/>
      <c r="AK246" s="255"/>
      <c r="AL246" s="255"/>
      <c r="AM246" s="255"/>
      <c r="AN246" s="255"/>
      <c r="AO246" s="255"/>
      <c r="AP246" s="255"/>
    </row>
    <row r="247" spans="1:42" ht="15.75" customHeight="1">
      <c r="A247" s="255"/>
      <c r="B247" s="441"/>
      <c r="C247" s="255"/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  <c r="AO247" s="255"/>
      <c r="AP247" s="255"/>
    </row>
    <row r="248" spans="1:42" ht="15.75" customHeight="1">
      <c r="A248" s="255"/>
      <c r="B248" s="441"/>
      <c r="C248" s="255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  <c r="AA248" s="255"/>
      <c r="AB248" s="255"/>
      <c r="AC248" s="255"/>
      <c r="AD248" s="255"/>
      <c r="AE248" s="255"/>
      <c r="AF248" s="255"/>
      <c r="AG248" s="255"/>
      <c r="AH248" s="255"/>
      <c r="AI248" s="255"/>
      <c r="AJ248" s="255"/>
      <c r="AK248" s="255"/>
      <c r="AL248" s="255"/>
      <c r="AM248" s="255"/>
      <c r="AN248" s="255"/>
      <c r="AO248" s="255"/>
      <c r="AP248" s="255"/>
    </row>
    <row r="249" spans="1:42" ht="15.75" customHeight="1">
      <c r="A249" s="255"/>
      <c r="B249" s="441"/>
      <c r="C249" s="255"/>
      <c r="D249" s="255"/>
      <c r="E249" s="255"/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  <c r="AD249" s="255"/>
      <c r="AE249" s="255"/>
      <c r="AF249" s="255"/>
      <c r="AG249" s="255"/>
      <c r="AH249" s="255"/>
      <c r="AI249" s="255"/>
      <c r="AJ249" s="255"/>
      <c r="AK249" s="255"/>
      <c r="AL249" s="255"/>
      <c r="AM249" s="255"/>
      <c r="AN249" s="255"/>
      <c r="AO249" s="255"/>
      <c r="AP249" s="255"/>
    </row>
    <row r="250" spans="1:42" ht="15.75" customHeight="1">
      <c r="A250" s="255"/>
      <c r="B250" s="441"/>
      <c r="C250" s="255"/>
      <c r="D250" s="255"/>
      <c r="E250" s="255"/>
      <c r="F250" s="255"/>
      <c r="G250" s="255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  <c r="AH250" s="255"/>
      <c r="AI250" s="255"/>
      <c r="AJ250" s="255"/>
      <c r="AK250" s="255"/>
      <c r="AL250" s="255"/>
      <c r="AM250" s="255"/>
      <c r="AN250" s="255"/>
      <c r="AO250" s="255"/>
      <c r="AP250" s="255"/>
    </row>
    <row r="251" spans="1:42" ht="15.75" customHeight="1">
      <c r="A251" s="255"/>
      <c r="B251" s="441"/>
      <c r="C251" s="255"/>
      <c r="D251" s="255"/>
      <c r="E251" s="255"/>
      <c r="F251" s="255"/>
      <c r="G251" s="255"/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  <c r="AH251" s="255"/>
      <c r="AI251" s="255"/>
      <c r="AJ251" s="255"/>
      <c r="AK251" s="255"/>
      <c r="AL251" s="255"/>
      <c r="AM251" s="255"/>
      <c r="AN251" s="255"/>
      <c r="AO251" s="255"/>
      <c r="AP251" s="255"/>
    </row>
    <row r="252" spans="1:42" ht="15.75" customHeight="1">
      <c r="A252" s="255"/>
      <c r="B252" s="441"/>
      <c r="C252" s="255"/>
      <c r="D252" s="255"/>
      <c r="E252" s="255"/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255"/>
      <c r="AI252" s="255"/>
      <c r="AJ252" s="255"/>
      <c r="AK252" s="255"/>
      <c r="AL252" s="255"/>
      <c r="AM252" s="255"/>
      <c r="AN252" s="255"/>
      <c r="AO252" s="255"/>
      <c r="AP252" s="255"/>
    </row>
    <row r="253" spans="1:42" ht="15.75" customHeight="1">
      <c r="A253" s="255"/>
      <c r="B253" s="441"/>
      <c r="C253" s="255"/>
      <c r="D253" s="255"/>
      <c r="E253" s="255"/>
      <c r="F253" s="255"/>
      <c r="G253" s="255"/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  <c r="AA253" s="255"/>
      <c r="AB253" s="255"/>
      <c r="AC253" s="255"/>
      <c r="AD253" s="255"/>
      <c r="AE253" s="255"/>
      <c r="AF253" s="255"/>
      <c r="AG253" s="255"/>
      <c r="AH253" s="255"/>
      <c r="AI253" s="255"/>
      <c r="AJ253" s="255"/>
      <c r="AK253" s="255"/>
      <c r="AL253" s="255"/>
      <c r="AM253" s="255"/>
      <c r="AN253" s="255"/>
      <c r="AO253" s="255"/>
      <c r="AP253" s="255"/>
    </row>
    <row r="254" spans="1:42" ht="15.75" customHeight="1">
      <c r="A254" s="255"/>
      <c r="B254" s="441"/>
      <c r="C254" s="255"/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255"/>
      <c r="AI254" s="255"/>
      <c r="AJ254" s="255"/>
      <c r="AK254" s="255"/>
      <c r="AL254" s="255"/>
      <c r="AM254" s="255"/>
      <c r="AN254" s="255"/>
      <c r="AO254" s="255"/>
      <c r="AP254" s="255"/>
    </row>
    <row r="255" spans="1:42" ht="15.75" customHeight="1">
      <c r="A255" s="255"/>
      <c r="B255" s="441"/>
      <c r="C255" s="255"/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  <c r="AH255" s="255"/>
      <c r="AI255" s="255"/>
      <c r="AJ255" s="255"/>
      <c r="AK255" s="255"/>
      <c r="AL255" s="255"/>
      <c r="AM255" s="255"/>
      <c r="AN255" s="255"/>
      <c r="AO255" s="255"/>
      <c r="AP255" s="255"/>
    </row>
    <row r="256" spans="1:42" ht="15.75" customHeight="1">
      <c r="A256" s="255"/>
      <c r="B256" s="441"/>
      <c r="C256" s="255"/>
      <c r="D256" s="255"/>
      <c r="E256" s="255"/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  <c r="AA256" s="255"/>
      <c r="AB256" s="255"/>
      <c r="AC256" s="255"/>
      <c r="AD256" s="255"/>
      <c r="AE256" s="255"/>
      <c r="AF256" s="255"/>
      <c r="AG256" s="255"/>
      <c r="AH256" s="255"/>
      <c r="AI256" s="255"/>
      <c r="AJ256" s="255"/>
      <c r="AK256" s="255"/>
      <c r="AL256" s="255"/>
      <c r="AM256" s="255"/>
      <c r="AN256" s="255"/>
      <c r="AO256" s="255"/>
      <c r="AP256" s="255"/>
    </row>
    <row r="257" spans="1:42" ht="15.75" customHeight="1">
      <c r="A257" s="255"/>
      <c r="B257" s="441"/>
      <c r="C257" s="255"/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  <c r="AA257" s="255"/>
      <c r="AB257" s="255"/>
      <c r="AC257" s="255"/>
      <c r="AD257" s="255"/>
      <c r="AE257" s="255"/>
      <c r="AF257" s="255"/>
      <c r="AG257" s="255"/>
      <c r="AH257" s="255"/>
      <c r="AI257" s="255"/>
      <c r="AJ257" s="255"/>
      <c r="AK257" s="255"/>
      <c r="AL257" s="255"/>
      <c r="AM257" s="255"/>
      <c r="AN257" s="255"/>
      <c r="AO257" s="255"/>
      <c r="AP257" s="255"/>
    </row>
    <row r="258" spans="1:42" ht="15.75" customHeight="1">
      <c r="A258" s="255"/>
      <c r="B258" s="441"/>
      <c r="C258" s="255"/>
      <c r="D258" s="255"/>
      <c r="E258" s="255"/>
      <c r="F258" s="255"/>
      <c r="G258" s="255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  <c r="AH258" s="255"/>
      <c r="AI258" s="255"/>
      <c r="AJ258" s="255"/>
      <c r="AK258" s="255"/>
      <c r="AL258" s="255"/>
      <c r="AM258" s="255"/>
      <c r="AN258" s="255"/>
      <c r="AO258" s="255"/>
      <c r="AP258" s="255"/>
    </row>
    <row r="259" spans="1:42" ht="15.75" customHeight="1">
      <c r="A259" s="255"/>
      <c r="B259" s="441"/>
      <c r="C259" s="255"/>
      <c r="D259" s="255"/>
      <c r="E259" s="255"/>
      <c r="F259" s="255"/>
      <c r="G259" s="255"/>
      <c r="H259" s="255"/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  <c r="AA259" s="255"/>
      <c r="AB259" s="255"/>
      <c r="AC259" s="255"/>
      <c r="AD259" s="255"/>
      <c r="AE259" s="255"/>
      <c r="AF259" s="255"/>
      <c r="AG259" s="255"/>
      <c r="AH259" s="255"/>
      <c r="AI259" s="255"/>
      <c r="AJ259" s="255"/>
      <c r="AK259" s="255"/>
      <c r="AL259" s="255"/>
      <c r="AM259" s="255"/>
      <c r="AN259" s="255"/>
      <c r="AO259" s="255"/>
      <c r="AP259" s="255"/>
    </row>
    <row r="260" spans="1:42" ht="15.75" customHeight="1">
      <c r="A260" s="255"/>
      <c r="B260" s="441"/>
      <c r="C260" s="255"/>
      <c r="D260" s="255"/>
      <c r="E260" s="255"/>
      <c r="F260" s="255"/>
      <c r="G260" s="255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  <c r="AA260" s="255"/>
      <c r="AB260" s="255"/>
      <c r="AC260" s="255"/>
      <c r="AD260" s="255"/>
      <c r="AE260" s="255"/>
      <c r="AF260" s="255"/>
      <c r="AG260" s="255"/>
      <c r="AH260" s="255"/>
      <c r="AI260" s="255"/>
      <c r="AJ260" s="255"/>
      <c r="AK260" s="255"/>
      <c r="AL260" s="255"/>
      <c r="AM260" s="255"/>
      <c r="AN260" s="255"/>
      <c r="AO260" s="255"/>
      <c r="AP260" s="255"/>
    </row>
    <row r="261" spans="1:42" ht="15.75" customHeight="1">
      <c r="A261" s="255"/>
      <c r="B261" s="441"/>
      <c r="C261" s="255"/>
      <c r="D261" s="255"/>
      <c r="E261" s="255"/>
      <c r="F261" s="255"/>
      <c r="G261" s="255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I261" s="255"/>
      <c r="AJ261" s="255"/>
      <c r="AK261" s="255"/>
      <c r="AL261" s="255"/>
      <c r="AM261" s="255"/>
      <c r="AN261" s="255"/>
      <c r="AO261" s="255"/>
      <c r="AP261" s="255"/>
    </row>
    <row r="262" spans="1:42" ht="15.75" customHeight="1">
      <c r="A262" s="255"/>
      <c r="B262" s="441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  <c r="AJ262" s="255"/>
      <c r="AK262" s="255"/>
      <c r="AL262" s="255"/>
      <c r="AM262" s="255"/>
      <c r="AN262" s="255"/>
      <c r="AO262" s="255"/>
      <c r="AP262" s="255"/>
    </row>
    <row r="263" spans="1:42" ht="15.75" customHeight="1">
      <c r="A263" s="255"/>
      <c r="B263" s="441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  <c r="AJ263" s="255"/>
      <c r="AK263" s="255"/>
      <c r="AL263" s="255"/>
      <c r="AM263" s="255"/>
      <c r="AN263" s="255"/>
      <c r="AO263" s="255"/>
      <c r="AP263" s="255"/>
    </row>
    <row r="264" spans="1:42" ht="15.75" customHeight="1">
      <c r="A264" s="255"/>
      <c r="B264" s="441"/>
      <c r="C264" s="255"/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  <c r="AA264" s="255"/>
      <c r="AB264" s="255"/>
      <c r="AC264" s="255"/>
      <c r="AD264" s="255"/>
      <c r="AE264" s="255"/>
      <c r="AF264" s="255"/>
      <c r="AG264" s="255"/>
      <c r="AH264" s="255"/>
      <c r="AI264" s="255"/>
      <c r="AJ264" s="255"/>
      <c r="AK264" s="255"/>
      <c r="AL264" s="255"/>
      <c r="AM264" s="255"/>
      <c r="AN264" s="255"/>
      <c r="AO264" s="255"/>
      <c r="AP264" s="255"/>
    </row>
    <row r="265" spans="1:42" ht="15.75" customHeight="1">
      <c r="A265" s="255"/>
      <c r="B265" s="441"/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  <c r="AA265" s="255"/>
      <c r="AB265" s="255"/>
      <c r="AC265" s="255"/>
      <c r="AD265" s="255"/>
      <c r="AE265" s="255"/>
      <c r="AF265" s="255"/>
      <c r="AG265" s="255"/>
      <c r="AH265" s="255"/>
      <c r="AI265" s="255"/>
      <c r="AJ265" s="255"/>
      <c r="AK265" s="255"/>
      <c r="AL265" s="255"/>
      <c r="AM265" s="255"/>
      <c r="AN265" s="255"/>
      <c r="AO265" s="255"/>
      <c r="AP265" s="255"/>
    </row>
    <row r="266" spans="1:42" ht="15.75" customHeight="1">
      <c r="A266" s="255"/>
      <c r="B266" s="441"/>
      <c r="C266" s="255"/>
      <c r="D266" s="255"/>
      <c r="E266" s="255"/>
      <c r="F266" s="255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  <c r="AA266" s="255"/>
      <c r="AB266" s="255"/>
      <c r="AC266" s="255"/>
      <c r="AD266" s="255"/>
      <c r="AE266" s="255"/>
      <c r="AF266" s="255"/>
      <c r="AG266" s="255"/>
      <c r="AH266" s="255"/>
      <c r="AI266" s="255"/>
      <c r="AJ266" s="255"/>
      <c r="AK266" s="255"/>
      <c r="AL266" s="255"/>
      <c r="AM266" s="255"/>
      <c r="AN266" s="255"/>
      <c r="AO266" s="255"/>
      <c r="AP266" s="255"/>
    </row>
    <row r="267" spans="1:42" ht="15.75" customHeight="1">
      <c r="A267" s="255"/>
      <c r="B267" s="441"/>
      <c r="C267" s="255"/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  <c r="AA267" s="255"/>
      <c r="AB267" s="255"/>
      <c r="AC267" s="255"/>
      <c r="AD267" s="255"/>
      <c r="AE267" s="255"/>
      <c r="AF267" s="255"/>
      <c r="AG267" s="255"/>
      <c r="AH267" s="255"/>
      <c r="AI267" s="255"/>
      <c r="AJ267" s="255"/>
      <c r="AK267" s="255"/>
      <c r="AL267" s="255"/>
      <c r="AM267" s="255"/>
      <c r="AN267" s="255"/>
      <c r="AO267" s="255"/>
      <c r="AP267" s="255"/>
    </row>
    <row r="268" spans="1:42" ht="15.75" customHeight="1">
      <c r="A268" s="255"/>
      <c r="B268" s="441"/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  <c r="AA268" s="255"/>
      <c r="AB268" s="255"/>
      <c r="AC268" s="255"/>
      <c r="AD268" s="255"/>
      <c r="AE268" s="255"/>
      <c r="AF268" s="255"/>
      <c r="AG268" s="255"/>
      <c r="AH268" s="255"/>
      <c r="AI268" s="255"/>
      <c r="AJ268" s="255"/>
      <c r="AK268" s="255"/>
      <c r="AL268" s="255"/>
      <c r="AM268" s="255"/>
      <c r="AN268" s="255"/>
      <c r="AO268" s="255"/>
      <c r="AP268" s="255"/>
    </row>
    <row r="269" spans="1:42" ht="15.75" customHeight="1">
      <c r="A269" s="255"/>
      <c r="B269" s="441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55"/>
      <c r="X269" s="255"/>
      <c r="Y269" s="255"/>
      <c r="Z269" s="255"/>
      <c r="AA269" s="255"/>
      <c r="AB269" s="255"/>
      <c r="AC269" s="255"/>
      <c r="AD269" s="255"/>
      <c r="AE269" s="255"/>
      <c r="AF269" s="255"/>
      <c r="AG269" s="255"/>
      <c r="AH269" s="255"/>
      <c r="AI269" s="255"/>
      <c r="AJ269" s="255"/>
      <c r="AK269" s="255"/>
      <c r="AL269" s="255"/>
      <c r="AM269" s="255"/>
      <c r="AN269" s="255"/>
      <c r="AO269" s="255"/>
      <c r="AP269" s="255"/>
    </row>
    <row r="270" spans="1:42" ht="15.75" customHeight="1">
      <c r="A270" s="255"/>
      <c r="B270" s="441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55"/>
      <c r="X270" s="255"/>
      <c r="Y270" s="255"/>
      <c r="Z270" s="255"/>
      <c r="AA270" s="255"/>
      <c r="AB270" s="255"/>
      <c r="AC270" s="255"/>
      <c r="AD270" s="255"/>
      <c r="AE270" s="255"/>
      <c r="AF270" s="255"/>
      <c r="AG270" s="255"/>
      <c r="AH270" s="255"/>
      <c r="AI270" s="255"/>
      <c r="AJ270" s="255"/>
      <c r="AK270" s="255"/>
      <c r="AL270" s="255"/>
      <c r="AM270" s="255"/>
      <c r="AN270" s="255"/>
      <c r="AO270" s="255"/>
      <c r="AP270" s="255"/>
    </row>
    <row r="271" spans="1:42" ht="15.75" customHeight="1">
      <c r="A271" s="255"/>
      <c r="B271" s="441"/>
      <c r="C271" s="255"/>
      <c r="D271" s="255"/>
      <c r="E271" s="255"/>
      <c r="F271" s="255"/>
      <c r="G271" s="255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255"/>
      <c r="AA271" s="255"/>
      <c r="AB271" s="255"/>
      <c r="AC271" s="255"/>
      <c r="AD271" s="255"/>
      <c r="AE271" s="255"/>
      <c r="AF271" s="255"/>
      <c r="AG271" s="255"/>
      <c r="AH271" s="255"/>
      <c r="AI271" s="255"/>
      <c r="AJ271" s="255"/>
      <c r="AK271" s="255"/>
      <c r="AL271" s="255"/>
      <c r="AM271" s="255"/>
      <c r="AN271" s="255"/>
      <c r="AO271" s="255"/>
      <c r="AP271" s="255"/>
    </row>
    <row r="272" spans="1:42" ht="15.75" customHeight="1">
      <c r="A272" s="255"/>
      <c r="B272" s="441"/>
      <c r="C272" s="255"/>
      <c r="D272" s="255"/>
      <c r="E272" s="255"/>
      <c r="F272" s="255"/>
      <c r="G272" s="255"/>
      <c r="H272" s="255"/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55"/>
      <c r="W272" s="255"/>
      <c r="X272" s="255"/>
      <c r="Y272" s="255"/>
      <c r="Z272" s="255"/>
      <c r="AA272" s="255"/>
      <c r="AB272" s="255"/>
      <c r="AC272" s="255"/>
      <c r="AD272" s="255"/>
      <c r="AE272" s="255"/>
      <c r="AF272" s="255"/>
      <c r="AG272" s="255"/>
      <c r="AH272" s="255"/>
      <c r="AI272" s="255"/>
      <c r="AJ272" s="255"/>
      <c r="AK272" s="255"/>
      <c r="AL272" s="255"/>
      <c r="AM272" s="255"/>
      <c r="AN272" s="255"/>
      <c r="AO272" s="255"/>
      <c r="AP272" s="255"/>
    </row>
    <row r="273" spans="1:42" ht="15.75" customHeight="1">
      <c r="A273" s="255"/>
      <c r="B273" s="441"/>
      <c r="C273" s="255"/>
      <c r="D273" s="255"/>
      <c r="E273" s="255"/>
      <c r="F273" s="255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  <c r="AA273" s="255"/>
      <c r="AB273" s="255"/>
      <c r="AC273" s="255"/>
      <c r="AD273" s="255"/>
      <c r="AE273" s="255"/>
      <c r="AF273" s="255"/>
      <c r="AG273" s="255"/>
      <c r="AH273" s="255"/>
      <c r="AI273" s="255"/>
      <c r="AJ273" s="255"/>
      <c r="AK273" s="255"/>
      <c r="AL273" s="255"/>
      <c r="AM273" s="255"/>
      <c r="AN273" s="255"/>
      <c r="AO273" s="255"/>
      <c r="AP273" s="255"/>
    </row>
    <row r="274" spans="1:42" ht="15.75" customHeight="1">
      <c r="A274" s="255"/>
      <c r="B274" s="441"/>
      <c r="C274" s="255"/>
      <c r="D274" s="255"/>
      <c r="E274" s="255"/>
      <c r="F274" s="255"/>
      <c r="G274" s="255"/>
      <c r="H274" s="255"/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55"/>
      <c r="W274" s="255"/>
      <c r="X274" s="255"/>
      <c r="Y274" s="255"/>
      <c r="Z274" s="255"/>
      <c r="AA274" s="255"/>
      <c r="AB274" s="255"/>
      <c r="AC274" s="255"/>
      <c r="AD274" s="255"/>
      <c r="AE274" s="255"/>
      <c r="AF274" s="255"/>
      <c r="AG274" s="255"/>
      <c r="AH274" s="255"/>
      <c r="AI274" s="255"/>
      <c r="AJ274" s="255"/>
      <c r="AK274" s="255"/>
      <c r="AL274" s="255"/>
      <c r="AM274" s="255"/>
      <c r="AN274" s="255"/>
      <c r="AO274" s="255"/>
      <c r="AP274" s="255"/>
    </row>
    <row r="275" spans="1:42" ht="15.75" customHeight="1">
      <c r="A275" s="255"/>
      <c r="B275" s="441"/>
      <c r="C275" s="255"/>
      <c r="D275" s="255"/>
      <c r="E275" s="255"/>
      <c r="F275" s="255"/>
      <c r="G275" s="255"/>
      <c r="H275" s="255"/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55"/>
      <c r="W275" s="255"/>
      <c r="X275" s="255"/>
      <c r="Y275" s="255"/>
      <c r="Z275" s="255"/>
      <c r="AA275" s="255"/>
      <c r="AB275" s="255"/>
      <c r="AC275" s="255"/>
      <c r="AD275" s="255"/>
      <c r="AE275" s="255"/>
      <c r="AF275" s="255"/>
      <c r="AG275" s="255"/>
      <c r="AH275" s="255"/>
      <c r="AI275" s="255"/>
      <c r="AJ275" s="255"/>
      <c r="AK275" s="255"/>
      <c r="AL275" s="255"/>
      <c r="AM275" s="255"/>
      <c r="AN275" s="255"/>
      <c r="AO275" s="255"/>
      <c r="AP275" s="255"/>
    </row>
    <row r="276" spans="1:42" ht="15.75" customHeight="1">
      <c r="A276" s="255"/>
      <c r="B276" s="441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55"/>
      <c r="X276" s="255"/>
      <c r="Y276" s="255"/>
      <c r="Z276" s="255"/>
      <c r="AA276" s="255"/>
      <c r="AB276" s="255"/>
      <c r="AC276" s="255"/>
      <c r="AD276" s="255"/>
      <c r="AE276" s="255"/>
      <c r="AF276" s="255"/>
      <c r="AG276" s="255"/>
      <c r="AH276" s="255"/>
      <c r="AI276" s="255"/>
      <c r="AJ276" s="255"/>
      <c r="AK276" s="255"/>
      <c r="AL276" s="255"/>
      <c r="AM276" s="255"/>
      <c r="AN276" s="255"/>
      <c r="AO276" s="255"/>
      <c r="AP276" s="255"/>
    </row>
    <row r="277" spans="1:42" ht="15.75" customHeight="1">
      <c r="A277" s="255"/>
      <c r="B277" s="441"/>
      <c r="C277" s="255"/>
      <c r="D277" s="255"/>
      <c r="E277" s="255"/>
      <c r="F277" s="255"/>
      <c r="G277" s="255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55"/>
      <c r="X277" s="255"/>
      <c r="Y277" s="255"/>
      <c r="Z277" s="255"/>
      <c r="AA277" s="255"/>
      <c r="AB277" s="255"/>
      <c r="AC277" s="255"/>
      <c r="AD277" s="255"/>
      <c r="AE277" s="255"/>
      <c r="AF277" s="255"/>
      <c r="AG277" s="255"/>
      <c r="AH277" s="255"/>
      <c r="AI277" s="255"/>
      <c r="AJ277" s="255"/>
      <c r="AK277" s="255"/>
      <c r="AL277" s="255"/>
      <c r="AM277" s="255"/>
      <c r="AN277" s="255"/>
      <c r="AO277" s="255"/>
      <c r="AP277" s="255"/>
    </row>
    <row r="278" spans="1:42" ht="15.75" customHeight="1">
      <c r="A278" s="255"/>
      <c r="B278" s="441"/>
      <c r="C278" s="255"/>
      <c r="D278" s="255"/>
      <c r="E278" s="255"/>
      <c r="F278" s="255"/>
      <c r="G278" s="255"/>
      <c r="H278" s="255"/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55"/>
      <c r="W278" s="255"/>
      <c r="X278" s="255"/>
      <c r="Y278" s="255"/>
      <c r="Z278" s="255"/>
      <c r="AA278" s="255"/>
      <c r="AB278" s="255"/>
      <c r="AC278" s="255"/>
      <c r="AD278" s="255"/>
      <c r="AE278" s="255"/>
      <c r="AF278" s="255"/>
      <c r="AG278" s="255"/>
      <c r="AH278" s="255"/>
      <c r="AI278" s="255"/>
      <c r="AJ278" s="255"/>
      <c r="AK278" s="255"/>
      <c r="AL278" s="255"/>
      <c r="AM278" s="255"/>
      <c r="AN278" s="255"/>
      <c r="AO278" s="255"/>
      <c r="AP278" s="255"/>
    </row>
    <row r="279" spans="1:42" ht="15.75" customHeight="1">
      <c r="A279" s="255"/>
      <c r="B279" s="441"/>
      <c r="C279" s="255"/>
      <c r="D279" s="255"/>
      <c r="E279" s="255"/>
      <c r="F279" s="255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55"/>
      <c r="W279" s="255"/>
      <c r="X279" s="255"/>
      <c r="Y279" s="255"/>
      <c r="Z279" s="255"/>
      <c r="AA279" s="255"/>
      <c r="AB279" s="255"/>
      <c r="AC279" s="255"/>
      <c r="AD279" s="255"/>
      <c r="AE279" s="255"/>
      <c r="AF279" s="255"/>
      <c r="AG279" s="255"/>
      <c r="AH279" s="255"/>
      <c r="AI279" s="255"/>
      <c r="AJ279" s="255"/>
      <c r="AK279" s="255"/>
      <c r="AL279" s="255"/>
      <c r="AM279" s="255"/>
      <c r="AN279" s="255"/>
      <c r="AO279" s="255"/>
      <c r="AP279" s="255"/>
    </row>
    <row r="280" spans="1:42" ht="15.75" customHeight="1">
      <c r="A280" s="255"/>
      <c r="B280" s="441"/>
      <c r="C280" s="255"/>
      <c r="D280" s="255"/>
      <c r="E280" s="255"/>
      <c r="F280" s="255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55"/>
      <c r="W280" s="255"/>
      <c r="X280" s="255"/>
      <c r="Y280" s="255"/>
      <c r="Z280" s="255"/>
      <c r="AA280" s="255"/>
      <c r="AB280" s="255"/>
      <c r="AC280" s="255"/>
      <c r="AD280" s="255"/>
      <c r="AE280" s="255"/>
      <c r="AF280" s="255"/>
      <c r="AG280" s="255"/>
      <c r="AH280" s="255"/>
      <c r="AI280" s="255"/>
      <c r="AJ280" s="255"/>
      <c r="AK280" s="255"/>
      <c r="AL280" s="255"/>
      <c r="AM280" s="255"/>
      <c r="AN280" s="255"/>
      <c r="AO280" s="255"/>
      <c r="AP280" s="255"/>
    </row>
    <row r="281" spans="1:42" ht="15.75" customHeight="1">
      <c r="A281" s="255"/>
      <c r="B281" s="441"/>
      <c r="C281" s="255"/>
      <c r="D281" s="255"/>
      <c r="E281" s="255"/>
      <c r="F281" s="255"/>
      <c r="G281" s="255"/>
      <c r="H281" s="255"/>
      <c r="I281" s="255"/>
      <c r="J281" s="255"/>
      <c r="K281" s="255"/>
      <c r="L281" s="255"/>
      <c r="M281" s="255"/>
      <c r="N281" s="255"/>
      <c r="O281" s="255"/>
      <c r="P281" s="255"/>
      <c r="Q281" s="255"/>
      <c r="R281" s="255"/>
      <c r="S281" s="255"/>
      <c r="T281" s="255"/>
      <c r="U281" s="255"/>
      <c r="V281" s="255"/>
      <c r="W281" s="255"/>
      <c r="X281" s="255"/>
      <c r="Y281" s="255"/>
      <c r="Z281" s="255"/>
      <c r="AA281" s="255"/>
      <c r="AB281" s="255"/>
      <c r="AC281" s="255"/>
      <c r="AD281" s="255"/>
      <c r="AE281" s="255"/>
      <c r="AF281" s="255"/>
      <c r="AG281" s="255"/>
      <c r="AH281" s="255"/>
      <c r="AI281" s="255"/>
      <c r="AJ281" s="255"/>
      <c r="AK281" s="255"/>
      <c r="AL281" s="255"/>
      <c r="AM281" s="255"/>
      <c r="AN281" s="255"/>
      <c r="AO281" s="255"/>
      <c r="AP281" s="255"/>
    </row>
    <row r="282" spans="1:42" ht="15.75" customHeight="1">
      <c r="A282" s="255"/>
      <c r="B282" s="441"/>
      <c r="C282" s="255"/>
      <c r="D282" s="255"/>
      <c r="E282" s="255"/>
      <c r="F282" s="255"/>
      <c r="G282" s="255"/>
      <c r="H282" s="255"/>
      <c r="I282" s="255"/>
      <c r="J282" s="255"/>
      <c r="K282" s="255"/>
      <c r="L282" s="255"/>
      <c r="M282" s="255"/>
      <c r="N282" s="255"/>
      <c r="O282" s="255"/>
      <c r="P282" s="255"/>
      <c r="Q282" s="255"/>
      <c r="R282" s="255"/>
      <c r="S282" s="255"/>
      <c r="T282" s="255"/>
      <c r="U282" s="255"/>
      <c r="V282" s="255"/>
      <c r="W282" s="255"/>
      <c r="X282" s="255"/>
      <c r="Y282" s="255"/>
      <c r="Z282" s="255"/>
      <c r="AA282" s="255"/>
      <c r="AB282" s="255"/>
      <c r="AC282" s="255"/>
      <c r="AD282" s="255"/>
      <c r="AE282" s="255"/>
      <c r="AF282" s="255"/>
      <c r="AG282" s="255"/>
      <c r="AH282" s="255"/>
      <c r="AI282" s="255"/>
      <c r="AJ282" s="255"/>
      <c r="AK282" s="255"/>
      <c r="AL282" s="255"/>
      <c r="AM282" s="255"/>
      <c r="AN282" s="255"/>
      <c r="AO282" s="255"/>
      <c r="AP282" s="255"/>
    </row>
    <row r="283" spans="1:42" ht="15.75" customHeight="1">
      <c r="A283" s="255"/>
      <c r="B283" s="441"/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55"/>
      <c r="X283" s="255"/>
      <c r="Y283" s="255"/>
      <c r="Z283" s="255"/>
      <c r="AA283" s="255"/>
      <c r="AB283" s="255"/>
      <c r="AC283" s="255"/>
      <c r="AD283" s="255"/>
      <c r="AE283" s="255"/>
      <c r="AF283" s="255"/>
      <c r="AG283" s="255"/>
      <c r="AH283" s="255"/>
      <c r="AI283" s="255"/>
      <c r="AJ283" s="255"/>
      <c r="AK283" s="255"/>
      <c r="AL283" s="255"/>
      <c r="AM283" s="255"/>
      <c r="AN283" s="255"/>
      <c r="AO283" s="255"/>
      <c r="AP283" s="255"/>
    </row>
    <row r="284" spans="1:42" ht="15.75" customHeight="1">
      <c r="A284" s="255"/>
      <c r="B284" s="441"/>
      <c r="C284" s="255"/>
      <c r="D284" s="255"/>
      <c r="E284" s="255"/>
      <c r="F284" s="255"/>
      <c r="G284" s="255"/>
      <c r="H284" s="255"/>
      <c r="I284" s="255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255"/>
      <c r="AA284" s="255"/>
      <c r="AB284" s="255"/>
      <c r="AC284" s="255"/>
      <c r="AD284" s="255"/>
      <c r="AE284" s="255"/>
      <c r="AF284" s="255"/>
      <c r="AG284" s="255"/>
      <c r="AH284" s="255"/>
      <c r="AI284" s="255"/>
      <c r="AJ284" s="255"/>
      <c r="AK284" s="255"/>
      <c r="AL284" s="255"/>
      <c r="AM284" s="255"/>
      <c r="AN284" s="255"/>
      <c r="AO284" s="255"/>
      <c r="AP284" s="255"/>
    </row>
    <row r="285" spans="1:42" ht="15.75" customHeight="1">
      <c r="A285" s="255"/>
      <c r="B285" s="441"/>
      <c r="C285" s="255"/>
      <c r="D285" s="255"/>
      <c r="E285" s="255"/>
      <c r="F285" s="255"/>
      <c r="G285" s="255"/>
      <c r="H285" s="255"/>
      <c r="I285" s="255"/>
      <c r="J285" s="255"/>
      <c r="K285" s="255"/>
      <c r="L285" s="255"/>
      <c r="M285" s="255"/>
      <c r="N285" s="255"/>
      <c r="O285" s="255"/>
      <c r="P285" s="255"/>
      <c r="Q285" s="255"/>
      <c r="R285" s="255"/>
      <c r="S285" s="255"/>
      <c r="T285" s="255"/>
      <c r="U285" s="255"/>
      <c r="V285" s="255"/>
      <c r="W285" s="255"/>
      <c r="X285" s="255"/>
      <c r="Y285" s="255"/>
      <c r="Z285" s="255"/>
      <c r="AA285" s="255"/>
      <c r="AB285" s="255"/>
      <c r="AC285" s="255"/>
      <c r="AD285" s="255"/>
      <c r="AE285" s="255"/>
      <c r="AF285" s="255"/>
      <c r="AG285" s="255"/>
      <c r="AH285" s="255"/>
      <c r="AI285" s="255"/>
      <c r="AJ285" s="255"/>
      <c r="AK285" s="255"/>
      <c r="AL285" s="255"/>
      <c r="AM285" s="255"/>
      <c r="AN285" s="255"/>
      <c r="AO285" s="255"/>
      <c r="AP285" s="255"/>
    </row>
    <row r="286" spans="1:42" ht="15.75" customHeight="1">
      <c r="A286" s="255"/>
      <c r="B286" s="441"/>
      <c r="C286" s="255"/>
      <c r="D286" s="255"/>
      <c r="E286" s="255"/>
      <c r="F286" s="255"/>
      <c r="G286" s="255"/>
      <c r="H286" s="255"/>
      <c r="I286" s="255"/>
      <c r="J286" s="255"/>
      <c r="K286" s="255"/>
      <c r="L286" s="255"/>
      <c r="M286" s="255"/>
      <c r="N286" s="255"/>
      <c r="O286" s="255"/>
      <c r="P286" s="255"/>
      <c r="Q286" s="255"/>
      <c r="R286" s="255"/>
      <c r="S286" s="255"/>
      <c r="T286" s="255"/>
      <c r="U286" s="255"/>
      <c r="V286" s="255"/>
      <c r="W286" s="255"/>
      <c r="X286" s="255"/>
      <c r="Y286" s="255"/>
      <c r="Z286" s="255"/>
      <c r="AA286" s="255"/>
      <c r="AB286" s="255"/>
      <c r="AC286" s="255"/>
      <c r="AD286" s="255"/>
      <c r="AE286" s="255"/>
      <c r="AF286" s="255"/>
      <c r="AG286" s="255"/>
      <c r="AH286" s="255"/>
      <c r="AI286" s="255"/>
      <c r="AJ286" s="255"/>
      <c r="AK286" s="255"/>
      <c r="AL286" s="255"/>
      <c r="AM286" s="255"/>
      <c r="AN286" s="255"/>
      <c r="AO286" s="255"/>
      <c r="AP286" s="255"/>
    </row>
    <row r="287" spans="1:42" ht="15.75" customHeight="1">
      <c r="A287" s="255"/>
      <c r="B287" s="441"/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255"/>
      <c r="O287" s="255"/>
      <c r="P287" s="255"/>
      <c r="Q287" s="255"/>
      <c r="R287" s="255"/>
      <c r="S287" s="255"/>
      <c r="T287" s="255"/>
      <c r="U287" s="255"/>
      <c r="V287" s="255"/>
      <c r="W287" s="255"/>
      <c r="X287" s="255"/>
      <c r="Y287" s="255"/>
      <c r="Z287" s="255"/>
      <c r="AA287" s="255"/>
      <c r="AB287" s="255"/>
      <c r="AC287" s="255"/>
      <c r="AD287" s="255"/>
      <c r="AE287" s="255"/>
      <c r="AF287" s="255"/>
      <c r="AG287" s="255"/>
      <c r="AH287" s="255"/>
      <c r="AI287" s="255"/>
      <c r="AJ287" s="255"/>
      <c r="AK287" s="255"/>
      <c r="AL287" s="255"/>
      <c r="AM287" s="255"/>
      <c r="AN287" s="255"/>
      <c r="AO287" s="255"/>
      <c r="AP287" s="255"/>
    </row>
    <row r="288" spans="1:42" ht="15.75" customHeight="1">
      <c r="A288" s="255"/>
      <c r="B288" s="441"/>
      <c r="C288" s="255"/>
      <c r="D288" s="255"/>
      <c r="E288" s="255"/>
      <c r="F288" s="255"/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/>
      <c r="Z288" s="255"/>
      <c r="AA288" s="255"/>
      <c r="AB288" s="255"/>
      <c r="AC288" s="255"/>
      <c r="AD288" s="255"/>
      <c r="AE288" s="255"/>
      <c r="AF288" s="255"/>
      <c r="AG288" s="255"/>
      <c r="AH288" s="255"/>
      <c r="AI288" s="255"/>
      <c r="AJ288" s="255"/>
      <c r="AK288" s="255"/>
      <c r="AL288" s="255"/>
      <c r="AM288" s="255"/>
      <c r="AN288" s="255"/>
      <c r="AO288" s="255"/>
      <c r="AP288" s="255"/>
    </row>
    <row r="289" spans="1:42" ht="15.75" customHeight="1">
      <c r="A289" s="255"/>
      <c r="B289" s="441"/>
      <c r="C289" s="255"/>
      <c r="D289" s="255"/>
      <c r="E289" s="255"/>
      <c r="F289" s="255"/>
      <c r="G289" s="255"/>
      <c r="H289" s="255"/>
      <c r="I289" s="255"/>
      <c r="J289" s="255"/>
      <c r="K289" s="255"/>
      <c r="L289" s="255"/>
      <c r="M289" s="255"/>
      <c r="N289" s="255"/>
      <c r="O289" s="255"/>
      <c r="P289" s="255"/>
      <c r="Q289" s="255"/>
      <c r="R289" s="255"/>
      <c r="S289" s="255"/>
      <c r="T289" s="255"/>
      <c r="U289" s="255"/>
      <c r="V289" s="255"/>
      <c r="W289" s="255"/>
      <c r="X289" s="255"/>
      <c r="Y289" s="255"/>
      <c r="Z289" s="255"/>
      <c r="AA289" s="255"/>
      <c r="AB289" s="255"/>
      <c r="AC289" s="255"/>
      <c r="AD289" s="255"/>
      <c r="AE289" s="255"/>
      <c r="AF289" s="255"/>
      <c r="AG289" s="255"/>
      <c r="AH289" s="255"/>
      <c r="AI289" s="255"/>
      <c r="AJ289" s="255"/>
      <c r="AK289" s="255"/>
      <c r="AL289" s="255"/>
      <c r="AM289" s="255"/>
      <c r="AN289" s="255"/>
      <c r="AO289" s="255"/>
      <c r="AP289" s="255"/>
    </row>
    <row r="290" spans="1:42" ht="15.75" customHeight="1">
      <c r="A290" s="255"/>
      <c r="B290" s="441"/>
      <c r="C290" s="255"/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  <c r="O290" s="255"/>
      <c r="P290" s="255"/>
      <c r="Q290" s="255"/>
      <c r="R290" s="255"/>
      <c r="S290" s="255"/>
      <c r="T290" s="255"/>
      <c r="U290" s="255"/>
      <c r="V290" s="255"/>
      <c r="W290" s="255"/>
      <c r="X290" s="255"/>
      <c r="Y290" s="255"/>
      <c r="Z290" s="255"/>
      <c r="AA290" s="255"/>
      <c r="AB290" s="255"/>
      <c r="AC290" s="255"/>
      <c r="AD290" s="255"/>
      <c r="AE290" s="255"/>
      <c r="AF290" s="255"/>
      <c r="AG290" s="255"/>
      <c r="AH290" s="255"/>
      <c r="AI290" s="255"/>
      <c r="AJ290" s="255"/>
      <c r="AK290" s="255"/>
      <c r="AL290" s="255"/>
      <c r="AM290" s="255"/>
      <c r="AN290" s="255"/>
      <c r="AO290" s="255"/>
      <c r="AP290" s="255"/>
    </row>
    <row r="291" spans="1:42" ht="15.75" customHeight="1">
      <c r="A291" s="255"/>
      <c r="B291" s="441"/>
      <c r="C291" s="255"/>
      <c r="D291" s="255"/>
      <c r="E291" s="255"/>
      <c r="F291" s="255"/>
      <c r="G291" s="255"/>
      <c r="H291" s="255"/>
      <c r="I291" s="255"/>
      <c r="J291" s="255"/>
      <c r="K291" s="255"/>
      <c r="L291" s="255"/>
      <c r="M291" s="255"/>
      <c r="N291" s="255"/>
      <c r="O291" s="255"/>
      <c r="P291" s="255"/>
      <c r="Q291" s="255"/>
      <c r="R291" s="255"/>
      <c r="S291" s="255"/>
      <c r="T291" s="255"/>
      <c r="U291" s="255"/>
      <c r="V291" s="255"/>
      <c r="W291" s="255"/>
      <c r="X291" s="255"/>
      <c r="Y291" s="255"/>
      <c r="Z291" s="255"/>
      <c r="AA291" s="255"/>
      <c r="AB291" s="255"/>
      <c r="AC291" s="255"/>
      <c r="AD291" s="255"/>
      <c r="AE291" s="255"/>
      <c r="AF291" s="255"/>
      <c r="AG291" s="255"/>
      <c r="AH291" s="255"/>
      <c r="AI291" s="255"/>
      <c r="AJ291" s="255"/>
      <c r="AK291" s="255"/>
      <c r="AL291" s="255"/>
      <c r="AM291" s="255"/>
      <c r="AN291" s="255"/>
      <c r="AO291" s="255"/>
      <c r="AP291" s="255"/>
    </row>
    <row r="292" spans="1:42" ht="15.75" customHeight="1">
      <c r="A292" s="255"/>
      <c r="B292" s="441"/>
      <c r="C292" s="255"/>
      <c r="D292" s="255"/>
      <c r="E292" s="255"/>
      <c r="F292" s="255"/>
      <c r="G292" s="255"/>
      <c r="H292" s="255"/>
      <c r="I292" s="255"/>
      <c r="J292" s="255"/>
      <c r="K292" s="255"/>
      <c r="L292" s="255"/>
      <c r="M292" s="255"/>
      <c r="N292" s="255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  <c r="AA292" s="255"/>
      <c r="AB292" s="255"/>
      <c r="AC292" s="255"/>
      <c r="AD292" s="255"/>
      <c r="AE292" s="255"/>
      <c r="AF292" s="255"/>
      <c r="AG292" s="255"/>
      <c r="AH292" s="255"/>
      <c r="AI292" s="255"/>
      <c r="AJ292" s="255"/>
      <c r="AK292" s="255"/>
      <c r="AL292" s="255"/>
      <c r="AM292" s="255"/>
      <c r="AN292" s="255"/>
      <c r="AO292" s="255"/>
      <c r="AP292" s="255"/>
    </row>
    <row r="293" spans="1:42" ht="15.75" customHeight="1">
      <c r="A293" s="255"/>
      <c r="B293" s="441"/>
      <c r="C293" s="255"/>
      <c r="D293" s="255"/>
      <c r="E293" s="255"/>
      <c r="F293" s="255"/>
      <c r="G293" s="255"/>
      <c r="H293" s="255"/>
      <c r="I293" s="255"/>
      <c r="J293" s="255"/>
      <c r="K293" s="255"/>
      <c r="L293" s="255"/>
      <c r="M293" s="255"/>
      <c r="N293" s="255"/>
      <c r="O293" s="255"/>
      <c r="P293" s="255"/>
      <c r="Q293" s="255"/>
      <c r="R293" s="255"/>
      <c r="S293" s="255"/>
      <c r="T293" s="255"/>
      <c r="U293" s="255"/>
      <c r="V293" s="255"/>
      <c r="W293" s="255"/>
      <c r="X293" s="255"/>
      <c r="Y293" s="255"/>
      <c r="Z293" s="255"/>
      <c r="AA293" s="255"/>
      <c r="AB293" s="255"/>
      <c r="AC293" s="255"/>
      <c r="AD293" s="255"/>
      <c r="AE293" s="255"/>
      <c r="AF293" s="255"/>
      <c r="AG293" s="255"/>
      <c r="AH293" s="255"/>
      <c r="AI293" s="255"/>
      <c r="AJ293" s="255"/>
      <c r="AK293" s="255"/>
      <c r="AL293" s="255"/>
      <c r="AM293" s="255"/>
      <c r="AN293" s="255"/>
      <c r="AO293" s="255"/>
      <c r="AP293" s="255"/>
    </row>
    <row r="294" spans="1:42" ht="15.75" customHeight="1">
      <c r="A294" s="255"/>
      <c r="B294" s="441"/>
      <c r="C294" s="255"/>
      <c r="D294" s="255"/>
      <c r="E294" s="255"/>
      <c r="F294" s="255"/>
      <c r="G294" s="255"/>
      <c r="H294" s="255"/>
      <c r="I294" s="255"/>
      <c r="J294" s="255"/>
      <c r="K294" s="255"/>
      <c r="L294" s="255"/>
      <c r="M294" s="255"/>
      <c r="N294" s="255"/>
      <c r="O294" s="255"/>
      <c r="P294" s="255"/>
      <c r="Q294" s="255"/>
      <c r="R294" s="255"/>
      <c r="S294" s="255"/>
      <c r="T294" s="255"/>
      <c r="U294" s="255"/>
      <c r="V294" s="255"/>
      <c r="W294" s="255"/>
      <c r="X294" s="255"/>
      <c r="Y294" s="255"/>
      <c r="Z294" s="255"/>
      <c r="AA294" s="255"/>
      <c r="AB294" s="255"/>
      <c r="AC294" s="255"/>
      <c r="AD294" s="255"/>
      <c r="AE294" s="255"/>
      <c r="AF294" s="255"/>
      <c r="AG294" s="255"/>
      <c r="AH294" s="255"/>
      <c r="AI294" s="255"/>
      <c r="AJ294" s="255"/>
      <c r="AK294" s="255"/>
      <c r="AL294" s="255"/>
      <c r="AM294" s="255"/>
      <c r="AN294" s="255"/>
      <c r="AO294" s="255"/>
      <c r="AP294" s="255"/>
    </row>
    <row r="295" spans="1:42" ht="15.75" customHeight="1">
      <c r="A295" s="255"/>
      <c r="B295" s="441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  <c r="AA295" s="255"/>
      <c r="AB295" s="255"/>
      <c r="AC295" s="255"/>
      <c r="AD295" s="255"/>
      <c r="AE295" s="255"/>
      <c r="AF295" s="255"/>
      <c r="AG295" s="255"/>
      <c r="AH295" s="255"/>
      <c r="AI295" s="255"/>
      <c r="AJ295" s="255"/>
      <c r="AK295" s="255"/>
      <c r="AL295" s="255"/>
      <c r="AM295" s="255"/>
      <c r="AN295" s="255"/>
      <c r="AO295" s="255"/>
      <c r="AP295" s="255"/>
    </row>
    <row r="296" spans="1:42" ht="15.75" customHeight="1">
      <c r="A296" s="255"/>
      <c r="B296" s="441"/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255"/>
      <c r="V296" s="255"/>
      <c r="W296" s="255"/>
      <c r="X296" s="255"/>
      <c r="Y296" s="255"/>
      <c r="Z296" s="255"/>
      <c r="AA296" s="255"/>
      <c r="AB296" s="255"/>
      <c r="AC296" s="255"/>
      <c r="AD296" s="255"/>
      <c r="AE296" s="255"/>
      <c r="AF296" s="255"/>
      <c r="AG296" s="255"/>
      <c r="AH296" s="255"/>
      <c r="AI296" s="255"/>
      <c r="AJ296" s="255"/>
      <c r="AK296" s="255"/>
      <c r="AL296" s="255"/>
      <c r="AM296" s="255"/>
      <c r="AN296" s="255"/>
      <c r="AO296" s="255"/>
      <c r="AP296" s="255"/>
    </row>
    <row r="297" spans="1:42" ht="15.75" customHeight="1">
      <c r="A297" s="255"/>
      <c r="B297" s="441"/>
      <c r="C297" s="255"/>
      <c r="D297" s="255"/>
      <c r="E297" s="255"/>
      <c r="F297" s="255"/>
      <c r="G297" s="255"/>
      <c r="H297" s="255"/>
      <c r="I297" s="255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255"/>
      <c r="AA297" s="255"/>
      <c r="AB297" s="255"/>
      <c r="AC297" s="255"/>
      <c r="AD297" s="255"/>
      <c r="AE297" s="255"/>
      <c r="AF297" s="255"/>
      <c r="AG297" s="255"/>
      <c r="AH297" s="255"/>
      <c r="AI297" s="255"/>
      <c r="AJ297" s="255"/>
      <c r="AK297" s="255"/>
      <c r="AL297" s="255"/>
      <c r="AM297" s="255"/>
      <c r="AN297" s="255"/>
      <c r="AO297" s="255"/>
      <c r="AP297" s="255"/>
    </row>
    <row r="298" spans="1:42" ht="15.75" customHeight="1">
      <c r="A298" s="255"/>
      <c r="B298" s="441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  <c r="Z298" s="255"/>
      <c r="AA298" s="255"/>
      <c r="AB298" s="255"/>
      <c r="AC298" s="255"/>
      <c r="AD298" s="255"/>
      <c r="AE298" s="255"/>
      <c r="AF298" s="255"/>
      <c r="AG298" s="255"/>
      <c r="AH298" s="255"/>
      <c r="AI298" s="255"/>
      <c r="AJ298" s="255"/>
      <c r="AK298" s="255"/>
      <c r="AL298" s="255"/>
      <c r="AM298" s="255"/>
      <c r="AN298" s="255"/>
      <c r="AO298" s="255"/>
      <c r="AP298" s="255"/>
    </row>
    <row r="299" spans="1:42" ht="15.75" customHeight="1">
      <c r="A299" s="255"/>
      <c r="B299" s="441"/>
      <c r="C299" s="255"/>
      <c r="D299" s="255"/>
      <c r="E299" s="255"/>
      <c r="F299" s="255"/>
      <c r="G299" s="255"/>
      <c r="H299" s="255"/>
      <c r="I299" s="255"/>
      <c r="J299" s="255"/>
      <c r="K299" s="255"/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  <c r="V299" s="255"/>
      <c r="W299" s="255"/>
      <c r="X299" s="255"/>
      <c r="Y299" s="255"/>
      <c r="Z299" s="255"/>
      <c r="AA299" s="255"/>
      <c r="AB299" s="255"/>
      <c r="AC299" s="255"/>
      <c r="AD299" s="255"/>
      <c r="AE299" s="255"/>
      <c r="AF299" s="255"/>
      <c r="AG299" s="255"/>
      <c r="AH299" s="255"/>
      <c r="AI299" s="255"/>
      <c r="AJ299" s="255"/>
      <c r="AK299" s="255"/>
      <c r="AL299" s="255"/>
      <c r="AM299" s="255"/>
      <c r="AN299" s="255"/>
      <c r="AO299" s="255"/>
      <c r="AP299" s="255"/>
    </row>
    <row r="300" spans="1:42" ht="15.75" customHeight="1">
      <c r="A300" s="255"/>
      <c r="B300" s="441"/>
      <c r="C300" s="255"/>
      <c r="D300" s="255"/>
      <c r="E300" s="255"/>
      <c r="F300" s="255"/>
      <c r="G300" s="255"/>
      <c r="H300" s="255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  <c r="AA300" s="255"/>
      <c r="AB300" s="255"/>
      <c r="AC300" s="255"/>
      <c r="AD300" s="255"/>
      <c r="AE300" s="255"/>
      <c r="AF300" s="255"/>
      <c r="AG300" s="255"/>
      <c r="AH300" s="255"/>
      <c r="AI300" s="255"/>
      <c r="AJ300" s="255"/>
      <c r="AK300" s="255"/>
      <c r="AL300" s="255"/>
      <c r="AM300" s="255"/>
      <c r="AN300" s="255"/>
      <c r="AO300" s="255"/>
      <c r="AP300" s="255"/>
    </row>
    <row r="301" spans="1:42" ht="15.75" customHeight="1">
      <c r="A301" s="255"/>
      <c r="B301" s="441"/>
      <c r="C301" s="255"/>
      <c r="D301" s="255"/>
      <c r="E301" s="255"/>
      <c r="F301" s="255"/>
      <c r="G301" s="255"/>
      <c r="H301" s="255"/>
      <c r="I301" s="255"/>
      <c r="J301" s="255"/>
      <c r="K301" s="255"/>
      <c r="L301" s="255"/>
      <c r="M301" s="255"/>
      <c r="N301" s="255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  <c r="AA301" s="255"/>
      <c r="AB301" s="255"/>
      <c r="AC301" s="255"/>
      <c r="AD301" s="255"/>
      <c r="AE301" s="255"/>
      <c r="AF301" s="255"/>
      <c r="AG301" s="255"/>
      <c r="AH301" s="255"/>
      <c r="AI301" s="255"/>
      <c r="AJ301" s="255"/>
      <c r="AK301" s="255"/>
      <c r="AL301" s="255"/>
      <c r="AM301" s="255"/>
      <c r="AN301" s="255"/>
      <c r="AO301" s="255"/>
      <c r="AP301" s="255"/>
    </row>
    <row r="302" spans="1:42" ht="15.75" customHeight="1">
      <c r="A302" s="255"/>
      <c r="B302" s="441"/>
      <c r="C302" s="255"/>
      <c r="D302" s="255"/>
      <c r="E302" s="255"/>
      <c r="F302" s="255"/>
      <c r="G302" s="255"/>
      <c r="H302" s="255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5"/>
      <c r="T302" s="255"/>
      <c r="U302" s="255"/>
      <c r="V302" s="255"/>
      <c r="W302" s="255"/>
      <c r="X302" s="255"/>
      <c r="Y302" s="255"/>
      <c r="Z302" s="255"/>
      <c r="AA302" s="255"/>
      <c r="AB302" s="255"/>
      <c r="AC302" s="255"/>
      <c r="AD302" s="255"/>
      <c r="AE302" s="255"/>
      <c r="AF302" s="255"/>
      <c r="AG302" s="255"/>
      <c r="AH302" s="255"/>
      <c r="AI302" s="255"/>
      <c r="AJ302" s="255"/>
      <c r="AK302" s="255"/>
      <c r="AL302" s="255"/>
      <c r="AM302" s="255"/>
      <c r="AN302" s="255"/>
      <c r="AO302" s="255"/>
      <c r="AP302" s="255"/>
    </row>
    <row r="303" spans="1:42" ht="15.75" customHeight="1">
      <c r="A303" s="255"/>
      <c r="B303" s="441"/>
      <c r="C303" s="255"/>
      <c r="D303" s="255"/>
      <c r="E303" s="255"/>
      <c r="F303" s="255"/>
      <c r="G303" s="255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255"/>
      <c r="V303" s="255"/>
      <c r="W303" s="255"/>
      <c r="X303" s="255"/>
      <c r="Y303" s="255"/>
      <c r="Z303" s="255"/>
      <c r="AA303" s="255"/>
      <c r="AB303" s="255"/>
      <c r="AC303" s="255"/>
      <c r="AD303" s="255"/>
      <c r="AE303" s="255"/>
      <c r="AF303" s="255"/>
      <c r="AG303" s="255"/>
      <c r="AH303" s="255"/>
      <c r="AI303" s="255"/>
      <c r="AJ303" s="255"/>
      <c r="AK303" s="255"/>
      <c r="AL303" s="255"/>
      <c r="AM303" s="255"/>
      <c r="AN303" s="255"/>
      <c r="AO303" s="255"/>
      <c r="AP303" s="255"/>
    </row>
    <row r="304" spans="1:42" ht="15.75" customHeight="1">
      <c r="A304" s="255"/>
      <c r="B304" s="441"/>
      <c r="C304" s="255"/>
      <c r="D304" s="255"/>
      <c r="E304" s="255"/>
      <c r="F304" s="255"/>
      <c r="G304" s="255"/>
      <c r="H304" s="255"/>
      <c r="I304" s="255"/>
      <c r="J304" s="255"/>
      <c r="K304" s="255"/>
      <c r="L304" s="255"/>
      <c r="M304" s="255"/>
      <c r="N304" s="255"/>
      <c r="O304" s="255"/>
      <c r="P304" s="255"/>
      <c r="Q304" s="255"/>
      <c r="R304" s="255"/>
      <c r="S304" s="255"/>
      <c r="T304" s="255"/>
      <c r="U304" s="255"/>
      <c r="V304" s="255"/>
      <c r="W304" s="255"/>
      <c r="X304" s="255"/>
      <c r="Y304" s="255"/>
      <c r="Z304" s="255"/>
      <c r="AA304" s="255"/>
      <c r="AB304" s="255"/>
      <c r="AC304" s="255"/>
      <c r="AD304" s="255"/>
      <c r="AE304" s="255"/>
      <c r="AF304" s="255"/>
      <c r="AG304" s="255"/>
      <c r="AH304" s="255"/>
      <c r="AI304" s="255"/>
      <c r="AJ304" s="255"/>
      <c r="AK304" s="255"/>
      <c r="AL304" s="255"/>
      <c r="AM304" s="255"/>
      <c r="AN304" s="255"/>
      <c r="AO304" s="255"/>
      <c r="AP304" s="255"/>
    </row>
    <row r="305" spans="1:42" ht="15.75" customHeight="1">
      <c r="A305" s="255"/>
      <c r="B305" s="441"/>
      <c r="C305" s="255"/>
      <c r="D305" s="255"/>
      <c r="E305" s="255"/>
      <c r="F305" s="255"/>
      <c r="G305" s="255"/>
      <c r="H305" s="255"/>
      <c r="I305" s="255"/>
      <c r="J305" s="255"/>
      <c r="K305" s="255"/>
      <c r="L305" s="255"/>
      <c r="M305" s="255"/>
      <c r="N305" s="255"/>
      <c r="O305" s="255"/>
      <c r="P305" s="255"/>
      <c r="Q305" s="255"/>
      <c r="R305" s="255"/>
      <c r="S305" s="255"/>
      <c r="T305" s="255"/>
      <c r="U305" s="255"/>
      <c r="V305" s="255"/>
      <c r="W305" s="255"/>
      <c r="X305" s="255"/>
      <c r="Y305" s="255"/>
      <c r="Z305" s="255"/>
      <c r="AA305" s="255"/>
      <c r="AB305" s="255"/>
      <c r="AC305" s="255"/>
      <c r="AD305" s="255"/>
      <c r="AE305" s="255"/>
      <c r="AF305" s="255"/>
      <c r="AG305" s="255"/>
      <c r="AH305" s="255"/>
      <c r="AI305" s="255"/>
      <c r="AJ305" s="255"/>
      <c r="AK305" s="255"/>
      <c r="AL305" s="255"/>
      <c r="AM305" s="255"/>
      <c r="AN305" s="255"/>
      <c r="AO305" s="255"/>
      <c r="AP305" s="255"/>
    </row>
    <row r="306" spans="1:42" ht="15.75" customHeight="1">
      <c r="A306" s="255"/>
      <c r="B306" s="441"/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255"/>
      <c r="V306" s="255"/>
      <c r="W306" s="255"/>
      <c r="X306" s="255"/>
      <c r="Y306" s="255"/>
      <c r="Z306" s="255"/>
      <c r="AA306" s="255"/>
      <c r="AB306" s="255"/>
      <c r="AC306" s="255"/>
      <c r="AD306" s="255"/>
      <c r="AE306" s="255"/>
      <c r="AF306" s="255"/>
      <c r="AG306" s="255"/>
      <c r="AH306" s="255"/>
      <c r="AI306" s="255"/>
      <c r="AJ306" s="255"/>
      <c r="AK306" s="255"/>
      <c r="AL306" s="255"/>
      <c r="AM306" s="255"/>
      <c r="AN306" s="255"/>
      <c r="AO306" s="255"/>
      <c r="AP306" s="255"/>
    </row>
    <row r="307" spans="1:42" ht="15.75" customHeight="1">
      <c r="A307" s="255"/>
      <c r="B307" s="441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255"/>
      <c r="V307" s="255"/>
      <c r="W307" s="255"/>
      <c r="X307" s="255"/>
      <c r="Y307" s="255"/>
      <c r="Z307" s="255"/>
      <c r="AA307" s="255"/>
      <c r="AB307" s="255"/>
      <c r="AC307" s="255"/>
      <c r="AD307" s="255"/>
      <c r="AE307" s="255"/>
      <c r="AF307" s="255"/>
      <c r="AG307" s="255"/>
      <c r="AH307" s="255"/>
      <c r="AI307" s="255"/>
      <c r="AJ307" s="255"/>
      <c r="AK307" s="255"/>
      <c r="AL307" s="255"/>
      <c r="AM307" s="255"/>
      <c r="AN307" s="255"/>
      <c r="AO307" s="255"/>
      <c r="AP307" s="255"/>
    </row>
    <row r="308" spans="1:42" ht="15.75" customHeight="1">
      <c r="A308" s="255"/>
      <c r="B308" s="441"/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  <c r="AA308" s="255"/>
      <c r="AB308" s="255"/>
      <c r="AC308" s="255"/>
      <c r="AD308" s="255"/>
      <c r="AE308" s="255"/>
      <c r="AF308" s="255"/>
      <c r="AG308" s="255"/>
      <c r="AH308" s="255"/>
      <c r="AI308" s="255"/>
      <c r="AJ308" s="255"/>
      <c r="AK308" s="255"/>
      <c r="AL308" s="255"/>
      <c r="AM308" s="255"/>
      <c r="AN308" s="255"/>
      <c r="AO308" s="255"/>
      <c r="AP308" s="255"/>
    </row>
    <row r="309" spans="1:42" ht="15.75" customHeight="1">
      <c r="A309" s="255"/>
      <c r="B309" s="441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5"/>
      <c r="X309" s="255"/>
      <c r="Y309" s="255"/>
      <c r="Z309" s="255"/>
      <c r="AA309" s="255"/>
      <c r="AB309" s="255"/>
      <c r="AC309" s="255"/>
      <c r="AD309" s="255"/>
      <c r="AE309" s="255"/>
      <c r="AF309" s="255"/>
      <c r="AG309" s="255"/>
      <c r="AH309" s="255"/>
      <c r="AI309" s="255"/>
      <c r="AJ309" s="255"/>
      <c r="AK309" s="255"/>
      <c r="AL309" s="255"/>
      <c r="AM309" s="255"/>
      <c r="AN309" s="255"/>
      <c r="AO309" s="255"/>
      <c r="AP309" s="255"/>
    </row>
    <row r="310" spans="1:42" ht="15.75" customHeight="1">
      <c r="A310" s="255"/>
      <c r="B310" s="441"/>
      <c r="C310" s="255"/>
      <c r="D310" s="255"/>
      <c r="E310" s="255"/>
      <c r="F310" s="255"/>
      <c r="G310" s="255"/>
      <c r="H310" s="25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255"/>
      <c r="AA310" s="255"/>
      <c r="AB310" s="255"/>
      <c r="AC310" s="255"/>
      <c r="AD310" s="255"/>
      <c r="AE310" s="255"/>
      <c r="AF310" s="255"/>
      <c r="AG310" s="255"/>
      <c r="AH310" s="255"/>
      <c r="AI310" s="255"/>
      <c r="AJ310" s="255"/>
      <c r="AK310" s="255"/>
      <c r="AL310" s="255"/>
      <c r="AM310" s="255"/>
      <c r="AN310" s="255"/>
      <c r="AO310" s="255"/>
      <c r="AP310" s="255"/>
    </row>
    <row r="311" spans="1:42" ht="15.75" customHeight="1">
      <c r="A311" s="512"/>
      <c r="B311" s="512"/>
      <c r="C311" s="512"/>
      <c r="D311" s="512"/>
      <c r="E311" s="512"/>
      <c r="F311" s="512"/>
      <c r="G311" s="512"/>
      <c r="H311" s="512"/>
      <c r="I311" s="512"/>
      <c r="J311" s="512"/>
      <c r="K311" s="512"/>
      <c r="L311" s="512"/>
      <c r="M311" s="512"/>
      <c r="N311" s="512"/>
      <c r="O311" s="512"/>
      <c r="P311" s="512"/>
      <c r="Q311" s="512"/>
      <c r="R311" s="512"/>
      <c r="S311" s="512"/>
      <c r="T311" s="512"/>
      <c r="U311" s="512"/>
      <c r="V311" s="512"/>
      <c r="W311" s="512"/>
      <c r="X311" s="512"/>
      <c r="Y311" s="512"/>
      <c r="Z311" s="512"/>
      <c r="AA311" s="512"/>
      <c r="AB311" s="512"/>
      <c r="AC311" s="512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</row>
    <row r="312" spans="1:42" ht="15.75" customHeight="1">
      <c r="A312" s="512"/>
      <c r="B312" s="512"/>
      <c r="C312" s="512"/>
      <c r="D312" s="512"/>
      <c r="E312" s="512"/>
      <c r="F312" s="512"/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/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  <c r="AO312" s="512"/>
      <c r="AP312" s="512"/>
    </row>
    <row r="313" spans="1:42" ht="15.75" customHeight="1">
      <c r="A313" s="512"/>
      <c r="B313" s="512"/>
      <c r="C313" s="512"/>
      <c r="D313" s="512"/>
      <c r="E313" s="512"/>
      <c r="F313" s="512"/>
      <c r="G313" s="512"/>
      <c r="H313" s="512"/>
      <c r="I313" s="512"/>
      <c r="J313" s="512"/>
      <c r="K313" s="512"/>
      <c r="L313" s="512"/>
      <c r="M313" s="512"/>
      <c r="N313" s="512"/>
      <c r="O313" s="512"/>
      <c r="P313" s="512"/>
      <c r="Q313" s="512"/>
      <c r="R313" s="512"/>
      <c r="S313" s="512"/>
      <c r="T313" s="512"/>
      <c r="U313" s="512"/>
      <c r="V313" s="512"/>
      <c r="W313" s="512"/>
      <c r="X313" s="512"/>
      <c r="Y313" s="512"/>
      <c r="Z313" s="512"/>
      <c r="AA313" s="512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  <c r="AO313" s="512"/>
      <c r="AP313" s="512"/>
    </row>
    <row r="314" spans="1:42" ht="15.75" customHeight="1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12"/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  <c r="AO314" s="512"/>
      <c r="AP314" s="512"/>
    </row>
    <row r="315" spans="1:42" ht="15.75" customHeight="1">
      <c r="A315" s="512"/>
      <c r="B315" s="512"/>
      <c r="C315" s="512"/>
      <c r="D315" s="512"/>
      <c r="E315" s="512"/>
      <c r="F315" s="512"/>
      <c r="G315" s="512"/>
      <c r="H315" s="512"/>
      <c r="I315" s="512"/>
      <c r="J315" s="512"/>
      <c r="K315" s="512"/>
      <c r="L315" s="512"/>
      <c r="M315" s="512"/>
      <c r="N315" s="512"/>
      <c r="O315" s="512"/>
      <c r="P315" s="512"/>
      <c r="Q315" s="512"/>
      <c r="R315" s="512"/>
      <c r="S315" s="512"/>
      <c r="T315" s="512"/>
      <c r="U315" s="512"/>
      <c r="V315" s="512"/>
      <c r="W315" s="512"/>
      <c r="X315" s="512"/>
      <c r="Y315" s="512"/>
      <c r="Z315" s="512"/>
      <c r="AA315" s="512"/>
      <c r="AB315" s="512"/>
      <c r="AC315" s="512"/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  <c r="AO315" s="512"/>
      <c r="AP315" s="512"/>
    </row>
    <row r="316" spans="1:42" ht="15.75" customHeight="1">
      <c r="A316" s="512"/>
      <c r="B316" s="512"/>
      <c r="C316" s="512"/>
      <c r="D316" s="512"/>
      <c r="E316" s="512"/>
      <c r="F316" s="512"/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/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  <c r="AO316" s="512"/>
      <c r="AP316" s="512"/>
    </row>
    <row r="317" spans="1:42" ht="15.75" customHeight="1">
      <c r="A317" s="512"/>
      <c r="B317" s="512"/>
      <c r="C317" s="512"/>
      <c r="D317" s="512"/>
      <c r="E317" s="512"/>
      <c r="F317" s="512"/>
      <c r="G317" s="512"/>
      <c r="H317" s="512"/>
      <c r="I317" s="512"/>
      <c r="J317" s="512"/>
      <c r="K317" s="512"/>
      <c r="L317" s="512"/>
      <c r="M317" s="512"/>
      <c r="N317" s="512"/>
      <c r="O317" s="512"/>
      <c r="P317" s="512"/>
      <c r="Q317" s="512"/>
      <c r="R317" s="512"/>
      <c r="S317" s="512"/>
      <c r="T317" s="512"/>
      <c r="U317" s="512"/>
      <c r="V317" s="512"/>
      <c r="W317" s="512"/>
      <c r="X317" s="512"/>
      <c r="Y317" s="512"/>
      <c r="Z317" s="512"/>
      <c r="AA317" s="512"/>
      <c r="AB317" s="512"/>
      <c r="AC317" s="512"/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  <c r="AO317" s="512"/>
      <c r="AP317" s="512"/>
    </row>
    <row r="318" spans="1:42" ht="15.75" customHeight="1">
      <c r="A318" s="512"/>
      <c r="B318" s="512"/>
      <c r="C318" s="512"/>
      <c r="D318" s="512"/>
      <c r="E318" s="512"/>
      <c r="F318" s="512"/>
      <c r="G318" s="512"/>
      <c r="H318" s="512"/>
      <c r="I318" s="512"/>
      <c r="J318" s="512"/>
      <c r="K318" s="512"/>
      <c r="L318" s="512"/>
      <c r="M318" s="512"/>
      <c r="N318" s="512"/>
      <c r="O318" s="512"/>
      <c r="P318" s="512"/>
      <c r="Q318" s="512"/>
      <c r="R318" s="512"/>
      <c r="S318" s="512"/>
      <c r="T318" s="512"/>
      <c r="U318" s="512"/>
      <c r="V318" s="512"/>
      <c r="W318" s="512"/>
      <c r="X318" s="512"/>
      <c r="Y318" s="512"/>
      <c r="Z318" s="512"/>
      <c r="AA318" s="512"/>
      <c r="AB318" s="512"/>
      <c r="AC318" s="512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  <c r="AO318" s="512"/>
      <c r="AP318" s="512"/>
    </row>
    <row r="319" spans="1:42" ht="15.75" customHeight="1">
      <c r="A319" s="512"/>
      <c r="B319" s="512"/>
      <c r="C319" s="512"/>
      <c r="D319" s="512"/>
      <c r="E319" s="512"/>
      <c r="F319" s="512"/>
      <c r="G319" s="512"/>
      <c r="H319" s="512"/>
      <c r="I319" s="512"/>
      <c r="J319" s="512"/>
      <c r="K319" s="512"/>
      <c r="L319" s="512"/>
      <c r="M319" s="512"/>
      <c r="N319" s="512"/>
      <c r="O319" s="512"/>
      <c r="P319" s="512"/>
      <c r="Q319" s="512"/>
      <c r="R319" s="512"/>
      <c r="S319" s="512"/>
      <c r="T319" s="512"/>
      <c r="U319" s="512"/>
      <c r="V319" s="512"/>
      <c r="W319" s="512"/>
      <c r="X319" s="512"/>
      <c r="Y319" s="512"/>
      <c r="Z319" s="512"/>
      <c r="AA319" s="512"/>
      <c r="AB319" s="512"/>
      <c r="AC319" s="512"/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  <c r="AO319" s="512"/>
      <c r="AP319" s="512"/>
    </row>
    <row r="320" spans="1:42" ht="15.75" customHeight="1">
      <c r="A320" s="512"/>
      <c r="B320" s="512"/>
      <c r="C320" s="512"/>
      <c r="D320" s="512"/>
      <c r="E320" s="512"/>
      <c r="F320" s="512"/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/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</row>
    <row r="321" spans="1:42" ht="15.75" customHeight="1">
      <c r="A321" s="512"/>
      <c r="B321" s="512"/>
      <c r="C321" s="512"/>
      <c r="D321" s="512"/>
      <c r="E321" s="512"/>
      <c r="F321" s="512"/>
      <c r="G321" s="512"/>
      <c r="H321" s="512"/>
      <c r="I321" s="512"/>
      <c r="J321" s="512"/>
      <c r="K321" s="512"/>
      <c r="L321" s="512"/>
      <c r="M321" s="512"/>
      <c r="N321" s="512"/>
      <c r="O321" s="512"/>
      <c r="P321" s="512"/>
      <c r="Q321" s="512"/>
      <c r="R321" s="512"/>
      <c r="S321" s="512"/>
      <c r="T321" s="512"/>
      <c r="U321" s="512"/>
      <c r="V321" s="512"/>
      <c r="W321" s="512"/>
      <c r="X321" s="512"/>
      <c r="Y321" s="512"/>
      <c r="Z321" s="512"/>
      <c r="AA321" s="512"/>
      <c r="AB321" s="512"/>
      <c r="AC321" s="512"/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  <c r="AO321" s="512"/>
      <c r="AP321" s="512"/>
    </row>
    <row r="322" spans="1:42" ht="15.75" customHeight="1">
      <c r="A322" s="512"/>
      <c r="B322" s="512"/>
      <c r="C322" s="512"/>
      <c r="D322" s="512"/>
      <c r="E322" s="512"/>
      <c r="F322" s="512"/>
      <c r="G322" s="512"/>
      <c r="H322" s="512"/>
      <c r="I322" s="512"/>
      <c r="J322" s="512"/>
      <c r="K322" s="512"/>
      <c r="L322" s="512"/>
      <c r="M322" s="512"/>
      <c r="N322" s="512"/>
      <c r="O322" s="512"/>
      <c r="P322" s="512"/>
      <c r="Q322" s="512"/>
      <c r="R322" s="512"/>
      <c r="S322" s="512"/>
      <c r="T322" s="512"/>
      <c r="U322" s="512"/>
      <c r="V322" s="512"/>
      <c r="W322" s="512"/>
      <c r="X322" s="512"/>
      <c r="Y322" s="512"/>
      <c r="Z322" s="512"/>
      <c r="AA322" s="512"/>
      <c r="AB322" s="512"/>
      <c r="AC322" s="512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  <c r="AO322" s="512"/>
      <c r="AP322" s="512"/>
    </row>
    <row r="323" spans="1:42" ht="15.75" customHeight="1">
      <c r="A323" s="512"/>
      <c r="B323" s="512"/>
      <c r="C323" s="512"/>
      <c r="D323" s="512"/>
      <c r="E323" s="512"/>
      <c r="F323" s="512"/>
      <c r="G323" s="512"/>
      <c r="H323" s="512"/>
      <c r="I323" s="512"/>
      <c r="J323" s="512"/>
      <c r="K323" s="512"/>
      <c r="L323" s="512"/>
      <c r="M323" s="512"/>
      <c r="N323" s="512"/>
      <c r="O323" s="512"/>
      <c r="P323" s="512"/>
      <c r="Q323" s="512"/>
      <c r="R323" s="512"/>
      <c r="S323" s="512"/>
      <c r="T323" s="512"/>
      <c r="U323" s="512"/>
      <c r="V323" s="512"/>
      <c r="W323" s="512"/>
      <c r="X323" s="512"/>
      <c r="Y323" s="512"/>
      <c r="Z323" s="512"/>
      <c r="AA323" s="512"/>
      <c r="AB323" s="512"/>
      <c r="AC323" s="512"/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  <c r="AO323" s="512"/>
      <c r="AP323" s="512"/>
    </row>
    <row r="324" spans="1:42" ht="15.75" customHeight="1">
      <c r="A324" s="512"/>
      <c r="B324" s="512"/>
      <c r="C324" s="512"/>
      <c r="D324" s="512"/>
      <c r="E324" s="512"/>
      <c r="F324" s="512"/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/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</row>
    <row r="325" spans="1:42" ht="15.75" customHeight="1">
      <c r="A325" s="512"/>
      <c r="B325" s="512"/>
      <c r="C325" s="512"/>
      <c r="D325" s="512"/>
      <c r="E325" s="512"/>
      <c r="F325" s="512"/>
      <c r="G325" s="512"/>
      <c r="H325" s="512"/>
      <c r="I325" s="512"/>
      <c r="J325" s="512"/>
      <c r="K325" s="512"/>
      <c r="L325" s="512"/>
      <c r="M325" s="512"/>
      <c r="N325" s="512"/>
      <c r="O325" s="512"/>
      <c r="P325" s="512"/>
      <c r="Q325" s="512"/>
      <c r="R325" s="512"/>
      <c r="S325" s="512"/>
      <c r="T325" s="512"/>
      <c r="U325" s="512"/>
      <c r="V325" s="512"/>
      <c r="W325" s="512"/>
      <c r="X325" s="512"/>
      <c r="Y325" s="512"/>
      <c r="Z325" s="512"/>
      <c r="AA325" s="512"/>
      <c r="AB325" s="512"/>
      <c r="AC325" s="512"/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  <c r="AO325" s="512"/>
      <c r="AP325" s="512"/>
    </row>
    <row r="326" spans="1:42" ht="15.75" customHeight="1">
      <c r="A326" s="512"/>
      <c r="B326" s="512"/>
      <c r="C326" s="512"/>
      <c r="D326" s="512"/>
      <c r="E326" s="512"/>
      <c r="F326" s="512"/>
      <c r="G326" s="512"/>
      <c r="H326" s="512"/>
      <c r="I326" s="512"/>
      <c r="J326" s="512"/>
      <c r="K326" s="512"/>
      <c r="L326" s="512"/>
      <c r="M326" s="512"/>
      <c r="N326" s="512"/>
      <c r="O326" s="512"/>
      <c r="P326" s="512"/>
      <c r="Q326" s="512"/>
      <c r="R326" s="512"/>
      <c r="S326" s="512"/>
      <c r="T326" s="512"/>
      <c r="U326" s="512"/>
      <c r="V326" s="512"/>
      <c r="W326" s="512"/>
      <c r="X326" s="512"/>
      <c r="Y326" s="512"/>
      <c r="Z326" s="512"/>
      <c r="AA326" s="512"/>
      <c r="AB326" s="512"/>
      <c r="AC326" s="512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  <c r="AO326" s="512"/>
      <c r="AP326" s="512"/>
    </row>
    <row r="327" spans="1:42" ht="15.75" customHeight="1">
      <c r="A327" s="512"/>
      <c r="B327" s="512"/>
      <c r="C327" s="512"/>
      <c r="D327" s="512"/>
      <c r="E327" s="512"/>
      <c r="F327" s="512"/>
      <c r="G327" s="512"/>
      <c r="H327" s="512"/>
      <c r="I327" s="512"/>
      <c r="J327" s="512"/>
      <c r="K327" s="512"/>
      <c r="L327" s="512"/>
      <c r="M327" s="512"/>
      <c r="N327" s="512"/>
      <c r="O327" s="512"/>
      <c r="P327" s="512"/>
      <c r="Q327" s="512"/>
      <c r="R327" s="512"/>
      <c r="S327" s="512"/>
      <c r="T327" s="512"/>
      <c r="U327" s="512"/>
      <c r="V327" s="512"/>
      <c r="W327" s="512"/>
      <c r="X327" s="512"/>
      <c r="Y327" s="512"/>
      <c r="Z327" s="512"/>
      <c r="AA327" s="512"/>
      <c r="AB327" s="512"/>
      <c r="AC327" s="512"/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  <c r="AO327" s="512"/>
      <c r="AP327" s="512"/>
    </row>
    <row r="328" spans="1:42" ht="15.75" customHeight="1">
      <c r="A328" s="512"/>
      <c r="B328" s="512"/>
      <c r="C328" s="512"/>
      <c r="D328" s="512"/>
      <c r="E328" s="512"/>
      <c r="F328" s="512"/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/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</row>
    <row r="329" spans="1:42" ht="15.75" customHeight="1">
      <c r="A329" s="512"/>
      <c r="B329" s="512"/>
      <c r="C329" s="512"/>
      <c r="D329" s="512"/>
      <c r="E329" s="512"/>
      <c r="F329" s="512"/>
      <c r="G329" s="512"/>
      <c r="H329" s="512"/>
      <c r="I329" s="512"/>
      <c r="J329" s="512"/>
      <c r="K329" s="512"/>
      <c r="L329" s="512"/>
      <c r="M329" s="512"/>
      <c r="N329" s="512"/>
      <c r="O329" s="512"/>
      <c r="P329" s="512"/>
      <c r="Q329" s="512"/>
      <c r="R329" s="512"/>
      <c r="S329" s="512"/>
      <c r="T329" s="512"/>
      <c r="U329" s="512"/>
      <c r="V329" s="512"/>
      <c r="W329" s="512"/>
      <c r="X329" s="512"/>
      <c r="Y329" s="512"/>
      <c r="Z329" s="512"/>
      <c r="AA329" s="512"/>
      <c r="AB329" s="512"/>
      <c r="AC329" s="512"/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</row>
    <row r="330" spans="1:42" ht="15.75" customHeight="1">
      <c r="A330" s="512"/>
      <c r="B330" s="512"/>
      <c r="C330" s="512"/>
      <c r="D330" s="512"/>
      <c r="E330" s="512"/>
      <c r="F330" s="512"/>
      <c r="G330" s="512"/>
      <c r="H330" s="512"/>
      <c r="I330" s="512"/>
      <c r="J330" s="512"/>
      <c r="K330" s="512"/>
      <c r="L330" s="512"/>
      <c r="M330" s="512"/>
      <c r="N330" s="512"/>
      <c r="O330" s="512"/>
      <c r="P330" s="512"/>
      <c r="Q330" s="512"/>
      <c r="R330" s="512"/>
      <c r="S330" s="512"/>
      <c r="T330" s="512"/>
      <c r="U330" s="512"/>
      <c r="V330" s="512"/>
      <c r="W330" s="512"/>
      <c r="X330" s="512"/>
      <c r="Y330" s="512"/>
      <c r="Z330" s="512"/>
      <c r="AA330" s="512"/>
      <c r="AB330" s="512"/>
      <c r="AC330" s="512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  <c r="AO330" s="512"/>
      <c r="AP330" s="512"/>
    </row>
    <row r="331" spans="1:42" ht="15.75" customHeight="1">
      <c r="A331" s="512"/>
      <c r="B331" s="512"/>
      <c r="C331" s="512"/>
      <c r="D331" s="512"/>
      <c r="E331" s="512"/>
      <c r="F331" s="512"/>
      <c r="G331" s="512"/>
      <c r="H331" s="512"/>
      <c r="I331" s="512"/>
      <c r="J331" s="512"/>
      <c r="K331" s="512"/>
      <c r="L331" s="512"/>
      <c r="M331" s="512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X331" s="512"/>
      <c r="Y331" s="512"/>
      <c r="Z331" s="512"/>
      <c r="AA331" s="512"/>
      <c r="AB331" s="512"/>
      <c r="AC331" s="512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  <c r="AO331" s="512"/>
      <c r="AP331" s="512"/>
    </row>
    <row r="332" spans="1:42" ht="15.75" customHeight="1">
      <c r="A332" s="512"/>
      <c r="B332" s="512"/>
      <c r="C332" s="512"/>
      <c r="D332" s="512"/>
      <c r="E332" s="512"/>
      <c r="F332" s="512"/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/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</row>
    <row r="333" spans="1:42" ht="15.75" customHeight="1">
      <c r="A333" s="512"/>
      <c r="B333" s="512"/>
      <c r="C333" s="512"/>
      <c r="D333" s="512"/>
      <c r="E333" s="512"/>
      <c r="F333" s="512"/>
      <c r="G333" s="512"/>
      <c r="H333" s="512"/>
      <c r="I333" s="512"/>
      <c r="J333" s="512"/>
      <c r="K333" s="512"/>
      <c r="L333" s="512"/>
      <c r="M333" s="512"/>
      <c r="N333" s="512"/>
      <c r="O333" s="512"/>
      <c r="P333" s="512"/>
      <c r="Q333" s="512"/>
      <c r="R333" s="512"/>
      <c r="S333" s="512"/>
      <c r="T333" s="512"/>
      <c r="U333" s="512"/>
      <c r="V333" s="512"/>
      <c r="W333" s="512"/>
      <c r="X333" s="512"/>
      <c r="Y333" s="512"/>
      <c r="Z333" s="512"/>
      <c r="AA333" s="512"/>
      <c r="AB333" s="512"/>
      <c r="AC333" s="512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  <c r="AO333" s="512"/>
      <c r="AP333" s="512"/>
    </row>
    <row r="334" spans="1:42" ht="15.75" customHeight="1">
      <c r="A334" s="512"/>
      <c r="B334" s="512"/>
      <c r="C334" s="512"/>
      <c r="D334" s="512"/>
      <c r="E334" s="512"/>
      <c r="F334" s="512"/>
      <c r="G334" s="512"/>
      <c r="H334" s="512"/>
      <c r="I334" s="512"/>
      <c r="J334" s="512"/>
      <c r="K334" s="512"/>
      <c r="L334" s="512"/>
      <c r="M334" s="512"/>
      <c r="N334" s="512"/>
      <c r="O334" s="512"/>
      <c r="P334" s="512"/>
      <c r="Q334" s="512"/>
      <c r="R334" s="512"/>
      <c r="S334" s="512"/>
      <c r="T334" s="512"/>
      <c r="U334" s="512"/>
      <c r="V334" s="512"/>
      <c r="W334" s="512"/>
      <c r="X334" s="512"/>
      <c r="Y334" s="512"/>
      <c r="Z334" s="512"/>
      <c r="AA334" s="512"/>
      <c r="AB334" s="512"/>
      <c r="AC334" s="512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  <c r="AO334" s="512"/>
      <c r="AP334" s="512"/>
    </row>
    <row r="335" spans="1:42" ht="15.75" customHeight="1">
      <c r="A335" s="512"/>
      <c r="B335" s="512"/>
      <c r="C335" s="512"/>
      <c r="D335" s="512"/>
      <c r="E335" s="512"/>
      <c r="F335" s="512"/>
      <c r="G335" s="512"/>
      <c r="H335" s="512"/>
      <c r="I335" s="512"/>
      <c r="J335" s="512"/>
      <c r="K335" s="512"/>
      <c r="L335" s="512"/>
      <c r="M335" s="512"/>
      <c r="N335" s="512"/>
      <c r="O335" s="512"/>
      <c r="P335" s="512"/>
      <c r="Q335" s="512"/>
      <c r="R335" s="512"/>
      <c r="S335" s="512"/>
      <c r="T335" s="512"/>
      <c r="U335" s="512"/>
      <c r="V335" s="512"/>
      <c r="W335" s="512"/>
      <c r="X335" s="512"/>
      <c r="Y335" s="512"/>
      <c r="Z335" s="512"/>
      <c r="AA335" s="512"/>
      <c r="AB335" s="512"/>
      <c r="AC335" s="512"/>
      <c r="AD335" s="512"/>
      <c r="AE335" s="512"/>
      <c r="AF335" s="512"/>
      <c r="AG335" s="512"/>
      <c r="AH335" s="512"/>
      <c r="AI335" s="512"/>
      <c r="AJ335" s="512"/>
      <c r="AK335" s="512"/>
      <c r="AL335" s="512"/>
      <c r="AM335" s="512"/>
      <c r="AN335" s="512"/>
      <c r="AO335" s="512"/>
      <c r="AP335" s="512"/>
    </row>
    <row r="336" spans="1:42" ht="15.75" customHeight="1">
      <c r="A336" s="512"/>
      <c r="B336" s="512"/>
      <c r="C336" s="512"/>
      <c r="D336" s="512"/>
      <c r="E336" s="512"/>
      <c r="F336" s="512"/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/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</row>
    <row r="337" spans="1:42" ht="15.75" customHeight="1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12"/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  <c r="AO337" s="512"/>
      <c r="AP337" s="512"/>
    </row>
    <row r="338" spans="1:42" ht="15.75" customHeight="1">
      <c r="A338" s="512"/>
      <c r="B338" s="512"/>
      <c r="C338" s="512"/>
      <c r="D338" s="512"/>
      <c r="E338" s="512"/>
      <c r="F338" s="512"/>
      <c r="G338" s="512"/>
      <c r="H338" s="512"/>
      <c r="I338" s="512"/>
      <c r="J338" s="512"/>
      <c r="K338" s="512"/>
      <c r="L338" s="512"/>
      <c r="M338" s="512"/>
      <c r="N338" s="512"/>
      <c r="O338" s="512"/>
      <c r="P338" s="512"/>
      <c r="Q338" s="512"/>
      <c r="R338" s="512"/>
      <c r="S338" s="512"/>
      <c r="T338" s="512"/>
      <c r="U338" s="512"/>
      <c r="V338" s="512"/>
      <c r="W338" s="512"/>
      <c r="X338" s="512"/>
      <c r="Y338" s="512"/>
      <c r="Z338" s="512"/>
      <c r="AA338" s="512"/>
      <c r="AB338" s="512"/>
      <c r="AC338" s="512"/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  <c r="AO338" s="512"/>
      <c r="AP338" s="512"/>
    </row>
    <row r="339" spans="1:42" ht="15.75" customHeight="1">
      <c r="A339" s="512"/>
      <c r="B339" s="512"/>
      <c r="C339" s="512"/>
      <c r="D339" s="512"/>
      <c r="E339" s="512"/>
      <c r="F339" s="512"/>
      <c r="G339" s="512"/>
      <c r="H339" s="512"/>
      <c r="I339" s="512"/>
      <c r="J339" s="512"/>
      <c r="K339" s="512"/>
      <c r="L339" s="512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/>
      <c r="AD339" s="512"/>
      <c r="AE339" s="512"/>
      <c r="AF339" s="512"/>
      <c r="AG339" s="512"/>
      <c r="AH339" s="512"/>
      <c r="AI339" s="512"/>
      <c r="AJ339" s="512"/>
      <c r="AK339" s="512"/>
      <c r="AL339" s="512"/>
      <c r="AM339" s="512"/>
      <c r="AN339" s="512"/>
      <c r="AO339" s="512"/>
      <c r="AP339" s="512"/>
    </row>
    <row r="340" spans="1:42" ht="15.75" customHeight="1">
      <c r="A340" s="512"/>
      <c r="B340" s="512"/>
      <c r="C340" s="512"/>
      <c r="D340" s="512"/>
      <c r="E340" s="512"/>
      <c r="F340" s="512"/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/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  <c r="AO340" s="512"/>
      <c r="AP340" s="512"/>
    </row>
    <row r="341" spans="1:42" ht="15.75" customHeight="1">
      <c r="A341" s="512"/>
      <c r="B341" s="512"/>
      <c r="C341" s="512"/>
      <c r="D341" s="512"/>
      <c r="E341" s="512"/>
      <c r="F341" s="512"/>
      <c r="G341" s="512"/>
      <c r="H341" s="512"/>
      <c r="I341" s="512"/>
      <c r="J341" s="512"/>
      <c r="K341" s="512"/>
      <c r="L341" s="512"/>
      <c r="M341" s="512"/>
      <c r="N341" s="512"/>
      <c r="O341" s="512"/>
      <c r="P341" s="512"/>
      <c r="Q341" s="512"/>
      <c r="R341" s="512"/>
      <c r="S341" s="512"/>
      <c r="T341" s="512"/>
      <c r="U341" s="512"/>
      <c r="V341" s="512"/>
      <c r="W341" s="512"/>
      <c r="X341" s="512"/>
      <c r="Y341" s="512"/>
      <c r="Z341" s="512"/>
      <c r="AA341" s="512"/>
      <c r="AB341" s="512"/>
      <c r="AC341" s="512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  <c r="AO341" s="512"/>
      <c r="AP341" s="512"/>
    </row>
    <row r="342" spans="1:42" ht="15.75" customHeight="1">
      <c r="A342" s="512"/>
      <c r="B342" s="512"/>
      <c r="C342" s="512"/>
      <c r="D342" s="512"/>
      <c r="E342" s="512"/>
      <c r="F342" s="512"/>
      <c r="G342" s="512"/>
      <c r="H342" s="512"/>
      <c r="I342" s="512"/>
      <c r="J342" s="512"/>
      <c r="K342" s="512"/>
      <c r="L342" s="512"/>
      <c r="M342" s="512"/>
      <c r="N342" s="512"/>
      <c r="O342" s="512"/>
      <c r="P342" s="512"/>
      <c r="Q342" s="512"/>
      <c r="R342" s="512"/>
      <c r="S342" s="512"/>
      <c r="T342" s="512"/>
      <c r="U342" s="512"/>
      <c r="V342" s="512"/>
      <c r="W342" s="512"/>
      <c r="X342" s="512"/>
      <c r="Y342" s="512"/>
      <c r="Z342" s="512"/>
      <c r="AA342" s="512"/>
      <c r="AB342" s="512"/>
      <c r="AC342" s="512"/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  <c r="AO342" s="512"/>
      <c r="AP342" s="512"/>
    </row>
    <row r="343" spans="1:42" ht="15.75" customHeight="1">
      <c r="A343" s="512"/>
      <c r="B343" s="512"/>
      <c r="C343" s="512"/>
      <c r="D343" s="512"/>
      <c r="E343" s="512"/>
      <c r="F343" s="512"/>
      <c r="G343" s="512"/>
      <c r="H343" s="512"/>
      <c r="I343" s="512"/>
      <c r="J343" s="512"/>
      <c r="K343" s="512"/>
      <c r="L343" s="512"/>
      <c r="M343" s="512"/>
      <c r="N343" s="512"/>
      <c r="O343" s="512"/>
      <c r="P343" s="512"/>
      <c r="Q343" s="512"/>
      <c r="R343" s="512"/>
      <c r="S343" s="512"/>
      <c r="T343" s="512"/>
      <c r="U343" s="512"/>
      <c r="V343" s="512"/>
      <c r="W343" s="512"/>
      <c r="X343" s="512"/>
      <c r="Y343" s="512"/>
      <c r="Z343" s="512"/>
      <c r="AA343" s="512"/>
      <c r="AB343" s="512"/>
      <c r="AC343" s="512"/>
      <c r="AD343" s="512"/>
      <c r="AE343" s="512"/>
      <c r="AF343" s="512"/>
      <c r="AG343" s="512"/>
      <c r="AH343" s="512"/>
      <c r="AI343" s="512"/>
      <c r="AJ343" s="512"/>
      <c r="AK343" s="512"/>
      <c r="AL343" s="512"/>
      <c r="AM343" s="512"/>
      <c r="AN343" s="512"/>
      <c r="AO343" s="512"/>
      <c r="AP343" s="512"/>
    </row>
    <row r="344" spans="1:42" ht="15.75" customHeight="1">
      <c r="A344" s="512"/>
      <c r="B344" s="512"/>
      <c r="C344" s="512"/>
      <c r="D344" s="512"/>
      <c r="E344" s="512"/>
      <c r="F344" s="512"/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/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</row>
    <row r="345" spans="1:42" ht="15.75" customHeight="1">
      <c r="A345" s="512"/>
      <c r="B345" s="512"/>
      <c r="C345" s="512"/>
      <c r="D345" s="512"/>
      <c r="E345" s="512"/>
      <c r="F345" s="512"/>
      <c r="G345" s="512"/>
      <c r="H345" s="512"/>
      <c r="I345" s="512"/>
      <c r="J345" s="512"/>
      <c r="K345" s="512"/>
      <c r="L345" s="512"/>
      <c r="M345" s="512"/>
      <c r="N345" s="512"/>
      <c r="O345" s="512"/>
      <c r="P345" s="512"/>
      <c r="Q345" s="512"/>
      <c r="R345" s="512"/>
      <c r="S345" s="512"/>
      <c r="T345" s="512"/>
      <c r="U345" s="512"/>
      <c r="V345" s="512"/>
      <c r="W345" s="512"/>
      <c r="X345" s="512"/>
      <c r="Y345" s="512"/>
      <c r="Z345" s="512"/>
      <c r="AA345" s="512"/>
      <c r="AB345" s="512"/>
      <c r="AC345" s="512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</row>
    <row r="346" spans="1:42" ht="15.75" customHeight="1">
      <c r="A346" s="512"/>
      <c r="B346" s="512"/>
      <c r="C346" s="512"/>
      <c r="D346" s="512"/>
      <c r="E346" s="512"/>
      <c r="F346" s="512"/>
      <c r="G346" s="512"/>
      <c r="H346" s="512"/>
      <c r="I346" s="512"/>
      <c r="J346" s="512"/>
      <c r="K346" s="512"/>
      <c r="L346" s="512"/>
      <c r="M346" s="512"/>
      <c r="N346" s="512"/>
      <c r="O346" s="512"/>
      <c r="P346" s="512"/>
      <c r="Q346" s="512"/>
      <c r="R346" s="512"/>
      <c r="S346" s="512"/>
      <c r="T346" s="512"/>
      <c r="U346" s="512"/>
      <c r="V346" s="512"/>
      <c r="W346" s="512"/>
      <c r="X346" s="512"/>
      <c r="Y346" s="512"/>
      <c r="Z346" s="512"/>
      <c r="AA346" s="512"/>
      <c r="AB346" s="512"/>
      <c r="AC346" s="512"/>
      <c r="AD346" s="512"/>
      <c r="AE346" s="512"/>
      <c r="AF346" s="512"/>
      <c r="AG346" s="512"/>
      <c r="AH346" s="512"/>
      <c r="AI346" s="512"/>
      <c r="AJ346" s="512"/>
      <c r="AK346" s="512"/>
      <c r="AL346" s="512"/>
      <c r="AM346" s="512"/>
      <c r="AN346" s="512"/>
      <c r="AO346" s="512"/>
      <c r="AP346" s="512"/>
    </row>
    <row r="347" spans="1:42" ht="15.75" customHeight="1">
      <c r="A347" s="512"/>
      <c r="B347" s="512"/>
      <c r="C347" s="512"/>
      <c r="D347" s="512"/>
      <c r="E347" s="512"/>
      <c r="F347" s="512"/>
      <c r="G347" s="512"/>
      <c r="H347" s="512"/>
      <c r="I347" s="512"/>
      <c r="J347" s="512"/>
      <c r="K347" s="512"/>
      <c r="L347" s="512"/>
      <c r="M347" s="512"/>
      <c r="N347" s="512"/>
      <c r="O347" s="512"/>
      <c r="P347" s="512"/>
      <c r="Q347" s="512"/>
      <c r="R347" s="512"/>
      <c r="S347" s="512"/>
      <c r="T347" s="512"/>
      <c r="U347" s="512"/>
      <c r="V347" s="512"/>
      <c r="W347" s="512"/>
      <c r="X347" s="512"/>
      <c r="Y347" s="512"/>
      <c r="Z347" s="512"/>
      <c r="AA347" s="512"/>
      <c r="AB347" s="512"/>
      <c r="AC347" s="512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  <c r="AO347" s="512"/>
      <c r="AP347" s="512"/>
    </row>
    <row r="348" spans="1:42" ht="15.75" customHeight="1">
      <c r="A348" s="512"/>
      <c r="B348" s="512"/>
      <c r="C348" s="512"/>
      <c r="D348" s="512"/>
      <c r="E348" s="512"/>
      <c r="F348" s="512"/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/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  <c r="AO348" s="512"/>
      <c r="AP348" s="512"/>
    </row>
    <row r="349" spans="1:42" ht="15.75" customHeight="1">
      <c r="A349" s="512"/>
      <c r="B349" s="512"/>
      <c r="C349" s="512"/>
      <c r="D349" s="512"/>
      <c r="E349" s="512"/>
      <c r="F349" s="512"/>
      <c r="G349" s="512"/>
      <c r="H349" s="512"/>
      <c r="I349" s="512"/>
      <c r="J349" s="512"/>
      <c r="K349" s="512"/>
      <c r="L349" s="512"/>
      <c r="M349" s="512"/>
      <c r="N349" s="512"/>
      <c r="O349" s="512"/>
      <c r="P349" s="512"/>
      <c r="Q349" s="512"/>
      <c r="R349" s="512"/>
      <c r="S349" s="512"/>
      <c r="T349" s="512"/>
      <c r="U349" s="512"/>
      <c r="V349" s="512"/>
      <c r="W349" s="512"/>
      <c r="X349" s="512"/>
      <c r="Y349" s="512"/>
      <c r="Z349" s="512"/>
      <c r="AA349" s="512"/>
      <c r="AB349" s="512"/>
      <c r="AC349" s="512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  <c r="AO349" s="512"/>
      <c r="AP349" s="512"/>
    </row>
    <row r="350" spans="1:42" ht="15.75" customHeight="1">
      <c r="A350" s="512"/>
      <c r="B350" s="512"/>
      <c r="C350" s="512"/>
      <c r="D350" s="512"/>
      <c r="E350" s="512"/>
      <c r="F350" s="512"/>
      <c r="G350" s="512"/>
      <c r="H350" s="512"/>
      <c r="I350" s="512"/>
      <c r="J350" s="512"/>
      <c r="K350" s="512"/>
      <c r="L350" s="512"/>
      <c r="M350" s="512"/>
      <c r="N350" s="512"/>
      <c r="O350" s="512"/>
      <c r="P350" s="512"/>
      <c r="Q350" s="512"/>
      <c r="R350" s="512"/>
      <c r="S350" s="512"/>
      <c r="T350" s="512"/>
      <c r="U350" s="512"/>
      <c r="V350" s="512"/>
      <c r="W350" s="512"/>
      <c r="X350" s="512"/>
      <c r="Y350" s="512"/>
      <c r="Z350" s="512"/>
      <c r="AA350" s="512"/>
      <c r="AB350" s="512"/>
      <c r="AC350" s="512"/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  <c r="AO350" s="512"/>
      <c r="AP350" s="512"/>
    </row>
    <row r="351" spans="1:42" ht="15.75" customHeight="1">
      <c r="A351" s="512"/>
      <c r="B351" s="512"/>
      <c r="C351" s="512"/>
      <c r="D351" s="512"/>
      <c r="E351" s="512"/>
      <c r="F351" s="512"/>
      <c r="G351" s="512"/>
      <c r="H351" s="512"/>
      <c r="I351" s="512"/>
      <c r="J351" s="512"/>
      <c r="K351" s="512"/>
      <c r="L351" s="512"/>
      <c r="M351" s="512"/>
      <c r="N351" s="512"/>
      <c r="O351" s="512"/>
      <c r="P351" s="512"/>
      <c r="Q351" s="512"/>
      <c r="R351" s="512"/>
      <c r="S351" s="512"/>
      <c r="T351" s="512"/>
      <c r="U351" s="512"/>
      <c r="V351" s="512"/>
      <c r="W351" s="512"/>
      <c r="X351" s="512"/>
      <c r="Y351" s="512"/>
      <c r="Z351" s="512"/>
      <c r="AA351" s="512"/>
      <c r="AB351" s="512"/>
      <c r="AC351" s="512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  <c r="AO351" s="512"/>
      <c r="AP351" s="512"/>
    </row>
    <row r="352" spans="1:42" ht="15.75" customHeight="1">
      <c r="A352" s="512"/>
      <c r="B352" s="512"/>
      <c r="C352" s="512"/>
      <c r="D352" s="512"/>
      <c r="E352" s="512"/>
      <c r="F352" s="512"/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/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</row>
    <row r="353" spans="1:42" ht="15.75" customHeight="1">
      <c r="A353" s="512"/>
      <c r="B353" s="512"/>
      <c r="C353" s="512"/>
      <c r="D353" s="512"/>
      <c r="E353" s="512"/>
      <c r="F353" s="512"/>
      <c r="G353" s="512"/>
      <c r="H353" s="512"/>
      <c r="I353" s="512"/>
      <c r="J353" s="512"/>
      <c r="K353" s="512"/>
      <c r="L353" s="512"/>
      <c r="M353" s="512"/>
      <c r="N353" s="512"/>
      <c r="O353" s="512"/>
      <c r="P353" s="512"/>
      <c r="Q353" s="512"/>
      <c r="R353" s="512"/>
      <c r="S353" s="512"/>
      <c r="T353" s="512"/>
      <c r="U353" s="512"/>
      <c r="V353" s="512"/>
      <c r="W353" s="512"/>
      <c r="X353" s="512"/>
      <c r="Y353" s="512"/>
      <c r="Z353" s="512"/>
      <c r="AA353" s="512"/>
      <c r="AB353" s="512"/>
      <c r="AC353" s="512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  <c r="AO353" s="512"/>
      <c r="AP353" s="512"/>
    </row>
    <row r="354" spans="1:42" ht="15.75" customHeight="1">
      <c r="A354" s="512"/>
      <c r="B354" s="512"/>
      <c r="C354" s="512"/>
      <c r="D354" s="512"/>
      <c r="E354" s="512"/>
      <c r="F354" s="512"/>
      <c r="G354" s="512"/>
      <c r="H354" s="512"/>
      <c r="I354" s="512"/>
      <c r="J354" s="512"/>
      <c r="K354" s="512"/>
      <c r="L354" s="512"/>
      <c r="M354" s="512"/>
      <c r="N354" s="512"/>
      <c r="O354" s="512"/>
      <c r="P354" s="512"/>
      <c r="Q354" s="512"/>
      <c r="R354" s="512"/>
      <c r="S354" s="512"/>
      <c r="T354" s="512"/>
      <c r="U354" s="512"/>
      <c r="V354" s="512"/>
      <c r="W354" s="512"/>
      <c r="X354" s="512"/>
      <c r="Y354" s="512"/>
      <c r="Z354" s="512"/>
      <c r="AA354" s="512"/>
      <c r="AB354" s="512"/>
      <c r="AC354" s="512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  <c r="AO354" s="512"/>
      <c r="AP354" s="512"/>
    </row>
    <row r="355" spans="1:42" ht="15.75" customHeight="1">
      <c r="A355" s="512"/>
      <c r="B355" s="512"/>
      <c r="C355" s="512"/>
      <c r="D355" s="512"/>
      <c r="E355" s="512"/>
      <c r="F355" s="512"/>
      <c r="G355" s="512"/>
      <c r="H355" s="512"/>
      <c r="I355" s="512"/>
      <c r="J355" s="512"/>
      <c r="K355" s="512"/>
      <c r="L355" s="512"/>
      <c r="M355" s="512"/>
      <c r="N355" s="512"/>
      <c r="O355" s="512"/>
      <c r="P355" s="512"/>
      <c r="Q355" s="512"/>
      <c r="R355" s="512"/>
      <c r="S355" s="512"/>
      <c r="T355" s="512"/>
      <c r="U355" s="512"/>
      <c r="V355" s="512"/>
      <c r="W355" s="512"/>
      <c r="X355" s="512"/>
      <c r="Y355" s="512"/>
      <c r="Z355" s="512"/>
      <c r="AA355" s="512"/>
      <c r="AB355" s="512"/>
      <c r="AC355" s="512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  <c r="AO355" s="512"/>
      <c r="AP355" s="512"/>
    </row>
    <row r="356" spans="1:42" ht="15.75" customHeight="1">
      <c r="A356" s="512"/>
      <c r="B356" s="512"/>
      <c r="C356" s="512"/>
      <c r="D356" s="512"/>
      <c r="E356" s="512"/>
      <c r="F356" s="512"/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/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</row>
    <row r="357" spans="1:42" ht="15.75" customHeight="1">
      <c r="A357" s="512"/>
      <c r="B357" s="512"/>
      <c r="C357" s="512"/>
      <c r="D357" s="512"/>
      <c r="E357" s="512"/>
      <c r="F357" s="512"/>
      <c r="G357" s="512"/>
      <c r="H357" s="512"/>
      <c r="I357" s="512"/>
      <c r="J357" s="512"/>
      <c r="K357" s="512"/>
      <c r="L357" s="512"/>
      <c r="M357" s="512"/>
      <c r="N357" s="512"/>
      <c r="O357" s="512"/>
      <c r="P357" s="512"/>
      <c r="Q357" s="512"/>
      <c r="R357" s="512"/>
      <c r="S357" s="512"/>
      <c r="T357" s="512"/>
      <c r="U357" s="512"/>
      <c r="V357" s="512"/>
      <c r="W357" s="512"/>
      <c r="X357" s="512"/>
      <c r="Y357" s="512"/>
      <c r="Z357" s="512"/>
      <c r="AA357" s="512"/>
      <c r="AB357" s="512"/>
      <c r="AC357" s="512"/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  <c r="AO357" s="512"/>
      <c r="AP357" s="512"/>
    </row>
    <row r="358" spans="1:42" ht="15.75" customHeight="1">
      <c r="A358" s="512"/>
      <c r="B358" s="512"/>
      <c r="C358" s="512"/>
      <c r="D358" s="512"/>
      <c r="E358" s="512"/>
      <c r="F358" s="512"/>
      <c r="G358" s="512"/>
      <c r="H358" s="512"/>
      <c r="I358" s="512"/>
      <c r="J358" s="512"/>
      <c r="K358" s="512"/>
      <c r="L358" s="512"/>
      <c r="M358" s="512"/>
      <c r="N358" s="512"/>
      <c r="O358" s="512"/>
      <c r="P358" s="512"/>
      <c r="Q358" s="512"/>
      <c r="R358" s="512"/>
      <c r="S358" s="512"/>
      <c r="T358" s="512"/>
      <c r="U358" s="512"/>
      <c r="V358" s="512"/>
      <c r="W358" s="512"/>
      <c r="X358" s="512"/>
      <c r="Y358" s="512"/>
      <c r="Z358" s="512"/>
      <c r="AA358" s="512"/>
      <c r="AB358" s="512"/>
      <c r="AC358" s="512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  <c r="AO358" s="512"/>
      <c r="AP358" s="512"/>
    </row>
    <row r="359" spans="1:42" ht="15.75" customHeight="1">
      <c r="A359" s="512"/>
      <c r="B359" s="512"/>
      <c r="C359" s="512"/>
      <c r="D359" s="512"/>
      <c r="E359" s="512"/>
      <c r="F359" s="512"/>
      <c r="G359" s="512"/>
      <c r="H359" s="512"/>
      <c r="I359" s="512"/>
      <c r="J359" s="512"/>
      <c r="K359" s="512"/>
      <c r="L359" s="512"/>
      <c r="M359" s="512"/>
      <c r="N359" s="512"/>
      <c r="O359" s="512"/>
      <c r="P359" s="512"/>
      <c r="Q359" s="512"/>
      <c r="R359" s="512"/>
      <c r="S359" s="512"/>
      <c r="T359" s="512"/>
      <c r="U359" s="512"/>
      <c r="V359" s="512"/>
      <c r="W359" s="512"/>
      <c r="X359" s="512"/>
      <c r="Y359" s="512"/>
      <c r="Z359" s="512"/>
      <c r="AA359" s="512"/>
      <c r="AB359" s="512"/>
      <c r="AC359" s="512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  <c r="AO359" s="512"/>
      <c r="AP359" s="512"/>
    </row>
    <row r="360" spans="1:42" ht="15.75" customHeight="1">
      <c r="A360" s="512"/>
      <c r="B360" s="512"/>
      <c r="C360" s="512"/>
      <c r="D360" s="512"/>
      <c r="E360" s="512"/>
      <c r="F360" s="512"/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  <c r="AO360" s="512"/>
      <c r="AP360" s="512"/>
    </row>
    <row r="361" spans="1:42" ht="15.75" customHeight="1">
      <c r="A361" s="512"/>
      <c r="B361" s="512"/>
      <c r="C361" s="512"/>
      <c r="D361" s="512"/>
      <c r="E361" s="512"/>
      <c r="F361" s="512"/>
      <c r="G361" s="512"/>
      <c r="H361" s="512"/>
      <c r="I361" s="512"/>
      <c r="J361" s="512"/>
      <c r="K361" s="512"/>
      <c r="L361" s="512"/>
      <c r="M361" s="512"/>
      <c r="N361" s="512"/>
      <c r="O361" s="512"/>
      <c r="P361" s="512"/>
      <c r="Q361" s="512"/>
      <c r="R361" s="512"/>
      <c r="S361" s="512"/>
      <c r="T361" s="512"/>
      <c r="U361" s="512"/>
      <c r="V361" s="512"/>
      <c r="W361" s="512"/>
      <c r="X361" s="512"/>
      <c r="Y361" s="512"/>
      <c r="Z361" s="512"/>
      <c r="AA361" s="512"/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512"/>
      <c r="AO361" s="512"/>
      <c r="AP361" s="512"/>
    </row>
    <row r="362" spans="1:42" ht="15.75" customHeight="1">
      <c r="A362" s="512"/>
      <c r="B362" s="512"/>
      <c r="C362" s="512"/>
      <c r="D362" s="512"/>
      <c r="E362" s="512"/>
      <c r="F362" s="512"/>
      <c r="G362" s="512"/>
      <c r="H362" s="512"/>
      <c r="I362" s="512"/>
      <c r="J362" s="512"/>
      <c r="K362" s="512"/>
      <c r="L362" s="512"/>
      <c r="M362" s="512"/>
      <c r="N362" s="512"/>
      <c r="O362" s="512"/>
      <c r="P362" s="512"/>
      <c r="Q362" s="512"/>
      <c r="R362" s="512"/>
      <c r="S362" s="512"/>
      <c r="T362" s="512"/>
      <c r="U362" s="512"/>
      <c r="V362" s="512"/>
      <c r="W362" s="512"/>
      <c r="X362" s="512"/>
      <c r="Y362" s="512"/>
      <c r="Z362" s="512"/>
      <c r="AA362" s="512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  <c r="AO362" s="512"/>
      <c r="AP362" s="512"/>
    </row>
    <row r="363" spans="1:42" ht="15.75" customHeight="1">
      <c r="A363" s="512"/>
      <c r="B363" s="512"/>
      <c r="C363" s="512"/>
      <c r="D363" s="512"/>
      <c r="E363" s="512"/>
      <c r="F363" s="512"/>
      <c r="G363" s="512"/>
      <c r="H363" s="512"/>
      <c r="I363" s="512"/>
      <c r="J363" s="512"/>
      <c r="K363" s="512"/>
      <c r="L363" s="512"/>
      <c r="M363" s="512"/>
      <c r="N363" s="512"/>
      <c r="O363" s="512"/>
      <c r="P363" s="512"/>
      <c r="Q363" s="512"/>
      <c r="R363" s="512"/>
      <c r="S363" s="512"/>
      <c r="T363" s="512"/>
      <c r="U363" s="512"/>
      <c r="V363" s="512"/>
      <c r="W363" s="512"/>
      <c r="X363" s="512"/>
      <c r="Y363" s="512"/>
      <c r="Z363" s="512"/>
      <c r="AA363" s="512"/>
      <c r="AB363" s="512"/>
      <c r="AC363" s="512"/>
      <c r="AD363" s="512"/>
      <c r="AE363" s="512"/>
      <c r="AF363" s="512"/>
      <c r="AG363" s="512"/>
      <c r="AH363" s="512"/>
      <c r="AI363" s="512"/>
      <c r="AJ363" s="512"/>
      <c r="AK363" s="512"/>
      <c r="AL363" s="512"/>
      <c r="AM363" s="512"/>
      <c r="AN363" s="512"/>
      <c r="AO363" s="512"/>
      <c r="AP363" s="512"/>
    </row>
    <row r="364" spans="1:42" ht="15.75" customHeight="1">
      <c r="A364" s="512"/>
      <c r="B364" s="512"/>
      <c r="C364" s="512"/>
      <c r="D364" s="512"/>
      <c r="E364" s="512"/>
      <c r="F364" s="512"/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/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</row>
    <row r="365" spans="1:42" ht="15.75" customHeight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2"/>
      <c r="K365" s="512"/>
      <c r="L365" s="512"/>
      <c r="M365" s="512"/>
      <c r="N365" s="512"/>
      <c r="O365" s="512"/>
      <c r="P365" s="512"/>
      <c r="Q365" s="512"/>
      <c r="R365" s="512"/>
      <c r="S365" s="512"/>
      <c r="T365" s="512"/>
      <c r="U365" s="512"/>
      <c r="V365" s="512"/>
      <c r="W365" s="512"/>
      <c r="X365" s="512"/>
      <c r="Y365" s="512"/>
      <c r="Z365" s="512"/>
      <c r="AA365" s="512"/>
      <c r="AB365" s="512"/>
      <c r="AC365" s="512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  <c r="AO365" s="512"/>
      <c r="AP365" s="512"/>
    </row>
    <row r="366" spans="1:42" ht="15.75" customHeight="1">
      <c r="A366" s="512"/>
      <c r="B366" s="512"/>
      <c r="C366" s="512"/>
      <c r="D366" s="512"/>
      <c r="E366" s="512"/>
      <c r="F366" s="512"/>
      <c r="G366" s="512"/>
      <c r="H366" s="512"/>
      <c r="I366" s="512"/>
      <c r="J366" s="512"/>
      <c r="K366" s="512"/>
      <c r="L366" s="512"/>
      <c r="M366" s="512"/>
      <c r="N366" s="512"/>
      <c r="O366" s="512"/>
      <c r="P366" s="512"/>
      <c r="Q366" s="512"/>
      <c r="R366" s="512"/>
      <c r="S366" s="512"/>
      <c r="T366" s="512"/>
      <c r="U366" s="512"/>
      <c r="V366" s="512"/>
      <c r="W366" s="512"/>
      <c r="X366" s="512"/>
      <c r="Y366" s="512"/>
      <c r="Z366" s="512"/>
      <c r="AA366" s="512"/>
      <c r="AB366" s="512"/>
      <c r="AC366" s="512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</row>
    <row r="367" spans="1:42" ht="15.75" customHeight="1">
      <c r="A367" s="512"/>
      <c r="B367" s="512"/>
      <c r="C367" s="512"/>
      <c r="D367" s="512"/>
      <c r="E367" s="512"/>
      <c r="F367" s="512"/>
      <c r="G367" s="512"/>
      <c r="H367" s="512"/>
      <c r="I367" s="512"/>
      <c r="J367" s="512"/>
      <c r="K367" s="512"/>
      <c r="L367" s="512"/>
      <c r="M367" s="512"/>
      <c r="N367" s="512"/>
      <c r="O367" s="512"/>
      <c r="P367" s="512"/>
      <c r="Q367" s="512"/>
      <c r="R367" s="512"/>
      <c r="S367" s="512"/>
      <c r="T367" s="512"/>
      <c r="U367" s="512"/>
      <c r="V367" s="512"/>
      <c r="W367" s="512"/>
      <c r="X367" s="512"/>
      <c r="Y367" s="512"/>
      <c r="Z367" s="512"/>
      <c r="AA367" s="512"/>
      <c r="AB367" s="512"/>
      <c r="AC367" s="512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  <c r="AO367" s="512"/>
      <c r="AP367" s="512"/>
    </row>
    <row r="368" spans="1:42" ht="15.75" customHeight="1">
      <c r="A368" s="512"/>
      <c r="B368" s="512"/>
      <c r="C368" s="512"/>
      <c r="D368" s="512"/>
      <c r="E368" s="512"/>
      <c r="F368" s="512"/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/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</row>
    <row r="369" spans="1:42" ht="15.75" customHeight="1">
      <c r="A369" s="512"/>
      <c r="B369" s="512"/>
      <c r="C369" s="512"/>
      <c r="D369" s="512"/>
      <c r="E369" s="512"/>
      <c r="F369" s="512"/>
      <c r="G369" s="512"/>
      <c r="H369" s="512"/>
      <c r="I369" s="512"/>
      <c r="J369" s="512"/>
      <c r="K369" s="512"/>
      <c r="L369" s="512"/>
      <c r="M369" s="512"/>
      <c r="N369" s="512"/>
      <c r="O369" s="512"/>
      <c r="P369" s="512"/>
      <c r="Q369" s="512"/>
      <c r="R369" s="512"/>
      <c r="S369" s="512"/>
      <c r="T369" s="512"/>
      <c r="U369" s="512"/>
      <c r="V369" s="512"/>
      <c r="W369" s="512"/>
      <c r="X369" s="512"/>
      <c r="Y369" s="512"/>
      <c r="Z369" s="512"/>
      <c r="AA369" s="512"/>
      <c r="AB369" s="512"/>
      <c r="AC369" s="512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  <c r="AO369" s="512"/>
      <c r="AP369" s="512"/>
    </row>
    <row r="370" spans="1:42" ht="15.75" customHeight="1">
      <c r="A370" s="512"/>
      <c r="B370" s="512"/>
      <c r="C370" s="512"/>
      <c r="D370" s="512"/>
      <c r="E370" s="512"/>
      <c r="F370" s="512"/>
      <c r="G370" s="512"/>
      <c r="H370" s="512"/>
      <c r="I370" s="512"/>
      <c r="J370" s="512"/>
      <c r="K370" s="512"/>
      <c r="L370" s="512"/>
      <c r="M370" s="512"/>
      <c r="N370" s="512"/>
      <c r="O370" s="512"/>
      <c r="P370" s="512"/>
      <c r="Q370" s="512"/>
      <c r="R370" s="512"/>
      <c r="S370" s="512"/>
      <c r="T370" s="512"/>
      <c r="U370" s="512"/>
      <c r="V370" s="512"/>
      <c r="W370" s="512"/>
      <c r="X370" s="512"/>
      <c r="Y370" s="512"/>
      <c r="Z370" s="512"/>
      <c r="AA370" s="512"/>
      <c r="AB370" s="512"/>
      <c r="AC370" s="512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  <c r="AO370" s="512"/>
      <c r="AP370" s="512"/>
    </row>
    <row r="371" spans="1:42" ht="15.75" customHeight="1">
      <c r="A371" s="512"/>
      <c r="B371" s="512"/>
      <c r="C371" s="512"/>
      <c r="D371" s="512"/>
      <c r="E371" s="512"/>
      <c r="F371" s="512"/>
      <c r="G371" s="512"/>
      <c r="H371" s="512"/>
      <c r="I371" s="512"/>
      <c r="J371" s="512"/>
      <c r="K371" s="512"/>
      <c r="L371" s="512"/>
      <c r="M371" s="512"/>
      <c r="N371" s="512"/>
      <c r="O371" s="512"/>
      <c r="P371" s="512"/>
      <c r="Q371" s="512"/>
      <c r="R371" s="512"/>
      <c r="S371" s="512"/>
      <c r="T371" s="512"/>
      <c r="U371" s="512"/>
      <c r="V371" s="512"/>
      <c r="W371" s="512"/>
      <c r="X371" s="512"/>
      <c r="Y371" s="512"/>
      <c r="Z371" s="512"/>
      <c r="AA371" s="512"/>
      <c r="AB371" s="512"/>
      <c r="AC371" s="512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  <c r="AO371" s="512"/>
      <c r="AP371" s="512"/>
    </row>
    <row r="372" spans="1:42" ht="15.75" customHeight="1">
      <c r="A372" s="512"/>
      <c r="B372" s="512"/>
      <c r="C372" s="512"/>
      <c r="D372" s="512"/>
      <c r="E372" s="512"/>
      <c r="F372" s="512"/>
      <c r="G372" s="512"/>
      <c r="H372" s="512"/>
      <c r="I372" s="512"/>
      <c r="J372" s="512"/>
      <c r="K372" s="512"/>
      <c r="L372" s="512"/>
      <c r="M372" s="512"/>
      <c r="N372" s="512"/>
      <c r="O372" s="512"/>
      <c r="P372" s="512"/>
      <c r="Q372" s="512"/>
      <c r="R372" s="512"/>
      <c r="S372" s="512"/>
      <c r="T372" s="512"/>
      <c r="U372" s="512"/>
      <c r="V372" s="512"/>
      <c r="W372" s="512"/>
      <c r="X372" s="512"/>
      <c r="Y372" s="512"/>
      <c r="Z372" s="512"/>
      <c r="AA372" s="512"/>
      <c r="AB372" s="512"/>
      <c r="AC372" s="512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</row>
    <row r="373" spans="1:42" ht="15.75" customHeight="1">
      <c r="A373" s="512"/>
      <c r="B373" s="512"/>
      <c r="C373" s="512"/>
      <c r="D373" s="512"/>
      <c r="E373" s="512"/>
      <c r="F373" s="512"/>
      <c r="G373" s="512"/>
      <c r="H373" s="512"/>
      <c r="I373" s="512"/>
      <c r="J373" s="512"/>
      <c r="K373" s="512"/>
      <c r="L373" s="512"/>
      <c r="M373" s="512"/>
      <c r="N373" s="512"/>
      <c r="O373" s="512"/>
      <c r="P373" s="512"/>
      <c r="Q373" s="512"/>
      <c r="R373" s="512"/>
      <c r="S373" s="512"/>
      <c r="T373" s="512"/>
      <c r="U373" s="512"/>
      <c r="V373" s="512"/>
      <c r="W373" s="512"/>
      <c r="X373" s="512"/>
      <c r="Y373" s="512"/>
      <c r="Z373" s="512"/>
      <c r="AA373" s="512"/>
      <c r="AB373" s="512"/>
      <c r="AC373" s="512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  <c r="AO373" s="512"/>
      <c r="AP373" s="512"/>
    </row>
    <row r="374" spans="1:42" ht="15.75" customHeight="1">
      <c r="A374" s="512"/>
      <c r="B374" s="512"/>
      <c r="C374" s="512"/>
      <c r="D374" s="512"/>
      <c r="E374" s="512"/>
      <c r="F374" s="512"/>
      <c r="G374" s="512"/>
      <c r="H374" s="512"/>
      <c r="I374" s="512"/>
      <c r="J374" s="512"/>
      <c r="K374" s="512"/>
      <c r="L374" s="512"/>
      <c r="M374" s="512"/>
      <c r="N374" s="512"/>
      <c r="O374" s="512"/>
      <c r="P374" s="512"/>
      <c r="Q374" s="512"/>
      <c r="R374" s="512"/>
      <c r="S374" s="512"/>
      <c r="T374" s="512"/>
      <c r="U374" s="512"/>
      <c r="V374" s="512"/>
      <c r="W374" s="512"/>
      <c r="X374" s="512"/>
      <c r="Y374" s="512"/>
      <c r="Z374" s="512"/>
      <c r="AA374" s="512"/>
      <c r="AB374" s="512"/>
      <c r="AC374" s="512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  <c r="AO374" s="512"/>
      <c r="AP374" s="512"/>
    </row>
    <row r="375" spans="1:42" ht="15.75" customHeight="1">
      <c r="A375" s="512"/>
      <c r="B375" s="512"/>
      <c r="C375" s="512"/>
      <c r="D375" s="512"/>
      <c r="E375" s="512"/>
      <c r="F375" s="512"/>
      <c r="G375" s="512"/>
      <c r="H375" s="512"/>
      <c r="I375" s="512"/>
      <c r="J375" s="512"/>
      <c r="K375" s="512"/>
      <c r="L375" s="512"/>
      <c r="M375" s="512"/>
      <c r="N375" s="512"/>
      <c r="O375" s="512"/>
      <c r="P375" s="512"/>
      <c r="Q375" s="512"/>
      <c r="R375" s="512"/>
      <c r="S375" s="512"/>
      <c r="T375" s="512"/>
      <c r="U375" s="512"/>
      <c r="V375" s="512"/>
      <c r="W375" s="512"/>
      <c r="X375" s="512"/>
      <c r="Y375" s="512"/>
      <c r="Z375" s="512"/>
      <c r="AA375" s="512"/>
      <c r="AB375" s="512"/>
      <c r="AC375" s="512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  <c r="AO375" s="512"/>
      <c r="AP375" s="512"/>
    </row>
    <row r="376" spans="1:42" ht="15.75" customHeight="1">
      <c r="A376" s="512"/>
      <c r="B376" s="512"/>
      <c r="C376" s="512"/>
      <c r="D376" s="512"/>
      <c r="E376" s="512"/>
      <c r="F376" s="512"/>
      <c r="G376" s="512"/>
      <c r="H376" s="512"/>
      <c r="I376" s="512"/>
      <c r="J376" s="512"/>
      <c r="K376" s="512"/>
      <c r="L376" s="512"/>
      <c r="M376" s="512"/>
      <c r="N376" s="512"/>
      <c r="O376" s="512"/>
      <c r="P376" s="512"/>
      <c r="Q376" s="512"/>
      <c r="R376" s="512"/>
      <c r="S376" s="512"/>
      <c r="T376" s="512"/>
      <c r="U376" s="512"/>
      <c r="V376" s="512"/>
      <c r="W376" s="512"/>
      <c r="X376" s="512"/>
      <c r="Y376" s="512"/>
      <c r="Z376" s="512"/>
      <c r="AA376" s="512"/>
      <c r="AB376" s="512"/>
      <c r="AC376" s="512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  <c r="AO376" s="512"/>
      <c r="AP376" s="512"/>
    </row>
    <row r="377" spans="1:42" ht="15.75" customHeight="1">
      <c r="A377" s="512"/>
      <c r="B377" s="512"/>
      <c r="C377" s="512"/>
      <c r="D377" s="512"/>
      <c r="E377" s="512"/>
      <c r="F377" s="512"/>
      <c r="G377" s="512"/>
      <c r="H377" s="512"/>
      <c r="I377" s="512"/>
      <c r="J377" s="512"/>
      <c r="K377" s="512"/>
      <c r="L377" s="512"/>
      <c r="M377" s="512"/>
      <c r="N377" s="512"/>
      <c r="O377" s="512"/>
      <c r="P377" s="512"/>
      <c r="Q377" s="512"/>
      <c r="R377" s="512"/>
      <c r="S377" s="512"/>
      <c r="T377" s="512"/>
      <c r="U377" s="512"/>
      <c r="V377" s="512"/>
      <c r="W377" s="512"/>
      <c r="X377" s="512"/>
      <c r="Y377" s="512"/>
      <c r="Z377" s="512"/>
      <c r="AA377" s="512"/>
      <c r="AB377" s="512"/>
      <c r="AC377" s="512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  <c r="AO377" s="512"/>
      <c r="AP377" s="512"/>
    </row>
    <row r="378" spans="1:42" ht="15.75" customHeight="1">
      <c r="A378" s="512"/>
      <c r="B378" s="512"/>
      <c r="C378" s="512"/>
      <c r="D378" s="512"/>
      <c r="E378" s="512"/>
      <c r="F378" s="512"/>
      <c r="G378" s="512"/>
      <c r="H378" s="512"/>
      <c r="I378" s="512"/>
      <c r="J378" s="512"/>
      <c r="K378" s="512"/>
      <c r="L378" s="512"/>
      <c r="M378" s="512"/>
      <c r="N378" s="512"/>
      <c r="O378" s="512"/>
      <c r="P378" s="512"/>
      <c r="Q378" s="512"/>
      <c r="R378" s="512"/>
      <c r="S378" s="512"/>
      <c r="T378" s="512"/>
      <c r="U378" s="512"/>
      <c r="V378" s="512"/>
      <c r="W378" s="512"/>
      <c r="X378" s="512"/>
      <c r="Y378" s="512"/>
      <c r="Z378" s="512"/>
      <c r="AA378" s="512"/>
      <c r="AB378" s="512"/>
      <c r="AC378" s="512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</row>
    <row r="379" spans="1:42" ht="15.75" customHeight="1">
      <c r="A379" s="512"/>
      <c r="B379" s="512"/>
      <c r="C379" s="512"/>
      <c r="D379" s="512"/>
      <c r="E379" s="512"/>
      <c r="F379" s="512"/>
      <c r="G379" s="512"/>
      <c r="H379" s="512"/>
      <c r="I379" s="512"/>
      <c r="J379" s="512"/>
      <c r="K379" s="512"/>
      <c r="L379" s="512"/>
      <c r="M379" s="512"/>
      <c r="N379" s="512"/>
      <c r="O379" s="512"/>
      <c r="P379" s="512"/>
      <c r="Q379" s="512"/>
      <c r="R379" s="512"/>
      <c r="S379" s="512"/>
      <c r="T379" s="512"/>
      <c r="U379" s="512"/>
      <c r="V379" s="512"/>
      <c r="W379" s="512"/>
      <c r="X379" s="512"/>
      <c r="Y379" s="512"/>
      <c r="Z379" s="512"/>
      <c r="AA379" s="512"/>
      <c r="AB379" s="512"/>
      <c r="AC379" s="512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  <c r="AO379" s="512"/>
      <c r="AP379" s="512"/>
    </row>
    <row r="380" spans="1:42" ht="15.75" customHeight="1">
      <c r="A380" s="512"/>
      <c r="B380" s="512"/>
      <c r="C380" s="512"/>
      <c r="D380" s="512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512"/>
      <c r="R380" s="512"/>
      <c r="S380" s="512"/>
      <c r="T380" s="512"/>
      <c r="U380" s="512"/>
      <c r="V380" s="512"/>
      <c r="W380" s="512"/>
      <c r="X380" s="512"/>
      <c r="Y380" s="512"/>
      <c r="Z380" s="512"/>
      <c r="AA380" s="512"/>
      <c r="AB380" s="512"/>
      <c r="AC380" s="512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  <c r="AO380" s="512"/>
      <c r="AP380" s="512"/>
    </row>
    <row r="381" spans="1:42" ht="15.75" customHeight="1">
      <c r="A381" s="512"/>
      <c r="B381" s="512"/>
      <c r="C381" s="512"/>
      <c r="D381" s="512"/>
      <c r="E381" s="512"/>
      <c r="F381" s="512"/>
      <c r="G381" s="512"/>
      <c r="H381" s="512"/>
      <c r="I381" s="512"/>
      <c r="J381" s="512"/>
      <c r="K381" s="512"/>
      <c r="L381" s="512"/>
      <c r="M381" s="512"/>
      <c r="N381" s="512"/>
      <c r="O381" s="512"/>
      <c r="P381" s="512"/>
      <c r="Q381" s="512"/>
      <c r="R381" s="512"/>
      <c r="S381" s="512"/>
      <c r="T381" s="512"/>
      <c r="U381" s="512"/>
      <c r="V381" s="512"/>
      <c r="W381" s="512"/>
      <c r="X381" s="512"/>
      <c r="Y381" s="512"/>
      <c r="Z381" s="512"/>
      <c r="AA381" s="512"/>
      <c r="AB381" s="512"/>
      <c r="AC381" s="512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  <c r="AO381" s="512"/>
      <c r="AP381" s="512"/>
    </row>
    <row r="382" spans="1:42" ht="15.75" customHeight="1">
      <c r="A382" s="512"/>
      <c r="B382" s="512"/>
      <c r="C382" s="512"/>
      <c r="D382" s="512"/>
      <c r="E382" s="512"/>
      <c r="F382" s="512"/>
      <c r="G382" s="512"/>
      <c r="H382" s="512"/>
      <c r="I382" s="512"/>
      <c r="J382" s="512"/>
      <c r="K382" s="512"/>
      <c r="L382" s="512"/>
      <c r="M382" s="512"/>
      <c r="N382" s="512"/>
      <c r="O382" s="512"/>
      <c r="P382" s="512"/>
      <c r="Q382" s="512"/>
      <c r="R382" s="512"/>
      <c r="S382" s="512"/>
      <c r="T382" s="512"/>
      <c r="U382" s="512"/>
      <c r="V382" s="512"/>
      <c r="W382" s="512"/>
      <c r="X382" s="512"/>
      <c r="Y382" s="512"/>
      <c r="Z382" s="512"/>
      <c r="AA382" s="512"/>
      <c r="AB382" s="512"/>
      <c r="AC382" s="512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  <c r="AO382" s="512"/>
      <c r="AP382" s="512"/>
    </row>
    <row r="383" spans="1:42" ht="15.75" customHeight="1">
      <c r="A383" s="512"/>
      <c r="B383" s="512"/>
      <c r="C383" s="512"/>
      <c r="D383" s="512"/>
      <c r="E383" s="512"/>
      <c r="F383" s="512"/>
      <c r="G383" s="512"/>
      <c r="H383" s="512"/>
      <c r="I383" s="512"/>
      <c r="J383" s="512"/>
      <c r="K383" s="512"/>
      <c r="L383" s="512"/>
      <c r="M383" s="512"/>
      <c r="N383" s="512"/>
      <c r="O383" s="512"/>
      <c r="P383" s="512"/>
      <c r="Q383" s="512"/>
      <c r="R383" s="512"/>
      <c r="S383" s="512"/>
      <c r="T383" s="512"/>
      <c r="U383" s="512"/>
      <c r="V383" s="512"/>
      <c r="W383" s="512"/>
      <c r="X383" s="512"/>
      <c r="Y383" s="512"/>
      <c r="Z383" s="512"/>
      <c r="AA383" s="512"/>
      <c r="AB383" s="512"/>
      <c r="AC383" s="512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  <c r="AO383" s="512"/>
      <c r="AP383" s="512"/>
    </row>
    <row r="384" spans="1:42" ht="15.75" customHeight="1">
      <c r="A384" s="512"/>
      <c r="B384" s="512"/>
      <c r="C384" s="512"/>
      <c r="D384" s="512"/>
      <c r="E384" s="512"/>
      <c r="F384" s="512"/>
      <c r="G384" s="512"/>
      <c r="H384" s="512"/>
      <c r="I384" s="512"/>
      <c r="J384" s="512"/>
      <c r="K384" s="512"/>
      <c r="L384" s="512"/>
      <c r="M384" s="512"/>
      <c r="N384" s="512"/>
      <c r="O384" s="512"/>
      <c r="P384" s="512"/>
      <c r="Q384" s="512"/>
      <c r="R384" s="512"/>
      <c r="S384" s="512"/>
      <c r="T384" s="512"/>
      <c r="U384" s="512"/>
      <c r="V384" s="512"/>
      <c r="W384" s="512"/>
      <c r="X384" s="512"/>
      <c r="Y384" s="512"/>
      <c r="Z384" s="512"/>
      <c r="AA384" s="512"/>
      <c r="AB384" s="512"/>
      <c r="AC384" s="512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  <c r="AO384" s="512"/>
      <c r="AP384" s="512"/>
    </row>
    <row r="385" spans="1:42" ht="15.75" customHeight="1">
      <c r="A385" s="512"/>
      <c r="B385" s="512"/>
      <c r="C385" s="512"/>
      <c r="D385" s="512"/>
      <c r="E385" s="512"/>
      <c r="F385" s="512"/>
      <c r="G385" s="512"/>
      <c r="H385" s="512"/>
      <c r="I385" s="512"/>
      <c r="J385" s="512"/>
      <c r="K385" s="512"/>
      <c r="L385" s="512"/>
      <c r="M385" s="512"/>
      <c r="N385" s="512"/>
      <c r="O385" s="512"/>
      <c r="P385" s="512"/>
      <c r="Q385" s="512"/>
      <c r="R385" s="512"/>
      <c r="S385" s="512"/>
      <c r="T385" s="512"/>
      <c r="U385" s="512"/>
      <c r="V385" s="512"/>
      <c r="W385" s="512"/>
      <c r="X385" s="512"/>
      <c r="Y385" s="512"/>
      <c r="Z385" s="512"/>
      <c r="AA385" s="512"/>
      <c r="AB385" s="512"/>
      <c r="AC385" s="512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  <c r="AO385" s="512"/>
      <c r="AP385" s="512"/>
    </row>
    <row r="386" spans="1:42" ht="15.75" customHeight="1">
      <c r="A386" s="512"/>
      <c r="B386" s="512"/>
      <c r="C386" s="512"/>
      <c r="D386" s="512"/>
      <c r="E386" s="512"/>
      <c r="F386" s="512"/>
      <c r="G386" s="512"/>
      <c r="H386" s="512"/>
      <c r="I386" s="512"/>
      <c r="J386" s="512"/>
      <c r="K386" s="512"/>
      <c r="L386" s="512"/>
      <c r="M386" s="512"/>
      <c r="N386" s="512"/>
      <c r="O386" s="512"/>
      <c r="P386" s="512"/>
      <c r="Q386" s="512"/>
      <c r="R386" s="512"/>
      <c r="S386" s="512"/>
      <c r="T386" s="512"/>
      <c r="U386" s="512"/>
      <c r="V386" s="512"/>
      <c r="W386" s="512"/>
      <c r="X386" s="512"/>
      <c r="Y386" s="512"/>
      <c r="Z386" s="512"/>
      <c r="AA386" s="512"/>
      <c r="AB386" s="512"/>
      <c r="AC386" s="512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  <c r="AO386" s="512"/>
      <c r="AP386" s="512"/>
    </row>
    <row r="387" spans="1:42" ht="15.75" customHeight="1">
      <c r="A387" s="512"/>
      <c r="B387" s="512"/>
      <c r="C387" s="512"/>
      <c r="D387" s="512"/>
      <c r="E387" s="512"/>
      <c r="F387" s="512"/>
      <c r="G387" s="512"/>
      <c r="H387" s="512"/>
      <c r="I387" s="512"/>
      <c r="J387" s="512"/>
      <c r="K387" s="512"/>
      <c r="L387" s="512"/>
      <c r="M387" s="512"/>
      <c r="N387" s="512"/>
      <c r="O387" s="512"/>
      <c r="P387" s="512"/>
      <c r="Q387" s="512"/>
      <c r="R387" s="512"/>
      <c r="S387" s="512"/>
      <c r="T387" s="512"/>
      <c r="U387" s="512"/>
      <c r="V387" s="512"/>
      <c r="W387" s="512"/>
      <c r="X387" s="512"/>
      <c r="Y387" s="512"/>
      <c r="Z387" s="512"/>
      <c r="AA387" s="512"/>
      <c r="AB387" s="512"/>
      <c r="AC387" s="512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  <c r="AO387" s="512"/>
      <c r="AP387" s="512"/>
    </row>
    <row r="388" spans="1:42" ht="15.75" customHeight="1">
      <c r="A388" s="512"/>
      <c r="B388" s="512"/>
      <c r="C388" s="512"/>
      <c r="D388" s="512"/>
      <c r="E388" s="512"/>
      <c r="F388" s="512"/>
      <c r="G388" s="512"/>
      <c r="H388" s="512"/>
      <c r="I388" s="512"/>
      <c r="J388" s="512"/>
      <c r="K388" s="512"/>
      <c r="L388" s="512"/>
      <c r="M388" s="512"/>
      <c r="N388" s="512"/>
      <c r="O388" s="512"/>
      <c r="P388" s="512"/>
      <c r="Q388" s="512"/>
      <c r="R388" s="512"/>
      <c r="S388" s="512"/>
      <c r="T388" s="512"/>
      <c r="U388" s="512"/>
      <c r="V388" s="512"/>
      <c r="W388" s="512"/>
      <c r="X388" s="512"/>
      <c r="Y388" s="512"/>
      <c r="Z388" s="512"/>
      <c r="AA388" s="512"/>
      <c r="AB388" s="512"/>
      <c r="AC388" s="512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  <c r="AO388" s="512"/>
      <c r="AP388" s="512"/>
    </row>
    <row r="389" spans="1:42" ht="15.75" customHeight="1">
      <c r="A389" s="512"/>
      <c r="B389" s="512"/>
      <c r="C389" s="512"/>
      <c r="D389" s="512"/>
      <c r="E389" s="512"/>
      <c r="F389" s="512"/>
      <c r="G389" s="512"/>
      <c r="H389" s="512"/>
      <c r="I389" s="512"/>
      <c r="J389" s="512"/>
      <c r="K389" s="512"/>
      <c r="L389" s="512"/>
      <c r="M389" s="512"/>
      <c r="N389" s="512"/>
      <c r="O389" s="512"/>
      <c r="P389" s="512"/>
      <c r="Q389" s="512"/>
      <c r="R389" s="512"/>
      <c r="S389" s="512"/>
      <c r="T389" s="512"/>
      <c r="U389" s="512"/>
      <c r="V389" s="512"/>
      <c r="W389" s="512"/>
      <c r="X389" s="512"/>
      <c r="Y389" s="512"/>
      <c r="Z389" s="512"/>
      <c r="AA389" s="512"/>
      <c r="AB389" s="512"/>
      <c r="AC389" s="512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  <c r="AO389" s="512"/>
      <c r="AP389" s="512"/>
    </row>
    <row r="390" spans="1:42" ht="15.75" customHeight="1">
      <c r="A390" s="512"/>
      <c r="B390" s="512"/>
      <c r="C390" s="512"/>
      <c r="D390" s="512"/>
      <c r="E390" s="512"/>
      <c r="F390" s="512"/>
      <c r="G390" s="512"/>
      <c r="H390" s="512"/>
      <c r="I390" s="512"/>
      <c r="J390" s="512"/>
      <c r="K390" s="512"/>
      <c r="L390" s="512"/>
      <c r="M390" s="512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X390" s="512"/>
      <c r="Y390" s="512"/>
      <c r="Z390" s="512"/>
      <c r="AA390" s="512"/>
      <c r="AB390" s="512"/>
      <c r="AC390" s="512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  <c r="AO390" s="512"/>
      <c r="AP390" s="512"/>
    </row>
    <row r="391" spans="1:42" ht="15.75" customHeight="1">
      <c r="A391" s="512"/>
      <c r="B391" s="512"/>
      <c r="C391" s="512"/>
      <c r="D391" s="512"/>
      <c r="E391" s="512"/>
      <c r="F391" s="512"/>
      <c r="G391" s="512"/>
      <c r="H391" s="512"/>
      <c r="I391" s="512"/>
      <c r="J391" s="512"/>
      <c r="K391" s="512"/>
      <c r="L391" s="512"/>
      <c r="M391" s="512"/>
      <c r="N391" s="512"/>
      <c r="O391" s="512"/>
      <c r="P391" s="512"/>
      <c r="Q391" s="512"/>
      <c r="R391" s="512"/>
      <c r="S391" s="512"/>
      <c r="T391" s="512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  <c r="AO391" s="512"/>
      <c r="AP391" s="512"/>
    </row>
    <row r="392" spans="1:42" ht="15.75" customHeight="1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  <c r="AO392" s="512"/>
      <c r="AP392" s="512"/>
    </row>
    <row r="393" spans="1:42" ht="15.75" customHeight="1">
      <c r="A393" s="512"/>
      <c r="B393" s="512"/>
      <c r="C393" s="512"/>
      <c r="D393" s="512"/>
      <c r="E393" s="512"/>
      <c r="F393" s="512"/>
      <c r="G393" s="512"/>
      <c r="H393" s="512"/>
      <c r="I393" s="512"/>
      <c r="J393" s="512"/>
      <c r="K393" s="512"/>
      <c r="L393" s="512"/>
      <c r="M393" s="512"/>
      <c r="N393" s="512"/>
      <c r="O393" s="512"/>
      <c r="P393" s="512"/>
      <c r="Q393" s="512"/>
      <c r="R393" s="512"/>
      <c r="S393" s="512"/>
      <c r="T393" s="512"/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  <c r="AO393" s="512"/>
      <c r="AP393" s="512"/>
    </row>
    <row r="394" spans="1:42" ht="15.75" customHeight="1">
      <c r="A394" s="512"/>
      <c r="B394" s="512"/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/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  <c r="AO394" s="512"/>
      <c r="AP394" s="512"/>
    </row>
    <row r="395" spans="1:42" ht="15.75" customHeight="1">
      <c r="A395" s="512"/>
      <c r="B395" s="512"/>
      <c r="C395" s="512"/>
      <c r="D395" s="512"/>
      <c r="E395" s="512"/>
      <c r="F395" s="512"/>
      <c r="G395" s="512"/>
      <c r="H395" s="512"/>
      <c r="I395" s="512"/>
      <c r="J395" s="512"/>
      <c r="K395" s="512"/>
      <c r="L395" s="512"/>
      <c r="M395" s="512"/>
      <c r="N395" s="512"/>
      <c r="O395" s="512"/>
      <c r="P395" s="512"/>
      <c r="Q395" s="512"/>
      <c r="R395" s="512"/>
      <c r="S395" s="512"/>
      <c r="T395" s="512"/>
      <c r="U395" s="512"/>
      <c r="V395" s="512"/>
      <c r="W395" s="512"/>
      <c r="X395" s="512"/>
      <c r="Y395" s="512"/>
      <c r="Z395" s="512"/>
      <c r="AA395" s="512"/>
      <c r="AB395" s="512"/>
      <c r="AC395" s="512"/>
      <c r="AD395" s="512"/>
      <c r="AE395" s="512"/>
      <c r="AF395" s="512"/>
      <c r="AG395" s="512"/>
      <c r="AH395" s="512"/>
      <c r="AI395" s="512"/>
      <c r="AJ395" s="512"/>
      <c r="AK395" s="512"/>
      <c r="AL395" s="512"/>
      <c r="AM395" s="512"/>
      <c r="AN395" s="512"/>
      <c r="AO395" s="512"/>
      <c r="AP395" s="512"/>
    </row>
    <row r="396" spans="1:42" ht="15.75" customHeight="1">
      <c r="A396" s="512"/>
      <c r="B396" s="512"/>
      <c r="C396" s="512"/>
      <c r="D396" s="512"/>
      <c r="E396" s="512"/>
      <c r="F396" s="512"/>
      <c r="G396" s="512"/>
      <c r="H396" s="512"/>
      <c r="I396" s="512"/>
      <c r="J396" s="512"/>
      <c r="K396" s="512"/>
      <c r="L396" s="512"/>
      <c r="M396" s="512"/>
      <c r="N396" s="512"/>
      <c r="O396" s="512"/>
      <c r="P396" s="512"/>
      <c r="Q396" s="512"/>
      <c r="R396" s="512"/>
      <c r="S396" s="512"/>
      <c r="T396" s="512"/>
      <c r="U396" s="512"/>
      <c r="V396" s="512"/>
      <c r="W396" s="512"/>
      <c r="X396" s="512"/>
      <c r="Y396" s="512"/>
      <c r="Z396" s="512"/>
      <c r="AA396" s="512"/>
      <c r="AB396" s="512"/>
      <c r="AC396" s="512"/>
      <c r="AD396" s="512"/>
      <c r="AE396" s="512"/>
      <c r="AF396" s="512"/>
      <c r="AG396" s="512"/>
      <c r="AH396" s="512"/>
      <c r="AI396" s="512"/>
      <c r="AJ396" s="512"/>
      <c r="AK396" s="512"/>
      <c r="AL396" s="512"/>
      <c r="AM396" s="512"/>
      <c r="AN396" s="512"/>
      <c r="AO396" s="512"/>
      <c r="AP396" s="512"/>
    </row>
    <row r="397" spans="1:42" ht="15.75" customHeight="1">
      <c r="A397" s="512"/>
      <c r="B397" s="512"/>
      <c r="C397" s="512"/>
      <c r="D397" s="512"/>
      <c r="E397" s="512"/>
      <c r="F397" s="512"/>
      <c r="G397" s="512"/>
      <c r="H397" s="512"/>
      <c r="I397" s="512"/>
      <c r="J397" s="512"/>
      <c r="K397" s="512"/>
      <c r="L397" s="512"/>
      <c r="M397" s="512"/>
      <c r="N397" s="512"/>
      <c r="O397" s="512"/>
      <c r="P397" s="512"/>
      <c r="Q397" s="512"/>
      <c r="R397" s="512"/>
      <c r="S397" s="512"/>
      <c r="T397" s="512"/>
      <c r="U397" s="512"/>
      <c r="V397" s="512"/>
      <c r="W397" s="512"/>
      <c r="X397" s="512"/>
      <c r="Y397" s="512"/>
      <c r="Z397" s="512"/>
      <c r="AA397" s="512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  <c r="AO397" s="512"/>
      <c r="AP397" s="512"/>
    </row>
    <row r="398" spans="1:42" ht="15.75" customHeight="1">
      <c r="A398" s="512"/>
      <c r="B398" s="512"/>
      <c r="C398" s="512"/>
      <c r="D398" s="512"/>
      <c r="E398" s="512"/>
      <c r="F398" s="512"/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/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  <c r="AO398" s="512"/>
      <c r="AP398" s="512"/>
    </row>
    <row r="399" spans="1:42" ht="15.75" customHeight="1">
      <c r="A399" s="512"/>
      <c r="B399" s="512"/>
      <c r="C399" s="512"/>
      <c r="D399" s="512"/>
      <c r="E399" s="512"/>
      <c r="F399" s="512"/>
      <c r="G399" s="512"/>
      <c r="H399" s="512"/>
      <c r="I399" s="512"/>
      <c r="J399" s="512"/>
      <c r="K399" s="512"/>
      <c r="L399" s="512"/>
      <c r="M399" s="512"/>
      <c r="N399" s="512"/>
      <c r="O399" s="512"/>
      <c r="P399" s="512"/>
      <c r="Q399" s="512"/>
      <c r="R399" s="512"/>
      <c r="S399" s="512"/>
      <c r="T399" s="512"/>
      <c r="U399" s="512"/>
      <c r="V399" s="512"/>
      <c r="W399" s="512"/>
      <c r="X399" s="512"/>
      <c r="Y399" s="512"/>
      <c r="Z399" s="512"/>
      <c r="AA399" s="512"/>
      <c r="AB399" s="512"/>
      <c r="AC399" s="512"/>
      <c r="AD399" s="512"/>
      <c r="AE399" s="512"/>
      <c r="AF399" s="512"/>
      <c r="AG399" s="512"/>
      <c r="AH399" s="512"/>
      <c r="AI399" s="512"/>
      <c r="AJ399" s="512"/>
      <c r="AK399" s="512"/>
      <c r="AL399" s="512"/>
      <c r="AM399" s="512"/>
      <c r="AN399" s="512"/>
      <c r="AO399" s="512"/>
      <c r="AP399" s="512"/>
    </row>
    <row r="400" spans="1:42" ht="15.75" customHeight="1">
      <c r="A400" s="512"/>
      <c r="B400" s="512"/>
      <c r="C400" s="512"/>
      <c r="D400" s="512"/>
      <c r="E400" s="512"/>
      <c r="F400" s="512"/>
      <c r="G400" s="512"/>
      <c r="H400" s="512"/>
      <c r="I400" s="512"/>
      <c r="J400" s="512"/>
      <c r="K400" s="512"/>
      <c r="L400" s="512"/>
      <c r="M400" s="512"/>
      <c r="N400" s="512"/>
      <c r="O400" s="512"/>
      <c r="P400" s="512"/>
      <c r="Q400" s="512"/>
      <c r="R400" s="512"/>
      <c r="S400" s="512"/>
      <c r="T400" s="512"/>
      <c r="U400" s="512"/>
      <c r="V400" s="512"/>
      <c r="W400" s="512"/>
      <c r="X400" s="512"/>
      <c r="Y400" s="512"/>
      <c r="Z400" s="512"/>
      <c r="AA400" s="512"/>
      <c r="AB400" s="512"/>
      <c r="AC400" s="512"/>
      <c r="AD400" s="512"/>
      <c r="AE400" s="512"/>
      <c r="AF400" s="512"/>
      <c r="AG400" s="512"/>
      <c r="AH400" s="512"/>
      <c r="AI400" s="512"/>
      <c r="AJ400" s="512"/>
      <c r="AK400" s="512"/>
      <c r="AL400" s="512"/>
      <c r="AM400" s="512"/>
      <c r="AN400" s="512"/>
      <c r="AO400" s="512"/>
      <c r="AP400" s="512"/>
    </row>
    <row r="401" spans="1:42" ht="15.75" customHeight="1">
      <c r="A401" s="512"/>
      <c r="B401" s="512"/>
      <c r="C401" s="512"/>
      <c r="D401" s="512"/>
      <c r="E401" s="512"/>
      <c r="F401" s="512"/>
      <c r="G401" s="512"/>
      <c r="H401" s="512"/>
      <c r="I401" s="512"/>
      <c r="J401" s="512"/>
      <c r="K401" s="512"/>
      <c r="L401" s="512"/>
      <c r="M401" s="512"/>
      <c r="N401" s="512"/>
      <c r="O401" s="512"/>
      <c r="P401" s="512"/>
      <c r="Q401" s="512"/>
      <c r="R401" s="512"/>
      <c r="S401" s="512"/>
      <c r="T401" s="512"/>
      <c r="U401" s="512"/>
      <c r="V401" s="512"/>
      <c r="W401" s="512"/>
      <c r="X401" s="512"/>
      <c r="Y401" s="512"/>
      <c r="Z401" s="512"/>
      <c r="AA401" s="512"/>
      <c r="AB401" s="512"/>
      <c r="AC401" s="512"/>
      <c r="AD401" s="512"/>
      <c r="AE401" s="512"/>
      <c r="AF401" s="512"/>
      <c r="AG401" s="512"/>
      <c r="AH401" s="512"/>
      <c r="AI401" s="512"/>
      <c r="AJ401" s="512"/>
      <c r="AK401" s="512"/>
      <c r="AL401" s="512"/>
      <c r="AM401" s="512"/>
      <c r="AN401" s="512"/>
      <c r="AO401" s="512"/>
      <c r="AP401" s="512"/>
    </row>
    <row r="402" spans="1:42" ht="15.75" customHeight="1">
      <c r="A402" s="512"/>
      <c r="B402" s="512"/>
      <c r="C402" s="512"/>
      <c r="D402" s="512"/>
      <c r="E402" s="512"/>
      <c r="F402" s="512"/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/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  <c r="AO402" s="512"/>
      <c r="AP402" s="512"/>
    </row>
    <row r="403" spans="1:42" ht="15.75" customHeight="1">
      <c r="A403" s="512"/>
      <c r="B403" s="512"/>
      <c r="C403" s="512"/>
      <c r="D403" s="512"/>
      <c r="E403" s="512"/>
      <c r="F403" s="512"/>
      <c r="G403" s="512"/>
      <c r="H403" s="512"/>
      <c r="I403" s="512"/>
      <c r="J403" s="512"/>
      <c r="K403" s="512"/>
      <c r="L403" s="512"/>
      <c r="M403" s="512"/>
      <c r="N403" s="512"/>
      <c r="O403" s="512"/>
      <c r="P403" s="512"/>
      <c r="Q403" s="512"/>
      <c r="R403" s="512"/>
      <c r="S403" s="512"/>
      <c r="T403" s="512"/>
      <c r="U403" s="512"/>
      <c r="V403" s="512"/>
      <c r="W403" s="512"/>
      <c r="X403" s="512"/>
      <c r="Y403" s="512"/>
      <c r="Z403" s="512"/>
      <c r="AA403" s="512"/>
      <c r="AB403" s="512"/>
      <c r="AC403" s="512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  <c r="AO403" s="512"/>
      <c r="AP403" s="512"/>
    </row>
    <row r="404" spans="1:42" ht="15.75" customHeight="1">
      <c r="A404" s="512"/>
      <c r="B404" s="512"/>
      <c r="C404" s="512"/>
      <c r="D404" s="512"/>
      <c r="E404" s="512"/>
      <c r="F404" s="512"/>
      <c r="G404" s="512"/>
      <c r="H404" s="512"/>
      <c r="I404" s="512"/>
      <c r="J404" s="512"/>
      <c r="K404" s="512"/>
      <c r="L404" s="512"/>
      <c r="M404" s="512"/>
      <c r="N404" s="512"/>
      <c r="O404" s="512"/>
      <c r="P404" s="512"/>
      <c r="Q404" s="512"/>
      <c r="R404" s="512"/>
      <c r="S404" s="512"/>
      <c r="T404" s="512"/>
      <c r="U404" s="512"/>
      <c r="V404" s="512"/>
      <c r="W404" s="512"/>
      <c r="X404" s="512"/>
      <c r="Y404" s="512"/>
      <c r="Z404" s="512"/>
      <c r="AA404" s="512"/>
      <c r="AB404" s="512"/>
      <c r="AC404" s="512"/>
      <c r="AD404" s="512"/>
      <c r="AE404" s="512"/>
      <c r="AF404" s="512"/>
      <c r="AG404" s="512"/>
      <c r="AH404" s="512"/>
      <c r="AI404" s="512"/>
      <c r="AJ404" s="512"/>
      <c r="AK404" s="512"/>
      <c r="AL404" s="512"/>
      <c r="AM404" s="512"/>
      <c r="AN404" s="512"/>
      <c r="AO404" s="512"/>
      <c r="AP404" s="512"/>
    </row>
    <row r="405" spans="1:42" ht="15.75" customHeight="1">
      <c r="A405" s="512"/>
      <c r="B405" s="512"/>
      <c r="C405" s="512"/>
      <c r="D405" s="512"/>
      <c r="E405" s="512"/>
      <c r="F405" s="512"/>
      <c r="G405" s="512"/>
      <c r="H405" s="512"/>
      <c r="I405" s="512"/>
      <c r="J405" s="512"/>
      <c r="K405" s="512"/>
      <c r="L405" s="512"/>
      <c r="M405" s="512"/>
      <c r="N405" s="512"/>
      <c r="O405" s="512"/>
      <c r="P405" s="512"/>
      <c r="Q405" s="512"/>
      <c r="R405" s="512"/>
      <c r="S405" s="512"/>
      <c r="T405" s="512"/>
      <c r="U405" s="512"/>
      <c r="V405" s="512"/>
      <c r="W405" s="512"/>
      <c r="X405" s="512"/>
      <c r="Y405" s="512"/>
      <c r="Z405" s="512"/>
      <c r="AA405" s="512"/>
      <c r="AB405" s="512"/>
      <c r="AC405" s="512"/>
      <c r="AD405" s="512"/>
      <c r="AE405" s="512"/>
      <c r="AF405" s="512"/>
      <c r="AG405" s="512"/>
      <c r="AH405" s="512"/>
      <c r="AI405" s="512"/>
      <c r="AJ405" s="512"/>
      <c r="AK405" s="512"/>
      <c r="AL405" s="512"/>
      <c r="AM405" s="512"/>
      <c r="AN405" s="512"/>
      <c r="AO405" s="512"/>
      <c r="AP405" s="512"/>
    </row>
    <row r="406" spans="1:42" ht="15.75" customHeight="1">
      <c r="A406" s="512"/>
      <c r="B406" s="512"/>
      <c r="C406" s="512"/>
      <c r="D406" s="512"/>
      <c r="E406" s="512"/>
      <c r="F406" s="512"/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/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  <c r="AO406" s="512"/>
      <c r="AP406" s="512"/>
    </row>
    <row r="407" spans="1:42" ht="15.75" customHeight="1">
      <c r="A407" s="512"/>
      <c r="B407" s="512"/>
      <c r="C407" s="512"/>
      <c r="D407" s="512"/>
      <c r="E407" s="512"/>
      <c r="F407" s="512"/>
      <c r="G407" s="512"/>
      <c r="H407" s="512"/>
      <c r="I407" s="512"/>
      <c r="J407" s="512"/>
      <c r="K407" s="512"/>
      <c r="L407" s="512"/>
      <c r="M407" s="512"/>
      <c r="N407" s="512"/>
      <c r="O407" s="512"/>
      <c r="P407" s="512"/>
      <c r="Q407" s="512"/>
      <c r="R407" s="512"/>
      <c r="S407" s="512"/>
      <c r="T407" s="512"/>
      <c r="U407" s="512"/>
      <c r="V407" s="512"/>
      <c r="W407" s="512"/>
      <c r="X407" s="512"/>
      <c r="Y407" s="512"/>
      <c r="Z407" s="512"/>
      <c r="AA407" s="512"/>
      <c r="AB407" s="512"/>
      <c r="AC407" s="512"/>
      <c r="AD407" s="512"/>
      <c r="AE407" s="512"/>
      <c r="AF407" s="512"/>
      <c r="AG407" s="512"/>
      <c r="AH407" s="512"/>
      <c r="AI407" s="512"/>
      <c r="AJ407" s="512"/>
      <c r="AK407" s="512"/>
      <c r="AL407" s="512"/>
      <c r="AM407" s="512"/>
      <c r="AN407" s="512"/>
      <c r="AO407" s="512"/>
      <c r="AP407" s="512"/>
    </row>
    <row r="408" spans="1:42" ht="15.75" customHeight="1">
      <c r="A408" s="512"/>
      <c r="B408" s="512"/>
      <c r="C408" s="512"/>
      <c r="D408" s="512"/>
      <c r="E408" s="512"/>
      <c r="F408" s="512"/>
      <c r="G408" s="512"/>
      <c r="H408" s="512"/>
      <c r="I408" s="512"/>
      <c r="J408" s="512"/>
      <c r="K408" s="512"/>
      <c r="L408" s="512"/>
      <c r="M408" s="512"/>
      <c r="N408" s="512"/>
      <c r="O408" s="512"/>
      <c r="P408" s="512"/>
      <c r="Q408" s="512"/>
      <c r="R408" s="512"/>
      <c r="S408" s="512"/>
      <c r="T408" s="512"/>
      <c r="U408" s="512"/>
      <c r="V408" s="512"/>
      <c r="W408" s="512"/>
      <c r="X408" s="512"/>
      <c r="Y408" s="512"/>
      <c r="Z408" s="512"/>
      <c r="AA408" s="512"/>
      <c r="AB408" s="512"/>
      <c r="AC408" s="512"/>
      <c r="AD408" s="512"/>
      <c r="AE408" s="512"/>
      <c r="AF408" s="512"/>
      <c r="AG408" s="512"/>
      <c r="AH408" s="512"/>
      <c r="AI408" s="512"/>
      <c r="AJ408" s="512"/>
      <c r="AK408" s="512"/>
      <c r="AL408" s="512"/>
      <c r="AM408" s="512"/>
      <c r="AN408" s="512"/>
      <c r="AO408" s="512"/>
      <c r="AP408" s="512"/>
    </row>
    <row r="409" spans="1:42" ht="15.75" customHeight="1">
      <c r="A409" s="512"/>
      <c r="B409" s="512"/>
      <c r="C409" s="512"/>
      <c r="D409" s="512"/>
      <c r="E409" s="512"/>
      <c r="F409" s="512"/>
      <c r="G409" s="512"/>
      <c r="H409" s="512"/>
      <c r="I409" s="512"/>
      <c r="J409" s="512"/>
      <c r="K409" s="512"/>
      <c r="L409" s="512"/>
      <c r="M409" s="512"/>
      <c r="N409" s="512"/>
      <c r="O409" s="512"/>
      <c r="P409" s="512"/>
      <c r="Q409" s="512"/>
      <c r="R409" s="512"/>
      <c r="S409" s="512"/>
      <c r="T409" s="512"/>
      <c r="U409" s="512"/>
      <c r="V409" s="512"/>
      <c r="W409" s="512"/>
      <c r="X409" s="512"/>
      <c r="Y409" s="512"/>
      <c r="Z409" s="512"/>
      <c r="AA409" s="512"/>
      <c r="AB409" s="512"/>
      <c r="AC409" s="512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</row>
    <row r="410" spans="1:42" ht="15.75" customHeight="1">
      <c r="A410" s="512"/>
      <c r="B410" s="512"/>
      <c r="C410" s="512"/>
      <c r="D410" s="512"/>
      <c r="E410" s="512"/>
      <c r="F410" s="512"/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/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  <c r="AO410" s="512"/>
      <c r="AP410" s="512"/>
    </row>
    <row r="411" spans="1:42" ht="15.75" customHeight="1">
      <c r="A411" s="512"/>
      <c r="B411" s="512"/>
      <c r="C411" s="512"/>
      <c r="D411" s="512"/>
      <c r="E411" s="512"/>
      <c r="F411" s="512"/>
      <c r="G411" s="512"/>
      <c r="H411" s="512"/>
      <c r="I411" s="512"/>
      <c r="J411" s="512"/>
      <c r="K411" s="512"/>
      <c r="L411" s="512"/>
      <c r="M411" s="512"/>
      <c r="N411" s="512"/>
      <c r="O411" s="512"/>
      <c r="P411" s="512"/>
      <c r="Q411" s="512"/>
      <c r="R411" s="512"/>
      <c r="S411" s="512"/>
      <c r="T411" s="512"/>
      <c r="U411" s="512"/>
      <c r="V411" s="512"/>
      <c r="W411" s="512"/>
      <c r="X411" s="512"/>
      <c r="Y411" s="512"/>
      <c r="Z411" s="512"/>
      <c r="AA411" s="512"/>
      <c r="AB411" s="512"/>
      <c r="AC411" s="512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  <c r="AO411" s="512"/>
      <c r="AP411" s="512"/>
    </row>
    <row r="412" spans="1:42" ht="15.75" customHeight="1">
      <c r="A412" s="512"/>
      <c r="B412" s="512"/>
      <c r="C412" s="512"/>
      <c r="D412" s="512"/>
      <c r="E412" s="512"/>
      <c r="F412" s="512"/>
      <c r="G412" s="512"/>
      <c r="H412" s="512"/>
      <c r="I412" s="512"/>
      <c r="J412" s="512"/>
      <c r="K412" s="512"/>
      <c r="L412" s="512"/>
      <c r="M412" s="512"/>
      <c r="N412" s="512"/>
      <c r="O412" s="512"/>
      <c r="P412" s="512"/>
      <c r="Q412" s="512"/>
      <c r="R412" s="512"/>
      <c r="S412" s="512"/>
      <c r="T412" s="512"/>
      <c r="U412" s="512"/>
      <c r="V412" s="512"/>
      <c r="W412" s="512"/>
      <c r="X412" s="512"/>
      <c r="Y412" s="512"/>
      <c r="Z412" s="512"/>
      <c r="AA412" s="512"/>
      <c r="AB412" s="512"/>
      <c r="AC412" s="512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</row>
    <row r="413" spans="1:42" ht="15.75" customHeight="1">
      <c r="A413" s="512"/>
      <c r="B413" s="512"/>
      <c r="C413" s="512"/>
      <c r="D413" s="512"/>
      <c r="E413" s="512"/>
      <c r="F413" s="512"/>
      <c r="G413" s="512"/>
      <c r="H413" s="512"/>
      <c r="I413" s="512"/>
      <c r="J413" s="512"/>
      <c r="K413" s="512"/>
      <c r="L413" s="512"/>
      <c r="M413" s="512"/>
      <c r="N413" s="512"/>
      <c r="O413" s="512"/>
      <c r="P413" s="512"/>
      <c r="Q413" s="512"/>
      <c r="R413" s="512"/>
      <c r="S413" s="512"/>
      <c r="T413" s="512"/>
      <c r="U413" s="512"/>
      <c r="V413" s="512"/>
      <c r="W413" s="512"/>
      <c r="X413" s="512"/>
      <c r="Y413" s="512"/>
      <c r="Z413" s="512"/>
      <c r="AA413" s="512"/>
      <c r="AB413" s="512"/>
      <c r="AC413" s="512"/>
      <c r="AD413" s="512"/>
      <c r="AE413" s="512"/>
      <c r="AF413" s="512"/>
      <c r="AG413" s="512"/>
      <c r="AH413" s="512"/>
      <c r="AI413" s="512"/>
      <c r="AJ413" s="512"/>
      <c r="AK413" s="512"/>
      <c r="AL413" s="512"/>
      <c r="AM413" s="512"/>
      <c r="AN413" s="512"/>
      <c r="AO413" s="512"/>
      <c r="AP413" s="512"/>
    </row>
    <row r="414" spans="1:42" ht="15.75" customHeight="1">
      <c r="A414" s="512"/>
      <c r="B414" s="512"/>
      <c r="C414" s="512"/>
      <c r="D414" s="512"/>
      <c r="E414" s="512"/>
      <c r="F414" s="512"/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/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  <c r="AO414" s="512"/>
      <c r="AP414" s="512"/>
    </row>
    <row r="415" spans="1:42" ht="15.75" customHeight="1">
      <c r="A415" s="512"/>
      <c r="B415" s="512"/>
      <c r="C415" s="512"/>
      <c r="D415" s="512"/>
      <c r="E415" s="512"/>
      <c r="F415" s="512"/>
      <c r="G415" s="512"/>
      <c r="H415" s="512"/>
      <c r="I415" s="512"/>
      <c r="J415" s="512"/>
      <c r="K415" s="512"/>
      <c r="L415" s="512"/>
      <c r="M415" s="512"/>
      <c r="N415" s="512"/>
      <c r="O415" s="512"/>
      <c r="P415" s="512"/>
      <c r="Q415" s="512"/>
      <c r="R415" s="512"/>
      <c r="S415" s="512"/>
      <c r="T415" s="512"/>
      <c r="U415" s="512"/>
      <c r="V415" s="512"/>
      <c r="W415" s="512"/>
      <c r="X415" s="512"/>
      <c r="Y415" s="512"/>
      <c r="Z415" s="512"/>
      <c r="AA415" s="512"/>
      <c r="AB415" s="512"/>
      <c r="AC415" s="512"/>
      <c r="AD415" s="512"/>
      <c r="AE415" s="512"/>
      <c r="AF415" s="512"/>
      <c r="AG415" s="512"/>
      <c r="AH415" s="512"/>
      <c r="AI415" s="512"/>
      <c r="AJ415" s="512"/>
      <c r="AK415" s="512"/>
      <c r="AL415" s="512"/>
      <c r="AM415" s="512"/>
      <c r="AN415" s="512"/>
      <c r="AO415" s="512"/>
      <c r="AP415" s="512"/>
    </row>
    <row r="416" spans="1:42" ht="15.75" customHeight="1">
      <c r="A416" s="512"/>
      <c r="B416" s="512"/>
      <c r="C416" s="512"/>
      <c r="D416" s="512"/>
      <c r="E416" s="512"/>
      <c r="F416" s="512"/>
      <c r="G416" s="512"/>
      <c r="H416" s="512"/>
      <c r="I416" s="512"/>
      <c r="J416" s="512"/>
      <c r="K416" s="512"/>
      <c r="L416" s="512"/>
      <c r="M416" s="512"/>
      <c r="N416" s="512"/>
      <c r="O416" s="512"/>
      <c r="P416" s="512"/>
      <c r="Q416" s="512"/>
      <c r="R416" s="512"/>
      <c r="S416" s="512"/>
      <c r="T416" s="512"/>
      <c r="U416" s="512"/>
      <c r="V416" s="512"/>
      <c r="W416" s="512"/>
      <c r="X416" s="512"/>
      <c r="Y416" s="512"/>
      <c r="Z416" s="512"/>
      <c r="AA416" s="512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  <c r="AO416" s="512"/>
      <c r="AP416" s="512"/>
    </row>
    <row r="417" spans="1:42" ht="15.75" customHeight="1">
      <c r="A417" s="512"/>
      <c r="B417" s="512"/>
      <c r="C417" s="512"/>
      <c r="D417" s="512"/>
      <c r="E417" s="512"/>
      <c r="F417" s="512"/>
      <c r="G417" s="512"/>
      <c r="H417" s="512"/>
      <c r="I417" s="512"/>
      <c r="J417" s="512"/>
      <c r="K417" s="512"/>
      <c r="L417" s="512"/>
      <c r="M417" s="512"/>
      <c r="N417" s="512"/>
      <c r="O417" s="512"/>
      <c r="P417" s="512"/>
      <c r="Q417" s="512"/>
      <c r="R417" s="512"/>
      <c r="S417" s="512"/>
      <c r="T417" s="512"/>
      <c r="U417" s="512"/>
      <c r="V417" s="512"/>
      <c r="W417" s="512"/>
      <c r="X417" s="512"/>
      <c r="Y417" s="512"/>
      <c r="Z417" s="512"/>
      <c r="AA417" s="512"/>
      <c r="AB417" s="512"/>
      <c r="AC417" s="512"/>
      <c r="AD417" s="512"/>
      <c r="AE417" s="512"/>
      <c r="AF417" s="512"/>
      <c r="AG417" s="512"/>
      <c r="AH417" s="512"/>
      <c r="AI417" s="512"/>
      <c r="AJ417" s="512"/>
      <c r="AK417" s="512"/>
      <c r="AL417" s="512"/>
      <c r="AM417" s="512"/>
      <c r="AN417" s="512"/>
      <c r="AO417" s="512"/>
      <c r="AP417" s="512"/>
    </row>
    <row r="418" spans="1:42" ht="15.75" customHeight="1">
      <c r="A418" s="512"/>
      <c r="B418" s="512"/>
      <c r="C418" s="512"/>
      <c r="D418" s="512"/>
      <c r="E418" s="512"/>
      <c r="F418" s="512"/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/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  <c r="AO418" s="512"/>
      <c r="AP418" s="512"/>
    </row>
    <row r="419" spans="1:42" ht="15.75" customHeight="1">
      <c r="A419" s="512"/>
      <c r="B419" s="512"/>
      <c r="C419" s="512"/>
      <c r="D419" s="512"/>
      <c r="E419" s="512"/>
      <c r="F419" s="512"/>
      <c r="G419" s="512"/>
      <c r="H419" s="512"/>
      <c r="I419" s="512"/>
      <c r="J419" s="512"/>
      <c r="K419" s="512"/>
      <c r="L419" s="512"/>
      <c r="M419" s="512"/>
      <c r="N419" s="512"/>
      <c r="O419" s="512"/>
      <c r="P419" s="512"/>
      <c r="Q419" s="512"/>
      <c r="R419" s="512"/>
      <c r="S419" s="512"/>
      <c r="T419" s="512"/>
      <c r="U419" s="512"/>
      <c r="V419" s="512"/>
      <c r="W419" s="512"/>
      <c r="X419" s="512"/>
      <c r="Y419" s="512"/>
      <c r="Z419" s="512"/>
      <c r="AA419" s="512"/>
      <c r="AB419" s="512"/>
      <c r="AC419" s="512"/>
      <c r="AD419" s="512"/>
      <c r="AE419" s="512"/>
      <c r="AF419" s="512"/>
      <c r="AG419" s="512"/>
      <c r="AH419" s="512"/>
      <c r="AI419" s="512"/>
      <c r="AJ419" s="512"/>
      <c r="AK419" s="512"/>
      <c r="AL419" s="512"/>
      <c r="AM419" s="512"/>
      <c r="AN419" s="512"/>
      <c r="AO419" s="512"/>
      <c r="AP419" s="512"/>
    </row>
    <row r="420" spans="1:42" ht="15.75" customHeight="1">
      <c r="A420" s="512"/>
      <c r="B420" s="512"/>
      <c r="C420" s="512"/>
      <c r="D420" s="512"/>
      <c r="E420" s="512"/>
      <c r="F420" s="512"/>
      <c r="G420" s="512"/>
      <c r="H420" s="512"/>
      <c r="I420" s="512"/>
      <c r="J420" s="512"/>
      <c r="K420" s="512"/>
      <c r="L420" s="512"/>
      <c r="M420" s="512"/>
      <c r="N420" s="512"/>
      <c r="O420" s="512"/>
      <c r="P420" s="512"/>
      <c r="Q420" s="512"/>
      <c r="R420" s="512"/>
      <c r="S420" s="512"/>
      <c r="T420" s="512"/>
      <c r="U420" s="512"/>
      <c r="V420" s="512"/>
      <c r="W420" s="512"/>
      <c r="X420" s="512"/>
      <c r="Y420" s="512"/>
      <c r="Z420" s="512"/>
      <c r="AA420" s="512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  <c r="AO420" s="512"/>
      <c r="AP420" s="512"/>
    </row>
    <row r="421" spans="1:42" ht="15.75" customHeight="1">
      <c r="A421" s="512"/>
      <c r="B421" s="512"/>
      <c r="C421" s="512"/>
      <c r="D421" s="512"/>
      <c r="E421" s="512"/>
      <c r="F421" s="512"/>
      <c r="G421" s="512"/>
      <c r="H421" s="512"/>
      <c r="I421" s="512"/>
      <c r="J421" s="512"/>
      <c r="K421" s="512"/>
      <c r="L421" s="512"/>
      <c r="M421" s="512"/>
      <c r="N421" s="512"/>
      <c r="O421" s="512"/>
      <c r="P421" s="512"/>
      <c r="Q421" s="512"/>
      <c r="R421" s="512"/>
      <c r="S421" s="512"/>
      <c r="T421" s="512"/>
      <c r="U421" s="512"/>
      <c r="V421" s="512"/>
      <c r="W421" s="512"/>
      <c r="X421" s="512"/>
      <c r="Y421" s="512"/>
      <c r="Z421" s="512"/>
      <c r="AA421" s="512"/>
      <c r="AB421" s="512"/>
      <c r="AC421" s="512"/>
      <c r="AD421" s="512"/>
      <c r="AE421" s="512"/>
      <c r="AF421" s="512"/>
      <c r="AG421" s="512"/>
      <c r="AH421" s="512"/>
      <c r="AI421" s="512"/>
      <c r="AJ421" s="512"/>
      <c r="AK421" s="512"/>
      <c r="AL421" s="512"/>
      <c r="AM421" s="512"/>
      <c r="AN421" s="512"/>
      <c r="AO421" s="512"/>
      <c r="AP421" s="512"/>
    </row>
    <row r="422" spans="1:42" ht="15.75" customHeight="1">
      <c r="A422" s="512"/>
      <c r="B422" s="512"/>
      <c r="C422" s="512"/>
      <c r="D422" s="512"/>
      <c r="E422" s="512"/>
      <c r="F422" s="512"/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/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  <c r="AO422" s="512"/>
      <c r="AP422" s="512"/>
    </row>
    <row r="423" spans="1:42" ht="15.75" customHeight="1">
      <c r="A423" s="512"/>
      <c r="B423" s="512"/>
      <c r="C423" s="512"/>
      <c r="D423" s="512"/>
      <c r="E423" s="512"/>
      <c r="F423" s="512"/>
      <c r="G423" s="512"/>
      <c r="H423" s="512"/>
      <c r="I423" s="512"/>
      <c r="J423" s="512"/>
      <c r="K423" s="512"/>
      <c r="L423" s="512"/>
      <c r="M423" s="512"/>
      <c r="N423" s="512"/>
      <c r="O423" s="512"/>
      <c r="P423" s="512"/>
      <c r="Q423" s="512"/>
      <c r="R423" s="512"/>
      <c r="S423" s="512"/>
      <c r="T423" s="512"/>
      <c r="U423" s="512"/>
      <c r="V423" s="512"/>
      <c r="W423" s="512"/>
      <c r="X423" s="512"/>
      <c r="Y423" s="512"/>
      <c r="Z423" s="512"/>
      <c r="AA423" s="512"/>
      <c r="AB423" s="512"/>
      <c r="AC423" s="512"/>
      <c r="AD423" s="512"/>
      <c r="AE423" s="512"/>
      <c r="AF423" s="512"/>
      <c r="AG423" s="512"/>
      <c r="AH423" s="512"/>
      <c r="AI423" s="512"/>
      <c r="AJ423" s="512"/>
      <c r="AK423" s="512"/>
      <c r="AL423" s="512"/>
      <c r="AM423" s="512"/>
      <c r="AN423" s="512"/>
      <c r="AO423" s="512"/>
      <c r="AP423" s="512"/>
    </row>
    <row r="424" spans="1:42" ht="15.75" customHeight="1">
      <c r="A424" s="512"/>
      <c r="B424" s="512"/>
      <c r="C424" s="512"/>
      <c r="D424" s="512"/>
      <c r="E424" s="512"/>
      <c r="F424" s="512"/>
      <c r="G424" s="512"/>
      <c r="H424" s="512"/>
      <c r="I424" s="512"/>
      <c r="J424" s="512"/>
      <c r="K424" s="512"/>
      <c r="L424" s="512"/>
      <c r="M424" s="512"/>
      <c r="N424" s="512"/>
      <c r="O424" s="512"/>
      <c r="P424" s="512"/>
      <c r="Q424" s="512"/>
      <c r="R424" s="512"/>
      <c r="S424" s="512"/>
      <c r="T424" s="512"/>
      <c r="U424" s="512"/>
      <c r="V424" s="512"/>
      <c r="W424" s="512"/>
      <c r="X424" s="512"/>
      <c r="Y424" s="512"/>
      <c r="Z424" s="512"/>
      <c r="AA424" s="512"/>
      <c r="AB424" s="512"/>
      <c r="AC424" s="512"/>
      <c r="AD424" s="512"/>
      <c r="AE424" s="512"/>
      <c r="AF424" s="512"/>
      <c r="AG424" s="512"/>
      <c r="AH424" s="512"/>
      <c r="AI424" s="512"/>
      <c r="AJ424" s="512"/>
      <c r="AK424" s="512"/>
      <c r="AL424" s="512"/>
      <c r="AM424" s="512"/>
      <c r="AN424" s="512"/>
      <c r="AO424" s="512"/>
      <c r="AP424" s="512"/>
    </row>
    <row r="425" spans="1:42" ht="15.75" customHeight="1">
      <c r="A425" s="512"/>
      <c r="B425" s="512"/>
      <c r="C425" s="512"/>
      <c r="D425" s="512"/>
      <c r="E425" s="512"/>
      <c r="F425" s="512"/>
      <c r="G425" s="512"/>
      <c r="H425" s="512"/>
      <c r="I425" s="512"/>
      <c r="J425" s="512"/>
      <c r="K425" s="512"/>
      <c r="L425" s="512"/>
      <c r="M425" s="512"/>
      <c r="N425" s="512"/>
      <c r="O425" s="512"/>
      <c r="P425" s="512"/>
      <c r="Q425" s="512"/>
      <c r="R425" s="512"/>
      <c r="S425" s="512"/>
      <c r="T425" s="512"/>
      <c r="U425" s="512"/>
      <c r="V425" s="512"/>
      <c r="W425" s="512"/>
      <c r="X425" s="512"/>
      <c r="Y425" s="512"/>
      <c r="Z425" s="512"/>
      <c r="AA425" s="512"/>
      <c r="AB425" s="512"/>
      <c r="AC425" s="512"/>
      <c r="AD425" s="512"/>
      <c r="AE425" s="512"/>
      <c r="AF425" s="512"/>
      <c r="AG425" s="512"/>
      <c r="AH425" s="512"/>
      <c r="AI425" s="512"/>
      <c r="AJ425" s="512"/>
      <c r="AK425" s="512"/>
      <c r="AL425" s="512"/>
      <c r="AM425" s="512"/>
      <c r="AN425" s="512"/>
      <c r="AO425" s="512"/>
      <c r="AP425" s="512"/>
    </row>
    <row r="426" spans="1:42" ht="15.75" customHeight="1">
      <c r="A426" s="512"/>
      <c r="B426" s="512"/>
      <c r="C426" s="512"/>
      <c r="D426" s="512"/>
      <c r="E426" s="512"/>
      <c r="F426" s="512"/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/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  <c r="AO426" s="512"/>
      <c r="AP426" s="512"/>
    </row>
    <row r="427" spans="1:42" ht="15.75" customHeight="1">
      <c r="A427" s="512"/>
      <c r="B427" s="512"/>
      <c r="C427" s="512"/>
      <c r="D427" s="512"/>
      <c r="E427" s="512"/>
      <c r="F427" s="512"/>
      <c r="G427" s="512"/>
      <c r="H427" s="512"/>
      <c r="I427" s="512"/>
      <c r="J427" s="512"/>
      <c r="K427" s="512"/>
      <c r="L427" s="512"/>
      <c r="M427" s="512"/>
      <c r="N427" s="512"/>
      <c r="O427" s="512"/>
      <c r="P427" s="512"/>
      <c r="Q427" s="512"/>
      <c r="R427" s="512"/>
      <c r="S427" s="512"/>
      <c r="T427" s="512"/>
      <c r="U427" s="512"/>
      <c r="V427" s="512"/>
      <c r="W427" s="512"/>
      <c r="X427" s="512"/>
      <c r="Y427" s="512"/>
      <c r="Z427" s="512"/>
      <c r="AA427" s="512"/>
      <c r="AB427" s="512"/>
      <c r="AC427" s="512"/>
      <c r="AD427" s="512"/>
      <c r="AE427" s="512"/>
      <c r="AF427" s="512"/>
      <c r="AG427" s="512"/>
      <c r="AH427" s="512"/>
      <c r="AI427" s="512"/>
      <c r="AJ427" s="512"/>
      <c r="AK427" s="512"/>
      <c r="AL427" s="512"/>
      <c r="AM427" s="512"/>
      <c r="AN427" s="512"/>
      <c r="AO427" s="512"/>
      <c r="AP427" s="512"/>
    </row>
    <row r="428" spans="1:42" ht="15.75" customHeight="1">
      <c r="A428" s="512"/>
      <c r="B428" s="51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2"/>
      <c r="V428" s="512"/>
      <c r="W428" s="512"/>
      <c r="X428" s="512"/>
      <c r="Y428" s="512"/>
      <c r="Z428" s="512"/>
      <c r="AA428" s="512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  <c r="AO428" s="512"/>
      <c r="AP428" s="512"/>
    </row>
    <row r="429" spans="1:42" ht="15.75" customHeight="1">
      <c r="A429" s="512"/>
      <c r="B429" s="512"/>
      <c r="C429" s="512"/>
      <c r="D429" s="512"/>
      <c r="E429" s="512"/>
      <c r="F429" s="512"/>
      <c r="G429" s="512"/>
      <c r="H429" s="512"/>
      <c r="I429" s="512"/>
      <c r="J429" s="512"/>
      <c r="K429" s="512"/>
      <c r="L429" s="512"/>
      <c r="M429" s="512"/>
      <c r="N429" s="512"/>
      <c r="O429" s="512"/>
      <c r="P429" s="512"/>
      <c r="Q429" s="512"/>
      <c r="R429" s="512"/>
      <c r="S429" s="512"/>
      <c r="T429" s="512"/>
      <c r="U429" s="512"/>
      <c r="V429" s="512"/>
      <c r="W429" s="512"/>
      <c r="X429" s="512"/>
      <c r="Y429" s="512"/>
      <c r="Z429" s="512"/>
      <c r="AA429" s="512"/>
      <c r="AB429" s="512"/>
      <c r="AC429" s="512"/>
      <c r="AD429" s="512"/>
      <c r="AE429" s="512"/>
      <c r="AF429" s="512"/>
      <c r="AG429" s="512"/>
      <c r="AH429" s="512"/>
      <c r="AI429" s="512"/>
      <c r="AJ429" s="512"/>
      <c r="AK429" s="512"/>
      <c r="AL429" s="512"/>
      <c r="AM429" s="512"/>
      <c r="AN429" s="512"/>
      <c r="AO429" s="512"/>
      <c r="AP429" s="512"/>
    </row>
    <row r="430" spans="1:42" ht="15.75" customHeight="1">
      <c r="A430" s="512"/>
      <c r="B430" s="512"/>
      <c r="C430" s="512"/>
      <c r="D430" s="512"/>
      <c r="E430" s="512"/>
      <c r="F430" s="512"/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/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</row>
    <row r="431" spans="1:42" ht="15.75" customHeight="1">
      <c r="A431" s="512"/>
      <c r="B431" s="512"/>
      <c r="C431" s="512"/>
      <c r="D431" s="512"/>
      <c r="E431" s="512"/>
      <c r="F431" s="512"/>
      <c r="G431" s="512"/>
      <c r="H431" s="512"/>
      <c r="I431" s="512"/>
      <c r="J431" s="512"/>
      <c r="K431" s="512"/>
      <c r="L431" s="512"/>
      <c r="M431" s="512"/>
      <c r="N431" s="512"/>
      <c r="O431" s="512"/>
      <c r="P431" s="512"/>
      <c r="Q431" s="512"/>
      <c r="R431" s="512"/>
      <c r="S431" s="512"/>
      <c r="T431" s="512"/>
      <c r="U431" s="512"/>
      <c r="V431" s="512"/>
      <c r="W431" s="512"/>
      <c r="X431" s="512"/>
      <c r="Y431" s="512"/>
      <c r="Z431" s="512"/>
      <c r="AA431" s="512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  <c r="AO431" s="512"/>
      <c r="AP431" s="512"/>
    </row>
    <row r="432" spans="1:42" ht="15.75" customHeight="1">
      <c r="A432" s="512"/>
      <c r="B432" s="512"/>
      <c r="C432" s="512"/>
      <c r="D432" s="512"/>
      <c r="E432" s="512"/>
      <c r="F432" s="512"/>
      <c r="G432" s="512"/>
      <c r="H432" s="512"/>
      <c r="I432" s="512"/>
      <c r="J432" s="512"/>
      <c r="K432" s="512"/>
      <c r="L432" s="512"/>
      <c r="M432" s="512"/>
      <c r="N432" s="512"/>
      <c r="O432" s="512"/>
      <c r="P432" s="512"/>
      <c r="Q432" s="512"/>
      <c r="R432" s="512"/>
      <c r="S432" s="512"/>
      <c r="T432" s="512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  <c r="AO432" s="512"/>
      <c r="AP432" s="512"/>
    </row>
    <row r="433" spans="1:42" ht="15.75" customHeight="1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  <c r="AO433" s="512"/>
      <c r="AP433" s="512"/>
    </row>
    <row r="434" spans="1:42" ht="15.75" customHeight="1">
      <c r="A434" s="512"/>
      <c r="B434" s="512"/>
      <c r="C434" s="512"/>
      <c r="D434" s="512"/>
      <c r="E434" s="512"/>
      <c r="F434" s="512"/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</row>
    <row r="435" spans="1:42" ht="15.75" customHeight="1">
      <c r="A435" s="512"/>
      <c r="B435" s="512"/>
      <c r="C435" s="512"/>
      <c r="D435" s="512"/>
      <c r="E435" s="512"/>
      <c r="F435" s="512"/>
      <c r="G435" s="512"/>
      <c r="H435" s="512"/>
      <c r="I435" s="512"/>
      <c r="J435" s="512"/>
      <c r="K435" s="512"/>
      <c r="L435" s="512"/>
      <c r="M435" s="512"/>
      <c r="N435" s="512"/>
      <c r="O435" s="512"/>
      <c r="P435" s="512"/>
      <c r="Q435" s="512"/>
      <c r="R435" s="512"/>
      <c r="S435" s="512"/>
      <c r="T435" s="512"/>
      <c r="U435" s="512"/>
      <c r="V435" s="512"/>
      <c r="W435" s="512"/>
      <c r="X435" s="512"/>
      <c r="Y435" s="512"/>
      <c r="Z435" s="512"/>
      <c r="AA435" s="512"/>
      <c r="AB435" s="512"/>
      <c r="AC435" s="512"/>
      <c r="AD435" s="512"/>
      <c r="AE435" s="512"/>
      <c r="AF435" s="512"/>
      <c r="AG435" s="512"/>
      <c r="AH435" s="512"/>
      <c r="AI435" s="512"/>
      <c r="AJ435" s="512"/>
      <c r="AK435" s="512"/>
      <c r="AL435" s="512"/>
      <c r="AM435" s="512"/>
      <c r="AN435" s="512"/>
      <c r="AO435" s="512"/>
      <c r="AP435" s="512"/>
    </row>
    <row r="436" spans="1:42" ht="15.75" customHeight="1">
      <c r="A436" s="512"/>
      <c r="B436" s="512"/>
      <c r="C436" s="512"/>
      <c r="D436" s="512"/>
      <c r="E436" s="512"/>
      <c r="F436" s="512"/>
      <c r="G436" s="512"/>
      <c r="H436" s="512"/>
      <c r="I436" s="512"/>
      <c r="J436" s="512"/>
      <c r="K436" s="512"/>
      <c r="L436" s="512"/>
      <c r="M436" s="512"/>
      <c r="N436" s="512"/>
      <c r="O436" s="512"/>
      <c r="P436" s="512"/>
      <c r="Q436" s="512"/>
      <c r="R436" s="512"/>
      <c r="S436" s="512"/>
      <c r="T436" s="512"/>
      <c r="U436" s="512"/>
      <c r="V436" s="512"/>
      <c r="W436" s="512"/>
      <c r="X436" s="512"/>
      <c r="Y436" s="512"/>
      <c r="Z436" s="512"/>
      <c r="AA436" s="512"/>
      <c r="AB436" s="512"/>
      <c r="AC436" s="512"/>
      <c r="AD436" s="512"/>
      <c r="AE436" s="512"/>
      <c r="AF436" s="512"/>
      <c r="AG436" s="512"/>
      <c r="AH436" s="512"/>
      <c r="AI436" s="512"/>
      <c r="AJ436" s="512"/>
      <c r="AK436" s="512"/>
      <c r="AL436" s="512"/>
      <c r="AM436" s="512"/>
      <c r="AN436" s="512"/>
      <c r="AO436" s="512"/>
      <c r="AP436" s="512"/>
    </row>
    <row r="437" spans="1:42" ht="15.75" customHeight="1">
      <c r="A437" s="512"/>
      <c r="B437" s="512"/>
      <c r="C437" s="512"/>
      <c r="D437" s="512"/>
      <c r="E437" s="512"/>
      <c r="F437" s="512"/>
      <c r="G437" s="512"/>
      <c r="H437" s="512"/>
      <c r="I437" s="512"/>
      <c r="J437" s="512"/>
      <c r="K437" s="512"/>
      <c r="L437" s="512"/>
      <c r="M437" s="512"/>
      <c r="N437" s="512"/>
      <c r="O437" s="512"/>
      <c r="P437" s="512"/>
      <c r="Q437" s="512"/>
      <c r="R437" s="512"/>
      <c r="S437" s="512"/>
      <c r="T437" s="512"/>
      <c r="U437" s="512"/>
      <c r="V437" s="512"/>
      <c r="W437" s="512"/>
      <c r="X437" s="512"/>
      <c r="Y437" s="512"/>
      <c r="Z437" s="512"/>
      <c r="AA437" s="512"/>
      <c r="AB437" s="512"/>
      <c r="AC437" s="512"/>
      <c r="AD437" s="512"/>
      <c r="AE437" s="512"/>
      <c r="AF437" s="512"/>
      <c r="AG437" s="512"/>
      <c r="AH437" s="512"/>
      <c r="AI437" s="512"/>
      <c r="AJ437" s="512"/>
      <c r="AK437" s="512"/>
      <c r="AL437" s="512"/>
      <c r="AM437" s="512"/>
      <c r="AN437" s="512"/>
      <c r="AO437" s="512"/>
      <c r="AP437" s="512"/>
    </row>
    <row r="438" spans="1:42" ht="15.75" customHeight="1">
      <c r="A438" s="512"/>
      <c r="B438" s="512"/>
      <c r="C438" s="512"/>
      <c r="D438" s="512"/>
      <c r="E438" s="512"/>
      <c r="F438" s="512"/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/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  <c r="AO438" s="512"/>
      <c r="AP438" s="512"/>
    </row>
    <row r="439" spans="1:42" ht="15.75" customHeight="1">
      <c r="A439" s="512"/>
      <c r="B439" s="512"/>
      <c r="C439" s="512"/>
      <c r="D439" s="512"/>
      <c r="E439" s="512"/>
      <c r="F439" s="512"/>
      <c r="G439" s="512"/>
      <c r="H439" s="512"/>
      <c r="I439" s="512"/>
      <c r="J439" s="512"/>
      <c r="K439" s="512"/>
      <c r="L439" s="512"/>
      <c r="M439" s="512"/>
      <c r="N439" s="512"/>
      <c r="O439" s="512"/>
      <c r="P439" s="512"/>
      <c r="Q439" s="512"/>
      <c r="R439" s="512"/>
      <c r="S439" s="512"/>
      <c r="T439" s="512"/>
      <c r="U439" s="512"/>
      <c r="V439" s="512"/>
      <c r="W439" s="512"/>
      <c r="X439" s="512"/>
      <c r="Y439" s="512"/>
      <c r="Z439" s="512"/>
      <c r="AA439" s="512"/>
      <c r="AB439" s="512"/>
      <c r="AC439" s="512"/>
      <c r="AD439" s="512"/>
      <c r="AE439" s="512"/>
      <c r="AF439" s="512"/>
      <c r="AG439" s="512"/>
      <c r="AH439" s="512"/>
      <c r="AI439" s="512"/>
      <c r="AJ439" s="512"/>
      <c r="AK439" s="512"/>
      <c r="AL439" s="512"/>
      <c r="AM439" s="512"/>
      <c r="AN439" s="512"/>
      <c r="AO439" s="512"/>
      <c r="AP439" s="512"/>
    </row>
    <row r="440" spans="1:42" ht="15.75" customHeight="1">
      <c r="A440" s="512"/>
      <c r="B440" s="512"/>
      <c r="C440" s="512"/>
      <c r="D440" s="512"/>
      <c r="E440" s="512"/>
      <c r="F440" s="512"/>
      <c r="G440" s="512"/>
      <c r="H440" s="512"/>
      <c r="I440" s="512"/>
      <c r="J440" s="512"/>
      <c r="K440" s="512"/>
      <c r="L440" s="512"/>
      <c r="M440" s="512"/>
      <c r="N440" s="512"/>
      <c r="O440" s="512"/>
      <c r="P440" s="512"/>
      <c r="Q440" s="512"/>
      <c r="R440" s="512"/>
      <c r="S440" s="512"/>
      <c r="T440" s="512"/>
      <c r="U440" s="512"/>
      <c r="V440" s="512"/>
      <c r="W440" s="512"/>
      <c r="X440" s="512"/>
      <c r="Y440" s="512"/>
      <c r="Z440" s="512"/>
      <c r="AA440" s="512"/>
      <c r="AB440" s="512"/>
      <c r="AC440" s="512"/>
      <c r="AD440" s="512"/>
      <c r="AE440" s="512"/>
      <c r="AF440" s="512"/>
      <c r="AG440" s="512"/>
      <c r="AH440" s="512"/>
      <c r="AI440" s="512"/>
      <c r="AJ440" s="512"/>
      <c r="AK440" s="512"/>
      <c r="AL440" s="512"/>
      <c r="AM440" s="512"/>
      <c r="AN440" s="512"/>
      <c r="AO440" s="512"/>
      <c r="AP440" s="512"/>
    </row>
    <row r="441" spans="1:42" ht="15.75" customHeight="1">
      <c r="A441" s="512"/>
      <c r="B441" s="512"/>
      <c r="C441" s="512"/>
      <c r="D441" s="512"/>
      <c r="E441" s="512"/>
      <c r="F441" s="512"/>
      <c r="G441" s="512"/>
      <c r="H441" s="512"/>
      <c r="I441" s="512"/>
      <c r="J441" s="512"/>
      <c r="K441" s="512"/>
      <c r="L441" s="512"/>
      <c r="M441" s="512"/>
      <c r="N441" s="512"/>
      <c r="O441" s="512"/>
      <c r="P441" s="512"/>
      <c r="Q441" s="512"/>
      <c r="R441" s="512"/>
      <c r="S441" s="512"/>
      <c r="T441" s="512"/>
      <c r="U441" s="512"/>
      <c r="V441" s="512"/>
      <c r="W441" s="512"/>
      <c r="X441" s="512"/>
      <c r="Y441" s="512"/>
      <c r="Z441" s="512"/>
      <c r="AA441" s="512"/>
      <c r="AB441" s="512"/>
      <c r="AC441" s="512"/>
      <c r="AD441" s="512"/>
      <c r="AE441" s="512"/>
      <c r="AF441" s="512"/>
      <c r="AG441" s="512"/>
      <c r="AH441" s="512"/>
      <c r="AI441" s="512"/>
      <c r="AJ441" s="512"/>
      <c r="AK441" s="512"/>
      <c r="AL441" s="512"/>
      <c r="AM441" s="512"/>
      <c r="AN441" s="512"/>
      <c r="AO441" s="512"/>
      <c r="AP441" s="512"/>
    </row>
    <row r="442" spans="1:42" ht="15.75" customHeight="1">
      <c r="A442" s="512"/>
      <c r="B442" s="512"/>
      <c r="C442" s="512"/>
      <c r="D442" s="512"/>
      <c r="E442" s="512"/>
      <c r="F442" s="512"/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/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  <c r="AO442" s="512"/>
      <c r="AP442" s="512"/>
    </row>
    <row r="443" spans="1:42" ht="15.75" customHeight="1">
      <c r="A443" s="512"/>
      <c r="B443" s="512"/>
      <c r="C443" s="512"/>
      <c r="D443" s="512"/>
      <c r="E443" s="512"/>
      <c r="F443" s="512"/>
      <c r="G443" s="512"/>
      <c r="H443" s="512"/>
      <c r="I443" s="512"/>
      <c r="J443" s="512"/>
      <c r="K443" s="512"/>
      <c r="L443" s="512"/>
      <c r="M443" s="512"/>
      <c r="N443" s="512"/>
      <c r="O443" s="512"/>
      <c r="P443" s="512"/>
      <c r="Q443" s="512"/>
      <c r="R443" s="512"/>
      <c r="S443" s="512"/>
      <c r="T443" s="512"/>
      <c r="U443" s="512"/>
      <c r="V443" s="512"/>
      <c r="W443" s="512"/>
      <c r="X443" s="512"/>
      <c r="Y443" s="512"/>
      <c r="Z443" s="512"/>
      <c r="AA443" s="512"/>
      <c r="AB443" s="512"/>
      <c r="AC443" s="512"/>
      <c r="AD443" s="512"/>
      <c r="AE443" s="512"/>
      <c r="AF443" s="512"/>
      <c r="AG443" s="512"/>
      <c r="AH443" s="512"/>
      <c r="AI443" s="512"/>
      <c r="AJ443" s="512"/>
      <c r="AK443" s="512"/>
      <c r="AL443" s="512"/>
      <c r="AM443" s="512"/>
      <c r="AN443" s="512"/>
      <c r="AO443" s="512"/>
      <c r="AP443" s="512"/>
    </row>
    <row r="444" spans="1:42" ht="15.75" customHeight="1">
      <c r="A444" s="512"/>
      <c r="B444" s="512"/>
      <c r="C444" s="512"/>
      <c r="D444" s="512"/>
      <c r="E444" s="512"/>
      <c r="F444" s="512"/>
      <c r="G444" s="512"/>
      <c r="H444" s="512"/>
      <c r="I444" s="512"/>
      <c r="J444" s="512"/>
      <c r="K444" s="512"/>
      <c r="L444" s="512"/>
      <c r="M444" s="512"/>
      <c r="N444" s="512"/>
      <c r="O444" s="512"/>
      <c r="P444" s="512"/>
      <c r="Q444" s="512"/>
      <c r="R444" s="512"/>
      <c r="S444" s="512"/>
      <c r="T444" s="512"/>
      <c r="U444" s="512"/>
      <c r="V444" s="512"/>
      <c r="W444" s="512"/>
      <c r="X444" s="512"/>
      <c r="Y444" s="512"/>
      <c r="Z444" s="512"/>
      <c r="AA444" s="512"/>
      <c r="AB444" s="512"/>
      <c r="AC444" s="512"/>
      <c r="AD444" s="512"/>
      <c r="AE444" s="512"/>
      <c r="AF444" s="512"/>
      <c r="AG444" s="512"/>
      <c r="AH444" s="512"/>
      <c r="AI444" s="512"/>
      <c r="AJ444" s="512"/>
      <c r="AK444" s="512"/>
      <c r="AL444" s="512"/>
      <c r="AM444" s="512"/>
      <c r="AN444" s="512"/>
      <c r="AO444" s="512"/>
      <c r="AP444" s="512"/>
    </row>
    <row r="445" spans="1:42" ht="15.75" customHeight="1">
      <c r="A445" s="512"/>
      <c r="B445" s="512"/>
      <c r="C445" s="512"/>
      <c r="D445" s="512"/>
      <c r="E445" s="512"/>
      <c r="F445" s="512"/>
      <c r="G445" s="512"/>
      <c r="H445" s="512"/>
      <c r="I445" s="512"/>
      <c r="J445" s="512"/>
      <c r="K445" s="512"/>
      <c r="L445" s="512"/>
      <c r="M445" s="512"/>
      <c r="N445" s="512"/>
      <c r="O445" s="512"/>
      <c r="P445" s="512"/>
      <c r="Q445" s="512"/>
      <c r="R445" s="512"/>
      <c r="S445" s="512"/>
      <c r="T445" s="512"/>
      <c r="U445" s="512"/>
      <c r="V445" s="512"/>
      <c r="W445" s="512"/>
      <c r="X445" s="512"/>
      <c r="Y445" s="512"/>
      <c r="Z445" s="512"/>
      <c r="AA445" s="512"/>
      <c r="AB445" s="512"/>
      <c r="AC445" s="512"/>
      <c r="AD445" s="512"/>
      <c r="AE445" s="512"/>
      <c r="AF445" s="512"/>
      <c r="AG445" s="512"/>
      <c r="AH445" s="512"/>
      <c r="AI445" s="512"/>
      <c r="AJ445" s="512"/>
      <c r="AK445" s="512"/>
      <c r="AL445" s="512"/>
      <c r="AM445" s="512"/>
      <c r="AN445" s="512"/>
      <c r="AO445" s="512"/>
      <c r="AP445" s="512"/>
    </row>
    <row r="446" spans="1:42" ht="15.75" customHeight="1">
      <c r="A446" s="512"/>
      <c r="B446" s="512"/>
      <c r="C446" s="512"/>
      <c r="D446" s="512"/>
      <c r="E446" s="512"/>
      <c r="F446" s="512"/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/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  <c r="AO446" s="512"/>
      <c r="AP446" s="512"/>
    </row>
    <row r="447" spans="1:42" ht="15.75" customHeight="1">
      <c r="A447" s="512"/>
      <c r="B447" s="512"/>
      <c r="C447" s="512"/>
      <c r="D447" s="512"/>
      <c r="E447" s="512"/>
      <c r="F447" s="512"/>
      <c r="G447" s="512"/>
      <c r="H447" s="512"/>
      <c r="I447" s="512"/>
      <c r="J447" s="512"/>
      <c r="K447" s="512"/>
      <c r="L447" s="512"/>
      <c r="M447" s="512"/>
      <c r="N447" s="512"/>
      <c r="O447" s="512"/>
      <c r="P447" s="512"/>
      <c r="Q447" s="512"/>
      <c r="R447" s="512"/>
      <c r="S447" s="512"/>
      <c r="T447" s="512"/>
      <c r="U447" s="512"/>
      <c r="V447" s="512"/>
      <c r="W447" s="512"/>
      <c r="X447" s="512"/>
      <c r="Y447" s="512"/>
      <c r="Z447" s="512"/>
      <c r="AA447" s="512"/>
      <c r="AB447" s="512"/>
      <c r="AC447" s="512"/>
      <c r="AD447" s="512"/>
      <c r="AE447" s="512"/>
      <c r="AF447" s="512"/>
      <c r="AG447" s="512"/>
      <c r="AH447" s="512"/>
      <c r="AI447" s="512"/>
      <c r="AJ447" s="512"/>
      <c r="AK447" s="512"/>
      <c r="AL447" s="512"/>
      <c r="AM447" s="512"/>
      <c r="AN447" s="512"/>
      <c r="AO447" s="512"/>
      <c r="AP447" s="512"/>
    </row>
    <row r="448" spans="1:42" ht="15.75" customHeight="1">
      <c r="A448" s="512"/>
      <c r="B448" s="512"/>
      <c r="C448" s="512"/>
      <c r="D448" s="512"/>
      <c r="E448" s="512"/>
      <c r="F448" s="512"/>
      <c r="G448" s="512"/>
      <c r="H448" s="512"/>
      <c r="I448" s="512"/>
      <c r="J448" s="512"/>
      <c r="K448" s="512"/>
      <c r="L448" s="512"/>
      <c r="M448" s="512"/>
      <c r="N448" s="512"/>
      <c r="O448" s="512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2"/>
      <c r="AC448" s="512"/>
      <c r="AD448" s="512"/>
      <c r="AE448" s="512"/>
      <c r="AF448" s="512"/>
      <c r="AG448" s="512"/>
      <c r="AH448" s="512"/>
      <c r="AI448" s="512"/>
      <c r="AJ448" s="512"/>
      <c r="AK448" s="512"/>
      <c r="AL448" s="512"/>
      <c r="AM448" s="512"/>
      <c r="AN448" s="512"/>
      <c r="AO448" s="512"/>
      <c r="AP448" s="512"/>
    </row>
    <row r="449" spans="1:42" ht="15.75" customHeight="1">
      <c r="A449" s="512"/>
      <c r="B449" s="512"/>
      <c r="C449" s="512"/>
      <c r="D449" s="512"/>
      <c r="E449" s="512"/>
      <c r="F449" s="512"/>
      <c r="G449" s="512"/>
      <c r="H449" s="512"/>
      <c r="I449" s="512"/>
      <c r="J449" s="512"/>
      <c r="K449" s="512"/>
      <c r="L449" s="512"/>
      <c r="M449" s="512"/>
      <c r="N449" s="512"/>
      <c r="O449" s="512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  <c r="AO449" s="512"/>
      <c r="AP449" s="512"/>
    </row>
    <row r="450" spans="1:42" ht="15.75" customHeight="1">
      <c r="A450" s="512"/>
      <c r="B450" s="512"/>
      <c r="C450" s="512"/>
      <c r="D450" s="512"/>
      <c r="E450" s="512"/>
      <c r="F450" s="512"/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/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  <c r="AO450" s="512"/>
      <c r="AP450" s="512"/>
    </row>
    <row r="451" spans="1:42" ht="15.75" customHeight="1">
      <c r="A451" s="512"/>
      <c r="B451" s="512"/>
      <c r="C451" s="512"/>
      <c r="D451" s="512"/>
      <c r="E451" s="512"/>
      <c r="F451" s="512"/>
      <c r="G451" s="512"/>
      <c r="H451" s="512"/>
      <c r="I451" s="512"/>
      <c r="J451" s="512"/>
      <c r="K451" s="512"/>
      <c r="L451" s="512"/>
      <c r="M451" s="512"/>
      <c r="N451" s="512"/>
      <c r="O451" s="512"/>
      <c r="P451" s="512"/>
      <c r="Q451" s="512"/>
      <c r="R451" s="512"/>
      <c r="S451" s="512"/>
      <c r="T451" s="512"/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  <c r="AO451" s="512"/>
      <c r="AP451" s="512"/>
    </row>
    <row r="452" spans="1:42" ht="15.75" customHeight="1">
      <c r="A452" s="512"/>
      <c r="B452" s="512"/>
      <c r="C452" s="512"/>
      <c r="D452" s="512"/>
      <c r="E452" s="512"/>
      <c r="F452" s="512"/>
      <c r="G452" s="512"/>
      <c r="H452" s="512"/>
      <c r="I452" s="512"/>
      <c r="J452" s="512"/>
      <c r="K452" s="512"/>
      <c r="L452" s="512"/>
      <c r="M452" s="512"/>
      <c r="N452" s="512"/>
      <c r="O452" s="512"/>
      <c r="P452" s="512"/>
      <c r="Q452" s="512"/>
      <c r="R452" s="512"/>
      <c r="S452" s="512"/>
      <c r="T452" s="512"/>
      <c r="U452" s="512"/>
      <c r="V452" s="512"/>
      <c r="W452" s="512"/>
      <c r="X452" s="512"/>
      <c r="Y452" s="512"/>
      <c r="Z452" s="512"/>
      <c r="AA452" s="512"/>
      <c r="AB452" s="512"/>
      <c r="AC452" s="512"/>
      <c r="AD452" s="512"/>
      <c r="AE452" s="512"/>
      <c r="AF452" s="512"/>
      <c r="AG452" s="512"/>
      <c r="AH452" s="512"/>
      <c r="AI452" s="512"/>
      <c r="AJ452" s="512"/>
      <c r="AK452" s="512"/>
      <c r="AL452" s="512"/>
      <c r="AM452" s="512"/>
      <c r="AN452" s="512"/>
      <c r="AO452" s="512"/>
      <c r="AP452" s="512"/>
    </row>
    <row r="453" spans="1:42" ht="15.75" customHeight="1">
      <c r="A453" s="512"/>
      <c r="B453" s="512"/>
      <c r="C453" s="512"/>
      <c r="D453" s="512"/>
      <c r="E453" s="512"/>
      <c r="F453" s="512"/>
      <c r="G453" s="512"/>
      <c r="H453" s="512"/>
      <c r="I453" s="512"/>
      <c r="J453" s="512"/>
      <c r="K453" s="512"/>
      <c r="L453" s="512"/>
      <c r="M453" s="512"/>
      <c r="N453" s="512"/>
      <c r="O453" s="512"/>
      <c r="P453" s="512"/>
      <c r="Q453" s="512"/>
      <c r="R453" s="512"/>
      <c r="S453" s="512"/>
      <c r="T453" s="512"/>
      <c r="U453" s="512"/>
      <c r="V453" s="512"/>
      <c r="W453" s="512"/>
      <c r="X453" s="512"/>
      <c r="Y453" s="512"/>
      <c r="Z453" s="512"/>
      <c r="AA453" s="512"/>
      <c r="AB453" s="512"/>
      <c r="AC453" s="512"/>
      <c r="AD453" s="512"/>
      <c r="AE453" s="512"/>
      <c r="AF453" s="512"/>
      <c r="AG453" s="512"/>
      <c r="AH453" s="512"/>
      <c r="AI453" s="512"/>
      <c r="AJ453" s="512"/>
      <c r="AK453" s="512"/>
      <c r="AL453" s="512"/>
      <c r="AM453" s="512"/>
      <c r="AN453" s="512"/>
      <c r="AO453" s="512"/>
      <c r="AP453" s="512"/>
    </row>
    <row r="454" spans="1:42" ht="15.75" customHeight="1">
      <c r="A454" s="512"/>
      <c r="B454" s="512"/>
      <c r="C454" s="512"/>
      <c r="D454" s="512"/>
      <c r="E454" s="512"/>
      <c r="F454" s="512"/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/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  <c r="AO454" s="512"/>
      <c r="AP454" s="512"/>
    </row>
    <row r="455" spans="1:42" ht="15.75" customHeight="1">
      <c r="A455" s="512"/>
      <c r="B455" s="512"/>
      <c r="C455" s="512"/>
      <c r="D455" s="512"/>
      <c r="E455" s="512"/>
      <c r="F455" s="512"/>
      <c r="G455" s="512"/>
      <c r="H455" s="512"/>
      <c r="I455" s="512"/>
      <c r="J455" s="512"/>
      <c r="K455" s="512"/>
      <c r="L455" s="512"/>
      <c r="M455" s="512"/>
      <c r="N455" s="512"/>
      <c r="O455" s="512"/>
      <c r="P455" s="512"/>
      <c r="Q455" s="512"/>
      <c r="R455" s="512"/>
      <c r="S455" s="512"/>
      <c r="T455" s="512"/>
      <c r="U455" s="512"/>
      <c r="V455" s="512"/>
      <c r="W455" s="512"/>
      <c r="X455" s="512"/>
      <c r="Y455" s="512"/>
      <c r="Z455" s="512"/>
      <c r="AA455" s="512"/>
      <c r="AB455" s="512"/>
      <c r="AC455" s="512"/>
      <c r="AD455" s="512"/>
      <c r="AE455" s="512"/>
      <c r="AF455" s="512"/>
      <c r="AG455" s="512"/>
      <c r="AH455" s="512"/>
      <c r="AI455" s="512"/>
      <c r="AJ455" s="512"/>
      <c r="AK455" s="512"/>
      <c r="AL455" s="512"/>
      <c r="AM455" s="512"/>
      <c r="AN455" s="512"/>
      <c r="AO455" s="512"/>
      <c r="AP455" s="512"/>
    </row>
    <row r="456" spans="1:42" ht="15.75" customHeight="1">
      <c r="A456" s="512"/>
      <c r="B456" s="512"/>
      <c r="C456" s="512"/>
      <c r="D456" s="512"/>
      <c r="E456" s="512"/>
      <c r="F456" s="512"/>
      <c r="G456" s="512"/>
      <c r="H456" s="512"/>
      <c r="I456" s="512"/>
      <c r="J456" s="512"/>
      <c r="K456" s="512"/>
      <c r="L456" s="512"/>
      <c r="M456" s="512"/>
      <c r="N456" s="512"/>
      <c r="O456" s="512"/>
      <c r="P456" s="512"/>
      <c r="Q456" s="512"/>
      <c r="R456" s="512"/>
      <c r="S456" s="512"/>
      <c r="T456" s="512"/>
      <c r="U456" s="512"/>
      <c r="V456" s="512"/>
      <c r="W456" s="512"/>
      <c r="X456" s="512"/>
      <c r="Y456" s="512"/>
      <c r="Z456" s="512"/>
      <c r="AA456" s="512"/>
      <c r="AB456" s="512"/>
      <c r="AC456" s="512"/>
      <c r="AD456" s="512"/>
      <c r="AE456" s="512"/>
      <c r="AF456" s="512"/>
      <c r="AG456" s="512"/>
      <c r="AH456" s="512"/>
      <c r="AI456" s="512"/>
      <c r="AJ456" s="512"/>
      <c r="AK456" s="512"/>
      <c r="AL456" s="512"/>
      <c r="AM456" s="512"/>
      <c r="AN456" s="512"/>
      <c r="AO456" s="512"/>
      <c r="AP456" s="512"/>
    </row>
    <row r="457" spans="1:42" ht="15.75" customHeight="1">
      <c r="A457" s="512"/>
      <c r="B457" s="512"/>
      <c r="C457" s="512"/>
      <c r="D457" s="512"/>
      <c r="E457" s="512"/>
      <c r="F457" s="512"/>
      <c r="G457" s="512"/>
      <c r="H457" s="512"/>
      <c r="I457" s="512"/>
      <c r="J457" s="512"/>
      <c r="K457" s="512"/>
      <c r="L457" s="512"/>
      <c r="M457" s="512"/>
      <c r="N457" s="512"/>
      <c r="O457" s="512"/>
      <c r="P457" s="512"/>
      <c r="Q457" s="512"/>
      <c r="R457" s="512"/>
      <c r="S457" s="512"/>
      <c r="T457" s="512"/>
      <c r="U457" s="512"/>
      <c r="V457" s="512"/>
      <c r="W457" s="512"/>
      <c r="X457" s="512"/>
      <c r="Y457" s="512"/>
      <c r="Z457" s="512"/>
      <c r="AA457" s="512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  <c r="AO457" s="512"/>
      <c r="AP457" s="512"/>
    </row>
    <row r="458" spans="1:42" ht="15.75" customHeight="1">
      <c r="A458" s="512"/>
      <c r="B458" s="512"/>
      <c r="C458" s="512"/>
      <c r="D458" s="512"/>
      <c r="E458" s="512"/>
      <c r="F458" s="512"/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/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  <c r="AO458" s="512"/>
      <c r="AP458" s="512"/>
    </row>
    <row r="459" spans="1:42" ht="15.75" customHeight="1">
      <c r="A459" s="512"/>
      <c r="B459" s="512"/>
      <c r="C459" s="512"/>
      <c r="D459" s="512"/>
      <c r="E459" s="512"/>
      <c r="F459" s="512"/>
      <c r="G459" s="512"/>
      <c r="H459" s="512"/>
      <c r="I459" s="512"/>
      <c r="J459" s="512"/>
      <c r="K459" s="512"/>
      <c r="L459" s="512"/>
      <c r="M459" s="512"/>
      <c r="N459" s="512"/>
      <c r="O459" s="512"/>
      <c r="P459" s="512"/>
      <c r="Q459" s="512"/>
      <c r="R459" s="512"/>
      <c r="S459" s="512"/>
      <c r="T459" s="512"/>
      <c r="U459" s="512"/>
      <c r="V459" s="512"/>
      <c r="W459" s="512"/>
      <c r="X459" s="512"/>
      <c r="Y459" s="512"/>
      <c r="Z459" s="512"/>
      <c r="AA459" s="512"/>
      <c r="AB459" s="512"/>
      <c r="AC459" s="512"/>
      <c r="AD459" s="512"/>
      <c r="AE459" s="512"/>
      <c r="AF459" s="512"/>
      <c r="AG459" s="512"/>
      <c r="AH459" s="512"/>
      <c r="AI459" s="512"/>
      <c r="AJ459" s="512"/>
      <c r="AK459" s="512"/>
      <c r="AL459" s="512"/>
      <c r="AM459" s="512"/>
      <c r="AN459" s="512"/>
      <c r="AO459" s="512"/>
      <c r="AP459" s="512"/>
    </row>
    <row r="460" spans="1:42" ht="15.75" customHeight="1">
      <c r="A460" s="512"/>
      <c r="B460" s="512"/>
      <c r="C460" s="512"/>
      <c r="D460" s="512"/>
      <c r="E460" s="512"/>
      <c r="F460" s="512"/>
      <c r="G460" s="512"/>
      <c r="H460" s="512"/>
      <c r="I460" s="512"/>
      <c r="J460" s="512"/>
      <c r="K460" s="512"/>
      <c r="L460" s="512"/>
      <c r="M460" s="512"/>
      <c r="N460" s="512"/>
      <c r="O460" s="512"/>
      <c r="P460" s="512"/>
      <c r="Q460" s="512"/>
      <c r="R460" s="512"/>
      <c r="S460" s="512"/>
      <c r="T460" s="512"/>
      <c r="U460" s="512"/>
      <c r="V460" s="512"/>
      <c r="W460" s="512"/>
      <c r="X460" s="512"/>
      <c r="Y460" s="512"/>
      <c r="Z460" s="512"/>
      <c r="AA460" s="512"/>
      <c r="AB460" s="512"/>
      <c r="AC460" s="512"/>
      <c r="AD460" s="512"/>
      <c r="AE460" s="512"/>
      <c r="AF460" s="512"/>
      <c r="AG460" s="512"/>
      <c r="AH460" s="512"/>
      <c r="AI460" s="512"/>
      <c r="AJ460" s="512"/>
      <c r="AK460" s="512"/>
      <c r="AL460" s="512"/>
      <c r="AM460" s="512"/>
      <c r="AN460" s="512"/>
      <c r="AO460" s="512"/>
      <c r="AP460" s="512"/>
    </row>
    <row r="461" spans="1:42" ht="15.75" customHeight="1">
      <c r="A461" s="512"/>
      <c r="B461" s="512"/>
      <c r="C461" s="512"/>
      <c r="D461" s="512"/>
      <c r="E461" s="512"/>
      <c r="F461" s="512"/>
      <c r="G461" s="512"/>
      <c r="H461" s="512"/>
      <c r="I461" s="512"/>
      <c r="J461" s="512"/>
      <c r="K461" s="512"/>
      <c r="L461" s="512"/>
      <c r="M461" s="512"/>
      <c r="N461" s="512"/>
      <c r="O461" s="512"/>
      <c r="P461" s="512"/>
      <c r="Q461" s="512"/>
      <c r="R461" s="512"/>
      <c r="S461" s="512"/>
      <c r="T461" s="512"/>
      <c r="U461" s="512"/>
      <c r="V461" s="512"/>
      <c r="W461" s="512"/>
      <c r="X461" s="512"/>
      <c r="Y461" s="512"/>
      <c r="Z461" s="512"/>
      <c r="AA461" s="512"/>
      <c r="AB461" s="512"/>
      <c r="AC461" s="512"/>
      <c r="AD461" s="512"/>
      <c r="AE461" s="512"/>
      <c r="AF461" s="512"/>
      <c r="AG461" s="512"/>
      <c r="AH461" s="512"/>
      <c r="AI461" s="512"/>
      <c r="AJ461" s="512"/>
      <c r="AK461" s="512"/>
      <c r="AL461" s="512"/>
      <c r="AM461" s="512"/>
      <c r="AN461" s="512"/>
      <c r="AO461" s="512"/>
      <c r="AP461" s="512"/>
    </row>
    <row r="462" spans="1:42" ht="15.75" customHeight="1">
      <c r="A462" s="512"/>
      <c r="B462" s="512"/>
      <c r="C462" s="512"/>
      <c r="D462" s="512"/>
      <c r="E462" s="512"/>
      <c r="F462" s="512"/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/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  <c r="AO462" s="512"/>
      <c r="AP462" s="512"/>
    </row>
    <row r="463" spans="1:42" ht="15.75" customHeight="1">
      <c r="A463" s="512"/>
      <c r="B463" s="512"/>
      <c r="C463" s="512"/>
      <c r="D463" s="512"/>
      <c r="E463" s="512"/>
      <c r="F463" s="512"/>
      <c r="G463" s="512"/>
      <c r="H463" s="512"/>
      <c r="I463" s="512"/>
      <c r="J463" s="512"/>
      <c r="K463" s="512"/>
      <c r="L463" s="512"/>
      <c r="M463" s="512"/>
      <c r="N463" s="512"/>
      <c r="O463" s="512"/>
      <c r="P463" s="512"/>
      <c r="Q463" s="512"/>
      <c r="R463" s="512"/>
      <c r="S463" s="512"/>
      <c r="T463" s="512"/>
      <c r="U463" s="512"/>
      <c r="V463" s="512"/>
      <c r="W463" s="512"/>
      <c r="X463" s="512"/>
      <c r="Y463" s="512"/>
      <c r="Z463" s="512"/>
      <c r="AA463" s="512"/>
      <c r="AB463" s="512"/>
      <c r="AC463" s="512"/>
      <c r="AD463" s="512"/>
      <c r="AE463" s="512"/>
      <c r="AF463" s="512"/>
      <c r="AG463" s="512"/>
      <c r="AH463" s="512"/>
      <c r="AI463" s="512"/>
      <c r="AJ463" s="512"/>
      <c r="AK463" s="512"/>
      <c r="AL463" s="512"/>
      <c r="AM463" s="512"/>
      <c r="AN463" s="512"/>
      <c r="AO463" s="512"/>
      <c r="AP463" s="512"/>
    </row>
    <row r="464" spans="1:42" ht="15.75" customHeight="1">
      <c r="A464" s="512"/>
      <c r="B464" s="512"/>
      <c r="C464" s="512"/>
      <c r="D464" s="512"/>
      <c r="E464" s="512"/>
      <c r="F464" s="512"/>
      <c r="G464" s="512"/>
      <c r="H464" s="512"/>
      <c r="I464" s="512"/>
      <c r="J464" s="512"/>
      <c r="K464" s="512"/>
      <c r="L464" s="512"/>
      <c r="M464" s="512"/>
      <c r="N464" s="512"/>
      <c r="O464" s="512"/>
      <c r="P464" s="512"/>
      <c r="Q464" s="512"/>
      <c r="R464" s="512"/>
      <c r="S464" s="512"/>
      <c r="T464" s="512"/>
      <c r="U464" s="512"/>
      <c r="V464" s="512"/>
      <c r="W464" s="512"/>
      <c r="X464" s="512"/>
      <c r="Y464" s="512"/>
      <c r="Z464" s="512"/>
      <c r="AA464" s="512"/>
      <c r="AB464" s="512"/>
      <c r="AC464" s="512"/>
      <c r="AD464" s="512"/>
      <c r="AE464" s="512"/>
      <c r="AF464" s="512"/>
      <c r="AG464" s="512"/>
      <c r="AH464" s="512"/>
      <c r="AI464" s="512"/>
      <c r="AJ464" s="512"/>
      <c r="AK464" s="512"/>
      <c r="AL464" s="512"/>
      <c r="AM464" s="512"/>
      <c r="AN464" s="512"/>
      <c r="AO464" s="512"/>
      <c r="AP464" s="512"/>
    </row>
    <row r="465" spans="1:42" ht="15.75" customHeight="1">
      <c r="A465" s="512"/>
      <c r="B465" s="512"/>
      <c r="C465" s="512"/>
      <c r="D465" s="512"/>
      <c r="E465" s="512"/>
      <c r="F465" s="512"/>
      <c r="G465" s="512"/>
      <c r="H465" s="512"/>
      <c r="I465" s="512"/>
      <c r="J465" s="512"/>
      <c r="K465" s="512"/>
      <c r="L465" s="512"/>
      <c r="M465" s="512"/>
      <c r="N465" s="512"/>
      <c r="O465" s="512"/>
      <c r="P465" s="512"/>
      <c r="Q465" s="512"/>
      <c r="R465" s="512"/>
      <c r="S465" s="512"/>
      <c r="T465" s="512"/>
      <c r="U465" s="512"/>
      <c r="V465" s="512"/>
      <c r="W465" s="512"/>
      <c r="X465" s="512"/>
      <c r="Y465" s="512"/>
      <c r="Z465" s="512"/>
      <c r="AA465" s="512"/>
      <c r="AB465" s="512"/>
      <c r="AC465" s="512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  <c r="AO465" s="512"/>
      <c r="AP465" s="512"/>
    </row>
    <row r="466" spans="1:42" ht="15.75" customHeight="1">
      <c r="A466" s="512"/>
      <c r="B466" s="512"/>
      <c r="C466" s="512"/>
      <c r="D466" s="512"/>
      <c r="E466" s="512"/>
      <c r="F466" s="512"/>
      <c r="G466" s="512"/>
      <c r="H466" s="512"/>
      <c r="I466" s="512"/>
      <c r="J466" s="512"/>
      <c r="K466" s="512"/>
      <c r="L466" s="512"/>
      <c r="M466" s="512"/>
      <c r="N466" s="512"/>
      <c r="O466" s="512"/>
      <c r="P466" s="512"/>
      <c r="Q466" s="512"/>
      <c r="R466" s="512"/>
      <c r="S466" s="512"/>
      <c r="T466" s="512"/>
      <c r="U466" s="512"/>
      <c r="V466" s="512"/>
      <c r="W466" s="512"/>
      <c r="X466" s="512"/>
      <c r="Y466" s="512"/>
      <c r="Z466" s="512"/>
      <c r="AA466" s="512"/>
      <c r="AB466" s="512"/>
      <c r="AC466" s="512"/>
      <c r="AD466" s="512"/>
      <c r="AE466" s="512"/>
      <c r="AF466" s="512"/>
      <c r="AG466" s="512"/>
      <c r="AH466" s="512"/>
      <c r="AI466" s="512"/>
      <c r="AJ466" s="512"/>
      <c r="AK466" s="512"/>
      <c r="AL466" s="512"/>
      <c r="AM466" s="512"/>
      <c r="AN466" s="512"/>
      <c r="AO466" s="512"/>
      <c r="AP466" s="512"/>
    </row>
    <row r="467" spans="1:42" ht="15.75" customHeight="1">
      <c r="A467" s="512"/>
      <c r="B467" s="512"/>
      <c r="C467" s="512"/>
      <c r="D467" s="512"/>
      <c r="E467" s="512"/>
      <c r="F467" s="512"/>
      <c r="G467" s="512"/>
      <c r="H467" s="512"/>
      <c r="I467" s="512"/>
      <c r="J467" s="512"/>
      <c r="K467" s="512"/>
      <c r="L467" s="512"/>
      <c r="M467" s="512"/>
      <c r="N467" s="512"/>
      <c r="O467" s="512"/>
      <c r="P467" s="512"/>
      <c r="Q467" s="512"/>
      <c r="R467" s="512"/>
      <c r="S467" s="512"/>
      <c r="T467" s="512"/>
      <c r="U467" s="512"/>
      <c r="V467" s="512"/>
      <c r="W467" s="512"/>
      <c r="X467" s="512"/>
      <c r="Y467" s="512"/>
      <c r="Z467" s="512"/>
      <c r="AA467" s="512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  <c r="AO467" s="512"/>
      <c r="AP467" s="512"/>
    </row>
    <row r="468" spans="1:42" ht="15.75" customHeight="1">
      <c r="A468" s="512"/>
      <c r="B468" s="512"/>
      <c r="C468" s="512"/>
      <c r="D468" s="512"/>
      <c r="E468" s="512"/>
      <c r="F468" s="512"/>
      <c r="G468" s="512"/>
      <c r="H468" s="512"/>
      <c r="I468" s="512"/>
      <c r="J468" s="512"/>
      <c r="K468" s="512"/>
      <c r="L468" s="512"/>
      <c r="M468" s="512"/>
      <c r="N468" s="512"/>
      <c r="O468" s="512"/>
      <c r="P468" s="512"/>
      <c r="Q468" s="512"/>
      <c r="R468" s="512"/>
      <c r="S468" s="512"/>
      <c r="T468" s="512"/>
      <c r="U468" s="512"/>
      <c r="V468" s="512"/>
      <c r="W468" s="512"/>
      <c r="X468" s="512"/>
      <c r="Y468" s="512"/>
      <c r="Z468" s="512"/>
      <c r="AA468" s="512"/>
      <c r="AB468" s="512"/>
      <c r="AC468" s="512"/>
      <c r="AD468" s="512"/>
      <c r="AE468" s="512"/>
      <c r="AF468" s="512"/>
      <c r="AG468" s="512"/>
      <c r="AH468" s="512"/>
      <c r="AI468" s="512"/>
      <c r="AJ468" s="512"/>
      <c r="AK468" s="512"/>
      <c r="AL468" s="512"/>
      <c r="AM468" s="512"/>
      <c r="AN468" s="512"/>
      <c r="AO468" s="512"/>
      <c r="AP468" s="512"/>
    </row>
    <row r="469" spans="1:42" ht="15.75" customHeight="1">
      <c r="A469" s="512"/>
      <c r="B469" s="512"/>
      <c r="C469" s="512"/>
      <c r="D469" s="512"/>
      <c r="E469" s="512"/>
      <c r="F469" s="512"/>
      <c r="G469" s="512"/>
      <c r="H469" s="512"/>
      <c r="I469" s="512"/>
      <c r="J469" s="512"/>
      <c r="K469" s="512"/>
      <c r="L469" s="512"/>
      <c r="M469" s="512"/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  <c r="AA469" s="512"/>
      <c r="AB469" s="512"/>
      <c r="AC469" s="512"/>
      <c r="AD469" s="512"/>
      <c r="AE469" s="512"/>
      <c r="AF469" s="512"/>
      <c r="AG469" s="512"/>
      <c r="AH469" s="512"/>
      <c r="AI469" s="512"/>
      <c r="AJ469" s="512"/>
      <c r="AK469" s="512"/>
      <c r="AL469" s="512"/>
      <c r="AM469" s="512"/>
      <c r="AN469" s="512"/>
      <c r="AO469" s="512"/>
      <c r="AP469" s="512"/>
    </row>
    <row r="470" spans="1:42" ht="15.75" customHeight="1">
      <c r="A470" s="512"/>
      <c r="B470" s="512"/>
      <c r="C470" s="512"/>
      <c r="D470" s="512"/>
      <c r="E470" s="512"/>
      <c r="F470" s="512"/>
      <c r="G470" s="512"/>
      <c r="H470" s="512"/>
      <c r="I470" s="512"/>
      <c r="J470" s="512"/>
      <c r="K470" s="512"/>
      <c r="L470" s="512"/>
      <c r="M470" s="512"/>
      <c r="N470" s="512"/>
      <c r="O470" s="512"/>
      <c r="P470" s="512"/>
      <c r="Q470" s="512"/>
      <c r="R470" s="512"/>
      <c r="S470" s="512"/>
      <c r="T470" s="512"/>
      <c r="U470" s="512"/>
      <c r="V470" s="512"/>
      <c r="W470" s="512"/>
      <c r="X470" s="512"/>
      <c r="Y470" s="512"/>
      <c r="Z470" s="512"/>
      <c r="AA470" s="512"/>
      <c r="AB470" s="512"/>
      <c r="AC470" s="512"/>
      <c r="AD470" s="512"/>
      <c r="AE470" s="512"/>
      <c r="AF470" s="512"/>
      <c r="AG470" s="512"/>
      <c r="AH470" s="512"/>
      <c r="AI470" s="512"/>
      <c r="AJ470" s="512"/>
      <c r="AK470" s="512"/>
      <c r="AL470" s="512"/>
      <c r="AM470" s="512"/>
      <c r="AN470" s="512"/>
      <c r="AO470" s="512"/>
      <c r="AP470" s="512"/>
    </row>
    <row r="471" spans="1:42" ht="15.75" customHeight="1">
      <c r="A471" s="512"/>
      <c r="B471" s="512"/>
      <c r="C471" s="512"/>
      <c r="D471" s="512"/>
      <c r="E471" s="512"/>
      <c r="F471" s="512"/>
      <c r="G471" s="512"/>
      <c r="H471" s="512"/>
      <c r="I471" s="512"/>
      <c r="J471" s="512"/>
      <c r="K471" s="512"/>
      <c r="L471" s="512"/>
      <c r="M471" s="512"/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  <c r="AA471" s="512"/>
      <c r="AB471" s="512"/>
      <c r="AC471" s="512"/>
      <c r="AD471" s="512"/>
      <c r="AE471" s="512"/>
      <c r="AF471" s="512"/>
      <c r="AG471" s="512"/>
      <c r="AH471" s="512"/>
      <c r="AI471" s="512"/>
      <c r="AJ471" s="512"/>
      <c r="AK471" s="512"/>
      <c r="AL471" s="512"/>
      <c r="AM471" s="512"/>
      <c r="AN471" s="512"/>
      <c r="AO471" s="512"/>
      <c r="AP471" s="512"/>
    </row>
    <row r="472" spans="1:42" ht="15.75" customHeight="1">
      <c r="A472" s="512"/>
      <c r="B472" s="512"/>
      <c r="C472" s="512"/>
      <c r="D472" s="512"/>
      <c r="E472" s="512"/>
      <c r="F472" s="512"/>
      <c r="G472" s="512"/>
      <c r="H472" s="512"/>
      <c r="I472" s="512"/>
      <c r="J472" s="512"/>
      <c r="K472" s="512"/>
      <c r="L472" s="512"/>
      <c r="M472" s="512"/>
      <c r="N472" s="512"/>
      <c r="O472" s="512"/>
      <c r="P472" s="512"/>
      <c r="Q472" s="512"/>
      <c r="R472" s="512"/>
      <c r="S472" s="512"/>
      <c r="T472" s="512"/>
      <c r="U472" s="512"/>
      <c r="V472" s="512"/>
      <c r="W472" s="512"/>
      <c r="X472" s="512"/>
      <c r="Y472" s="512"/>
      <c r="Z472" s="512"/>
      <c r="AA472" s="512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  <c r="AO472" s="512"/>
      <c r="AP472" s="512"/>
    </row>
    <row r="473" spans="1:42" ht="15.75" customHeight="1">
      <c r="A473" s="512"/>
      <c r="B473" s="512"/>
      <c r="C473" s="512"/>
      <c r="D473" s="512"/>
      <c r="E473" s="512"/>
      <c r="F473" s="512"/>
      <c r="G473" s="512"/>
      <c r="H473" s="512"/>
      <c r="I473" s="512"/>
      <c r="J473" s="512"/>
      <c r="K473" s="512"/>
      <c r="L473" s="512"/>
      <c r="M473" s="512"/>
      <c r="N473" s="512"/>
      <c r="O473" s="512"/>
      <c r="P473" s="512"/>
      <c r="Q473" s="512"/>
      <c r="R473" s="512"/>
      <c r="S473" s="512"/>
      <c r="T473" s="512"/>
      <c r="U473" s="512"/>
      <c r="V473" s="512"/>
      <c r="W473" s="512"/>
      <c r="X473" s="512"/>
      <c r="Y473" s="512"/>
      <c r="Z473" s="512"/>
      <c r="AA473" s="512"/>
      <c r="AB473" s="512"/>
      <c r="AC473" s="512"/>
      <c r="AD473" s="512"/>
      <c r="AE473" s="512"/>
      <c r="AF473" s="512"/>
      <c r="AG473" s="512"/>
      <c r="AH473" s="512"/>
      <c r="AI473" s="512"/>
      <c r="AJ473" s="512"/>
      <c r="AK473" s="512"/>
      <c r="AL473" s="512"/>
      <c r="AM473" s="512"/>
      <c r="AN473" s="512"/>
      <c r="AO473" s="512"/>
      <c r="AP473" s="512"/>
    </row>
    <row r="474" spans="1:42" ht="15.75" customHeight="1">
      <c r="A474" s="512"/>
      <c r="B474" s="512"/>
      <c r="C474" s="512"/>
      <c r="D474" s="512"/>
      <c r="E474" s="512"/>
      <c r="F474" s="512"/>
      <c r="G474" s="512"/>
      <c r="H474" s="512"/>
      <c r="I474" s="512"/>
      <c r="J474" s="512"/>
      <c r="K474" s="512"/>
      <c r="L474" s="512"/>
      <c r="M474" s="512"/>
      <c r="N474" s="512"/>
      <c r="O474" s="512"/>
      <c r="P474" s="512"/>
      <c r="Q474" s="512"/>
      <c r="R474" s="512"/>
      <c r="S474" s="512"/>
      <c r="T474" s="512"/>
      <c r="U474" s="512"/>
      <c r="V474" s="512"/>
      <c r="W474" s="512"/>
      <c r="X474" s="512"/>
      <c r="Y474" s="512"/>
      <c r="Z474" s="512"/>
      <c r="AA474" s="512"/>
      <c r="AB474" s="512"/>
      <c r="AC474" s="512"/>
      <c r="AD474" s="512"/>
      <c r="AE474" s="512"/>
      <c r="AF474" s="512"/>
      <c r="AG474" s="512"/>
      <c r="AH474" s="512"/>
      <c r="AI474" s="512"/>
      <c r="AJ474" s="512"/>
      <c r="AK474" s="512"/>
      <c r="AL474" s="512"/>
      <c r="AM474" s="512"/>
      <c r="AN474" s="512"/>
      <c r="AO474" s="512"/>
      <c r="AP474" s="512"/>
    </row>
    <row r="475" spans="1:42" ht="15.75" customHeight="1">
      <c r="A475" s="512"/>
      <c r="B475" s="512"/>
      <c r="C475" s="512"/>
      <c r="D475" s="512"/>
      <c r="E475" s="512"/>
      <c r="F475" s="512"/>
      <c r="G475" s="512"/>
      <c r="H475" s="512"/>
      <c r="I475" s="512"/>
      <c r="J475" s="512"/>
      <c r="K475" s="512"/>
      <c r="L475" s="512"/>
      <c r="M475" s="512"/>
      <c r="N475" s="512"/>
      <c r="O475" s="512"/>
      <c r="P475" s="512"/>
      <c r="Q475" s="512"/>
      <c r="R475" s="512"/>
      <c r="S475" s="512"/>
      <c r="T475" s="512"/>
      <c r="U475" s="512"/>
      <c r="V475" s="512"/>
      <c r="W475" s="512"/>
      <c r="X475" s="512"/>
      <c r="Y475" s="512"/>
      <c r="Z475" s="512"/>
      <c r="AA475" s="512"/>
      <c r="AB475" s="512"/>
      <c r="AC475" s="512"/>
      <c r="AD475" s="512"/>
      <c r="AE475" s="512"/>
      <c r="AF475" s="512"/>
      <c r="AG475" s="512"/>
      <c r="AH475" s="512"/>
      <c r="AI475" s="512"/>
      <c r="AJ475" s="512"/>
      <c r="AK475" s="512"/>
      <c r="AL475" s="512"/>
      <c r="AM475" s="512"/>
      <c r="AN475" s="512"/>
      <c r="AO475" s="512"/>
      <c r="AP475" s="512"/>
    </row>
    <row r="476" spans="1:42" ht="15.75" customHeight="1">
      <c r="A476" s="512"/>
      <c r="B476" s="512"/>
      <c r="C476" s="512"/>
      <c r="D476" s="512"/>
      <c r="E476" s="512"/>
      <c r="F476" s="512"/>
      <c r="G476" s="512"/>
      <c r="H476" s="512"/>
      <c r="I476" s="512"/>
      <c r="J476" s="512"/>
      <c r="K476" s="512"/>
      <c r="L476" s="512"/>
      <c r="M476" s="512"/>
      <c r="N476" s="512"/>
      <c r="O476" s="512"/>
      <c r="P476" s="512"/>
      <c r="Q476" s="512"/>
      <c r="R476" s="512"/>
      <c r="S476" s="512"/>
      <c r="T476" s="512"/>
      <c r="U476" s="512"/>
      <c r="V476" s="512"/>
      <c r="W476" s="512"/>
      <c r="X476" s="512"/>
      <c r="Y476" s="512"/>
      <c r="Z476" s="512"/>
      <c r="AA476" s="512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  <c r="AO476" s="512"/>
      <c r="AP476" s="512"/>
    </row>
    <row r="477" spans="1:42" ht="15.75" customHeight="1">
      <c r="A477" s="512"/>
      <c r="B477" s="512"/>
      <c r="C477" s="512"/>
      <c r="D477" s="512"/>
      <c r="E477" s="512"/>
      <c r="F477" s="512"/>
      <c r="G477" s="512"/>
      <c r="H477" s="512"/>
      <c r="I477" s="512"/>
      <c r="J477" s="512"/>
      <c r="K477" s="512"/>
      <c r="L477" s="512"/>
      <c r="M477" s="512"/>
      <c r="N477" s="512"/>
      <c r="O477" s="512"/>
      <c r="P477" s="512"/>
      <c r="Q477" s="512"/>
      <c r="R477" s="512"/>
      <c r="S477" s="512"/>
      <c r="T477" s="512"/>
      <c r="U477" s="512"/>
      <c r="V477" s="512"/>
      <c r="W477" s="512"/>
      <c r="X477" s="512"/>
      <c r="Y477" s="512"/>
      <c r="Z477" s="512"/>
      <c r="AA477" s="512"/>
      <c r="AB477" s="512"/>
      <c r="AC477" s="512"/>
      <c r="AD477" s="512"/>
      <c r="AE477" s="512"/>
      <c r="AF477" s="512"/>
      <c r="AG477" s="512"/>
      <c r="AH477" s="512"/>
      <c r="AI477" s="512"/>
      <c r="AJ477" s="512"/>
      <c r="AK477" s="512"/>
      <c r="AL477" s="512"/>
      <c r="AM477" s="512"/>
      <c r="AN477" s="512"/>
      <c r="AO477" s="512"/>
      <c r="AP477" s="512"/>
    </row>
    <row r="478" spans="1:42" ht="15.75" customHeight="1">
      <c r="A478" s="512"/>
      <c r="B478" s="512"/>
      <c r="C478" s="512"/>
      <c r="D478" s="512"/>
      <c r="E478" s="512"/>
      <c r="F478" s="512"/>
      <c r="G478" s="512"/>
      <c r="H478" s="512"/>
      <c r="I478" s="512"/>
      <c r="J478" s="512"/>
      <c r="K478" s="512"/>
      <c r="L478" s="512"/>
      <c r="M478" s="512"/>
      <c r="N478" s="512"/>
      <c r="O478" s="512"/>
      <c r="P478" s="512"/>
      <c r="Q478" s="512"/>
      <c r="R478" s="512"/>
      <c r="S478" s="512"/>
      <c r="T478" s="512"/>
      <c r="U478" s="512"/>
      <c r="V478" s="512"/>
      <c r="W478" s="512"/>
      <c r="X478" s="512"/>
      <c r="Y478" s="512"/>
      <c r="Z478" s="512"/>
      <c r="AA478" s="512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  <c r="AO478" s="512"/>
      <c r="AP478" s="512"/>
    </row>
    <row r="479" spans="1:42" ht="15.75" customHeight="1">
      <c r="A479" s="512"/>
      <c r="B479" s="512"/>
      <c r="C479" s="512"/>
      <c r="D479" s="512"/>
      <c r="E479" s="512"/>
      <c r="F479" s="512"/>
      <c r="G479" s="512"/>
      <c r="H479" s="512"/>
      <c r="I479" s="512"/>
      <c r="J479" s="512"/>
      <c r="K479" s="512"/>
      <c r="L479" s="512"/>
      <c r="M479" s="512"/>
      <c r="N479" s="512"/>
      <c r="O479" s="512"/>
      <c r="P479" s="512"/>
      <c r="Q479" s="512"/>
      <c r="R479" s="512"/>
      <c r="S479" s="512"/>
      <c r="T479" s="512"/>
      <c r="U479" s="512"/>
      <c r="V479" s="512"/>
      <c r="W479" s="512"/>
      <c r="X479" s="512"/>
      <c r="Y479" s="512"/>
      <c r="Z479" s="512"/>
      <c r="AA479" s="512"/>
      <c r="AB479" s="512"/>
      <c r="AC479" s="512"/>
      <c r="AD479" s="512"/>
      <c r="AE479" s="512"/>
      <c r="AF479" s="512"/>
      <c r="AG479" s="512"/>
      <c r="AH479" s="512"/>
      <c r="AI479" s="512"/>
      <c r="AJ479" s="512"/>
      <c r="AK479" s="512"/>
      <c r="AL479" s="512"/>
      <c r="AM479" s="512"/>
      <c r="AN479" s="512"/>
      <c r="AO479" s="512"/>
      <c r="AP479" s="512"/>
    </row>
    <row r="480" spans="1:42" ht="15.75" customHeight="1">
      <c r="A480" s="512"/>
      <c r="B480" s="512"/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512"/>
      <c r="O480" s="512"/>
      <c r="P480" s="512"/>
      <c r="Q480" s="512"/>
      <c r="R480" s="512"/>
      <c r="S480" s="512"/>
      <c r="T480" s="512"/>
      <c r="U480" s="512"/>
      <c r="V480" s="512"/>
      <c r="W480" s="512"/>
      <c r="X480" s="512"/>
      <c r="Y480" s="512"/>
      <c r="Z480" s="512"/>
      <c r="AA480" s="512"/>
      <c r="AB480" s="512"/>
      <c r="AC480" s="512"/>
      <c r="AD480" s="512"/>
      <c r="AE480" s="512"/>
      <c r="AF480" s="512"/>
      <c r="AG480" s="512"/>
      <c r="AH480" s="512"/>
      <c r="AI480" s="512"/>
      <c r="AJ480" s="512"/>
      <c r="AK480" s="512"/>
      <c r="AL480" s="512"/>
      <c r="AM480" s="512"/>
      <c r="AN480" s="512"/>
      <c r="AO480" s="512"/>
      <c r="AP480" s="512"/>
    </row>
    <row r="481" spans="1:42" ht="15.75" customHeight="1">
      <c r="A481" s="512"/>
      <c r="B481" s="512"/>
      <c r="C481" s="512"/>
      <c r="D481" s="512"/>
      <c r="E481" s="512"/>
      <c r="F481" s="512"/>
      <c r="G481" s="512"/>
      <c r="H481" s="512"/>
      <c r="I481" s="512"/>
      <c r="J481" s="512"/>
      <c r="K481" s="512"/>
      <c r="L481" s="512"/>
      <c r="M481" s="512"/>
      <c r="N481" s="512"/>
      <c r="O481" s="512"/>
      <c r="P481" s="512"/>
      <c r="Q481" s="512"/>
      <c r="R481" s="512"/>
      <c r="S481" s="512"/>
      <c r="T481" s="512"/>
      <c r="U481" s="512"/>
      <c r="V481" s="512"/>
      <c r="W481" s="512"/>
      <c r="X481" s="512"/>
      <c r="Y481" s="512"/>
      <c r="Z481" s="512"/>
      <c r="AA481" s="512"/>
      <c r="AB481" s="512"/>
      <c r="AC481" s="512"/>
      <c r="AD481" s="512"/>
      <c r="AE481" s="512"/>
      <c r="AF481" s="512"/>
      <c r="AG481" s="512"/>
      <c r="AH481" s="512"/>
      <c r="AI481" s="512"/>
      <c r="AJ481" s="512"/>
      <c r="AK481" s="512"/>
      <c r="AL481" s="512"/>
      <c r="AM481" s="512"/>
      <c r="AN481" s="512"/>
      <c r="AO481" s="512"/>
      <c r="AP481" s="512"/>
    </row>
    <row r="482" spans="1:42" ht="15.75" customHeight="1">
      <c r="A482" s="512"/>
      <c r="B482" s="512"/>
      <c r="C482" s="512"/>
      <c r="D482" s="512"/>
      <c r="E482" s="512"/>
      <c r="F482" s="512"/>
      <c r="G482" s="512"/>
      <c r="H482" s="512"/>
      <c r="I482" s="512"/>
      <c r="J482" s="512"/>
      <c r="K482" s="512"/>
      <c r="L482" s="512"/>
      <c r="M482" s="512"/>
      <c r="N482" s="512"/>
      <c r="O482" s="512"/>
      <c r="P482" s="512"/>
      <c r="Q482" s="512"/>
      <c r="R482" s="512"/>
      <c r="S482" s="512"/>
      <c r="T482" s="512"/>
      <c r="U482" s="512"/>
      <c r="V482" s="512"/>
      <c r="W482" s="512"/>
      <c r="X482" s="512"/>
      <c r="Y482" s="512"/>
      <c r="Z482" s="512"/>
      <c r="AA482" s="512"/>
      <c r="AB482" s="512"/>
      <c r="AC482" s="512"/>
      <c r="AD482" s="512"/>
      <c r="AE482" s="512"/>
      <c r="AF482" s="512"/>
      <c r="AG482" s="512"/>
      <c r="AH482" s="512"/>
      <c r="AI482" s="512"/>
      <c r="AJ482" s="512"/>
      <c r="AK482" s="512"/>
      <c r="AL482" s="512"/>
      <c r="AM482" s="512"/>
      <c r="AN482" s="512"/>
      <c r="AO482" s="512"/>
      <c r="AP482" s="512"/>
    </row>
    <row r="483" spans="1:42" ht="15.75" customHeight="1">
      <c r="A483" s="512"/>
      <c r="B483" s="512"/>
      <c r="C483" s="512"/>
      <c r="D483" s="512"/>
      <c r="E483" s="512"/>
      <c r="F483" s="512"/>
      <c r="G483" s="512"/>
      <c r="H483" s="512"/>
      <c r="I483" s="512"/>
      <c r="J483" s="512"/>
      <c r="K483" s="512"/>
      <c r="L483" s="512"/>
      <c r="M483" s="512"/>
      <c r="N483" s="512"/>
      <c r="O483" s="512"/>
      <c r="P483" s="512"/>
      <c r="Q483" s="512"/>
      <c r="R483" s="512"/>
      <c r="S483" s="512"/>
      <c r="T483" s="512"/>
      <c r="U483" s="512"/>
      <c r="V483" s="512"/>
      <c r="W483" s="512"/>
      <c r="X483" s="512"/>
      <c r="Y483" s="512"/>
      <c r="Z483" s="512"/>
      <c r="AA483" s="512"/>
      <c r="AB483" s="512"/>
      <c r="AC483" s="512"/>
      <c r="AD483" s="512"/>
      <c r="AE483" s="512"/>
      <c r="AF483" s="512"/>
      <c r="AG483" s="512"/>
      <c r="AH483" s="512"/>
      <c r="AI483" s="512"/>
      <c r="AJ483" s="512"/>
      <c r="AK483" s="512"/>
      <c r="AL483" s="512"/>
      <c r="AM483" s="512"/>
      <c r="AN483" s="512"/>
      <c r="AO483" s="512"/>
      <c r="AP483" s="512"/>
    </row>
    <row r="484" spans="1:42" ht="15.75" customHeight="1">
      <c r="A484" s="512"/>
      <c r="B484" s="512"/>
      <c r="C484" s="512"/>
      <c r="D484" s="512"/>
      <c r="E484" s="512"/>
      <c r="F484" s="512"/>
      <c r="G484" s="512"/>
      <c r="H484" s="512"/>
      <c r="I484" s="512"/>
      <c r="J484" s="512"/>
      <c r="K484" s="512"/>
      <c r="L484" s="512"/>
      <c r="M484" s="512"/>
      <c r="N484" s="512"/>
      <c r="O484" s="512"/>
      <c r="P484" s="512"/>
      <c r="Q484" s="512"/>
      <c r="R484" s="512"/>
      <c r="S484" s="512"/>
      <c r="T484" s="512"/>
      <c r="U484" s="512"/>
      <c r="V484" s="512"/>
      <c r="W484" s="512"/>
      <c r="X484" s="512"/>
      <c r="Y484" s="512"/>
      <c r="Z484" s="512"/>
      <c r="AA484" s="512"/>
      <c r="AB484" s="512"/>
      <c r="AC484" s="512"/>
      <c r="AD484" s="512"/>
      <c r="AE484" s="512"/>
      <c r="AF484" s="512"/>
      <c r="AG484" s="512"/>
      <c r="AH484" s="512"/>
      <c r="AI484" s="512"/>
      <c r="AJ484" s="512"/>
      <c r="AK484" s="512"/>
      <c r="AL484" s="512"/>
      <c r="AM484" s="512"/>
      <c r="AN484" s="512"/>
      <c r="AO484" s="512"/>
      <c r="AP484" s="512"/>
    </row>
    <row r="485" spans="1:42" ht="15.75" customHeight="1">
      <c r="A485" s="512"/>
      <c r="B485" s="512"/>
      <c r="C485" s="512"/>
      <c r="D485" s="512"/>
      <c r="E485" s="512"/>
      <c r="F485" s="512"/>
      <c r="G485" s="512"/>
      <c r="H485" s="512"/>
      <c r="I485" s="512"/>
      <c r="J485" s="512"/>
      <c r="K485" s="512"/>
      <c r="L485" s="512"/>
      <c r="M485" s="512"/>
      <c r="N485" s="512"/>
      <c r="O485" s="512"/>
      <c r="P485" s="512"/>
      <c r="Q485" s="512"/>
      <c r="R485" s="512"/>
      <c r="S485" s="512"/>
      <c r="T485" s="512"/>
      <c r="U485" s="512"/>
      <c r="V485" s="512"/>
      <c r="W485" s="512"/>
      <c r="X485" s="512"/>
      <c r="Y485" s="512"/>
      <c r="Z485" s="512"/>
      <c r="AA485" s="512"/>
      <c r="AB485" s="512"/>
      <c r="AC485" s="512"/>
      <c r="AD485" s="512"/>
      <c r="AE485" s="512"/>
      <c r="AF485" s="512"/>
      <c r="AG485" s="512"/>
      <c r="AH485" s="512"/>
      <c r="AI485" s="512"/>
      <c r="AJ485" s="512"/>
      <c r="AK485" s="512"/>
      <c r="AL485" s="512"/>
      <c r="AM485" s="512"/>
      <c r="AN485" s="512"/>
      <c r="AO485" s="512"/>
      <c r="AP485" s="512"/>
    </row>
    <row r="486" spans="1:42" ht="15.75" customHeight="1">
      <c r="A486" s="512"/>
      <c r="B486" s="512"/>
      <c r="C486" s="512"/>
      <c r="D486" s="512"/>
      <c r="E486" s="512"/>
      <c r="F486" s="512"/>
      <c r="G486" s="512"/>
      <c r="H486" s="512"/>
      <c r="I486" s="512"/>
      <c r="J486" s="512"/>
      <c r="K486" s="512"/>
      <c r="L486" s="512"/>
      <c r="M486" s="512"/>
      <c r="N486" s="512"/>
      <c r="O486" s="512"/>
      <c r="P486" s="512"/>
      <c r="Q486" s="512"/>
      <c r="R486" s="512"/>
      <c r="S486" s="512"/>
      <c r="T486" s="512"/>
      <c r="U486" s="512"/>
      <c r="V486" s="512"/>
      <c r="W486" s="512"/>
      <c r="X486" s="512"/>
      <c r="Y486" s="512"/>
      <c r="Z486" s="512"/>
      <c r="AA486" s="512"/>
      <c r="AB486" s="512"/>
      <c r="AC486" s="512"/>
      <c r="AD486" s="512"/>
      <c r="AE486" s="512"/>
      <c r="AF486" s="512"/>
      <c r="AG486" s="512"/>
      <c r="AH486" s="512"/>
      <c r="AI486" s="512"/>
      <c r="AJ486" s="512"/>
      <c r="AK486" s="512"/>
      <c r="AL486" s="512"/>
      <c r="AM486" s="512"/>
      <c r="AN486" s="512"/>
      <c r="AO486" s="512"/>
      <c r="AP486" s="512"/>
    </row>
    <row r="487" spans="1:42" ht="15.75" customHeight="1">
      <c r="A487" s="512"/>
      <c r="B487" s="512"/>
      <c r="C487" s="512"/>
      <c r="D487" s="512"/>
      <c r="E487" s="512"/>
      <c r="F487" s="512"/>
      <c r="G487" s="512"/>
      <c r="H487" s="512"/>
      <c r="I487" s="512"/>
      <c r="J487" s="512"/>
      <c r="K487" s="512"/>
      <c r="L487" s="512"/>
      <c r="M487" s="512"/>
      <c r="N487" s="512"/>
      <c r="O487" s="512"/>
      <c r="P487" s="512"/>
      <c r="Q487" s="512"/>
      <c r="R487" s="512"/>
      <c r="S487" s="512"/>
      <c r="T487" s="512"/>
      <c r="U487" s="512"/>
      <c r="V487" s="512"/>
      <c r="W487" s="512"/>
      <c r="X487" s="512"/>
      <c r="Y487" s="512"/>
      <c r="Z487" s="512"/>
      <c r="AA487" s="512"/>
      <c r="AB487" s="512"/>
      <c r="AC487" s="512"/>
      <c r="AD487" s="512"/>
      <c r="AE487" s="512"/>
      <c r="AF487" s="512"/>
      <c r="AG487" s="512"/>
      <c r="AH487" s="512"/>
      <c r="AI487" s="512"/>
      <c r="AJ487" s="512"/>
      <c r="AK487" s="512"/>
      <c r="AL487" s="512"/>
      <c r="AM487" s="512"/>
      <c r="AN487" s="512"/>
      <c r="AO487" s="512"/>
      <c r="AP487" s="512"/>
    </row>
    <row r="488" spans="1:42" ht="15.75" customHeight="1">
      <c r="A488" s="512"/>
      <c r="B488" s="512"/>
      <c r="C488" s="512"/>
      <c r="D488" s="512"/>
      <c r="E488" s="512"/>
      <c r="F488" s="512"/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/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  <c r="AO488" s="512"/>
      <c r="AP488" s="512"/>
    </row>
    <row r="489" spans="1:42" ht="15.75" customHeight="1">
      <c r="A489" s="512"/>
      <c r="B489" s="51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2"/>
      <c r="Z489" s="512"/>
      <c r="AA489" s="512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  <c r="AO489" s="512"/>
      <c r="AP489" s="512"/>
    </row>
    <row r="490" spans="1:42" ht="15.75" customHeight="1">
      <c r="A490" s="512"/>
      <c r="B490" s="512"/>
      <c r="C490" s="512"/>
      <c r="D490" s="512"/>
      <c r="E490" s="512"/>
      <c r="F490" s="512"/>
      <c r="G490" s="512"/>
      <c r="H490" s="512"/>
      <c r="I490" s="512"/>
      <c r="J490" s="512"/>
      <c r="K490" s="512"/>
      <c r="L490" s="512"/>
      <c r="M490" s="512"/>
      <c r="N490" s="512"/>
      <c r="O490" s="512"/>
      <c r="P490" s="512"/>
      <c r="Q490" s="512"/>
      <c r="R490" s="512"/>
      <c r="S490" s="512"/>
      <c r="T490" s="512"/>
      <c r="U490" s="512"/>
      <c r="V490" s="512"/>
      <c r="W490" s="512"/>
      <c r="X490" s="512"/>
      <c r="Y490" s="512"/>
      <c r="Z490" s="512"/>
      <c r="AA490" s="512"/>
      <c r="AB490" s="512"/>
      <c r="AC490" s="512"/>
      <c r="AD490" s="512"/>
      <c r="AE490" s="512"/>
      <c r="AF490" s="512"/>
      <c r="AG490" s="512"/>
      <c r="AH490" s="512"/>
      <c r="AI490" s="512"/>
      <c r="AJ490" s="512"/>
      <c r="AK490" s="512"/>
      <c r="AL490" s="512"/>
      <c r="AM490" s="512"/>
      <c r="AN490" s="512"/>
      <c r="AO490" s="512"/>
      <c r="AP490" s="512"/>
    </row>
    <row r="491" spans="1:42" ht="15.75" customHeight="1">
      <c r="A491" s="512"/>
      <c r="B491" s="512"/>
      <c r="C491" s="512"/>
      <c r="D491" s="512"/>
      <c r="E491" s="512"/>
      <c r="F491" s="512"/>
      <c r="G491" s="512"/>
      <c r="H491" s="512"/>
      <c r="I491" s="512"/>
      <c r="J491" s="512"/>
      <c r="K491" s="512"/>
      <c r="L491" s="512"/>
      <c r="M491" s="512"/>
      <c r="N491" s="512"/>
      <c r="O491" s="512"/>
      <c r="P491" s="512"/>
      <c r="Q491" s="512"/>
      <c r="R491" s="512"/>
      <c r="S491" s="512"/>
      <c r="T491" s="512"/>
      <c r="U491" s="512"/>
      <c r="V491" s="512"/>
      <c r="W491" s="512"/>
      <c r="X491" s="512"/>
      <c r="Y491" s="512"/>
      <c r="Z491" s="512"/>
      <c r="AA491" s="512"/>
      <c r="AB491" s="512"/>
      <c r="AC491" s="512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  <c r="AO491" s="512"/>
      <c r="AP491" s="512"/>
    </row>
    <row r="492" spans="1:42" ht="15.75" customHeight="1">
      <c r="A492" s="512"/>
      <c r="B492" s="512"/>
      <c r="C492" s="512"/>
      <c r="D492" s="512"/>
      <c r="E492" s="512"/>
      <c r="F492" s="512"/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/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  <c r="AO492" s="512"/>
      <c r="AP492" s="512"/>
    </row>
    <row r="493" spans="1:42" ht="15.75" customHeight="1">
      <c r="A493" s="512"/>
      <c r="B493" s="512"/>
      <c r="C493" s="512"/>
      <c r="D493" s="512"/>
      <c r="E493" s="512"/>
      <c r="F493" s="512"/>
      <c r="G493" s="512"/>
      <c r="H493" s="512"/>
      <c r="I493" s="512"/>
      <c r="J493" s="512"/>
      <c r="K493" s="512"/>
      <c r="L493" s="512"/>
      <c r="M493" s="512"/>
      <c r="N493" s="512"/>
      <c r="O493" s="512"/>
      <c r="P493" s="512"/>
      <c r="Q493" s="512"/>
      <c r="R493" s="512"/>
      <c r="S493" s="512"/>
      <c r="T493" s="512"/>
      <c r="U493" s="512"/>
      <c r="V493" s="512"/>
      <c r="W493" s="512"/>
      <c r="X493" s="512"/>
      <c r="Y493" s="512"/>
      <c r="Z493" s="512"/>
      <c r="AA493" s="512"/>
      <c r="AB493" s="512"/>
      <c r="AC493" s="512"/>
      <c r="AD493" s="512"/>
      <c r="AE493" s="512"/>
      <c r="AF493" s="512"/>
      <c r="AG493" s="512"/>
      <c r="AH493" s="512"/>
      <c r="AI493" s="512"/>
      <c r="AJ493" s="512"/>
      <c r="AK493" s="512"/>
      <c r="AL493" s="512"/>
      <c r="AM493" s="512"/>
      <c r="AN493" s="512"/>
      <c r="AO493" s="512"/>
      <c r="AP493" s="512"/>
    </row>
    <row r="494" spans="1:42" ht="15.75" customHeight="1">
      <c r="A494" s="512"/>
      <c r="B494" s="512"/>
      <c r="C494" s="512"/>
      <c r="D494" s="512"/>
      <c r="E494" s="512"/>
      <c r="F494" s="512"/>
      <c r="G494" s="512"/>
      <c r="H494" s="512"/>
      <c r="I494" s="512"/>
      <c r="J494" s="512"/>
      <c r="K494" s="512"/>
      <c r="L494" s="512"/>
      <c r="M494" s="512"/>
      <c r="N494" s="512"/>
      <c r="O494" s="512"/>
      <c r="P494" s="512"/>
      <c r="Q494" s="512"/>
      <c r="R494" s="512"/>
      <c r="S494" s="512"/>
      <c r="T494" s="512"/>
      <c r="U494" s="512"/>
      <c r="V494" s="512"/>
      <c r="W494" s="512"/>
      <c r="X494" s="512"/>
      <c r="Y494" s="512"/>
      <c r="Z494" s="512"/>
      <c r="AA494" s="512"/>
      <c r="AB494" s="512"/>
      <c r="AC494" s="512"/>
      <c r="AD494" s="512"/>
      <c r="AE494" s="512"/>
      <c r="AF494" s="512"/>
      <c r="AG494" s="512"/>
      <c r="AH494" s="512"/>
      <c r="AI494" s="512"/>
      <c r="AJ494" s="512"/>
      <c r="AK494" s="512"/>
      <c r="AL494" s="512"/>
      <c r="AM494" s="512"/>
      <c r="AN494" s="512"/>
      <c r="AO494" s="512"/>
      <c r="AP494" s="512"/>
    </row>
    <row r="495" spans="1:42" ht="15.75" customHeight="1">
      <c r="A495" s="512"/>
      <c r="B495" s="512"/>
      <c r="C495" s="512"/>
      <c r="D495" s="512"/>
      <c r="E495" s="512"/>
      <c r="F495" s="512"/>
      <c r="G495" s="512"/>
      <c r="H495" s="512"/>
      <c r="I495" s="512"/>
      <c r="J495" s="512"/>
      <c r="K495" s="512"/>
      <c r="L495" s="512"/>
      <c r="M495" s="512"/>
      <c r="N495" s="512"/>
      <c r="O495" s="512"/>
      <c r="P495" s="512"/>
      <c r="Q495" s="512"/>
      <c r="R495" s="512"/>
      <c r="S495" s="512"/>
      <c r="T495" s="512"/>
      <c r="U495" s="512"/>
      <c r="V495" s="512"/>
      <c r="W495" s="512"/>
      <c r="X495" s="512"/>
      <c r="Y495" s="512"/>
      <c r="Z495" s="512"/>
      <c r="AA495" s="512"/>
      <c r="AB495" s="512"/>
      <c r="AC495" s="512"/>
      <c r="AD495" s="512"/>
      <c r="AE495" s="512"/>
      <c r="AF495" s="512"/>
      <c r="AG495" s="512"/>
      <c r="AH495" s="512"/>
      <c r="AI495" s="512"/>
      <c r="AJ495" s="512"/>
      <c r="AK495" s="512"/>
      <c r="AL495" s="512"/>
      <c r="AM495" s="512"/>
      <c r="AN495" s="512"/>
      <c r="AO495" s="512"/>
      <c r="AP495" s="512"/>
    </row>
    <row r="496" spans="1:42" ht="15.75" customHeight="1">
      <c r="A496" s="512"/>
      <c r="B496" s="512"/>
      <c r="C496" s="512"/>
      <c r="D496" s="512"/>
      <c r="E496" s="512"/>
      <c r="F496" s="512"/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/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  <c r="AO496" s="512"/>
      <c r="AP496" s="512"/>
    </row>
    <row r="497" spans="1:42" ht="15.75" customHeight="1">
      <c r="A497" s="512"/>
      <c r="B497" s="512"/>
      <c r="C497" s="512"/>
      <c r="D497" s="512"/>
      <c r="E497" s="512"/>
      <c r="F497" s="512"/>
      <c r="G497" s="512"/>
      <c r="H497" s="512"/>
      <c r="I497" s="512"/>
      <c r="J497" s="512"/>
      <c r="K497" s="512"/>
      <c r="L497" s="512"/>
      <c r="M497" s="512"/>
      <c r="N497" s="512"/>
      <c r="O497" s="512"/>
      <c r="P497" s="512"/>
      <c r="Q497" s="512"/>
      <c r="R497" s="512"/>
      <c r="S497" s="512"/>
      <c r="T497" s="512"/>
      <c r="U497" s="512"/>
      <c r="V497" s="512"/>
      <c r="W497" s="512"/>
      <c r="X497" s="512"/>
      <c r="Y497" s="512"/>
      <c r="Z497" s="512"/>
      <c r="AA497" s="512"/>
      <c r="AB497" s="512"/>
      <c r="AC497" s="512"/>
      <c r="AD497" s="512"/>
      <c r="AE497" s="512"/>
      <c r="AF497" s="512"/>
      <c r="AG497" s="512"/>
      <c r="AH497" s="512"/>
      <c r="AI497" s="512"/>
      <c r="AJ497" s="512"/>
      <c r="AK497" s="512"/>
      <c r="AL497" s="512"/>
      <c r="AM497" s="512"/>
      <c r="AN497" s="512"/>
      <c r="AO497" s="512"/>
      <c r="AP497" s="512"/>
    </row>
    <row r="498" spans="1:42" ht="15.75" customHeight="1">
      <c r="A498" s="512"/>
      <c r="B498" s="512"/>
      <c r="C498" s="512"/>
      <c r="D498" s="512"/>
      <c r="E498" s="512"/>
      <c r="F498" s="512"/>
      <c r="G498" s="512"/>
      <c r="H498" s="512"/>
      <c r="I498" s="512"/>
      <c r="J498" s="512"/>
      <c r="K498" s="512"/>
      <c r="L498" s="512"/>
      <c r="M498" s="512"/>
      <c r="N498" s="512"/>
      <c r="O498" s="512"/>
      <c r="P498" s="512"/>
      <c r="Q498" s="512"/>
      <c r="R498" s="512"/>
      <c r="S498" s="512"/>
      <c r="T498" s="512"/>
      <c r="U498" s="512"/>
      <c r="V498" s="512"/>
      <c r="W498" s="512"/>
      <c r="X498" s="512"/>
      <c r="Y498" s="512"/>
      <c r="Z498" s="512"/>
      <c r="AA498" s="512"/>
      <c r="AB498" s="512"/>
      <c r="AC498" s="512"/>
      <c r="AD498" s="512"/>
      <c r="AE498" s="512"/>
      <c r="AF498" s="512"/>
      <c r="AG498" s="512"/>
      <c r="AH498" s="512"/>
      <c r="AI498" s="512"/>
      <c r="AJ498" s="512"/>
      <c r="AK498" s="512"/>
      <c r="AL498" s="512"/>
      <c r="AM498" s="512"/>
      <c r="AN498" s="512"/>
      <c r="AO498" s="512"/>
      <c r="AP498" s="512"/>
    </row>
    <row r="499" spans="1:42" ht="15.75" customHeight="1">
      <c r="A499" s="512"/>
      <c r="B499" s="512"/>
      <c r="C499" s="512"/>
      <c r="D499" s="512"/>
      <c r="E499" s="512"/>
      <c r="F499" s="512"/>
      <c r="G499" s="512"/>
      <c r="H499" s="512"/>
      <c r="I499" s="512"/>
      <c r="J499" s="512"/>
      <c r="K499" s="512"/>
      <c r="L499" s="512"/>
      <c r="M499" s="512"/>
      <c r="N499" s="512"/>
      <c r="O499" s="512"/>
      <c r="P499" s="512"/>
      <c r="Q499" s="512"/>
      <c r="R499" s="512"/>
      <c r="S499" s="512"/>
      <c r="T499" s="512"/>
      <c r="U499" s="512"/>
      <c r="V499" s="512"/>
      <c r="W499" s="512"/>
      <c r="X499" s="512"/>
      <c r="Y499" s="512"/>
      <c r="Z499" s="512"/>
      <c r="AA499" s="512"/>
      <c r="AB499" s="512"/>
      <c r="AC499" s="512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  <c r="AO499" s="512"/>
      <c r="AP499" s="512"/>
    </row>
    <row r="500" spans="1:42" ht="15.75" customHeight="1">
      <c r="A500" s="512"/>
      <c r="B500" s="512"/>
      <c r="C500" s="512"/>
      <c r="D500" s="512"/>
      <c r="E500" s="512"/>
      <c r="F500" s="512"/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/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  <c r="AO500" s="512"/>
      <c r="AP500" s="512"/>
    </row>
    <row r="501" spans="1:42" ht="15.75" customHeight="1">
      <c r="A501" s="512"/>
      <c r="B501" s="512"/>
      <c r="C501" s="512"/>
      <c r="D501" s="512"/>
      <c r="E501" s="512"/>
      <c r="F501" s="512"/>
      <c r="G501" s="512"/>
      <c r="H501" s="512"/>
      <c r="I501" s="512"/>
      <c r="J501" s="512"/>
      <c r="K501" s="512"/>
      <c r="L501" s="512"/>
      <c r="M501" s="512"/>
      <c r="N501" s="512"/>
      <c r="O501" s="512"/>
      <c r="P501" s="512"/>
      <c r="Q501" s="512"/>
      <c r="R501" s="512"/>
      <c r="S501" s="512"/>
      <c r="T501" s="512"/>
      <c r="U501" s="512"/>
      <c r="V501" s="512"/>
      <c r="W501" s="512"/>
      <c r="X501" s="512"/>
      <c r="Y501" s="512"/>
      <c r="Z501" s="512"/>
      <c r="AA501" s="512"/>
      <c r="AB501" s="512"/>
      <c r="AC501" s="512"/>
      <c r="AD501" s="512"/>
      <c r="AE501" s="512"/>
      <c r="AF501" s="512"/>
      <c r="AG501" s="512"/>
      <c r="AH501" s="512"/>
      <c r="AI501" s="512"/>
      <c r="AJ501" s="512"/>
      <c r="AK501" s="512"/>
      <c r="AL501" s="512"/>
      <c r="AM501" s="512"/>
      <c r="AN501" s="512"/>
      <c r="AO501" s="512"/>
      <c r="AP501" s="512"/>
    </row>
    <row r="502" spans="1:42" ht="15.75" customHeight="1">
      <c r="A502" s="512"/>
      <c r="B502" s="512"/>
      <c r="C502" s="512"/>
      <c r="D502" s="512"/>
      <c r="E502" s="512"/>
      <c r="F502" s="512"/>
      <c r="G502" s="512"/>
      <c r="H502" s="512"/>
      <c r="I502" s="512"/>
      <c r="J502" s="512"/>
      <c r="K502" s="512"/>
      <c r="L502" s="512"/>
      <c r="M502" s="512"/>
      <c r="N502" s="512"/>
      <c r="O502" s="512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2"/>
      <c r="AC502" s="512"/>
      <c r="AD502" s="512"/>
      <c r="AE502" s="512"/>
      <c r="AF502" s="512"/>
      <c r="AG502" s="512"/>
      <c r="AH502" s="512"/>
      <c r="AI502" s="512"/>
      <c r="AJ502" s="512"/>
      <c r="AK502" s="512"/>
      <c r="AL502" s="512"/>
      <c r="AM502" s="512"/>
      <c r="AN502" s="512"/>
      <c r="AO502" s="512"/>
      <c r="AP502" s="512"/>
    </row>
    <row r="503" spans="1:42" ht="15.75" customHeight="1">
      <c r="A503" s="512"/>
      <c r="B503" s="512"/>
      <c r="C503" s="512"/>
      <c r="D503" s="512"/>
      <c r="E503" s="512"/>
      <c r="F503" s="512"/>
      <c r="G503" s="512"/>
      <c r="H503" s="512"/>
      <c r="I503" s="512"/>
      <c r="J503" s="512"/>
      <c r="K503" s="512"/>
      <c r="L503" s="512"/>
      <c r="M503" s="512"/>
      <c r="N503" s="512"/>
      <c r="O503" s="512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</row>
    <row r="504" spans="1:42" ht="15.75" customHeight="1">
      <c r="A504" s="512"/>
      <c r="B504" s="512"/>
      <c r="C504" s="512"/>
      <c r="D504" s="512"/>
      <c r="E504" s="512"/>
      <c r="F504" s="512"/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/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  <c r="AO504" s="512"/>
      <c r="AP504" s="512"/>
    </row>
    <row r="505" spans="1:42" ht="15.75" customHeigh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512"/>
      <c r="K505" s="512"/>
      <c r="L505" s="512"/>
      <c r="M505" s="512"/>
      <c r="N505" s="512"/>
      <c r="O505" s="512"/>
      <c r="P505" s="512"/>
      <c r="Q505" s="512"/>
      <c r="R505" s="512"/>
      <c r="S505" s="512"/>
      <c r="T505" s="512"/>
      <c r="U505" s="512"/>
      <c r="V505" s="512"/>
      <c r="W505" s="512"/>
      <c r="X505" s="512"/>
      <c r="Y505" s="512"/>
      <c r="Z505" s="512"/>
      <c r="AA505" s="512"/>
      <c r="AB505" s="512"/>
      <c r="AC505" s="512"/>
      <c r="AD505" s="512"/>
      <c r="AE505" s="512"/>
      <c r="AF505" s="512"/>
      <c r="AG505" s="512"/>
      <c r="AH505" s="512"/>
      <c r="AI505" s="512"/>
      <c r="AJ505" s="512"/>
      <c r="AK505" s="512"/>
      <c r="AL505" s="512"/>
      <c r="AM505" s="512"/>
      <c r="AN505" s="512"/>
      <c r="AO505" s="512"/>
      <c r="AP505" s="512"/>
    </row>
    <row r="506" spans="1:42" ht="15.75" customHeight="1">
      <c r="A506" s="512"/>
      <c r="B506" s="512"/>
      <c r="C506" s="512"/>
      <c r="D506" s="512"/>
      <c r="E506" s="512"/>
      <c r="F506" s="512"/>
      <c r="G506" s="512"/>
      <c r="H506" s="512"/>
      <c r="I506" s="512"/>
      <c r="J506" s="512"/>
      <c r="K506" s="512"/>
      <c r="L506" s="512"/>
      <c r="M506" s="512"/>
      <c r="N506" s="512"/>
      <c r="O506" s="512"/>
      <c r="P506" s="512"/>
      <c r="Q506" s="512"/>
      <c r="R506" s="512"/>
      <c r="S506" s="512"/>
      <c r="T506" s="512"/>
      <c r="U506" s="512"/>
      <c r="V506" s="512"/>
      <c r="W506" s="512"/>
      <c r="X506" s="512"/>
      <c r="Y506" s="512"/>
      <c r="Z506" s="512"/>
      <c r="AA506" s="512"/>
      <c r="AB506" s="512"/>
      <c r="AC506" s="512"/>
      <c r="AD506" s="512"/>
      <c r="AE506" s="512"/>
      <c r="AF506" s="512"/>
      <c r="AG506" s="512"/>
      <c r="AH506" s="512"/>
      <c r="AI506" s="512"/>
      <c r="AJ506" s="512"/>
      <c r="AK506" s="512"/>
      <c r="AL506" s="512"/>
      <c r="AM506" s="512"/>
      <c r="AN506" s="512"/>
      <c r="AO506" s="512"/>
      <c r="AP506" s="512"/>
    </row>
    <row r="507" spans="1:42" ht="15.75" customHeight="1">
      <c r="A507" s="512"/>
      <c r="B507" s="512"/>
      <c r="C507" s="512"/>
      <c r="D507" s="512"/>
      <c r="E507" s="512"/>
      <c r="F507" s="512"/>
      <c r="G507" s="512"/>
      <c r="H507" s="512"/>
      <c r="I507" s="512"/>
      <c r="J507" s="512"/>
      <c r="K507" s="512"/>
      <c r="L507" s="512"/>
      <c r="M507" s="512"/>
      <c r="N507" s="512"/>
      <c r="O507" s="512"/>
      <c r="P507" s="512"/>
      <c r="Q507" s="512"/>
      <c r="R507" s="512"/>
      <c r="S507" s="512"/>
      <c r="T507" s="512"/>
      <c r="U507" s="512"/>
      <c r="V507" s="512"/>
      <c r="W507" s="512"/>
      <c r="X507" s="512"/>
      <c r="Y507" s="512"/>
      <c r="Z507" s="512"/>
      <c r="AA507" s="512"/>
      <c r="AB507" s="512"/>
      <c r="AC507" s="512"/>
      <c r="AD507" s="512"/>
      <c r="AE507" s="512"/>
      <c r="AF507" s="512"/>
      <c r="AG507" s="512"/>
      <c r="AH507" s="512"/>
      <c r="AI507" s="512"/>
      <c r="AJ507" s="512"/>
      <c r="AK507" s="512"/>
      <c r="AL507" s="512"/>
      <c r="AM507" s="512"/>
      <c r="AN507" s="512"/>
      <c r="AO507" s="512"/>
      <c r="AP507" s="512"/>
    </row>
    <row r="508" spans="1:42" ht="15.75" customHeight="1">
      <c r="A508" s="512"/>
      <c r="B508" s="512"/>
      <c r="C508" s="512"/>
      <c r="D508" s="512"/>
      <c r="E508" s="512"/>
      <c r="F508" s="512"/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/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  <c r="AO508" s="512"/>
      <c r="AP508" s="512"/>
    </row>
    <row r="509" spans="1:42" ht="15.75" customHeight="1">
      <c r="A509" s="512"/>
      <c r="B509" s="512"/>
      <c r="C509" s="512"/>
      <c r="D509" s="512"/>
      <c r="E509" s="512"/>
      <c r="F509" s="512"/>
      <c r="G509" s="512"/>
      <c r="H509" s="512"/>
      <c r="I509" s="512"/>
      <c r="J509" s="512"/>
      <c r="K509" s="512"/>
      <c r="L509" s="512"/>
      <c r="M509" s="512"/>
      <c r="N509" s="512"/>
      <c r="O509" s="512"/>
      <c r="P509" s="512"/>
      <c r="Q509" s="512"/>
      <c r="R509" s="512"/>
      <c r="S509" s="512"/>
      <c r="T509" s="512"/>
      <c r="U509" s="512"/>
      <c r="V509" s="512"/>
      <c r="W509" s="512"/>
      <c r="X509" s="512"/>
      <c r="Y509" s="512"/>
      <c r="Z509" s="512"/>
      <c r="AA509" s="512"/>
      <c r="AB509" s="512"/>
      <c r="AC509" s="512"/>
      <c r="AD509" s="512"/>
      <c r="AE509" s="512"/>
      <c r="AF509" s="512"/>
      <c r="AG509" s="512"/>
      <c r="AH509" s="512"/>
      <c r="AI509" s="512"/>
      <c r="AJ509" s="512"/>
      <c r="AK509" s="512"/>
      <c r="AL509" s="512"/>
      <c r="AM509" s="512"/>
      <c r="AN509" s="512"/>
      <c r="AO509" s="512"/>
      <c r="AP509" s="512"/>
    </row>
    <row r="510" spans="1:42" ht="15.75" customHeight="1">
      <c r="A510" s="512"/>
      <c r="B510" s="512"/>
      <c r="C510" s="512"/>
      <c r="D510" s="512"/>
      <c r="E510" s="512"/>
      <c r="F510" s="512"/>
      <c r="G510" s="512"/>
      <c r="H510" s="512"/>
      <c r="I510" s="512"/>
      <c r="J510" s="512"/>
      <c r="K510" s="512"/>
      <c r="L510" s="512"/>
      <c r="M510" s="512"/>
      <c r="N510" s="512"/>
      <c r="O510" s="512"/>
      <c r="P510" s="512"/>
      <c r="Q510" s="512"/>
      <c r="R510" s="512"/>
      <c r="S510" s="512"/>
      <c r="T510" s="512"/>
      <c r="U510" s="512"/>
      <c r="V510" s="512"/>
      <c r="W510" s="512"/>
      <c r="X510" s="512"/>
      <c r="Y510" s="512"/>
      <c r="Z510" s="512"/>
      <c r="AA510" s="512"/>
      <c r="AB510" s="512"/>
      <c r="AC510" s="512"/>
      <c r="AD510" s="512"/>
      <c r="AE510" s="512"/>
      <c r="AF510" s="512"/>
      <c r="AG510" s="512"/>
      <c r="AH510" s="512"/>
      <c r="AI510" s="512"/>
      <c r="AJ510" s="512"/>
      <c r="AK510" s="512"/>
      <c r="AL510" s="512"/>
      <c r="AM510" s="512"/>
      <c r="AN510" s="512"/>
      <c r="AO510" s="512"/>
      <c r="AP510" s="512"/>
    </row>
    <row r="511" spans="1:42" ht="15.75" customHeight="1">
      <c r="A511" s="512"/>
      <c r="B511" s="512"/>
      <c r="C511" s="512"/>
      <c r="D511" s="512"/>
      <c r="E511" s="512"/>
      <c r="F511" s="512"/>
      <c r="G511" s="512"/>
      <c r="H511" s="512"/>
      <c r="I511" s="512"/>
      <c r="J511" s="512"/>
      <c r="K511" s="512"/>
      <c r="L511" s="512"/>
      <c r="M511" s="512"/>
      <c r="N511" s="512"/>
      <c r="O511" s="512"/>
      <c r="P511" s="512"/>
      <c r="Q511" s="512"/>
      <c r="R511" s="512"/>
      <c r="S511" s="512"/>
      <c r="T511" s="512"/>
      <c r="U511" s="512"/>
      <c r="V511" s="512"/>
      <c r="W511" s="512"/>
      <c r="X511" s="512"/>
      <c r="Y511" s="512"/>
      <c r="Z511" s="512"/>
      <c r="AA511" s="512"/>
      <c r="AB511" s="512"/>
      <c r="AC511" s="512"/>
      <c r="AD511" s="512"/>
      <c r="AE511" s="512"/>
      <c r="AF511" s="512"/>
      <c r="AG511" s="512"/>
      <c r="AH511" s="512"/>
      <c r="AI511" s="512"/>
      <c r="AJ511" s="512"/>
      <c r="AK511" s="512"/>
      <c r="AL511" s="512"/>
      <c r="AM511" s="512"/>
      <c r="AN511" s="512"/>
      <c r="AO511" s="512"/>
      <c r="AP511" s="512"/>
    </row>
    <row r="512" spans="1:42" ht="15.75" customHeight="1">
      <c r="A512" s="512"/>
      <c r="B512" s="512"/>
      <c r="C512" s="512"/>
      <c r="D512" s="512"/>
      <c r="E512" s="512"/>
      <c r="F512" s="512"/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/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  <c r="AO512" s="512"/>
      <c r="AP512" s="512"/>
    </row>
    <row r="513" spans="1:42" ht="15.75" customHeight="1">
      <c r="A513" s="512"/>
      <c r="B513" s="512"/>
      <c r="C513" s="512"/>
      <c r="D513" s="512"/>
      <c r="E513" s="512"/>
      <c r="F513" s="512"/>
      <c r="G513" s="512"/>
      <c r="H513" s="512"/>
      <c r="I513" s="512"/>
      <c r="J513" s="512"/>
      <c r="K513" s="512"/>
      <c r="L513" s="512"/>
      <c r="M513" s="512"/>
      <c r="N513" s="512"/>
      <c r="O513" s="512"/>
      <c r="P513" s="512"/>
      <c r="Q513" s="512"/>
      <c r="R513" s="512"/>
      <c r="S513" s="512"/>
      <c r="T513" s="512"/>
      <c r="U513" s="512"/>
      <c r="V513" s="512"/>
      <c r="W513" s="512"/>
      <c r="X513" s="512"/>
      <c r="Y513" s="512"/>
      <c r="Z513" s="512"/>
      <c r="AA513" s="512"/>
      <c r="AB513" s="512"/>
      <c r="AC513" s="512"/>
      <c r="AD513" s="512"/>
      <c r="AE513" s="512"/>
      <c r="AF513" s="512"/>
      <c r="AG513" s="512"/>
      <c r="AH513" s="512"/>
      <c r="AI513" s="512"/>
      <c r="AJ513" s="512"/>
      <c r="AK513" s="512"/>
      <c r="AL513" s="512"/>
      <c r="AM513" s="512"/>
      <c r="AN513" s="512"/>
      <c r="AO513" s="512"/>
      <c r="AP513" s="512"/>
    </row>
    <row r="514" spans="1:42" ht="15.75" customHeight="1">
      <c r="A514" s="512"/>
      <c r="B514" s="512"/>
      <c r="C514" s="512"/>
      <c r="D514" s="512"/>
      <c r="E514" s="512"/>
      <c r="F514" s="512"/>
      <c r="G514" s="512"/>
      <c r="H514" s="512"/>
      <c r="I514" s="512"/>
      <c r="J514" s="512"/>
      <c r="K514" s="512"/>
      <c r="L514" s="512"/>
      <c r="M514" s="512"/>
      <c r="N514" s="512"/>
      <c r="O514" s="512"/>
      <c r="P514" s="512"/>
      <c r="Q514" s="512"/>
      <c r="R514" s="512"/>
      <c r="S514" s="512"/>
      <c r="T514" s="512"/>
      <c r="U514" s="512"/>
      <c r="V514" s="512"/>
      <c r="W514" s="512"/>
      <c r="X514" s="512"/>
      <c r="Y514" s="512"/>
      <c r="Z514" s="512"/>
      <c r="AA514" s="512"/>
      <c r="AB514" s="512"/>
      <c r="AC514" s="512"/>
      <c r="AD514" s="512"/>
      <c r="AE514" s="512"/>
      <c r="AF514" s="512"/>
      <c r="AG514" s="512"/>
      <c r="AH514" s="512"/>
      <c r="AI514" s="512"/>
      <c r="AJ514" s="512"/>
      <c r="AK514" s="512"/>
      <c r="AL514" s="512"/>
      <c r="AM514" s="512"/>
      <c r="AN514" s="512"/>
      <c r="AO514" s="512"/>
      <c r="AP514" s="512"/>
    </row>
    <row r="515" spans="1:42" ht="15.75" customHeight="1">
      <c r="A515" s="512"/>
      <c r="B515" s="512"/>
      <c r="C515" s="512"/>
      <c r="D515" s="512"/>
      <c r="E515" s="512"/>
      <c r="F515" s="512"/>
      <c r="G515" s="512"/>
      <c r="H515" s="512"/>
      <c r="I515" s="512"/>
      <c r="J515" s="512"/>
      <c r="K515" s="512"/>
      <c r="L515" s="512"/>
      <c r="M515" s="512"/>
      <c r="N515" s="512"/>
      <c r="O515" s="512"/>
      <c r="P515" s="512"/>
      <c r="Q515" s="512"/>
      <c r="R515" s="512"/>
      <c r="S515" s="512"/>
      <c r="T515" s="512"/>
      <c r="U515" s="512"/>
      <c r="V515" s="512"/>
      <c r="W515" s="512"/>
      <c r="X515" s="512"/>
      <c r="Y515" s="512"/>
      <c r="Z515" s="512"/>
      <c r="AA515" s="512"/>
      <c r="AB515" s="512"/>
      <c r="AC515" s="512"/>
      <c r="AD515" s="512"/>
      <c r="AE515" s="512"/>
      <c r="AF515" s="512"/>
      <c r="AG515" s="512"/>
      <c r="AH515" s="512"/>
      <c r="AI515" s="512"/>
      <c r="AJ515" s="512"/>
      <c r="AK515" s="512"/>
      <c r="AL515" s="512"/>
      <c r="AM515" s="512"/>
      <c r="AN515" s="512"/>
      <c r="AO515" s="512"/>
      <c r="AP515" s="512"/>
    </row>
    <row r="516" spans="1:42" ht="15.75" customHeight="1">
      <c r="A516" s="512"/>
      <c r="B516" s="512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/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  <c r="AO516" s="512"/>
      <c r="AP516" s="512"/>
    </row>
    <row r="517" spans="1:42" ht="15.75" customHeight="1">
      <c r="A517" s="512"/>
      <c r="B517" s="512"/>
      <c r="C517" s="512"/>
      <c r="D517" s="512"/>
      <c r="E517" s="512"/>
      <c r="F517" s="512"/>
      <c r="G517" s="512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512"/>
      <c r="T517" s="512"/>
      <c r="U517" s="512"/>
      <c r="V517" s="512"/>
      <c r="W517" s="512"/>
      <c r="X517" s="512"/>
      <c r="Y517" s="512"/>
      <c r="Z517" s="512"/>
      <c r="AA517" s="512"/>
      <c r="AB517" s="512"/>
      <c r="AC517" s="512"/>
      <c r="AD517" s="512"/>
      <c r="AE517" s="512"/>
      <c r="AF517" s="512"/>
      <c r="AG517" s="512"/>
      <c r="AH517" s="512"/>
      <c r="AI517" s="512"/>
      <c r="AJ517" s="512"/>
      <c r="AK517" s="512"/>
      <c r="AL517" s="512"/>
      <c r="AM517" s="512"/>
      <c r="AN517" s="512"/>
      <c r="AO517" s="512"/>
      <c r="AP517" s="512"/>
    </row>
    <row r="518" spans="1:42" ht="15.75" customHeight="1">
      <c r="A518" s="512"/>
      <c r="B518" s="512"/>
      <c r="C518" s="512"/>
      <c r="D518" s="512"/>
      <c r="E518" s="512"/>
      <c r="F518" s="512"/>
      <c r="G518" s="512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512"/>
      <c r="T518" s="512"/>
      <c r="U518" s="512"/>
      <c r="V518" s="512"/>
      <c r="W518" s="512"/>
      <c r="X518" s="512"/>
      <c r="Y518" s="512"/>
      <c r="Z518" s="512"/>
      <c r="AA518" s="512"/>
      <c r="AB518" s="512"/>
      <c r="AC518" s="512"/>
      <c r="AD518" s="512"/>
      <c r="AE518" s="512"/>
      <c r="AF518" s="512"/>
      <c r="AG518" s="512"/>
      <c r="AH518" s="512"/>
      <c r="AI518" s="512"/>
      <c r="AJ518" s="512"/>
      <c r="AK518" s="512"/>
      <c r="AL518" s="512"/>
      <c r="AM518" s="512"/>
      <c r="AN518" s="512"/>
      <c r="AO518" s="512"/>
      <c r="AP518" s="512"/>
    </row>
    <row r="519" spans="1:42" ht="15.75" customHeight="1">
      <c r="A519" s="512"/>
      <c r="B519" s="512"/>
      <c r="C519" s="512"/>
      <c r="D519" s="512"/>
      <c r="E519" s="512"/>
      <c r="F519" s="512"/>
      <c r="G519" s="512"/>
      <c r="H519" s="512"/>
      <c r="I519" s="512"/>
      <c r="J519" s="512"/>
      <c r="K519" s="512"/>
      <c r="L519" s="512"/>
      <c r="M519" s="512"/>
      <c r="N519" s="512"/>
      <c r="O519" s="512"/>
      <c r="P519" s="512"/>
      <c r="Q519" s="512"/>
      <c r="R519" s="512"/>
      <c r="S519" s="512"/>
      <c r="T519" s="512"/>
      <c r="U519" s="512"/>
      <c r="V519" s="512"/>
      <c r="W519" s="512"/>
      <c r="X519" s="512"/>
      <c r="Y519" s="512"/>
      <c r="Z519" s="512"/>
      <c r="AA519" s="512"/>
      <c r="AB519" s="512"/>
      <c r="AC519" s="512"/>
      <c r="AD519" s="512"/>
      <c r="AE519" s="512"/>
      <c r="AF519" s="512"/>
      <c r="AG519" s="512"/>
      <c r="AH519" s="512"/>
      <c r="AI519" s="512"/>
      <c r="AJ519" s="512"/>
      <c r="AK519" s="512"/>
      <c r="AL519" s="512"/>
      <c r="AM519" s="512"/>
      <c r="AN519" s="512"/>
      <c r="AO519" s="512"/>
      <c r="AP519" s="512"/>
    </row>
    <row r="520" spans="1:42" ht="15.75" customHeight="1">
      <c r="A520" s="512"/>
      <c r="B520" s="512"/>
      <c r="C520" s="512"/>
      <c r="D520" s="512"/>
      <c r="E520" s="512"/>
      <c r="F520" s="512"/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  <c r="AO520" s="512"/>
      <c r="AP520" s="512"/>
    </row>
    <row r="521" spans="1:42" ht="15.75" customHeight="1">
      <c r="A521" s="512"/>
      <c r="B521" s="512"/>
      <c r="C521" s="512"/>
      <c r="D521" s="512"/>
      <c r="E521" s="512"/>
      <c r="F521" s="512"/>
      <c r="G521" s="512"/>
      <c r="H521" s="512"/>
      <c r="I521" s="512"/>
      <c r="J521" s="512"/>
      <c r="K521" s="512"/>
      <c r="L521" s="512"/>
      <c r="M521" s="512"/>
      <c r="N521" s="512"/>
      <c r="O521" s="512"/>
      <c r="P521" s="512"/>
      <c r="Q521" s="512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2"/>
      <c r="AC521" s="512"/>
      <c r="AD521" s="512"/>
      <c r="AE521" s="512"/>
      <c r="AF521" s="512"/>
      <c r="AG521" s="512"/>
      <c r="AH521" s="512"/>
      <c r="AI521" s="512"/>
      <c r="AJ521" s="512"/>
      <c r="AK521" s="512"/>
      <c r="AL521" s="512"/>
      <c r="AM521" s="512"/>
      <c r="AN521" s="512"/>
      <c r="AO521" s="512"/>
      <c r="AP521" s="512"/>
    </row>
    <row r="522" spans="1:42" ht="15.75" customHeight="1">
      <c r="A522" s="512"/>
      <c r="B522" s="512"/>
      <c r="C522" s="512"/>
      <c r="D522" s="512"/>
      <c r="E522" s="512"/>
      <c r="F522" s="512"/>
      <c r="G522" s="512"/>
      <c r="H522" s="512"/>
      <c r="I522" s="512"/>
      <c r="J522" s="512"/>
      <c r="K522" s="512"/>
      <c r="L522" s="512"/>
      <c r="M522" s="512"/>
      <c r="N522" s="512"/>
      <c r="O522" s="512"/>
      <c r="P522" s="512"/>
      <c r="Q522" s="512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2"/>
      <c r="AC522" s="512"/>
      <c r="AD522" s="512"/>
      <c r="AE522" s="512"/>
      <c r="AF522" s="512"/>
      <c r="AG522" s="512"/>
      <c r="AH522" s="512"/>
      <c r="AI522" s="512"/>
      <c r="AJ522" s="512"/>
      <c r="AK522" s="512"/>
      <c r="AL522" s="512"/>
      <c r="AM522" s="512"/>
      <c r="AN522" s="512"/>
      <c r="AO522" s="512"/>
      <c r="AP522" s="512"/>
    </row>
    <row r="523" spans="1:42" ht="15.75" customHeight="1">
      <c r="A523" s="512"/>
      <c r="B523" s="512"/>
      <c r="C523" s="512"/>
      <c r="D523" s="512"/>
      <c r="E523" s="512"/>
      <c r="F523" s="512"/>
      <c r="G523" s="512"/>
      <c r="H523" s="512"/>
      <c r="I523" s="512"/>
      <c r="J523" s="512"/>
      <c r="K523" s="512"/>
      <c r="L523" s="512"/>
      <c r="M523" s="512"/>
      <c r="N523" s="512"/>
      <c r="O523" s="512"/>
      <c r="P523" s="512"/>
      <c r="Q523" s="512"/>
      <c r="R523" s="512"/>
      <c r="S523" s="512"/>
      <c r="T523" s="512"/>
      <c r="U523" s="512"/>
      <c r="V523" s="512"/>
      <c r="W523" s="512"/>
      <c r="X523" s="512"/>
      <c r="Y523" s="512"/>
      <c r="Z523" s="512"/>
      <c r="AA523" s="512"/>
      <c r="AB523" s="512"/>
      <c r="AC523" s="512"/>
      <c r="AD523" s="512"/>
      <c r="AE523" s="512"/>
      <c r="AF523" s="512"/>
      <c r="AG523" s="512"/>
      <c r="AH523" s="512"/>
      <c r="AI523" s="512"/>
      <c r="AJ523" s="512"/>
      <c r="AK523" s="512"/>
      <c r="AL523" s="512"/>
      <c r="AM523" s="512"/>
      <c r="AN523" s="512"/>
      <c r="AO523" s="512"/>
      <c r="AP523" s="512"/>
    </row>
    <row r="524" spans="1:42" ht="15.75" customHeight="1">
      <c r="A524" s="512"/>
      <c r="B524" s="512"/>
      <c r="C524" s="512"/>
      <c r="D524" s="512"/>
      <c r="E524" s="512"/>
      <c r="F524" s="512"/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/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  <c r="AO524" s="512"/>
      <c r="AP524" s="512"/>
    </row>
    <row r="525" spans="1:42" ht="15.75" customHeight="1">
      <c r="A525" s="512"/>
      <c r="B525" s="512"/>
      <c r="C525" s="512"/>
      <c r="D525" s="512"/>
      <c r="E525" s="512"/>
      <c r="F525" s="512"/>
      <c r="G525" s="512"/>
      <c r="H525" s="512"/>
      <c r="I525" s="512"/>
      <c r="J525" s="512"/>
      <c r="K525" s="512"/>
      <c r="L525" s="512"/>
      <c r="M525" s="512"/>
      <c r="N525" s="512"/>
      <c r="O525" s="512"/>
      <c r="P525" s="512"/>
      <c r="Q525" s="512"/>
      <c r="R525" s="512"/>
      <c r="S525" s="512"/>
      <c r="T525" s="512"/>
      <c r="U525" s="512"/>
      <c r="V525" s="512"/>
      <c r="W525" s="512"/>
      <c r="X525" s="512"/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  <c r="AO525" s="512"/>
      <c r="AP525" s="512"/>
    </row>
    <row r="526" spans="1:42" ht="15.75" customHeight="1">
      <c r="A526" s="512"/>
      <c r="B526" s="512"/>
      <c r="C526" s="512"/>
      <c r="D526" s="512"/>
      <c r="E526" s="512"/>
      <c r="F526" s="512"/>
      <c r="G526" s="512"/>
      <c r="H526" s="512"/>
      <c r="I526" s="512"/>
      <c r="J526" s="512"/>
      <c r="K526" s="512"/>
      <c r="L526" s="512"/>
      <c r="M526" s="512"/>
      <c r="N526" s="512"/>
      <c r="O526" s="512"/>
      <c r="P526" s="512"/>
      <c r="Q526" s="512"/>
      <c r="R526" s="512"/>
      <c r="S526" s="512"/>
      <c r="T526" s="512"/>
      <c r="U526" s="512"/>
      <c r="V526" s="512"/>
      <c r="W526" s="512"/>
      <c r="X526" s="512"/>
      <c r="Y526" s="512"/>
      <c r="Z526" s="512"/>
      <c r="AA526" s="512"/>
      <c r="AB526" s="512"/>
      <c r="AC526" s="512"/>
      <c r="AD526" s="512"/>
      <c r="AE526" s="512"/>
      <c r="AF526" s="512"/>
      <c r="AG526" s="512"/>
      <c r="AH526" s="512"/>
      <c r="AI526" s="512"/>
      <c r="AJ526" s="512"/>
      <c r="AK526" s="512"/>
      <c r="AL526" s="512"/>
      <c r="AM526" s="512"/>
      <c r="AN526" s="512"/>
      <c r="AO526" s="512"/>
      <c r="AP526" s="512"/>
    </row>
    <row r="527" spans="1:42" ht="15.75" customHeight="1">
      <c r="A527" s="512"/>
      <c r="B527" s="512"/>
      <c r="C527" s="512"/>
      <c r="D527" s="512"/>
      <c r="E527" s="512"/>
      <c r="F527" s="512"/>
      <c r="G527" s="512"/>
      <c r="H527" s="512"/>
      <c r="I527" s="512"/>
      <c r="J527" s="512"/>
      <c r="K527" s="512"/>
      <c r="L527" s="512"/>
      <c r="M527" s="512"/>
      <c r="N527" s="512"/>
      <c r="O527" s="512"/>
      <c r="P527" s="512"/>
      <c r="Q527" s="512"/>
      <c r="R527" s="512"/>
      <c r="S527" s="512"/>
      <c r="T527" s="512"/>
      <c r="U527" s="512"/>
      <c r="V527" s="512"/>
      <c r="W527" s="512"/>
      <c r="X527" s="512"/>
      <c r="Y527" s="512"/>
      <c r="Z527" s="512"/>
      <c r="AA527" s="512"/>
      <c r="AB527" s="512"/>
      <c r="AC527" s="512"/>
      <c r="AD527" s="512"/>
      <c r="AE527" s="512"/>
      <c r="AF527" s="512"/>
      <c r="AG527" s="512"/>
      <c r="AH527" s="512"/>
      <c r="AI527" s="512"/>
      <c r="AJ527" s="512"/>
      <c r="AK527" s="512"/>
      <c r="AL527" s="512"/>
      <c r="AM527" s="512"/>
      <c r="AN527" s="512"/>
      <c r="AO527" s="512"/>
      <c r="AP527" s="512"/>
    </row>
    <row r="528" spans="1:42" ht="15.75" customHeight="1">
      <c r="A528" s="512"/>
      <c r="B528" s="512"/>
      <c r="C528" s="512"/>
      <c r="D528" s="512"/>
      <c r="E528" s="512"/>
      <c r="F528" s="512"/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/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  <c r="AO528" s="512"/>
      <c r="AP528" s="512"/>
    </row>
    <row r="529" spans="1:42" ht="15.75" customHeight="1">
      <c r="A529" s="512"/>
      <c r="B529" s="512"/>
      <c r="C529" s="512"/>
      <c r="D529" s="512"/>
      <c r="E529" s="512"/>
      <c r="F529" s="512"/>
      <c r="G529" s="512"/>
      <c r="H529" s="512"/>
      <c r="I529" s="512"/>
      <c r="J529" s="512"/>
      <c r="K529" s="512"/>
      <c r="L529" s="512"/>
      <c r="M529" s="512"/>
      <c r="N529" s="512"/>
      <c r="O529" s="512"/>
      <c r="P529" s="512"/>
      <c r="Q529" s="512"/>
      <c r="R529" s="512"/>
      <c r="S529" s="512"/>
      <c r="T529" s="512"/>
      <c r="U529" s="512"/>
      <c r="V529" s="512"/>
      <c r="W529" s="512"/>
      <c r="X529" s="512"/>
      <c r="Y529" s="512"/>
      <c r="Z529" s="512"/>
      <c r="AA529" s="512"/>
      <c r="AB529" s="512"/>
      <c r="AC529" s="512"/>
      <c r="AD529" s="512"/>
      <c r="AE529" s="512"/>
      <c r="AF529" s="512"/>
      <c r="AG529" s="512"/>
      <c r="AH529" s="512"/>
      <c r="AI529" s="512"/>
      <c r="AJ529" s="512"/>
      <c r="AK529" s="512"/>
      <c r="AL529" s="512"/>
      <c r="AM529" s="512"/>
      <c r="AN529" s="512"/>
      <c r="AO529" s="512"/>
      <c r="AP529" s="512"/>
    </row>
    <row r="530" spans="1:42" ht="15.75" customHeight="1">
      <c r="A530" s="512"/>
      <c r="B530" s="512"/>
      <c r="C530" s="512"/>
      <c r="D530" s="512"/>
      <c r="E530" s="512"/>
      <c r="F530" s="512"/>
      <c r="G530" s="512"/>
      <c r="H530" s="512"/>
      <c r="I530" s="512"/>
      <c r="J530" s="512"/>
      <c r="K530" s="512"/>
      <c r="L530" s="512"/>
      <c r="M530" s="512"/>
      <c r="N530" s="512"/>
      <c r="O530" s="512"/>
      <c r="P530" s="512"/>
      <c r="Q530" s="512"/>
      <c r="R530" s="512"/>
      <c r="S530" s="512"/>
      <c r="T530" s="512"/>
      <c r="U530" s="512"/>
      <c r="V530" s="512"/>
      <c r="W530" s="512"/>
      <c r="X530" s="512"/>
      <c r="Y530" s="512"/>
      <c r="Z530" s="512"/>
      <c r="AA530" s="512"/>
      <c r="AB530" s="512"/>
      <c r="AC530" s="512"/>
      <c r="AD530" s="512"/>
      <c r="AE530" s="512"/>
      <c r="AF530" s="512"/>
      <c r="AG530" s="512"/>
      <c r="AH530" s="512"/>
      <c r="AI530" s="512"/>
      <c r="AJ530" s="512"/>
      <c r="AK530" s="512"/>
      <c r="AL530" s="512"/>
      <c r="AM530" s="512"/>
      <c r="AN530" s="512"/>
      <c r="AO530" s="512"/>
      <c r="AP530" s="512"/>
    </row>
    <row r="531" spans="1:42" ht="15.75" customHeight="1">
      <c r="A531" s="512"/>
      <c r="B531" s="512"/>
      <c r="C531" s="512"/>
      <c r="D531" s="512"/>
      <c r="E531" s="512"/>
      <c r="F531" s="512"/>
      <c r="G531" s="512"/>
      <c r="H531" s="512"/>
      <c r="I531" s="512"/>
      <c r="J531" s="512"/>
      <c r="K531" s="512"/>
      <c r="L531" s="512"/>
      <c r="M531" s="512"/>
      <c r="N531" s="512"/>
      <c r="O531" s="512"/>
      <c r="P531" s="512"/>
      <c r="Q531" s="512"/>
      <c r="R531" s="512"/>
      <c r="S531" s="512"/>
      <c r="T531" s="512"/>
      <c r="U531" s="512"/>
      <c r="V531" s="512"/>
      <c r="W531" s="512"/>
      <c r="X531" s="512"/>
      <c r="Y531" s="512"/>
      <c r="Z531" s="512"/>
      <c r="AA531" s="512"/>
      <c r="AB531" s="512"/>
      <c r="AC531" s="512"/>
      <c r="AD531" s="512"/>
      <c r="AE531" s="512"/>
      <c r="AF531" s="512"/>
      <c r="AG531" s="512"/>
      <c r="AH531" s="512"/>
      <c r="AI531" s="512"/>
      <c r="AJ531" s="512"/>
      <c r="AK531" s="512"/>
      <c r="AL531" s="512"/>
      <c r="AM531" s="512"/>
      <c r="AN531" s="512"/>
      <c r="AO531" s="512"/>
      <c r="AP531" s="512"/>
    </row>
    <row r="532" spans="1:42" ht="15.75" customHeight="1">
      <c r="A532" s="512"/>
      <c r="B532" s="51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/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  <c r="AO532" s="512"/>
      <c r="AP532" s="512"/>
    </row>
    <row r="533" spans="1:42" ht="15.75" customHeight="1">
      <c r="A533" s="512"/>
      <c r="B533" s="512"/>
      <c r="C533" s="512"/>
      <c r="D533" s="512"/>
      <c r="E533" s="512"/>
      <c r="F533" s="512"/>
      <c r="G533" s="512"/>
      <c r="H533" s="512"/>
      <c r="I533" s="512"/>
      <c r="J533" s="512"/>
      <c r="K533" s="512"/>
      <c r="L533" s="512"/>
      <c r="M533" s="512"/>
      <c r="N533" s="512"/>
      <c r="O533" s="512"/>
      <c r="P533" s="512"/>
      <c r="Q533" s="512"/>
      <c r="R533" s="512"/>
      <c r="S533" s="512"/>
      <c r="T533" s="512"/>
      <c r="U533" s="512"/>
      <c r="V533" s="512"/>
      <c r="W533" s="512"/>
      <c r="X533" s="512"/>
      <c r="Y533" s="512"/>
      <c r="Z533" s="512"/>
      <c r="AA533" s="512"/>
      <c r="AB533" s="512"/>
      <c r="AC533" s="512"/>
      <c r="AD533" s="512"/>
      <c r="AE533" s="512"/>
      <c r="AF533" s="512"/>
      <c r="AG533" s="512"/>
      <c r="AH533" s="512"/>
      <c r="AI533" s="512"/>
      <c r="AJ533" s="512"/>
      <c r="AK533" s="512"/>
      <c r="AL533" s="512"/>
      <c r="AM533" s="512"/>
      <c r="AN533" s="512"/>
      <c r="AO533" s="512"/>
      <c r="AP533" s="512"/>
    </row>
    <row r="534" spans="1:42" ht="15.75" customHeight="1">
      <c r="A534" s="512"/>
      <c r="B534" s="51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  <c r="AO534" s="512"/>
      <c r="AP534" s="512"/>
    </row>
    <row r="535" spans="1:42" ht="15.75" customHeight="1">
      <c r="A535" s="512"/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2"/>
      <c r="Z535" s="512"/>
      <c r="AA535" s="512"/>
      <c r="AB535" s="512"/>
      <c r="AC535" s="512"/>
      <c r="AD535" s="512"/>
      <c r="AE535" s="512"/>
      <c r="AF535" s="512"/>
      <c r="AG535" s="512"/>
      <c r="AH535" s="512"/>
      <c r="AI535" s="512"/>
      <c r="AJ535" s="512"/>
      <c r="AK535" s="512"/>
      <c r="AL535" s="512"/>
      <c r="AM535" s="512"/>
      <c r="AN535" s="512"/>
      <c r="AO535" s="512"/>
      <c r="AP535" s="512"/>
    </row>
    <row r="536" spans="1:42" ht="15.75" customHeight="1">
      <c r="A536" s="512"/>
      <c r="B536" s="512"/>
      <c r="C536" s="512"/>
      <c r="D536" s="512"/>
      <c r="E536" s="512"/>
      <c r="F536" s="512"/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/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  <c r="AO536" s="512"/>
      <c r="AP536" s="512"/>
    </row>
    <row r="537" spans="1:42" ht="15.75" customHeight="1">
      <c r="A537" s="512"/>
      <c r="B537" s="512"/>
      <c r="C537" s="512"/>
      <c r="D537" s="512"/>
      <c r="E537" s="512"/>
      <c r="F537" s="512"/>
      <c r="G537" s="512"/>
      <c r="H537" s="512"/>
      <c r="I537" s="512"/>
      <c r="J537" s="512"/>
      <c r="K537" s="512"/>
      <c r="L537" s="512"/>
      <c r="M537" s="512"/>
      <c r="N537" s="512"/>
      <c r="O537" s="512"/>
      <c r="P537" s="512"/>
      <c r="Q537" s="512"/>
      <c r="R537" s="512"/>
      <c r="S537" s="512"/>
      <c r="T537" s="512"/>
      <c r="U537" s="512"/>
      <c r="V537" s="512"/>
      <c r="W537" s="512"/>
      <c r="X537" s="512"/>
      <c r="Y537" s="512"/>
      <c r="Z537" s="512"/>
      <c r="AA537" s="512"/>
      <c r="AB537" s="512"/>
      <c r="AC537" s="512"/>
      <c r="AD537" s="512"/>
      <c r="AE537" s="512"/>
      <c r="AF537" s="512"/>
      <c r="AG537" s="512"/>
      <c r="AH537" s="512"/>
      <c r="AI537" s="512"/>
      <c r="AJ537" s="512"/>
      <c r="AK537" s="512"/>
      <c r="AL537" s="512"/>
      <c r="AM537" s="512"/>
      <c r="AN537" s="512"/>
      <c r="AO537" s="512"/>
      <c r="AP537" s="512"/>
    </row>
    <row r="538" spans="1:42" ht="15.75" customHeight="1">
      <c r="A538" s="512"/>
      <c r="B538" s="512"/>
      <c r="C538" s="512"/>
      <c r="D538" s="512"/>
      <c r="E538" s="512"/>
      <c r="F538" s="512"/>
      <c r="G538" s="512"/>
      <c r="H538" s="512"/>
      <c r="I538" s="512"/>
      <c r="J538" s="512"/>
      <c r="K538" s="512"/>
      <c r="L538" s="512"/>
      <c r="M538" s="512"/>
      <c r="N538" s="512"/>
      <c r="O538" s="512"/>
      <c r="P538" s="512"/>
      <c r="Q538" s="512"/>
      <c r="R538" s="512"/>
      <c r="S538" s="512"/>
      <c r="T538" s="512"/>
      <c r="U538" s="512"/>
      <c r="V538" s="512"/>
      <c r="W538" s="512"/>
      <c r="X538" s="512"/>
      <c r="Y538" s="512"/>
      <c r="Z538" s="512"/>
      <c r="AA538" s="512"/>
      <c r="AB538" s="512"/>
      <c r="AC538" s="512"/>
      <c r="AD538" s="512"/>
      <c r="AE538" s="512"/>
      <c r="AF538" s="512"/>
      <c r="AG538" s="512"/>
      <c r="AH538" s="512"/>
      <c r="AI538" s="512"/>
      <c r="AJ538" s="512"/>
      <c r="AK538" s="512"/>
      <c r="AL538" s="512"/>
      <c r="AM538" s="512"/>
      <c r="AN538" s="512"/>
      <c r="AO538" s="512"/>
      <c r="AP538" s="512"/>
    </row>
    <row r="539" spans="1:42" ht="15.75" customHeight="1">
      <c r="A539" s="512"/>
      <c r="B539" s="512"/>
      <c r="C539" s="512"/>
      <c r="D539" s="512"/>
      <c r="E539" s="512"/>
      <c r="F539" s="512"/>
      <c r="G539" s="512"/>
      <c r="H539" s="512"/>
      <c r="I539" s="512"/>
      <c r="J539" s="512"/>
      <c r="K539" s="512"/>
      <c r="L539" s="512"/>
      <c r="M539" s="512"/>
      <c r="N539" s="512"/>
      <c r="O539" s="512"/>
      <c r="P539" s="512"/>
      <c r="Q539" s="512"/>
      <c r="R539" s="512"/>
      <c r="S539" s="512"/>
      <c r="T539" s="512"/>
      <c r="U539" s="512"/>
      <c r="V539" s="512"/>
      <c r="W539" s="512"/>
      <c r="X539" s="512"/>
      <c r="Y539" s="512"/>
      <c r="Z539" s="512"/>
      <c r="AA539" s="512"/>
      <c r="AB539" s="512"/>
      <c r="AC539" s="512"/>
      <c r="AD539" s="512"/>
      <c r="AE539" s="512"/>
      <c r="AF539" s="512"/>
      <c r="AG539" s="512"/>
      <c r="AH539" s="512"/>
      <c r="AI539" s="512"/>
      <c r="AJ539" s="512"/>
      <c r="AK539" s="512"/>
      <c r="AL539" s="512"/>
      <c r="AM539" s="512"/>
      <c r="AN539" s="512"/>
      <c r="AO539" s="512"/>
      <c r="AP539" s="512"/>
    </row>
    <row r="540" spans="1:42" ht="15.75" customHeight="1">
      <c r="A540" s="512"/>
      <c r="B540" s="512"/>
      <c r="C540" s="512"/>
      <c r="D540" s="512"/>
      <c r="E540" s="512"/>
      <c r="F540" s="512"/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/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  <c r="AO540" s="512"/>
      <c r="AP540" s="512"/>
    </row>
    <row r="541" spans="1:42" ht="15.75" customHeight="1">
      <c r="A541" s="512"/>
      <c r="B541" s="51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2"/>
      <c r="Z541" s="512"/>
      <c r="AA541" s="512"/>
      <c r="AB541" s="512"/>
      <c r="AC541" s="512"/>
      <c r="AD541" s="512"/>
      <c r="AE541" s="512"/>
      <c r="AF541" s="512"/>
      <c r="AG541" s="512"/>
      <c r="AH541" s="512"/>
      <c r="AI541" s="512"/>
      <c r="AJ541" s="512"/>
      <c r="AK541" s="512"/>
      <c r="AL541" s="512"/>
      <c r="AM541" s="512"/>
      <c r="AN541" s="512"/>
      <c r="AO541" s="512"/>
      <c r="AP541" s="512"/>
    </row>
    <row r="542" spans="1:42" ht="15.75" customHeight="1">
      <c r="A542" s="512"/>
      <c r="B542" s="512"/>
      <c r="C542" s="512"/>
      <c r="D542" s="512"/>
      <c r="E542" s="512"/>
      <c r="F542" s="512"/>
      <c r="G542" s="512"/>
      <c r="H542" s="512"/>
      <c r="I542" s="512"/>
      <c r="J542" s="512"/>
      <c r="K542" s="512"/>
      <c r="L542" s="512"/>
      <c r="M542" s="512"/>
      <c r="N542" s="512"/>
      <c r="O542" s="512"/>
      <c r="P542" s="512"/>
      <c r="Q542" s="512"/>
      <c r="R542" s="512"/>
      <c r="S542" s="512"/>
      <c r="T542" s="512"/>
      <c r="U542" s="512"/>
      <c r="V542" s="512"/>
      <c r="W542" s="512"/>
      <c r="X542" s="512"/>
      <c r="Y542" s="512"/>
      <c r="Z542" s="512"/>
      <c r="AA542" s="512"/>
      <c r="AB542" s="512"/>
      <c r="AC542" s="512"/>
      <c r="AD542" s="512"/>
      <c r="AE542" s="512"/>
      <c r="AF542" s="512"/>
      <c r="AG542" s="512"/>
      <c r="AH542" s="512"/>
      <c r="AI542" s="512"/>
      <c r="AJ542" s="512"/>
      <c r="AK542" s="512"/>
      <c r="AL542" s="512"/>
      <c r="AM542" s="512"/>
      <c r="AN542" s="512"/>
      <c r="AO542" s="512"/>
      <c r="AP542" s="512"/>
    </row>
    <row r="543" spans="1:42" ht="15.75" customHeight="1">
      <c r="A543" s="512"/>
      <c r="B543" s="512"/>
      <c r="C543" s="512"/>
      <c r="D543" s="512"/>
      <c r="E543" s="512"/>
      <c r="F543" s="512"/>
      <c r="G543" s="512"/>
      <c r="H543" s="512"/>
      <c r="I543" s="512"/>
      <c r="J543" s="512"/>
      <c r="K543" s="512"/>
      <c r="L543" s="512"/>
      <c r="M543" s="512"/>
      <c r="N543" s="512"/>
      <c r="O543" s="512"/>
      <c r="P543" s="512"/>
      <c r="Q543" s="512"/>
      <c r="R543" s="512"/>
      <c r="S543" s="512"/>
      <c r="T543" s="512"/>
      <c r="U543" s="512"/>
      <c r="V543" s="512"/>
      <c r="W543" s="512"/>
      <c r="X543" s="512"/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  <c r="AO543" s="512"/>
      <c r="AP543" s="512"/>
    </row>
    <row r="544" spans="1:42" ht="15.75" customHeight="1">
      <c r="A544" s="512"/>
      <c r="B544" s="512"/>
      <c r="C544" s="512"/>
      <c r="D544" s="512"/>
      <c r="E544" s="512"/>
      <c r="F544" s="512"/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/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  <c r="AO544" s="512"/>
      <c r="AP544" s="512"/>
    </row>
    <row r="545" spans="1:42" ht="15.75" customHeight="1">
      <c r="A545" s="512"/>
      <c r="B545" s="51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  <c r="AO545" s="512"/>
      <c r="AP545" s="512"/>
    </row>
    <row r="546" spans="1:42" ht="15.75" customHeight="1">
      <c r="A546" s="512"/>
      <c r="B546" s="51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  <c r="AO546" s="512"/>
      <c r="AP546" s="512"/>
    </row>
    <row r="547" spans="1:42" ht="15.75" customHeight="1">
      <c r="A547" s="512"/>
      <c r="B547" s="512"/>
      <c r="C547" s="512"/>
      <c r="D547" s="512"/>
      <c r="E547" s="512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512"/>
      <c r="Q547" s="512"/>
      <c r="R547" s="512"/>
      <c r="S547" s="512"/>
      <c r="T547" s="512"/>
      <c r="U547" s="512"/>
      <c r="V547" s="512"/>
      <c r="W547" s="512"/>
      <c r="X547" s="512"/>
      <c r="Y547" s="512"/>
      <c r="Z547" s="512"/>
      <c r="AA547" s="512"/>
      <c r="AB547" s="512"/>
      <c r="AC547" s="512"/>
      <c r="AD547" s="512"/>
      <c r="AE547" s="512"/>
      <c r="AF547" s="512"/>
      <c r="AG547" s="512"/>
      <c r="AH547" s="512"/>
      <c r="AI547" s="512"/>
      <c r="AJ547" s="512"/>
      <c r="AK547" s="512"/>
      <c r="AL547" s="512"/>
      <c r="AM547" s="512"/>
      <c r="AN547" s="512"/>
      <c r="AO547" s="512"/>
      <c r="AP547" s="512"/>
    </row>
    <row r="548" spans="1:42" ht="15.75" customHeight="1">
      <c r="A548" s="512"/>
      <c r="B548" s="512"/>
      <c r="C548" s="512"/>
      <c r="D548" s="512"/>
      <c r="E548" s="512"/>
      <c r="F548" s="512"/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/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  <c r="AO548" s="512"/>
      <c r="AP548" s="512"/>
    </row>
    <row r="549" spans="1:42" ht="15.75" customHeight="1">
      <c r="A549" s="512"/>
      <c r="B549" s="51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2"/>
      <c r="T549" s="512"/>
      <c r="U549" s="512"/>
      <c r="V549" s="512"/>
      <c r="W549" s="512"/>
      <c r="X549" s="512"/>
      <c r="Y549" s="512"/>
      <c r="Z549" s="512"/>
      <c r="AA549" s="512"/>
      <c r="AB549" s="512"/>
      <c r="AC549" s="512"/>
      <c r="AD549" s="512"/>
      <c r="AE549" s="512"/>
      <c r="AF549" s="512"/>
      <c r="AG549" s="512"/>
      <c r="AH549" s="512"/>
      <c r="AI549" s="512"/>
      <c r="AJ549" s="512"/>
      <c r="AK549" s="512"/>
      <c r="AL549" s="512"/>
      <c r="AM549" s="512"/>
      <c r="AN549" s="512"/>
      <c r="AO549" s="512"/>
      <c r="AP549" s="512"/>
    </row>
    <row r="550" spans="1:42" ht="15.75" customHeight="1">
      <c r="A550" s="512"/>
      <c r="B550" s="512"/>
      <c r="C550" s="512"/>
      <c r="D550" s="512"/>
      <c r="E550" s="512"/>
      <c r="F550" s="512"/>
      <c r="G550" s="512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512"/>
      <c r="T550" s="512"/>
      <c r="U550" s="512"/>
      <c r="V550" s="512"/>
      <c r="W550" s="512"/>
      <c r="X550" s="512"/>
      <c r="Y550" s="512"/>
      <c r="Z550" s="512"/>
      <c r="AA550" s="512"/>
      <c r="AB550" s="512"/>
      <c r="AC550" s="512"/>
      <c r="AD550" s="512"/>
      <c r="AE550" s="512"/>
      <c r="AF550" s="512"/>
      <c r="AG550" s="512"/>
      <c r="AH550" s="512"/>
      <c r="AI550" s="512"/>
      <c r="AJ550" s="512"/>
      <c r="AK550" s="512"/>
      <c r="AL550" s="512"/>
      <c r="AM550" s="512"/>
      <c r="AN550" s="512"/>
      <c r="AO550" s="512"/>
      <c r="AP550" s="512"/>
    </row>
    <row r="551" spans="1:42" ht="15.75" customHeight="1">
      <c r="A551" s="512"/>
      <c r="B551" s="512"/>
      <c r="C551" s="512"/>
      <c r="D551" s="512"/>
      <c r="E551" s="512"/>
      <c r="F551" s="512"/>
      <c r="G551" s="512"/>
      <c r="H551" s="512"/>
      <c r="I551" s="512"/>
      <c r="J551" s="512"/>
      <c r="K551" s="512"/>
      <c r="L551" s="512"/>
      <c r="M551" s="512"/>
      <c r="N551" s="512"/>
      <c r="O551" s="512"/>
      <c r="P551" s="512"/>
      <c r="Q551" s="512"/>
      <c r="R551" s="512"/>
      <c r="S551" s="512"/>
      <c r="T551" s="512"/>
      <c r="U551" s="512"/>
      <c r="V551" s="512"/>
      <c r="W551" s="512"/>
      <c r="X551" s="512"/>
      <c r="Y551" s="512"/>
      <c r="Z551" s="512"/>
      <c r="AA551" s="512"/>
      <c r="AB551" s="512"/>
      <c r="AC551" s="512"/>
      <c r="AD551" s="512"/>
      <c r="AE551" s="512"/>
      <c r="AF551" s="512"/>
      <c r="AG551" s="512"/>
      <c r="AH551" s="512"/>
      <c r="AI551" s="512"/>
      <c r="AJ551" s="512"/>
      <c r="AK551" s="512"/>
      <c r="AL551" s="512"/>
      <c r="AM551" s="512"/>
      <c r="AN551" s="512"/>
      <c r="AO551" s="512"/>
      <c r="AP551" s="512"/>
    </row>
    <row r="552" spans="1:42" ht="15.75" customHeight="1">
      <c r="A552" s="512"/>
      <c r="B552" s="512"/>
      <c r="C552" s="512"/>
      <c r="D552" s="512"/>
      <c r="E552" s="512"/>
      <c r="F552" s="512"/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  <c r="AO552" s="512"/>
      <c r="AP552" s="512"/>
    </row>
    <row r="553" spans="1:42" ht="15.75" customHeight="1">
      <c r="A553" s="512"/>
      <c r="B553" s="512"/>
      <c r="C553" s="512"/>
      <c r="D553" s="512"/>
      <c r="E553" s="512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512"/>
      <c r="Q553" s="512"/>
      <c r="R553" s="512"/>
      <c r="S553" s="512"/>
      <c r="T553" s="512"/>
      <c r="U553" s="512"/>
      <c r="V553" s="512"/>
      <c r="W553" s="512"/>
      <c r="X553" s="512"/>
      <c r="Y553" s="512"/>
      <c r="Z553" s="512"/>
      <c r="AA553" s="512"/>
      <c r="AB553" s="512"/>
      <c r="AC553" s="512"/>
      <c r="AD553" s="512"/>
      <c r="AE553" s="512"/>
      <c r="AF553" s="512"/>
      <c r="AG553" s="512"/>
      <c r="AH553" s="512"/>
      <c r="AI553" s="512"/>
      <c r="AJ553" s="512"/>
      <c r="AK553" s="512"/>
      <c r="AL553" s="512"/>
      <c r="AM553" s="512"/>
      <c r="AN553" s="512"/>
      <c r="AO553" s="512"/>
      <c r="AP553" s="512"/>
    </row>
    <row r="554" spans="1:42" ht="15.75" customHeight="1">
      <c r="A554" s="512"/>
      <c r="B554" s="512"/>
      <c r="C554" s="512"/>
      <c r="D554" s="512"/>
      <c r="E554" s="512"/>
      <c r="F554" s="512"/>
      <c r="G554" s="512"/>
      <c r="H554" s="512"/>
      <c r="I554" s="512"/>
      <c r="J554" s="512"/>
      <c r="K554" s="512"/>
      <c r="L554" s="512"/>
      <c r="M554" s="512"/>
      <c r="N554" s="512"/>
      <c r="O554" s="512"/>
      <c r="P554" s="512"/>
      <c r="Q554" s="512"/>
      <c r="R554" s="512"/>
      <c r="S554" s="512"/>
      <c r="T554" s="512"/>
      <c r="U554" s="512"/>
      <c r="V554" s="512"/>
      <c r="W554" s="512"/>
      <c r="X554" s="512"/>
      <c r="Y554" s="512"/>
      <c r="Z554" s="512"/>
      <c r="AA554" s="512"/>
      <c r="AB554" s="512"/>
      <c r="AC554" s="512"/>
      <c r="AD554" s="512"/>
      <c r="AE554" s="512"/>
      <c r="AF554" s="512"/>
      <c r="AG554" s="512"/>
      <c r="AH554" s="512"/>
      <c r="AI554" s="512"/>
      <c r="AJ554" s="512"/>
      <c r="AK554" s="512"/>
      <c r="AL554" s="512"/>
      <c r="AM554" s="512"/>
      <c r="AN554" s="512"/>
      <c r="AO554" s="512"/>
      <c r="AP554" s="512"/>
    </row>
    <row r="555" spans="1:42" ht="15.75" customHeight="1">
      <c r="A555" s="512"/>
      <c r="B555" s="512"/>
      <c r="C555" s="512"/>
      <c r="D555" s="512"/>
      <c r="E555" s="512"/>
      <c r="F555" s="512"/>
      <c r="G555" s="512"/>
      <c r="H555" s="512"/>
      <c r="I555" s="512"/>
      <c r="J555" s="512"/>
      <c r="K555" s="512"/>
      <c r="L555" s="512"/>
      <c r="M555" s="512"/>
      <c r="N555" s="512"/>
      <c r="O555" s="512"/>
      <c r="P555" s="512"/>
      <c r="Q555" s="512"/>
      <c r="R555" s="512"/>
      <c r="S555" s="512"/>
      <c r="T555" s="512"/>
      <c r="U555" s="512"/>
      <c r="V555" s="512"/>
      <c r="W555" s="512"/>
      <c r="X555" s="512"/>
      <c r="Y555" s="512"/>
      <c r="Z555" s="512"/>
      <c r="AA555" s="512"/>
      <c r="AB555" s="512"/>
      <c r="AC555" s="512"/>
      <c r="AD555" s="512"/>
      <c r="AE555" s="512"/>
      <c r="AF555" s="512"/>
      <c r="AG555" s="512"/>
      <c r="AH555" s="512"/>
      <c r="AI555" s="512"/>
      <c r="AJ555" s="512"/>
      <c r="AK555" s="512"/>
      <c r="AL555" s="512"/>
      <c r="AM555" s="512"/>
      <c r="AN555" s="512"/>
      <c r="AO555" s="512"/>
      <c r="AP555" s="512"/>
    </row>
    <row r="556" spans="1:42" ht="15.75" customHeight="1">
      <c r="A556" s="512"/>
      <c r="B556" s="512"/>
      <c r="C556" s="512"/>
      <c r="D556" s="512"/>
      <c r="E556" s="512"/>
      <c r="F556" s="512"/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/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  <c r="AO556" s="512"/>
      <c r="AP556" s="512"/>
    </row>
    <row r="557" spans="1:42" ht="15.75" customHeight="1">
      <c r="A557" s="512"/>
      <c r="B557" s="51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  <c r="AO557" s="512"/>
      <c r="AP557" s="512"/>
    </row>
    <row r="558" spans="1:42" ht="15.75" customHeight="1">
      <c r="A558" s="512"/>
      <c r="B558" s="512"/>
      <c r="C558" s="512"/>
      <c r="D558" s="512"/>
      <c r="E558" s="512"/>
      <c r="F558" s="512"/>
      <c r="G558" s="512"/>
      <c r="H558" s="512"/>
      <c r="I558" s="512"/>
      <c r="J558" s="512"/>
      <c r="K558" s="512"/>
      <c r="L558" s="512"/>
      <c r="M558" s="512"/>
      <c r="N558" s="512"/>
      <c r="O558" s="512"/>
      <c r="P558" s="512"/>
      <c r="Q558" s="512"/>
      <c r="R558" s="512"/>
      <c r="S558" s="512"/>
      <c r="T558" s="512"/>
      <c r="U558" s="512"/>
      <c r="V558" s="512"/>
      <c r="W558" s="512"/>
      <c r="X558" s="512"/>
      <c r="Y558" s="512"/>
      <c r="Z558" s="512"/>
      <c r="AA558" s="512"/>
      <c r="AB558" s="512"/>
      <c r="AC558" s="512"/>
      <c r="AD558" s="512"/>
      <c r="AE558" s="512"/>
      <c r="AF558" s="512"/>
      <c r="AG558" s="512"/>
      <c r="AH558" s="512"/>
      <c r="AI558" s="512"/>
      <c r="AJ558" s="512"/>
      <c r="AK558" s="512"/>
      <c r="AL558" s="512"/>
      <c r="AM558" s="512"/>
      <c r="AN558" s="512"/>
      <c r="AO558" s="512"/>
      <c r="AP558" s="512"/>
    </row>
    <row r="559" spans="1:42" ht="15.75" customHeight="1">
      <c r="A559" s="512"/>
      <c r="B559" s="51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  <c r="AO559" s="512"/>
      <c r="AP559" s="512"/>
    </row>
    <row r="560" spans="1:42" ht="15.75" customHeight="1">
      <c r="A560" s="512"/>
      <c r="B560" s="512"/>
      <c r="C560" s="512"/>
      <c r="D560" s="512"/>
      <c r="E560" s="512"/>
      <c r="F560" s="512"/>
      <c r="G560" s="512"/>
      <c r="H560" s="512"/>
      <c r="I560" s="512"/>
      <c r="J560" s="512"/>
      <c r="K560" s="512"/>
      <c r="L560" s="512"/>
      <c r="M560" s="512"/>
      <c r="N560" s="512"/>
      <c r="O560" s="512"/>
      <c r="P560" s="512"/>
      <c r="Q560" s="512"/>
      <c r="R560" s="512"/>
      <c r="S560" s="512"/>
      <c r="T560" s="512"/>
      <c r="U560" s="512"/>
      <c r="V560" s="512"/>
      <c r="W560" s="512"/>
      <c r="X560" s="512"/>
      <c r="Y560" s="512"/>
      <c r="Z560" s="512"/>
      <c r="AA560" s="512"/>
      <c r="AB560" s="512"/>
      <c r="AC560" s="512"/>
      <c r="AD560" s="512"/>
      <c r="AE560" s="512"/>
      <c r="AF560" s="512"/>
      <c r="AG560" s="512"/>
      <c r="AH560" s="512"/>
      <c r="AI560" s="512"/>
      <c r="AJ560" s="512"/>
      <c r="AK560" s="512"/>
      <c r="AL560" s="512"/>
      <c r="AM560" s="512"/>
      <c r="AN560" s="512"/>
      <c r="AO560" s="512"/>
      <c r="AP560" s="512"/>
    </row>
    <row r="561" spans="1:42" ht="15.75" customHeight="1">
      <c r="A561" s="512"/>
      <c r="B561" s="512"/>
      <c r="C561" s="512"/>
      <c r="D561" s="512"/>
      <c r="E561" s="512"/>
      <c r="F561" s="512"/>
      <c r="G561" s="512"/>
      <c r="H561" s="512"/>
      <c r="I561" s="512"/>
      <c r="J561" s="512"/>
      <c r="K561" s="512"/>
      <c r="L561" s="512"/>
      <c r="M561" s="512"/>
      <c r="N561" s="512"/>
      <c r="O561" s="512"/>
      <c r="P561" s="512"/>
      <c r="Q561" s="512"/>
      <c r="R561" s="512"/>
      <c r="S561" s="512"/>
      <c r="T561" s="512"/>
      <c r="U561" s="512"/>
      <c r="V561" s="512"/>
      <c r="W561" s="512"/>
      <c r="X561" s="512"/>
      <c r="Y561" s="512"/>
      <c r="Z561" s="512"/>
      <c r="AA561" s="512"/>
      <c r="AB561" s="512"/>
      <c r="AC561" s="512"/>
      <c r="AD561" s="512"/>
      <c r="AE561" s="512"/>
      <c r="AF561" s="512"/>
      <c r="AG561" s="512"/>
      <c r="AH561" s="512"/>
      <c r="AI561" s="512"/>
      <c r="AJ561" s="512"/>
      <c r="AK561" s="512"/>
      <c r="AL561" s="512"/>
      <c r="AM561" s="512"/>
      <c r="AN561" s="512"/>
      <c r="AO561" s="512"/>
      <c r="AP561" s="512"/>
    </row>
    <row r="562" spans="1:42" ht="15.75" customHeight="1">
      <c r="A562" s="512"/>
      <c r="B562" s="512"/>
      <c r="C562" s="512"/>
      <c r="D562" s="512"/>
      <c r="E562" s="512"/>
      <c r="F562" s="512"/>
      <c r="G562" s="512"/>
      <c r="H562" s="512"/>
      <c r="I562" s="512"/>
      <c r="J562" s="512"/>
      <c r="K562" s="512"/>
      <c r="L562" s="512"/>
      <c r="M562" s="512"/>
      <c r="N562" s="512"/>
      <c r="O562" s="512"/>
      <c r="P562" s="512"/>
      <c r="Q562" s="512"/>
      <c r="R562" s="512"/>
      <c r="S562" s="512"/>
      <c r="T562" s="512"/>
      <c r="U562" s="512"/>
      <c r="V562" s="512"/>
      <c r="W562" s="512"/>
      <c r="X562" s="512"/>
      <c r="Y562" s="512"/>
      <c r="Z562" s="512"/>
      <c r="AA562" s="512"/>
      <c r="AB562" s="512"/>
      <c r="AC562" s="512"/>
      <c r="AD562" s="512"/>
      <c r="AE562" s="512"/>
      <c r="AF562" s="512"/>
      <c r="AG562" s="512"/>
      <c r="AH562" s="512"/>
      <c r="AI562" s="512"/>
      <c r="AJ562" s="512"/>
      <c r="AK562" s="512"/>
      <c r="AL562" s="512"/>
      <c r="AM562" s="512"/>
      <c r="AN562" s="512"/>
      <c r="AO562" s="512"/>
      <c r="AP562" s="512"/>
    </row>
    <row r="563" spans="1:42" ht="15.75" customHeight="1">
      <c r="A563" s="512"/>
      <c r="B563" s="512"/>
      <c r="C563" s="512"/>
      <c r="D563" s="512"/>
      <c r="E563" s="512"/>
      <c r="F563" s="512"/>
      <c r="G563" s="512"/>
      <c r="H563" s="512"/>
      <c r="I563" s="512"/>
      <c r="J563" s="512"/>
      <c r="K563" s="512"/>
      <c r="L563" s="512"/>
      <c r="M563" s="512"/>
      <c r="N563" s="512"/>
      <c r="O563" s="512"/>
      <c r="P563" s="512"/>
      <c r="Q563" s="512"/>
      <c r="R563" s="512"/>
      <c r="S563" s="512"/>
      <c r="T563" s="512"/>
      <c r="U563" s="512"/>
      <c r="V563" s="512"/>
      <c r="W563" s="512"/>
      <c r="X563" s="512"/>
      <c r="Y563" s="512"/>
      <c r="Z563" s="512"/>
      <c r="AA563" s="512"/>
      <c r="AB563" s="512"/>
      <c r="AC563" s="512"/>
      <c r="AD563" s="512"/>
      <c r="AE563" s="512"/>
      <c r="AF563" s="512"/>
      <c r="AG563" s="512"/>
      <c r="AH563" s="512"/>
      <c r="AI563" s="512"/>
      <c r="AJ563" s="512"/>
      <c r="AK563" s="512"/>
      <c r="AL563" s="512"/>
      <c r="AM563" s="512"/>
      <c r="AN563" s="512"/>
      <c r="AO563" s="512"/>
      <c r="AP563" s="512"/>
    </row>
    <row r="564" spans="1:42" ht="15.75" customHeight="1">
      <c r="A564" s="512"/>
      <c r="B564" s="512"/>
      <c r="C564" s="512"/>
      <c r="D564" s="512"/>
      <c r="E564" s="512"/>
      <c r="F564" s="512"/>
      <c r="G564" s="512"/>
      <c r="H564" s="512"/>
      <c r="I564" s="512"/>
      <c r="J564" s="512"/>
      <c r="K564" s="512"/>
      <c r="L564" s="512"/>
      <c r="M564" s="512"/>
      <c r="N564" s="512"/>
      <c r="O564" s="512"/>
      <c r="P564" s="512"/>
      <c r="Q564" s="512"/>
      <c r="R564" s="512"/>
      <c r="S564" s="512"/>
      <c r="T564" s="512"/>
      <c r="U564" s="512"/>
      <c r="V564" s="512"/>
      <c r="W564" s="512"/>
      <c r="X564" s="512"/>
      <c r="Y564" s="512"/>
      <c r="Z564" s="512"/>
      <c r="AA564" s="512"/>
      <c r="AB564" s="512"/>
      <c r="AC564" s="512"/>
      <c r="AD564" s="512"/>
      <c r="AE564" s="512"/>
      <c r="AF564" s="512"/>
      <c r="AG564" s="512"/>
      <c r="AH564" s="512"/>
      <c r="AI564" s="512"/>
      <c r="AJ564" s="512"/>
      <c r="AK564" s="512"/>
      <c r="AL564" s="512"/>
      <c r="AM564" s="512"/>
      <c r="AN564" s="512"/>
      <c r="AO564" s="512"/>
      <c r="AP564" s="512"/>
    </row>
    <row r="565" spans="1:42" ht="15.75" customHeight="1">
      <c r="A565" s="512"/>
      <c r="B565" s="512"/>
      <c r="C565" s="512"/>
      <c r="D565" s="512"/>
      <c r="E565" s="512"/>
      <c r="F565" s="512"/>
      <c r="G565" s="512"/>
      <c r="H565" s="512"/>
      <c r="I565" s="512"/>
      <c r="J565" s="512"/>
      <c r="K565" s="512"/>
      <c r="L565" s="512"/>
      <c r="M565" s="512"/>
      <c r="N565" s="512"/>
      <c r="O565" s="512"/>
      <c r="P565" s="512"/>
      <c r="Q565" s="512"/>
      <c r="R565" s="512"/>
      <c r="S565" s="512"/>
      <c r="T565" s="512"/>
      <c r="U565" s="512"/>
      <c r="V565" s="512"/>
      <c r="W565" s="512"/>
      <c r="X565" s="512"/>
      <c r="Y565" s="512"/>
      <c r="Z565" s="512"/>
      <c r="AA565" s="512"/>
      <c r="AB565" s="512"/>
      <c r="AC565" s="512"/>
      <c r="AD565" s="512"/>
      <c r="AE565" s="512"/>
      <c r="AF565" s="512"/>
      <c r="AG565" s="512"/>
      <c r="AH565" s="512"/>
      <c r="AI565" s="512"/>
      <c r="AJ565" s="512"/>
      <c r="AK565" s="512"/>
      <c r="AL565" s="512"/>
      <c r="AM565" s="512"/>
      <c r="AN565" s="512"/>
      <c r="AO565" s="512"/>
      <c r="AP565" s="512"/>
    </row>
    <row r="566" spans="1:42" ht="15.75" customHeight="1">
      <c r="A566" s="512"/>
      <c r="B566" s="512"/>
      <c r="C566" s="512"/>
      <c r="D566" s="512"/>
      <c r="E566" s="512"/>
      <c r="F566" s="512"/>
      <c r="G566" s="512"/>
      <c r="H566" s="512"/>
      <c r="I566" s="512"/>
      <c r="J566" s="512"/>
      <c r="K566" s="512"/>
      <c r="L566" s="512"/>
      <c r="M566" s="512"/>
      <c r="N566" s="512"/>
      <c r="O566" s="512"/>
      <c r="P566" s="512"/>
      <c r="Q566" s="512"/>
      <c r="R566" s="512"/>
      <c r="S566" s="512"/>
      <c r="T566" s="512"/>
      <c r="U566" s="512"/>
      <c r="V566" s="512"/>
      <c r="W566" s="512"/>
      <c r="X566" s="512"/>
      <c r="Y566" s="512"/>
      <c r="Z566" s="512"/>
      <c r="AA566" s="512"/>
      <c r="AB566" s="512"/>
      <c r="AC566" s="512"/>
      <c r="AD566" s="512"/>
      <c r="AE566" s="512"/>
      <c r="AF566" s="512"/>
      <c r="AG566" s="512"/>
      <c r="AH566" s="512"/>
      <c r="AI566" s="512"/>
      <c r="AJ566" s="512"/>
      <c r="AK566" s="512"/>
      <c r="AL566" s="512"/>
      <c r="AM566" s="512"/>
      <c r="AN566" s="512"/>
      <c r="AO566" s="512"/>
      <c r="AP566" s="512"/>
    </row>
    <row r="567" spans="1:42" ht="15.75" customHeight="1">
      <c r="A567" s="512"/>
      <c r="B567" s="512"/>
      <c r="C567" s="512"/>
      <c r="D567" s="512"/>
      <c r="E567" s="512"/>
      <c r="F567" s="512"/>
      <c r="G567" s="512"/>
      <c r="H567" s="512"/>
      <c r="I567" s="512"/>
      <c r="J567" s="512"/>
      <c r="K567" s="512"/>
      <c r="L567" s="512"/>
      <c r="M567" s="512"/>
      <c r="N567" s="512"/>
      <c r="O567" s="512"/>
      <c r="P567" s="512"/>
      <c r="Q567" s="512"/>
      <c r="R567" s="512"/>
      <c r="S567" s="512"/>
      <c r="T567" s="512"/>
      <c r="U567" s="512"/>
      <c r="V567" s="512"/>
      <c r="W567" s="512"/>
      <c r="X567" s="512"/>
      <c r="Y567" s="512"/>
      <c r="Z567" s="512"/>
      <c r="AA567" s="512"/>
      <c r="AB567" s="512"/>
      <c r="AC567" s="512"/>
      <c r="AD567" s="512"/>
      <c r="AE567" s="512"/>
      <c r="AF567" s="512"/>
      <c r="AG567" s="512"/>
      <c r="AH567" s="512"/>
      <c r="AI567" s="512"/>
      <c r="AJ567" s="512"/>
      <c r="AK567" s="512"/>
      <c r="AL567" s="512"/>
      <c r="AM567" s="512"/>
      <c r="AN567" s="512"/>
      <c r="AO567" s="512"/>
      <c r="AP567" s="512"/>
    </row>
    <row r="568" spans="1:42" ht="15.75" customHeight="1">
      <c r="A568" s="512"/>
      <c r="B568" s="512"/>
      <c r="C568" s="512"/>
      <c r="D568" s="512"/>
      <c r="E568" s="512"/>
      <c r="F568" s="512"/>
      <c r="G568" s="512"/>
      <c r="H568" s="512"/>
      <c r="I568" s="512"/>
      <c r="J568" s="512"/>
      <c r="K568" s="512"/>
      <c r="L568" s="512"/>
      <c r="M568" s="512"/>
      <c r="N568" s="512"/>
      <c r="O568" s="512"/>
      <c r="P568" s="512"/>
      <c r="Q568" s="512"/>
      <c r="R568" s="512"/>
      <c r="S568" s="512"/>
      <c r="T568" s="512"/>
      <c r="U568" s="512"/>
      <c r="V568" s="512"/>
      <c r="W568" s="512"/>
      <c r="X568" s="512"/>
      <c r="Y568" s="512"/>
      <c r="Z568" s="512"/>
      <c r="AA568" s="512"/>
      <c r="AB568" s="512"/>
      <c r="AC568" s="512"/>
      <c r="AD568" s="512"/>
      <c r="AE568" s="512"/>
      <c r="AF568" s="512"/>
      <c r="AG568" s="512"/>
      <c r="AH568" s="512"/>
      <c r="AI568" s="512"/>
      <c r="AJ568" s="512"/>
      <c r="AK568" s="512"/>
      <c r="AL568" s="512"/>
      <c r="AM568" s="512"/>
      <c r="AN568" s="512"/>
      <c r="AO568" s="512"/>
      <c r="AP568" s="512"/>
    </row>
    <row r="569" spans="1:42" ht="15.75" customHeight="1">
      <c r="A569" s="512"/>
      <c r="B569" s="512"/>
      <c r="C569" s="512"/>
      <c r="D569" s="512"/>
      <c r="E569" s="512"/>
      <c r="F569" s="512"/>
      <c r="G569" s="512"/>
      <c r="H569" s="512"/>
      <c r="I569" s="512"/>
      <c r="J569" s="512"/>
      <c r="K569" s="512"/>
      <c r="L569" s="512"/>
      <c r="M569" s="512"/>
      <c r="N569" s="512"/>
      <c r="O569" s="512"/>
      <c r="P569" s="512"/>
      <c r="Q569" s="512"/>
      <c r="R569" s="512"/>
      <c r="S569" s="512"/>
      <c r="T569" s="512"/>
      <c r="U569" s="512"/>
      <c r="V569" s="512"/>
      <c r="W569" s="512"/>
      <c r="X569" s="512"/>
      <c r="Y569" s="512"/>
      <c r="Z569" s="512"/>
      <c r="AA569" s="512"/>
      <c r="AB569" s="512"/>
      <c r="AC569" s="512"/>
      <c r="AD569" s="512"/>
      <c r="AE569" s="512"/>
      <c r="AF569" s="512"/>
      <c r="AG569" s="512"/>
      <c r="AH569" s="512"/>
      <c r="AI569" s="512"/>
      <c r="AJ569" s="512"/>
      <c r="AK569" s="512"/>
      <c r="AL569" s="512"/>
      <c r="AM569" s="512"/>
      <c r="AN569" s="512"/>
      <c r="AO569" s="512"/>
      <c r="AP569" s="512"/>
    </row>
    <row r="570" spans="1:42" ht="15.75" customHeight="1">
      <c r="A570" s="512"/>
      <c r="B570" s="512"/>
      <c r="C570" s="512"/>
      <c r="D570" s="512"/>
      <c r="E570" s="512"/>
      <c r="F570" s="512"/>
      <c r="G570" s="512"/>
      <c r="H570" s="512"/>
      <c r="I570" s="512"/>
      <c r="J570" s="512"/>
      <c r="K570" s="512"/>
      <c r="L570" s="512"/>
      <c r="M570" s="512"/>
      <c r="N570" s="512"/>
      <c r="O570" s="512"/>
      <c r="P570" s="512"/>
      <c r="Q570" s="512"/>
      <c r="R570" s="512"/>
      <c r="S570" s="512"/>
      <c r="T570" s="512"/>
      <c r="U570" s="512"/>
      <c r="V570" s="512"/>
      <c r="W570" s="512"/>
      <c r="X570" s="512"/>
      <c r="Y570" s="512"/>
      <c r="Z570" s="512"/>
      <c r="AA570" s="512"/>
      <c r="AB570" s="512"/>
      <c r="AC570" s="512"/>
      <c r="AD570" s="512"/>
      <c r="AE570" s="512"/>
      <c r="AF570" s="512"/>
      <c r="AG570" s="512"/>
      <c r="AH570" s="512"/>
      <c r="AI570" s="512"/>
      <c r="AJ570" s="512"/>
      <c r="AK570" s="512"/>
      <c r="AL570" s="512"/>
      <c r="AM570" s="512"/>
      <c r="AN570" s="512"/>
      <c r="AO570" s="512"/>
      <c r="AP570" s="512"/>
    </row>
    <row r="571" spans="1:42" ht="15.75" customHeight="1">
      <c r="A571" s="512"/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2"/>
      <c r="Z571" s="512"/>
      <c r="AA571" s="512"/>
      <c r="AB571" s="512"/>
      <c r="AC571" s="512"/>
      <c r="AD571" s="512"/>
      <c r="AE571" s="512"/>
      <c r="AF571" s="512"/>
      <c r="AG571" s="512"/>
      <c r="AH571" s="512"/>
      <c r="AI571" s="512"/>
      <c r="AJ571" s="512"/>
      <c r="AK571" s="512"/>
      <c r="AL571" s="512"/>
      <c r="AM571" s="512"/>
      <c r="AN571" s="512"/>
      <c r="AO571" s="512"/>
      <c r="AP571" s="512"/>
    </row>
    <row r="572" spans="1:42" ht="15.75" customHeight="1">
      <c r="A572" s="512"/>
      <c r="B572" s="512"/>
      <c r="C572" s="512"/>
      <c r="D572" s="512"/>
      <c r="E572" s="512"/>
      <c r="F572" s="512"/>
      <c r="G572" s="512"/>
      <c r="H572" s="512"/>
      <c r="I572" s="512"/>
      <c r="J572" s="512"/>
      <c r="K572" s="512"/>
      <c r="L572" s="512"/>
      <c r="M572" s="512"/>
      <c r="N572" s="512"/>
      <c r="O572" s="512"/>
      <c r="P572" s="512"/>
      <c r="Q572" s="512"/>
      <c r="R572" s="512"/>
      <c r="S572" s="512"/>
      <c r="T572" s="512"/>
      <c r="U572" s="512"/>
      <c r="V572" s="512"/>
      <c r="W572" s="512"/>
      <c r="X572" s="512"/>
      <c r="Y572" s="512"/>
      <c r="Z572" s="512"/>
      <c r="AA572" s="512"/>
      <c r="AB572" s="512"/>
      <c r="AC572" s="512"/>
      <c r="AD572" s="512"/>
      <c r="AE572" s="512"/>
      <c r="AF572" s="512"/>
      <c r="AG572" s="512"/>
      <c r="AH572" s="512"/>
      <c r="AI572" s="512"/>
      <c r="AJ572" s="512"/>
      <c r="AK572" s="512"/>
      <c r="AL572" s="512"/>
      <c r="AM572" s="512"/>
      <c r="AN572" s="512"/>
      <c r="AO572" s="512"/>
      <c r="AP572" s="512"/>
    </row>
    <row r="573" spans="1:42" ht="15.75" customHeight="1">
      <c r="A573" s="512"/>
      <c r="B573" s="512"/>
      <c r="C573" s="512"/>
      <c r="D573" s="512"/>
      <c r="E573" s="512"/>
      <c r="F573" s="512"/>
      <c r="G573" s="512"/>
      <c r="H573" s="512"/>
      <c r="I573" s="512"/>
      <c r="J573" s="512"/>
      <c r="K573" s="512"/>
      <c r="L573" s="512"/>
      <c r="M573" s="512"/>
      <c r="N573" s="512"/>
      <c r="O573" s="512"/>
      <c r="P573" s="512"/>
      <c r="Q573" s="512"/>
      <c r="R573" s="512"/>
      <c r="S573" s="512"/>
      <c r="T573" s="512"/>
      <c r="U573" s="512"/>
      <c r="V573" s="512"/>
      <c r="W573" s="512"/>
      <c r="X573" s="512"/>
      <c r="Y573" s="512"/>
      <c r="Z573" s="512"/>
      <c r="AA573" s="512"/>
      <c r="AB573" s="512"/>
      <c r="AC573" s="512"/>
      <c r="AD573" s="512"/>
      <c r="AE573" s="512"/>
      <c r="AF573" s="512"/>
      <c r="AG573" s="512"/>
      <c r="AH573" s="512"/>
      <c r="AI573" s="512"/>
      <c r="AJ573" s="512"/>
      <c r="AK573" s="512"/>
      <c r="AL573" s="512"/>
      <c r="AM573" s="512"/>
      <c r="AN573" s="512"/>
      <c r="AO573" s="512"/>
      <c r="AP573" s="512"/>
    </row>
    <row r="574" spans="1:42" ht="15.75" customHeight="1">
      <c r="A574" s="512"/>
      <c r="B574" s="512"/>
      <c r="C574" s="512"/>
      <c r="D574" s="512"/>
      <c r="E574" s="512"/>
      <c r="F574" s="512"/>
      <c r="G574" s="512"/>
      <c r="H574" s="512"/>
      <c r="I574" s="512"/>
      <c r="J574" s="512"/>
      <c r="K574" s="512"/>
      <c r="L574" s="512"/>
      <c r="M574" s="512"/>
      <c r="N574" s="512"/>
      <c r="O574" s="512"/>
      <c r="P574" s="512"/>
      <c r="Q574" s="512"/>
      <c r="R574" s="512"/>
      <c r="S574" s="512"/>
      <c r="T574" s="512"/>
      <c r="U574" s="512"/>
      <c r="V574" s="512"/>
      <c r="W574" s="512"/>
      <c r="X574" s="512"/>
      <c r="Y574" s="512"/>
      <c r="Z574" s="512"/>
      <c r="AA574" s="512"/>
      <c r="AB574" s="512"/>
      <c r="AC574" s="512"/>
      <c r="AD574" s="512"/>
      <c r="AE574" s="512"/>
      <c r="AF574" s="512"/>
      <c r="AG574" s="512"/>
      <c r="AH574" s="512"/>
      <c r="AI574" s="512"/>
      <c r="AJ574" s="512"/>
      <c r="AK574" s="512"/>
      <c r="AL574" s="512"/>
      <c r="AM574" s="512"/>
      <c r="AN574" s="512"/>
      <c r="AO574" s="512"/>
      <c r="AP574" s="512"/>
    </row>
    <row r="575" spans="1:42" ht="15.75" customHeight="1">
      <c r="A575" s="512"/>
      <c r="B575" s="512"/>
      <c r="C575" s="512"/>
      <c r="D575" s="512"/>
      <c r="E575" s="512"/>
      <c r="F575" s="512"/>
      <c r="G575" s="512"/>
      <c r="H575" s="512"/>
      <c r="I575" s="512"/>
      <c r="J575" s="512"/>
      <c r="K575" s="512"/>
      <c r="L575" s="512"/>
      <c r="M575" s="512"/>
      <c r="N575" s="512"/>
      <c r="O575" s="512"/>
      <c r="P575" s="512"/>
      <c r="Q575" s="512"/>
      <c r="R575" s="512"/>
      <c r="S575" s="512"/>
      <c r="T575" s="512"/>
      <c r="U575" s="512"/>
      <c r="V575" s="512"/>
      <c r="W575" s="512"/>
      <c r="X575" s="512"/>
      <c r="Y575" s="512"/>
      <c r="Z575" s="512"/>
      <c r="AA575" s="512"/>
      <c r="AB575" s="512"/>
      <c r="AC575" s="512"/>
      <c r="AD575" s="512"/>
      <c r="AE575" s="512"/>
      <c r="AF575" s="512"/>
      <c r="AG575" s="512"/>
      <c r="AH575" s="512"/>
      <c r="AI575" s="512"/>
      <c r="AJ575" s="512"/>
      <c r="AK575" s="512"/>
      <c r="AL575" s="512"/>
      <c r="AM575" s="512"/>
      <c r="AN575" s="512"/>
      <c r="AO575" s="512"/>
      <c r="AP575" s="512"/>
    </row>
    <row r="576" spans="1:42" ht="15.75" customHeight="1">
      <c r="A576" s="512"/>
      <c r="B576" s="512"/>
      <c r="C576" s="512"/>
      <c r="D576" s="512"/>
      <c r="E576" s="512"/>
      <c r="F576" s="512"/>
      <c r="G576" s="512"/>
      <c r="H576" s="512"/>
      <c r="I576" s="512"/>
      <c r="J576" s="512"/>
      <c r="K576" s="512"/>
      <c r="L576" s="512"/>
      <c r="M576" s="512"/>
      <c r="N576" s="512"/>
      <c r="O576" s="512"/>
      <c r="P576" s="512"/>
      <c r="Q576" s="512"/>
      <c r="R576" s="512"/>
      <c r="S576" s="512"/>
      <c r="T576" s="512"/>
      <c r="U576" s="512"/>
      <c r="V576" s="512"/>
      <c r="W576" s="512"/>
      <c r="X576" s="512"/>
      <c r="Y576" s="512"/>
      <c r="Z576" s="512"/>
      <c r="AA576" s="512"/>
      <c r="AB576" s="512"/>
      <c r="AC576" s="512"/>
      <c r="AD576" s="512"/>
      <c r="AE576" s="512"/>
      <c r="AF576" s="512"/>
      <c r="AG576" s="512"/>
      <c r="AH576" s="512"/>
      <c r="AI576" s="512"/>
      <c r="AJ576" s="512"/>
      <c r="AK576" s="512"/>
      <c r="AL576" s="512"/>
      <c r="AM576" s="512"/>
      <c r="AN576" s="512"/>
      <c r="AO576" s="512"/>
      <c r="AP576" s="512"/>
    </row>
    <row r="577" spans="1:42" ht="15.75" customHeight="1">
      <c r="A577" s="512"/>
      <c r="B577" s="512"/>
      <c r="C577" s="512"/>
      <c r="D577" s="512"/>
      <c r="E577" s="512"/>
      <c r="F577" s="512"/>
      <c r="G577" s="512"/>
      <c r="H577" s="512"/>
      <c r="I577" s="512"/>
      <c r="J577" s="512"/>
      <c r="K577" s="512"/>
      <c r="L577" s="512"/>
      <c r="M577" s="512"/>
      <c r="N577" s="512"/>
      <c r="O577" s="512"/>
      <c r="P577" s="512"/>
      <c r="Q577" s="512"/>
      <c r="R577" s="512"/>
      <c r="S577" s="512"/>
      <c r="T577" s="512"/>
      <c r="U577" s="512"/>
      <c r="V577" s="512"/>
      <c r="W577" s="512"/>
      <c r="X577" s="512"/>
      <c r="Y577" s="512"/>
      <c r="Z577" s="512"/>
      <c r="AA577" s="512"/>
      <c r="AB577" s="512"/>
      <c r="AC577" s="512"/>
      <c r="AD577" s="512"/>
      <c r="AE577" s="512"/>
      <c r="AF577" s="512"/>
      <c r="AG577" s="512"/>
      <c r="AH577" s="512"/>
      <c r="AI577" s="512"/>
      <c r="AJ577" s="512"/>
      <c r="AK577" s="512"/>
      <c r="AL577" s="512"/>
      <c r="AM577" s="512"/>
      <c r="AN577" s="512"/>
      <c r="AO577" s="512"/>
      <c r="AP577" s="512"/>
    </row>
    <row r="578" spans="1:42" ht="15.75" customHeight="1">
      <c r="A578" s="512"/>
      <c r="B578" s="512"/>
      <c r="C578" s="512"/>
      <c r="D578" s="512"/>
      <c r="E578" s="512"/>
      <c r="F578" s="512"/>
      <c r="G578" s="512"/>
      <c r="H578" s="512"/>
      <c r="I578" s="512"/>
      <c r="J578" s="512"/>
      <c r="K578" s="512"/>
      <c r="L578" s="512"/>
      <c r="M578" s="512"/>
      <c r="N578" s="512"/>
      <c r="O578" s="512"/>
      <c r="P578" s="512"/>
      <c r="Q578" s="512"/>
      <c r="R578" s="512"/>
      <c r="S578" s="512"/>
      <c r="T578" s="512"/>
      <c r="U578" s="512"/>
      <c r="V578" s="512"/>
      <c r="W578" s="512"/>
      <c r="X578" s="512"/>
      <c r="Y578" s="512"/>
      <c r="Z578" s="512"/>
      <c r="AA578" s="512"/>
      <c r="AB578" s="512"/>
      <c r="AC578" s="512"/>
      <c r="AD578" s="512"/>
      <c r="AE578" s="512"/>
      <c r="AF578" s="512"/>
      <c r="AG578" s="512"/>
      <c r="AH578" s="512"/>
      <c r="AI578" s="512"/>
      <c r="AJ578" s="512"/>
      <c r="AK578" s="512"/>
      <c r="AL578" s="512"/>
      <c r="AM578" s="512"/>
      <c r="AN578" s="512"/>
      <c r="AO578" s="512"/>
      <c r="AP578" s="512"/>
    </row>
    <row r="579" spans="1:42" ht="15.75" customHeight="1">
      <c r="A579" s="512"/>
      <c r="B579" s="512"/>
      <c r="C579" s="512"/>
      <c r="D579" s="512"/>
      <c r="E579" s="512"/>
      <c r="F579" s="512"/>
      <c r="G579" s="512"/>
      <c r="H579" s="512"/>
      <c r="I579" s="512"/>
      <c r="J579" s="512"/>
      <c r="K579" s="512"/>
      <c r="L579" s="512"/>
      <c r="M579" s="512"/>
      <c r="N579" s="512"/>
      <c r="O579" s="512"/>
      <c r="P579" s="512"/>
      <c r="Q579" s="512"/>
      <c r="R579" s="512"/>
      <c r="S579" s="512"/>
      <c r="T579" s="512"/>
      <c r="U579" s="512"/>
      <c r="V579" s="512"/>
      <c r="W579" s="512"/>
      <c r="X579" s="512"/>
      <c r="Y579" s="512"/>
      <c r="Z579" s="512"/>
      <c r="AA579" s="512"/>
      <c r="AB579" s="512"/>
      <c r="AC579" s="512"/>
      <c r="AD579" s="512"/>
      <c r="AE579" s="512"/>
      <c r="AF579" s="512"/>
      <c r="AG579" s="512"/>
      <c r="AH579" s="512"/>
      <c r="AI579" s="512"/>
      <c r="AJ579" s="512"/>
      <c r="AK579" s="512"/>
      <c r="AL579" s="512"/>
      <c r="AM579" s="512"/>
      <c r="AN579" s="512"/>
      <c r="AO579" s="512"/>
      <c r="AP579" s="512"/>
    </row>
    <row r="580" spans="1:42" ht="15.75" customHeight="1">
      <c r="A580" s="512"/>
      <c r="B580" s="512"/>
      <c r="C580" s="512"/>
      <c r="D580" s="512"/>
      <c r="E580" s="512"/>
      <c r="F580" s="512"/>
      <c r="G580" s="512"/>
      <c r="H580" s="512"/>
      <c r="I580" s="512"/>
      <c r="J580" s="512"/>
      <c r="K580" s="512"/>
      <c r="L580" s="512"/>
      <c r="M580" s="512"/>
      <c r="N580" s="512"/>
      <c r="O580" s="512"/>
      <c r="P580" s="512"/>
      <c r="Q580" s="512"/>
      <c r="R580" s="512"/>
      <c r="S580" s="512"/>
      <c r="T580" s="512"/>
      <c r="U580" s="512"/>
      <c r="V580" s="512"/>
      <c r="W580" s="512"/>
      <c r="X580" s="512"/>
      <c r="Y580" s="512"/>
      <c r="Z580" s="512"/>
      <c r="AA580" s="512"/>
      <c r="AB580" s="512"/>
      <c r="AC580" s="512"/>
      <c r="AD580" s="512"/>
      <c r="AE580" s="512"/>
      <c r="AF580" s="512"/>
      <c r="AG580" s="512"/>
      <c r="AH580" s="512"/>
      <c r="AI580" s="512"/>
      <c r="AJ580" s="512"/>
      <c r="AK580" s="512"/>
      <c r="AL580" s="512"/>
      <c r="AM580" s="512"/>
      <c r="AN580" s="512"/>
      <c r="AO580" s="512"/>
      <c r="AP580" s="512"/>
    </row>
    <row r="581" spans="1:42" ht="15.75" customHeight="1">
      <c r="A581" s="512"/>
      <c r="B581" s="512"/>
      <c r="C581" s="512"/>
      <c r="D581" s="512"/>
      <c r="E581" s="512"/>
      <c r="F581" s="512"/>
      <c r="G581" s="512"/>
      <c r="H581" s="512"/>
      <c r="I581" s="512"/>
      <c r="J581" s="512"/>
      <c r="K581" s="512"/>
      <c r="L581" s="512"/>
      <c r="M581" s="512"/>
      <c r="N581" s="512"/>
      <c r="O581" s="512"/>
      <c r="P581" s="512"/>
      <c r="Q581" s="512"/>
      <c r="R581" s="512"/>
      <c r="S581" s="512"/>
      <c r="T581" s="512"/>
      <c r="U581" s="512"/>
      <c r="V581" s="512"/>
      <c r="W581" s="512"/>
      <c r="X581" s="512"/>
      <c r="Y581" s="512"/>
      <c r="Z581" s="512"/>
      <c r="AA581" s="512"/>
      <c r="AB581" s="512"/>
      <c r="AC581" s="512"/>
      <c r="AD581" s="512"/>
      <c r="AE581" s="512"/>
      <c r="AF581" s="512"/>
      <c r="AG581" s="512"/>
      <c r="AH581" s="512"/>
      <c r="AI581" s="512"/>
      <c r="AJ581" s="512"/>
      <c r="AK581" s="512"/>
      <c r="AL581" s="512"/>
      <c r="AM581" s="512"/>
      <c r="AN581" s="512"/>
      <c r="AO581" s="512"/>
      <c r="AP581" s="512"/>
    </row>
    <row r="582" spans="1:42" ht="15.75" customHeight="1">
      <c r="A582" s="512"/>
      <c r="B582" s="512"/>
      <c r="C582" s="512"/>
      <c r="D582" s="512"/>
      <c r="E582" s="512"/>
      <c r="F582" s="512"/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/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  <c r="AO582" s="512"/>
      <c r="AP582" s="512"/>
    </row>
    <row r="583" spans="1:42" ht="15.75" customHeight="1">
      <c r="A583" s="512"/>
      <c r="B583" s="512"/>
      <c r="C583" s="512"/>
      <c r="D583" s="512"/>
      <c r="E583" s="512"/>
      <c r="F583" s="512"/>
      <c r="G583" s="512"/>
      <c r="H583" s="512"/>
      <c r="I583" s="512"/>
      <c r="J583" s="512"/>
      <c r="K583" s="512"/>
      <c r="L583" s="512"/>
      <c r="M583" s="512"/>
      <c r="N583" s="512"/>
      <c r="O583" s="512"/>
      <c r="P583" s="512"/>
      <c r="Q583" s="512"/>
      <c r="R583" s="512"/>
      <c r="S583" s="512"/>
      <c r="T583" s="512"/>
      <c r="U583" s="512"/>
      <c r="V583" s="512"/>
      <c r="W583" s="512"/>
      <c r="X583" s="512"/>
      <c r="Y583" s="512"/>
      <c r="Z583" s="512"/>
      <c r="AA583" s="512"/>
      <c r="AB583" s="512"/>
      <c r="AC583" s="512"/>
      <c r="AD583" s="512"/>
      <c r="AE583" s="512"/>
      <c r="AF583" s="512"/>
      <c r="AG583" s="512"/>
      <c r="AH583" s="512"/>
      <c r="AI583" s="512"/>
      <c r="AJ583" s="512"/>
      <c r="AK583" s="512"/>
      <c r="AL583" s="512"/>
      <c r="AM583" s="512"/>
      <c r="AN583" s="512"/>
      <c r="AO583" s="512"/>
      <c r="AP583" s="512"/>
    </row>
    <row r="584" spans="1:42" ht="15.75" customHeight="1">
      <c r="A584" s="512"/>
      <c r="B584" s="512"/>
      <c r="C584" s="512"/>
      <c r="D584" s="512"/>
      <c r="E584" s="512"/>
      <c r="F584" s="512"/>
      <c r="G584" s="512"/>
      <c r="H584" s="512"/>
      <c r="I584" s="512"/>
      <c r="J584" s="512"/>
      <c r="K584" s="512"/>
      <c r="L584" s="512"/>
      <c r="M584" s="512"/>
      <c r="N584" s="512"/>
      <c r="O584" s="512"/>
      <c r="P584" s="512"/>
      <c r="Q584" s="512"/>
      <c r="R584" s="512"/>
      <c r="S584" s="512"/>
      <c r="T584" s="512"/>
      <c r="U584" s="512"/>
      <c r="V584" s="512"/>
      <c r="W584" s="512"/>
      <c r="X584" s="512"/>
      <c r="Y584" s="512"/>
      <c r="Z584" s="512"/>
      <c r="AA584" s="512"/>
      <c r="AB584" s="512"/>
      <c r="AC584" s="512"/>
      <c r="AD584" s="512"/>
      <c r="AE584" s="512"/>
      <c r="AF584" s="512"/>
      <c r="AG584" s="512"/>
      <c r="AH584" s="512"/>
      <c r="AI584" s="512"/>
      <c r="AJ584" s="512"/>
      <c r="AK584" s="512"/>
      <c r="AL584" s="512"/>
      <c r="AM584" s="512"/>
      <c r="AN584" s="512"/>
      <c r="AO584" s="512"/>
      <c r="AP584" s="512"/>
    </row>
    <row r="585" spans="1:42" ht="15.75" customHeight="1">
      <c r="A585" s="512"/>
      <c r="B585" s="512"/>
      <c r="C585" s="512"/>
      <c r="D585" s="512"/>
      <c r="E585" s="512"/>
      <c r="F585" s="512"/>
      <c r="G585" s="512"/>
      <c r="H585" s="512"/>
      <c r="I585" s="512"/>
      <c r="J585" s="512"/>
      <c r="K585" s="512"/>
      <c r="L585" s="512"/>
      <c r="M585" s="512"/>
      <c r="N585" s="512"/>
      <c r="O585" s="512"/>
      <c r="P585" s="512"/>
      <c r="Q585" s="512"/>
      <c r="R585" s="512"/>
      <c r="S585" s="512"/>
      <c r="T585" s="512"/>
      <c r="U585" s="512"/>
      <c r="V585" s="512"/>
      <c r="W585" s="512"/>
      <c r="X585" s="512"/>
      <c r="Y585" s="512"/>
      <c r="Z585" s="512"/>
      <c r="AA585" s="512"/>
      <c r="AB585" s="512"/>
      <c r="AC585" s="512"/>
      <c r="AD585" s="512"/>
      <c r="AE585" s="512"/>
      <c r="AF585" s="512"/>
      <c r="AG585" s="512"/>
      <c r="AH585" s="512"/>
      <c r="AI585" s="512"/>
      <c r="AJ585" s="512"/>
      <c r="AK585" s="512"/>
      <c r="AL585" s="512"/>
      <c r="AM585" s="512"/>
      <c r="AN585" s="512"/>
      <c r="AO585" s="512"/>
      <c r="AP585" s="512"/>
    </row>
    <row r="586" spans="1:42" ht="15.75" customHeight="1">
      <c r="A586" s="512"/>
      <c r="B586" s="512"/>
      <c r="C586" s="512"/>
      <c r="D586" s="512"/>
      <c r="E586" s="512"/>
      <c r="F586" s="512"/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/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  <c r="AO586" s="512"/>
      <c r="AP586" s="512"/>
    </row>
    <row r="587" spans="1:42" ht="15.75" customHeight="1">
      <c r="A587" s="512"/>
      <c r="B587" s="512"/>
      <c r="C587" s="512"/>
      <c r="D587" s="512"/>
      <c r="E587" s="512"/>
      <c r="F587" s="512"/>
      <c r="G587" s="512"/>
      <c r="H587" s="512"/>
      <c r="I587" s="512"/>
      <c r="J587" s="512"/>
      <c r="K587" s="512"/>
      <c r="L587" s="512"/>
      <c r="M587" s="512"/>
      <c r="N587" s="512"/>
      <c r="O587" s="512"/>
      <c r="P587" s="512"/>
      <c r="Q587" s="512"/>
      <c r="R587" s="512"/>
      <c r="S587" s="512"/>
      <c r="T587" s="512"/>
      <c r="U587" s="512"/>
      <c r="V587" s="512"/>
      <c r="W587" s="512"/>
      <c r="X587" s="512"/>
      <c r="Y587" s="512"/>
      <c r="Z587" s="512"/>
      <c r="AA587" s="512"/>
      <c r="AB587" s="512"/>
      <c r="AC587" s="512"/>
      <c r="AD587" s="512"/>
      <c r="AE587" s="512"/>
      <c r="AF587" s="512"/>
      <c r="AG587" s="512"/>
      <c r="AH587" s="512"/>
      <c r="AI587" s="512"/>
      <c r="AJ587" s="512"/>
      <c r="AK587" s="512"/>
      <c r="AL587" s="512"/>
      <c r="AM587" s="512"/>
      <c r="AN587" s="512"/>
      <c r="AO587" s="512"/>
      <c r="AP587" s="512"/>
    </row>
    <row r="588" spans="1:42" ht="15.75" customHeight="1">
      <c r="A588" s="512"/>
      <c r="B588" s="512"/>
      <c r="C588" s="512"/>
      <c r="D588" s="512"/>
      <c r="E588" s="512"/>
      <c r="F588" s="512"/>
      <c r="G588" s="512"/>
      <c r="H588" s="512"/>
      <c r="I588" s="512"/>
      <c r="J588" s="512"/>
      <c r="K588" s="512"/>
      <c r="L588" s="512"/>
      <c r="M588" s="512"/>
      <c r="N588" s="512"/>
      <c r="O588" s="512"/>
      <c r="P588" s="512"/>
      <c r="Q588" s="512"/>
      <c r="R588" s="512"/>
      <c r="S588" s="512"/>
      <c r="T588" s="512"/>
      <c r="U588" s="512"/>
      <c r="V588" s="512"/>
      <c r="W588" s="512"/>
      <c r="X588" s="512"/>
      <c r="Y588" s="512"/>
      <c r="Z588" s="512"/>
      <c r="AA588" s="512"/>
      <c r="AB588" s="512"/>
      <c r="AC588" s="512"/>
      <c r="AD588" s="512"/>
      <c r="AE588" s="512"/>
      <c r="AF588" s="512"/>
      <c r="AG588" s="512"/>
      <c r="AH588" s="512"/>
      <c r="AI588" s="512"/>
      <c r="AJ588" s="512"/>
      <c r="AK588" s="512"/>
      <c r="AL588" s="512"/>
      <c r="AM588" s="512"/>
      <c r="AN588" s="512"/>
      <c r="AO588" s="512"/>
      <c r="AP588" s="512"/>
    </row>
    <row r="589" spans="1:42" ht="15.75" customHeight="1">
      <c r="A589" s="512"/>
      <c r="B589" s="512"/>
      <c r="C589" s="512"/>
      <c r="D589" s="512"/>
      <c r="E589" s="512"/>
      <c r="F589" s="512"/>
      <c r="G589" s="512"/>
      <c r="H589" s="512"/>
      <c r="I589" s="512"/>
      <c r="J589" s="512"/>
      <c r="K589" s="512"/>
      <c r="L589" s="512"/>
      <c r="M589" s="512"/>
      <c r="N589" s="512"/>
      <c r="O589" s="512"/>
      <c r="P589" s="512"/>
      <c r="Q589" s="512"/>
      <c r="R589" s="512"/>
      <c r="S589" s="512"/>
      <c r="T589" s="512"/>
      <c r="U589" s="512"/>
      <c r="V589" s="512"/>
      <c r="W589" s="512"/>
      <c r="X589" s="512"/>
      <c r="Y589" s="512"/>
      <c r="Z589" s="512"/>
      <c r="AA589" s="512"/>
      <c r="AB589" s="512"/>
      <c r="AC589" s="512"/>
      <c r="AD589" s="512"/>
      <c r="AE589" s="512"/>
      <c r="AF589" s="512"/>
      <c r="AG589" s="512"/>
      <c r="AH589" s="512"/>
      <c r="AI589" s="512"/>
      <c r="AJ589" s="512"/>
      <c r="AK589" s="512"/>
      <c r="AL589" s="512"/>
      <c r="AM589" s="512"/>
      <c r="AN589" s="512"/>
      <c r="AO589" s="512"/>
      <c r="AP589" s="512"/>
    </row>
    <row r="590" spans="1:42" ht="15.75" customHeight="1">
      <c r="A590" s="512"/>
      <c r="B590" s="512"/>
      <c r="C590" s="512"/>
      <c r="D590" s="512"/>
      <c r="E590" s="512"/>
      <c r="F590" s="512"/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/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  <c r="AO590" s="512"/>
      <c r="AP590" s="512"/>
    </row>
    <row r="591" spans="1:42" ht="15.75" customHeight="1">
      <c r="A591" s="512"/>
      <c r="B591" s="512"/>
      <c r="C591" s="512"/>
      <c r="D591" s="512"/>
      <c r="E591" s="512"/>
      <c r="F591" s="512"/>
      <c r="G591" s="512"/>
      <c r="H591" s="512"/>
      <c r="I591" s="512"/>
      <c r="J591" s="512"/>
      <c r="K591" s="512"/>
      <c r="L591" s="512"/>
      <c r="M591" s="512"/>
      <c r="N591" s="512"/>
      <c r="O591" s="512"/>
      <c r="P591" s="512"/>
      <c r="Q591" s="512"/>
      <c r="R591" s="512"/>
      <c r="S591" s="512"/>
      <c r="T591" s="512"/>
      <c r="U591" s="512"/>
      <c r="V591" s="512"/>
      <c r="W591" s="512"/>
      <c r="X591" s="512"/>
      <c r="Y591" s="512"/>
      <c r="Z591" s="512"/>
      <c r="AA591" s="512"/>
      <c r="AB591" s="512"/>
      <c r="AC591" s="512"/>
      <c r="AD591" s="512"/>
      <c r="AE591" s="512"/>
      <c r="AF591" s="512"/>
      <c r="AG591" s="512"/>
      <c r="AH591" s="512"/>
      <c r="AI591" s="512"/>
      <c r="AJ591" s="512"/>
      <c r="AK591" s="512"/>
      <c r="AL591" s="512"/>
      <c r="AM591" s="512"/>
      <c r="AN591" s="512"/>
      <c r="AO591" s="512"/>
      <c r="AP591" s="512"/>
    </row>
    <row r="592" spans="1:42" ht="15.75" customHeight="1">
      <c r="A592" s="512"/>
      <c r="B592" s="512"/>
      <c r="C592" s="512"/>
      <c r="D592" s="512"/>
      <c r="E592" s="512"/>
      <c r="F592" s="512"/>
      <c r="G592" s="512"/>
      <c r="H592" s="512"/>
      <c r="I592" s="512"/>
      <c r="J592" s="512"/>
      <c r="K592" s="512"/>
      <c r="L592" s="512"/>
      <c r="M592" s="512"/>
      <c r="N592" s="512"/>
      <c r="O592" s="512"/>
      <c r="P592" s="512"/>
      <c r="Q592" s="512"/>
      <c r="R592" s="512"/>
      <c r="S592" s="512"/>
      <c r="T592" s="512"/>
      <c r="U592" s="512"/>
      <c r="V592" s="512"/>
      <c r="W592" s="512"/>
      <c r="X592" s="512"/>
      <c r="Y592" s="512"/>
      <c r="Z592" s="512"/>
      <c r="AA592" s="512"/>
      <c r="AB592" s="512"/>
      <c r="AC592" s="512"/>
      <c r="AD592" s="512"/>
      <c r="AE592" s="512"/>
      <c r="AF592" s="512"/>
      <c r="AG592" s="512"/>
      <c r="AH592" s="512"/>
      <c r="AI592" s="512"/>
      <c r="AJ592" s="512"/>
      <c r="AK592" s="512"/>
      <c r="AL592" s="512"/>
      <c r="AM592" s="512"/>
      <c r="AN592" s="512"/>
      <c r="AO592" s="512"/>
      <c r="AP592" s="512"/>
    </row>
    <row r="593" spans="1:42" ht="15.75" customHeight="1">
      <c r="A593" s="512"/>
      <c r="B593" s="512"/>
      <c r="C593" s="512"/>
      <c r="D593" s="512"/>
      <c r="E593" s="512"/>
      <c r="F593" s="512"/>
      <c r="G593" s="512"/>
      <c r="H593" s="512"/>
      <c r="I593" s="512"/>
      <c r="J593" s="512"/>
      <c r="K593" s="512"/>
      <c r="L593" s="512"/>
      <c r="M593" s="512"/>
      <c r="N593" s="512"/>
      <c r="O593" s="512"/>
      <c r="P593" s="512"/>
      <c r="Q593" s="512"/>
      <c r="R593" s="512"/>
      <c r="S593" s="512"/>
      <c r="T593" s="512"/>
      <c r="U593" s="512"/>
      <c r="V593" s="512"/>
      <c r="W593" s="512"/>
      <c r="X593" s="512"/>
      <c r="Y593" s="512"/>
      <c r="Z593" s="512"/>
      <c r="AA593" s="512"/>
      <c r="AB593" s="512"/>
      <c r="AC593" s="512"/>
      <c r="AD593" s="512"/>
      <c r="AE593" s="512"/>
      <c r="AF593" s="512"/>
      <c r="AG593" s="512"/>
      <c r="AH593" s="512"/>
      <c r="AI593" s="512"/>
      <c r="AJ593" s="512"/>
      <c r="AK593" s="512"/>
      <c r="AL593" s="512"/>
      <c r="AM593" s="512"/>
      <c r="AN593" s="512"/>
      <c r="AO593" s="512"/>
      <c r="AP593" s="512"/>
    </row>
    <row r="594" spans="1:42" ht="15.75" customHeight="1">
      <c r="A594" s="512"/>
      <c r="B594" s="512"/>
      <c r="C594" s="512"/>
      <c r="D594" s="512"/>
      <c r="E594" s="512"/>
      <c r="F594" s="512"/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/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  <c r="AO594" s="512"/>
      <c r="AP594" s="512"/>
    </row>
    <row r="595" spans="1:42" ht="15.75" customHeight="1">
      <c r="A595" s="512"/>
      <c r="B595" s="512"/>
      <c r="C595" s="512"/>
      <c r="D595" s="512"/>
      <c r="E595" s="512"/>
      <c r="F595" s="512"/>
      <c r="G595" s="512"/>
      <c r="H595" s="512"/>
      <c r="I595" s="512"/>
      <c r="J595" s="512"/>
      <c r="K595" s="512"/>
      <c r="L595" s="512"/>
      <c r="M595" s="512"/>
      <c r="N595" s="512"/>
      <c r="O595" s="512"/>
      <c r="P595" s="512"/>
      <c r="Q595" s="512"/>
      <c r="R595" s="512"/>
      <c r="S595" s="512"/>
      <c r="T595" s="512"/>
      <c r="U595" s="512"/>
      <c r="V595" s="512"/>
      <c r="W595" s="512"/>
      <c r="X595" s="512"/>
      <c r="Y595" s="512"/>
      <c r="Z595" s="512"/>
      <c r="AA595" s="512"/>
      <c r="AB595" s="512"/>
      <c r="AC595" s="512"/>
      <c r="AD595" s="512"/>
      <c r="AE595" s="512"/>
      <c r="AF595" s="512"/>
      <c r="AG595" s="512"/>
      <c r="AH595" s="512"/>
      <c r="AI595" s="512"/>
      <c r="AJ595" s="512"/>
      <c r="AK595" s="512"/>
      <c r="AL595" s="512"/>
      <c r="AM595" s="512"/>
      <c r="AN595" s="512"/>
      <c r="AO595" s="512"/>
      <c r="AP595" s="512"/>
    </row>
    <row r="596" spans="1:42" ht="15.75" customHeight="1">
      <c r="A596" s="512"/>
      <c r="B596" s="512"/>
      <c r="C596" s="512"/>
      <c r="D596" s="512"/>
      <c r="E596" s="512"/>
      <c r="F596" s="512"/>
      <c r="G596" s="512"/>
      <c r="H596" s="512"/>
      <c r="I596" s="512"/>
      <c r="J596" s="512"/>
      <c r="K596" s="512"/>
      <c r="L596" s="512"/>
      <c r="M596" s="512"/>
      <c r="N596" s="512"/>
      <c r="O596" s="512"/>
      <c r="P596" s="512"/>
      <c r="Q596" s="512"/>
      <c r="R596" s="512"/>
      <c r="S596" s="512"/>
      <c r="T596" s="512"/>
      <c r="U596" s="512"/>
      <c r="V596" s="512"/>
      <c r="W596" s="512"/>
      <c r="X596" s="512"/>
      <c r="Y596" s="512"/>
      <c r="Z596" s="512"/>
      <c r="AA596" s="512"/>
      <c r="AB596" s="512"/>
      <c r="AC596" s="512"/>
      <c r="AD596" s="512"/>
      <c r="AE596" s="512"/>
      <c r="AF596" s="512"/>
      <c r="AG596" s="512"/>
      <c r="AH596" s="512"/>
      <c r="AI596" s="512"/>
      <c r="AJ596" s="512"/>
      <c r="AK596" s="512"/>
      <c r="AL596" s="512"/>
      <c r="AM596" s="512"/>
      <c r="AN596" s="512"/>
      <c r="AO596" s="512"/>
      <c r="AP596" s="512"/>
    </row>
    <row r="597" spans="1:42" ht="15.75" customHeight="1">
      <c r="A597" s="512"/>
      <c r="B597" s="512"/>
      <c r="C597" s="512"/>
      <c r="D597" s="512"/>
      <c r="E597" s="512"/>
      <c r="F597" s="512"/>
      <c r="G597" s="512"/>
      <c r="H597" s="512"/>
      <c r="I597" s="512"/>
      <c r="J597" s="512"/>
      <c r="K597" s="512"/>
      <c r="L597" s="512"/>
      <c r="M597" s="512"/>
      <c r="N597" s="512"/>
      <c r="O597" s="512"/>
      <c r="P597" s="512"/>
      <c r="Q597" s="512"/>
      <c r="R597" s="512"/>
      <c r="S597" s="512"/>
      <c r="T597" s="512"/>
      <c r="U597" s="512"/>
      <c r="V597" s="512"/>
      <c r="W597" s="512"/>
      <c r="X597" s="512"/>
      <c r="Y597" s="512"/>
      <c r="Z597" s="512"/>
      <c r="AA597" s="512"/>
      <c r="AB597" s="512"/>
      <c r="AC597" s="512"/>
      <c r="AD597" s="512"/>
      <c r="AE597" s="512"/>
      <c r="AF597" s="512"/>
      <c r="AG597" s="512"/>
      <c r="AH597" s="512"/>
      <c r="AI597" s="512"/>
      <c r="AJ597" s="512"/>
      <c r="AK597" s="512"/>
      <c r="AL597" s="512"/>
      <c r="AM597" s="512"/>
      <c r="AN597" s="512"/>
      <c r="AO597" s="512"/>
      <c r="AP597" s="512"/>
    </row>
    <row r="598" spans="1:42" ht="15.75" customHeight="1">
      <c r="A598" s="512"/>
      <c r="B598" s="512"/>
      <c r="C598" s="512"/>
      <c r="D598" s="512"/>
      <c r="E598" s="512"/>
      <c r="F598" s="512"/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/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  <c r="AO598" s="512"/>
      <c r="AP598" s="512"/>
    </row>
    <row r="599" spans="1:42" ht="15.75" customHeight="1">
      <c r="A599" s="512"/>
      <c r="B599" s="512"/>
      <c r="C599" s="512"/>
      <c r="D599" s="512"/>
      <c r="E599" s="512"/>
      <c r="F599" s="512"/>
      <c r="G599" s="512"/>
      <c r="H599" s="512"/>
      <c r="I599" s="512"/>
      <c r="J599" s="512"/>
      <c r="K599" s="512"/>
      <c r="L599" s="512"/>
      <c r="M599" s="512"/>
      <c r="N599" s="512"/>
      <c r="O599" s="512"/>
      <c r="P599" s="512"/>
      <c r="Q599" s="512"/>
      <c r="R599" s="512"/>
      <c r="S599" s="512"/>
      <c r="T599" s="512"/>
      <c r="U599" s="512"/>
      <c r="V599" s="512"/>
      <c r="W599" s="512"/>
      <c r="X599" s="512"/>
      <c r="Y599" s="512"/>
      <c r="Z599" s="512"/>
      <c r="AA599" s="512"/>
      <c r="AB599" s="512"/>
      <c r="AC599" s="512"/>
      <c r="AD599" s="512"/>
      <c r="AE599" s="512"/>
      <c r="AF599" s="512"/>
      <c r="AG599" s="512"/>
      <c r="AH599" s="512"/>
      <c r="AI599" s="512"/>
      <c r="AJ599" s="512"/>
      <c r="AK599" s="512"/>
      <c r="AL599" s="512"/>
      <c r="AM599" s="512"/>
      <c r="AN599" s="512"/>
      <c r="AO599" s="512"/>
      <c r="AP599" s="512"/>
    </row>
    <row r="600" spans="1:42" ht="15.75" customHeight="1">
      <c r="A600" s="512"/>
      <c r="B600" s="512"/>
      <c r="C600" s="512"/>
      <c r="D600" s="512"/>
      <c r="E600" s="512"/>
      <c r="F600" s="512"/>
      <c r="G600" s="512"/>
      <c r="H600" s="512"/>
      <c r="I600" s="512"/>
      <c r="J600" s="512"/>
      <c r="K600" s="512"/>
      <c r="L600" s="512"/>
      <c r="M600" s="512"/>
      <c r="N600" s="512"/>
      <c r="O600" s="512"/>
      <c r="P600" s="512"/>
      <c r="Q600" s="512"/>
      <c r="R600" s="512"/>
      <c r="S600" s="512"/>
      <c r="T600" s="512"/>
      <c r="U600" s="512"/>
      <c r="V600" s="512"/>
      <c r="W600" s="512"/>
      <c r="X600" s="512"/>
      <c r="Y600" s="512"/>
      <c r="Z600" s="512"/>
      <c r="AA600" s="512"/>
      <c r="AB600" s="512"/>
      <c r="AC600" s="512"/>
      <c r="AD600" s="512"/>
      <c r="AE600" s="512"/>
      <c r="AF600" s="512"/>
      <c r="AG600" s="512"/>
      <c r="AH600" s="512"/>
      <c r="AI600" s="512"/>
      <c r="AJ600" s="512"/>
      <c r="AK600" s="512"/>
      <c r="AL600" s="512"/>
      <c r="AM600" s="512"/>
      <c r="AN600" s="512"/>
      <c r="AO600" s="512"/>
      <c r="AP600" s="512"/>
    </row>
    <row r="601" spans="1:42" ht="15.75" customHeight="1">
      <c r="A601" s="512"/>
      <c r="B601" s="512"/>
      <c r="C601" s="512"/>
      <c r="D601" s="512"/>
      <c r="E601" s="512"/>
      <c r="F601" s="512"/>
      <c r="G601" s="512"/>
      <c r="H601" s="512"/>
      <c r="I601" s="512"/>
      <c r="J601" s="512"/>
      <c r="K601" s="512"/>
      <c r="L601" s="512"/>
      <c r="M601" s="512"/>
      <c r="N601" s="512"/>
      <c r="O601" s="512"/>
      <c r="P601" s="512"/>
      <c r="Q601" s="512"/>
      <c r="R601" s="512"/>
      <c r="S601" s="512"/>
      <c r="T601" s="512"/>
      <c r="U601" s="512"/>
      <c r="V601" s="512"/>
      <c r="W601" s="512"/>
      <c r="X601" s="512"/>
      <c r="Y601" s="512"/>
      <c r="Z601" s="512"/>
      <c r="AA601" s="512"/>
      <c r="AB601" s="512"/>
      <c r="AC601" s="512"/>
      <c r="AD601" s="512"/>
      <c r="AE601" s="512"/>
      <c r="AF601" s="512"/>
      <c r="AG601" s="512"/>
      <c r="AH601" s="512"/>
      <c r="AI601" s="512"/>
      <c r="AJ601" s="512"/>
      <c r="AK601" s="512"/>
      <c r="AL601" s="512"/>
      <c r="AM601" s="512"/>
      <c r="AN601" s="512"/>
      <c r="AO601" s="512"/>
      <c r="AP601" s="512"/>
    </row>
    <row r="602" spans="1:42" ht="15.75" customHeight="1">
      <c r="A602" s="512"/>
      <c r="B602" s="512"/>
      <c r="C602" s="512"/>
      <c r="D602" s="512"/>
      <c r="E602" s="512"/>
      <c r="F602" s="512"/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/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  <c r="AO602" s="512"/>
      <c r="AP602" s="512"/>
    </row>
    <row r="603" spans="1:42" ht="15.75" customHeight="1">
      <c r="A603" s="512"/>
      <c r="B603" s="512"/>
      <c r="C603" s="512"/>
      <c r="D603" s="512"/>
      <c r="E603" s="512"/>
      <c r="F603" s="512"/>
      <c r="G603" s="512"/>
      <c r="H603" s="512"/>
      <c r="I603" s="512"/>
      <c r="J603" s="512"/>
      <c r="K603" s="512"/>
      <c r="L603" s="512"/>
      <c r="M603" s="512"/>
      <c r="N603" s="512"/>
      <c r="O603" s="512"/>
      <c r="P603" s="512"/>
      <c r="Q603" s="512"/>
      <c r="R603" s="512"/>
      <c r="S603" s="512"/>
      <c r="T603" s="512"/>
      <c r="U603" s="512"/>
      <c r="V603" s="512"/>
      <c r="W603" s="512"/>
      <c r="X603" s="512"/>
      <c r="Y603" s="512"/>
      <c r="Z603" s="512"/>
      <c r="AA603" s="512"/>
      <c r="AB603" s="512"/>
      <c r="AC603" s="512"/>
      <c r="AD603" s="512"/>
      <c r="AE603" s="512"/>
      <c r="AF603" s="512"/>
      <c r="AG603" s="512"/>
      <c r="AH603" s="512"/>
      <c r="AI603" s="512"/>
      <c r="AJ603" s="512"/>
      <c r="AK603" s="512"/>
      <c r="AL603" s="512"/>
      <c r="AM603" s="512"/>
      <c r="AN603" s="512"/>
      <c r="AO603" s="512"/>
      <c r="AP603" s="512"/>
    </row>
    <row r="604" spans="1:42" ht="15.75" customHeight="1">
      <c r="A604" s="512"/>
      <c r="B604" s="512"/>
      <c r="C604" s="512"/>
      <c r="D604" s="512"/>
      <c r="E604" s="512"/>
      <c r="F604" s="512"/>
      <c r="G604" s="512"/>
      <c r="H604" s="512"/>
      <c r="I604" s="512"/>
      <c r="J604" s="512"/>
      <c r="K604" s="512"/>
      <c r="L604" s="512"/>
      <c r="M604" s="512"/>
      <c r="N604" s="512"/>
      <c r="O604" s="512"/>
      <c r="P604" s="512"/>
      <c r="Q604" s="512"/>
      <c r="R604" s="512"/>
      <c r="S604" s="512"/>
      <c r="T604" s="512"/>
      <c r="U604" s="512"/>
      <c r="V604" s="512"/>
      <c r="W604" s="512"/>
      <c r="X604" s="512"/>
      <c r="Y604" s="512"/>
      <c r="Z604" s="512"/>
      <c r="AA604" s="512"/>
      <c r="AB604" s="512"/>
      <c r="AC604" s="512"/>
      <c r="AD604" s="512"/>
      <c r="AE604" s="512"/>
      <c r="AF604" s="512"/>
      <c r="AG604" s="512"/>
      <c r="AH604" s="512"/>
      <c r="AI604" s="512"/>
      <c r="AJ604" s="512"/>
      <c r="AK604" s="512"/>
      <c r="AL604" s="512"/>
      <c r="AM604" s="512"/>
      <c r="AN604" s="512"/>
      <c r="AO604" s="512"/>
      <c r="AP604" s="512"/>
    </row>
    <row r="605" spans="1:42" ht="15.75" customHeight="1">
      <c r="A605" s="512"/>
      <c r="B605" s="512"/>
      <c r="C605" s="512"/>
      <c r="D605" s="512"/>
      <c r="E605" s="512"/>
      <c r="F605" s="512"/>
      <c r="G605" s="512"/>
      <c r="H605" s="512"/>
      <c r="I605" s="512"/>
      <c r="J605" s="512"/>
      <c r="K605" s="512"/>
      <c r="L605" s="512"/>
      <c r="M605" s="512"/>
      <c r="N605" s="512"/>
      <c r="O605" s="512"/>
      <c r="P605" s="512"/>
      <c r="Q605" s="512"/>
      <c r="R605" s="512"/>
      <c r="S605" s="512"/>
      <c r="T605" s="512"/>
      <c r="U605" s="512"/>
      <c r="V605" s="512"/>
      <c r="W605" s="512"/>
      <c r="X605" s="512"/>
      <c r="Y605" s="512"/>
      <c r="Z605" s="512"/>
      <c r="AA605" s="512"/>
      <c r="AB605" s="512"/>
      <c r="AC605" s="512"/>
      <c r="AD605" s="512"/>
      <c r="AE605" s="512"/>
      <c r="AF605" s="512"/>
      <c r="AG605" s="512"/>
      <c r="AH605" s="512"/>
      <c r="AI605" s="512"/>
      <c r="AJ605" s="512"/>
      <c r="AK605" s="512"/>
      <c r="AL605" s="512"/>
      <c r="AM605" s="512"/>
      <c r="AN605" s="512"/>
      <c r="AO605" s="512"/>
      <c r="AP605" s="512"/>
    </row>
    <row r="606" spans="1:42" ht="15.75" customHeight="1">
      <c r="A606" s="512"/>
      <c r="B606" s="512"/>
      <c r="C606" s="512"/>
      <c r="D606" s="512"/>
      <c r="E606" s="512"/>
      <c r="F606" s="512"/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/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  <c r="AO606" s="512"/>
      <c r="AP606" s="512"/>
    </row>
    <row r="607" spans="1:42" ht="15.75" customHeight="1">
      <c r="A607" s="512"/>
      <c r="B607" s="512"/>
      <c r="C607" s="512"/>
      <c r="D607" s="512"/>
      <c r="E607" s="512"/>
      <c r="F607" s="512"/>
      <c r="G607" s="512"/>
      <c r="H607" s="512"/>
      <c r="I607" s="512"/>
      <c r="J607" s="512"/>
      <c r="K607" s="512"/>
      <c r="L607" s="512"/>
      <c r="M607" s="512"/>
      <c r="N607" s="512"/>
      <c r="O607" s="512"/>
      <c r="P607" s="512"/>
      <c r="Q607" s="512"/>
      <c r="R607" s="512"/>
      <c r="S607" s="512"/>
      <c r="T607" s="512"/>
      <c r="U607" s="512"/>
      <c r="V607" s="512"/>
      <c r="W607" s="512"/>
      <c r="X607" s="512"/>
      <c r="Y607" s="512"/>
      <c r="Z607" s="512"/>
      <c r="AA607" s="512"/>
      <c r="AB607" s="512"/>
      <c r="AC607" s="512"/>
      <c r="AD607" s="512"/>
      <c r="AE607" s="512"/>
      <c r="AF607" s="512"/>
      <c r="AG607" s="512"/>
      <c r="AH607" s="512"/>
      <c r="AI607" s="512"/>
      <c r="AJ607" s="512"/>
      <c r="AK607" s="512"/>
      <c r="AL607" s="512"/>
      <c r="AM607" s="512"/>
      <c r="AN607" s="512"/>
      <c r="AO607" s="512"/>
      <c r="AP607" s="512"/>
    </row>
    <row r="608" spans="1:42" ht="15.75" customHeight="1">
      <c r="A608" s="512"/>
      <c r="B608" s="512"/>
      <c r="C608" s="512"/>
      <c r="D608" s="512"/>
      <c r="E608" s="512"/>
      <c r="F608" s="512"/>
      <c r="G608" s="512"/>
      <c r="H608" s="512"/>
      <c r="I608" s="512"/>
      <c r="J608" s="512"/>
      <c r="K608" s="512"/>
      <c r="L608" s="512"/>
      <c r="M608" s="512"/>
      <c r="N608" s="512"/>
      <c r="O608" s="512"/>
      <c r="P608" s="512"/>
      <c r="Q608" s="512"/>
      <c r="R608" s="512"/>
      <c r="S608" s="512"/>
      <c r="T608" s="512"/>
      <c r="U608" s="512"/>
      <c r="V608" s="512"/>
      <c r="W608" s="512"/>
      <c r="X608" s="512"/>
      <c r="Y608" s="512"/>
      <c r="Z608" s="512"/>
      <c r="AA608" s="512"/>
      <c r="AB608" s="512"/>
      <c r="AC608" s="512"/>
      <c r="AD608" s="512"/>
      <c r="AE608" s="512"/>
      <c r="AF608" s="512"/>
      <c r="AG608" s="512"/>
      <c r="AH608" s="512"/>
      <c r="AI608" s="512"/>
      <c r="AJ608" s="512"/>
      <c r="AK608" s="512"/>
      <c r="AL608" s="512"/>
      <c r="AM608" s="512"/>
      <c r="AN608" s="512"/>
      <c r="AO608" s="512"/>
      <c r="AP608" s="512"/>
    </row>
    <row r="609" spans="1:42" ht="15.75" customHeight="1">
      <c r="A609" s="512"/>
      <c r="B609" s="512"/>
      <c r="C609" s="512"/>
      <c r="D609" s="512"/>
      <c r="E609" s="512"/>
      <c r="F609" s="512"/>
      <c r="G609" s="512"/>
      <c r="H609" s="512"/>
      <c r="I609" s="512"/>
      <c r="J609" s="512"/>
      <c r="K609" s="512"/>
      <c r="L609" s="512"/>
      <c r="M609" s="512"/>
      <c r="N609" s="512"/>
      <c r="O609" s="512"/>
      <c r="P609" s="512"/>
      <c r="Q609" s="512"/>
      <c r="R609" s="512"/>
      <c r="S609" s="512"/>
      <c r="T609" s="512"/>
      <c r="U609" s="512"/>
      <c r="V609" s="512"/>
      <c r="W609" s="512"/>
      <c r="X609" s="512"/>
      <c r="Y609" s="512"/>
      <c r="Z609" s="512"/>
      <c r="AA609" s="512"/>
      <c r="AB609" s="512"/>
      <c r="AC609" s="512"/>
      <c r="AD609" s="512"/>
      <c r="AE609" s="512"/>
      <c r="AF609" s="512"/>
      <c r="AG609" s="512"/>
      <c r="AH609" s="512"/>
      <c r="AI609" s="512"/>
      <c r="AJ609" s="512"/>
      <c r="AK609" s="512"/>
      <c r="AL609" s="512"/>
      <c r="AM609" s="512"/>
      <c r="AN609" s="512"/>
      <c r="AO609" s="512"/>
      <c r="AP609" s="512"/>
    </row>
    <row r="610" spans="1:42" ht="15.75" customHeight="1">
      <c r="A610" s="512"/>
      <c r="B610" s="512"/>
      <c r="C610" s="512"/>
      <c r="D610" s="512"/>
      <c r="E610" s="512"/>
      <c r="F610" s="512"/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/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  <c r="AO610" s="512"/>
      <c r="AP610" s="512"/>
    </row>
    <row r="611" spans="1:42" ht="15.75" customHeight="1">
      <c r="A611" s="512"/>
      <c r="B611" s="512"/>
      <c r="C611" s="512"/>
      <c r="D611" s="512"/>
      <c r="E611" s="512"/>
      <c r="F611" s="512"/>
      <c r="G611" s="512"/>
      <c r="H611" s="512"/>
      <c r="I611" s="512"/>
      <c r="J611" s="512"/>
      <c r="K611" s="512"/>
      <c r="L611" s="512"/>
      <c r="M611" s="512"/>
      <c r="N611" s="512"/>
      <c r="O611" s="512"/>
      <c r="P611" s="512"/>
      <c r="Q611" s="512"/>
      <c r="R611" s="512"/>
      <c r="S611" s="512"/>
      <c r="T611" s="512"/>
      <c r="U611" s="512"/>
      <c r="V611" s="512"/>
      <c r="W611" s="512"/>
      <c r="X611" s="512"/>
      <c r="Y611" s="512"/>
      <c r="Z611" s="512"/>
      <c r="AA611" s="512"/>
      <c r="AB611" s="512"/>
      <c r="AC611" s="512"/>
      <c r="AD611" s="512"/>
      <c r="AE611" s="512"/>
      <c r="AF611" s="512"/>
      <c r="AG611" s="512"/>
      <c r="AH611" s="512"/>
      <c r="AI611" s="512"/>
      <c r="AJ611" s="512"/>
      <c r="AK611" s="512"/>
      <c r="AL611" s="512"/>
      <c r="AM611" s="512"/>
      <c r="AN611" s="512"/>
      <c r="AO611" s="512"/>
      <c r="AP611" s="512"/>
    </row>
    <row r="612" spans="1:42" ht="15.75" customHeight="1">
      <c r="A612" s="512"/>
      <c r="B612" s="512"/>
      <c r="C612" s="512"/>
      <c r="D612" s="512"/>
      <c r="E612" s="512"/>
      <c r="F612" s="512"/>
      <c r="G612" s="512"/>
      <c r="H612" s="512"/>
      <c r="I612" s="512"/>
      <c r="J612" s="512"/>
      <c r="K612" s="512"/>
      <c r="L612" s="512"/>
      <c r="M612" s="512"/>
      <c r="N612" s="512"/>
      <c r="O612" s="512"/>
      <c r="P612" s="512"/>
      <c r="Q612" s="512"/>
      <c r="R612" s="512"/>
      <c r="S612" s="512"/>
      <c r="T612" s="512"/>
      <c r="U612" s="512"/>
      <c r="V612" s="512"/>
      <c r="W612" s="512"/>
      <c r="X612" s="512"/>
      <c r="Y612" s="512"/>
      <c r="Z612" s="512"/>
      <c r="AA612" s="512"/>
      <c r="AB612" s="512"/>
      <c r="AC612" s="512"/>
      <c r="AD612" s="512"/>
      <c r="AE612" s="512"/>
      <c r="AF612" s="512"/>
      <c r="AG612" s="512"/>
      <c r="AH612" s="512"/>
      <c r="AI612" s="512"/>
      <c r="AJ612" s="512"/>
      <c r="AK612" s="512"/>
      <c r="AL612" s="512"/>
      <c r="AM612" s="512"/>
      <c r="AN612" s="512"/>
      <c r="AO612" s="512"/>
      <c r="AP612" s="512"/>
    </row>
    <row r="613" spans="1:42" ht="15.75" customHeight="1">
      <c r="A613" s="512"/>
      <c r="B613" s="512"/>
      <c r="C613" s="512"/>
      <c r="D613" s="512"/>
      <c r="E613" s="512"/>
      <c r="F613" s="512"/>
      <c r="G613" s="512"/>
      <c r="H613" s="512"/>
      <c r="I613" s="512"/>
      <c r="J613" s="512"/>
      <c r="K613" s="512"/>
      <c r="L613" s="512"/>
      <c r="M613" s="512"/>
      <c r="N613" s="512"/>
      <c r="O613" s="512"/>
      <c r="P613" s="512"/>
      <c r="Q613" s="512"/>
      <c r="R613" s="512"/>
      <c r="S613" s="512"/>
      <c r="T613" s="512"/>
      <c r="U613" s="512"/>
      <c r="V613" s="512"/>
      <c r="W613" s="512"/>
      <c r="X613" s="512"/>
      <c r="Y613" s="512"/>
      <c r="Z613" s="512"/>
      <c r="AA613" s="512"/>
      <c r="AB613" s="512"/>
      <c r="AC613" s="512"/>
      <c r="AD613" s="512"/>
      <c r="AE613" s="512"/>
      <c r="AF613" s="512"/>
      <c r="AG613" s="512"/>
      <c r="AH613" s="512"/>
      <c r="AI613" s="512"/>
      <c r="AJ613" s="512"/>
      <c r="AK613" s="512"/>
      <c r="AL613" s="512"/>
      <c r="AM613" s="512"/>
      <c r="AN613" s="512"/>
      <c r="AO613" s="512"/>
      <c r="AP613" s="512"/>
    </row>
    <row r="614" spans="1:42" ht="15.75" customHeight="1">
      <c r="A614" s="512"/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/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</row>
    <row r="615" spans="1:42" ht="15.75" customHeight="1">
      <c r="A615" s="512"/>
      <c r="B615" s="512"/>
      <c r="C615" s="512"/>
      <c r="D615" s="512"/>
      <c r="E615" s="512"/>
      <c r="F615" s="512"/>
      <c r="G615" s="512"/>
      <c r="H615" s="512"/>
      <c r="I615" s="512"/>
      <c r="J615" s="512"/>
      <c r="K615" s="512"/>
      <c r="L615" s="512"/>
      <c r="M615" s="512"/>
      <c r="N615" s="512"/>
      <c r="O615" s="512"/>
      <c r="P615" s="512"/>
      <c r="Q615" s="512"/>
      <c r="R615" s="512"/>
      <c r="S615" s="512"/>
      <c r="T615" s="512"/>
      <c r="U615" s="512"/>
      <c r="V615" s="512"/>
      <c r="W615" s="512"/>
      <c r="X615" s="512"/>
      <c r="Y615" s="512"/>
      <c r="Z615" s="512"/>
      <c r="AA615" s="512"/>
      <c r="AB615" s="512"/>
      <c r="AC615" s="512"/>
      <c r="AD615" s="512"/>
      <c r="AE615" s="512"/>
      <c r="AF615" s="512"/>
      <c r="AG615" s="512"/>
      <c r="AH615" s="512"/>
      <c r="AI615" s="512"/>
      <c r="AJ615" s="512"/>
      <c r="AK615" s="512"/>
      <c r="AL615" s="512"/>
      <c r="AM615" s="512"/>
      <c r="AN615" s="512"/>
      <c r="AO615" s="512"/>
      <c r="AP615" s="512"/>
    </row>
    <row r="616" spans="1:42" ht="15.75" customHeight="1">
      <c r="A616" s="512"/>
      <c r="B616" s="512"/>
      <c r="C616" s="512"/>
      <c r="D616" s="512"/>
      <c r="E616" s="512"/>
      <c r="F616" s="512"/>
      <c r="G616" s="512"/>
      <c r="H616" s="512"/>
      <c r="I616" s="512"/>
      <c r="J616" s="512"/>
      <c r="K616" s="512"/>
      <c r="L616" s="512"/>
      <c r="M616" s="512"/>
      <c r="N616" s="512"/>
      <c r="O616" s="512"/>
      <c r="P616" s="512"/>
      <c r="Q616" s="512"/>
      <c r="R616" s="512"/>
      <c r="S616" s="512"/>
      <c r="T616" s="512"/>
      <c r="U616" s="512"/>
      <c r="V616" s="512"/>
      <c r="W616" s="512"/>
      <c r="X616" s="512"/>
      <c r="Y616" s="512"/>
      <c r="Z616" s="512"/>
      <c r="AA616" s="512"/>
      <c r="AB616" s="512"/>
      <c r="AC616" s="512"/>
      <c r="AD616" s="512"/>
      <c r="AE616" s="512"/>
      <c r="AF616" s="512"/>
      <c r="AG616" s="512"/>
      <c r="AH616" s="512"/>
      <c r="AI616" s="512"/>
      <c r="AJ616" s="512"/>
      <c r="AK616" s="512"/>
      <c r="AL616" s="512"/>
      <c r="AM616" s="512"/>
      <c r="AN616" s="512"/>
      <c r="AO616" s="512"/>
      <c r="AP616" s="512"/>
    </row>
    <row r="617" spans="1:42" ht="15.75" customHeight="1">
      <c r="A617" s="512"/>
      <c r="B617" s="512"/>
      <c r="C617" s="512"/>
      <c r="D617" s="512"/>
      <c r="E617" s="512"/>
      <c r="F617" s="512"/>
      <c r="G617" s="512"/>
      <c r="H617" s="512"/>
      <c r="I617" s="512"/>
      <c r="J617" s="512"/>
      <c r="K617" s="512"/>
      <c r="L617" s="512"/>
      <c r="M617" s="512"/>
      <c r="N617" s="512"/>
      <c r="O617" s="512"/>
      <c r="P617" s="512"/>
      <c r="Q617" s="512"/>
      <c r="R617" s="512"/>
      <c r="S617" s="512"/>
      <c r="T617" s="512"/>
      <c r="U617" s="512"/>
      <c r="V617" s="512"/>
      <c r="W617" s="512"/>
      <c r="X617" s="512"/>
      <c r="Y617" s="512"/>
      <c r="Z617" s="512"/>
      <c r="AA617" s="512"/>
      <c r="AB617" s="512"/>
      <c r="AC617" s="512"/>
      <c r="AD617" s="512"/>
      <c r="AE617" s="512"/>
      <c r="AF617" s="512"/>
      <c r="AG617" s="512"/>
      <c r="AH617" s="512"/>
      <c r="AI617" s="512"/>
      <c r="AJ617" s="512"/>
      <c r="AK617" s="512"/>
      <c r="AL617" s="512"/>
      <c r="AM617" s="512"/>
      <c r="AN617" s="512"/>
      <c r="AO617" s="512"/>
      <c r="AP617" s="512"/>
    </row>
    <row r="618" spans="1:42" ht="15.75" customHeight="1">
      <c r="A618" s="512"/>
      <c r="B618" s="512"/>
      <c r="C618" s="512"/>
      <c r="D618" s="512"/>
      <c r="E618" s="512"/>
      <c r="F618" s="512"/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/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  <c r="AO618" s="512"/>
      <c r="AP618" s="512"/>
    </row>
    <row r="619" spans="1:42" ht="15.75" customHeight="1">
      <c r="A619" s="512"/>
      <c r="B619" s="512"/>
      <c r="C619" s="512"/>
      <c r="D619" s="512"/>
      <c r="E619" s="512"/>
      <c r="F619" s="512"/>
      <c r="G619" s="512"/>
      <c r="H619" s="512"/>
      <c r="I619" s="512"/>
      <c r="J619" s="512"/>
      <c r="K619" s="512"/>
      <c r="L619" s="512"/>
      <c r="M619" s="512"/>
      <c r="N619" s="512"/>
      <c r="O619" s="512"/>
      <c r="P619" s="512"/>
      <c r="Q619" s="512"/>
      <c r="R619" s="512"/>
      <c r="S619" s="512"/>
      <c r="T619" s="512"/>
      <c r="U619" s="512"/>
      <c r="V619" s="512"/>
      <c r="W619" s="512"/>
      <c r="X619" s="512"/>
      <c r="Y619" s="512"/>
      <c r="Z619" s="512"/>
      <c r="AA619" s="512"/>
      <c r="AB619" s="512"/>
      <c r="AC619" s="512"/>
      <c r="AD619" s="512"/>
      <c r="AE619" s="512"/>
      <c r="AF619" s="512"/>
      <c r="AG619" s="512"/>
      <c r="AH619" s="512"/>
      <c r="AI619" s="512"/>
      <c r="AJ619" s="512"/>
      <c r="AK619" s="512"/>
      <c r="AL619" s="512"/>
      <c r="AM619" s="512"/>
      <c r="AN619" s="512"/>
      <c r="AO619" s="512"/>
      <c r="AP619" s="512"/>
    </row>
    <row r="620" spans="1:42" ht="15.75" customHeight="1">
      <c r="A620" s="512"/>
      <c r="B620" s="512"/>
      <c r="C620" s="512"/>
      <c r="D620" s="512"/>
      <c r="E620" s="512"/>
      <c r="F620" s="512"/>
      <c r="G620" s="512"/>
      <c r="H620" s="512"/>
      <c r="I620" s="512"/>
      <c r="J620" s="512"/>
      <c r="K620" s="512"/>
      <c r="L620" s="512"/>
      <c r="M620" s="512"/>
      <c r="N620" s="512"/>
      <c r="O620" s="512"/>
      <c r="P620" s="512"/>
      <c r="Q620" s="512"/>
      <c r="R620" s="512"/>
      <c r="S620" s="512"/>
      <c r="T620" s="512"/>
      <c r="U620" s="512"/>
      <c r="V620" s="512"/>
      <c r="W620" s="512"/>
      <c r="X620" s="512"/>
      <c r="Y620" s="512"/>
      <c r="Z620" s="512"/>
      <c r="AA620" s="512"/>
      <c r="AB620" s="512"/>
      <c r="AC620" s="512"/>
      <c r="AD620" s="512"/>
      <c r="AE620" s="512"/>
      <c r="AF620" s="512"/>
      <c r="AG620" s="512"/>
      <c r="AH620" s="512"/>
      <c r="AI620" s="512"/>
      <c r="AJ620" s="512"/>
      <c r="AK620" s="512"/>
      <c r="AL620" s="512"/>
      <c r="AM620" s="512"/>
      <c r="AN620" s="512"/>
      <c r="AO620" s="512"/>
      <c r="AP620" s="512"/>
    </row>
    <row r="621" spans="1:42" ht="15.75" customHeight="1">
      <c r="A621" s="512"/>
      <c r="B621" s="512"/>
      <c r="C621" s="512"/>
      <c r="D621" s="512"/>
      <c r="E621" s="512"/>
      <c r="F621" s="512"/>
      <c r="G621" s="512"/>
      <c r="H621" s="512"/>
      <c r="I621" s="512"/>
      <c r="J621" s="512"/>
      <c r="K621" s="512"/>
      <c r="L621" s="512"/>
      <c r="M621" s="512"/>
      <c r="N621" s="512"/>
      <c r="O621" s="512"/>
      <c r="P621" s="512"/>
      <c r="Q621" s="512"/>
      <c r="R621" s="512"/>
      <c r="S621" s="512"/>
      <c r="T621" s="512"/>
      <c r="U621" s="512"/>
      <c r="V621" s="512"/>
      <c r="W621" s="512"/>
      <c r="X621" s="512"/>
      <c r="Y621" s="512"/>
      <c r="Z621" s="512"/>
      <c r="AA621" s="512"/>
      <c r="AB621" s="512"/>
      <c r="AC621" s="512"/>
      <c r="AD621" s="512"/>
      <c r="AE621" s="512"/>
      <c r="AF621" s="512"/>
      <c r="AG621" s="512"/>
      <c r="AH621" s="512"/>
      <c r="AI621" s="512"/>
      <c r="AJ621" s="512"/>
      <c r="AK621" s="512"/>
      <c r="AL621" s="512"/>
      <c r="AM621" s="512"/>
      <c r="AN621" s="512"/>
      <c r="AO621" s="512"/>
      <c r="AP621" s="512"/>
    </row>
    <row r="622" spans="1:42" ht="15.75" customHeight="1">
      <c r="A622" s="512"/>
      <c r="B622" s="512"/>
      <c r="C622" s="512"/>
      <c r="D622" s="512"/>
      <c r="E622" s="512"/>
      <c r="F622" s="512"/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/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  <c r="AO622" s="512"/>
      <c r="AP622" s="512"/>
    </row>
    <row r="623" spans="1:42" ht="15.75" customHeight="1">
      <c r="A623" s="512"/>
      <c r="B623" s="512"/>
      <c r="C623" s="512"/>
      <c r="D623" s="512"/>
      <c r="E623" s="512"/>
      <c r="F623" s="512"/>
      <c r="G623" s="512"/>
      <c r="H623" s="512"/>
      <c r="I623" s="512"/>
      <c r="J623" s="512"/>
      <c r="K623" s="512"/>
      <c r="L623" s="512"/>
      <c r="M623" s="512"/>
      <c r="N623" s="512"/>
      <c r="O623" s="512"/>
      <c r="P623" s="512"/>
      <c r="Q623" s="512"/>
      <c r="R623" s="512"/>
      <c r="S623" s="512"/>
      <c r="T623" s="512"/>
      <c r="U623" s="512"/>
      <c r="V623" s="512"/>
      <c r="W623" s="512"/>
      <c r="X623" s="512"/>
      <c r="Y623" s="512"/>
      <c r="Z623" s="512"/>
      <c r="AA623" s="512"/>
      <c r="AB623" s="512"/>
      <c r="AC623" s="512"/>
      <c r="AD623" s="512"/>
      <c r="AE623" s="512"/>
      <c r="AF623" s="512"/>
      <c r="AG623" s="512"/>
      <c r="AH623" s="512"/>
      <c r="AI623" s="512"/>
      <c r="AJ623" s="512"/>
      <c r="AK623" s="512"/>
      <c r="AL623" s="512"/>
      <c r="AM623" s="512"/>
      <c r="AN623" s="512"/>
      <c r="AO623" s="512"/>
      <c r="AP623" s="512"/>
    </row>
    <row r="624" spans="1:42" ht="15.75" customHeight="1">
      <c r="A624" s="512"/>
      <c r="B624" s="512"/>
      <c r="C624" s="512"/>
      <c r="D624" s="512"/>
      <c r="E624" s="512"/>
      <c r="F624" s="512"/>
      <c r="G624" s="512"/>
      <c r="H624" s="512"/>
      <c r="I624" s="512"/>
      <c r="J624" s="512"/>
      <c r="K624" s="512"/>
      <c r="L624" s="512"/>
      <c r="M624" s="512"/>
      <c r="N624" s="512"/>
      <c r="O624" s="512"/>
      <c r="P624" s="512"/>
      <c r="Q624" s="512"/>
      <c r="R624" s="512"/>
      <c r="S624" s="512"/>
      <c r="T624" s="512"/>
      <c r="U624" s="512"/>
      <c r="V624" s="512"/>
      <c r="W624" s="512"/>
      <c r="X624" s="512"/>
      <c r="Y624" s="512"/>
      <c r="Z624" s="512"/>
      <c r="AA624" s="512"/>
      <c r="AB624" s="512"/>
      <c r="AC624" s="512"/>
      <c r="AD624" s="512"/>
      <c r="AE624" s="512"/>
      <c r="AF624" s="512"/>
      <c r="AG624" s="512"/>
      <c r="AH624" s="512"/>
      <c r="AI624" s="512"/>
      <c r="AJ624" s="512"/>
      <c r="AK624" s="512"/>
      <c r="AL624" s="512"/>
      <c r="AM624" s="512"/>
      <c r="AN624" s="512"/>
      <c r="AO624" s="512"/>
      <c r="AP624" s="512"/>
    </row>
    <row r="625" spans="1:42" ht="15.75" customHeight="1">
      <c r="A625" s="512"/>
      <c r="B625" s="512"/>
      <c r="C625" s="512"/>
      <c r="D625" s="512"/>
      <c r="E625" s="512"/>
      <c r="F625" s="512"/>
      <c r="G625" s="512"/>
      <c r="H625" s="512"/>
      <c r="I625" s="512"/>
      <c r="J625" s="512"/>
      <c r="K625" s="512"/>
      <c r="L625" s="512"/>
      <c r="M625" s="512"/>
      <c r="N625" s="512"/>
      <c r="O625" s="512"/>
      <c r="P625" s="512"/>
      <c r="Q625" s="512"/>
      <c r="R625" s="512"/>
      <c r="S625" s="512"/>
      <c r="T625" s="512"/>
      <c r="U625" s="512"/>
      <c r="V625" s="512"/>
      <c r="W625" s="512"/>
      <c r="X625" s="512"/>
      <c r="Y625" s="512"/>
      <c r="Z625" s="512"/>
      <c r="AA625" s="512"/>
      <c r="AB625" s="512"/>
      <c r="AC625" s="512"/>
      <c r="AD625" s="512"/>
      <c r="AE625" s="512"/>
      <c r="AF625" s="512"/>
      <c r="AG625" s="512"/>
      <c r="AH625" s="512"/>
      <c r="AI625" s="512"/>
      <c r="AJ625" s="512"/>
      <c r="AK625" s="512"/>
      <c r="AL625" s="512"/>
      <c r="AM625" s="512"/>
      <c r="AN625" s="512"/>
      <c r="AO625" s="512"/>
      <c r="AP625" s="512"/>
    </row>
    <row r="626" spans="1:42" ht="15.75" customHeight="1">
      <c r="A626" s="512"/>
      <c r="B626" s="512"/>
      <c r="C626" s="512"/>
      <c r="D626" s="512"/>
      <c r="E626" s="512"/>
      <c r="F626" s="512"/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/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  <c r="AO626" s="512"/>
      <c r="AP626" s="512"/>
    </row>
    <row r="627" spans="1:42" ht="15.75" customHeight="1">
      <c r="A627" s="512"/>
      <c r="B627" s="512"/>
      <c r="C627" s="512"/>
      <c r="D627" s="512"/>
      <c r="E627" s="512"/>
      <c r="F627" s="512"/>
      <c r="G627" s="512"/>
      <c r="H627" s="512"/>
      <c r="I627" s="512"/>
      <c r="J627" s="512"/>
      <c r="K627" s="512"/>
      <c r="L627" s="512"/>
      <c r="M627" s="512"/>
      <c r="N627" s="512"/>
      <c r="O627" s="512"/>
      <c r="P627" s="512"/>
      <c r="Q627" s="512"/>
      <c r="R627" s="512"/>
      <c r="S627" s="512"/>
      <c r="T627" s="512"/>
      <c r="U627" s="512"/>
      <c r="V627" s="512"/>
      <c r="W627" s="512"/>
      <c r="X627" s="512"/>
      <c r="Y627" s="512"/>
      <c r="Z627" s="512"/>
      <c r="AA627" s="512"/>
      <c r="AB627" s="512"/>
      <c r="AC627" s="512"/>
      <c r="AD627" s="512"/>
      <c r="AE627" s="512"/>
      <c r="AF627" s="512"/>
      <c r="AG627" s="512"/>
      <c r="AH627" s="512"/>
      <c r="AI627" s="512"/>
      <c r="AJ627" s="512"/>
      <c r="AK627" s="512"/>
      <c r="AL627" s="512"/>
      <c r="AM627" s="512"/>
      <c r="AN627" s="512"/>
      <c r="AO627" s="512"/>
      <c r="AP627" s="512"/>
    </row>
    <row r="628" spans="1:42" ht="15.75" customHeight="1">
      <c r="A628" s="512"/>
      <c r="B628" s="512"/>
      <c r="C628" s="512"/>
      <c r="D628" s="512"/>
      <c r="E628" s="512"/>
      <c r="F628" s="512"/>
      <c r="G628" s="512"/>
      <c r="H628" s="512"/>
      <c r="I628" s="512"/>
      <c r="J628" s="512"/>
      <c r="K628" s="512"/>
      <c r="L628" s="512"/>
      <c r="M628" s="512"/>
      <c r="N628" s="512"/>
      <c r="O628" s="512"/>
      <c r="P628" s="512"/>
      <c r="Q628" s="512"/>
      <c r="R628" s="512"/>
      <c r="S628" s="512"/>
      <c r="T628" s="512"/>
      <c r="U628" s="512"/>
      <c r="V628" s="512"/>
      <c r="W628" s="512"/>
      <c r="X628" s="512"/>
      <c r="Y628" s="512"/>
      <c r="Z628" s="512"/>
      <c r="AA628" s="512"/>
      <c r="AB628" s="512"/>
      <c r="AC628" s="512"/>
      <c r="AD628" s="512"/>
      <c r="AE628" s="512"/>
      <c r="AF628" s="512"/>
      <c r="AG628" s="512"/>
      <c r="AH628" s="512"/>
      <c r="AI628" s="512"/>
      <c r="AJ628" s="512"/>
      <c r="AK628" s="512"/>
      <c r="AL628" s="512"/>
      <c r="AM628" s="512"/>
      <c r="AN628" s="512"/>
      <c r="AO628" s="512"/>
      <c r="AP628" s="512"/>
    </row>
    <row r="629" spans="1:42" ht="15.75" customHeight="1">
      <c r="A629" s="512"/>
      <c r="B629" s="512"/>
      <c r="C629" s="512"/>
      <c r="D629" s="512"/>
      <c r="E629" s="512"/>
      <c r="F629" s="512"/>
      <c r="G629" s="512"/>
      <c r="H629" s="512"/>
      <c r="I629" s="512"/>
      <c r="J629" s="512"/>
      <c r="K629" s="512"/>
      <c r="L629" s="512"/>
      <c r="M629" s="512"/>
      <c r="N629" s="512"/>
      <c r="O629" s="512"/>
      <c r="P629" s="512"/>
      <c r="Q629" s="512"/>
      <c r="R629" s="512"/>
      <c r="S629" s="512"/>
      <c r="T629" s="512"/>
      <c r="U629" s="512"/>
      <c r="V629" s="512"/>
      <c r="W629" s="512"/>
      <c r="X629" s="512"/>
      <c r="Y629" s="512"/>
      <c r="Z629" s="512"/>
      <c r="AA629" s="512"/>
      <c r="AB629" s="512"/>
      <c r="AC629" s="512"/>
      <c r="AD629" s="512"/>
      <c r="AE629" s="512"/>
      <c r="AF629" s="512"/>
      <c r="AG629" s="512"/>
      <c r="AH629" s="512"/>
      <c r="AI629" s="512"/>
      <c r="AJ629" s="512"/>
      <c r="AK629" s="512"/>
      <c r="AL629" s="512"/>
      <c r="AM629" s="512"/>
      <c r="AN629" s="512"/>
      <c r="AO629" s="512"/>
      <c r="AP629" s="512"/>
    </row>
    <row r="630" spans="1:42" ht="15.75" customHeight="1">
      <c r="A630" s="512"/>
      <c r="B630" s="512"/>
      <c r="C630" s="512"/>
      <c r="D630" s="512"/>
      <c r="E630" s="512"/>
      <c r="F630" s="512"/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/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  <c r="AO630" s="512"/>
      <c r="AP630" s="512"/>
    </row>
    <row r="631" spans="1:42" ht="15.75" customHeight="1">
      <c r="A631" s="512"/>
      <c r="B631" s="512"/>
      <c r="C631" s="512"/>
      <c r="D631" s="512"/>
      <c r="E631" s="512"/>
      <c r="F631" s="512"/>
      <c r="G631" s="512"/>
      <c r="H631" s="512"/>
      <c r="I631" s="512"/>
      <c r="J631" s="512"/>
      <c r="K631" s="512"/>
      <c r="L631" s="512"/>
      <c r="M631" s="512"/>
      <c r="N631" s="512"/>
      <c r="O631" s="512"/>
      <c r="P631" s="512"/>
      <c r="Q631" s="512"/>
      <c r="R631" s="512"/>
      <c r="S631" s="512"/>
      <c r="T631" s="512"/>
      <c r="U631" s="512"/>
      <c r="V631" s="512"/>
      <c r="W631" s="512"/>
      <c r="X631" s="512"/>
      <c r="Y631" s="512"/>
      <c r="Z631" s="512"/>
      <c r="AA631" s="512"/>
      <c r="AB631" s="512"/>
      <c r="AC631" s="512"/>
      <c r="AD631" s="512"/>
      <c r="AE631" s="512"/>
      <c r="AF631" s="512"/>
      <c r="AG631" s="512"/>
      <c r="AH631" s="512"/>
      <c r="AI631" s="512"/>
      <c r="AJ631" s="512"/>
      <c r="AK631" s="512"/>
      <c r="AL631" s="512"/>
      <c r="AM631" s="512"/>
      <c r="AN631" s="512"/>
      <c r="AO631" s="512"/>
      <c r="AP631" s="512"/>
    </row>
    <row r="632" spans="1:42" ht="15.75" customHeight="1">
      <c r="A632" s="512"/>
      <c r="B632" s="512"/>
      <c r="C632" s="512"/>
      <c r="D632" s="512"/>
      <c r="E632" s="512"/>
      <c r="F632" s="512"/>
      <c r="G632" s="512"/>
      <c r="H632" s="512"/>
      <c r="I632" s="512"/>
      <c r="J632" s="512"/>
      <c r="K632" s="512"/>
      <c r="L632" s="512"/>
      <c r="M632" s="512"/>
      <c r="N632" s="512"/>
      <c r="O632" s="512"/>
      <c r="P632" s="512"/>
      <c r="Q632" s="512"/>
      <c r="R632" s="512"/>
      <c r="S632" s="512"/>
      <c r="T632" s="512"/>
      <c r="U632" s="512"/>
      <c r="V632" s="512"/>
      <c r="W632" s="512"/>
      <c r="X632" s="512"/>
      <c r="Y632" s="512"/>
      <c r="Z632" s="512"/>
      <c r="AA632" s="512"/>
      <c r="AB632" s="512"/>
      <c r="AC632" s="512"/>
      <c r="AD632" s="512"/>
      <c r="AE632" s="512"/>
      <c r="AF632" s="512"/>
      <c r="AG632" s="512"/>
      <c r="AH632" s="512"/>
      <c r="AI632" s="512"/>
      <c r="AJ632" s="512"/>
      <c r="AK632" s="512"/>
      <c r="AL632" s="512"/>
      <c r="AM632" s="512"/>
      <c r="AN632" s="512"/>
      <c r="AO632" s="512"/>
      <c r="AP632" s="512"/>
    </row>
    <row r="633" spans="1:42" ht="15.75" customHeight="1">
      <c r="A633" s="512"/>
      <c r="B633" s="512"/>
      <c r="C633" s="512"/>
      <c r="D633" s="512"/>
      <c r="E633" s="512"/>
      <c r="F633" s="512"/>
      <c r="G633" s="512"/>
      <c r="H633" s="512"/>
      <c r="I633" s="512"/>
      <c r="J633" s="512"/>
      <c r="K633" s="512"/>
      <c r="L633" s="512"/>
      <c r="M633" s="512"/>
      <c r="N633" s="512"/>
      <c r="O633" s="512"/>
      <c r="P633" s="512"/>
      <c r="Q633" s="512"/>
      <c r="R633" s="512"/>
      <c r="S633" s="512"/>
      <c r="T633" s="512"/>
      <c r="U633" s="512"/>
      <c r="V633" s="512"/>
      <c r="W633" s="512"/>
      <c r="X633" s="512"/>
      <c r="Y633" s="512"/>
      <c r="Z633" s="512"/>
      <c r="AA633" s="512"/>
      <c r="AB633" s="512"/>
      <c r="AC633" s="512"/>
      <c r="AD633" s="512"/>
      <c r="AE633" s="512"/>
      <c r="AF633" s="512"/>
      <c r="AG633" s="512"/>
      <c r="AH633" s="512"/>
      <c r="AI633" s="512"/>
      <c r="AJ633" s="512"/>
      <c r="AK633" s="512"/>
      <c r="AL633" s="512"/>
      <c r="AM633" s="512"/>
      <c r="AN633" s="512"/>
      <c r="AO633" s="512"/>
      <c r="AP633" s="512"/>
    </row>
    <row r="634" spans="1:42" ht="15.75" customHeight="1">
      <c r="A634" s="512"/>
      <c r="B634" s="512"/>
      <c r="C634" s="512"/>
      <c r="D634" s="512"/>
      <c r="E634" s="512"/>
      <c r="F634" s="512"/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/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  <c r="AO634" s="512"/>
      <c r="AP634" s="512"/>
    </row>
    <row r="635" spans="1:42" ht="15.75" customHeight="1">
      <c r="A635" s="512"/>
      <c r="B635" s="512"/>
      <c r="C635" s="512"/>
      <c r="D635" s="512"/>
      <c r="E635" s="512"/>
      <c r="F635" s="512"/>
      <c r="G635" s="512"/>
      <c r="H635" s="512"/>
      <c r="I635" s="512"/>
      <c r="J635" s="512"/>
      <c r="K635" s="512"/>
      <c r="L635" s="512"/>
      <c r="M635" s="512"/>
      <c r="N635" s="512"/>
      <c r="O635" s="512"/>
      <c r="P635" s="512"/>
      <c r="Q635" s="512"/>
      <c r="R635" s="512"/>
      <c r="S635" s="512"/>
      <c r="T635" s="512"/>
      <c r="U635" s="512"/>
      <c r="V635" s="512"/>
      <c r="W635" s="512"/>
      <c r="X635" s="512"/>
      <c r="Y635" s="512"/>
      <c r="Z635" s="512"/>
      <c r="AA635" s="512"/>
      <c r="AB635" s="512"/>
      <c r="AC635" s="512"/>
      <c r="AD635" s="512"/>
      <c r="AE635" s="512"/>
      <c r="AF635" s="512"/>
      <c r="AG635" s="512"/>
      <c r="AH635" s="512"/>
      <c r="AI635" s="512"/>
      <c r="AJ635" s="512"/>
      <c r="AK635" s="512"/>
      <c r="AL635" s="512"/>
      <c r="AM635" s="512"/>
      <c r="AN635" s="512"/>
      <c r="AO635" s="512"/>
      <c r="AP635" s="512"/>
    </row>
    <row r="636" spans="1:42" ht="15.75" customHeight="1">
      <c r="A636" s="512"/>
      <c r="B636" s="512"/>
      <c r="C636" s="512"/>
      <c r="D636" s="512"/>
      <c r="E636" s="512"/>
      <c r="F636" s="512"/>
      <c r="G636" s="512"/>
      <c r="H636" s="512"/>
      <c r="I636" s="512"/>
      <c r="J636" s="512"/>
      <c r="K636" s="512"/>
      <c r="L636" s="512"/>
      <c r="M636" s="512"/>
      <c r="N636" s="512"/>
      <c r="O636" s="512"/>
      <c r="P636" s="512"/>
      <c r="Q636" s="512"/>
      <c r="R636" s="512"/>
      <c r="S636" s="512"/>
      <c r="T636" s="512"/>
      <c r="U636" s="512"/>
      <c r="V636" s="512"/>
      <c r="W636" s="512"/>
      <c r="X636" s="512"/>
      <c r="Y636" s="512"/>
      <c r="Z636" s="512"/>
      <c r="AA636" s="512"/>
      <c r="AB636" s="512"/>
      <c r="AC636" s="512"/>
      <c r="AD636" s="512"/>
      <c r="AE636" s="512"/>
      <c r="AF636" s="512"/>
      <c r="AG636" s="512"/>
      <c r="AH636" s="512"/>
      <c r="AI636" s="512"/>
      <c r="AJ636" s="512"/>
      <c r="AK636" s="512"/>
      <c r="AL636" s="512"/>
      <c r="AM636" s="512"/>
      <c r="AN636" s="512"/>
      <c r="AO636" s="512"/>
      <c r="AP636" s="512"/>
    </row>
    <row r="637" spans="1:42" ht="15.75" customHeight="1">
      <c r="A637" s="512"/>
      <c r="B637" s="512"/>
      <c r="C637" s="512"/>
      <c r="D637" s="512"/>
      <c r="E637" s="512"/>
      <c r="F637" s="512"/>
      <c r="G637" s="512"/>
      <c r="H637" s="512"/>
      <c r="I637" s="512"/>
      <c r="J637" s="512"/>
      <c r="K637" s="512"/>
      <c r="L637" s="512"/>
      <c r="M637" s="512"/>
      <c r="N637" s="512"/>
      <c r="O637" s="512"/>
      <c r="P637" s="512"/>
      <c r="Q637" s="512"/>
      <c r="R637" s="512"/>
      <c r="S637" s="512"/>
      <c r="T637" s="512"/>
      <c r="U637" s="512"/>
      <c r="V637" s="512"/>
      <c r="W637" s="512"/>
      <c r="X637" s="512"/>
      <c r="Y637" s="512"/>
      <c r="Z637" s="512"/>
      <c r="AA637" s="512"/>
      <c r="AB637" s="512"/>
      <c r="AC637" s="512"/>
      <c r="AD637" s="512"/>
      <c r="AE637" s="512"/>
      <c r="AF637" s="512"/>
      <c r="AG637" s="512"/>
      <c r="AH637" s="512"/>
      <c r="AI637" s="512"/>
      <c r="AJ637" s="512"/>
      <c r="AK637" s="512"/>
      <c r="AL637" s="512"/>
      <c r="AM637" s="512"/>
      <c r="AN637" s="512"/>
      <c r="AO637" s="512"/>
      <c r="AP637" s="512"/>
    </row>
    <row r="638" spans="1:42" ht="15.75" customHeight="1">
      <c r="A638" s="512"/>
      <c r="B638" s="512"/>
      <c r="C638" s="512"/>
      <c r="D638" s="512"/>
      <c r="E638" s="512"/>
      <c r="F638" s="512"/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/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  <c r="AO638" s="512"/>
      <c r="AP638" s="512"/>
    </row>
    <row r="639" spans="1:42" ht="15.75" customHeight="1">
      <c r="A639" s="512"/>
      <c r="B639" s="512"/>
      <c r="C639" s="512"/>
      <c r="D639" s="512"/>
      <c r="E639" s="512"/>
      <c r="F639" s="512"/>
      <c r="G639" s="512"/>
      <c r="H639" s="512"/>
      <c r="I639" s="512"/>
      <c r="J639" s="512"/>
      <c r="K639" s="512"/>
      <c r="L639" s="512"/>
      <c r="M639" s="512"/>
      <c r="N639" s="512"/>
      <c r="O639" s="512"/>
      <c r="P639" s="512"/>
      <c r="Q639" s="512"/>
      <c r="R639" s="512"/>
      <c r="S639" s="512"/>
      <c r="T639" s="512"/>
      <c r="U639" s="512"/>
      <c r="V639" s="512"/>
      <c r="W639" s="512"/>
      <c r="X639" s="512"/>
      <c r="Y639" s="512"/>
      <c r="Z639" s="512"/>
      <c r="AA639" s="512"/>
      <c r="AB639" s="512"/>
      <c r="AC639" s="512"/>
      <c r="AD639" s="512"/>
      <c r="AE639" s="512"/>
      <c r="AF639" s="512"/>
      <c r="AG639" s="512"/>
      <c r="AH639" s="512"/>
      <c r="AI639" s="512"/>
      <c r="AJ639" s="512"/>
      <c r="AK639" s="512"/>
      <c r="AL639" s="512"/>
      <c r="AM639" s="512"/>
      <c r="AN639" s="512"/>
      <c r="AO639" s="512"/>
      <c r="AP639" s="512"/>
    </row>
    <row r="640" spans="1:42" ht="15.75" customHeight="1">
      <c r="A640" s="512"/>
      <c r="B640" s="512"/>
      <c r="C640" s="512"/>
      <c r="D640" s="512"/>
      <c r="E640" s="512"/>
      <c r="F640" s="512"/>
      <c r="G640" s="512"/>
      <c r="H640" s="512"/>
      <c r="I640" s="512"/>
      <c r="J640" s="512"/>
      <c r="K640" s="512"/>
      <c r="L640" s="512"/>
      <c r="M640" s="512"/>
      <c r="N640" s="512"/>
      <c r="O640" s="512"/>
      <c r="P640" s="512"/>
      <c r="Q640" s="512"/>
      <c r="R640" s="512"/>
      <c r="S640" s="512"/>
      <c r="T640" s="512"/>
      <c r="U640" s="512"/>
      <c r="V640" s="512"/>
      <c r="W640" s="512"/>
      <c r="X640" s="512"/>
      <c r="Y640" s="512"/>
      <c r="Z640" s="512"/>
      <c r="AA640" s="512"/>
      <c r="AB640" s="512"/>
      <c r="AC640" s="512"/>
      <c r="AD640" s="512"/>
      <c r="AE640" s="512"/>
      <c r="AF640" s="512"/>
      <c r="AG640" s="512"/>
      <c r="AH640" s="512"/>
      <c r="AI640" s="512"/>
      <c r="AJ640" s="512"/>
      <c r="AK640" s="512"/>
      <c r="AL640" s="512"/>
      <c r="AM640" s="512"/>
      <c r="AN640" s="512"/>
      <c r="AO640" s="512"/>
      <c r="AP640" s="512"/>
    </row>
    <row r="641" spans="1:42" ht="15.75" customHeight="1">
      <c r="A641" s="512"/>
      <c r="B641" s="512"/>
      <c r="C641" s="512"/>
      <c r="D641" s="512"/>
      <c r="E641" s="512"/>
      <c r="F641" s="512"/>
      <c r="G641" s="512"/>
      <c r="H641" s="512"/>
      <c r="I641" s="512"/>
      <c r="J641" s="512"/>
      <c r="K641" s="512"/>
      <c r="L641" s="512"/>
      <c r="M641" s="512"/>
      <c r="N641" s="512"/>
      <c r="O641" s="512"/>
      <c r="P641" s="512"/>
      <c r="Q641" s="512"/>
      <c r="R641" s="512"/>
      <c r="S641" s="512"/>
      <c r="T641" s="512"/>
      <c r="U641" s="512"/>
      <c r="V641" s="512"/>
      <c r="W641" s="512"/>
      <c r="X641" s="512"/>
      <c r="Y641" s="512"/>
      <c r="Z641" s="512"/>
      <c r="AA641" s="512"/>
      <c r="AB641" s="512"/>
      <c r="AC641" s="512"/>
      <c r="AD641" s="512"/>
      <c r="AE641" s="512"/>
      <c r="AF641" s="512"/>
      <c r="AG641" s="512"/>
      <c r="AH641" s="512"/>
      <c r="AI641" s="512"/>
      <c r="AJ641" s="512"/>
      <c r="AK641" s="512"/>
      <c r="AL641" s="512"/>
      <c r="AM641" s="512"/>
      <c r="AN641" s="512"/>
      <c r="AO641" s="512"/>
      <c r="AP641" s="512"/>
    </row>
    <row r="642" spans="1:42" ht="15.75" customHeight="1">
      <c r="A642" s="512"/>
      <c r="B642" s="512"/>
      <c r="C642" s="512"/>
      <c r="D642" s="512"/>
      <c r="E642" s="512"/>
      <c r="F642" s="512"/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/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  <c r="AO642" s="512"/>
      <c r="AP642" s="512"/>
    </row>
    <row r="643" spans="1:42" ht="15.75" customHeight="1">
      <c r="A643" s="512"/>
      <c r="B643" s="512"/>
      <c r="C643" s="512"/>
      <c r="D643" s="512"/>
      <c r="E643" s="512"/>
      <c r="F643" s="512"/>
      <c r="G643" s="512"/>
      <c r="H643" s="512"/>
      <c r="I643" s="512"/>
      <c r="J643" s="512"/>
      <c r="K643" s="512"/>
      <c r="L643" s="512"/>
      <c r="M643" s="512"/>
      <c r="N643" s="512"/>
      <c r="O643" s="512"/>
      <c r="P643" s="512"/>
      <c r="Q643" s="512"/>
      <c r="R643" s="512"/>
      <c r="S643" s="512"/>
      <c r="T643" s="512"/>
      <c r="U643" s="512"/>
      <c r="V643" s="512"/>
      <c r="W643" s="512"/>
      <c r="X643" s="512"/>
      <c r="Y643" s="512"/>
      <c r="Z643" s="512"/>
      <c r="AA643" s="512"/>
      <c r="AB643" s="512"/>
      <c r="AC643" s="512"/>
      <c r="AD643" s="512"/>
      <c r="AE643" s="512"/>
      <c r="AF643" s="512"/>
      <c r="AG643" s="512"/>
      <c r="AH643" s="512"/>
      <c r="AI643" s="512"/>
      <c r="AJ643" s="512"/>
      <c r="AK643" s="512"/>
      <c r="AL643" s="512"/>
      <c r="AM643" s="512"/>
      <c r="AN643" s="512"/>
      <c r="AO643" s="512"/>
      <c r="AP643" s="512"/>
    </row>
    <row r="644" spans="1:42" ht="15.75" customHeight="1">
      <c r="A644" s="512"/>
      <c r="B644" s="512"/>
      <c r="C644" s="512"/>
      <c r="D644" s="512"/>
      <c r="E644" s="512"/>
      <c r="F644" s="512"/>
      <c r="G644" s="512"/>
      <c r="H644" s="512"/>
      <c r="I644" s="512"/>
      <c r="J644" s="512"/>
      <c r="K644" s="512"/>
      <c r="L644" s="512"/>
      <c r="M644" s="512"/>
      <c r="N644" s="512"/>
      <c r="O644" s="512"/>
      <c r="P644" s="512"/>
      <c r="Q644" s="512"/>
      <c r="R644" s="512"/>
      <c r="S644" s="512"/>
      <c r="T644" s="512"/>
      <c r="U644" s="512"/>
      <c r="V644" s="512"/>
      <c r="W644" s="512"/>
      <c r="X644" s="512"/>
      <c r="Y644" s="512"/>
      <c r="Z644" s="512"/>
      <c r="AA644" s="512"/>
      <c r="AB644" s="512"/>
      <c r="AC644" s="512"/>
      <c r="AD644" s="512"/>
      <c r="AE644" s="512"/>
      <c r="AF644" s="512"/>
      <c r="AG644" s="512"/>
      <c r="AH644" s="512"/>
      <c r="AI644" s="512"/>
      <c r="AJ644" s="512"/>
      <c r="AK644" s="512"/>
      <c r="AL644" s="512"/>
      <c r="AM644" s="512"/>
      <c r="AN644" s="512"/>
      <c r="AO644" s="512"/>
      <c r="AP644" s="512"/>
    </row>
    <row r="645" spans="1:42" ht="15.75" customHeight="1">
      <c r="A645" s="512"/>
      <c r="B645" s="512"/>
      <c r="C645" s="512"/>
      <c r="D645" s="512"/>
      <c r="E645" s="512"/>
      <c r="F645" s="512"/>
      <c r="G645" s="512"/>
      <c r="H645" s="512"/>
      <c r="I645" s="512"/>
      <c r="J645" s="512"/>
      <c r="K645" s="512"/>
      <c r="L645" s="512"/>
      <c r="M645" s="512"/>
      <c r="N645" s="512"/>
      <c r="O645" s="512"/>
      <c r="P645" s="512"/>
      <c r="Q645" s="512"/>
      <c r="R645" s="512"/>
      <c r="S645" s="512"/>
      <c r="T645" s="512"/>
      <c r="U645" s="512"/>
      <c r="V645" s="512"/>
      <c r="W645" s="512"/>
      <c r="X645" s="512"/>
      <c r="Y645" s="512"/>
      <c r="Z645" s="512"/>
      <c r="AA645" s="512"/>
      <c r="AB645" s="512"/>
      <c r="AC645" s="512"/>
      <c r="AD645" s="512"/>
      <c r="AE645" s="512"/>
      <c r="AF645" s="512"/>
      <c r="AG645" s="512"/>
      <c r="AH645" s="512"/>
      <c r="AI645" s="512"/>
      <c r="AJ645" s="512"/>
      <c r="AK645" s="512"/>
      <c r="AL645" s="512"/>
      <c r="AM645" s="512"/>
      <c r="AN645" s="512"/>
      <c r="AO645" s="512"/>
      <c r="AP645" s="512"/>
    </row>
    <row r="646" spans="1:42" ht="15.75" customHeight="1">
      <c r="A646" s="512"/>
      <c r="B646" s="512"/>
      <c r="C646" s="512"/>
      <c r="D646" s="512"/>
      <c r="E646" s="512"/>
      <c r="F646" s="512"/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/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  <c r="AO646" s="512"/>
      <c r="AP646" s="512"/>
    </row>
    <row r="647" spans="1:42" ht="15.75" customHeight="1">
      <c r="A647" s="512"/>
      <c r="B647" s="512"/>
      <c r="C647" s="512"/>
      <c r="D647" s="512"/>
      <c r="E647" s="512"/>
      <c r="F647" s="512"/>
      <c r="G647" s="512"/>
      <c r="H647" s="512"/>
      <c r="I647" s="512"/>
      <c r="J647" s="512"/>
      <c r="K647" s="512"/>
      <c r="L647" s="512"/>
      <c r="M647" s="512"/>
      <c r="N647" s="512"/>
      <c r="O647" s="512"/>
      <c r="P647" s="512"/>
      <c r="Q647" s="512"/>
      <c r="R647" s="512"/>
      <c r="S647" s="512"/>
      <c r="T647" s="512"/>
      <c r="U647" s="512"/>
      <c r="V647" s="512"/>
      <c r="W647" s="512"/>
      <c r="X647" s="512"/>
      <c r="Y647" s="512"/>
      <c r="Z647" s="512"/>
      <c r="AA647" s="512"/>
      <c r="AB647" s="512"/>
      <c r="AC647" s="512"/>
      <c r="AD647" s="512"/>
      <c r="AE647" s="512"/>
      <c r="AF647" s="512"/>
      <c r="AG647" s="512"/>
      <c r="AH647" s="512"/>
      <c r="AI647" s="512"/>
      <c r="AJ647" s="512"/>
      <c r="AK647" s="512"/>
      <c r="AL647" s="512"/>
      <c r="AM647" s="512"/>
      <c r="AN647" s="512"/>
      <c r="AO647" s="512"/>
      <c r="AP647" s="512"/>
    </row>
    <row r="648" spans="1:42" ht="15.75" customHeight="1">
      <c r="A648" s="512"/>
      <c r="B648" s="512"/>
      <c r="C648" s="512"/>
      <c r="D648" s="512"/>
      <c r="E648" s="512"/>
      <c r="F648" s="512"/>
      <c r="G648" s="512"/>
      <c r="H648" s="512"/>
      <c r="I648" s="512"/>
      <c r="J648" s="512"/>
      <c r="K648" s="512"/>
      <c r="L648" s="512"/>
      <c r="M648" s="512"/>
      <c r="N648" s="512"/>
      <c r="O648" s="512"/>
      <c r="P648" s="512"/>
      <c r="Q648" s="512"/>
      <c r="R648" s="512"/>
      <c r="S648" s="512"/>
      <c r="T648" s="512"/>
      <c r="U648" s="512"/>
      <c r="V648" s="512"/>
      <c r="W648" s="512"/>
      <c r="X648" s="512"/>
      <c r="Y648" s="512"/>
      <c r="Z648" s="512"/>
      <c r="AA648" s="512"/>
      <c r="AB648" s="512"/>
      <c r="AC648" s="512"/>
      <c r="AD648" s="512"/>
      <c r="AE648" s="512"/>
      <c r="AF648" s="512"/>
      <c r="AG648" s="512"/>
      <c r="AH648" s="512"/>
      <c r="AI648" s="512"/>
      <c r="AJ648" s="512"/>
      <c r="AK648" s="512"/>
      <c r="AL648" s="512"/>
      <c r="AM648" s="512"/>
      <c r="AN648" s="512"/>
      <c r="AO648" s="512"/>
      <c r="AP648" s="512"/>
    </row>
    <row r="649" spans="1:42" ht="15.75" customHeight="1">
      <c r="A649" s="512"/>
      <c r="B649" s="512"/>
      <c r="C649" s="512"/>
      <c r="D649" s="512"/>
      <c r="E649" s="512"/>
      <c r="F649" s="512"/>
      <c r="G649" s="512"/>
      <c r="H649" s="512"/>
      <c r="I649" s="512"/>
      <c r="J649" s="512"/>
      <c r="K649" s="512"/>
      <c r="L649" s="512"/>
      <c r="M649" s="512"/>
      <c r="N649" s="512"/>
      <c r="O649" s="512"/>
      <c r="P649" s="512"/>
      <c r="Q649" s="512"/>
      <c r="R649" s="512"/>
      <c r="S649" s="512"/>
      <c r="T649" s="512"/>
      <c r="U649" s="512"/>
      <c r="V649" s="512"/>
      <c r="W649" s="512"/>
      <c r="X649" s="512"/>
      <c r="Y649" s="512"/>
      <c r="Z649" s="512"/>
      <c r="AA649" s="512"/>
      <c r="AB649" s="512"/>
      <c r="AC649" s="512"/>
      <c r="AD649" s="512"/>
      <c r="AE649" s="512"/>
      <c r="AF649" s="512"/>
      <c r="AG649" s="512"/>
      <c r="AH649" s="512"/>
      <c r="AI649" s="512"/>
      <c r="AJ649" s="512"/>
      <c r="AK649" s="512"/>
      <c r="AL649" s="512"/>
      <c r="AM649" s="512"/>
      <c r="AN649" s="512"/>
      <c r="AO649" s="512"/>
      <c r="AP649" s="512"/>
    </row>
    <row r="650" spans="1:42" ht="15.75" customHeight="1">
      <c r="A650" s="512"/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/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</row>
    <row r="651" spans="1:42" ht="15.75" customHeight="1">
      <c r="A651" s="512"/>
      <c r="B651" s="512"/>
      <c r="C651" s="512"/>
      <c r="D651" s="512"/>
      <c r="E651" s="512"/>
      <c r="F651" s="512"/>
      <c r="G651" s="512"/>
      <c r="H651" s="512"/>
      <c r="I651" s="512"/>
      <c r="J651" s="512"/>
      <c r="K651" s="512"/>
      <c r="L651" s="512"/>
      <c r="M651" s="512"/>
      <c r="N651" s="512"/>
      <c r="O651" s="512"/>
      <c r="P651" s="512"/>
      <c r="Q651" s="512"/>
      <c r="R651" s="512"/>
      <c r="S651" s="512"/>
      <c r="T651" s="512"/>
      <c r="U651" s="512"/>
      <c r="V651" s="512"/>
      <c r="W651" s="512"/>
      <c r="X651" s="512"/>
      <c r="Y651" s="512"/>
      <c r="Z651" s="512"/>
      <c r="AA651" s="512"/>
      <c r="AB651" s="512"/>
      <c r="AC651" s="512"/>
      <c r="AD651" s="512"/>
      <c r="AE651" s="512"/>
      <c r="AF651" s="512"/>
      <c r="AG651" s="512"/>
      <c r="AH651" s="512"/>
      <c r="AI651" s="512"/>
      <c r="AJ651" s="512"/>
      <c r="AK651" s="512"/>
      <c r="AL651" s="512"/>
      <c r="AM651" s="512"/>
      <c r="AN651" s="512"/>
      <c r="AO651" s="512"/>
      <c r="AP651" s="512"/>
    </row>
    <row r="652" spans="1:42" ht="15.75" customHeight="1">
      <c r="A652" s="512"/>
      <c r="B652" s="512"/>
      <c r="C652" s="512"/>
      <c r="D652" s="512"/>
      <c r="E652" s="512"/>
      <c r="F652" s="512"/>
      <c r="G652" s="512"/>
      <c r="H652" s="512"/>
      <c r="I652" s="512"/>
      <c r="J652" s="512"/>
      <c r="K652" s="512"/>
      <c r="L652" s="512"/>
      <c r="M652" s="512"/>
      <c r="N652" s="512"/>
      <c r="O652" s="512"/>
      <c r="P652" s="512"/>
      <c r="Q652" s="512"/>
      <c r="R652" s="512"/>
      <c r="S652" s="512"/>
      <c r="T652" s="512"/>
      <c r="U652" s="512"/>
      <c r="V652" s="512"/>
      <c r="W652" s="512"/>
      <c r="X652" s="512"/>
      <c r="Y652" s="512"/>
      <c r="Z652" s="512"/>
      <c r="AA652" s="512"/>
      <c r="AB652" s="512"/>
      <c r="AC652" s="512"/>
      <c r="AD652" s="512"/>
      <c r="AE652" s="512"/>
      <c r="AF652" s="512"/>
      <c r="AG652" s="512"/>
      <c r="AH652" s="512"/>
      <c r="AI652" s="512"/>
      <c r="AJ652" s="512"/>
      <c r="AK652" s="512"/>
      <c r="AL652" s="512"/>
      <c r="AM652" s="512"/>
      <c r="AN652" s="512"/>
      <c r="AO652" s="512"/>
      <c r="AP652" s="512"/>
    </row>
    <row r="653" spans="1:42" ht="15.75" customHeight="1">
      <c r="A653" s="512"/>
      <c r="B653" s="512"/>
      <c r="C653" s="512"/>
      <c r="D653" s="512"/>
      <c r="E653" s="512"/>
      <c r="F653" s="512"/>
      <c r="G653" s="512"/>
      <c r="H653" s="512"/>
      <c r="I653" s="512"/>
      <c r="J653" s="512"/>
      <c r="K653" s="512"/>
      <c r="L653" s="512"/>
      <c r="M653" s="512"/>
      <c r="N653" s="512"/>
      <c r="O653" s="512"/>
      <c r="P653" s="512"/>
      <c r="Q653" s="512"/>
      <c r="R653" s="512"/>
      <c r="S653" s="512"/>
      <c r="T653" s="512"/>
      <c r="U653" s="512"/>
      <c r="V653" s="512"/>
      <c r="W653" s="512"/>
      <c r="X653" s="512"/>
      <c r="Y653" s="512"/>
      <c r="Z653" s="512"/>
      <c r="AA653" s="512"/>
      <c r="AB653" s="512"/>
      <c r="AC653" s="512"/>
      <c r="AD653" s="512"/>
      <c r="AE653" s="512"/>
      <c r="AF653" s="512"/>
      <c r="AG653" s="512"/>
      <c r="AH653" s="512"/>
      <c r="AI653" s="512"/>
      <c r="AJ653" s="512"/>
      <c r="AK653" s="512"/>
      <c r="AL653" s="512"/>
      <c r="AM653" s="512"/>
      <c r="AN653" s="512"/>
      <c r="AO653" s="512"/>
      <c r="AP653" s="512"/>
    </row>
    <row r="654" spans="1:42" ht="15.75" customHeight="1">
      <c r="A654" s="512"/>
      <c r="B654" s="512"/>
      <c r="C654" s="512"/>
      <c r="D654" s="512"/>
      <c r="E654" s="512"/>
      <c r="F654" s="512"/>
      <c r="G654" s="512"/>
      <c r="H654" s="512"/>
      <c r="I654" s="512"/>
      <c r="J654" s="512"/>
      <c r="K654" s="512"/>
      <c r="L654" s="512"/>
      <c r="M654" s="512"/>
      <c r="N654" s="512"/>
      <c r="O654" s="512"/>
      <c r="P654" s="512"/>
      <c r="Q654" s="512"/>
      <c r="R654" s="512"/>
      <c r="S654" s="512"/>
      <c r="T654" s="512"/>
      <c r="U654" s="512"/>
      <c r="V654" s="512"/>
      <c r="W654" s="512"/>
      <c r="X654" s="512"/>
      <c r="Y654" s="512"/>
      <c r="Z654" s="512"/>
      <c r="AA654" s="512"/>
      <c r="AB654" s="512"/>
      <c r="AC654" s="512"/>
      <c r="AD654" s="512"/>
      <c r="AE654" s="512"/>
      <c r="AF654" s="512"/>
      <c r="AG654" s="512"/>
      <c r="AH654" s="512"/>
      <c r="AI654" s="512"/>
      <c r="AJ654" s="512"/>
      <c r="AK654" s="512"/>
      <c r="AL654" s="512"/>
      <c r="AM654" s="512"/>
      <c r="AN654" s="512"/>
      <c r="AO654" s="512"/>
      <c r="AP654" s="512"/>
    </row>
    <row r="655" spans="1:42" ht="15.75" customHeight="1">
      <c r="A655" s="512"/>
      <c r="B655" s="512"/>
      <c r="C655" s="512"/>
      <c r="D655" s="512"/>
      <c r="E655" s="512"/>
      <c r="F655" s="512"/>
      <c r="G655" s="512"/>
      <c r="H655" s="512"/>
      <c r="I655" s="512"/>
      <c r="J655" s="512"/>
      <c r="K655" s="512"/>
      <c r="L655" s="512"/>
      <c r="M655" s="512"/>
      <c r="N655" s="512"/>
      <c r="O655" s="512"/>
      <c r="P655" s="512"/>
      <c r="Q655" s="512"/>
      <c r="R655" s="512"/>
      <c r="S655" s="512"/>
      <c r="T655" s="512"/>
      <c r="U655" s="512"/>
      <c r="V655" s="512"/>
      <c r="W655" s="512"/>
      <c r="X655" s="512"/>
      <c r="Y655" s="512"/>
      <c r="Z655" s="512"/>
      <c r="AA655" s="512"/>
      <c r="AB655" s="512"/>
      <c r="AC655" s="512"/>
      <c r="AD655" s="512"/>
      <c r="AE655" s="512"/>
      <c r="AF655" s="512"/>
      <c r="AG655" s="512"/>
      <c r="AH655" s="512"/>
      <c r="AI655" s="512"/>
      <c r="AJ655" s="512"/>
      <c r="AK655" s="512"/>
      <c r="AL655" s="512"/>
      <c r="AM655" s="512"/>
      <c r="AN655" s="512"/>
      <c r="AO655" s="512"/>
      <c r="AP655" s="512"/>
    </row>
    <row r="656" spans="1:42" ht="15.75" customHeight="1">
      <c r="A656" s="512"/>
      <c r="B656" s="512"/>
      <c r="C656" s="512"/>
      <c r="D656" s="512"/>
      <c r="E656" s="512"/>
      <c r="F656" s="512"/>
      <c r="G656" s="512"/>
      <c r="H656" s="512"/>
      <c r="I656" s="512"/>
      <c r="J656" s="512"/>
      <c r="K656" s="512"/>
      <c r="L656" s="512"/>
      <c r="M656" s="512"/>
      <c r="N656" s="512"/>
      <c r="O656" s="512"/>
      <c r="P656" s="512"/>
      <c r="Q656" s="512"/>
      <c r="R656" s="512"/>
      <c r="S656" s="512"/>
      <c r="T656" s="512"/>
      <c r="U656" s="512"/>
      <c r="V656" s="512"/>
      <c r="W656" s="512"/>
      <c r="X656" s="512"/>
      <c r="Y656" s="512"/>
      <c r="Z656" s="512"/>
      <c r="AA656" s="512"/>
      <c r="AB656" s="512"/>
      <c r="AC656" s="512"/>
      <c r="AD656" s="512"/>
      <c r="AE656" s="512"/>
      <c r="AF656" s="512"/>
      <c r="AG656" s="512"/>
      <c r="AH656" s="512"/>
      <c r="AI656" s="512"/>
      <c r="AJ656" s="512"/>
      <c r="AK656" s="512"/>
      <c r="AL656" s="512"/>
      <c r="AM656" s="512"/>
      <c r="AN656" s="512"/>
      <c r="AO656" s="512"/>
      <c r="AP656" s="512"/>
    </row>
    <row r="657" spans="1:42" ht="15.75" customHeight="1">
      <c r="A657" s="512"/>
      <c r="B657" s="512"/>
      <c r="C657" s="512"/>
      <c r="D657" s="512"/>
      <c r="E657" s="512"/>
      <c r="F657" s="512"/>
      <c r="G657" s="512"/>
      <c r="H657" s="512"/>
      <c r="I657" s="512"/>
      <c r="J657" s="512"/>
      <c r="K657" s="512"/>
      <c r="L657" s="512"/>
      <c r="M657" s="512"/>
      <c r="N657" s="512"/>
      <c r="O657" s="512"/>
      <c r="P657" s="512"/>
      <c r="Q657" s="512"/>
      <c r="R657" s="512"/>
      <c r="S657" s="512"/>
      <c r="T657" s="512"/>
      <c r="U657" s="512"/>
      <c r="V657" s="512"/>
      <c r="W657" s="512"/>
      <c r="X657" s="512"/>
      <c r="Y657" s="512"/>
      <c r="Z657" s="512"/>
      <c r="AA657" s="512"/>
      <c r="AB657" s="512"/>
      <c r="AC657" s="512"/>
      <c r="AD657" s="512"/>
      <c r="AE657" s="512"/>
      <c r="AF657" s="512"/>
      <c r="AG657" s="512"/>
      <c r="AH657" s="512"/>
      <c r="AI657" s="512"/>
      <c r="AJ657" s="512"/>
      <c r="AK657" s="512"/>
      <c r="AL657" s="512"/>
      <c r="AM657" s="512"/>
      <c r="AN657" s="512"/>
      <c r="AO657" s="512"/>
      <c r="AP657" s="512"/>
    </row>
    <row r="658" spans="1:42" ht="15.75" customHeight="1">
      <c r="A658" s="512"/>
      <c r="B658" s="512"/>
      <c r="C658" s="512"/>
      <c r="D658" s="512"/>
      <c r="E658" s="512"/>
      <c r="F658" s="512"/>
      <c r="G658" s="512"/>
      <c r="H658" s="512"/>
      <c r="I658" s="512"/>
      <c r="J658" s="512"/>
      <c r="K658" s="512"/>
      <c r="L658" s="512"/>
      <c r="M658" s="512"/>
      <c r="N658" s="512"/>
      <c r="O658" s="512"/>
      <c r="P658" s="512"/>
      <c r="Q658" s="512"/>
      <c r="R658" s="512"/>
      <c r="S658" s="512"/>
      <c r="T658" s="512"/>
      <c r="U658" s="512"/>
      <c r="V658" s="512"/>
      <c r="W658" s="512"/>
      <c r="X658" s="512"/>
      <c r="Y658" s="512"/>
      <c r="Z658" s="512"/>
      <c r="AA658" s="512"/>
      <c r="AB658" s="512"/>
      <c r="AC658" s="512"/>
      <c r="AD658" s="512"/>
      <c r="AE658" s="512"/>
      <c r="AF658" s="512"/>
      <c r="AG658" s="512"/>
      <c r="AH658" s="512"/>
      <c r="AI658" s="512"/>
      <c r="AJ658" s="512"/>
      <c r="AK658" s="512"/>
      <c r="AL658" s="512"/>
      <c r="AM658" s="512"/>
      <c r="AN658" s="512"/>
      <c r="AO658" s="512"/>
      <c r="AP658" s="512"/>
    </row>
    <row r="659" spans="1:42" ht="15.75" customHeight="1">
      <c r="A659" s="512"/>
      <c r="B659" s="512"/>
      <c r="C659" s="512"/>
      <c r="D659" s="512"/>
      <c r="E659" s="512"/>
      <c r="F659" s="512"/>
      <c r="G659" s="512"/>
      <c r="H659" s="512"/>
      <c r="I659" s="512"/>
      <c r="J659" s="512"/>
      <c r="K659" s="512"/>
      <c r="L659" s="512"/>
      <c r="M659" s="512"/>
      <c r="N659" s="512"/>
      <c r="O659" s="512"/>
      <c r="P659" s="512"/>
      <c r="Q659" s="512"/>
      <c r="R659" s="512"/>
      <c r="S659" s="512"/>
      <c r="T659" s="512"/>
      <c r="U659" s="512"/>
      <c r="V659" s="512"/>
      <c r="W659" s="512"/>
      <c r="X659" s="512"/>
      <c r="Y659" s="512"/>
      <c r="Z659" s="512"/>
      <c r="AA659" s="512"/>
      <c r="AB659" s="512"/>
      <c r="AC659" s="512"/>
      <c r="AD659" s="512"/>
      <c r="AE659" s="512"/>
      <c r="AF659" s="512"/>
      <c r="AG659" s="512"/>
      <c r="AH659" s="512"/>
      <c r="AI659" s="512"/>
      <c r="AJ659" s="512"/>
      <c r="AK659" s="512"/>
      <c r="AL659" s="512"/>
      <c r="AM659" s="512"/>
      <c r="AN659" s="512"/>
      <c r="AO659" s="512"/>
      <c r="AP659" s="512"/>
    </row>
    <row r="660" spans="1:42" ht="15.75" customHeight="1">
      <c r="A660" s="512"/>
      <c r="B660" s="512"/>
      <c r="C660" s="512"/>
      <c r="D660" s="512"/>
      <c r="E660" s="512"/>
      <c r="F660" s="512"/>
      <c r="G660" s="512"/>
      <c r="H660" s="512"/>
      <c r="I660" s="512"/>
      <c r="J660" s="512"/>
      <c r="K660" s="512"/>
      <c r="L660" s="512"/>
      <c r="M660" s="512"/>
      <c r="N660" s="512"/>
      <c r="O660" s="512"/>
      <c r="P660" s="512"/>
      <c r="Q660" s="512"/>
      <c r="R660" s="512"/>
      <c r="S660" s="512"/>
      <c r="T660" s="512"/>
      <c r="U660" s="512"/>
      <c r="V660" s="512"/>
      <c r="W660" s="512"/>
      <c r="X660" s="512"/>
      <c r="Y660" s="512"/>
      <c r="Z660" s="512"/>
      <c r="AA660" s="512"/>
      <c r="AB660" s="512"/>
      <c r="AC660" s="512"/>
      <c r="AD660" s="512"/>
      <c r="AE660" s="512"/>
      <c r="AF660" s="512"/>
      <c r="AG660" s="512"/>
      <c r="AH660" s="512"/>
      <c r="AI660" s="512"/>
      <c r="AJ660" s="512"/>
      <c r="AK660" s="512"/>
      <c r="AL660" s="512"/>
      <c r="AM660" s="512"/>
      <c r="AN660" s="512"/>
      <c r="AO660" s="512"/>
      <c r="AP660" s="512"/>
    </row>
    <row r="661" spans="1:42" ht="15.75" customHeight="1">
      <c r="A661" s="512"/>
      <c r="B661" s="512"/>
      <c r="C661" s="512"/>
      <c r="D661" s="512"/>
      <c r="E661" s="512"/>
      <c r="F661" s="512"/>
      <c r="G661" s="512"/>
      <c r="H661" s="512"/>
      <c r="I661" s="512"/>
      <c r="J661" s="512"/>
      <c r="K661" s="512"/>
      <c r="L661" s="512"/>
      <c r="M661" s="512"/>
      <c r="N661" s="512"/>
      <c r="O661" s="512"/>
      <c r="P661" s="512"/>
      <c r="Q661" s="512"/>
      <c r="R661" s="512"/>
      <c r="S661" s="512"/>
      <c r="T661" s="512"/>
      <c r="U661" s="512"/>
      <c r="V661" s="512"/>
      <c r="W661" s="512"/>
      <c r="X661" s="512"/>
      <c r="Y661" s="512"/>
      <c r="Z661" s="512"/>
      <c r="AA661" s="512"/>
      <c r="AB661" s="512"/>
      <c r="AC661" s="512"/>
      <c r="AD661" s="512"/>
      <c r="AE661" s="512"/>
      <c r="AF661" s="512"/>
      <c r="AG661" s="512"/>
      <c r="AH661" s="512"/>
      <c r="AI661" s="512"/>
      <c r="AJ661" s="512"/>
      <c r="AK661" s="512"/>
      <c r="AL661" s="512"/>
      <c r="AM661" s="512"/>
      <c r="AN661" s="512"/>
      <c r="AO661" s="512"/>
      <c r="AP661" s="512"/>
    </row>
    <row r="662" spans="1:42" ht="15.75" customHeight="1">
      <c r="A662" s="512"/>
      <c r="B662" s="512"/>
      <c r="C662" s="512"/>
      <c r="D662" s="512"/>
      <c r="E662" s="512"/>
      <c r="F662" s="512"/>
      <c r="G662" s="512"/>
      <c r="H662" s="512"/>
      <c r="I662" s="512"/>
      <c r="J662" s="512"/>
      <c r="K662" s="512"/>
      <c r="L662" s="512"/>
      <c r="M662" s="512"/>
      <c r="N662" s="512"/>
      <c r="O662" s="512"/>
      <c r="P662" s="512"/>
      <c r="Q662" s="512"/>
      <c r="R662" s="512"/>
      <c r="S662" s="512"/>
      <c r="T662" s="512"/>
      <c r="U662" s="512"/>
      <c r="V662" s="512"/>
      <c r="W662" s="512"/>
      <c r="X662" s="512"/>
      <c r="Y662" s="512"/>
      <c r="Z662" s="512"/>
      <c r="AA662" s="512"/>
      <c r="AB662" s="512"/>
      <c r="AC662" s="512"/>
      <c r="AD662" s="512"/>
      <c r="AE662" s="512"/>
      <c r="AF662" s="512"/>
      <c r="AG662" s="512"/>
      <c r="AH662" s="512"/>
      <c r="AI662" s="512"/>
      <c r="AJ662" s="512"/>
      <c r="AK662" s="512"/>
      <c r="AL662" s="512"/>
      <c r="AM662" s="512"/>
      <c r="AN662" s="512"/>
      <c r="AO662" s="512"/>
      <c r="AP662" s="512"/>
    </row>
    <row r="663" spans="1:42" ht="15.75" customHeight="1">
      <c r="A663" s="512"/>
      <c r="B663" s="512"/>
      <c r="C663" s="512"/>
      <c r="D663" s="512"/>
      <c r="E663" s="512"/>
      <c r="F663" s="512"/>
      <c r="G663" s="512"/>
      <c r="H663" s="512"/>
      <c r="I663" s="512"/>
      <c r="J663" s="512"/>
      <c r="K663" s="512"/>
      <c r="L663" s="512"/>
      <c r="M663" s="512"/>
      <c r="N663" s="512"/>
      <c r="O663" s="512"/>
      <c r="P663" s="512"/>
      <c r="Q663" s="512"/>
      <c r="R663" s="512"/>
      <c r="S663" s="512"/>
      <c r="T663" s="512"/>
      <c r="U663" s="512"/>
      <c r="V663" s="512"/>
      <c r="W663" s="512"/>
      <c r="X663" s="512"/>
      <c r="Y663" s="512"/>
      <c r="Z663" s="512"/>
      <c r="AA663" s="512"/>
      <c r="AB663" s="512"/>
      <c r="AC663" s="512"/>
      <c r="AD663" s="512"/>
      <c r="AE663" s="512"/>
      <c r="AF663" s="512"/>
      <c r="AG663" s="512"/>
      <c r="AH663" s="512"/>
      <c r="AI663" s="512"/>
      <c r="AJ663" s="512"/>
      <c r="AK663" s="512"/>
      <c r="AL663" s="512"/>
      <c r="AM663" s="512"/>
      <c r="AN663" s="512"/>
      <c r="AO663" s="512"/>
      <c r="AP663" s="512"/>
    </row>
    <row r="664" spans="1:42" ht="15.75" customHeight="1">
      <c r="A664" s="512"/>
      <c r="B664" s="512"/>
      <c r="C664" s="512"/>
      <c r="D664" s="512"/>
      <c r="E664" s="512"/>
      <c r="F664" s="512"/>
      <c r="G664" s="512"/>
      <c r="H664" s="512"/>
      <c r="I664" s="512"/>
      <c r="J664" s="512"/>
      <c r="K664" s="512"/>
      <c r="L664" s="512"/>
      <c r="M664" s="512"/>
      <c r="N664" s="512"/>
      <c r="O664" s="512"/>
      <c r="P664" s="512"/>
      <c r="Q664" s="512"/>
      <c r="R664" s="512"/>
      <c r="S664" s="512"/>
      <c r="T664" s="512"/>
      <c r="U664" s="512"/>
      <c r="V664" s="512"/>
      <c r="W664" s="512"/>
      <c r="X664" s="512"/>
      <c r="Y664" s="512"/>
      <c r="Z664" s="512"/>
      <c r="AA664" s="512"/>
      <c r="AB664" s="512"/>
      <c r="AC664" s="512"/>
      <c r="AD664" s="512"/>
      <c r="AE664" s="512"/>
      <c r="AF664" s="512"/>
      <c r="AG664" s="512"/>
      <c r="AH664" s="512"/>
      <c r="AI664" s="512"/>
      <c r="AJ664" s="512"/>
      <c r="AK664" s="512"/>
      <c r="AL664" s="512"/>
      <c r="AM664" s="512"/>
      <c r="AN664" s="512"/>
      <c r="AO664" s="512"/>
      <c r="AP664" s="512"/>
    </row>
    <row r="665" spans="1:42" ht="15.75" customHeight="1">
      <c r="A665" s="512"/>
      <c r="B665" s="512"/>
      <c r="C665" s="512"/>
      <c r="D665" s="512"/>
      <c r="E665" s="512"/>
      <c r="F665" s="512"/>
      <c r="G665" s="512"/>
      <c r="H665" s="512"/>
      <c r="I665" s="512"/>
      <c r="J665" s="512"/>
      <c r="K665" s="512"/>
      <c r="L665" s="512"/>
      <c r="M665" s="512"/>
      <c r="N665" s="512"/>
      <c r="O665" s="512"/>
      <c r="P665" s="512"/>
      <c r="Q665" s="512"/>
      <c r="R665" s="512"/>
      <c r="S665" s="512"/>
      <c r="T665" s="512"/>
      <c r="U665" s="512"/>
      <c r="V665" s="512"/>
      <c r="W665" s="512"/>
      <c r="X665" s="512"/>
      <c r="Y665" s="512"/>
      <c r="Z665" s="512"/>
      <c r="AA665" s="512"/>
      <c r="AB665" s="512"/>
      <c r="AC665" s="512"/>
      <c r="AD665" s="512"/>
      <c r="AE665" s="512"/>
      <c r="AF665" s="512"/>
      <c r="AG665" s="512"/>
      <c r="AH665" s="512"/>
      <c r="AI665" s="512"/>
      <c r="AJ665" s="512"/>
      <c r="AK665" s="512"/>
      <c r="AL665" s="512"/>
      <c r="AM665" s="512"/>
      <c r="AN665" s="512"/>
      <c r="AO665" s="512"/>
      <c r="AP665" s="512"/>
    </row>
    <row r="666" spans="1:42" ht="15.75" customHeight="1">
      <c r="A666" s="512"/>
      <c r="B666" s="512"/>
      <c r="C666" s="512"/>
      <c r="D666" s="512"/>
      <c r="E666" s="512"/>
      <c r="F666" s="512"/>
      <c r="G666" s="512"/>
      <c r="H666" s="512"/>
      <c r="I666" s="512"/>
      <c r="J666" s="512"/>
      <c r="K666" s="512"/>
      <c r="L666" s="512"/>
      <c r="M666" s="512"/>
      <c r="N666" s="512"/>
      <c r="O666" s="512"/>
      <c r="P666" s="512"/>
      <c r="Q666" s="512"/>
      <c r="R666" s="512"/>
      <c r="S666" s="512"/>
      <c r="T666" s="512"/>
      <c r="U666" s="512"/>
      <c r="V666" s="512"/>
      <c r="W666" s="512"/>
      <c r="X666" s="512"/>
      <c r="Y666" s="512"/>
      <c r="Z666" s="512"/>
      <c r="AA666" s="512"/>
      <c r="AB666" s="512"/>
      <c r="AC666" s="512"/>
      <c r="AD666" s="512"/>
      <c r="AE666" s="512"/>
      <c r="AF666" s="512"/>
      <c r="AG666" s="512"/>
      <c r="AH666" s="512"/>
      <c r="AI666" s="512"/>
      <c r="AJ666" s="512"/>
      <c r="AK666" s="512"/>
      <c r="AL666" s="512"/>
      <c r="AM666" s="512"/>
      <c r="AN666" s="512"/>
      <c r="AO666" s="512"/>
      <c r="AP666" s="512"/>
    </row>
    <row r="667" spans="1:42" ht="15.75" customHeight="1">
      <c r="A667" s="512"/>
      <c r="B667" s="512"/>
      <c r="C667" s="512"/>
      <c r="D667" s="512"/>
      <c r="E667" s="512"/>
      <c r="F667" s="512"/>
      <c r="G667" s="512"/>
      <c r="H667" s="512"/>
      <c r="I667" s="512"/>
      <c r="J667" s="512"/>
      <c r="K667" s="512"/>
      <c r="L667" s="512"/>
      <c r="M667" s="512"/>
      <c r="N667" s="512"/>
      <c r="O667" s="512"/>
      <c r="P667" s="512"/>
      <c r="Q667" s="512"/>
      <c r="R667" s="512"/>
      <c r="S667" s="512"/>
      <c r="T667" s="512"/>
      <c r="U667" s="512"/>
      <c r="V667" s="512"/>
      <c r="W667" s="512"/>
      <c r="X667" s="512"/>
      <c r="Y667" s="512"/>
      <c r="Z667" s="512"/>
      <c r="AA667" s="512"/>
      <c r="AB667" s="512"/>
      <c r="AC667" s="512"/>
      <c r="AD667" s="512"/>
      <c r="AE667" s="512"/>
      <c r="AF667" s="512"/>
      <c r="AG667" s="512"/>
      <c r="AH667" s="512"/>
      <c r="AI667" s="512"/>
      <c r="AJ667" s="512"/>
      <c r="AK667" s="512"/>
      <c r="AL667" s="512"/>
      <c r="AM667" s="512"/>
      <c r="AN667" s="512"/>
      <c r="AO667" s="512"/>
      <c r="AP667" s="512"/>
    </row>
    <row r="668" spans="1:42" ht="15.75" customHeight="1">
      <c r="A668" s="512"/>
      <c r="B668" s="512"/>
      <c r="C668" s="512"/>
      <c r="D668" s="512"/>
      <c r="E668" s="512"/>
      <c r="F668" s="512"/>
      <c r="G668" s="512"/>
      <c r="H668" s="512"/>
      <c r="I668" s="512"/>
      <c r="J668" s="512"/>
      <c r="K668" s="512"/>
      <c r="L668" s="512"/>
      <c r="M668" s="512"/>
      <c r="N668" s="512"/>
      <c r="O668" s="512"/>
      <c r="P668" s="512"/>
      <c r="Q668" s="512"/>
      <c r="R668" s="512"/>
      <c r="S668" s="512"/>
      <c r="T668" s="512"/>
      <c r="U668" s="512"/>
      <c r="V668" s="512"/>
      <c r="W668" s="512"/>
      <c r="X668" s="512"/>
      <c r="Y668" s="512"/>
      <c r="Z668" s="512"/>
      <c r="AA668" s="512"/>
      <c r="AB668" s="512"/>
      <c r="AC668" s="512"/>
      <c r="AD668" s="512"/>
      <c r="AE668" s="512"/>
      <c r="AF668" s="512"/>
      <c r="AG668" s="512"/>
      <c r="AH668" s="512"/>
      <c r="AI668" s="512"/>
      <c r="AJ668" s="512"/>
      <c r="AK668" s="512"/>
      <c r="AL668" s="512"/>
      <c r="AM668" s="512"/>
      <c r="AN668" s="512"/>
      <c r="AO668" s="512"/>
      <c r="AP668" s="512"/>
    </row>
    <row r="669" spans="1:42" ht="15.75" customHeight="1">
      <c r="A669" s="512"/>
      <c r="B669" s="512"/>
      <c r="C669" s="512"/>
      <c r="D669" s="512"/>
      <c r="E669" s="512"/>
      <c r="F669" s="512"/>
      <c r="G669" s="512"/>
      <c r="H669" s="512"/>
      <c r="I669" s="512"/>
      <c r="J669" s="512"/>
      <c r="K669" s="512"/>
      <c r="L669" s="512"/>
      <c r="M669" s="512"/>
      <c r="N669" s="512"/>
      <c r="O669" s="512"/>
      <c r="P669" s="512"/>
      <c r="Q669" s="512"/>
      <c r="R669" s="512"/>
      <c r="S669" s="512"/>
      <c r="T669" s="512"/>
      <c r="U669" s="512"/>
      <c r="V669" s="512"/>
      <c r="W669" s="512"/>
      <c r="X669" s="512"/>
      <c r="Y669" s="512"/>
      <c r="Z669" s="512"/>
      <c r="AA669" s="512"/>
      <c r="AB669" s="512"/>
      <c r="AC669" s="512"/>
      <c r="AD669" s="512"/>
      <c r="AE669" s="512"/>
      <c r="AF669" s="512"/>
      <c r="AG669" s="512"/>
      <c r="AH669" s="512"/>
      <c r="AI669" s="512"/>
      <c r="AJ669" s="512"/>
      <c r="AK669" s="512"/>
      <c r="AL669" s="512"/>
      <c r="AM669" s="512"/>
      <c r="AN669" s="512"/>
      <c r="AO669" s="512"/>
      <c r="AP669" s="512"/>
    </row>
    <row r="670" spans="1:42" ht="15.75" customHeight="1">
      <c r="A670" s="512"/>
      <c r="B670" s="512"/>
      <c r="C670" s="512"/>
      <c r="D670" s="512"/>
      <c r="E670" s="512"/>
      <c r="F670" s="512"/>
      <c r="G670" s="512"/>
      <c r="H670" s="512"/>
      <c r="I670" s="512"/>
      <c r="J670" s="512"/>
      <c r="K670" s="512"/>
      <c r="L670" s="512"/>
      <c r="M670" s="512"/>
      <c r="N670" s="512"/>
      <c r="O670" s="512"/>
      <c r="P670" s="512"/>
      <c r="Q670" s="512"/>
      <c r="R670" s="512"/>
      <c r="S670" s="512"/>
      <c r="T670" s="512"/>
      <c r="U670" s="512"/>
      <c r="V670" s="512"/>
      <c r="W670" s="512"/>
      <c r="X670" s="512"/>
      <c r="Y670" s="512"/>
      <c r="Z670" s="512"/>
      <c r="AA670" s="512"/>
      <c r="AB670" s="512"/>
      <c r="AC670" s="512"/>
      <c r="AD670" s="512"/>
      <c r="AE670" s="512"/>
      <c r="AF670" s="512"/>
      <c r="AG670" s="512"/>
      <c r="AH670" s="512"/>
      <c r="AI670" s="512"/>
      <c r="AJ670" s="512"/>
      <c r="AK670" s="512"/>
      <c r="AL670" s="512"/>
      <c r="AM670" s="512"/>
      <c r="AN670" s="512"/>
      <c r="AO670" s="512"/>
      <c r="AP670" s="512"/>
    </row>
    <row r="671" spans="1:42" ht="15.75" customHeight="1">
      <c r="A671" s="512"/>
      <c r="B671" s="512"/>
      <c r="C671" s="512"/>
      <c r="D671" s="512"/>
      <c r="E671" s="512"/>
      <c r="F671" s="512"/>
      <c r="G671" s="512"/>
      <c r="H671" s="512"/>
      <c r="I671" s="512"/>
      <c r="J671" s="512"/>
      <c r="K671" s="512"/>
      <c r="L671" s="512"/>
      <c r="M671" s="512"/>
      <c r="N671" s="512"/>
      <c r="O671" s="512"/>
      <c r="P671" s="512"/>
      <c r="Q671" s="512"/>
      <c r="R671" s="512"/>
      <c r="S671" s="512"/>
      <c r="T671" s="512"/>
      <c r="U671" s="512"/>
      <c r="V671" s="512"/>
      <c r="W671" s="512"/>
      <c r="X671" s="512"/>
      <c r="Y671" s="512"/>
      <c r="Z671" s="512"/>
      <c r="AA671" s="512"/>
      <c r="AB671" s="512"/>
      <c r="AC671" s="512"/>
      <c r="AD671" s="512"/>
      <c r="AE671" s="512"/>
      <c r="AF671" s="512"/>
      <c r="AG671" s="512"/>
      <c r="AH671" s="512"/>
      <c r="AI671" s="512"/>
      <c r="AJ671" s="512"/>
      <c r="AK671" s="512"/>
      <c r="AL671" s="512"/>
      <c r="AM671" s="512"/>
      <c r="AN671" s="512"/>
      <c r="AO671" s="512"/>
      <c r="AP671" s="512"/>
    </row>
    <row r="672" spans="1:42" ht="15.75" customHeight="1">
      <c r="A672" s="512"/>
      <c r="B672" s="512"/>
      <c r="C672" s="512"/>
      <c r="D672" s="512"/>
      <c r="E672" s="512"/>
      <c r="F672" s="512"/>
      <c r="G672" s="512"/>
      <c r="H672" s="512"/>
      <c r="I672" s="512"/>
      <c r="J672" s="512"/>
      <c r="K672" s="512"/>
      <c r="L672" s="512"/>
      <c r="M672" s="512"/>
      <c r="N672" s="512"/>
      <c r="O672" s="512"/>
      <c r="P672" s="512"/>
      <c r="Q672" s="512"/>
      <c r="R672" s="512"/>
      <c r="S672" s="512"/>
      <c r="T672" s="512"/>
      <c r="U672" s="512"/>
      <c r="V672" s="512"/>
      <c r="W672" s="512"/>
      <c r="X672" s="512"/>
      <c r="Y672" s="512"/>
      <c r="Z672" s="512"/>
      <c r="AA672" s="512"/>
      <c r="AB672" s="512"/>
      <c r="AC672" s="512"/>
      <c r="AD672" s="512"/>
      <c r="AE672" s="512"/>
      <c r="AF672" s="512"/>
      <c r="AG672" s="512"/>
      <c r="AH672" s="512"/>
      <c r="AI672" s="512"/>
      <c r="AJ672" s="512"/>
      <c r="AK672" s="512"/>
      <c r="AL672" s="512"/>
      <c r="AM672" s="512"/>
      <c r="AN672" s="512"/>
      <c r="AO672" s="512"/>
      <c r="AP672" s="512"/>
    </row>
    <row r="673" spans="1:42" ht="15.75" customHeight="1">
      <c r="A673" s="512"/>
      <c r="B673" s="512"/>
      <c r="C673" s="512"/>
      <c r="D673" s="512"/>
      <c r="E673" s="512"/>
      <c r="F673" s="512"/>
      <c r="G673" s="512"/>
      <c r="H673" s="512"/>
      <c r="I673" s="512"/>
      <c r="J673" s="512"/>
      <c r="K673" s="512"/>
      <c r="L673" s="512"/>
      <c r="M673" s="512"/>
      <c r="N673" s="512"/>
      <c r="O673" s="512"/>
      <c r="P673" s="512"/>
      <c r="Q673" s="512"/>
      <c r="R673" s="512"/>
      <c r="S673" s="512"/>
      <c r="T673" s="512"/>
      <c r="U673" s="512"/>
      <c r="V673" s="512"/>
      <c r="W673" s="512"/>
      <c r="X673" s="512"/>
      <c r="Y673" s="512"/>
      <c r="Z673" s="512"/>
      <c r="AA673" s="512"/>
      <c r="AB673" s="512"/>
      <c r="AC673" s="512"/>
      <c r="AD673" s="512"/>
      <c r="AE673" s="512"/>
      <c r="AF673" s="512"/>
      <c r="AG673" s="512"/>
      <c r="AH673" s="512"/>
      <c r="AI673" s="512"/>
      <c r="AJ673" s="512"/>
      <c r="AK673" s="512"/>
      <c r="AL673" s="512"/>
      <c r="AM673" s="512"/>
      <c r="AN673" s="512"/>
      <c r="AO673" s="512"/>
      <c r="AP673" s="512"/>
    </row>
    <row r="674" spans="1:42" ht="15.75" customHeight="1">
      <c r="A674" s="512"/>
      <c r="B674" s="512"/>
      <c r="C674" s="512"/>
      <c r="D674" s="512"/>
      <c r="E674" s="512"/>
      <c r="F674" s="512"/>
      <c r="G674" s="512"/>
      <c r="H674" s="512"/>
      <c r="I674" s="512"/>
      <c r="J674" s="512"/>
      <c r="K674" s="512"/>
      <c r="L674" s="512"/>
      <c r="M674" s="512"/>
      <c r="N674" s="512"/>
      <c r="O674" s="512"/>
      <c r="P674" s="512"/>
      <c r="Q674" s="512"/>
      <c r="R674" s="512"/>
      <c r="S674" s="512"/>
      <c r="T674" s="512"/>
      <c r="U674" s="512"/>
      <c r="V674" s="512"/>
      <c r="W674" s="512"/>
      <c r="X674" s="512"/>
      <c r="Y674" s="512"/>
      <c r="Z674" s="512"/>
      <c r="AA674" s="512"/>
      <c r="AB674" s="512"/>
      <c r="AC674" s="512"/>
      <c r="AD674" s="512"/>
      <c r="AE674" s="512"/>
      <c r="AF674" s="512"/>
      <c r="AG674" s="512"/>
      <c r="AH674" s="512"/>
      <c r="AI674" s="512"/>
      <c r="AJ674" s="512"/>
      <c r="AK674" s="512"/>
      <c r="AL674" s="512"/>
      <c r="AM674" s="512"/>
      <c r="AN674" s="512"/>
      <c r="AO674" s="512"/>
      <c r="AP674" s="512"/>
    </row>
    <row r="675" spans="1:42" ht="15.75" customHeight="1">
      <c r="A675" s="512"/>
      <c r="B675" s="512"/>
      <c r="C675" s="512"/>
      <c r="D675" s="512"/>
      <c r="E675" s="512"/>
      <c r="F675" s="512"/>
      <c r="G675" s="512"/>
      <c r="H675" s="512"/>
      <c r="I675" s="512"/>
      <c r="J675" s="512"/>
      <c r="K675" s="512"/>
      <c r="L675" s="512"/>
      <c r="M675" s="512"/>
      <c r="N675" s="512"/>
      <c r="O675" s="512"/>
      <c r="P675" s="512"/>
      <c r="Q675" s="512"/>
      <c r="R675" s="512"/>
      <c r="S675" s="512"/>
      <c r="T675" s="512"/>
      <c r="U675" s="512"/>
      <c r="V675" s="512"/>
      <c r="W675" s="512"/>
      <c r="X675" s="512"/>
      <c r="Y675" s="512"/>
      <c r="Z675" s="512"/>
      <c r="AA675" s="512"/>
      <c r="AB675" s="512"/>
      <c r="AC675" s="512"/>
      <c r="AD675" s="512"/>
      <c r="AE675" s="512"/>
      <c r="AF675" s="512"/>
      <c r="AG675" s="512"/>
      <c r="AH675" s="512"/>
      <c r="AI675" s="512"/>
      <c r="AJ675" s="512"/>
      <c r="AK675" s="512"/>
      <c r="AL675" s="512"/>
      <c r="AM675" s="512"/>
      <c r="AN675" s="512"/>
      <c r="AO675" s="512"/>
      <c r="AP675" s="512"/>
    </row>
    <row r="676" spans="1:42" ht="15.75" customHeight="1">
      <c r="A676" s="512"/>
      <c r="B676" s="512"/>
      <c r="C676" s="512"/>
      <c r="D676" s="512"/>
      <c r="E676" s="512"/>
      <c r="F676" s="512"/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/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  <c r="AO676" s="512"/>
      <c r="AP676" s="512"/>
    </row>
    <row r="677" spans="1:42" ht="15.75" customHeight="1">
      <c r="A677" s="512"/>
      <c r="B677" s="512"/>
      <c r="C677" s="512"/>
      <c r="D677" s="512"/>
      <c r="E677" s="512"/>
      <c r="F677" s="512"/>
      <c r="G677" s="512"/>
      <c r="H677" s="512"/>
      <c r="I677" s="512"/>
      <c r="J677" s="512"/>
      <c r="K677" s="512"/>
      <c r="L677" s="512"/>
      <c r="M677" s="512"/>
      <c r="N677" s="512"/>
      <c r="O677" s="512"/>
      <c r="P677" s="512"/>
      <c r="Q677" s="512"/>
      <c r="R677" s="512"/>
      <c r="S677" s="512"/>
      <c r="T677" s="512"/>
      <c r="U677" s="512"/>
      <c r="V677" s="512"/>
      <c r="W677" s="512"/>
      <c r="X677" s="512"/>
      <c r="Y677" s="512"/>
      <c r="Z677" s="512"/>
      <c r="AA677" s="512"/>
      <c r="AB677" s="512"/>
      <c r="AC677" s="512"/>
      <c r="AD677" s="512"/>
      <c r="AE677" s="512"/>
      <c r="AF677" s="512"/>
      <c r="AG677" s="512"/>
      <c r="AH677" s="512"/>
      <c r="AI677" s="512"/>
      <c r="AJ677" s="512"/>
      <c r="AK677" s="512"/>
      <c r="AL677" s="512"/>
      <c r="AM677" s="512"/>
      <c r="AN677" s="512"/>
      <c r="AO677" s="512"/>
      <c r="AP677" s="512"/>
    </row>
    <row r="678" spans="1:42" ht="15.75" customHeight="1">
      <c r="A678" s="512"/>
      <c r="B678" s="512"/>
      <c r="C678" s="512"/>
      <c r="D678" s="512"/>
      <c r="E678" s="512"/>
      <c r="F678" s="512"/>
      <c r="G678" s="512"/>
      <c r="H678" s="512"/>
      <c r="I678" s="512"/>
      <c r="J678" s="512"/>
      <c r="K678" s="512"/>
      <c r="L678" s="512"/>
      <c r="M678" s="512"/>
      <c r="N678" s="512"/>
      <c r="O678" s="512"/>
      <c r="P678" s="512"/>
      <c r="Q678" s="512"/>
      <c r="R678" s="512"/>
      <c r="S678" s="512"/>
      <c r="T678" s="512"/>
      <c r="U678" s="512"/>
      <c r="V678" s="512"/>
      <c r="W678" s="512"/>
      <c r="X678" s="512"/>
      <c r="Y678" s="512"/>
      <c r="Z678" s="512"/>
      <c r="AA678" s="512"/>
      <c r="AB678" s="512"/>
      <c r="AC678" s="512"/>
      <c r="AD678" s="512"/>
      <c r="AE678" s="512"/>
      <c r="AF678" s="512"/>
      <c r="AG678" s="512"/>
      <c r="AH678" s="512"/>
      <c r="AI678" s="512"/>
      <c r="AJ678" s="512"/>
      <c r="AK678" s="512"/>
      <c r="AL678" s="512"/>
      <c r="AM678" s="512"/>
      <c r="AN678" s="512"/>
      <c r="AO678" s="512"/>
      <c r="AP678" s="512"/>
    </row>
    <row r="679" spans="1:42" ht="15.75" customHeight="1">
      <c r="A679" s="512"/>
      <c r="B679" s="512"/>
      <c r="C679" s="512"/>
      <c r="D679" s="512"/>
      <c r="E679" s="512"/>
      <c r="F679" s="512"/>
      <c r="G679" s="512"/>
      <c r="H679" s="512"/>
      <c r="I679" s="512"/>
      <c r="J679" s="512"/>
      <c r="K679" s="512"/>
      <c r="L679" s="512"/>
      <c r="M679" s="512"/>
      <c r="N679" s="512"/>
      <c r="O679" s="512"/>
      <c r="P679" s="512"/>
      <c r="Q679" s="512"/>
      <c r="R679" s="512"/>
      <c r="S679" s="512"/>
      <c r="T679" s="512"/>
      <c r="U679" s="512"/>
      <c r="V679" s="512"/>
      <c r="W679" s="512"/>
      <c r="X679" s="512"/>
      <c r="Y679" s="512"/>
      <c r="Z679" s="512"/>
      <c r="AA679" s="512"/>
      <c r="AB679" s="512"/>
      <c r="AC679" s="512"/>
      <c r="AD679" s="512"/>
      <c r="AE679" s="512"/>
      <c r="AF679" s="512"/>
      <c r="AG679" s="512"/>
      <c r="AH679" s="512"/>
      <c r="AI679" s="512"/>
      <c r="AJ679" s="512"/>
      <c r="AK679" s="512"/>
      <c r="AL679" s="512"/>
      <c r="AM679" s="512"/>
      <c r="AN679" s="512"/>
      <c r="AO679" s="512"/>
      <c r="AP679" s="512"/>
    </row>
    <row r="680" spans="1:42" ht="15.75" customHeight="1">
      <c r="A680" s="512"/>
      <c r="B680" s="512"/>
      <c r="C680" s="512"/>
      <c r="D680" s="512"/>
      <c r="E680" s="512"/>
      <c r="F680" s="512"/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/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  <c r="AO680" s="512"/>
      <c r="AP680" s="512"/>
    </row>
    <row r="681" spans="1:42" ht="15.75" customHeight="1">
      <c r="A681" s="512"/>
      <c r="B681" s="512"/>
      <c r="C681" s="512"/>
      <c r="D681" s="512"/>
      <c r="E681" s="512"/>
      <c r="F681" s="512"/>
      <c r="G681" s="512"/>
      <c r="H681" s="512"/>
      <c r="I681" s="512"/>
      <c r="J681" s="512"/>
      <c r="K681" s="512"/>
      <c r="L681" s="512"/>
      <c r="M681" s="512"/>
      <c r="N681" s="512"/>
      <c r="O681" s="512"/>
      <c r="P681" s="512"/>
      <c r="Q681" s="512"/>
      <c r="R681" s="512"/>
      <c r="S681" s="512"/>
      <c r="T681" s="512"/>
      <c r="U681" s="512"/>
      <c r="V681" s="512"/>
      <c r="W681" s="512"/>
      <c r="X681" s="512"/>
      <c r="Y681" s="512"/>
      <c r="Z681" s="512"/>
      <c r="AA681" s="512"/>
      <c r="AB681" s="512"/>
      <c r="AC681" s="512"/>
      <c r="AD681" s="512"/>
      <c r="AE681" s="512"/>
      <c r="AF681" s="512"/>
      <c r="AG681" s="512"/>
      <c r="AH681" s="512"/>
      <c r="AI681" s="512"/>
      <c r="AJ681" s="512"/>
      <c r="AK681" s="512"/>
      <c r="AL681" s="512"/>
      <c r="AM681" s="512"/>
      <c r="AN681" s="512"/>
      <c r="AO681" s="512"/>
      <c r="AP681" s="512"/>
    </row>
    <row r="682" spans="1:42" ht="15.75" customHeight="1">
      <c r="A682" s="512"/>
      <c r="B682" s="512"/>
      <c r="C682" s="512"/>
      <c r="D682" s="512"/>
      <c r="E682" s="512"/>
      <c r="F682" s="512"/>
      <c r="G682" s="512"/>
      <c r="H682" s="512"/>
      <c r="I682" s="512"/>
      <c r="J682" s="512"/>
      <c r="K682" s="512"/>
      <c r="L682" s="512"/>
      <c r="M682" s="512"/>
      <c r="N682" s="512"/>
      <c r="O682" s="512"/>
      <c r="P682" s="512"/>
      <c r="Q682" s="512"/>
      <c r="R682" s="512"/>
      <c r="S682" s="512"/>
      <c r="T682" s="512"/>
      <c r="U682" s="512"/>
      <c r="V682" s="512"/>
      <c r="W682" s="512"/>
      <c r="X682" s="512"/>
      <c r="Y682" s="512"/>
      <c r="Z682" s="512"/>
      <c r="AA682" s="512"/>
      <c r="AB682" s="512"/>
      <c r="AC682" s="512"/>
      <c r="AD682" s="512"/>
      <c r="AE682" s="512"/>
      <c r="AF682" s="512"/>
      <c r="AG682" s="512"/>
      <c r="AH682" s="512"/>
      <c r="AI682" s="512"/>
      <c r="AJ682" s="512"/>
      <c r="AK682" s="512"/>
      <c r="AL682" s="512"/>
      <c r="AM682" s="512"/>
      <c r="AN682" s="512"/>
      <c r="AO682" s="512"/>
      <c r="AP682" s="512"/>
    </row>
    <row r="683" spans="1:42" ht="15.75" customHeight="1">
      <c r="A683" s="512"/>
      <c r="B683" s="512"/>
      <c r="C683" s="512"/>
      <c r="D683" s="512"/>
      <c r="E683" s="512"/>
      <c r="F683" s="512"/>
      <c r="G683" s="512"/>
      <c r="H683" s="512"/>
      <c r="I683" s="512"/>
      <c r="J683" s="512"/>
      <c r="K683" s="512"/>
      <c r="L683" s="512"/>
      <c r="M683" s="512"/>
      <c r="N683" s="512"/>
      <c r="O683" s="512"/>
      <c r="P683" s="512"/>
      <c r="Q683" s="512"/>
      <c r="R683" s="512"/>
      <c r="S683" s="512"/>
      <c r="T683" s="512"/>
      <c r="U683" s="512"/>
      <c r="V683" s="512"/>
      <c r="W683" s="512"/>
      <c r="X683" s="512"/>
      <c r="Y683" s="512"/>
      <c r="Z683" s="512"/>
      <c r="AA683" s="512"/>
      <c r="AB683" s="512"/>
      <c r="AC683" s="512"/>
      <c r="AD683" s="512"/>
      <c r="AE683" s="512"/>
      <c r="AF683" s="512"/>
      <c r="AG683" s="512"/>
      <c r="AH683" s="512"/>
      <c r="AI683" s="512"/>
      <c r="AJ683" s="512"/>
      <c r="AK683" s="512"/>
      <c r="AL683" s="512"/>
      <c r="AM683" s="512"/>
      <c r="AN683" s="512"/>
      <c r="AO683" s="512"/>
      <c r="AP683" s="512"/>
    </row>
    <row r="684" spans="1:42" ht="15.75" customHeight="1">
      <c r="A684" s="512"/>
      <c r="B684" s="512"/>
      <c r="C684" s="512"/>
      <c r="D684" s="512"/>
      <c r="E684" s="512"/>
      <c r="F684" s="512"/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/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  <c r="AO684" s="512"/>
      <c r="AP684" s="512"/>
    </row>
    <row r="685" spans="1:42" ht="15.75" customHeight="1">
      <c r="A685" s="512"/>
      <c r="B685" s="512"/>
      <c r="C685" s="512"/>
      <c r="D685" s="512"/>
      <c r="E685" s="512"/>
      <c r="F685" s="512"/>
      <c r="G685" s="512"/>
      <c r="H685" s="512"/>
      <c r="I685" s="512"/>
      <c r="J685" s="512"/>
      <c r="K685" s="512"/>
      <c r="L685" s="512"/>
      <c r="M685" s="512"/>
      <c r="N685" s="512"/>
      <c r="O685" s="512"/>
      <c r="P685" s="512"/>
      <c r="Q685" s="512"/>
      <c r="R685" s="512"/>
      <c r="S685" s="512"/>
      <c r="T685" s="512"/>
      <c r="U685" s="512"/>
      <c r="V685" s="512"/>
      <c r="W685" s="512"/>
      <c r="X685" s="512"/>
      <c r="Y685" s="512"/>
      <c r="Z685" s="512"/>
      <c r="AA685" s="512"/>
      <c r="AB685" s="512"/>
      <c r="AC685" s="512"/>
      <c r="AD685" s="512"/>
      <c r="AE685" s="512"/>
      <c r="AF685" s="512"/>
      <c r="AG685" s="512"/>
      <c r="AH685" s="512"/>
      <c r="AI685" s="512"/>
      <c r="AJ685" s="512"/>
      <c r="AK685" s="512"/>
      <c r="AL685" s="512"/>
      <c r="AM685" s="512"/>
      <c r="AN685" s="512"/>
      <c r="AO685" s="512"/>
      <c r="AP685" s="512"/>
    </row>
    <row r="686" spans="1:42" ht="15.75" customHeight="1">
      <c r="A686" s="512"/>
      <c r="B686" s="512"/>
      <c r="C686" s="512"/>
      <c r="D686" s="512"/>
      <c r="E686" s="512"/>
      <c r="F686" s="512"/>
      <c r="G686" s="512"/>
      <c r="H686" s="512"/>
      <c r="I686" s="512"/>
      <c r="J686" s="512"/>
      <c r="K686" s="512"/>
      <c r="L686" s="512"/>
      <c r="M686" s="512"/>
      <c r="N686" s="512"/>
      <c r="O686" s="512"/>
      <c r="P686" s="512"/>
      <c r="Q686" s="512"/>
      <c r="R686" s="512"/>
      <c r="S686" s="512"/>
      <c r="T686" s="512"/>
      <c r="U686" s="512"/>
      <c r="V686" s="512"/>
      <c r="W686" s="512"/>
      <c r="X686" s="512"/>
      <c r="Y686" s="512"/>
      <c r="Z686" s="512"/>
      <c r="AA686" s="512"/>
      <c r="AB686" s="512"/>
      <c r="AC686" s="512"/>
      <c r="AD686" s="512"/>
      <c r="AE686" s="512"/>
      <c r="AF686" s="512"/>
      <c r="AG686" s="512"/>
      <c r="AH686" s="512"/>
      <c r="AI686" s="512"/>
      <c r="AJ686" s="512"/>
      <c r="AK686" s="512"/>
      <c r="AL686" s="512"/>
      <c r="AM686" s="512"/>
      <c r="AN686" s="512"/>
      <c r="AO686" s="512"/>
      <c r="AP686" s="512"/>
    </row>
    <row r="687" spans="1:42" ht="15.75" customHeight="1">
      <c r="A687" s="512"/>
      <c r="B687" s="512"/>
      <c r="C687" s="512"/>
      <c r="D687" s="512"/>
      <c r="E687" s="512"/>
      <c r="F687" s="512"/>
      <c r="G687" s="512"/>
      <c r="H687" s="512"/>
      <c r="I687" s="512"/>
      <c r="J687" s="512"/>
      <c r="K687" s="512"/>
      <c r="L687" s="512"/>
      <c r="M687" s="512"/>
      <c r="N687" s="512"/>
      <c r="O687" s="512"/>
      <c r="P687" s="512"/>
      <c r="Q687" s="512"/>
      <c r="R687" s="512"/>
      <c r="S687" s="512"/>
      <c r="T687" s="512"/>
      <c r="U687" s="512"/>
      <c r="V687" s="512"/>
      <c r="W687" s="512"/>
      <c r="X687" s="512"/>
      <c r="Y687" s="512"/>
      <c r="Z687" s="512"/>
      <c r="AA687" s="512"/>
      <c r="AB687" s="512"/>
      <c r="AC687" s="512"/>
      <c r="AD687" s="512"/>
      <c r="AE687" s="512"/>
      <c r="AF687" s="512"/>
      <c r="AG687" s="512"/>
      <c r="AH687" s="512"/>
      <c r="AI687" s="512"/>
      <c r="AJ687" s="512"/>
      <c r="AK687" s="512"/>
      <c r="AL687" s="512"/>
      <c r="AM687" s="512"/>
      <c r="AN687" s="512"/>
      <c r="AO687" s="512"/>
      <c r="AP687" s="512"/>
    </row>
    <row r="688" spans="1:42" ht="15.75" customHeight="1">
      <c r="A688" s="512"/>
      <c r="B688" s="512"/>
      <c r="C688" s="512"/>
      <c r="D688" s="512"/>
      <c r="E688" s="512"/>
      <c r="F688" s="512"/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/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  <c r="AO688" s="512"/>
      <c r="AP688" s="512"/>
    </row>
    <row r="689" spans="1:42" ht="15.75" customHeight="1">
      <c r="A689" s="512"/>
      <c r="B689" s="512"/>
      <c r="C689" s="512"/>
      <c r="D689" s="512"/>
      <c r="E689" s="512"/>
      <c r="F689" s="512"/>
      <c r="G689" s="512"/>
      <c r="H689" s="512"/>
      <c r="I689" s="512"/>
      <c r="J689" s="512"/>
      <c r="K689" s="512"/>
      <c r="L689" s="512"/>
      <c r="M689" s="512"/>
      <c r="N689" s="512"/>
      <c r="O689" s="512"/>
      <c r="P689" s="512"/>
      <c r="Q689" s="512"/>
      <c r="R689" s="512"/>
      <c r="S689" s="512"/>
      <c r="T689" s="512"/>
      <c r="U689" s="512"/>
      <c r="V689" s="512"/>
      <c r="W689" s="512"/>
      <c r="X689" s="512"/>
      <c r="Y689" s="512"/>
      <c r="Z689" s="512"/>
      <c r="AA689" s="512"/>
      <c r="AB689" s="512"/>
      <c r="AC689" s="512"/>
      <c r="AD689" s="512"/>
      <c r="AE689" s="512"/>
      <c r="AF689" s="512"/>
      <c r="AG689" s="512"/>
      <c r="AH689" s="512"/>
      <c r="AI689" s="512"/>
      <c r="AJ689" s="512"/>
      <c r="AK689" s="512"/>
      <c r="AL689" s="512"/>
      <c r="AM689" s="512"/>
      <c r="AN689" s="512"/>
      <c r="AO689" s="512"/>
      <c r="AP689" s="512"/>
    </row>
    <row r="690" spans="1:42" ht="15.75" customHeight="1">
      <c r="A690" s="512"/>
      <c r="B690" s="512"/>
      <c r="C690" s="512"/>
      <c r="D690" s="512"/>
      <c r="E690" s="512"/>
      <c r="F690" s="512"/>
      <c r="G690" s="512"/>
      <c r="H690" s="512"/>
      <c r="I690" s="512"/>
      <c r="J690" s="512"/>
      <c r="K690" s="512"/>
      <c r="L690" s="512"/>
      <c r="M690" s="512"/>
      <c r="N690" s="512"/>
      <c r="O690" s="512"/>
      <c r="P690" s="512"/>
      <c r="Q690" s="512"/>
      <c r="R690" s="512"/>
      <c r="S690" s="512"/>
      <c r="T690" s="512"/>
      <c r="U690" s="512"/>
      <c r="V690" s="512"/>
      <c r="W690" s="512"/>
      <c r="X690" s="512"/>
      <c r="Y690" s="512"/>
      <c r="Z690" s="512"/>
      <c r="AA690" s="512"/>
      <c r="AB690" s="512"/>
      <c r="AC690" s="512"/>
      <c r="AD690" s="512"/>
      <c r="AE690" s="512"/>
      <c r="AF690" s="512"/>
      <c r="AG690" s="512"/>
      <c r="AH690" s="512"/>
      <c r="AI690" s="512"/>
      <c r="AJ690" s="512"/>
      <c r="AK690" s="512"/>
      <c r="AL690" s="512"/>
      <c r="AM690" s="512"/>
      <c r="AN690" s="512"/>
      <c r="AO690" s="512"/>
      <c r="AP690" s="512"/>
    </row>
    <row r="691" spans="1:42" ht="15.75" customHeight="1">
      <c r="A691" s="512"/>
      <c r="B691" s="512"/>
      <c r="C691" s="512"/>
      <c r="D691" s="512"/>
      <c r="E691" s="512"/>
      <c r="F691" s="512"/>
      <c r="G691" s="512"/>
      <c r="H691" s="512"/>
      <c r="I691" s="512"/>
      <c r="J691" s="512"/>
      <c r="K691" s="512"/>
      <c r="L691" s="512"/>
      <c r="M691" s="512"/>
      <c r="N691" s="512"/>
      <c r="O691" s="512"/>
      <c r="P691" s="512"/>
      <c r="Q691" s="512"/>
      <c r="R691" s="512"/>
      <c r="S691" s="512"/>
      <c r="T691" s="512"/>
      <c r="U691" s="512"/>
      <c r="V691" s="512"/>
      <c r="W691" s="512"/>
      <c r="X691" s="512"/>
      <c r="Y691" s="512"/>
      <c r="Z691" s="512"/>
      <c r="AA691" s="512"/>
      <c r="AB691" s="512"/>
      <c r="AC691" s="512"/>
      <c r="AD691" s="512"/>
      <c r="AE691" s="512"/>
      <c r="AF691" s="512"/>
      <c r="AG691" s="512"/>
      <c r="AH691" s="512"/>
      <c r="AI691" s="512"/>
      <c r="AJ691" s="512"/>
      <c r="AK691" s="512"/>
      <c r="AL691" s="512"/>
      <c r="AM691" s="512"/>
      <c r="AN691" s="512"/>
      <c r="AO691" s="512"/>
      <c r="AP691" s="512"/>
    </row>
    <row r="692" spans="1:42" ht="15.75" customHeight="1">
      <c r="A692" s="512"/>
      <c r="B692" s="512"/>
      <c r="C692" s="512"/>
      <c r="D692" s="512"/>
      <c r="E692" s="512"/>
      <c r="F692" s="512"/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/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  <c r="AO692" s="512"/>
      <c r="AP692" s="512"/>
    </row>
    <row r="693" spans="1:42" ht="15.75" customHeight="1">
      <c r="A693" s="512"/>
      <c r="B693" s="512"/>
      <c r="C693" s="512"/>
      <c r="D693" s="512"/>
      <c r="E693" s="512"/>
      <c r="F693" s="512"/>
      <c r="G693" s="512"/>
      <c r="H693" s="512"/>
      <c r="I693" s="512"/>
      <c r="J693" s="512"/>
      <c r="K693" s="512"/>
      <c r="L693" s="512"/>
      <c r="M693" s="512"/>
      <c r="N693" s="512"/>
      <c r="O693" s="512"/>
      <c r="P693" s="512"/>
      <c r="Q693" s="512"/>
      <c r="R693" s="512"/>
      <c r="S693" s="512"/>
      <c r="T693" s="512"/>
      <c r="U693" s="512"/>
      <c r="V693" s="512"/>
      <c r="W693" s="512"/>
      <c r="X693" s="512"/>
      <c r="Y693" s="512"/>
      <c r="Z693" s="512"/>
      <c r="AA693" s="512"/>
      <c r="AB693" s="512"/>
      <c r="AC693" s="512"/>
      <c r="AD693" s="512"/>
      <c r="AE693" s="512"/>
      <c r="AF693" s="512"/>
      <c r="AG693" s="512"/>
      <c r="AH693" s="512"/>
      <c r="AI693" s="512"/>
      <c r="AJ693" s="512"/>
      <c r="AK693" s="512"/>
      <c r="AL693" s="512"/>
      <c r="AM693" s="512"/>
      <c r="AN693" s="512"/>
      <c r="AO693" s="512"/>
      <c r="AP693" s="512"/>
    </row>
    <row r="694" spans="1:42" ht="15.75" customHeight="1">
      <c r="A694" s="512"/>
      <c r="B694" s="512"/>
      <c r="C694" s="512"/>
      <c r="D694" s="512"/>
      <c r="E694" s="512"/>
      <c r="F694" s="512"/>
      <c r="G694" s="512"/>
      <c r="H694" s="512"/>
      <c r="I694" s="512"/>
      <c r="J694" s="512"/>
      <c r="K694" s="512"/>
      <c r="L694" s="512"/>
      <c r="M694" s="512"/>
      <c r="N694" s="512"/>
      <c r="O694" s="512"/>
      <c r="P694" s="512"/>
      <c r="Q694" s="512"/>
      <c r="R694" s="512"/>
      <c r="S694" s="512"/>
      <c r="T694" s="512"/>
      <c r="U694" s="512"/>
      <c r="V694" s="512"/>
      <c r="W694" s="512"/>
      <c r="X694" s="512"/>
      <c r="Y694" s="512"/>
      <c r="Z694" s="512"/>
      <c r="AA694" s="512"/>
      <c r="AB694" s="512"/>
      <c r="AC694" s="512"/>
      <c r="AD694" s="512"/>
      <c r="AE694" s="512"/>
      <c r="AF694" s="512"/>
      <c r="AG694" s="512"/>
      <c r="AH694" s="512"/>
      <c r="AI694" s="512"/>
      <c r="AJ694" s="512"/>
      <c r="AK694" s="512"/>
      <c r="AL694" s="512"/>
      <c r="AM694" s="512"/>
      <c r="AN694" s="512"/>
      <c r="AO694" s="512"/>
      <c r="AP694" s="512"/>
    </row>
    <row r="695" spans="1:42" ht="15.75" customHeight="1">
      <c r="A695" s="512"/>
      <c r="B695" s="512"/>
      <c r="C695" s="512"/>
      <c r="D695" s="512"/>
      <c r="E695" s="512"/>
      <c r="F695" s="512"/>
      <c r="G695" s="512"/>
      <c r="H695" s="512"/>
      <c r="I695" s="512"/>
      <c r="J695" s="512"/>
      <c r="K695" s="512"/>
      <c r="L695" s="512"/>
      <c r="M695" s="512"/>
      <c r="N695" s="512"/>
      <c r="O695" s="512"/>
      <c r="P695" s="512"/>
      <c r="Q695" s="512"/>
      <c r="R695" s="512"/>
      <c r="S695" s="512"/>
      <c r="T695" s="512"/>
      <c r="U695" s="512"/>
      <c r="V695" s="512"/>
      <c r="W695" s="512"/>
      <c r="X695" s="512"/>
      <c r="Y695" s="512"/>
      <c r="Z695" s="512"/>
      <c r="AA695" s="512"/>
      <c r="AB695" s="512"/>
      <c r="AC695" s="512"/>
      <c r="AD695" s="512"/>
      <c r="AE695" s="512"/>
      <c r="AF695" s="512"/>
      <c r="AG695" s="512"/>
      <c r="AH695" s="512"/>
      <c r="AI695" s="512"/>
      <c r="AJ695" s="512"/>
      <c r="AK695" s="512"/>
      <c r="AL695" s="512"/>
      <c r="AM695" s="512"/>
      <c r="AN695" s="512"/>
      <c r="AO695" s="512"/>
      <c r="AP695" s="512"/>
    </row>
    <row r="696" spans="1:42" ht="15.75" customHeight="1">
      <c r="A696" s="512"/>
      <c r="B696" s="512"/>
      <c r="C696" s="512"/>
      <c r="D696" s="512"/>
      <c r="E696" s="512"/>
      <c r="F696" s="512"/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/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  <c r="AO696" s="512"/>
      <c r="AP696" s="512"/>
    </row>
    <row r="697" spans="1:42" ht="15.75" customHeight="1">
      <c r="A697" s="512"/>
      <c r="B697" s="512"/>
      <c r="C697" s="512"/>
      <c r="D697" s="512"/>
      <c r="E697" s="512"/>
      <c r="F697" s="512"/>
      <c r="G697" s="512"/>
      <c r="H697" s="512"/>
      <c r="I697" s="512"/>
      <c r="J697" s="512"/>
      <c r="K697" s="512"/>
      <c r="L697" s="512"/>
      <c r="M697" s="512"/>
      <c r="N697" s="512"/>
      <c r="O697" s="512"/>
      <c r="P697" s="512"/>
      <c r="Q697" s="512"/>
      <c r="R697" s="512"/>
      <c r="S697" s="512"/>
      <c r="T697" s="512"/>
      <c r="U697" s="512"/>
      <c r="V697" s="512"/>
      <c r="W697" s="512"/>
      <c r="X697" s="512"/>
      <c r="Y697" s="512"/>
      <c r="Z697" s="512"/>
      <c r="AA697" s="512"/>
      <c r="AB697" s="512"/>
      <c r="AC697" s="512"/>
      <c r="AD697" s="512"/>
      <c r="AE697" s="512"/>
      <c r="AF697" s="512"/>
      <c r="AG697" s="512"/>
      <c r="AH697" s="512"/>
      <c r="AI697" s="512"/>
      <c r="AJ697" s="512"/>
      <c r="AK697" s="512"/>
      <c r="AL697" s="512"/>
      <c r="AM697" s="512"/>
      <c r="AN697" s="512"/>
      <c r="AO697" s="512"/>
      <c r="AP697" s="512"/>
    </row>
    <row r="698" spans="1:42" ht="15.75" customHeight="1">
      <c r="A698" s="512"/>
      <c r="B698" s="512"/>
      <c r="C698" s="512"/>
      <c r="D698" s="512"/>
      <c r="E698" s="512"/>
      <c r="F698" s="512"/>
      <c r="G698" s="512"/>
      <c r="H698" s="512"/>
      <c r="I698" s="512"/>
      <c r="J698" s="512"/>
      <c r="K698" s="512"/>
      <c r="L698" s="512"/>
      <c r="M698" s="512"/>
      <c r="N698" s="512"/>
      <c r="O698" s="512"/>
      <c r="P698" s="512"/>
      <c r="Q698" s="512"/>
      <c r="R698" s="512"/>
      <c r="S698" s="512"/>
      <c r="T698" s="512"/>
      <c r="U698" s="512"/>
      <c r="V698" s="512"/>
      <c r="W698" s="512"/>
      <c r="X698" s="512"/>
      <c r="Y698" s="512"/>
      <c r="Z698" s="512"/>
      <c r="AA698" s="512"/>
      <c r="AB698" s="512"/>
      <c r="AC698" s="512"/>
      <c r="AD698" s="512"/>
      <c r="AE698" s="512"/>
      <c r="AF698" s="512"/>
      <c r="AG698" s="512"/>
      <c r="AH698" s="512"/>
      <c r="AI698" s="512"/>
      <c r="AJ698" s="512"/>
      <c r="AK698" s="512"/>
      <c r="AL698" s="512"/>
      <c r="AM698" s="512"/>
      <c r="AN698" s="512"/>
      <c r="AO698" s="512"/>
      <c r="AP698" s="512"/>
    </row>
    <row r="699" spans="1:42" ht="15.75" customHeight="1">
      <c r="A699" s="512"/>
      <c r="B699" s="512"/>
      <c r="C699" s="512"/>
      <c r="D699" s="512"/>
      <c r="E699" s="512"/>
      <c r="F699" s="512"/>
      <c r="G699" s="512"/>
      <c r="H699" s="512"/>
      <c r="I699" s="512"/>
      <c r="J699" s="512"/>
      <c r="K699" s="512"/>
      <c r="L699" s="512"/>
      <c r="M699" s="512"/>
      <c r="N699" s="512"/>
      <c r="O699" s="512"/>
      <c r="P699" s="512"/>
      <c r="Q699" s="512"/>
      <c r="R699" s="512"/>
      <c r="S699" s="512"/>
      <c r="T699" s="512"/>
      <c r="U699" s="512"/>
      <c r="V699" s="512"/>
      <c r="W699" s="512"/>
      <c r="X699" s="512"/>
      <c r="Y699" s="512"/>
      <c r="Z699" s="512"/>
      <c r="AA699" s="512"/>
      <c r="AB699" s="512"/>
      <c r="AC699" s="512"/>
      <c r="AD699" s="512"/>
      <c r="AE699" s="512"/>
      <c r="AF699" s="512"/>
      <c r="AG699" s="512"/>
      <c r="AH699" s="512"/>
      <c r="AI699" s="512"/>
      <c r="AJ699" s="512"/>
      <c r="AK699" s="512"/>
      <c r="AL699" s="512"/>
      <c r="AM699" s="512"/>
      <c r="AN699" s="512"/>
      <c r="AO699" s="512"/>
      <c r="AP699" s="512"/>
    </row>
    <row r="700" spans="1:42" ht="15.75" customHeight="1">
      <c r="A700" s="512"/>
      <c r="B700" s="512"/>
      <c r="C700" s="512"/>
      <c r="D700" s="512"/>
      <c r="E700" s="512"/>
      <c r="F700" s="512"/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/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  <c r="AO700" s="512"/>
      <c r="AP700" s="512"/>
    </row>
    <row r="701" spans="1:42" ht="15.75" customHeight="1">
      <c r="A701" s="512"/>
      <c r="B701" s="512"/>
      <c r="C701" s="512"/>
      <c r="D701" s="512"/>
      <c r="E701" s="512"/>
      <c r="F701" s="512"/>
      <c r="G701" s="512"/>
      <c r="H701" s="512"/>
      <c r="I701" s="512"/>
      <c r="J701" s="512"/>
      <c r="K701" s="512"/>
      <c r="L701" s="512"/>
      <c r="M701" s="512"/>
      <c r="N701" s="512"/>
      <c r="O701" s="512"/>
      <c r="P701" s="512"/>
      <c r="Q701" s="512"/>
      <c r="R701" s="512"/>
      <c r="S701" s="512"/>
      <c r="T701" s="512"/>
      <c r="U701" s="512"/>
      <c r="V701" s="512"/>
      <c r="W701" s="512"/>
      <c r="X701" s="512"/>
      <c r="Y701" s="512"/>
      <c r="Z701" s="512"/>
      <c r="AA701" s="512"/>
      <c r="AB701" s="512"/>
      <c r="AC701" s="512"/>
      <c r="AD701" s="512"/>
      <c r="AE701" s="512"/>
      <c r="AF701" s="512"/>
      <c r="AG701" s="512"/>
      <c r="AH701" s="512"/>
      <c r="AI701" s="512"/>
      <c r="AJ701" s="512"/>
      <c r="AK701" s="512"/>
      <c r="AL701" s="512"/>
      <c r="AM701" s="512"/>
      <c r="AN701" s="512"/>
      <c r="AO701" s="512"/>
      <c r="AP701" s="512"/>
    </row>
    <row r="702" spans="1:42" ht="15.75" customHeight="1">
      <c r="A702" s="512"/>
      <c r="B702" s="512"/>
      <c r="C702" s="512"/>
      <c r="D702" s="512"/>
      <c r="E702" s="512"/>
      <c r="F702" s="512"/>
      <c r="G702" s="512"/>
      <c r="H702" s="512"/>
      <c r="I702" s="512"/>
      <c r="J702" s="512"/>
      <c r="K702" s="512"/>
      <c r="L702" s="512"/>
      <c r="M702" s="512"/>
      <c r="N702" s="512"/>
      <c r="O702" s="512"/>
      <c r="P702" s="512"/>
      <c r="Q702" s="512"/>
      <c r="R702" s="512"/>
      <c r="S702" s="512"/>
      <c r="T702" s="512"/>
      <c r="U702" s="512"/>
      <c r="V702" s="512"/>
      <c r="W702" s="512"/>
      <c r="X702" s="512"/>
      <c r="Y702" s="512"/>
      <c r="Z702" s="512"/>
      <c r="AA702" s="512"/>
      <c r="AB702" s="512"/>
      <c r="AC702" s="512"/>
      <c r="AD702" s="512"/>
      <c r="AE702" s="512"/>
      <c r="AF702" s="512"/>
      <c r="AG702" s="512"/>
      <c r="AH702" s="512"/>
      <c r="AI702" s="512"/>
      <c r="AJ702" s="512"/>
      <c r="AK702" s="512"/>
      <c r="AL702" s="512"/>
      <c r="AM702" s="512"/>
      <c r="AN702" s="512"/>
      <c r="AO702" s="512"/>
      <c r="AP702" s="512"/>
    </row>
    <row r="703" spans="1:42" ht="15.75" customHeight="1">
      <c r="A703" s="512"/>
      <c r="B703" s="512"/>
      <c r="C703" s="512"/>
      <c r="D703" s="512"/>
      <c r="E703" s="512"/>
      <c r="F703" s="512"/>
      <c r="G703" s="512"/>
      <c r="H703" s="512"/>
      <c r="I703" s="512"/>
      <c r="J703" s="512"/>
      <c r="K703" s="512"/>
      <c r="L703" s="512"/>
      <c r="M703" s="512"/>
      <c r="N703" s="512"/>
      <c r="O703" s="512"/>
      <c r="P703" s="512"/>
      <c r="Q703" s="512"/>
      <c r="R703" s="512"/>
      <c r="S703" s="512"/>
      <c r="T703" s="512"/>
      <c r="U703" s="512"/>
      <c r="V703" s="512"/>
      <c r="W703" s="512"/>
      <c r="X703" s="512"/>
      <c r="Y703" s="512"/>
      <c r="Z703" s="512"/>
      <c r="AA703" s="512"/>
      <c r="AB703" s="512"/>
      <c r="AC703" s="512"/>
      <c r="AD703" s="512"/>
      <c r="AE703" s="512"/>
      <c r="AF703" s="512"/>
      <c r="AG703" s="512"/>
      <c r="AH703" s="512"/>
      <c r="AI703" s="512"/>
      <c r="AJ703" s="512"/>
      <c r="AK703" s="512"/>
      <c r="AL703" s="512"/>
      <c r="AM703" s="512"/>
      <c r="AN703" s="512"/>
      <c r="AO703" s="512"/>
      <c r="AP703" s="512"/>
    </row>
    <row r="704" spans="1:42" ht="15.75" customHeight="1">
      <c r="A704" s="512"/>
      <c r="B704" s="512"/>
      <c r="C704" s="512"/>
      <c r="D704" s="512"/>
      <c r="E704" s="512"/>
      <c r="F704" s="512"/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/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  <c r="AO704" s="512"/>
      <c r="AP704" s="512"/>
    </row>
    <row r="705" spans="1:42" ht="15.75" customHeight="1">
      <c r="A705" s="512"/>
      <c r="B705" s="512"/>
      <c r="C705" s="512"/>
      <c r="D705" s="512"/>
      <c r="E705" s="512"/>
      <c r="F705" s="512"/>
      <c r="G705" s="512"/>
      <c r="H705" s="512"/>
      <c r="I705" s="512"/>
      <c r="J705" s="512"/>
      <c r="K705" s="512"/>
      <c r="L705" s="512"/>
      <c r="M705" s="512"/>
      <c r="N705" s="512"/>
      <c r="O705" s="512"/>
      <c r="P705" s="512"/>
      <c r="Q705" s="512"/>
      <c r="R705" s="512"/>
      <c r="S705" s="512"/>
      <c r="T705" s="512"/>
      <c r="U705" s="512"/>
      <c r="V705" s="512"/>
      <c r="W705" s="512"/>
      <c r="X705" s="512"/>
      <c r="Y705" s="512"/>
      <c r="Z705" s="512"/>
      <c r="AA705" s="512"/>
      <c r="AB705" s="512"/>
      <c r="AC705" s="512"/>
      <c r="AD705" s="512"/>
      <c r="AE705" s="512"/>
      <c r="AF705" s="512"/>
      <c r="AG705" s="512"/>
      <c r="AH705" s="512"/>
      <c r="AI705" s="512"/>
      <c r="AJ705" s="512"/>
      <c r="AK705" s="512"/>
      <c r="AL705" s="512"/>
      <c r="AM705" s="512"/>
      <c r="AN705" s="512"/>
      <c r="AO705" s="512"/>
      <c r="AP705" s="512"/>
    </row>
    <row r="706" spans="1:42" ht="15.75" customHeight="1">
      <c r="A706" s="512"/>
      <c r="B706" s="512"/>
      <c r="C706" s="512"/>
      <c r="D706" s="512"/>
      <c r="E706" s="512"/>
      <c r="F706" s="512"/>
      <c r="G706" s="512"/>
      <c r="H706" s="512"/>
      <c r="I706" s="512"/>
      <c r="J706" s="512"/>
      <c r="K706" s="512"/>
      <c r="L706" s="512"/>
      <c r="M706" s="512"/>
      <c r="N706" s="512"/>
      <c r="O706" s="512"/>
      <c r="P706" s="512"/>
      <c r="Q706" s="512"/>
      <c r="R706" s="512"/>
      <c r="S706" s="512"/>
      <c r="T706" s="512"/>
      <c r="U706" s="512"/>
      <c r="V706" s="512"/>
      <c r="W706" s="512"/>
      <c r="X706" s="512"/>
      <c r="Y706" s="512"/>
      <c r="Z706" s="512"/>
      <c r="AA706" s="512"/>
      <c r="AB706" s="512"/>
      <c r="AC706" s="512"/>
      <c r="AD706" s="512"/>
      <c r="AE706" s="512"/>
      <c r="AF706" s="512"/>
      <c r="AG706" s="512"/>
      <c r="AH706" s="512"/>
      <c r="AI706" s="512"/>
      <c r="AJ706" s="512"/>
      <c r="AK706" s="512"/>
      <c r="AL706" s="512"/>
      <c r="AM706" s="512"/>
      <c r="AN706" s="512"/>
      <c r="AO706" s="512"/>
      <c r="AP706" s="512"/>
    </row>
    <row r="707" spans="1:42" ht="15.75" customHeight="1">
      <c r="A707" s="512"/>
      <c r="B707" s="512"/>
      <c r="C707" s="512"/>
      <c r="D707" s="512"/>
      <c r="E707" s="512"/>
      <c r="F707" s="512"/>
      <c r="G707" s="512"/>
      <c r="H707" s="512"/>
      <c r="I707" s="512"/>
      <c r="J707" s="512"/>
      <c r="K707" s="512"/>
      <c r="L707" s="512"/>
      <c r="M707" s="512"/>
      <c r="N707" s="512"/>
      <c r="O707" s="512"/>
      <c r="P707" s="512"/>
      <c r="Q707" s="512"/>
      <c r="R707" s="512"/>
      <c r="S707" s="512"/>
      <c r="T707" s="512"/>
      <c r="U707" s="512"/>
      <c r="V707" s="512"/>
      <c r="W707" s="512"/>
      <c r="X707" s="512"/>
      <c r="Y707" s="512"/>
      <c r="Z707" s="512"/>
      <c r="AA707" s="512"/>
      <c r="AB707" s="512"/>
      <c r="AC707" s="512"/>
      <c r="AD707" s="512"/>
      <c r="AE707" s="512"/>
      <c r="AF707" s="512"/>
      <c r="AG707" s="512"/>
      <c r="AH707" s="512"/>
      <c r="AI707" s="512"/>
      <c r="AJ707" s="512"/>
      <c r="AK707" s="512"/>
      <c r="AL707" s="512"/>
      <c r="AM707" s="512"/>
      <c r="AN707" s="512"/>
      <c r="AO707" s="512"/>
      <c r="AP707" s="512"/>
    </row>
    <row r="708" spans="1:42" ht="15.75" customHeight="1">
      <c r="A708" s="512"/>
      <c r="B708" s="512"/>
      <c r="C708" s="512"/>
      <c r="D708" s="512"/>
      <c r="E708" s="512"/>
      <c r="F708" s="512"/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/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  <c r="AO708" s="512"/>
      <c r="AP708" s="512"/>
    </row>
    <row r="709" spans="1:42" ht="15.75" customHeight="1">
      <c r="A709" s="512"/>
      <c r="B709" s="512"/>
      <c r="C709" s="512"/>
      <c r="D709" s="512"/>
      <c r="E709" s="512"/>
      <c r="F709" s="512"/>
      <c r="G709" s="512"/>
      <c r="H709" s="512"/>
      <c r="I709" s="512"/>
      <c r="J709" s="512"/>
      <c r="K709" s="512"/>
      <c r="L709" s="512"/>
      <c r="M709" s="512"/>
      <c r="N709" s="512"/>
      <c r="O709" s="512"/>
      <c r="P709" s="512"/>
      <c r="Q709" s="512"/>
      <c r="R709" s="512"/>
      <c r="S709" s="512"/>
      <c r="T709" s="512"/>
      <c r="U709" s="512"/>
      <c r="V709" s="512"/>
      <c r="W709" s="512"/>
      <c r="X709" s="512"/>
      <c r="Y709" s="512"/>
      <c r="Z709" s="512"/>
      <c r="AA709" s="512"/>
      <c r="AB709" s="512"/>
      <c r="AC709" s="512"/>
      <c r="AD709" s="512"/>
      <c r="AE709" s="512"/>
      <c r="AF709" s="512"/>
      <c r="AG709" s="512"/>
      <c r="AH709" s="512"/>
      <c r="AI709" s="512"/>
      <c r="AJ709" s="512"/>
      <c r="AK709" s="512"/>
      <c r="AL709" s="512"/>
      <c r="AM709" s="512"/>
      <c r="AN709" s="512"/>
      <c r="AO709" s="512"/>
      <c r="AP709" s="512"/>
    </row>
    <row r="710" spans="1:42" ht="15.75" customHeight="1">
      <c r="A710" s="512"/>
      <c r="B710" s="512"/>
      <c r="C710" s="512"/>
      <c r="D710" s="512"/>
      <c r="E710" s="512"/>
      <c r="F710" s="512"/>
      <c r="G710" s="512"/>
      <c r="H710" s="512"/>
      <c r="I710" s="512"/>
      <c r="J710" s="512"/>
      <c r="K710" s="512"/>
      <c r="L710" s="512"/>
      <c r="M710" s="512"/>
      <c r="N710" s="512"/>
      <c r="O710" s="512"/>
      <c r="P710" s="512"/>
      <c r="Q710" s="512"/>
      <c r="R710" s="512"/>
      <c r="S710" s="512"/>
      <c r="T710" s="512"/>
      <c r="U710" s="512"/>
      <c r="V710" s="512"/>
      <c r="W710" s="512"/>
      <c r="X710" s="512"/>
      <c r="Y710" s="512"/>
      <c r="Z710" s="512"/>
      <c r="AA710" s="512"/>
      <c r="AB710" s="512"/>
      <c r="AC710" s="512"/>
      <c r="AD710" s="512"/>
      <c r="AE710" s="512"/>
      <c r="AF710" s="512"/>
      <c r="AG710" s="512"/>
      <c r="AH710" s="512"/>
      <c r="AI710" s="512"/>
      <c r="AJ710" s="512"/>
      <c r="AK710" s="512"/>
      <c r="AL710" s="512"/>
      <c r="AM710" s="512"/>
      <c r="AN710" s="512"/>
      <c r="AO710" s="512"/>
      <c r="AP710" s="512"/>
    </row>
    <row r="711" spans="1:42" ht="15.75" customHeight="1">
      <c r="A711" s="512"/>
      <c r="B711" s="512"/>
      <c r="C711" s="512"/>
      <c r="D711" s="512"/>
      <c r="E711" s="512"/>
      <c r="F711" s="512"/>
      <c r="G711" s="512"/>
      <c r="H711" s="512"/>
      <c r="I711" s="512"/>
      <c r="J711" s="512"/>
      <c r="K711" s="512"/>
      <c r="L711" s="512"/>
      <c r="M711" s="512"/>
      <c r="N711" s="512"/>
      <c r="O711" s="512"/>
      <c r="P711" s="512"/>
      <c r="Q711" s="512"/>
      <c r="R711" s="512"/>
      <c r="S711" s="512"/>
      <c r="T711" s="512"/>
      <c r="U711" s="512"/>
      <c r="V711" s="512"/>
      <c r="W711" s="512"/>
      <c r="X711" s="512"/>
      <c r="Y711" s="512"/>
      <c r="Z711" s="512"/>
      <c r="AA711" s="512"/>
      <c r="AB711" s="512"/>
      <c r="AC711" s="512"/>
      <c r="AD711" s="512"/>
      <c r="AE711" s="512"/>
      <c r="AF711" s="512"/>
      <c r="AG711" s="512"/>
      <c r="AH711" s="512"/>
      <c r="AI711" s="512"/>
      <c r="AJ711" s="512"/>
      <c r="AK711" s="512"/>
      <c r="AL711" s="512"/>
      <c r="AM711" s="512"/>
      <c r="AN711" s="512"/>
      <c r="AO711" s="512"/>
      <c r="AP711" s="512"/>
    </row>
    <row r="712" spans="1:42" ht="15.75" customHeight="1">
      <c r="A712" s="512"/>
      <c r="B712" s="512"/>
      <c r="C712" s="512"/>
      <c r="D712" s="512"/>
      <c r="E712" s="512"/>
      <c r="F712" s="512"/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/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  <c r="AO712" s="512"/>
      <c r="AP712" s="512"/>
    </row>
    <row r="713" spans="1:42" ht="15.75" customHeight="1">
      <c r="A713" s="512"/>
      <c r="B713" s="512"/>
      <c r="C713" s="512"/>
      <c r="D713" s="512"/>
      <c r="E713" s="512"/>
      <c r="F713" s="512"/>
      <c r="G713" s="512"/>
      <c r="H713" s="512"/>
      <c r="I713" s="512"/>
      <c r="J713" s="512"/>
      <c r="K713" s="512"/>
      <c r="L713" s="512"/>
      <c r="M713" s="512"/>
      <c r="N713" s="512"/>
      <c r="O713" s="512"/>
      <c r="P713" s="512"/>
      <c r="Q713" s="512"/>
      <c r="R713" s="512"/>
      <c r="S713" s="512"/>
      <c r="T713" s="512"/>
      <c r="U713" s="512"/>
      <c r="V713" s="512"/>
      <c r="W713" s="512"/>
      <c r="X713" s="512"/>
      <c r="Y713" s="512"/>
      <c r="Z713" s="512"/>
      <c r="AA713" s="512"/>
      <c r="AB713" s="512"/>
      <c r="AC713" s="512"/>
      <c r="AD713" s="512"/>
      <c r="AE713" s="512"/>
      <c r="AF713" s="512"/>
      <c r="AG713" s="512"/>
      <c r="AH713" s="512"/>
      <c r="AI713" s="512"/>
      <c r="AJ713" s="512"/>
      <c r="AK713" s="512"/>
      <c r="AL713" s="512"/>
      <c r="AM713" s="512"/>
      <c r="AN713" s="512"/>
      <c r="AO713" s="512"/>
      <c r="AP713" s="512"/>
    </row>
    <row r="714" spans="1:42" ht="15.75" customHeight="1">
      <c r="A714" s="512"/>
      <c r="B714" s="512"/>
      <c r="C714" s="512"/>
      <c r="D714" s="512"/>
      <c r="E714" s="512"/>
      <c r="F714" s="512"/>
      <c r="G714" s="512"/>
      <c r="H714" s="512"/>
      <c r="I714" s="512"/>
      <c r="J714" s="512"/>
      <c r="K714" s="512"/>
      <c r="L714" s="512"/>
      <c r="M714" s="512"/>
      <c r="N714" s="512"/>
      <c r="O714" s="512"/>
      <c r="P714" s="512"/>
      <c r="Q714" s="512"/>
      <c r="R714" s="512"/>
      <c r="S714" s="512"/>
      <c r="T714" s="512"/>
      <c r="U714" s="512"/>
      <c r="V714" s="512"/>
      <c r="W714" s="512"/>
      <c r="X714" s="512"/>
      <c r="Y714" s="512"/>
      <c r="Z714" s="512"/>
      <c r="AA714" s="512"/>
      <c r="AB714" s="512"/>
      <c r="AC714" s="512"/>
      <c r="AD714" s="512"/>
      <c r="AE714" s="512"/>
      <c r="AF714" s="512"/>
      <c r="AG714" s="512"/>
      <c r="AH714" s="512"/>
      <c r="AI714" s="512"/>
      <c r="AJ714" s="512"/>
      <c r="AK714" s="512"/>
      <c r="AL714" s="512"/>
      <c r="AM714" s="512"/>
      <c r="AN714" s="512"/>
      <c r="AO714" s="512"/>
      <c r="AP714" s="512"/>
    </row>
    <row r="715" spans="1:42" ht="15.75" customHeight="1">
      <c r="A715" s="512"/>
      <c r="B715" s="512"/>
      <c r="C715" s="512"/>
      <c r="D715" s="512"/>
      <c r="E715" s="512"/>
      <c r="F715" s="512"/>
      <c r="G715" s="512"/>
      <c r="H715" s="512"/>
      <c r="I715" s="512"/>
      <c r="J715" s="512"/>
      <c r="K715" s="512"/>
      <c r="L715" s="512"/>
      <c r="M715" s="512"/>
      <c r="N715" s="512"/>
      <c r="O715" s="512"/>
      <c r="P715" s="512"/>
      <c r="Q715" s="512"/>
      <c r="R715" s="512"/>
      <c r="S715" s="512"/>
      <c r="T715" s="512"/>
      <c r="U715" s="512"/>
      <c r="V715" s="512"/>
      <c r="W715" s="512"/>
      <c r="X715" s="512"/>
      <c r="Y715" s="512"/>
      <c r="Z715" s="512"/>
      <c r="AA715" s="512"/>
      <c r="AB715" s="512"/>
      <c r="AC715" s="512"/>
      <c r="AD715" s="512"/>
      <c r="AE715" s="512"/>
      <c r="AF715" s="512"/>
      <c r="AG715" s="512"/>
      <c r="AH715" s="512"/>
      <c r="AI715" s="512"/>
      <c r="AJ715" s="512"/>
      <c r="AK715" s="512"/>
      <c r="AL715" s="512"/>
      <c r="AM715" s="512"/>
      <c r="AN715" s="512"/>
      <c r="AO715" s="512"/>
      <c r="AP715" s="512"/>
    </row>
    <row r="716" spans="1:42" ht="15.75" customHeight="1">
      <c r="A716" s="512"/>
      <c r="B716" s="512"/>
      <c r="C716" s="512"/>
      <c r="D716" s="512"/>
      <c r="E716" s="512"/>
      <c r="F716" s="512"/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/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  <c r="AO716" s="512"/>
      <c r="AP716" s="512"/>
    </row>
    <row r="717" spans="1:42" ht="15.75" customHeight="1">
      <c r="A717" s="512"/>
      <c r="B717" s="512"/>
      <c r="C717" s="512"/>
      <c r="D717" s="512"/>
      <c r="E717" s="512"/>
      <c r="F717" s="512"/>
      <c r="G717" s="512"/>
      <c r="H717" s="512"/>
      <c r="I717" s="512"/>
      <c r="J717" s="512"/>
      <c r="K717" s="512"/>
      <c r="L717" s="512"/>
      <c r="M717" s="512"/>
      <c r="N717" s="512"/>
      <c r="O717" s="512"/>
      <c r="P717" s="512"/>
      <c r="Q717" s="512"/>
      <c r="R717" s="512"/>
      <c r="S717" s="512"/>
      <c r="T717" s="512"/>
      <c r="U717" s="512"/>
      <c r="V717" s="512"/>
      <c r="W717" s="512"/>
      <c r="X717" s="512"/>
      <c r="Y717" s="512"/>
      <c r="Z717" s="512"/>
      <c r="AA717" s="512"/>
      <c r="AB717" s="512"/>
      <c r="AC717" s="512"/>
      <c r="AD717" s="512"/>
      <c r="AE717" s="512"/>
      <c r="AF717" s="512"/>
      <c r="AG717" s="512"/>
      <c r="AH717" s="512"/>
      <c r="AI717" s="512"/>
      <c r="AJ717" s="512"/>
      <c r="AK717" s="512"/>
      <c r="AL717" s="512"/>
      <c r="AM717" s="512"/>
      <c r="AN717" s="512"/>
      <c r="AO717" s="512"/>
      <c r="AP717" s="512"/>
    </row>
    <row r="718" spans="1:42" ht="15.75" customHeight="1">
      <c r="A718" s="512"/>
      <c r="B718" s="512"/>
      <c r="C718" s="512"/>
      <c r="D718" s="512"/>
      <c r="E718" s="512"/>
      <c r="F718" s="512"/>
      <c r="G718" s="512"/>
      <c r="H718" s="512"/>
      <c r="I718" s="512"/>
      <c r="J718" s="512"/>
      <c r="K718" s="512"/>
      <c r="L718" s="512"/>
      <c r="M718" s="512"/>
      <c r="N718" s="512"/>
      <c r="O718" s="512"/>
      <c r="P718" s="512"/>
      <c r="Q718" s="512"/>
      <c r="R718" s="512"/>
      <c r="S718" s="512"/>
      <c r="T718" s="512"/>
      <c r="U718" s="512"/>
      <c r="V718" s="512"/>
      <c r="W718" s="512"/>
      <c r="X718" s="512"/>
      <c r="Y718" s="512"/>
      <c r="Z718" s="512"/>
      <c r="AA718" s="512"/>
      <c r="AB718" s="512"/>
      <c r="AC718" s="512"/>
      <c r="AD718" s="512"/>
      <c r="AE718" s="512"/>
      <c r="AF718" s="512"/>
      <c r="AG718" s="512"/>
      <c r="AH718" s="512"/>
      <c r="AI718" s="512"/>
      <c r="AJ718" s="512"/>
      <c r="AK718" s="512"/>
      <c r="AL718" s="512"/>
      <c r="AM718" s="512"/>
      <c r="AN718" s="512"/>
      <c r="AO718" s="512"/>
      <c r="AP718" s="512"/>
    </row>
    <row r="719" spans="1:42" ht="15.75" customHeight="1">
      <c r="A719" s="512"/>
      <c r="B719" s="512"/>
      <c r="C719" s="512"/>
      <c r="D719" s="512"/>
      <c r="E719" s="512"/>
      <c r="F719" s="512"/>
      <c r="G719" s="512"/>
      <c r="H719" s="512"/>
      <c r="I719" s="512"/>
      <c r="J719" s="512"/>
      <c r="K719" s="512"/>
      <c r="L719" s="512"/>
      <c r="M719" s="512"/>
      <c r="N719" s="512"/>
      <c r="O719" s="512"/>
      <c r="P719" s="512"/>
      <c r="Q719" s="512"/>
      <c r="R719" s="512"/>
      <c r="S719" s="512"/>
      <c r="T719" s="512"/>
      <c r="U719" s="512"/>
      <c r="V719" s="512"/>
      <c r="W719" s="512"/>
      <c r="X719" s="512"/>
      <c r="Y719" s="512"/>
      <c r="Z719" s="512"/>
      <c r="AA719" s="512"/>
      <c r="AB719" s="512"/>
      <c r="AC719" s="512"/>
      <c r="AD719" s="512"/>
      <c r="AE719" s="512"/>
      <c r="AF719" s="512"/>
      <c r="AG719" s="512"/>
      <c r="AH719" s="512"/>
      <c r="AI719" s="512"/>
      <c r="AJ719" s="512"/>
      <c r="AK719" s="512"/>
      <c r="AL719" s="512"/>
      <c r="AM719" s="512"/>
      <c r="AN719" s="512"/>
      <c r="AO719" s="512"/>
      <c r="AP719" s="512"/>
    </row>
    <row r="720" spans="1:42" ht="15.75" customHeight="1">
      <c r="A720" s="512"/>
      <c r="B720" s="512"/>
      <c r="C720" s="512"/>
      <c r="D720" s="512"/>
      <c r="E720" s="512"/>
      <c r="F720" s="512"/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/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  <c r="AO720" s="512"/>
      <c r="AP720" s="512"/>
    </row>
    <row r="721" spans="1:42" ht="15.75" customHeight="1">
      <c r="A721" s="512"/>
      <c r="B721" s="512"/>
      <c r="C721" s="512"/>
      <c r="D721" s="512"/>
      <c r="E721" s="512"/>
      <c r="F721" s="512"/>
      <c r="G721" s="512"/>
      <c r="H721" s="512"/>
      <c r="I721" s="512"/>
      <c r="J721" s="512"/>
      <c r="K721" s="512"/>
      <c r="L721" s="512"/>
      <c r="M721" s="512"/>
      <c r="N721" s="512"/>
      <c r="O721" s="512"/>
      <c r="P721" s="512"/>
      <c r="Q721" s="512"/>
      <c r="R721" s="512"/>
      <c r="S721" s="512"/>
      <c r="T721" s="512"/>
      <c r="U721" s="512"/>
      <c r="V721" s="512"/>
      <c r="W721" s="512"/>
      <c r="X721" s="512"/>
      <c r="Y721" s="512"/>
      <c r="Z721" s="512"/>
      <c r="AA721" s="512"/>
      <c r="AB721" s="512"/>
      <c r="AC721" s="512"/>
      <c r="AD721" s="512"/>
      <c r="AE721" s="512"/>
      <c r="AF721" s="512"/>
      <c r="AG721" s="512"/>
      <c r="AH721" s="512"/>
      <c r="AI721" s="512"/>
      <c r="AJ721" s="512"/>
      <c r="AK721" s="512"/>
      <c r="AL721" s="512"/>
      <c r="AM721" s="512"/>
      <c r="AN721" s="512"/>
      <c r="AO721" s="512"/>
      <c r="AP721" s="512"/>
    </row>
    <row r="722" spans="1:42" ht="15.75" customHeight="1">
      <c r="A722" s="512"/>
      <c r="B722" s="512"/>
      <c r="C722" s="512"/>
      <c r="D722" s="512"/>
      <c r="E722" s="512"/>
      <c r="F722" s="512"/>
      <c r="G722" s="512"/>
      <c r="H722" s="512"/>
      <c r="I722" s="512"/>
      <c r="J722" s="512"/>
      <c r="K722" s="512"/>
      <c r="L722" s="512"/>
      <c r="M722" s="512"/>
      <c r="N722" s="512"/>
      <c r="O722" s="512"/>
      <c r="P722" s="512"/>
      <c r="Q722" s="512"/>
      <c r="R722" s="512"/>
      <c r="S722" s="512"/>
      <c r="T722" s="512"/>
      <c r="U722" s="512"/>
      <c r="V722" s="512"/>
      <c r="W722" s="512"/>
      <c r="X722" s="512"/>
      <c r="Y722" s="512"/>
      <c r="Z722" s="512"/>
      <c r="AA722" s="512"/>
      <c r="AB722" s="512"/>
      <c r="AC722" s="512"/>
      <c r="AD722" s="512"/>
      <c r="AE722" s="512"/>
      <c r="AF722" s="512"/>
      <c r="AG722" s="512"/>
      <c r="AH722" s="512"/>
      <c r="AI722" s="512"/>
      <c r="AJ722" s="512"/>
      <c r="AK722" s="512"/>
      <c r="AL722" s="512"/>
      <c r="AM722" s="512"/>
      <c r="AN722" s="512"/>
      <c r="AO722" s="512"/>
      <c r="AP722" s="512"/>
    </row>
    <row r="723" spans="1:42" ht="15.75" customHeight="1">
      <c r="A723" s="512"/>
      <c r="B723" s="512"/>
      <c r="C723" s="512"/>
      <c r="D723" s="512"/>
      <c r="E723" s="512"/>
      <c r="F723" s="512"/>
      <c r="G723" s="512"/>
      <c r="H723" s="512"/>
      <c r="I723" s="512"/>
      <c r="J723" s="512"/>
      <c r="K723" s="512"/>
      <c r="L723" s="512"/>
      <c r="M723" s="512"/>
      <c r="N723" s="512"/>
      <c r="O723" s="512"/>
      <c r="P723" s="512"/>
      <c r="Q723" s="512"/>
      <c r="R723" s="512"/>
      <c r="S723" s="512"/>
      <c r="T723" s="512"/>
      <c r="U723" s="512"/>
      <c r="V723" s="512"/>
      <c r="W723" s="512"/>
      <c r="X723" s="512"/>
      <c r="Y723" s="512"/>
      <c r="Z723" s="512"/>
      <c r="AA723" s="512"/>
      <c r="AB723" s="512"/>
      <c r="AC723" s="512"/>
      <c r="AD723" s="512"/>
      <c r="AE723" s="512"/>
      <c r="AF723" s="512"/>
      <c r="AG723" s="512"/>
      <c r="AH723" s="512"/>
      <c r="AI723" s="512"/>
      <c r="AJ723" s="512"/>
      <c r="AK723" s="512"/>
      <c r="AL723" s="512"/>
      <c r="AM723" s="512"/>
      <c r="AN723" s="512"/>
      <c r="AO723" s="512"/>
      <c r="AP723" s="512"/>
    </row>
    <row r="724" spans="1:42" ht="15.75" customHeight="1">
      <c r="A724" s="512"/>
      <c r="B724" s="512"/>
      <c r="C724" s="512"/>
      <c r="D724" s="512"/>
      <c r="E724" s="512"/>
      <c r="F724" s="512"/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/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  <c r="AO724" s="512"/>
      <c r="AP724" s="512"/>
    </row>
    <row r="725" spans="1:42" ht="15.75" customHeight="1">
      <c r="A725" s="512"/>
      <c r="B725" s="512"/>
      <c r="C725" s="512"/>
      <c r="D725" s="512"/>
      <c r="E725" s="512"/>
      <c r="F725" s="512"/>
      <c r="G725" s="512"/>
      <c r="H725" s="512"/>
      <c r="I725" s="512"/>
      <c r="J725" s="512"/>
      <c r="K725" s="512"/>
      <c r="L725" s="512"/>
      <c r="M725" s="512"/>
      <c r="N725" s="512"/>
      <c r="O725" s="512"/>
      <c r="P725" s="512"/>
      <c r="Q725" s="512"/>
      <c r="R725" s="512"/>
      <c r="S725" s="512"/>
      <c r="T725" s="512"/>
      <c r="U725" s="512"/>
      <c r="V725" s="512"/>
      <c r="W725" s="512"/>
      <c r="X725" s="512"/>
      <c r="Y725" s="512"/>
      <c r="Z725" s="512"/>
      <c r="AA725" s="512"/>
      <c r="AB725" s="512"/>
      <c r="AC725" s="512"/>
      <c r="AD725" s="512"/>
      <c r="AE725" s="512"/>
      <c r="AF725" s="512"/>
      <c r="AG725" s="512"/>
      <c r="AH725" s="512"/>
      <c r="AI725" s="512"/>
      <c r="AJ725" s="512"/>
      <c r="AK725" s="512"/>
      <c r="AL725" s="512"/>
      <c r="AM725" s="512"/>
      <c r="AN725" s="512"/>
      <c r="AO725" s="512"/>
      <c r="AP725" s="512"/>
    </row>
    <row r="726" spans="1:42" ht="15.75" customHeight="1">
      <c r="A726" s="512"/>
      <c r="B726" s="512"/>
      <c r="C726" s="512"/>
      <c r="D726" s="512"/>
      <c r="E726" s="512"/>
      <c r="F726" s="512"/>
      <c r="G726" s="512"/>
      <c r="H726" s="512"/>
      <c r="I726" s="512"/>
      <c r="J726" s="512"/>
      <c r="K726" s="512"/>
      <c r="L726" s="512"/>
      <c r="M726" s="512"/>
      <c r="N726" s="512"/>
      <c r="O726" s="512"/>
      <c r="P726" s="512"/>
      <c r="Q726" s="512"/>
      <c r="R726" s="512"/>
      <c r="S726" s="512"/>
      <c r="T726" s="512"/>
      <c r="U726" s="512"/>
      <c r="V726" s="512"/>
      <c r="W726" s="512"/>
      <c r="X726" s="512"/>
      <c r="Y726" s="512"/>
      <c r="Z726" s="512"/>
      <c r="AA726" s="512"/>
      <c r="AB726" s="512"/>
      <c r="AC726" s="512"/>
      <c r="AD726" s="512"/>
      <c r="AE726" s="512"/>
      <c r="AF726" s="512"/>
      <c r="AG726" s="512"/>
      <c r="AH726" s="512"/>
      <c r="AI726" s="512"/>
      <c r="AJ726" s="512"/>
      <c r="AK726" s="512"/>
      <c r="AL726" s="512"/>
      <c r="AM726" s="512"/>
      <c r="AN726" s="512"/>
      <c r="AO726" s="512"/>
      <c r="AP726" s="512"/>
    </row>
    <row r="727" spans="1:42" ht="15.75" customHeight="1">
      <c r="A727" s="512"/>
      <c r="B727" s="512"/>
      <c r="C727" s="512"/>
      <c r="D727" s="512"/>
      <c r="E727" s="512"/>
      <c r="F727" s="512"/>
      <c r="G727" s="512"/>
      <c r="H727" s="512"/>
      <c r="I727" s="512"/>
      <c r="J727" s="512"/>
      <c r="K727" s="512"/>
      <c r="L727" s="512"/>
      <c r="M727" s="512"/>
      <c r="N727" s="512"/>
      <c r="O727" s="512"/>
      <c r="P727" s="512"/>
      <c r="Q727" s="512"/>
      <c r="R727" s="512"/>
      <c r="S727" s="512"/>
      <c r="T727" s="512"/>
      <c r="U727" s="512"/>
      <c r="V727" s="512"/>
      <c r="W727" s="512"/>
      <c r="X727" s="512"/>
      <c r="Y727" s="512"/>
      <c r="Z727" s="512"/>
      <c r="AA727" s="512"/>
      <c r="AB727" s="512"/>
      <c r="AC727" s="512"/>
      <c r="AD727" s="512"/>
      <c r="AE727" s="512"/>
      <c r="AF727" s="512"/>
      <c r="AG727" s="512"/>
      <c r="AH727" s="512"/>
      <c r="AI727" s="512"/>
      <c r="AJ727" s="512"/>
      <c r="AK727" s="512"/>
      <c r="AL727" s="512"/>
      <c r="AM727" s="512"/>
      <c r="AN727" s="512"/>
      <c r="AO727" s="512"/>
      <c r="AP727" s="512"/>
    </row>
    <row r="728" spans="1:42" ht="15.75" customHeight="1">
      <c r="A728" s="512"/>
      <c r="B728" s="512"/>
      <c r="C728" s="512"/>
      <c r="D728" s="512"/>
      <c r="E728" s="512"/>
      <c r="F728" s="512"/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/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  <c r="AO728" s="512"/>
      <c r="AP728" s="512"/>
    </row>
    <row r="729" spans="1:42" ht="15.75" customHeight="1">
      <c r="A729" s="512"/>
      <c r="B729" s="512"/>
      <c r="C729" s="512"/>
      <c r="D729" s="512"/>
      <c r="E729" s="512"/>
      <c r="F729" s="512"/>
      <c r="G729" s="512"/>
      <c r="H729" s="512"/>
      <c r="I729" s="512"/>
      <c r="J729" s="512"/>
      <c r="K729" s="512"/>
      <c r="L729" s="512"/>
      <c r="M729" s="512"/>
      <c r="N729" s="512"/>
      <c r="O729" s="512"/>
      <c r="P729" s="512"/>
      <c r="Q729" s="512"/>
      <c r="R729" s="512"/>
      <c r="S729" s="512"/>
      <c r="T729" s="512"/>
      <c r="U729" s="512"/>
      <c r="V729" s="512"/>
      <c r="W729" s="512"/>
      <c r="X729" s="512"/>
      <c r="Y729" s="512"/>
      <c r="Z729" s="512"/>
      <c r="AA729" s="512"/>
      <c r="AB729" s="512"/>
      <c r="AC729" s="512"/>
      <c r="AD729" s="512"/>
      <c r="AE729" s="512"/>
      <c r="AF729" s="512"/>
      <c r="AG729" s="512"/>
      <c r="AH729" s="512"/>
      <c r="AI729" s="512"/>
      <c r="AJ729" s="512"/>
      <c r="AK729" s="512"/>
      <c r="AL729" s="512"/>
      <c r="AM729" s="512"/>
      <c r="AN729" s="512"/>
      <c r="AO729" s="512"/>
      <c r="AP729" s="512"/>
    </row>
    <row r="730" spans="1:42" ht="15.75" customHeight="1">
      <c r="A730" s="512"/>
      <c r="B730" s="512"/>
      <c r="C730" s="512"/>
      <c r="D730" s="512"/>
      <c r="E730" s="512"/>
      <c r="F730" s="512"/>
      <c r="G730" s="512"/>
      <c r="H730" s="512"/>
      <c r="I730" s="512"/>
      <c r="J730" s="512"/>
      <c r="K730" s="512"/>
      <c r="L730" s="512"/>
      <c r="M730" s="512"/>
      <c r="N730" s="512"/>
      <c r="O730" s="512"/>
      <c r="P730" s="512"/>
      <c r="Q730" s="512"/>
      <c r="R730" s="512"/>
      <c r="S730" s="512"/>
      <c r="T730" s="512"/>
      <c r="U730" s="512"/>
      <c r="V730" s="512"/>
      <c r="W730" s="512"/>
      <c r="X730" s="512"/>
      <c r="Y730" s="512"/>
      <c r="Z730" s="512"/>
      <c r="AA730" s="512"/>
      <c r="AB730" s="512"/>
      <c r="AC730" s="512"/>
      <c r="AD730" s="512"/>
      <c r="AE730" s="512"/>
      <c r="AF730" s="512"/>
      <c r="AG730" s="512"/>
      <c r="AH730" s="512"/>
      <c r="AI730" s="512"/>
      <c r="AJ730" s="512"/>
      <c r="AK730" s="512"/>
      <c r="AL730" s="512"/>
      <c r="AM730" s="512"/>
      <c r="AN730" s="512"/>
      <c r="AO730" s="512"/>
      <c r="AP730" s="512"/>
    </row>
    <row r="731" spans="1:42" ht="15.75" customHeight="1">
      <c r="A731" s="512"/>
      <c r="B731" s="512"/>
      <c r="C731" s="512"/>
      <c r="D731" s="512"/>
      <c r="E731" s="512"/>
      <c r="F731" s="512"/>
      <c r="G731" s="512"/>
      <c r="H731" s="512"/>
      <c r="I731" s="512"/>
      <c r="J731" s="512"/>
      <c r="K731" s="512"/>
      <c r="L731" s="512"/>
      <c r="M731" s="512"/>
      <c r="N731" s="512"/>
      <c r="O731" s="512"/>
      <c r="P731" s="512"/>
      <c r="Q731" s="512"/>
      <c r="R731" s="512"/>
      <c r="S731" s="512"/>
      <c r="T731" s="512"/>
      <c r="U731" s="512"/>
      <c r="V731" s="512"/>
      <c r="W731" s="512"/>
      <c r="X731" s="512"/>
      <c r="Y731" s="512"/>
      <c r="Z731" s="512"/>
      <c r="AA731" s="512"/>
      <c r="AB731" s="512"/>
      <c r="AC731" s="512"/>
      <c r="AD731" s="512"/>
      <c r="AE731" s="512"/>
      <c r="AF731" s="512"/>
      <c r="AG731" s="512"/>
      <c r="AH731" s="512"/>
      <c r="AI731" s="512"/>
      <c r="AJ731" s="512"/>
      <c r="AK731" s="512"/>
      <c r="AL731" s="512"/>
      <c r="AM731" s="512"/>
      <c r="AN731" s="512"/>
      <c r="AO731" s="512"/>
      <c r="AP731" s="512"/>
    </row>
    <row r="732" spans="1:42" ht="15.75" customHeight="1">
      <c r="A732" s="512"/>
      <c r="B732" s="512"/>
      <c r="C732" s="512"/>
      <c r="D732" s="512"/>
      <c r="E732" s="512"/>
      <c r="F732" s="512"/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/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  <c r="AO732" s="512"/>
      <c r="AP732" s="512"/>
    </row>
    <row r="733" spans="1:42" ht="15.75" customHeight="1">
      <c r="A733" s="512"/>
      <c r="B733" s="512"/>
      <c r="C733" s="512"/>
      <c r="D733" s="512"/>
      <c r="E733" s="512"/>
      <c r="F733" s="512"/>
      <c r="G733" s="512"/>
      <c r="H733" s="512"/>
      <c r="I733" s="512"/>
      <c r="J733" s="512"/>
      <c r="K733" s="512"/>
      <c r="L733" s="512"/>
      <c r="M733" s="512"/>
      <c r="N733" s="512"/>
      <c r="O733" s="512"/>
      <c r="P733" s="512"/>
      <c r="Q733" s="512"/>
      <c r="R733" s="512"/>
      <c r="S733" s="512"/>
      <c r="T733" s="512"/>
      <c r="U733" s="512"/>
      <c r="V733" s="512"/>
      <c r="W733" s="512"/>
      <c r="X733" s="512"/>
      <c r="Y733" s="512"/>
      <c r="Z733" s="512"/>
      <c r="AA733" s="512"/>
      <c r="AB733" s="512"/>
      <c r="AC733" s="512"/>
      <c r="AD733" s="512"/>
      <c r="AE733" s="512"/>
      <c r="AF733" s="512"/>
      <c r="AG733" s="512"/>
      <c r="AH733" s="512"/>
      <c r="AI733" s="512"/>
      <c r="AJ733" s="512"/>
      <c r="AK733" s="512"/>
      <c r="AL733" s="512"/>
      <c r="AM733" s="512"/>
      <c r="AN733" s="512"/>
      <c r="AO733" s="512"/>
      <c r="AP733" s="512"/>
    </row>
    <row r="734" spans="1:42" ht="15.75" customHeight="1">
      <c r="A734" s="512"/>
      <c r="B734" s="512"/>
      <c r="C734" s="512"/>
      <c r="D734" s="512"/>
      <c r="E734" s="512"/>
      <c r="F734" s="512"/>
      <c r="G734" s="512"/>
      <c r="H734" s="512"/>
      <c r="I734" s="512"/>
      <c r="J734" s="512"/>
      <c r="K734" s="512"/>
      <c r="L734" s="512"/>
      <c r="M734" s="512"/>
      <c r="N734" s="512"/>
      <c r="O734" s="512"/>
      <c r="P734" s="512"/>
      <c r="Q734" s="512"/>
      <c r="R734" s="512"/>
      <c r="S734" s="512"/>
      <c r="T734" s="512"/>
      <c r="U734" s="512"/>
      <c r="V734" s="512"/>
      <c r="W734" s="512"/>
      <c r="X734" s="512"/>
      <c r="Y734" s="512"/>
      <c r="Z734" s="512"/>
      <c r="AA734" s="512"/>
      <c r="AB734" s="512"/>
      <c r="AC734" s="512"/>
      <c r="AD734" s="512"/>
      <c r="AE734" s="512"/>
      <c r="AF734" s="512"/>
      <c r="AG734" s="512"/>
      <c r="AH734" s="512"/>
      <c r="AI734" s="512"/>
      <c r="AJ734" s="512"/>
      <c r="AK734" s="512"/>
      <c r="AL734" s="512"/>
      <c r="AM734" s="512"/>
      <c r="AN734" s="512"/>
      <c r="AO734" s="512"/>
      <c r="AP734" s="512"/>
    </row>
    <row r="735" spans="1:42" ht="15.75" customHeight="1">
      <c r="A735" s="512"/>
      <c r="B735" s="512"/>
      <c r="C735" s="512"/>
      <c r="D735" s="512"/>
      <c r="E735" s="512"/>
      <c r="F735" s="512"/>
      <c r="G735" s="512"/>
      <c r="H735" s="512"/>
      <c r="I735" s="512"/>
      <c r="J735" s="512"/>
      <c r="K735" s="512"/>
      <c r="L735" s="512"/>
      <c r="M735" s="512"/>
      <c r="N735" s="512"/>
      <c r="O735" s="512"/>
      <c r="P735" s="512"/>
      <c r="Q735" s="512"/>
      <c r="R735" s="512"/>
      <c r="S735" s="512"/>
      <c r="T735" s="512"/>
      <c r="U735" s="512"/>
      <c r="V735" s="512"/>
      <c r="W735" s="512"/>
      <c r="X735" s="512"/>
      <c r="Y735" s="512"/>
      <c r="Z735" s="512"/>
      <c r="AA735" s="512"/>
      <c r="AB735" s="512"/>
      <c r="AC735" s="512"/>
      <c r="AD735" s="512"/>
      <c r="AE735" s="512"/>
      <c r="AF735" s="512"/>
      <c r="AG735" s="512"/>
      <c r="AH735" s="512"/>
      <c r="AI735" s="512"/>
      <c r="AJ735" s="512"/>
      <c r="AK735" s="512"/>
      <c r="AL735" s="512"/>
      <c r="AM735" s="512"/>
      <c r="AN735" s="512"/>
      <c r="AO735" s="512"/>
      <c r="AP735" s="512"/>
    </row>
    <row r="736" spans="1:42" ht="15.75" customHeight="1">
      <c r="A736" s="512"/>
      <c r="B736" s="512"/>
      <c r="C736" s="512"/>
      <c r="D736" s="512"/>
      <c r="E736" s="512"/>
      <c r="F736" s="512"/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/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  <c r="AO736" s="512"/>
      <c r="AP736" s="512"/>
    </row>
    <row r="737" spans="1:42" ht="15.75" customHeight="1">
      <c r="A737" s="512"/>
      <c r="B737" s="512"/>
      <c r="C737" s="512"/>
      <c r="D737" s="512"/>
      <c r="E737" s="512"/>
      <c r="F737" s="512"/>
      <c r="G737" s="512"/>
      <c r="H737" s="512"/>
      <c r="I737" s="512"/>
      <c r="J737" s="512"/>
      <c r="K737" s="512"/>
      <c r="L737" s="512"/>
      <c r="M737" s="512"/>
      <c r="N737" s="512"/>
      <c r="O737" s="512"/>
      <c r="P737" s="512"/>
      <c r="Q737" s="512"/>
      <c r="R737" s="512"/>
      <c r="S737" s="512"/>
      <c r="T737" s="512"/>
      <c r="U737" s="512"/>
      <c r="V737" s="512"/>
      <c r="W737" s="512"/>
      <c r="X737" s="512"/>
      <c r="Y737" s="512"/>
      <c r="Z737" s="512"/>
      <c r="AA737" s="512"/>
      <c r="AB737" s="512"/>
      <c r="AC737" s="512"/>
      <c r="AD737" s="512"/>
      <c r="AE737" s="512"/>
      <c r="AF737" s="512"/>
      <c r="AG737" s="512"/>
      <c r="AH737" s="512"/>
      <c r="AI737" s="512"/>
      <c r="AJ737" s="512"/>
      <c r="AK737" s="512"/>
      <c r="AL737" s="512"/>
      <c r="AM737" s="512"/>
      <c r="AN737" s="512"/>
      <c r="AO737" s="512"/>
      <c r="AP737" s="512"/>
    </row>
    <row r="738" spans="1:42" ht="15.75" customHeight="1">
      <c r="A738" s="512"/>
      <c r="B738" s="512"/>
      <c r="C738" s="512"/>
      <c r="D738" s="512"/>
      <c r="E738" s="512"/>
      <c r="F738" s="512"/>
      <c r="G738" s="512"/>
      <c r="H738" s="512"/>
      <c r="I738" s="512"/>
      <c r="J738" s="512"/>
      <c r="K738" s="512"/>
      <c r="L738" s="512"/>
      <c r="M738" s="512"/>
      <c r="N738" s="512"/>
      <c r="O738" s="512"/>
      <c r="P738" s="512"/>
      <c r="Q738" s="512"/>
      <c r="R738" s="512"/>
      <c r="S738" s="512"/>
      <c r="T738" s="512"/>
      <c r="U738" s="512"/>
      <c r="V738" s="512"/>
      <c r="W738" s="512"/>
      <c r="X738" s="512"/>
      <c r="Y738" s="512"/>
      <c r="Z738" s="512"/>
      <c r="AA738" s="512"/>
      <c r="AB738" s="512"/>
      <c r="AC738" s="512"/>
      <c r="AD738" s="512"/>
      <c r="AE738" s="512"/>
      <c r="AF738" s="512"/>
      <c r="AG738" s="512"/>
      <c r="AH738" s="512"/>
      <c r="AI738" s="512"/>
      <c r="AJ738" s="512"/>
      <c r="AK738" s="512"/>
      <c r="AL738" s="512"/>
      <c r="AM738" s="512"/>
      <c r="AN738" s="512"/>
      <c r="AO738" s="512"/>
      <c r="AP738" s="512"/>
    </row>
    <row r="739" spans="1:42" ht="15.75" customHeight="1">
      <c r="A739" s="512"/>
      <c r="B739" s="512"/>
      <c r="C739" s="512"/>
      <c r="D739" s="512"/>
      <c r="E739" s="512"/>
      <c r="F739" s="512"/>
      <c r="G739" s="512"/>
      <c r="H739" s="512"/>
      <c r="I739" s="512"/>
      <c r="J739" s="512"/>
      <c r="K739" s="512"/>
      <c r="L739" s="512"/>
      <c r="M739" s="512"/>
      <c r="N739" s="512"/>
      <c r="O739" s="512"/>
      <c r="P739" s="512"/>
      <c r="Q739" s="512"/>
      <c r="R739" s="512"/>
      <c r="S739" s="512"/>
      <c r="T739" s="512"/>
      <c r="U739" s="512"/>
      <c r="V739" s="512"/>
      <c r="W739" s="512"/>
      <c r="X739" s="512"/>
      <c r="Y739" s="512"/>
      <c r="Z739" s="512"/>
      <c r="AA739" s="512"/>
      <c r="AB739" s="512"/>
      <c r="AC739" s="512"/>
      <c r="AD739" s="512"/>
      <c r="AE739" s="512"/>
      <c r="AF739" s="512"/>
      <c r="AG739" s="512"/>
      <c r="AH739" s="512"/>
      <c r="AI739" s="512"/>
      <c r="AJ739" s="512"/>
      <c r="AK739" s="512"/>
      <c r="AL739" s="512"/>
      <c r="AM739" s="512"/>
      <c r="AN739" s="512"/>
      <c r="AO739" s="512"/>
      <c r="AP739" s="512"/>
    </row>
    <row r="740" spans="1:42" ht="15.75" customHeight="1">
      <c r="A740" s="512"/>
      <c r="B740" s="512"/>
      <c r="C740" s="512"/>
      <c r="D740" s="512"/>
      <c r="E740" s="512"/>
      <c r="F740" s="512"/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/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  <c r="AO740" s="512"/>
      <c r="AP740" s="512"/>
    </row>
    <row r="741" spans="1:42" ht="15.75" customHeight="1">
      <c r="A741" s="512"/>
      <c r="B741" s="512"/>
      <c r="C741" s="512"/>
      <c r="D741" s="512"/>
      <c r="E741" s="512"/>
      <c r="F741" s="512"/>
      <c r="G741" s="512"/>
      <c r="H741" s="512"/>
      <c r="I741" s="512"/>
      <c r="J741" s="512"/>
      <c r="K741" s="512"/>
      <c r="L741" s="512"/>
      <c r="M741" s="512"/>
      <c r="N741" s="512"/>
      <c r="O741" s="512"/>
      <c r="P741" s="512"/>
      <c r="Q741" s="512"/>
      <c r="R741" s="512"/>
      <c r="S741" s="512"/>
      <c r="T741" s="512"/>
      <c r="U741" s="512"/>
      <c r="V741" s="512"/>
      <c r="W741" s="512"/>
      <c r="X741" s="512"/>
      <c r="Y741" s="512"/>
      <c r="Z741" s="512"/>
      <c r="AA741" s="512"/>
      <c r="AB741" s="512"/>
      <c r="AC741" s="512"/>
      <c r="AD741" s="512"/>
      <c r="AE741" s="512"/>
      <c r="AF741" s="512"/>
      <c r="AG741" s="512"/>
      <c r="AH741" s="512"/>
      <c r="AI741" s="512"/>
      <c r="AJ741" s="512"/>
      <c r="AK741" s="512"/>
      <c r="AL741" s="512"/>
      <c r="AM741" s="512"/>
      <c r="AN741" s="512"/>
      <c r="AO741" s="512"/>
      <c r="AP741" s="512"/>
    </row>
    <row r="742" spans="1:42" ht="15.75" customHeight="1">
      <c r="A742" s="512"/>
      <c r="B742" s="512"/>
      <c r="C742" s="512"/>
      <c r="D742" s="512"/>
      <c r="E742" s="512"/>
      <c r="F742" s="512"/>
      <c r="G742" s="512"/>
      <c r="H742" s="512"/>
      <c r="I742" s="512"/>
      <c r="J742" s="512"/>
      <c r="K742" s="512"/>
      <c r="L742" s="512"/>
      <c r="M742" s="512"/>
      <c r="N742" s="512"/>
      <c r="O742" s="512"/>
      <c r="P742" s="512"/>
      <c r="Q742" s="512"/>
      <c r="R742" s="512"/>
      <c r="S742" s="512"/>
      <c r="T742" s="512"/>
      <c r="U742" s="512"/>
      <c r="V742" s="512"/>
      <c r="W742" s="512"/>
      <c r="X742" s="512"/>
      <c r="Y742" s="512"/>
      <c r="Z742" s="512"/>
      <c r="AA742" s="512"/>
      <c r="AB742" s="512"/>
      <c r="AC742" s="512"/>
      <c r="AD742" s="512"/>
      <c r="AE742" s="512"/>
      <c r="AF742" s="512"/>
      <c r="AG742" s="512"/>
      <c r="AH742" s="512"/>
      <c r="AI742" s="512"/>
      <c r="AJ742" s="512"/>
      <c r="AK742" s="512"/>
      <c r="AL742" s="512"/>
      <c r="AM742" s="512"/>
      <c r="AN742" s="512"/>
      <c r="AO742" s="512"/>
      <c r="AP742" s="512"/>
    </row>
    <row r="743" spans="1:42" ht="15.75" customHeight="1">
      <c r="A743" s="512"/>
      <c r="B743" s="512"/>
      <c r="C743" s="512"/>
      <c r="D743" s="512"/>
      <c r="E743" s="512"/>
      <c r="F743" s="512"/>
      <c r="G743" s="512"/>
      <c r="H743" s="512"/>
      <c r="I743" s="512"/>
      <c r="J743" s="512"/>
      <c r="K743" s="512"/>
      <c r="L743" s="512"/>
      <c r="M743" s="512"/>
      <c r="N743" s="512"/>
      <c r="O743" s="512"/>
      <c r="P743" s="512"/>
      <c r="Q743" s="512"/>
      <c r="R743" s="512"/>
      <c r="S743" s="512"/>
      <c r="T743" s="512"/>
      <c r="U743" s="512"/>
      <c r="V743" s="512"/>
      <c r="W743" s="512"/>
      <c r="X743" s="512"/>
      <c r="Y743" s="512"/>
      <c r="Z743" s="512"/>
      <c r="AA743" s="512"/>
      <c r="AB743" s="512"/>
      <c r="AC743" s="512"/>
      <c r="AD743" s="512"/>
      <c r="AE743" s="512"/>
      <c r="AF743" s="512"/>
      <c r="AG743" s="512"/>
      <c r="AH743" s="512"/>
      <c r="AI743" s="512"/>
      <c r="AJ743" s="512"/>
      <c r="AK743" s="512"/>
      <c r="AL743" s="512"/>
      <c r="AM743" s="512"/>
      <c r="AN743" s="512"/>
      <c r="AO743" s="512"/>
      <c r="AP743" s="512"/>
    </row>
    <row r="744" spans="1:42" ht="15.75" customHeight="1">
      <c r="A744" s="512"/>
      <c r="B744" s="512"/>
      <c r="C744" s="512"/>
      <c r="D744" s="512"/>
      <c r="E744" s="512"/>
      <c r="F744" s="512"/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/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  <c r="AO744" s="512"/>
      <c r="AP744" s="512"/>
    </row>
    <row r="745" spans="1:42" ht="15.75" customHeight="1">
      <c r="A745" s="512"/>
      <c r="B745" s="512"/>
      <c r="C745" s="512"/>
      <c r="D745" s="512"/>
      <c r="E745" s="512"/>
      <c r="F745" s="512"/>
      <c r="G745" s="512"/>
      <c r="H745" s="512"/>
      <c r="I745" s="512"/>
      <c r="J745" s="512"/>
      <c r="K745" s="512"/>
      <c r="L745" s="512"/>
      <c r="M745" s="512"/>
      <c r="N745" s="512"/>
      <c r="O745" s="512"/>
      <c r="P745" s="512"/>
      <c r="Q745" s="512"/>
      <c r="R745" s="512"/>
      <c r="S745" s="512"/>
      <c r="T745" s="512"/>
      <c r="U745" s="512"/>
      <c r="V745" s="512"/>
      <c r="W745" s="512"/>
      <c r="X745" s="512"/>
      <c r="Y745" s="512"/>
      <c r="Z745" s="512"/>
      <c r="AA745" s="512"/>
      <c r="AB745" s="512"/>
      <c r="AC745" s="512"/>
      <c r="AD745" s="512"/>
      <c r="AE745" s="512"/>
      <c r="AF745" s="512"/>
      <c r="AG745" s="512"/>
      <c r="AH745" s="512"/>
      <c r="AI745" s="512"/>
      <c r="AJ745" s="512"/>
      <c r="AK745" s="512"/>
      <c r="AL745" s="512"/>
      <c r="AM745" s="512"/>
      <c r="AN745" s="512"/>
      <c r="AO745" s="512"/>
      <c r="AP745" s="512"/>
    </row>
    <row r="746" spans="1:42" ht="15.75" customHeight="1">
      <c r="A746" s="512"/>
      <c r="B746" s="512"/>
      <c r="C746" s="512"/>
      <c r="D746" s="512"/>
      <c r="E746" s="512"/>
      <c r="F746" s="512"/>
      <c r="G746" s="512"/>
      <c r="H746" s="512"/>
      <c r="I746" s="512"/>
      <c r="J746" s="512"/>
      <c r="K746" s="512"/>
      <c r="L746" s="512"/>
      <c r="M746" s="512"/>
      <c r="N746" s="512"/>
      <c r="O746" s="512"/>
      <c r="P746" s="512"/>
      <c r="Q746" s="512"/>
      <c r="R746" s="512"/>
      <c r="S746" s="512"/>
      <c r="T746" s="512"/>
      <c r="U746" s="512"/>
      <c r="V746" s="512"/>
      <c r="W746" s="512"/>
      <c r="X746" s="512"/>
      <c r="Y746" s="512"/>
      <c r="Z746" s="512"/>
      <c r="AA746" s="512"/>
      <c r="AB746" s="512"/>
      <c r="AC746" s="512"/>
      <c r="AD746" s="512"/>
      <c r="AE746" s="512"/>
      <c r="AF746" s="512"/>
      <c r="AG746" s="512"/>
      <c r="AH746" s="512"/>
      <c r="AI746" s="512"/>
      <c r="AJ746" s="512"/>
      <c r="AK746" s="512"/>
      <c r="AL746" s="512"/>
      <c r="AM746" s="512"/>
      <c r="AN746" s="512"/>
      <c r="AO746" s="512"/>
      <c r="AP746" s="512"/>
    </row>
    <row r="747" spans="1:42" ht="15.75" customHeight="1">
      <c r="A747" s="512"/>
      <c r="B747" s="512"/>
      <c r="C747" s="512"/>
      <c r="D747" s="512"/>
      <c r="E747" s="512"/>
      <c r="F747" s="512"/>
      <c r="G747" s="512"/>
      <c r="H747" s="512"/>
      <c r="I747" s="512"/>
      <c r="J747" s="512"/>
      <c r="K747" s="512"/>
      <c r="L747" s="512"/>
      <c r="M747" s="512"/>
      <c r="N747" s="512"/>
      <c r="O747" s="512"/>
      <c r="P747" s="512"/>
      <c r="Q747" s="512"/>
      <c r="R747" s="512"/>
      <c r="S747" s="512"/>
      <c r="T747" s="512"/>
      <c r="U747" s="512"/>
      <c r="V747" s="512"/>
      <c r="W747" s="512"/>
      <c r="X747" s="512"/>
      <c r="Y747" s="512"/>
      <c r="Z747" s="512"/>
      <c r="AA747" s="512"/>
      <c r="AB747" s="512"/>
      <c r="AC747" s="512"/>
      <c r="AD747" s="512"/>
      <c r="AE747" s="512"/>
      <c r="AF747" s="512"/>
      <c r="AG747" s="512"/>
      <c r="AH747" s="512"/>
      <c r="AI747" s="512"/>
      <c r="AJ747" s="512"/>
      <c r="AK747" s="512"/>
      <c r="AL747" s="512"/>
      <c r="AM747" s="512"/>
      <c r="AN747" s="512"/>
      <c r="AO747" s="512"/>
      <c r="AP747" s="512"/>
    </row>
    <row r="748" spans="1:42" ht="15.75" customHeight="1">
      <c r="A748" s="512"/>
      <c r="B748" s="512"/>
      <c r="C748" s="512"/>
      <c r="D748" s="512"/>
      <c r="E748" s="512"/>
      <c r="F748" s="512"/>
      <c r="G748" s="512"/>
      <c r="H748" s="512"/>
      <c r="I748" s="512"/>
      <c r="J748" s="512"/>
      <c r="K748" s="512"/>
      <c r="L748" s="512"/>
      <c r="M748" s="512"/>
      <c r="N748" s="512"/>
      <c r="O748" s="512"/>
      <c r="P748" s="512"/>
      <c r="Q748" s="512"/>
      <c r="R748" s="512"/>
      <c r="S748" s="512"/>
      <c r="T748" s="512"/>
      <c r="U748" s="512"/>
      <c r="V748" s="512"/>
      <c r="W748" s="512"/>
      <c r="X748" s="512"/>
      <c r="Y748" s="512"/>
      <c r="Z748" s="512"/>
      <c r="AA748" s="512"/>
      <c r="AB748" s="512"/>
      <c r="AC748" s="512"/>
      <c r="AD748" s="512"/>
      <c r="AE748" s="512"/>
      <c r="AF748" s="512"/>
      <c r="AG748" s="512"/>
      <c r="AH748" s="512"/>
      <c r="AI748" s="512"/>
      <c r="AJ748" s="512"/>
      <c r="AK748" s="512"/>
      <c r="AL748" s="512"/>
      <c r="AM748" s="512"/>
      <c r="AN748" s="512"/>
      <c r="AO748" s="512"/>
      <c r="AP748" s="512"/>
    </row>
    <row r="749" spans="1:42" ht="15.75" customHeight="1">
      <c r="A749" s="512"/>
      <c r="B749" s="512"/>
      <c r="C749" s="512"/>
      <c r="D749" s="512"/>
      <c r="E749" s="512"/>
      <c r="F749" s="512"/>
      <c r="G749" s="512"/>
      <c r="H749" s="512"/>
      <c r="I749" s="512"/>
      <c r="J749" s="512"/>
      <c r="K749" s="512"/>
      <c r="L749" s="512"/>
      <c r="M749" s="512"/>
      <c r="N749" s="512"/>
      <c r="O749" s="512"/>
      <c r="P749" s="512"/>
      <c r="Q749" s="512"/>
      <c r="R749" s="512"/>
      <c r="S749" s="512"/>
      <c r="T749" s="512"/>
      <c r="U749" s="512"/>
      <c r="V749" s="512"/>
      <c r="W749" s="512"/>
      <c r="X749" s="512"/>
      <c r="Y749" s="512"/>
      <c r="Z749" s="512"/>
      <c r="AA749" s="512"/>
      <c r="AB749" s="512"/>
      <c r="AC749" s="512"/>
      <c r="AD749" s="512"/>
      <c r="AE749" s="512"/>
      <c r="AF749" s="512"/>
      <c r="AG749" s="512"/>
      <c r="AH749" s="512"/>
      <c r="AI749" s="512"/>
      <c r="AJ749" s="512"/>
      <c r="AK749" s="512"/>
      <c r="AL749" s="512"/>
      <c r="AM749" s="512"/>
      <c r="AN749" s="512"/>
      <c r="AO749" s="512"/>
      <c r="AP749" s="512"/>
    </row>
    <row r="750" spans="1:42" ht="15.75" customHeight="1">
      <c r="A750" s="512"/>
      <c r="B750" s="512"/>
      <c r="C750" s="512"/>
      <c r="D750" s="512"/>
      <c r="E750" s="512"/>
      <c r="F750" s="512"/>
      <c r="G750" s="512"/>
      <c r="H750" s="512"/>
      <c r="I750" s="512"/>
      <c r="J750" s="512"/>
      <c r="K750" s="512"/>
      <c r="L750" s="512"/>
      <c r="M750" s="512"/>
      <c r="N750" s="512"/>
      <c r="O750" s="512"/>
      <c r="P750" s="512"/>
      <c r="Q750" s="512"/>
      <c r="R750" s="512"/>
      <c r="S750" s="512"/>
      <c r="T750" s="512"/>
      <c r="U750" s="512"/>
      <c r="V750" s="512"/>
      <c r="W750" s="512"/>
      <c r="X750" s="512"/>
      <c r="Y750" s="512"/>
      <c r="Z750" s="512"/>
      <c r="AA750" s="512"/>
      <c r="AB750" s="512"/>
      <c r="AC750" s="512"/>
      <c r="AD750" s="512"/>
      <c r="AE750" s="512"/>
      <c r="AF750" s="512"/>
      <c r="AG750" s="512"/>
      <c r="AH750" s="512"/>
      <c r="AI750" s="512"/>
      <c r="AJ750" s="512"/>
      <c r="AK750" s="512"/>
      <c r="AL750" s="512"/>
      <c r="AM750" s="512"/>
      <c r="AN750" s="512"/>
      <c r="AO750" s="512"/>
      <c r="AP750" s="512"/>
    </row>
    <row r="751" spans="1:42" ht="15.75" customHeight="1">
      <c r="A751" s="512"/>
      <c r="B751" s="512"/>
      <c r="C751" s="512"/>
      <c r="D751" s="512"/>
      <c r="E751" s="512"/>
      <c r="F751" s="512"/>
      <c r="G751" s="512"/>
      <c r="H751" s="512"/>
      <c r="I751" s="512"/>
      <c r="J751" s="512"/>
      <c r="K751" s="512"/>
      <c r="L751" s="512"/>
      <c r="M751" s="512"/>
      <c r="N751" s="512"/>
      <c r="O751" s="512"/>
      <c r="P751" s="512"/>
      <c r="Q751" s="512"/>
      <c r="R751" s="512"/>
      <c r="S751" s="512"/>
      <c r="T751" s="512"/>
      <c r="U751" s="512"/>
      <c r="V751" s="512"/>
      <c r="W751" s="512"/>
      <c r="X751" s="512"/>
      <c r="Y751" s="512"/>
      <c r="Z751" s="512"/>
      <c r="AA751" s="512"/>
      <c r="AB751" s="512"/>
      <c r="AC751" s="512"/>
      <c r="AD751" s="512"/>
      <c r="AE751" s="512"/>
      <c r="AF751" s="512"/>
      <c r="AG751" s="512"/>
      <c r="AH751" s="512"/>
      <c r="AI751" s="512"/>
      <c r="AJ751" s="512"/>
      <c r="AK751" s="512"/>
      <c r="AL751" s="512"/>
      <c r="AM751" s="512"/>
      <c r="AN751" s="512"/>
      <c r="AO751" s="512"/>
      <c r="AP751" s="512"/>
    </row>
    <row r="752" spans="1:42" ht="15.75" customHeight="1">
      <c r="A752" s="512"/>
      <c r="B752" s="512"/>
      <c r="C752" s="512"/>
      <c r="D752" s="512"/>
      <c r="E752" s="512"/>
      <c r="F752" s="512"/>
      <c r="G752" s="512"/>
      <c r="H752" s="512"/>
      <c r="I752" s="512"/>
      <c r="J752" s="512"/>
      <c r="K752" s="512"/>
      <c r="L752" s="512"/>
      <c r="M752" s="512"/>
      <c r="N752" s="512"/>
      <c r="O752" s="512"/>
      <c r="P752" s="512"/>
      <c r="Q752" s="512"/>
      <c r="R752" s="512"/>
      <c r="S752" s="512"/>
      <c r="T752" s="512"/>
      <c r="U752" s="512"/>
      <c r="V752" s="512"/>
      <c r="W752" s="512"/>
      <c r="X752" s="512"/>
      <c r="Y752" s="512"/>
      <c r="Z752" s="512"/>
      <c r="AA752" s="512"/>
      <c r="AB752" s="512"/>
      <c r="AC752" s="512"/>
      <c r="AD752" s="512"/>
      <c r="AE752" s="512"/>
      <c r="AF752" s="512"/>
      <c r="AG752" s="512"/>
      <c r="AH752" s="512"/>
      <c r="AI752" s="512"/>
      <c r="AJ752" s="512"/>
      <c r="AK752" s="512"/>
      <c r="AL752" s="512"/>
      <c r="AM752" s="512"/>
      <c r="AN752" s="512"/>
      <c r="AO752" s="512"/>
      <c r="AP752" s="512"/>
    </row>
    <row r="753" spans="1:42" ht="15.75" customHeight="1">
      <c r="A753" s="512"/>
      <c r="B753" s="512"/>
      <c r="C753" s="512"/>
      <c r="D753" s="512"/>
      <c r="E753" s="512"/>
      <c r="F753" s="512"/>
      <c r="G753" s="512"/>
      <c r="H753" s="512"/>
      <c r="I753" s="512"/>
      <c r="J753" s="512"/>
      <c r="K753" s="512"/>
      <c r="L753" s="512"/>
      <c r="M753" s="512"/>
      <c r="N753" s="512"/>
      <c r="O753" s="512"/>
      <c r="P753" s="512"/>
      <c r="Q753" s="512"/>
      <c r="R753" s="512"/>
      <c r="S753" s="512"/>
      <c r="T753" s="512"/>
      <c r="U753" s="512"/>
      <c r="V753" s="512"/>
      <c r="W753" s="512"/>
      <c r="X753" s="512"/>
      <c r="Y753" s="512"/>
      <c r="Z753" s="512"/>
      <c r="AA753" s="512"/>
      <c r="AB753" s="512"/>
      <c r="AC753" s="512"/>
      <c r="AD753" s="512"/>
      <c r="AE753" s="512"/>
      <c r="AF753" s="512"/>
      <c r="AG753" s="512"/>
      <c r="AH753" s="512"/>
      <c r="AI753" s="512"/>
      <c r="AJ753" s="512"/>
      <c r="AK753" s="512"/>
      <c r="AL753" s="512"/>
      <c r="AM753" s="512"/>
      <c r="AN753" s="512"/>
      <c r="AO753" s="512"/>
      <c r="AP753" s="512"/>
    </row>
    <row r="754" spans="1:42" ht="15.75" customHeight="1">
      <c r="A754" s="512"/>
      <c r="B754" s="512"/>
      <c r="C754" s="512"/>
      <c r="D754" s="512"/>
      <c r="E754" s="512"/>
      <c r="F754" s="512"/>
      <c r="G754" s="512"/>
      <c r="H754" s="512"/>
      <c r="I754" s="512"/>
      <c r="J754" s="512"/>
      <c r="K754" s="512"/>
      <c r="L754" s="512"/>
      <c r="M754" s="512"/>
      <c r="N754" s="512"/>
      <c r="O754" s="512"/>
      <c r="P754" s="512"/>
      <c r="Q754" s="512"/>
      <c r="R754" s="512"/>
      <c r="S754" s="512"/>
      <c r="T754" s="512"/>
      <c r="U754" s="512"/>
      <c r="V754" s="512"/>
      <c r="W754" s="512"/>
      <c r="X754" s="512"/>
      <c r="Y754" s="512"/>
      <c r="Z754" s="512"/>
      <c r="AA754" s="512"/>
      <c r="AB754" s="512"/>
      <c r="AC754" s="512"/>
      <c r="AD754" s="512"/>
      <c r="AE754" s="512"/>
      <c r="AF754" s="512"/>
      <c r="AG754" s="512"/>
      <c r="AH754" s="512"/>
      <c r="AI754" s="512"/>
      <c r="AJ754" s="512"/>
      <c r="AK754" s="512"/>
      <c r="AL754" s="512"/>
      <c r="AM754" s="512"/>
      <c r="AN754" s="512"/>
      <c r="AO754" s="512"/>
      <c r="AP754" s="512"/>
    </row>
    <row r="755" spans="1:42" ht="15.75" customHeight="1">
      <c r="A755" s="512"/>
      <c r="B755" s="512"/>
      <c r="C755" s="512"/>
      <c r="D755" s="512"/>
      <c r="E755" s="512"/>
      <c r="F755" s="512"/>
      <c r="G755" s="512"/>
      <c r="H755" s="512"/>
      <c r="I755" s="512"/>
      <c r="J755" s="512"/>
      <c r="K755" s="512"/>
      <c r="L755" s="512"/>
      <c r="M755" s="512"/>
      <c r="N755" s="512"/>
      <c r="O755" s="512"/>
      <c r="P755" s="512"/>
      <c r="Q755" s="512"/>
      <c r="R755" s="512"/>
      <c r="S755" s="512"/>
      <c r="T755" s="512"/>
      <c r="U755" s="512"/>
      <c r="V755" s="512"/>
      <c r="W755" s="512"/>
      <c r="X755" s="512"/>
      <c r="Y755" s="512"/>
      <c r="Z755" s="512"/>
      <c r="AA755" s="512"/>
      <c r="AB755" s="512"/>
      <c r="AC755" s="512"/>
      <c r="AD755" s="512"/>
      <c r="AE755" s="512"/>
      <c r="AF755" s="512"/>
      <c r="AG755" s="512"/>
      <c r="AH755" s="512"/>
      <c r="AI755" s="512"/>
      <c r="AJ755" s="512"/>
      <c r="AK755" s="512"/>
      <c r="AL755" s="512"/>
      <c r="AM755" s="512"/>
      <c r="AN755" s="512"/>
      <c r="AO755" s="512"/>
      <c r="AP755" s="512"/>
    </row>
    <row r="756" spans="1:42" ht="15.75" customHeight="1">
      <c r="A756" s="512"/>
      <c r="B756" s="512"/>
      <c r="C756" s="512"/>
      <c r="D756" s="512"/>
      <c r="E756" s="512"/>
      <c r="F756" s="512"/>
      <c r="G756" s="512"/>
      <c r="H756" s="512"/>
      <c r="I756" s="512"/>
      <c r="J756" s="512"/>
      <c r="K756" s="512"/>
      <c r="L756" s="512"/>
      <c r="M756" s="512"/>
      <c r="N756" s="512"/>
      <c r="O756" s="512"/>
      <c r="P756" s="512"/>
      <c r="Q756" s="512"/>
      <c r="R756" s="512"/>
      <c r="S756" s="512"/>
      <c r="T756" s="512"/>
      <c r="U756" s="512"/>
      <c r="V756" s="512"/>
      <c r="W756" s="512"/>
      <c r="X756" s="512"/>
      <c r="Y756" s="512"/>
      <c r="Z756" s="512"/>
      <c r="AA756" s="512"/>
      <c r="AB756" s="512"/>
      <c r="AC756" s="512"/>
      <c r="AD756" s="512"/>
      <c r="AE756" s="512"/>
      <c r="AF756" s="512"/>
      <c r="AG756" s="512"/>
      <c r="AH756" s="512"/>
      <c r="AI756" s="512"/>
      <c r="AJ756" s="512"/>
      <c r="AK756" s="512"/>
      <c r="AL756" s="512"/>
      <c r="AM756" s="512"/>
      <c r="AN756" s="512"/>
      <c r="AO756" s="512"/>
      <c r="AP756" s="512"/>
    </row>
    <row r="757" spans="1:42" ht="15.75" customHeight="1">
      <c r="A757" s="512"/>
      <c r="B757" s="512"/>
      <c r="C757" s="512"/>
      <c r="D757" s="512"/>
      <c r="E757" s="512"/>
      <c r="F757" s="512"/>
      <c r="G757" s="512"/>
      <c r="H757" s="512"/>
      <c r="I757" s="512"/>
      <c r="J757" s="512"/>
      <c r="K757" s="512"/>
      <c r="L757" s="512"/>
      <c r="M757" s="512"/>
      <c r="N757" s="512"/>
      <c r="O757" s="512"/>
      <c r="P757" s="512"/>
      <c r="Q757" s="512"/>
      <c r="R757" s="512"/>
      <c r="S757" s="512"/>
      <c r="T757" s="512"/>
      <c r="U757" s="512"/>
      <c r="V757" s="512"/>
      <c r="W757" s="512"/>
      <c r="X757" s="512"/>
      <c r="Y757" s="512"/>
      <c r="Z757" s="512"/>
      <c r="AA757" s="512"/>
      <c r="AB757" s="512"/>
      <c r="AC757" s="512"/>
      <c r="AD757" s="512"/>
      <c r="AE757" s="512"/>
      <c r="AF757" s="512"/>
      <c r="AG757" s="512"/>
      <c r="AH757" s="512"/>
      <c r="AI757" s="512"/>
      <c r="AJ757" s="512"/>
      <c r="AK757" s="512"/>
      <c r="AL757" s="512"/>
      <c r="AM757" s="512"/>
      <c r="AN757" s="512"/>
      <c r="AO757" s="512"/>
      <c r="AP757" s="512"/>
    </row>
    <row r="758" spans="1:42" ht="15.75" customHeight="1">
      <c r="A758" s="512"/>
      <c r="B758" s="512"/>
      <c r="C758" s="512"/>
      <c r="D758" s="512"/>
      <c r="E758" s="512"/>
      <c r="F758" s="512"/>
      <c r="G758" s="512"/>
      <c r="H758" s="512"/>
      <c r="I758" s="512"/>
      <c r="J758" s="512"/>
      <c r="K758" s="512"/>
      <c r="L758" s="512"/>
      <c r="M758" s="512"/>
      <c r="N758" s="512"/>
      <c r="O758" s="512"/>
      <c r="P758" s="512"/>
      <c r="Q758" s="512"/>
      <c r="R758" s="512"/>
      <c r="S758" s="512"/>
      <c r="T758" s="512"/>
      <c r="U758" s="512"/>
      <c r="V758" s="512"/>
      <c r="W758" s="512"/>
      <c r="X758" s="512"/>
      <c r="Y758" s="512"/>
      <c r="Z758" s="512"/>
      <c r="AA758" s="512"/>
      <c r="AB758" s="512"/>
      <c r="AC758" s="512"/>
      <c r="AD758" s="512"/>
      <c r="AE758" s="512"/>
      <c r="AF758" s="512"/>
      <c r="AG758" s="512"/>
      <c r="AH758" s="512"/>
      <c r="AI758" s="512"/>
      <c r="AJ758" s="512"/>
      <c r="AK758" s="512"/>
      <c r="AL758" s="512"/>
      <c r="AM758" s="512"/>
      <c r="AN758" s="512"/>
      <c r="AO758" s="512"/>
      <c r="AP758" s="512"/>
    </row>
    <row r="759" spans="1:42" ht="15.75" customHeight="1">
      <c r="A759" s="512"/>
      <c r="B759" s="512"/>
      <c r="C759" s="512"/>
      <c r="D759" s="512"/>
      <c r="E759" s="512"/>
      <c r="F759" s="512"/>
      <c r="G759" s="512"/>
      <c r="H759" s="512"/>
      <c r="I759" s="512"/>
      <c r="J759" s="512"/>
      <c r="K759" s="512"/>
      <c r="L759" s="512"/>
      <c r="M759" s="512"/>
      <c r="N759" s="512"/>
      <c r="O759" s="512"/>
      <c r="P759" s="512"/>
      <c r="Q759" s="512"/>
      <c r="R759" s="512"/>
      <c r="S759" s="512"/>
      <c r="T759" s="512"/>
      <c r="U759" s="512"/>
      <c r="V759" s="512"/>
      <c r="W759" s="512"/>
      <c r="X759" s="512"/>
      <c r="Y759" s="512"/>
      <c r="Z759" s="512"/>
      <c r="AA759" s="512"/>
      <c r="AB759" s="512"/>
      <c r="AC759" s="512"/>
      <c r="AD759" s="512"/>
      <c r="AE759" s="512"/>
      <c r="AF759" s="512"/>
      <c r="AG759" s="512"/>
      <c r="AH759" s="512"/>
      <c r="AI759" s="512"/>
      <c r="AJ759" s="512"/>
      <c r="AK759" s="512"/>
      <c r="AL759" s="512"/>
      <c r="AM759" s="512"/>
      <c r="AN759" s="512"/>
      <c r="AO759" s="512"/>
      <c r="AP759" s="512"/>
    </row>
    <row r="760" spans="1:42" ht="15.75" customHeight="1">
      <c r="A760" s="512"/>
      <c r="B760" s="512"/>
      <c r="C760" s="512"/>
      <c r="D760" s="512"/>
      <c r="E760" s="512"/>
      <c r="F760" s="512"/>
      <c r="G760" s="512"/>
      <c r="H760" s="512"/>
      <c r="I760" s="512"/>
      <c r="J760" s="512"/>
      <c r="K760" s="512"/>
      <c r="L760" s="512"/>
      <c r="M760" s="512"/>
      <c r="N760" s="512"/>
      <c r="O760" s="512"/>
      <c r="P760" s="512"/>
      <c r="Q760" s="512"/>
      <c r="R760" s="512"/>
      <c r="S760" s="512"/>
      <c r="T760" s="512"/>
      <c r="U760" s="512"/>
      <c r="V760" s="512"/>
      <c r="W760" s="512"/>
      <c r="X760" s="512"/>
      <c r="Y760" s="512"/>
      <c r="Z760" s="512"/>
      <c r="AA760" s="512"/>
      <c r="AB760" s="512"/>
      <c r="AC760" s="512"/>
      <c r="AD760" s="512"/>
      <c r="AE760" s="512"/>
      <c r="AF760" s="512"/>
      <c r="AG760" s="512"/>
      <c r="AH760" s="512"/>
      <c r="AI760" s="512"/>
      <c r="AJ760" s="512"/>
      <c r="AK760" s="512"/>
      <c r="AL760" s="512"/>
      <c r="AM760" s="512"/>
      <c r="AN760" s="512"/>
      <c r="AO760" s="512"/>
      <c r="AP760" s="512"/>
    </row>
    <row r="761" spans="1:42" ht="15.75" customHeight="1">
      <c r="A761" s="512"/>
      <c r="B761" s="512"/>
      <c r="C761" s="512"/>
      <c r="D761" s="512"/>
      <c r="E761" s="512"/>
      <c r="F761" s="512"/>
      <c r="G761" s="512"/>
      <c r="H761" s="512"/>
      <c r="I761" s="512"/>
      <c r="J761" s="512"/>
      <c r="K761" s="512"/>
      <c r="L761" s="512"/>
      <c r="M761" s="512"/>
      <c r="N761" s="512"/>
      <c r="O761" s="512"/>
      <c r="P761" s="512"/>
      <c r="Q761" s="512"/>
      <c r="R761" s="512"/>
      <c r="S761" s="512"/>
      <c r="T761" s="512"/>
      <c r="U761" s="512"/>
      <c r="V761" s="512"/>
      <c r="W761" s="512"/>
      <c r="X761" s="512"/>
      <c r="Y761" s="512"/>
      <c r="Z761" s="512"/>
      <c r="AA761" s="512"/>
      <c r="AB761" s="512"/>
      <c r="AC761" s="512"/>
      <c r="AD761" s="512"/>
      <c r="AE761" s="512"/>
      <c r="AF761" s="512"/>
      <c r="AG761" s="512"/>
      <c r="AH761" s="512"/>
      <c r="AI761" s="512"/>
      <c r="AJ761" s="512"/>
      <c r="AK761" s="512"/>
      <c r="AL761" s="512"/>
      <c r="AM761" s="512"/>
      <c r="AN761" s="512"/>
      <c r="AO761" s="512"/>
      <c r="AP761" s="512"/>
    </row>
    <row r="762" spans="1:42" ht="15.75" customHeight="1">
      <c r="A762" s="512"/>
      <c r="B762" s="512"/>
      <c r="C762" s="512"/>
      <c r="D762" s="512"/>
      <c r="E762" s="512"/>
      <c r="F762" s="512"/>
      <c r="G762" s="512"/>
      <c r="H762" s="512"/>
      <c r="I762" s="512"/>
      <c r="J762" s="512"/>
      <c r="K762" s="512"/>
      <c r="L762" s="512"/>
      <c r="M762" s="512"/>
      <c r="N762" s="512"/>
      <c r="O762" s="512"/>
      <c r="P762" s="512"/>
      <c r="Q762" s="512"/>
      <c r="R762" s="512"/>
      <c r="S762" s="512"/>
      <c r="T762" s="512"/>
      <c r="U762" s="512"/>
      <c r="V762" s="512"/>
      <c r="W762" s="512"/>
      <c r="X762" s="512"/>
      <c r="Y762" s="512"/>
      <c r="Z762" s="512"/>
      <c r="AA762" s="512"/>
      <c r="AB762" s="512"/>
      <c r="AC762" s="512"/>
      <c r="AD762" s="512"/>
      <c r="AE762" s="512"/>
      <c r="AF762" s="512"/>
      <c r="AG762" s="512"/>
      <c r="AH762" s="512"/>
      <c r="AI762" s="512"/>
      <c r="AJ762" s="512"/>
      <c r="AK762" s="512"/>
      <c r="AL762" s="512"/>
      <c r="AM762" s="512"/>
      <c r="AN762" s="512"/>
      <c r="AO762" s="512"/>
      <c r="AP762" s="512"/>
    </row>
    <row r="763" spans="1:42" ht="15.75" customHeight="1">
      <c r="A763" s="512"/>
      <c r="B763" s="512"/>
      <c r="C763" s="512"/>
      <c r="D763" s="512"/>
      <c r="E763" s="512"/>
      <c r="F763" s="512"/>
      <c r="G763" s="512"/>
      <c r="H763" s="512"/>
      <c r="I763" s="512"/>
      <c r="J763" s="512"/>
      <c r="K763" s="512"/>
      <c r="L763" s="512"/>
      <c r="M763" s="512"/>
      <c r="N763" s="512"/>
      <c r="O763" s="512"/>
      <c r="P763" s="512"/>
      <c r="Q763" s="512"/>
      <c r="R763" s="512"/>
      <c r="S763" s="512"/>
      <c r="T763" s="512"/>
      <c r="U763" s="512"/>
      <c r="V763" s="512"/>
      <c r="W763" s="512"/>
      <c r="X763" s="512"/>
      <c r="Y763" s="512"/>
      <c r="Z763" s="512"/>
      <c r="AA763" s="512"/>
      <c r="AB763" s="512"/>
      <c r="AC763" s="512"/>
      <c r="AD763" s="512"/>
      <c r="AE763" s="512"/>
      <c r="AF763" s="512"/>
      <c r="AG763" s="512"/>
      <c r="AH763" s="512"/>
      <c r="AI763" s="512"/>
      <c r="AJ763" s="512"/>
      <c r="AK763" s="512"/>
      <c r="AL763" s="512"/>
      <c r="AM763" s="512"/>
      <c r="AN763" s="512"/>
      <c r="AO763" s="512"/>
      <c r="AP763" s="512"/>
    </row>
    <row r="764" spans="1:42" ht="15.75" customHeight="1">
      <c r="A764" s="512"/>
      <c r="B764" s="512"/>
      <c r="C764" s="512"/>
      <c r="D764" s="512"/>
      <c r="E764" s="512"/>
      <c r="F764" s="512"/>
      <c r="G764" s="512"/>
      <c r="H764" s="512"/>
      <c r="I764" s="512"/>
      <c r="J764" s="512"/>
      <c r="K764" s="512"/>
      <c r="L764" s="512"/>
      <c r="M764" s="512"/>
      <c r="N764" s="512"/>
      <c r="O764" s="512"/>
      <c r="P764" s="512"/>
      <c r="Q764" s="512"/>
      <c r="R764" s="512"/>
      <c r="S764" s="512"/>
      <c r="T764" s="512"/>
      <c r="U764" s="512"/>
      <c r="V764" s="512"/>
      <c r="W764" s="512"/>
      <c r="X764" s="512"/>
      <c r="Y764" s="512"/>
      <c r="Z764" s="512"/>
      <c r="AA764" s="512"/>
      <c r="AB764" s="512"/>
      <c r="AC764" s="512"/>
      <c r="AD764" s="512"/>
      <c r="AE764" s="512"/>
      <c r="AF764" s="512"/>
      <c r="AG764" s="512"/>
      <c r="AH764" s="512"/>
      <c r="AI764" s="512"/>
      <c r="AJ764" s="512"/>
      <c r="AK764" s="512"/>
      <c r="AL764" s="512"/>
      <c r="AM764" s="512"/>
      <c r="AN764" s="512"/>
      <c r="AO764" s="512"/>
      <c r="AP764" s="512"/>
    </row>
    <row r="765" spans="1:42" ht="15.75" customHeight="1">
      <c r="A765" s="512"/>
      <c r="B765" s="512"/>
      <c r="C765" s="512"/>
      <c r="D765" s="512"/>
      <c r="E765" s="512"/>
      <c r="F765" s="512"/>
      <c r="G765" s="512"/>
      <c r="H765" s="512"/>
      <c r="I765" s="512"/>
      <c r="J765" s="512"/>
      <c r="K765" s="512"/>
      <c r="L765" s="512"/>
      <c r="M765" s="512"/>
      <c r="N765" s="512"/>
      <c r="O765" s="512"/>
      <c r="P765" s="512"/>
      <c r="Q765" s="512"/>
      <c r="R765" s="512"/>
      <c r="S765" s="512"/>
      <c r="T765" s="512"/>
      <c r="U765" s="512"/>
      <c r="V765" s="512"/>
      <c r="W765" s="512"/>
      <c r="X765" s="512"/>
      <c r="Y765" s="512"/>
      <c r="Z765" s="512"/>
      <c r="AA765" s="512"/>
      <c r="AB765" s="512"/>
      <c r="AC765" s="512"/>
      <c r="AD765" s="512"/>
      <c r="AE765" s="512"/>
      <c r="AF765" s="512"/>
      <c r="AG765" s="512"/>
      <c r="AH765" s="512"/>
      <c r="AI765" s="512"/>
      <c r="AJ765" s="512"/>
      <c r="AK765" s="512"/>
      <c r="AL765" s="512"/>
      <c r="AM765" s="512"/>
      <c r="AN765" s="512"/>
      <c r="AO765" s="512"/>
      <c r="AP765" s="512"/>
    </row>
    <row r="766" spans="1:42" ht="15.75" customHeight="1">
      <c r="A766" s="512"/>
      <c r="B766" s="512"/>
      <c r="C766" s="512"/>
      <c r="D766" s="512"/>
      <c r="E766" s="512"/>
      <c r="F766" s="512"/>
      <c r="G766" s="512"/>
      <c r="H766" s="512"/>
      <c r="I766" s="512"/>
      <c r="J766" s="512"/>
      <c r="K766" s="512"/>
      <c r="L766" s="512"/>
      <c r="M766" s="512"/>
      <c r="N766" s="512"/>
      <c r="O766" s="512"/>
      <c r="P766" s="512"/>
      <c r="Q766" s="512"/>
      <c r="R766" s="512"/>
      <c r="S766" s="512"/>
      <c r="T766" s="512"/>
      <c r="U766" s="512"/>
      <c r="V766" s="512"/>
      <c r="W766" s="512"/>
      <c r="X766" s="512"/>
      <c r="Y766" s="512"/>
      <c r="Z766" s="512"/>
      <c r="AA766" s="512"/>
      <c r="AB766" s="512"/>
      <c r="AC766" s="512"/>
      <c r="AD766" s="512"/>
      <c r="AE766" s="512"/>
      <c r="AF766" s="512"/>
      <c r="AG766" s="512"/>
      <c r="AH766" s="512"/>
      <c r="AI766" s="512"/>
      <c r="AJ766" s="512"/>
      <c r="AK766" s="512"/>
      <c r="AL766" s="512"/>
      <c r="AM766" s="512"/>
      <c r="AN766" s="512"/>
      <c r="AO766" s="512"/>
      <c r="AP766" s="512"/>
    </row>
    <row r="767" spans="1:42" ht="15.75" customHeight="1">
      <c r="A767" s="512"/>
      <c r="B767" s="512"/>
      <c r="C767" s="512"/>
      <c r="D767" s="512"/>
      <c r="E767" s="512"/>
      <c r="F767" s="512"/>
      <c r="G767" s="512"/>
      <c r="H767" s="512"/>
      <c r="I767" s="512"/>
      <c r="J767" s="512"/>
      <c r="K767" s="512"/>
      <c r="L767" s="512"/>
      <c r="M767" s="512"/>
      <c r="N767" s="512"/>
      <c r="O767" s="512"/>
      <c r="P767" s="512"/>
      <c r="Q767" s="512"/>
      <c r="R767" s="512"/>
      <c r="S767" s="512"/>
      <c r="T767" s="512"/>
      <c r="U767" s="512"/>
      <c r="V767" s="512"/>
      <c r="W767" s="512"/>
      <c r="X767" s="512"/>
      <c r="Y767" s="512"/>
      <c r="Z767" s="512"/>
      <c r="AA767" s="512"/>
      <c r="AB767" s="512"/>
      <c r="AC767" s="512"/>
      <c r="AD767" s="512"/>
      <c r="AE767" s="512"/>
      <c r="AF767" s="512"/>
      <c r="AG767" s="512"/>
      <c r="AH767" s="512"/>
      <c r="AI767" s="512"/>
      <c r="AJ767" s="512"/>
      <c r="AK767" s="512"/>
      <c r="AL767" s="512"/>
      <c r="AM767" s="512"/>
      <c r="AN767" s="512"/>
      <c r="AO767" s="512"/>
      <c r="AP767" s="512"/>
    </row>
    <row r="768" spans="1:42" ht="15.75" customHeight="1">
      <c r="A768" s="512"/>
      <c r="B768" s="512"/>
      <c r="C768" s="512"/>
      <c r="D768" s="512"/>
      <c r="E768" s="512"/>
      <c r="F768" s="512"/>
      <c r="G768" s="512"/>
      <c r="H768" s="512"/>
      <c r="I768" s="512"/>
      <c r="J768" s="512"/>
      <c r="K768" s="512"/>
      <c r="L768" s="512"/>
      <c r="M768" s="512"/>
      <c r="N768" s="512"/>
      <c r="O768" s="512"/>
      <c r="P768" s="512"/>
      <c r="Q768" s="512"/>
      <c r="R768" s="512"/>
      <c r="S768" s="512"/>
      <c r="T768" s="512"/>
      <c r="U768" s="512"/>
      <c r="V768" s="512"/>
      <c r="W768" s="512"/>
      <c r="X768" s="512"/>
      <c r="Y768" s="512"/>
      <c r="Z768" s="512"/>
      <c r="AA768" s="512"/>
      <c r="AB768" s="512"/>
      <c r="AC768" s="512"/>
      <c r="AD768" s="512"/>
      <c r="AE768" s="512"/>
      <c r="AF768" s="512"/>
      <c r="AG768" s="512"/>
      <c r="AH768" s="512"/>
      <c r="AI768" s="512"/>
      <c r="AJ768" s="512"/>
      <c r="AK768" s="512"/>
      <c r="AL768" s="512"/>
      <c r="AM768" s="512"/>
      <c r="AN768" s="512"/>
      <c r="AO768" s="512"/>
      <c r="AP768" s="512"/>
    </row>
    <row r="769" spans="1:42" ht="15.75" customHeight="1">
      <c r="A769" s="512"/>
      <c r="B769" s="512"/>
      <c r="C769" s="512"/>
      <c r="D769" s="512"/>
      <c r="E769" s="512"/>
      <c r="F769" s="512"/>
      <c r="G769" s="512"/>
      <c r="H769" s="512"/>
      <c r="I769" s="512"/>
      <c r="J769" s="512"/>
      <c r="K769" s="512"/>
      <c r="L769" s="512"/>
      <c r="M769" s="512"/>
      <c r="N769" s="512"/>
      <c r="O769" s="512"/>
      <c r="P769" s="512"/>
      <c r="Q769" s="512"/>
      <c r="R769" s="512"/>
      <c r="S769" s="512"/>
      <c r="T769" s="512"/>
      <c r="U769" s="512"/>
      <c r="V769" s="512"/>
      <c r="W769" s="512"/>
      <c r="X769" s="512"/>
      <c r="Y769" s="512"/>
      <c r="Z769" s="512"/>
      <c r="AA769" s="512"/>
      <c r="AB769" s="512"/>
      <c r="AC769" s="512"/>
      <c r="AD769" s="512"/>
      <c r="AE769" s="512"/>
      <c r="AF769" s="512"/>
      <c r="AG769" s="512"/>
      <c r="AH769" s="512"/>
      <c r="AI769" s="512"/>
      <c r="AJ769" s="512"/>
      <c r="AK769" s="512"/>
      <c r="AL769" s="512"/>
      <c r="AM769" s="512"/>
      <c r="AN769" s="512"/>
      <c r="AO769" s="512"/>
      <c r="AP769" s="512"/>
    </row>
    <row r="770" spans="1:42" ht="15.75" customHeight="1">
      <c r="A770" s="512"/>
      <c r="B770" s="512"/>
      <c r="C770" s="512"/>
      <c r="D770" s="512"/>
      <c r="E770" s="512"/>
      <c r="F770" s="512"/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/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  <c r="AO770" s="512"/>
      <c r="AP770" s="512"/>
    </row>
    <row r="771" spans="1:42" ht="15.75" customHeight="1">
      <c r="A771" s="512"/>
      <c r="B771" s="512"/>
      <c r="C771" s="512"/>
      <c r="D771" s="512"/>
      <c r="E771" s="512"/>
      <c r="F771" s="512"/>
      <c r="G771" s="512"/>
      <c r="H771" s="512"/>
      <c r="I771" s="512"/>
      <c r="J771" s="512"/>
      <c r="K771" s="512"/>
      <c r="L771" s="512"/>
      <c r="M771" s="512"/>
      <c r="N771" s="512"/>
      <c r="O771" s="512"/>
      <c r="P771" s="512"/>
      <c r="Q771" s="512"/>
      <c r="R771" s="512"/>
      <c r="S771" s="512"/>
      <c r="T771" s="512"/>
      <c r="U771" s="512"/>
      <c r="V771" s="512"/>
      <c r="W771" s="512"/>
      <c r="X771" s="512"/>
      <c r="Y771" s="512"/>
      <c r="Z771" s="512"/>
      <c r="AA771" s="512"/>
      <c r="AB771" s="512"/>
      <c r="AC771" s="512"/>
      <c r="AD771" s="512"/>
      <c r="AE771" s="512"/>
      <c r="AF771" s="512"/>
      <c r="AG771" s="512"/>
      <c r="AH771" s="512"/>
      <c r="AI771" s="512"/>
      <c r="AJ771" s="512"/>
      <c r="AK771" s="512"/>
      <c r="AL771" s="512"/>
      <c r="AM771" s="512"/>
      <c r="AN771" s="512"/>
      <c r="AO771" s="512"/>
      <c r="AP771" s="512"/>
    </row>
    <row r="772" spans="1:42" ht="15.75" customHeight="1">
      <c r="A772" s="512"/>
      <c r="B772" s="512"/>
      <c r="C772" s="512"/>
      <c r="D772" s="512"/>
      <c r="E772" s="512"/>
      <c r="F772" s="512"/>
      <c r="G772" s="512"/>
      <c r="H772" s="512"/>
      <c r="I772" s="512"/>
      <c r="J772" s="512"/>
      <c r="K772" s="512"/>
      <c r="L772" s="512"/>
      <c r="M772" s="512"/>
      <c r="N772" s="512"/>
      <c r="O772" s="512"/>
      <c r="P772" s="512"/>
      <c r="Q772" s="512"/>
      <c r="R772" s="512"/>
      <c r="S772" s="512"/>
      <c r="T772" s="512"/>
      <c r="U772" s="512"/>
      <c r="V772" s="512"/>
      <c r="W772" s="512"/>
      <c r="X772" s="512"/>
      <c r="Y772" s="512"/>
      <c r="Z772" s="512"/>
      <c r="AA772" s="512"/>
      <c r="AB772" s="512"/>
      <c r="AC772" s="512"/>
      <c r="AD772" s="512"/>
      <c r="AE772" s="512"/>
      <c r="AF772" s="512"/>
      <c r="AG772" s="512"/>
      <c r="AH772" s="512"/>
      <c r="AI772" s="512"/>
      <c r="AJ772" s="512"/>
      <c r="AK772" s="512"/>
      <c r="AL772" s="512"/>
      <c r="AM772" s="512"/>
      <c r="AN772" s="512"/>
      <c r="AO772" s="512"/>
      <c r="AP772" s="512"/>
    </row>
    <row r="773" spans="1:42" ht="15.75" customHeight="1">
      <c r="A773" s="512"/>
      <c r="B773" s="512"/>
      <c r="C773" s="512"/>
      <c r="D773" s="512"/>
      <c r="E773" s="512"/>
      <c r="F773" s="512"/>
      <c r="G773" s="512"/>
      <c r="H773" s="512"/>
      <c r="I773" s="512"/>
      <c r="J773" s="512"/>
      <c r="K773" s="512"/>
      <c r="L773" s="512"/>
      <c r="M773" s="512"/>
      <c r="N773" s="512"/>
      <c r="O773" s="512"/>
      <c r="P773" s="512"/>
      <c r="Q773" s="512"/>
      <c r="R773" s="512"/>
      <c r="S773" s="512"/>
      <c r="T773" s="512"/>
      <c r="U773" s="512"/>
      <c r="V773" s="512"/>
      <c r="W773" s="512"/>
      <c r="X773" s="512"/>
      <c r="Y773" s="512"/>
      <c r="Z773" s="512"/>
      <c r="AA773" s="512"/>
      <c r="AB773" s="512"/>
      <c r="AC773" s="512"/>
      <c r="AD773" s="512"/>
      <c r="AE773" s="512"/>
      <c r="AF773" s="512"/>
      <c r="AG773" s="512"/>
      <c r="AH773" s="512"/>
      <c r="AI773" s="512"/>
      <c r="AJ773" s="512"/>
      <c r="AK773" s="512"/>
      <c r="AL773" s="512"/>
      <c r="AM773" s="512"/>
      <c r="AN773" s="512"/>
      <c r="AO773" s="512"/>
      <c r="AP773" s="512"/>
    </row>
    <row r="774" spans="1:42" ht="15.75" customHeight="1">
      <c r="A774" s="512"/>
      <c r="B774" s="512"/>
      <c r="C774" s="512"/>
      <c r="D774" s="512"/>
      <c r="E774" s="512"/>
      <c r="F774" s="512"/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/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  <c r="AO774" s="512"/>
      <c r="AP774" s="512"/>
    </row>
    <row r="775" spans="1:42" ht="15.75" customHeight="1">
      <c r="A775" s="512"/>
      <c r="B775" s="512"/>
      <c r="C775" s="512"/>
      <c r="D775" s="512"/>
      <c r="E775" s="512"/>
      <c r="F775" s="512"/>
      <c r="G775" s="512"/>
      <c r="H775" s="512"/>
      <c r="I775" s="512"/>
      <c r="J775" s="512"/>
      <c r="K775" s="512"/>
      <c r="L775" s="512"/>
      <c r="M775" s="512"/>
      <c r="N775" s="512"/>
      <c r="O775" s="512"/>
      <c r="P775" s="512"/>
      <c r="Q775" s="512"/>
      <c r="R775" s="512"/>
      <c r="S775" s="512"/>
      <c r="T775" s="512"/>
      <c r="U775" s="512"/>
      <c r="V775" s="512"/>
      <c r="W775" s="512"/>
      <c r="X775" s="512"/>
      <c r="Y775" s="512"/>
      <c r="Z775" s="512"/>
      <c r="AA775" s="512"/>
      <c r="AB775" s="512"/>
      <c r="AC775" s="512"/>
      <c r="AD775" s="512"/>
      <c r="AE775" s="512"/>
      <c r="AF775" s="512"/>
      <c r="AG775" s="512"/>
      <c r="AH775" s="512"/>
      <c r="AI775" s="512"/>
      <c r="AJ775" s="512"/>
      <c r="AK775" s="512"/>
      <c r="AL775" s="512"/>
      <c r="AM775" s="512"/>
      <c r="AN775" s="512"/>
      <c r="AO775" s="512"/>
      <c r="AP775" s="512"/>
    </row>
    <row r="776" spans="1:42" ht="15.75" customHeight="1">
      <c r="A776" s="512"/>
      <c r="B776" s="512"/>
      <c r="C776" s="512"/>
      <c r="D776" s="512"/>
      <c r="E776" s="512"/>
      <c r="F776" s="512"/>
      <c r="G776" s="512"/>
      <c r="H776" s="512"/>
      <c r="I776" s="512"/>
      <c r="J776" s="512"/>
      <c r="K776" s="512"/>
      <c r="L776" s="512"/>
      <c r="M776" s="512"/>
      <c r="N776" s="512"/>
      <c r="O776" s="512"/>
      <c r="P776" s="512"/>
      <c r="Q776" s="512"/>
      <c r="R776" s="512"/>
      <c r="S776" s="512"/>
      <c r="T776" s="512"/>
      <c r="U776" s="512"/>
      <c r="V776" s="512"/>
      <c r="W776" s="512"/>
      <c r="X776" s="512"/>
      <c r="Y776" s="512"/>
      <c r="Z776" s="512"/>
      <c r="AA776" s="512"/>
      <c r="AB776" s="512"/>
      <c r="AC776" s="512"/>
      <c r="AD776" s="512"/>
      <c r="AE776" s="512"/>
      <c r="AF776" s="512"/>
      <c r="AG776" s="512"/>
      <c r="AH776" s="512"/>
      <c r="AI776" s="512"/>
      <c r="AJ776" s="512"/>
      <c r="AK776" s="512"/>
      <c r="AL776" s="512"/>
      <c r="AM776" s="512"/>
      <c r="AN776" s="512"/>
      <c r="AO776" s="512"/>
      <c r="AP776" s="512"/>
    </row>
    <row r="777" spans="1:42" ht="15.75" customHeight="1">
      <c r="A777" s="512"/>
      <c r="B777" s="512"/>
      <c r="C777" s="512"/>
      <c r="D777" s="512"/>
      <c r="E777" s="512"/>
      <c r="F777" s="512"/>
      <c r="G777" s="512"/>
      <c r="H777" s="512"/>
      <c r="I777" s="512"/>
      <c r="J777" s="512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  <c r="V777" s="512"/>
      <c r="W777" s="512"/>
      <c r="X777" s="512"/>
      <c r="Y777" s="512"/>
      <c r="Z777" s="512"/>
      <c r="AA777" s="512"/>
      <c r="AB777" s="512"/>
      <c r="AC777" s="512"/>
      <c r="AD777" s="512"/>
      <c r="AE777" s="512"/>
      <c r="AF777" s="512"/>
      <c r="AG777" s="512"/>
      <c r="AH777" s="512"/>
      <c r="AI777" s="512"/>
      <c r="AJ777" s="512"/>
      <c r="AK777" s="512"/>
      <c r="AL777" s="512"/>
      <c r="AM777" s="512"/>
      <c r="AN777" s="512"/>
      <c r="AO777" s="512"/>
      <c r="AP777" s="512"/>
    </row>
    <row r="778" spans="1:42" ht="15.75" customHeight="1">
      <c r="A778" s="512"/>
      <c r="B778" s="512"/>
      <c r="C778" s="512"/>
      <c r="D778" s="512"/>
      <c r="E778" s="512"/>
      <c r="F778" s="512"/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/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  <c r="AO778" s="512"/>
      <c r="AP778" s="512"/>
    </row>
    <row r="779" spans="1:42" ht="15.75" customHeight="1">
      <c r="A779" s="512"/>
      <c r="B779" s="512"/>
      <c r="C779" s="512"/>
      <c r="D779" s="512"/>
      <c r="E779" s="512"/>
      <c r="F779" s="512"/>
      <c r="G779" s="512"/>
      <c r="H779" s="512"/>
      <c r="I779" s="512"/>
      <c r="J779" s="512"/>
      <c r="K779" s="512"/>
      <c r="L779" s="512"/>
      <c r="M779" s="512"/>
      <c r="N779" s="512"/>
      <c r="O779" s="512"/>
      <c r="P779" s="512"/>
      <c r="Q779" s="512"/>
      <c r="R779" s="512"/>
      <c r="S779" s="512"/>
      <c r="T779" s="512"/>
      <c r="U779" s="512"/>
      <c r="V779" s="512"/>
      <c r="W779" s="512"/>
      <c r="X779" s="512"/>
      <c r="Y779" s="512"/>
      <c r="Z779" s="512"/>
      <c r="AA779" s="512"/>
      <c r="AB779" s="512"/>
      <c r="AC779" s="512"/>
      <c r="AD779" s="512"/>
      <c r="AE779" s="512"/>
      <c r="AF779" s="512"/>
      <c r="AG779" s="512"/>
      <c r="AH779" s="512"/>
      <c r="AI779" s="512"/>
      <c r="AJ779" s="512"/>
      <c r="AK779" s="512"/>
      <c r="AL779" s="512"/>
      <c r="AM779" s="512"/>
      <c r="AN779" s="512"/>
      <c r="AO779" s="512"/>
      <c r="AP779" s="512"/>
    </row>
    <row r="780" spans="1:42" ht="15.75" customHeight="1">
      <c r="A780" s="512"/>
      <c r="B780" s="512"/>
      <c r="C780" s="512"/>
      <c r="D780" s="512"/>
      <c r="E780" s="512"/>
      <c r="F780" s="512"/>
      <c r="G780" s="512"/>
      <c r="H780" s="512"/>
      <c r="I780" s="512"/>
      <c r="J780" s="512"/>
      <c r="K780" s="512"/>
      <c r="L780" s="512"/>
      <c r="M780" s="512"/>
      <c r="N780" s="512"/>
      <c r="O780" s="512"/>
      <c r="P780" s="512"/>
      <c r="Q780" s="512"/>
      <c r="R780" s="512"/>
      <c r="S780" s="512"/>
      <c r="T780" s="512"/>
      <c r="U780" s="512"/>
      <c r="V780" s="512"/>
      <c r="W780" s="512"/>
      <c r="X780" s="512"/>
      <c r="Y780" s="512"/>
      <c r="Z780" s="512"/>
      <c r="AA780" s="512"/>
      <c r="AB780" s="512"/>
      <c r="AC780" s="512"/>
      <c r="AD780" s="512"/>
      <c r="AE780" s="512"/>
      <c r="AF780" s="512"/>
      <c r="AG780" s="512"/>
      <c r="AH780" s="512"/>
      <c r="AI780" s="512"/>
      <c r="AJ780" s="512"/>
      <c r="AK780" s="512"/>
      <c r="AL780" s="512"/>
      <c r="AM780" s="512"/>
      <c r="AN780" s="512"/>
      <c r="AO780" s="512"/>
      <c r="AP780" s="512"/>
    </row>
    <row r="781" spans="1:42" ht="15.75" customHeight="1">
      <c r="A781" s="512"/>
      <c r="B781" s="512"/>
      <c r="C781" s="512"/>
      <c r="D781" s="512"/>
      <c r="E781" s="512"/>
      <c r="F781" s="512"/>
      <c r="G781" s="512"/>
      <c r="H781" s="512"/>
      <c r="I781" s="512"/>
      <c r="J781" s="512"/>
      <c r="K781" s="512"/>
      <c r="L781" s="512"/>
      <c r="M781" s="512"/>
      <c r="N781" s="512"/>
      <c r="O781" s="512"/>
      <c r="P781" s="512"/>
      <c r="Q781" s="512"/>
      <c r="R781" s="512"/>
      <c r="S781" s="512"/>
      <c r="T781" s="512"/>
      <c r="U781" s="512"/>
      <c r="V781" s="512"/>
      <c r="W781" s="512"/>
      <c r="X781" s="512"/>
      <c r="Y781" s="512"/>
      <c r="Z781" s="512"/>
      <c r="AA781" s="512"/>
      <c r="AB781" s="512"/>
      <c r="AC781" s="512"/>
      <c r="AD781" s="512"/>
      <c r="AE781" s="512"/>
      <c r="AF781" s="512"/>
      <c r="AG781" s="512"/>
      <c r="AH781" s="512"/>
      <c r="AI781" s="512"/>
      <c r="AJ781" s="512"/>
      <c r="AK781" s="512"/>
      <c r="AL781" s="512"/>
      <c r="AM781" s="512"/>
      <c r="AN781" s="512"/>
      <c r="AO781" s="512"/>
      <c r="AP781" s="512"/>
    </row>
    <row r="782" spans="1:42" ht="15.75" customHeight="1">
      <c r="A782" s="512"/>
      <c r="B782" s="512"/>
      <c r="C782" s="512"/>
      <c r="D782" s="512"/>
      <c r="E782" s="512"/>
      <c r="F782" s="512"/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/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  <c r="AO782" s="512"/>
      <c r="AP782" s="512"/>
    </row>
    <row r="783" spans="1:42" ht="15.75" customHeight="1">
      <c r="A783" s="512"/>
      <c r="B783" s="512"/>
      <c r="C783" s="512"/>
      <c r="D783" s="512"/>
      <c r="E783" s="512"/>
      <c r="F783" s="512"/>
      <c r="G783" s="512"/>
      <c r="H783" s="512"/>
      <c r="I783" s="512"/>
      <c r="J783" s="512"/>
      <c r="K783" s="512"/>
      <c r="L783" s="512"/>
      <c r="M783" s="512"/>
      <c r="N783" s="512"/>
      <c r="O783" s="512"/>
      <c r="P783" s="512"/>
      <c r="Q783" s="512"/>
      <c r="R783" s="512"/>
      <c r="S783" s="512"/>
      <c r="T783" s="512"/>
      <c r="U783" s="512"/>
      <c r="V783" s="512"/>
      <c r="W783" s="512"/>
      <c r="X783" s="512"/>
      <c r="Y783" s="512"/>
      <c r="Z783" s="512"/>
      <c r="AA783" s="512"/>
      <c r="AB783" s="512"/>
      <c r="AC783" s="512"/>
      <c r="AD783" s="512"/>
      <c r="AE783" s="512"/>
      <c r="AF783" s="512"/>
      <c r="AG783" s="512"/>
      <c r="AH783" s="512"/>
      <c r="AI783" s="512"/>
      <c r="AJ783" s="512"/>
      <c r="AK783" s="512"/>
      <c r="AL783" s="512"/>
      <c r="AM783" s="512"/>
      <c r="AN783" s="512"/>
      <c r="AO783" s="512"/>
      <c r="AP783" s="512"/>
    </row>
    <row r="784" spans="1:42" ht="15.75" customHeight="1">
      <c r="A784" s="512"/>
      <c r="B784" s="512"/>
      <c r="C784" s="512"/>
      <c r="D784" s="512"/>
      <c r="E784" s="512"/>
      <c r="F784" s="512"/>
      <c r="G784" s="512"/>
      <c r="H784" s="512"/>
      <c r="I784" s="512"/>
      <c r="J784" s="512"/>
      <c r="K784" s="512"/>
      <c r="L784" s="512"/>
      <c r="M784" s="512"/>
      <c r="N784" s="512"/>
      <c r="O784" s="512"/>
      <c r="P784" s="512"/>
      <c r="Q784" s="512"/>
      <c r="R784" s="512"/>
      <c r="S784" s="512"/>
      <c r="T784" s="512"/>
      <c r="U784" s="512"/>
      <c r="V784" s="512"/>
      <c r="W784" s="512"/>
      <c r="X784" s="512"/>
      <c r="Y784" s="512"/>
      <c r="Z784" s="512"/>
      <c r="AA784" s="512"/>
      <c r="AB784" s="512"/>
      <c r="AC784" s="512"/>
      <c r="AD784" s="512"/>
      <c r="AE784" s="512"/>
      <c r="AF784" s="512"/>
      <c r="AG784" s="512"/>
      <c r="AH784" s="512"/>
      <c r="AI784" s="512"/>
      <c r="AJ784" s="512"/>
      <c r="AK784" s="512"/>
      <c r="AL784" s="512"/>
      <c r="AM784" s="512"/>
      <c r="AN784" s="512"/>
      <c r="AO784" s="512"/>
      <c r="AP784" s="512"/>
    </row>
    <row r="785" spans="1:42" ht="15.75" customHeight="1">
      <c r="A785" s="512"/>
      <c r="B785" s="512"/>
      <c r="C785" s="512"/>
      <c r="D785" s="512"/>
      <c r="E785" s="512"/>
      <c r="F785" s="512"/>
      <c r="G785" s="512"/>
      <c r="H785" s="512"/>
      <c r="I785" s="512"/>
      <c r="J785" s="512"/>
      <c r="K785" s="512"/>
      <c r="L785" s="512"/>
      <c r="M785" s="512"/>
      <c r="N785" s="512"/>
      <c r="O785" s="512"/>
      <c r="P785" s="512"/>
      <c r="Q785" s="512"/>
      <c r="R785" s="512"/>
      <c r="S785" s="512"/>
      <c r="T785" s="512"/>
      <c r="U785" s="512"/>
      <c r="V785" s="512"/>
      <c r="W785" s="512"/>
      <c r="X785" s="512"/>
      <c r="Y785" s="512"/>
      <c r="Z785" s="512"/>
      <c r="AA785" s="512"/>
      <c r="AB785" s="512"/>
      <c r="AC785" s="512"/>
      <c r="AD785" s="512"/>
      <c r="AE785" s="512"/>
      <c r="AF785" s="512"/>
      <c r="AG785" s="512"/>
      <c r="AH785" s="512"/>
      <c r="AI785" s="512"/>
      <c r="AJ785" s="512"/>
      <c r="AK785" s="512"/>
      <c r="AL785" s="512"/>
      <c r="AM785" s="512"/>
      <c r="AN785" s="512"/>
      <c r="AO785" s="512"/>
      <c r="AP785" s="512"/>
    </row>
    <row r="786" spans="1:42" ht="15.75" customHeight="1">
      <c r="A786" s="512"/>
      <c r="B786" s="512"/>
      <c r="C786" s="512"/>
      <c r="D786" s="512"/>
      <c r="E786" s="512"/>
      <c r="F786" s="512"/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/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  <c r="AO786" s="512"/>
      <c r="AP786" s="512"/>
    </row>
    <row r="787" spans="1:42" ht="15.75" customHeight="1">
      <c r="A787" s="512"/>
      <c r="B787" s="512"/>
      <c r="C787" s="512"/>
      <c r="D787" s="512"/>
      <c r="E787" s="512"/>
      <c r="F787" s="512"/>
      <c r="G787" s="512"/>
      <c r="H787" s="512"/>
      <c r="I787" s="512"/>
      <c r="J787" s="512"/>
      <c r="K787" s="512"/>
      <c r="L787" s="512"/>
      <c r="M787" s="512"/>
      <c r="N787" s="512"/>
      <c r="O787" s="512"/>
      <c r="P787" s="512"/>
      <c r="Q787" s="512"/>
      <c r="R787" s="512"/>
      <c r="S787" s="512"/>
      <c r="T787" s="512"/>
      <c r="U787" s="512"/>
      <c r="V787" s="512"/>
      <c r="W787" s="512"/>
      <c r="X787" s="512"/>
      <c r="Y787" s="512"/>
      <c r="Z787" s="512"/>
      <c r="AA787" s="512"/>
      <c r="AB787" s="512"/>
      <c r="AC787" s="512"/>
      <c r="AD787" s="512"/>
      <c r="AE787" s="512"/>
      <c r="AF787" s="512"/>
      <c r="AG787" s="512"/>
      <c r="AH787" s="512"/>
      <c r="AI787" s="512"/>
      <c r="AJ787" s="512"/>
      <c r="AK787" s="512"/>
      <c r="AL787" s="512"/>
      <c r="AM787" s="512"/>
      <c r="AN787" s="512"/>
      <c r="AO787" s="512"/>
      <c r="AP787" s="512"/>
    </row>
    <row r="788" spans="1:42" ht="15.75" customHeight="1">
      <c r="A788" s="512"/>
      <c r="B788" s="512"/>
      <c r="C788" s="512"/>
      <c r="D788" s="512"/>
      <c r="E788" s="512"/>
      <c r="F788" s="512"/>
      <c r="G788" s="512"/>
      <c r="H788" s="512"/>
      <c r="I788" s="512"/>
      <c r="J788" s="512"/>
      <c r="K788" s="512"/>
      <c r="L788" s="512"/>
      <c r="M788" s="512"/>
      <c r="N788" s="512"/>
      <c r="O788" s="512"/>
      <c r="P788" s="512"/>
      <c r="Q788" s="512"/>
      <c r="R788" s="512"/>
      <c r="S788" s="512"/>
      <c r="T788" s="512"/>
      <c r="U788" s="512"/>
      <c r="V788" s="512"/>
      <c r="W788" s="512"/>
      <c r="X788" s="512"/>
      <c r="Y788" s="512"/>
      <c r="Z788" s="512"/>
      <c r="AA788" s="512"/>
      <c r="AB788" s="512"/>
      <c r="AC788" s="512"/>
      <c r="AD788" s="512"/>
      <c r="AE788" s="512"/>
      <c r="AF788" s="512"/>
      <c r="AG788" s="512"/>
      <c r="AH788" s="512"/>
      <c r="AI788" s="512"/>
      <c r="AJ788" s="512"/>
      <c r="AK788" s="512"/>
      <c r="AL788" s="512"/>
      <c r="AM788" s="512"/>
      <c r="AN788" s="512"/>
      <c r="AO788" s="512"/>
      <c r="AP788" s="512"/>
    </row>
    <row r="789" spans="1:42" ht="15.75" customHeight="1">
      <c r="A789" s="512"/>
      <c r="B789" s="512"/>
      <c r="C789" s="512"/>
      <c r="D789" s="512"/>
      <c r="E789" s="512"/>
      <c r="F789" s="512"/>
      <c r="G789" s="512"/>
      <c r="H789" s="512"/>
      <c r="I789" s="512"/>
      <c r="J789" s="512"/>
      <c r="K789" s="512"/>
      <c r="L789" s="512"/>
      <c r="M789" s="512"/>
      <c r="N789" s="512"/>
      <c r="O789" s="512"/>
      <c r="P789" s="512"/>
      <c r="Q789" s="512"/>
      <c r="R789" s="512"/>
      <c r="S789" s="512"/>
      <c r="T789" s="512"/>
      <c r="U789" s="512"/>
      <c r="V789" s="512"/>
      <c r="W789" s="512"/>
      <c r="X789" s="512"/>
      <c r="Y789" s="512"/>
      <c r="Z789" s="512"/>
      <c r="AA789" s="512"/>
      <c r="AB789" s="512"/>
      <c r="AC789" s="512"/>
      <c r="AD789" s="512"/>
      <c r="AE789" s="512"/>
      <c r="AF789" s="512"/>
      <c r="AG789" s="512"/>
      <c r="AH789" s="512"/>
      <c r="AI789" s="512"/>
      <c r="AJ789" s="512"/>
      <c r="AK789" s="512"/>
      <c r="AL789" s="512"/>
      <c r="AM789" s="512"/>
      <c r="AN789" s="512"/>
      <c r="AO789" s="512"/>
      <c r="AP789" s="512"/>
    </row>
    <row r="790" spans="1:42" ht="15.75" customHeight="1">
      <c r="A790" s="512"/>
      <c r="B790" s="512"/>
      <c r="C790" s="512"/>
      <c r="D790" s="512"/>
      <c r="E790" s="512"/>
      <c r="F790" s="512"/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/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  <c r="AO790" s="512"/>
      <c r="AP790" s="512"/>
    </row>
    <row r="791" spans="1:42" ht="15.75" customHeight="1">
      <c r="A791" s="512"/>
      <c r="B791" s="512"/>
      <c r="C791" s="512"/>
      <c r="D791" s="512"/>
      <c r="E791" s="512"/>
      <c r="F791" s="512"/>
      <c r="G791" s="512"/>
      <c r="H791" s="512"/>
      <c r="I791" s="512"/>
      <c r="J791" s="512"/>
      <c r="K791" s="512"/>
      <c r="L791" s="512"/>
      <c r="M791" s="512"/>
      <c r="N791" s="512"/>
      <c r="O791" s="512"/>
      <c r="P791" s="512"/>
      <c r="Q791" s="512"/>
      <c r="R791" s="512"/>
      <c r="S791" s="512"/>
      <c r="T791" s="512"/>
      <c r="U791" s="512"/>
      <c r="V791" s="512"/>
      <c r="W791" s="512"/>
      <c r="X791" s="512"/>
      <c r="Y791" s="512"/>
      <c r="Z791" s="512"/>
      <c r="AA791" s="512"/>
      <c r="AB791" s="512"/>
      <c r="AC791" s="512"/>
      <c r="AD791" s="512"/>
      <c r="AE791" s="512"/>
      <c r="AF791" s="512"/>
      <c r="AG791" s="512"/>
      <c r="AH791" s="512"/>
      <c r="AI791" s="512"/>
      <c r="AJ791" s="512"/>
      <c r="AK791" s="512"/>
      <c r="AL791" s="512"/>
      <c r="AM791" s="512"/>
      <c r="AN791" s="512"/>
      <c r="AO791" s="512"/>
      <c r="AP791" s="512"/>
    </row>
    <row r="792" spans="1:42" ht="15.75" customHeight="1">
      <c r="A792" s="512"/>
      <c r="B792" s="512"/>
      <c r="C792" s="512"/>
      <c r="D792" s="512"/>
      <c r="E792" s="512"/>
      <c r="F792" s="512"/>
      <c r="G792" s="512"/>
      <c r="H792" s="512"/>
      <c r="I792" s="512"/>
      <c r="J792" s="512"/>
      <c r="K792" s="512"/>
      <c r="L792" s="512"/>
      <c r="M792" s="512"/>
      <c r="N792" s="512"/>
      <c r="O792" s="512"/>
      <c r="P792" s="512"/>
      <c r="Q792" s="512"/>
      <c r="R792" s="512"/>
      <c r="S792" s="512"/>
      <c r="T792" s="512"/>
      <c r="U792" s="512"/>
      <c r="V792" s="512"/>
      <c r="W792" s="512"/>
      <c r="X792" s="512"/>
      <c r="Y792" s="512"/>
      <c r="Z792" s="512"/>
      <c r="AA792" s="512"/>
      <c r="AB792" s="512"/>
      <c r="AC792" s="512"/>
      <c r="AD792" s="512"/>
      <c r="AE792" s="512"/>
      <c r="AF792" s="512"/>
      <c r="AG792" s="512"/>
      <c r="AH792" s="512"/>
      <c r="AI792" s="512"/>
      <c r="AJ792" s="512"/>
      <c r="AK792" s="512"/>
      <c r="AL792" s="512"/>
      <c r="AM792" s="512"/>
      <c r="AN792" s="512"/>
      <c r="AO792" s="512"/>
      <c r="AP792" s="512"/>
    </row>
    <row r="793" spans="1:42" ht="15.75" customHeight="1">
      <c r="A793" s="512"/>
      <c r="B793" s="512"/>
      <c r="C793" s="512"/>
      <c r="D793" s="512"/>
      <c r="E793" s="512"/>
      <c r="F793" s="512"/>
      <c r="G793" s="512"/>
      <c r="H793" s="512"/>
      <c r="I793" s="512"/>
      <c r="J793" s="512"/>
      <c r="K793" s="512"/>
      <c r="L793" s="512"/>
      <c r="M793" s="512"/>
      <c r="N793" s="512"/>
      <c r="O793" s="512"/>
      <c r="P793" s="512"/>
      <c r="Q793" s="512"/>
      <c r="R793" s="512"/>
      <c r="S793" s="512"/>
      <c r="T793" s="512"/>
      <c r="U793" s="512"/>
      <c r="V793" s="512"/>
      <c r="W793" s="512"/>
      <c r="X793" s="512"/>
      <c r="Y793" s="512"/>
      <c r="Z793" s="512"/>
      <c r="AA793" s="512"/>
      <c r="AB793" s="512"/>
      <c r="AC793" s="512"/>
      <c r="AD793" s="512"/>
      <c r="AE793" s="512"/>
      <c r="AF793" s="512"/>
      <c r="AG793" s="512"/>
      <c r="AH793" s="512"/>
      <c r="AI793" s="512"/>
      <c r="AJ793" s="512"/>
      <c r="AK793" s="512"/>
      <c r="AL793" s="512"/>
      <c r="AM793" s="512"/>
      <c r="AN793" s="512"/>
      <c r="AO793" s="512"/>
      <c r="AP793" s="512"/>
    </row>
    <row r="794" spans="1:42" ht="15.75" customHeight="1">
      <c r="A794" s="512"/>
      <c r="B794" s="512"/>
      <c r="C794" s="512"/>
      <c r="D794" s="512"/>
      <c r="E794" s="512"/>
      <c r="F794" s="512"/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/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  <c r="AO794" s="512"/>
      <c r="AP794" s="512"/>
    </row>
    <row r="795" spans="1:42" ht="15.75" customHeight="1">
      <c r="A795" s="512"/>
      <c r="B795" s="512"/>
      <c r="C795" s="512"/>
      <c r="D795" s="512"/>
      <c r="E795" s="512"/>
      <c r="F795" s="512"/>
      <c r="G795" s="512"/>
      <c r="H795" s="512"/>
      <c r="I795" s="512"/>
      <c r="J795" s="512"/>
      <c r="K795" s="512"/>
      <c r="L795" s="512"/>
      <c r="M795" s="512"/>
      <c r="N795" s="512"/>
      <c r="O795" s="512"/>
      <c r="P795" s="512"/>
      <c r="Q795" s="512"/>
      <c r="R795" s="512"/>
      <c r="S795" s="512"/>
      <c r="T795" s="512"/>
      <c r="U795" s="512"/>
      <c r="V795" s="512"/>
      <c r="W795" s="512"/>
      <c r="X795" s="512"/>
      <c r="Y795" s="512"/>
      <c r="Z795" s="512"/>
      <c r="AA795" s="512"/>
      <c r="AB795" s="512"/>
      <c r="AC795" s="512"/>
      <c r="AD795" s="512"/>
      <c r="AE795" s="512"/>
      <c r="AF795" s="512"/>
      <c r="AG795" s="512"/>
      <c r="AH795" s="512"/>
      <c r="AI795" s="512"/>
      <c r="AJ795" s="512"/>
      <c r="AK795" s="512"/>
      <c r="AL795" s="512"/>
      <c r="AM795" s="512"/>
      <c r="AN795" s="512"/>
      <c r="AO795" s="512"/>
      <c r="AP795" s="512"/>
    </row>
    <row r="796" spans="1:42" ht="15.75" customHeight="1">
      <c r="A796" s="512"/>
      <c r="B796" s="512"/>
      <c r="C796" s="512"/>
      <c r="D796" s="512"/>
      <c r="E796" s="512"/>
      <c r="F796" s="512"/>
      <c r="G796" s="512"/>
      <c r="H796" s="512"/>
      <c r="I796" s="512"/>
      <c r="J796" s="512"/>
      <c r="K796" s="512"/>
      <c r="L796" s="512"/>
      <c r="M796" s="512"/>
      <c r="N796" s="512"/>
      <c r="O796" s="512"/>
      <c r="P796" s="512"/>
      <c r="Q796" s="512"/>
      <c r="R796" s="512"/>
      <c r="S796" s="512"/>
      <c r="T796" s="512"/>
      <c r="U796" s="512"/>
      <c r="V796" s="512"/>
      <c r="W796" s="512"/>
      <c r="X796" s="512"/>
      <c r="Y796" s="512"/>
      <c r="Z796" s="512"/>
      <c r="AA796" s="512"/>
      <c r="AB796" s="512"/>
      <c r="AC796" s="512"/>
      <c r="AD796" s="512"/>
      <c r="AE796" s="512"/>
      <c r="AF796" s="512"/>
      <c r="AG796" s="512"/>
      <c r="AH796" s="512"/>
      <c r="AI796" s="512"/>
      <c r="AJ796" s="512"/>
      <c r="AK796" s="512"/>
      <c r="AL796" s="512"/>
      <c r="AM796" s="512"/>
      <c r="AN796" s="512"/>
      <c r="AO796" s="512"/>
      <c r="AP796" s="512"/>
    </row>
    <row r="797" spans="1:42" ht="15.75" customHeight="1">
      <c r="A797" s="512"/>
      <c r="B797" s="512"/>
      <c r="C797" s="512"/>
      <c r="D797" s="512"/>
      <c r="E797" s="512"/>
      <c r="F797" s="512"/>
      <c r="G797" s="512"/>
      <c r="H797" s="512"/>
      <c r="I797" s="512"/>
      <c r="J797" s="512"/>
      <c r="K797" s="512"/>
      <c r="L797" s="512"/>
      <c r="M797" s="512"/>
      <c r="N797" s="512"/>
      <c r="O797" s="512"/>
      <c r="P797" s="512"/>
      <c r="Q797" s="512"/>
      <c r="R797" s="512"/>
      <c r="S797" s="512"/>
      <c r="T797" s="512"/>
      <c r="U797" s="512"/>
      <c r="V797" s="512"/>
      <c r="W797" s="512"/>
      <c r="X797" s="512"/>
      <c r="Y797" s="512"/>
      <c r="Z797" s="512"/>
      <c r="AA797" s="512"/>
      <c r="AB797" s="512"/>
      <c r="AC797" s="512"/>
      <c r="AD797" s="512"/>
      <c r="AE797" s="512"/>
      <c r="AF797" s="512"/>
      <c r="AG797" s="512"/>
      <c r="AH797" s="512"/>
      <c r="AI797" s="512"/>
      <c r="AJ797" s="512"/>
      <c r="AK797" s="512"/>
      <c r="AL797" s="512"/>
      <c r="AM797" s="512"/>
      <c r="AN797" s="512"/>
      <c r="AO797" s="512"/>
      <c r="AP797" s="512"/>
    </row>
    <row r="798" spans="1:42" ht="15.75" customHeight="1">
      <c r="A798" s="512"/>
      <c r="B798" s="512"/>
      <c r="C798" s="512"/>
      <c r="D798" s="512"/>
      <c r="E798" s="512"/>
      <c r="F798" s="512"/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/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  <c r="AO798" s="512"/>
      <c r="AP798" s="512"/>
    </row>
    <row r="799" spans="1:42" ht="15.75" customHeight="1">
      <c r="A799" s="512"/>
      <c r="B799" s="512"/>
      <c r="C799" s="512"/>
      <c r="D799" s="512"/>
      <c r="E799" s="512"/>
      <c r="F799" s="512"/>
      <c r="G799" s="512"/>
      <c r="H799" s="512"/>
      <c r="I799" s="512"/>
      <c r="J799" s="512"/>
      <c r="K799" s="512"/>
      <c r="L799" s="512"/>
      <c r="M799" s="512"/>
      <c r="N799" s="512"/>
      <c r="O799" s="512"/>
      <c r="P799" s="512"/>
      <c r="Q799" s="512"/>
      <c r="R799" s="512"/>
      <c r="S799" s="512"/>
      <c r="T799" s="512"/>
      <c r="U799" s="512"/>
      <c r="V799" s="512"/>
      <c r="W799" s="512"/>
      <c r="X799" s="512"/>
      <c r="Y799" s="512"/>
      <c r="Z799" s="512"/>
      <c r="AA799" s="512"/>
      <c r="AB799" s="512"/>
      <c r="AC799" s="512"/>
      <c r="AD799" s="512"/>
      <c r="AE799" s="512"/>
      <c r="AF799" s="512"/>
      <c r="AG799" s="512"/>
      <c r="AH799" s="512"/>
      <c r="AI799" s="512"/>
      <c r="AJ799" s="512"/>
      <c r="AK799" s="512"/>
      <c r="AL799" s="512"/>
      <c r="AM799" s="512"/>
      <c r="AN799" s="512"/>
      <c r="AO799" s="512"/>
      <c r="AP799" s="512"/>
    </row>
    <row r="800" spans="1:42" ht="15.75" customHeight="1">
      <c r="A800" s="512"/>
      <c r="B800" s="512"/>
      <c r="C800" s="512"/>
      <c r="D800" s="512"/>
      <c r="E800" s="512"/>
      <c r="F800" s="512"/>
      <c r="G800" s="512"/>
      <c r="H800" s="512"/>
      <c r="I800" s="512"/>
      <c r="J800" s="512"/>
      <c r="K800" s="512"/>
      <c r="L800" s="512"/>
      <c r="M800" s="512"/>
      <c r="N800" s="512"/>
      <c r="O800" s="512"/>
      <c r="P800" s="512"/>
      <c r="Q800" s="512"/>
      <c r="R800" s="512"/>
      <c r="S800" s="512"/>
      <c r="T800" s="512"/>
      <c r="U800" s="512"/>
      <c r="V800" s="512"/>
      <c r="W800" s="512"/>
      <c r="X800" s="512"/>
      <c r="Y800" s="512"/>
      <c r="Z800" s="512"/>
      <c r="AA800" s="512"/>
      <c r="AB800" s="512"/>
      <c r="AC800" s="512"/>
      <c r="AD800" s="512"/>
      <c r="AE800" s="512"/>
      <c r="AF800" s="512"/>
      <c r="AG800" s="512"/>
      <c r="AH800" s="512"/>
      <c r="AI800" s="512"/>
      <c r="AJ800" s="512"/>
      <c r="AK800" s="512"/>
      <c r="AL800" s="512"/>
      <c r="AM800" s="512"/>
      <c r="AN800" s="512"/>
      <c r="AO800" s="512"/>
      <c r="AP800" s="512"/>
    </row>
    <row r="801" spans="1:42" ht="15.75" customHeight="1">
      <c r="A801" s="512"/>
      <c r="B801" s="512"/>
      <c r="C801" s="512"/>
      <c r="D801" s="512"/>
      <c r="E801" s="512"/>
      <c r="F801" s="512"/>
      <c r="G801" s="512"/>
      <c r="H801" s="512"/>
      <c r="I801" s="512"/>
      <c r="J801" s="512"/>
      <c r="K801" s="512"/>
      <c r="L801" s="512"/>
      <c r="M801" s="512"/>
      <c r="N801" s="512"/>
      <c r="O801" s="512"/>
      <c r="P801" s="512"/>
      <c r="Q801" s="512"/>
      <c r="R801" s="512"/>
      <c r="S801" s="512"/>
      <c r="T801" s="512"/>
      <c r="U801" s="512"/>
      <c r="V801" s="512"/>
      <c r="W801" s="512"/>
      <c r="X801" s="512"/>
      <c r="Y801" s="512"/>
      <c r="Z801" s="512"/>
      <c r="AA801" s="512"/>
      <c r="AB801" s="512"/>
      <c r="AC801" s="512"/>
      <c r="AD801" s="512"/>
      <c r="AE801" s="512"/>
      <c r="AF801" s="512"/>
      <c r="AG801" s="512"/>
      <c r="AH801" s="512"/>
      <c r="AI801" s="512"/>
      <c r="AJ801" s="512"/>
      <c r="AK801" s="512"/>
      <c r="AL801" s="512"/>
      <c r="AM801" s="512"/>
      <c r="AN801" s="512"/>
      <c r="AO801" s="512"/>
      <c r="AP801" s="512"/>
    </row>
    <row r="802" spans="1:42" ht="15.75" customHeight="1">
      <c r="A802" s="512"/>
      <c r="B802" s="512"/>
      <c r="C802" s="512"/>
      <c r="D802" s="512"/>
      <c r="E802" s="512"/>
      <c r="F802" s="512"/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/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  <c r="AO802" s="512"/>
      <c r="AP802" s="512"/>
    </row>
    <row r="803" spans="1:42" ht="15.75" customHeight="1">
      <c r="A803" s="512"/>
      <c r="B803" s="512"/>
      <c r="C803" s="512"/>
      <c r="D803" s="512"/>
      <c r="E803" s="512"/>
      <c r="F803" s="512"/>
      <c r="G803" s="512"/>
      <c r="H803" s="512"/>
      <c r="I803" s="512"/>
      <c r="J803" s="512"/>
      <c r="K803" s="512"/>
      <c r="L803" s="512"/>
      <c r="M803" s="512"/>
      <c r="N803" s="512"/>
      <c r="O803" s="512"/>
      <c r="P803" s="512"/>
      <c r="Q803" s="512"/>
      <c r="R803" s="512"/>
      <c r="S803" s="512"/>
      <c r="T803" s="512"/>
      <c r="U803" s="512"/>
      <c r="V803" s="512"/>
      <c r="W803" s="512"/>
      <c r="X803" s="512"/>
      <c r="Y803" s="512"/>
      <c r="Z803" s="512"/>
      <c r="AA803" s="512"/>
      <c r="AB803" s="512"/>
      <c r="AC803" s="512"/>
      <c r="AD803" s="512"/>
      <c r="AE803" s="512"/>
      <c r="AF803" s="512"/>
      <c r="AG803" s="512"/>
      <c r="AH803" s="512"/>
      <c r="AI803" s="512"/>
      <c r="AJ803" s="512"/>
      <c r="AK803" s="512"/>
      <c r="AL803" s="512"/>
      <c r="AM803" s="512"/>
      <c r="AN803" s="512"/>
      <c r="AO803" s="512"/>
      <c r="AP803" s="512"/>
    </row>
    <row r="804" spans="1:42" ht="15.75" customHeight="1">
      <c r="A804" s="512"/>
      <c r="B804" s="512"/>
      <c r="C804" s="512"/>
      <c r="D804" s="512"/>
      <c r="E804" s="512"/>
      <c r="F804" s="512"/>
      <c r="G804" s="512"/>
      <c r="H804" s="512"/>
      <c r="I804" s="512"/>
      <c r="J804" s="512"/>
      <c r="K804" s="512"/>
      <c r="L804" s="512"/>
      <c r="M804" s="512"/>
      <c r="N804" s="512"/>
      <c r="O804" s="512"/>
      <c r="P804" s="512"/>
      <c r="Q804" s="512"/>
      <c r="R804" s="512"/>
      <c r="S804" s="512"/>
      <c r="T804" s="512"/>
      <c r="U804" s="512"/>
      <c r="V804" s="512"/>
      <c r="W804" s="512"/>
      <c r="X804" s="512"/>
      <c r="Y804" s="512"/>
      <c r="Z804" s="512"/>
      <c r="AA804" s="512"/>
      <c r="AB804" s="512"/>
      <c r="AC804" s="512"/>
      <c r="AD804" s="512"/>
      <c r="AE804" s="512"/>
      <c r="AF804" s="512"/>
      <c r="AG804" s="512"/>
      <c r="AH804" s="512"/>
      <c r="AI804" s="512"/>
      <c r="AJ804" s="512"/>
      <c r="AK804" s="512"/>
      <c r="AL804" s="512"/>
      <c r="AM804" s="512"/>
      <c r="AN804" s="512"/>
      <c r="AO804" s="512"/>
      <c r="AP804" s="512"/>
    </row>
    <row r="805" spans="1:42" ht="15.75" customHeight="1">
      <c r="A805" s="512"/>
      <c r="B805" s="512"/>
      <c r="C805" s="512"/>
      <c r="D805" s="512"/>
      <c r="E805" s="512"/>
      <c r="F805" s="512"/>
      <c r="G805" s="512"/>
      <c r="H805" s="512"/>
      <c r="I805" s="512"/>
      <c r="J805" s="512"/>
      <c r="K805" s="512"/>
      <c r="L805" s="512"/>
      <c r="M805" s="512"/>
      <c r="N805" s="512"/>
      <c r="O805" s="512"/>
      <c r="P805" s="512"/>
      <c r="Q805" s="512"/>
      <c r="R805" s="512"/>
      <c r="S805" s="512"/>
      <c r="T805" s="512"/>
      <c r="U805" s="512"/>
      <c r="V805" s="512"/>
      <c r="W805" s="512"/>
      <c r="X805" s="512"/>
      <c r="Y805" s="512"/>
      <c r="Z805" s="512"/>
      <c r="AA805" s="512"/>
      <c r="AB805" s="512"/>
      <c r="AC805" s="512"/>
      <c r="AD805" s="512"/>
      <c r="AE805" s="512"/>
      <c r="AF805" s="512"/>
      <c r="AG805" s="512"/>
      <c r="AH805" s="512"/>
      <c r="AI805" s="512"/>
      <c r="AJ805" s="512"/>
      <c r="AK805" s="512"/>
      <c r="AL805" s="512"/>
      <c r="AM805" s="512"/>
      <c r="AN805" s="512"/>
      <c r="AO805" s="512"/>
      <c r="AP805" s="512"/>
    </row>
    <row r="806" spans="1:42" ht="15.75" customHeight="1">
      <c r="A806" s="512"/>
      <c r="B806" s="512"/>
      <c r="C806" s="512"/>
      <c r="D806" s="512"/>
      <c r="E806" s="512"/>
      <c r="F806" s="512"/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/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  <c r="AO806" s="512"/>
      <c r="AP806" s="512"/>
    </row>
    <row r="807" spans="1:42" ht="15.75" customHeight="1">
      <c r="A807" s="512"/>
      <c r="B807" s="512"/>
      <c r="C807" s="512"/>
      <c r="D807" s="512"/>
      <c r="E807" s="512"/>
      <c r="F807" s="512"/>
      <c r="G807" s="512"/>
      <c r="H807" s="512"/>
      <c r="I807" s="512"/>
      <c r="J807" s="512"/>
      <c r="K807" s="512"/>
      <c r="L807" s="512"/>
      <c r="M807" s="512"/>
      <c r="N807" s="512"/>
      <c r="O807" s="512"/>
      <c r="P807" s="512"/>
      <c r="Q807" s="512"/>
      <c r="R807" s="512"/>
      <c r="S807" s="512"/>
      <c r="T807" s="512"/>
      <c r="U807" s="512"/>
      <c r="V807" s="512"/>
      <c r="W807" s="512"/>
      <c r="X807" s="512"/>
      <c r="Y807" s="512"/>
      <c r="Z807" s="512"/>
      <c r="AA807" s="512"/>
      <c r="AB807" s="512"/>
      <c r="AC807" s="512"/>
      <c r="AD807" s="512"/>
      <c r="AE807" s="512"/>
      <c r="AF807" s="512"/>
      <c r="AG807" s="512"/>
      <c r="AH807" s="512"/>
      <c r="AI807" s="512"/>
      <c r="AJ807" s="512"/>
      <c r="AK807" s="512"/>
      <c r="AL807" s="512"/>
      <c r="AM807" s="512"/>
      <c r="AN807" s="512"/>
      <c r="AO807" s="512"/>
      <c r="AP807" s="512"/>
    </row>
    <row r="808" spans="1:42" ht="15.75" customHeight="1">
      <c r="A808" s="512"/>
      <c r="B808" s="512"/>
      <c r="C808" s="512"/>
      <c r="D808" s="512"/>
      <c r="E808" s="512"/>
      <c r="F808" s="512"/>
      <c r="G808" s="512"/>
      <c r="H808" s="512"/>
      <c r="I808" s="512"/>
      <c r="J808" s="512"/>
      <c r="K808" s="512"/>
      <c r="L808" s="512"/>
      <c r="M808" s="512"/>
      <c r="N808" s="512"/>
      <c r="O808" s="512"/>
      <c r="P808" s="512"/>
      <c r="Q808" s="512"/>
      <c r="R808" s="512"/>
      <c r="S808" s="512"/>
      <c r="T808" s="512"/>
      <c r="U808" s="512"/>
      <c r="V808" s="512"/>
      <c r="W808" s="512"/>
      <c r="X808" s="512"/>
      <c r="Y808" s="512"/>
      <c r="Z808" s="512"/>
      <c r="AA808" s="512"/>
      <c r="AB808" s="512"/>
      <c r="AC808" s="512"/>
      <c r="AD808" s="512"/>
      <c r="AE808" s="512"/>
      <c r="AF808" s="512"/>
      <c r="AG808" s="512"/>
      <c r="AH808" s="512"/>
      <c r="AI808" s="512"/>
      <c r="AJ808" s="512"/>
      <c r="AK808" s="512"/>
      <c r="AL808" s="512"/>
      <c r="AM808" s="512"/>
      <c r="AN808" s="512"/>
      <c r="AO808" s="512"/>
      <c r="AP808" s="512"/>
    </row>
    <row r="809" spans="1:42" ht="15.75" customHeight="1">
      <c r="A809" s="512"/>
      <c r="B809" s="512"/>
      <c r="C809" s="512"/>
      <c r="D809" s="512"/>
      <c r="E809" s="512"/>
      <c r="F809" s="512"/>
      <c r="G809" s="512"/>
      <c r="H809" s="512"/>
      <c r="I809" s="512"/>
      <c r="J809" s="512"/>
      <c r="K809" s="512"/>
      <c r="L809" s="512"/>
      <c r="M809" s="512"/>
      <c r="N809" s="512"/>
      <c r="O809" s="512"/>
      <c r="P809" s="512"/>
      <c r="Q809" s="512"/>
      <c r="R809" s="512"/>
      <c r="S809" s="512"/>
      <c r="T809" s="512"/>
      <c r="U809" s="512"/>
      <c r="V809" s="512"/>
      <c r="W809" s="512"/>
      <c r="X809" s="512"/>
      <c r="Y809" s="512"/>
      <c r="Z809" s="512"/>
      <c r="AA809" s="512"/>
      <c r="AB809" s="512"/>
      <c r="AC809" s="512"/>
      <c r="AD809" s="512"/>
      <c r="AE809" s="512"/>
      <c r="AF809" s="512"/>
      <c r="AG809" s="512"/>
      <c r="AH809" s="512"/>
      <c r="AI809" s="512"/>
      <c r="AJ809" s="512"/>
      <c r="AK809" s="512"/>
      <c r="AL809" s="512"/>
      <c r="AM809" s="512"/>
      <c r="AN809" s="512"/>
      <c r="AO809" s="512"/>
      <c r="AP809" s="512"/>
    </row>
    <row r="810" spans="1:42" ht="15.75" customHeight="1">
      <c r="A810" s="512"/>
      <c r="B810" s="512"/>
      <c r="C810" s="512"/>
      <c r="D810" s="512"/>
      <c r="E810" s="512"/>
      <c r="F810" s="512"/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/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  <c r="AO810" s="512"/>
      <c r="AP810" s="512"/>
    </row>
    <row r="811" spans="1:42" ht="15.75" customHeight="1">
      <c r="A811" s="512"/>
      <c r="B811" s="512"/>
      <c r="C811" s="512"/>
      <c r="D811" s="512"/>
      <c r="E811" s="512"/>
      <c r="F811" s="512"/>
      <c r="G811" s="512"/>
      <c r="H811" s="512"/>
      <c r="I811" s="512"/>
      <c r="J811" s="512"/>
      <c r="K811" s="512"/>
      <c r="L811" s="512"/>
      <c r="M811" s="512"/>
      <c r="N811" s="512"/>
      <c r="O811" s="512"/>
      <c r="P811" s="512"/>
      <c r="Q811" s="512"/>
      <c r="R811" s="512"/>
      <c r="S811" s="512"/>
      <c r="T811" s="512"/>
      <c r="U811" s="512"/>
      <c r="V811" s="512"/>
      <c r="W811" s="512"/>
      <c r="X811" s="512"/>
      <c r="Y811" s="512"/>
      <c r="Z811" s="512"/>
      <c r="AA811" s="512"/>
      <c r="AB811" s="512"/>
      <c r="AC811" s="512"/>
      <c r="AD811" s="512"/>
      <c r="AE811" s="512"/>
      <c r="AF811" s="512"/>
      <c r="AG811" s="512"/>
      <c r="AH811" s="512"/>
      <c r="AI811" s="512"/>
      <c r="AJ811" s="512"/>
      <c r="AK811" s="512"/>
      <c r="AL811" s="512"/>
      <c r="AM811" s="512"/>
      <c r="AN811" s="512"/>
      <c r="AO811" s="512"/>
      <c r="AP811" s="512"/>
    </row>
    <row r="812" spans="1:42" ht="15.75" customHeight="1">
      <c r="A812" s="512"/>
      <c r="B812" s="512"/>
      <c r="C812" s="512"/>
      <c r="D812" s="512"/>
      <c r="E812" s="512"/>
      <c r="F812" s="512"/>
      <c r="G812" s="512"/>
      <c r="H812" s="512"/>
      <c r="I812" s="512"/>
      <c r="J812" s="512"/>
      <c r="K812" s="512"/>
      <c r="L812" s="512"/>
      <c r="M812" s="512"/>
      <c r="N812" s="512"/>
      <c r="O812" s="512"/>
      <c r="P812" s="512"/>
      <c r="Q812" s="512"/>
      <c r="R812" s="512"/>
      <c r="S812" s="512"/>
      <c r="T812" s="512"/>
      <c r="U812" s="512"/>
      <c r="V812" s="512"/>
      <c r="W812" s="512"/>
      <c r="X812" s="512"/>
      <c r="Y812" s="512"/>
      <c r="Z812" s="512"/>
      <c r="AA812" s="512"/>
      <c r="AB812" s="512"/>
      <c r="AC812" s="512"/>
      <c r="AD812" s="512"/>
      <c r="AE812" s="512"/>
      <c r="AF812" s="512"/>
      <c r="AG812" s="512"/>
      <c r="AH812" s="512"/>
      <c r="AI812" s="512"/>
      <c r="AJ812" s="512"/>
      <c r="AK812" s="512"/>
      <c r="AL812" s="512"/>
      <c r="AM812" s="512"/>
      <c r="AN812" s="512"/>
      <c r="AO812" s="512"/>
      <c r="AP812" s="512"/>
    </row>
    <row r="813" spans="1:42" ht="15.75" customHeight="1">
      <c r="A813" s="512"/>
      <c r="B813" s="512"/>
      <c r="C813" s="512"/>
      <c r="D813" s="512"/>
      <c r="E813" s="512"/>
      <c r="F813" s="512"/>
      <c r="G813" s="512"/>
      <c r="H813" s="512"/>
      <c r="I813" s="512"/>
      <c r="J813" s="512"/>
      <c r="K813" s="512"/>
      <c r="L813" s="512"/>
      <c r="M813" s="512"/>
      <c r="N813" s="512"/>
      <c r="O813" s="512"/>
      <c r="P813" s="512"/>
      <c r="Q813" s="512"/>
      <c r="R813" s="512"/>
      <c r="S813" s="512"/>
      <c r="T813" s="512"/>
      <c r="U813" s="512"/>
      <c r="V813" s="512"/>
      <c r="W813" s="512"/>
      <c r="X813" s="512"/>
      <c r="Y813" s="512"/>
      <c r="Z813" s="512"/>
      <c r="AA813" s="512"/>
      <c r="AB813" s="512"/>
      <c r="AC813" s="512"/>
      <c r="AD813" s="512"/>
      <c r="AE813" s="512"/>
      <c r="AF813" s="512"/>
      <c r="AG813" s="512"/>
      <c r="AH813" s="512"/>
      <c r="AI813" s="512"/>
      <c r="AJ813" s="512"/>
      <c r="AK813" s="512"/>
      <c r="AL813" s="512"/>
      <c r="AM813" s="512"/>
      <c r="AN813" s="512"/>
      <c r="AO813" s="512"/>
      <c r="AP813" s="512"/>
    </row>
    <row r="814" spans="1:42" ht="15.75" customHeight="1">
      <c r="A814" s="512"/>
      <c r="B814" s="512"/>
      <c r="C814" s="512"/>
      <c r="D814" s="512"/>
      <c r="E814" s="512"/>
      <c r="F814" s="512"/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/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  <c r="AO814" s="512"/>
      <c r="AP814" s="512"/>
    </row>
    <row r="815" spans="1:42" ht="15.75" customHeight="1">
      <c r="A815" s="512"/>
      <c r="B815" s="512"/>
      <c r="C815" s="512"/>
      <c r="D815" s="512"/>
      <c r="E815" s="512"/>
      <c r="F815" s="512"/>
      <c r="G815" s="512"/>
      <c r="H815" s="512"/>
      <c r="I815" s="512"/>
      <c r="J815" s="512"/>
      <c r="K815" s="512"/>
      <c r="L815" s="512"/>
      <c r="M815" s="512"/>
      <c r="N815" s="512"/>
      <c r="O815" s="512"/>
      <c r="P815" s="512"/>
      <c r="Q815" s="512"/>
      <c r="R815" s="512"/>
      <c r="S815" s="512"/>
      <c r="T815" s="512"/>
      <c r="U815" s="512"/>
      <c r="V815" s="512"/>
      <c r="W815" s="512"/>
      <c r="X815" s="512"/>
      <c r="Y815" s="512"/>
      <c r="Z815" s="512"/>
      <c r="AA815" s="512"/>
      <c r="AB815" s="512"/>
      <c r="AC815" s="512"/>
      <c r="AD815" s="512"/>
      <c r="AE815" s="512"/>
      <c r="AF815" s="512"/>
      <c r="AG815" s="512"/>
      <c r="AH815" s="512"/>
      <c r="AI815" s="512"/>
      <c r="AJ815" s="512"/>
      <c r="AK815" s="512"/>
      <c r="AL815" s="512"/>
      <c r="AM815" s="512"/>
      <c r="AN815" s="512"/>
      <c r="AO815" s="512"/>
      <c r="AP815" s="512"/>
    </row>
    <row r="816" spans="1:42" ht="15.75" customHeight="1">
      <c r="A816" s="512"/>
      <c r="B816" s="512"/>
      <c r="C816" s="512"/>
      <c r="D816" s="512"/>
      <c r="E816" s="512"/>
      <c r="F816" s="512"/>
      <c r="G816" s="512"/>
      <c r="H816" s="512"/>
      <c r="I816" s="512"/>
      <c r="J816" s="512"/>
      <c r="K816" s="512"/>
      <c r="L816" s="512"/>
      <c r="M816" s="512"/>
      <c r="N816" s="512"/>
      <c r="O816" s="512"/>
      <c r="P816" s="512"/>
      <c r="Q816" s="512"/>
      <c r="R816" s="512"/>
      <c r="S816" s="512"/>
      <c r="T816" s="512"/>
      <c r="U816" s="512"/>
      <c r="V816" s="512"/>
      <c r="W816" s="512"/>
      <c r="X816" s="512"/>
      <c r="Y816" s="512"/>
      <c r="Z816" s="512"/>
      <c r="AA816" s="512"/>
      <c r="AB816" s="512"/>
      <c r="AC816" s="512"/>
      <c r="AD816" s="512"/>
      <c r="AE816" s="512"/>
      <c r="AF816" s="512"/>
      <c r="AG816" s="512"/>
      <c r="AH816" s="512"/>
      <c r="AI816" s="512"/>
      <c r="AJ816" s="512"/>
      <c r="AK816" s="512"/>
      <c r="AL816" s="512"/>
      <c r="AM816" s="512"/>
      <c r="AN816" s="512"/>
      <c r="AO816" s="512"/>
      <c r="AP816" s="512"/>
    </row>
    <row r="817" spans="1:42" ht="15.75" customHeight="1">
      <c r="A817" s="512"/>
      <c r="B817" s="512"/>
      <c r="C817" s="512"/>
      <c r="D817" s="512"/>
      <c r="E817" s="512"/>
      <c r="F817" s="512"/>
      <c r="G817" s="512"/>
      <c r="H817" s="512"/>
      <c r="I817" s="512"/>
      <c r="J817" s="512"/>
      <c r="K817" s="512"/>
      <c r="L817" s="512"/>
      <c r="M817" s="512"/>
      <c r="N817" s="512"/>
      <c r="O817" s="512"/>
      <c r="P817" s="512"/>
      <c r="Q817" s="512"/>
      <c r="R817" s="512"/>
      <c r="S817" s="512"/>
      <c r="T817" s="512"/>
      <c r="U817" s="512"/>
      <c r="V817" s="512"/>
      <c r="W817" s="512"/>
      <c r="X817" s="512"/>
      <c r="Y817" s="512"/>
      <c r="Z817" s="512"/>
      <c r="AA817" s="512"/>
      <c r="AB817" s="512"/>
      <c r="AC817" s="512"/>
      <c r="AD817" s="512"/>
      <c r="AE817" s="512"/>
      <c r="AF817" s="512"/>
      <c r="AG817" s="512"/>
      <c r="AH817" s="512"/>
      <c r="AI817" s="512"/>
      <c r="AJ817" s="512"/>
      <c r="AK817" s="512"/>
      <c r="AL817" s="512"/>
      <c r="AM817" s="512"/>
      <c r="AN817" s="512"/>
      <c r="AO817" s="512"/>
      <c r="AP817" s="512"/>
    </row>
    <row r="818" spans="1:42" ht="15.75" customHeight="1">
      <c r="A818" s="512"/>
      <c r="B818" s="512"/>
      <c r="C818" s="512"/>
      <c r="D818" s="512"/>
      <c r="E818" s="512"/>
      <c r="F818" s="512"/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/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  <c r="AO818" s="512"/>
      <c r="AP818" s="512"/>
    </row>
    <row r="819" spans="1:42" ht="15.75" customHeight="1">
      <c r="A819" s="512"/>
      <c r="B819" s="512"/>
      <c r="C819" s="512"/>
      <c r="D819" s="512"/>
      <c r="E819" s="512"/>
      <c r="F819" s="512"/>
      <c r="G819" s="512"/>
      <c r="H819" s="512"/>
      <c r="I819" s="512"/>
      <c r="J819" s="512"/>
      <c r="K819" s="512"/>
      <c r="L819" s="512"/>
      <c r="M819" s="512"/>
      <c r="N819" s="512"/>
      <c r="O819" s="512"/>
      <c r="P819" s="512"/>
      <c r="Q819" s="512"/>
      <c r="R819" s="512"/>
      <c r="S819" s="512"/>
      <c r="T819" s="512"/>
      <c r="U819" s="512"/>
      <c r="V819" s="512"/>
      <c r="W819" s="512"/>
      <c r="X819" s="512"/>
      <c r="Y819" s="512"/>
      <c r="Z819" s="512"/>
      <c r="AA819" s="512"/>
      <c r="AB819" s="512"/>
      <c r="AC819" s="512"/>
      <c r="AD819" s="512"/>
      <c r="AE819" s="512"/>
      <c r="AF819" s="512"/>
      <c r="AG819" s="512"/>
      <c r="AH819" s="512"/>
      <c r="AI819" s="512"/>
      <c r="AJ819" s="512"/>
      <c r="AK819" s="512"/>
      <c r="AL819" s="512"/>
      <c r="AM819" s="512"/>
      <c r="AN819" s="512"/>
      <c r="AO819" s="512"/>
      <c r="AP819" s="512"/>
    </row>
    <row r="820" spans="1:42" ht="15.75" customHeight="1">
      <c r="A820" s="512"/>
      <c r="B820" s="512"/>
      <c r="C820" s="512"/>
      <c r="D820" s="512"/>
      <c r="E820" s="512"/>
      <c r="F820" s="512"/>
      <c r="G820" s="512"/>
      <c r="H820" s="512"/>
      <c r="I820" s="512"/>
      <c r="J820" s="512"/>
      <c r="K820" s="512"/>
      <c r="L820" s="512"/>
      <c r="M820" s="512"/>
      <c r="N820" s="512"/>
      <c r="O820" s="512"/>
      <c r="P820" s="512"/>
      <c r="Q820" s="512"/>
      <c r="R820" s="512"/>
      <c r="S820" s="512"/>
      <c r="T820" s="512"/>
      <c r="U820" s="512"/>
      <c r="V820" s="512"/>
      <c r="W820" s="512"/>
      <c r="X820" s="512"/>
      <c r="Y820" s="512"/>
      <c r="Z820" s="512"/>
      <c r="AA820" s="512"/>
      <c r="AB820" s="512"/>
      <c r="AC820" s="512"/>
      <c r="AD820" s="512"/>
      <c r="AE820" s="512"/>
      <c r="AF820" s="512"/>
      <c r="AG820" s="512"/>
      <c r="AH820" s="512"/>
      <c r="AI820" s="512"/>
      <c r="AJ820" s="512"/>
      <c r="AK820" s="512"/>
      <c r="AL820" s="512"/>
      <c r="AM820" s="512"/>
      <c r="AN820" s="512"/>
      <c r="AO820" s="512"/>
      <c r="AP820" s="512"/>
    </row>
    <row r="821" spans="1:42" ht="15.75" customHeight="1">
      <c r="A821" s="512"/>
      <c r="B821" s="512"/>
      <c r="C821" s="512"/>
      <c r="D821" s="512"/>
      <c r="E821" s="512"/>
      <c r="F821" s="512"/>
      <c r="G821" s="512"/>
      <c r="H821" s="512"/>
      <c r="I821" s="512"/>
      <c r="J821" s="512"/>
      <c r="K821" s="512"/>
      <c r="L821" s="512"/>
      <c r="M821" s="512"/>
      <c r="N821" s="512"/>
      <c r="O821" s="512"/>
      <c r="P821" s="512"/>
      <c r="Q821" s="512"/>
      <c r="R821" s="512"/>
      <c r="S821" s="512"/>
      <c r="T821" s="512"/>
      <c r="U821" s="512"/>
      <c r="V821" s="512"/>
      <c r="W821" s="512"/>
      <c r="X821" s="512"/>
      <c r="Y821" s="512"/>
      <c r="Z821" s="512"/>
      <c r="AA821" s="512"/>
      <c r="AB821" s="512"/>
      <c r="AC821" s="512"/>
      <c r="AD821" s="512"/>
      <c r="AE821" s="512"/>
      <c r="AF821" s="512"/>
      <c r="AG821" s="512"/>
      <c r="AH821" s="512"/>
      <c r="AI821" s="512"/>
      <c r="AJ821" s="512"/>
      <c r="AK821" s="512"/>
      <c r="AL821" s="512"/>
      <c r="AM821" s="512"/>
      <c r="AN821" s="512"/>
      <c r="AO821" s="512"/>
      <c r="AP821" s="512"/>
    </row>
    <row r="822" spans="1:42" ht="15.75" customHeight="1">
      <c r="A822" s="512"/>
      <c r="B822" s="512"/>
      <c r="C822" s="512"/>
      <c r="D822" s="512"/>
      <c r="E822" s="512"/>
      <c r="F822" s="512"/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/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  <c r="AO822" s="512"/>
      <c r="AP822" s="512"/>
    </row>
    <row r="823" spans="1:42" ht="15.75" customHeight="1">
      <c r="A823" s="512"/>
      <c r="B823" s="512"/>
      <c r="C823" s="512"/>
      <c r="D823" s="512"/>
      <c r="E823" s="512"/>
      <c r="F823" s="512"/>
      <c r="G823" s="512"/>
      <c r="H823" s="512"/>
      <c r="I823" s="512"/>
      <c r="J823" s="512"/>
      <c r="K823" s="512"/>
      <c r="L823" s="512"/>
      <c r="M823" s="512"/>
      <c r="N823" s="512"/>
      <c r="O823" s="512"/>
      <c r="P823" s="512"/>
      <c r="Q823" s="512"/>
      <c r="R823" s="512"/>
      <c r="S823" s="512"/>
      <c r="T823" s="512"/>
      <c r="U823" s="512"/>
      <c r="V823" s="512"/>
      <c r="W823" s="512"/>
      <c r="X823" s="512"/>
      <c r="Y823" s="512"/>
      <c r="Z823" s="512"/>
      <c r="AA823" s="512"/>
      <c r="AB823" s="512"/>
      <c r="AC823" s="512"/>
      <c r="AD823" s="512"/>
      <c r="AE823" s="512"/>
      <c r="AF823" s="512"/>
      <c r="AG823" s="512"/>
      <c r="AH823" s="512"/>
      <c r="AI823" s="512"/>
      <c r="AJ823" s="512"/>
      <c r="AK823" s="512"/>
      <c r="AL823" s="512"/>
      <c r="AM823" s="512"/>
      <c r="AN823" s="512"/>
      <c r="AO823" s="512"/>
      <c r="AP823" s="512"/>
    </row>
    <row r="824" spans="1:42" ht="15.75" customHeight="1">
      <c r="A824" s="512"/>
      <c r="B824" s="512"/>
      <c r="C824" s="512"/>
      <c r="D824" s="512"/>
      <c r="E824" s="512"/>
      <c r="F824" s="512"/>
      <c r="G824" s="512"/>
      <c r="H824" s="512"/>
      <c r="I824" s="512"/>
      <c r="J824" s="512"/>
      <c r="K824" s="512"/>
      <c r="L824" s="512"/>
      <c r="M824" s="512"/>
      <c r="N824" s="512"/>
      <c r="O824" s="512"/>
      <c r="P824" s="512"/>
      <c r="Q824" s="512"/>
      <c r="R824" s="512"/>
      <c r="S824" s="512"/>
      <c r="T824" s="512"/>
      <c r="U824" s="512"/>
      <c r="V824" s="512"/>
      <c r="W824" s="512"/>
      <c r="X824" s="512"/>
      <c r="Y824" s="512"/>
      <c r="Z824" s="512"/>
      <c r="AA824" s="512"/>
      <c r="AB824" s="512"/>
      <c r="AC824" s="512"/>
      <c r="AD824" s="512"/>
      <c r="AE824" s="512"/>
      <c r="AF824" s="512"/>
      <c r="AG824" s="512"/>
      <c r="AH824" s="512"/>
      <c r="AI824" s="512"/>
      <c r="AJ824" s="512"/>
      <c r="AK824" s="512"/>
      <c r="AL824" s="512"/>
      <c r="AM824" s="512"/>
      <c r="AN824" s="512"/>
      <c r="AO824" s="512"/>
      <c r="AP824" s="512"/>
    </row>
    <row r="825" spans="1:42" ht="15.75" customHeight="1">
      <c r="A825" s="512"/>
      <c r="B825" s="512"/>
      <c r="C825" s="512"/>
      <c r="D825" s="512"/>
      <c r="E825" s="512"/>
      <c r="F825" s="512"/>
      <c r="G825" s="512"/>
      <c r="H825" s="512"/>
      <c r="I825" s="512"/>
      <c r="J825" s="512"/>
      <c r="K825" s="512"/>
      <c r="L825" s="512"/>
      <c r="M825" s="512"/>
      <c r="N825" s="512"/>
      <c r="O825" s="512"/>
      <c r="P825" s="512"/>
      <c r="Q825" s="512"/>
      <c r="R825" s="512"/>
      <c r="S825" s="512"/>
      <c r="T825" s="512"/>
      <c r="U825" s="512"/>
      <c r="V825" s="512"/>
      <c r="W825" s="512"/>
      <c r="X825" s="512"/>
      <c r="Y825" s="512"/>
      <c r="Z825" s="512"/>
      <c r="AA825" s="512"/>
      <c r="AB825" s="512"/>
      <c r="AC825" s="512"/>
      <c r="AD825" s="512"/>
      <c r="AE825" s="512"/>
      <c r="AF825" s="512"/>
      <c r="AG825" s="512"/>
      <c r="AH825" s="512"/>
      <c r="AI825" s="512"/>
      <c r="AJ825" s="512"/>
      <c r="AK825" s="512"/>
      <c r="AL825" s="512"/>
      <c r="AM825" s="512"/>
      <c r="AN825" s="512"/>
      <c r="AO825" s="512"/>
      <c r="AP825" s="512"/>
    </row>
    <row r="826" spans="1:42" ht="15.75" customHeight="1">
      <c r="A826" s="512"/>
      <c r="B826" s="512"/>
      <c r="C826" s="512"/>
      <c r="D826" s="512"/>
      <c r="E826" s="512"/>
      <c r="F826" s="512"/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/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  <c r="AO826" s="512"/>
      <c r="AP826" s="512"/>
    </row>
    <row r="827" spans="1:42" ht="15.75" customHeight="1">
      <c r="A827" s="512"/>
      <c r="B827" s="512"/>
      <c r="C827" s="512"/>
      <c r="D827" s="512"/>
      <c r="E827" s="512"/>
      <c r="F827" s="512"/>
      <c r="G827" s="512"/>
      <c r="H827" s="512"/>
      <c r="I827" s="512"/>
      <c r="J827" s="512"/>
      <c r="K827" s="512"/>
      <c r="L827" s="512"/>
      <c r="M827" s="512"/>
      <c r="N827" s="512"/>
      <c r="O827" s="512"/>
      <c r="P827" s="512"/>
      <c r="Q827" s="512"/>
      <c r="R827" s="512"/>
      <c r="S827" s="512"/>
      <c r="T827" s="512"/>
      <c r="U827" s="512"/>
      <c r="V827" s="512"/>
      <c r="W827" s="512"/>
      <c r="X827" s="512"/>
      <c r="Y827" s="512"/>
      <c r="Z827" s="512"/>
      <c r="AA827" s="512"/>
      <c r="AB827" s="512"/>
      <c r="AC827" s="512"/>
      <c r="AD827" s="512"/>
      <c r="AE827" s="512"/>
      <c r="AF827" s="512"/>
      <c r="AG827" s="512"/>
      <c r="AH827" s="512"/>
      <c r="AI827" s="512"/>
      <c r="AJ827" s="512"/>
      <c r="AK827" s="512"/>
      <c r="AL827" s="512"/>
      <c r="AM827" s="512"/>
      <c r="AN827" s="512"/>
      <c r="AO827" s="512"/>
      <c r="AP827" s="512"/>
    </row>
    <row r="828" spans="1:42" ht="15.75" customHeight="1">
      <c r="A828" s="512"/>
      <c r="B828" s="512"/>
      <c r="C828" s="512"/>
      <c r="D828" s="512"/>
      <c r="E828" s="512"/>
      <c r="F828" s="512"/>
      <c r="G828" s="512"/>
      <c r="H828" s="512"/>
      <c r="I828" s="512"/>
      <c r="J828" s="512"/>
      <c r="K828" s="512"/>
      <c r="L828" s="512"/>
      <c r="M828" s="512"/>
      <c r="N828" s="512"/>
      <c r="O828" s="512"/>
      <c r="P828" s="512"/>
      <c r="Q828" s="512"/>
      <c r="R828" s="512"/>
      <c r="S828" s="512"/>
      <c r="T828" s="512"/>
      <c r="U828" s="512"/>
      <c r="V828" s="512"/>
      <c r="W828" s="512"/>
      <c r="X828" s="512"/>
      <c r="Y828" s="512"/>
      <c r="Z828" s="512"/>
      <c r="AA828" s="512"/>
      <c r="AB828" s="512"/>
      <c r="AC828" s="512"/>
      <c r="AD828" s="512"/>
      <c r="AE828" s="512"/>
      <c r="AF828" s="512"/>
      <c r="AG828" s="512"/>
      <c r="AH828" s="512"/>
      <c r="AI828" s="512"/>
      <c r="AJ828" s="512"/>
      <c r="AK828" s="512"/>
      <c r="AL828" s="512"/>
      <c r="AM828" s="512"/>
      <c r="AN828" s="512"/>
      <c r="AO828" s="512"/>
      <c r="AP828" s="512"/>
    </row>
    <row r="829" spans="1:42" ht="15.75" customHeight="1">
      <c r="A829" s="512"/>
      <c r="B829" s="512"/>
      <c r="C829" s="512"/>
      <c r="D829" s="512"/>
      <c r="E829" s="512"/>
      <c r="F829" s="512"/>
      <c r="G829" s="512"/>
      <c r="H829" s="512"/>
      <c r="I829" s="512"/>
      <c r="J829" s="512"/>
      <c r="K829" s="512"/>
      <c r="L829" s="512"/>
      <c r="M829" s="512"/>
      <c r="N829" s="512"/>
      <c r="O829" s="512"/>
      <c r="P829" s="512"/>
      <c r="Q829" s="512"/>
      <c r="R829" s="512"/>
      <c r="S829" s="512"/>
      <c r="T829" s="512"/>
      <c r="U829" s="512"/>
      <c r="V829" s="512"/>
      <c r="W829" s="512"/>
      <c r="X829" s="512"/>
      <c r="Y829" s="512"/>
      <c r="Z829" s="512"/>
      <c r="AA829" s="512"/>
      <c r="AB829" s="512"/>
      <c r="AC829" s="512"/>
      <c r="AD829" s="512"/>
      <c r="AE829" s="512"/>
      <c r="AF829" s="512"/>
      <c r="AG829" s="512"/>
      <c r="AH829" s="512"/>
      <c r="AI829" s="512"/>
      <c r="AJ829" s="512"/>
      <c r="AK829" s="512"/>
      <c r="AL829" s="512"/>
      <c r="AM829" s="512"/>
      <c r="AN829" s="512"/>
      <c r="AO829" s="512"/>
      <c r="AP829" s="512"/>
    </row>
    <row r="830" spans="1:42" ht="15.75" customHeight="1">
      <c r="A830" s="512"/>
      <c r="B830" s="512"/>
      <c r="C830" s="512"/>
      <c r="D830" s="512"/>
      <c r="E830" s="512"/>
      <c r="F830" s="512"/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/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  <c r="AO830" s="512"/>
      <c r="AP830" s="512"/>
    </row>
    <row r="831" spans="1:42" ht="15.75" customHeight="1">
      <c r="A831" s="512"/>
      <c r="B831" s="512"/>
      <c r="C831" s="512"/>
      <c r="D831" s="512"/>
      <c r="E831" s="512"/>
      <c r="F831" s="512"/>
      <c r="G831" s="512"/>
      <c r="H831" s="512"/>
      <c r="I831" s="512"/>
      <c r="J831" s="512"/>
      <c r="K831" s="512"/>
      <c r="L831" s="512"/>
      <c r="M831" s="512"/>
      <c r="N831" s="512"/>
      <c r="O831" s="512"/>
      <c r="P831" s="512"/>
      <c r="Q831" s="512"/>
      <c r="R831" s="512"/>
      <c r="S831" s="512"/>
      <c r="T831" s="512"/>
      <c r="U831" s="512"/>
      <c r="V831" s="512"/>
      <c r="W831" s="512"/>
      <c r="X831" s="512"/>
      <c r="Y831" s="512"/>
      <c r="Z831" s="512"/>
      <c r="AA831" s="512"/>
      <c r="AB831" s="512"/>
      <c r="AC831" s="512"/>
      <c r="AD831" s="512"/>
      <c r="AE831" s="512"/>
      <c r="AF831" s="512"/>
      <c r="AG831" s="512"/>
      <c r="AH831" s="512"/>
      <c r="AI831" s="512"/>
      <c r="AJ831" s="512"/>
      <c r="AK831" s="512"/>
      <c r="AL831" s="512"/>
      <c r="AM831" s="512"/>
      <c r="AN831" s="512"/>
      <c r="AO831" s="512"/>
      <c r="AP831" s="512"/>
    </row>
    <row r="832" spans="1:42" ht="15.75" customHeight="1">
      <c r="A832" s="512"/>
      <c r="B832" s="512"/>
      <c r="C832" s="512"/>
      <c r="D832" s="512"/>
      <c r="E832" s="512"/>
      <c r="F832" s="512"/>
      <c r="G832" s="512"/>
      <c r="H832" s="512"/>
      <c r="I832" s="512"/>
      <c r="J832" s="512"/>
      <c r="K832" s="512"/>
      <c r="L832" s="512"/>
      <c r="M832" s="512"/>
      <c r="N832" s="512"/>
      <c r="O832" s="512"/>
      <c r="P832" s="512"/>
      <c r="Q832" s="512"/>
      <c r="R832" s="512"/>
      <c r="S832" s="512"/>
      <c r="T832" s="512"/>
      <c r="U832" s="512"/>
      <c r="V832" s="512"/>
      <c r="W832" s="512"/>
      <c r="X832" s="512"/>
      <c r="Y832" s="512"/>
      <c r="Z832" s="512"/>
      <c r="AA832" s="512"/>
      <c r="AB832" s="512"/>
      <c r="AC832" s="512"/>
      <c r="AD832" s="512"/>
      <c r="AE832" s="512"/>
      <c r="AF832" s="512"/>
      <c r="AG832" s="512"/>
      <c r="AH832" s="512"/>
      <c r="AI832" s="512"/>
      <c r="AJ832" s="512"/>
      <c r="AK832" s="512"/>
      <c r="AL832" s="512"/>
      <c r="AM832" s="512"/>
      <c r="AN832" s="512"/>
      <c r="AO832" s="512"/>
      <c r="AP832" s="512"/>
    </row>
    <row r="833" spans="1:42" ht="15.75" customHeight="1">
      <c r="A833" s="512"/>
      <c r="B833" s="512"/>
      <c r="C833" s="512"/>
      <c r="D833" s="512"/>
      <c r="E833" s="512"/>
      <c r="F833" s="512"/>
      <c r="G833" s="512"/>
      <c r="H833" s="512"/>
      <c r="I833" s="512"/>
      <c r="J833" s="512"/>
      <c r="K833" s="512"/>
      <c r="L833" s="512"/>
      <c r="M833" s="512"/>
      <c r="N833" s="512"/>
      <c r="O833" s="512"/>
      <c r="P833" s="512"/>
      <c r="Q833" s="512"/>
      <c r="R833" s="512"/>
      <c r="S833" s="512"/>
      <c r="T833" s="512"/>
      <c r="U833" s="512"/>
      <c r="V833" s="512"/>
      <c r="W833" s="512"/>
      <c r="X833" s="512"/>
      <c r="Y833" s="512"/>
      <c r="Z833" s="512"/>
      <c r="AA833" s="512"/>
      <c r="AB833" s="512"/>
      <c r="AC833" s="512"/>
      <c r="AD833" s="512"/>
      <c r="AE833" s="512"/>
      <c r="AF833" s="512"/>
      <c r="AG833" s="512"/>
      <c r="AH833" s="512"/>
      <c r="AI833" s="512"/>
      <c r="AJ833" s="512"/>
      <c r="AK833" s="512"/>
      <c r="AL833" s="512"/>
      <c r="AM833" s="512"/>
      <c r="AN833" s="512"/>
      <c r="AO833" s="512"/>
      <c r="AP833" s="512"/>
    </row>
    <row r="834" spans="1:42" ht="15.75" customHeight="1">
      <c r="A834" s="512"/>
      <c r="B834" s="512"/>
      <c r="C834" s="512"/>
      <c r="D834" s="512"/>
      <c r="E834" s="512"/>
      <c r="F834" s="512"/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/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  <c r="AO834" s="512"/>
      <c r="AP834" s="512"/>
    </row>
    <row r="835" spans="1:42" ht="15.75" customHeight="1">
      <c r="A835" s="512"/>
      <c r="B835" s="512"/>
      <c r="C835" s="512"/>
      <c r="D835" s="512"/>
      <c r="E835" s="512"/>
      <c r="F835" s="512"/>
      <c r="G835" s="512"/>
      <c r="H835" s="512"/>
      <c r="I835" s="512"/>
      <c r="J835" s="512"/>
      <c r="K835" s="512"/>
      <c r="L835" s="512"/>
      <c r="M835" s="512"/>
      <c r="N835" s="512"/>
      <c r="O835" s="512"/>
      <c r="P835" s="512"/>
      <c r="Q835" s="512"/>
      <c r="R835" s="512"/>
      <c r="S835" s="512"/>
      <c r="T835" s="512"/>
      <c r="U835" s="512"/>
      <c r="V835" s="512"/>
      <c r="W835" s="512"/>
      <c r="X835" s="512"/>
      <c r="Y835" s="512"/>
      <c r="Z835" s="512"/>
      <c r="AA835" s="512"/>
      <c r="AB835" s="512"/>
      <c r="AC835" s="512"/>
      <c r="AD835" s="512"/>
      <c r="AE835" s="512"/>
      <c r="AF835" s="512"/>
      <c r="AG835" s="512"/>
      <c r="AH835" s="512"/>
      <c r="AI835" s="512"/>
      <c r="AJ835" s="512"/>
      <c r="AK835" s="512"/>
      <c r="AL835" s="512"/>
      <c r="AM835" s="512"/>
      <c r="AN835" s="512"/>
      <c r="AO835" s="512"/>
      <c r="AP835" s="512"/>
    </row>
    <row r="836" spans="1:42" ht="15.75" customHeight="1">
      <c r="A836" s="512"/>
      <c r="B836" s="512"/>
      <c r="C836" s="512"/>
      <c r="D836" s="512"/>
      <c r="E836" s="512"/>
      <c r="F836" s="512"/>
      <c r="G836" s="512"/>
      <c r="H836" s="512"/>
      <c r="I836" s="512"/>
      <c r="J836" s="512"/>
      <c r="K836" s="512"/>
      <c r="L836" s="512"/>
      <c r="M836" s="512"/>
      <c r="N836" s="512"/>
      <c r="O836" s="512"/>
      <c r="P836" s="512"/>
      <c r="Q836" s="512"/>
      <c r="R836" s="512"/>
      <c r="S836" s="512"/>
      <c r="T836" s="512"/>
      <c r="U836" s="512"/>
      <c r="V836" s="512"/>
      <c r="W836" s="512"/>
      <c r="X836" s="512"/>
      <c r="Y836" s="512"/>
      <c r="Z836" s="512"/>
      <c r="AA836" s="512"/>
      <c r="AB836" s="512"/>
      <c r="AC836" s="512"/>
      <c r="AD836" s="512"/>
      <c r="AE836" s="512"/>
      <c r="AF836" s="512"/>
      <c r="AG836" s="512"/>
      <c r="AH836" s="512"/>
      <c r="AI836" s="512"/>
      <c r="AJ836" s="512"/>
      <c r="AK836" s="512"/>
      <c r="AL836" s="512"/>
      <c r="AM836" s="512"/>
      <c r="AN836" s="512"/>
      <c r="AO836" s="512"/>
      <c r="AP836" s="512"/>
    </row>
    <row r="837" spans="1:42" ht="15.75" customHeight="1">
      <c r="A837" s="512"/>
      <c r="B837" s="512"/>
      <c r="C837" s="512"/>
      <c r="D837" s="512"/>
      <c r="E837" s="512"/>
      <c r="F837" s="512"/>
      <c r="G837" s="512"/>
      <c r="H837" s="512"/>
      <c r="I837" s="512"/>
      <c r="J837" s="512"/>
      <c r="K837" s="512"/>
      <c r="L837" s="512"/>
      <c r="M837" s="512"/>
      <c r="N837" s="512"/>
      <c r="O837" s="512"/>
      <c r="P837" s="512"/>
      <c r="Q837" s="512"/>
      <c r="R837" s="512"/>
      <c r="S837" s="512"/>
      <c r="T837" s="512"/>
      <c r="U837" s="512"/>
      <c r="V837" s="512"/>
      <c r="W837" s="512"/>
      <c r="X837" s="512"/>
      <c r="Y837" s="512"/>
      <c r="Z837" s="512"/>
      <c r="AA837" s="512"/>
      <c r="AB837" s="512"/>
      <c r="AC837" s="512"/>
      <c r="AD837" s="512"/>
      <c r="AE837" s="512"/>
      <c r="AF837" s="512"/>
      <c r="AG837" s="512"/>
      <c r="AH837" s="512"/>
      <c r="AI837" s="512"/>
      <c r="AJ837" s="512"/>
      <c r="AK837" s="512"/>
      <c r="AL837" s="512"/>
      <c r="AM837" s="512"/>
      <c r="AN837" s="512"/>
      <c r="AO837" s="512"/>
      <c r="AP837" s="512"/>
    </row>
    <row r="838" spans="1:42" ht="15.75" customHeight="1">
      <c r="A838" s="512"/>
      <c r="B838" s="512"/>
      <c r="C838" s="512"/>
      <c r="D838" s="512"/>
      <c r="E838" s="512"/>
      <c r="F838" s="512"/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/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  <c r="AO838" s="512"/>
      <c r="AP838" s="512"/>
    </row>
    <row r="839" spans="1:42" ht="15.75" customHeight="1">
      <c r="A839" s="512"/>
      <c r="B839" s="512"/>
      <c r="C839" s="512"/>
      <c r="D839" s="512"/>
      <c r="E839" s="512"/>
      <c r="F839" s="512"/>
      <c r="G839" s="512"/>
      <c r="H839" s="512"/>
      <c r="I839" s="512"/>
      <c r="J839" s="512"/>
      <c r="K839" s="512"/>
      <c r="L839" s="512"/>
      <c r="M839" s="512"/>
      <c r="N839" s="512"/>
      <c r="O839" s="512"/>
      <c r="P839" s="512"/>
      <c r="Q839" s="512"/>
      <c r="R839" s="512"/>
      <c r="S839" s="512"/>
      <c r="T839" s="512"/>
      <c r="U839" s="512"/>
      <c r="V839" s="512"/>
      <c r="W839" s="512"/>
      <c r="X839" s="512"/>
      <c r="Y839" s="512"/>
      <c r="Z839" s="512"/>
      <c r="AA839" s="512"/>
      <c r="AB839" s="512"/>
      <c r="AC839" s="512"/>
      <c r="AD839" s="512"/>
      <c r="AE839" s="512"/>
      <c r="AF839" s="512"/>
      <c r="AG839" s="512"/>
      <c r="AH839" s="512"/>
      <c r="AI839" s="512"/>
      <c r="AJ839" s="512"/>
      <c r="AK839" s="512"/>
      <c r="AL839" s="512"/>
      <c r="AM839" s="512"/>
      <c r="AN839" s="512"/>
      <c r="AO839" s="512"/>
      <c r="AP839" s="512"/>
    </row>
    <row r="840" spans="1:42" ht="15.75" customHeight="1">
      <c r="A840" s="512"/>
      <c r="B840" s="512"/>
      <c r="C840" s="512"/>
      <c r="D840" s="512"/>
      <c r="E840" s="512"/>
      <c r="F840" s="512"/>
      <c r="G840" s="512"/>
      <c r="H840" s="512"/>
      <c r="I840" s="512"/>
      <c r="J840" s="512"/>
      <c r="K840" s="512"/>
      <c r="L840" s="512"/>
      <c r="M840" s="512"/>
      <c r="N840" s="512"/>
      <c r="O840" s="512"/>
      <c r="P840" s="512"/>
      <c r="Q840" s="512"/>
      <c r="R840" s="512"/>
      <c r="S840" s="512"/>
      <c r="T840" s="512"/>
      <c r="U840" s="512"/>
      <c r="V840" s="512"/>
      <c r="W840" s="512"/>
      <c r="X840" s="512"/>
      <c r="Y840" s="512"/>
      <c r="Z840" s="512"/>
      <c r="AA840" s="512"/>
      <c r="AB840" s="512"/>
      <c r="AC840" s="512"/>
      <c r="AD840" s="512"/>
      <c r="AE840" s="512"/>
      <c r="AF840" s="512"/>
      <c r="AG840" s="512"/>
      <c r="AH840" s="512"/>
      <c r="AI840" s="512"/>
      <c r="AJ840" s="512"/>
      <c r="AK840" s="512"/>
      <c r="AL840" s="512"/>
      <c r="AM840" s="512"/>
      <c r="AN840" s="512"/>
      <c r="AO840" s="512"/>
      <c r="AP840" s="512"/>
    </row>
    <row r="841" spans="1:42" ht="15.75" customHeight="1">
      <c r="A841" s="512"/>
      <c r="B841" s="512"/>
      <c r="C841" s="512"/>
      <c r="D841" s="512"/>
      <c r="E841" s="512"/>
      <c r="F841" s="512"/>
      <c r="G841" s="512"/>
      <c r="H841" s="512"/>
      <c r="I841" s="512"/>
      <c r="J841" s="512"/>
      <c r="K841" s="512"/>
      <c r="L841" s="512"/>
      <c r="M841" s="512"/>
      <c r="N841" s="512"/>
      <c r="O841" s="512"/>
      <c r="P841" s="512"/>
      <c r="Q841" s="512"/>
      <c r="R841" s="512"/>
      <c r="S841" s="512"/>
      <c r="T841" s="512"/>
      <c r="U841" s="512"/>
      <c r="V841" s="512"/>
      <c r="W841" s="512"/>
      <c r="X841" s="512"/>
      <c r="Y841" s="512"/>
      <c r="Z841" s="512"/>
      <c r="AA841" s="512"/>
      <c r="AB841" s="512"/>
      <c r="AC841" s="512"/>
      <c r="AD841" s="512"/>
      <c r="AE841" s="512"/>
      <c r="AF841" s="512"/>
      <c r="AG841" s="512"/>
      <c r="AH841" s="512"/>
      <c r="AI841" s="512"/>
      <c r="AJ841" s="512"/>
      <c r="AK841" s="512"/>
      <c r="AL841" s="512"/>
      <c r="AM841" s="512"/>
      <c r="AN841" s="512"/>
      <c r="AO841" s="512"/>
      <c r="AP841" s="512"/>
    </row>
    <row r="842" spans="1:42" ht="15.75" customHeight="1">
      <c r="A842" s="512"/>
      <c r="B842" s="512"/>
      <c r="C842" s="512"/>
      <c r="D842" s="512"/>
      <c r="E842" s="512"/>
      <c r="F842" s="512"/>
      <c r="G842" s="512"/>
      <c r="H842" s="512"/>
      <c r="I842" s="512"/>
      <c r="J842" s="512"/>
      <c r="K842" s="512"/>
      <c r="L842" s="512"/>
      <c r="M842" s="512"/>
      <c r="N842" s="512"/>
      <c r="O842" s="512"/>
      <c r="P842" s="512"/>
      <c r="Q842" s="512"/>
      <c r="R842" s="512"/>
      <c r="S842" s="512"/>
      <c r="T842" s="512"/>
      <c r="U842" s="512"/>
      <c r="V842" s="512"/>
      <c r="W842" s="512"/>
      <c r="X842" s="512"/>
      <c r="Y842" s="512"/>
      <c r="Z842" s="512"/>
      <c r="AA842" s="512"/>
      <c r="AB842" s="512"/>
      <c r="AC842" s="512"/>
      <c r="AD842" s="512"/>
      <c r="AE842" s="512"/>
      <c r="AF842" s="512"/>
      <c r="AG842" s="512"/>
      <c r="AH842" s="512"/>
      <c r="AI842" s="512"/>
      <c r="AJ842" s="512"/>
      <c r="AK842" s="512"/>
      <c r="AL842" s="512"/>
      <c r="AM842" s="512"/>
      <c r="AN842" s="512"/>
      <c r="AO842" s="512"/>
      <c r="AP842" s="512"/>
    </row>
    <row r="843" spans="1:42" ht="15.75" customHeight="1">
      <c r="A843" s="512"/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2"/>
      <c r="Z843" s="512"/>
      <c r="AA843" s="512"/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</row>
    <row r="844" spans="1:42" ht="15.75" customHeight="1">
      <c r="A844" s="512"/>
      <c r="B844" s="512"/>
      <c r="C844" s="512"/>
      <c r="D844" s="512"/>
      <c r="E844" s="512"/>
      <c r="F844" s="512"/>
      <c r="G844" s="512"/>
      <c r="H844" s="512"/>
      <c r="I844" s="512"/>
      <c r="J844" s="512"/>
      <c r="K844" s="512"/>
      <c r="L844" s="512"/>
      <c r="M844" s="512"/>
      <c r="N844" s="512"/>
      <c r="O844" s="512"/>
      <c r="P844" s="512"/>
      <c r="Q844" s="512"/>
      <c r="R844" s="512"/>
      <c r="S844" s="512"/>
      <c r="T844" s="512"/>
      <c r="U844" s="512"/>
      <c r="V844" s="512"/>
      <c r="W844" s="512"/>
      <c r="X844" s="512"/>
      <c r="Y844" s="512"/>
      <c r="Z844" s="512"/>
      <c r="AA844" s="512"/>
      <c r="AB844" s="512"/>
      <c r="AC844" s="512"/>
      <c r="AD844" s="512"/>
      <c r="AE844" s="512"/>
      <c r="AF844" s="512"/>
      <c r="AG844" s="512"/>
      <c r="AH844" s="512"/>
      <c r="AI844" s="512"/>
      <c r="AJ844" s="512"/>
      <c r="AK844" s="512"/>
      <c r="AL844" s="512"/>
      <c r="AM844" s="512"/>
      <c r="AN844" s="512"/>
      <c r="AO844" s="512"/>
      <c r="AP844" s="512"/>
    </row>
    <row r="845" spans="1:42" ht="15.75" customHeight="1">
      <c r="A845" s="512"/>
      <c r="B845" s="512"/>
      <c r="C845" s="512"/>
      <c r="D845" s="512"/>
      <c r="E845" s="512"/>
      <c r="F845" s="512"/>
      <c r="G845" s="512"/>
      <c r="H845" s="512"/>
      <c r="I845" s="512"/>
      <c r="J845" s="512"/>
      <c r="K845" s="512"/>
      <c r="L845" s="512"/>
      <c r="M845" s="512"/>
      <c r="N845" s="512"/>
      <c r="O845" s="512"/>
      <c r="P845" s="512"/>
      <c r="Q845" s="512"/>
      <c r="R845" s="512"/>
      <c r="S845" s="512"/>
      <c r="T845" s="512"/>
      <c r="U845" s="512"/>
      <c r="V845" s="512"/>
      <c r="W845" s="512"/>
      <c r="X845" s="512"/>
      <c r="Y845" s="512"/>
      <c r="Z845" s="512"/>
      <c r="AA845" s="512"/>
      <c r="AB845" s="512"/>
      <c r="AC845" s="512"/>
      <c r="AD845" s="512"/>
      <c r="AE845" s="512"/>
      <c r="AF845" s="512"/>
      <c r="AG845" s="512"/>
      <c r="AH845" s="512"/>
      <c r="AI845" s="512"/>
      <c r="AJ845" s="512"/>
      <c r="AK845" s="512"/>
      <c r="AL845" s="512"/>
      <c r="AM845" s="512"/>
      <c r="AN845" s="512"/>
      <c r="AO845" s="512"/>
      <c r="AP845" s="512"/>
    </row>
    <row r="846" spans="1:42" ht="15.75" customHeight="1">
      <c r="A846" s="512"/>
      <c r="B846" s="512"/>
      <c r="C846" s="512"/>
      <c r="D846" s="512"/>
      <c r="E846" s="512"/>
      <c r="F846" s="512"/>
      <c r="G846" s="512"/>
      <c r="H846" s="512"/>
      <c r="I846" s="512"/>
      <c r="J846" s="512"/>
      <c r="K846" s="512"/>
      <c r="L846" s="512"/>
      <c r="M846" s="512"/>
      <c r="N846" s="512"/>
      <c r="O846" s="512"/>
      <c r="P846" s="512"/>
      <c r="Q846" s="512"/>
      <c r="R846" s="512"/>
      <c r="S846" s="512"/>
      <c r="T846" s="512"/>
      <c r="U846" s="512"/>
      <c r="V846" s="512"/>
      <c r="W846" s="512"/>
      <c r="X846" s="512"/>
      <c r="Y846" s="512"/>
      <c r="Z846" s="512"/>
      <c r="AA846" s="512"/>
      <c r="AB846" s="512"/>
      <c r="AC846" s="512"/>
      <c r="AD846" s="512"/>
      <c r="AE846" s="512"/>
      <c r="AF846" s="512"/>
      <c r="AG846" s="512"/>
      <c r="AH846" s="512"/>
      <c r="AI846" s="512"/>
      <c r="AJ846" s="512"/>
      <c r="AK846" s="512"/>
      <c r="AL846" s="512"/>
      <c r="AM846" s="512"/>
      <c r="AN846" s="512"/>
      <c r="AO846" s="512"/>
      <c r="AP846" s="512"/>
    </row>
    <row r="847" spans="1:42" ht="15.75" customHeight="1">
      <c r="A847" s="512"/>
      <c r="B847" s="512"/>
      <c r="C847" s="512"/>
      <c r="D847" s="512"/>
      <c r="E847" s="512"/>
      <c r="F847" s="512"/>
      <c r="G847" s="512"/>
      <c r="H847" s="512"/>
      <c r="I847" s="512"/>
      <c r="J847" s="512"/>
      <c r="K847" s="512"/>
      <c r="L847" s="512"/>
      <c r="M847" s="512"/>
      <c r="N847" s="512"/>
      <c r="O847" s="512"/>
      <c r="P847" s="512"/>
      <c r="Q847" s="512"/>
      <c r="R847" s="512"/>
      <c r="S847" s="512"/>
      <c r="T847" s="512"/>
      <c r="U847" s="512"/>
      <c r="V847" s="512"/>
      <c r="W847" s="512"/>
      <c r="X847" s="512"/>
      <c r="Y847" s="512"/>
      <c r="Z847" s="512"/>
      <c r="AA847" s="512"/>
      <c r="AB847" s="512"/>
      <c r="AC847" s="512"/>
      <c r="AD847" s="512"/>
      <c r="AE847" s="512"/>
      <c r="AF847" s="512"/>
      <c r="AG847" s="512"/>
      <c r="AH847" s="512"/>
      <c r="AI847" s="512"/>
      <c r="AJ847" s="512"/>
      <c r="AK847" s="512"/>
      <c r="AL847" s="512"/>
      <c r="AM847" s="512"/>
      <c r="AN847" s="512"/>
      <c r="AO847" s="512"/>
      <c r="AP847" s="512"/>
    </row>
    <row r="848" spans="1:42" ht="15.75" customHeight="1">
      <c r="A848" s="512"/>
      <c r="B848" s="512"/>
      <c r="C848" s="512"/>
      <c r="D848" s="512"/>
      <c r="E848" s="512"/>
      <c r="F848" s="512"/>
      <c r="G848" s="512"/>
      <c r="H848" s="512"/>
      <c r="I848" s="512"/>
      <c r="J848" s="512"/>
      <c r="K848" s="512"/>
      <c r="L848" s="512"/>
      <c r="M848" s="512"/>
      <c r="N848" s="512"/>
      <c r="O848" s="512"/>
      <c r="P848" s="512"/>
      <c r="Q848" s="512"/>
      <c r="R848" s="512"/>
      <c r="S848" s="512"/>
      <c r="T848" s="512"/>
      <c r="U848" s="512"/>
      <c r="V848" s="512"/>
      <c r="W848" s="512"/>
      <c r="X848" s="512"/>
      <c r="Y848" s="512"/>
      <c r="Z848" s="512"/>
      <c r="AA848" s="512"/>
      <c r="AB848" s="512"/>
      <c r="AC848" s="512"/>
      <c r="AD848" s="512"/>
      <c r="AE848" s="512"/>
      <c r="AF848" s="512"/>
      <c r="AG848" s="512"/>
      <c r="AH848" s="512"/>
      <c r="AI848" s="512"/>
      <c r="AJ848" s="512"/>
      <c r="AK848" s="512"/>
      <c r="AL848" s="512"/>
      <c r="AM848" s="512"/>
      <c r="AN848" s="512"/>
      <c r="AO848" s="512"/>
      <c r="AP848" s="512"/>
    </row>
    <row r="849" spans="1:42" ht="15.75" customHeight="1">
      <c r="A849" s="512"/>
      <c r="B849" s="512"/>
      <c r="C849" s="512"/>
      <c r="D849" s="512"/>
      <c r="E849" s="512"/>
      <c r="F849" s="512"/>
      <c r="G849" s="512"/>
      <c r="H849" s="512"/>
      <c r="I849" s="512"/>
      <c r="J849" s="512"/>
      <c r="K849" s="512"/>
      <c r="L849" s="512"/>
      <c r="M849" s="512"/>
      <c r="N849" s="512"/>
      <c r="O849" s="512"/>
      <c r="P849" s="512"/>
      <c r="Q849" s="512"/>
      <c r="R849" s="512"/>
      <c r="S849" s="512"/>
      <c r="T849" s="512"/>
      <c r="U849" s="512"/>
      <c r="V849" s="512"/>
      <c r="W849" s="512"/>
      <c r="X849" s="512"/>
      <c r="Y849" s="512"/>
      <c r="Z849" s="512"/>
      <c r="AA849" s="512"/>
      <c r="AB849" s="512"/>
      <c r="AC849" s="512"/>
      <c r="AD849" s="512"/>
      <c r="AE849" s="512"/>
      <c r="AF849" s="512"/>
      <c r="AG849" s="512"/>
      <c r="AH849" s="512"/>
      <c r="AI849" s="512"/>
      <c r="AJ849" s="512"/>
      <c r="AK849" s="512"/>
      <c r="AL849" s="512"/>
      <c r="AM849" s="512"/>
      <c r="AN849" s="512"/>
      <c r="AO849" s="512"/>
      <c r="AP849" s="512"/>
    </row>
    <row r="850" spans="1:42" ht="15.75" customHeight="1">
      <c r="A850" s="512"/>
      <c r="B850" s="512"/>
      <c r="C850" s="512"/>
      <c r="D850" s="512"/>
      <c r="E850" s="512"/>
      <c r="F850" s="512"/>
      <c r="G850" s="512"/>
      <c r="H850" s="512"/>
      <c r="I850" s="512"/>
      <c r="J850" s="512"/>
      <c r="K850" s="512"/>
      <c r="L850" s="512"/>
      <c r="M850" s="512"/>
      <c r="N850" s="512"/>
      <c r="O850" s="512"/>
      <c r="P850" s="512"/>
      <c r="Q850" s="512"/>
      <c r="R850" s="512"/>
      <c r="S850" s="512"/>
      <c r="T850" s="512"/>
      <c r="U850" s="512"/>
      <c r="V850" s="512"/>
      <c r="W850" s="512"/>
      <c r="X850" s="512"/>
      <c r="Y850" s="512"/>
      <c r="Z850" s="512"/>
      <c r="AA850" s="512"/>
      <c r="AB850" s="512"/>
      <c r="AC850" s="512"/>
      <c r="AD850" s="512"/>
      <c r="AE850" s="512"/>
      <c r="AF850" s="512"/>
      <c r="AG850" s="512"/>
      <c r="AH850" s="512"/>
      <c r="AI850" s="512"/>
      <c r="AJ850" s="512"/>
      <c r="AK850" s="512"/>
      <c r="AL850" s="512"/>
      <c r="AM850" s="512"/>
      <c r="AN850" s="512"/>
      <c r="AO850" s="512"/>
      <c r="AP850" s="512"/>
    </row>
    <row r="851" spans="1:42" ht="15.75" customHeight="1">
      <c r="A851" s="512"/>
      <c r="B851" s="512"/>
      <c r="C851" s="512"/>
      <c r="D851" s="512"/>
      <c r="E851" s="512"/>
      <c r="F851" s="512"/>
      <c r="G851" s="512"/>
      <c r="H851" s="512"/>
      <c r="I851" s="512"/>
      <c r="J851" s="512"/>
      <c r="K851" s="512"/>
      <c r="L851" s="512"/>
      <c r="M851" s="512"/>
      <c r="N851" s="512"/>
      <c r="O851" s="512"/>
      <c r="P851" s="512"/>
      <c r="Q851" s="512"/>
      <c r="R851" s="512"/>
      <c r="S851" s="512"/>
      <c r="T851" s="512"/>
      <c r="U851" s="512"/>
      <c r="V851" s="512"/>
      <c r="W851" s="512"/>
      <c r="X851" s="512"/>
      <c r="Y851" s="512"/>
      <c r="Z851" s="512"/>
      <c r="AA851" s="512"/>
      <c r="AB851" s="512"/>
      <c r="AC851" s="512"/>
      <c r="AD851" s="512"/>
      <c r="AE851" s="512"/>
      <c r="AF851" s="512"/>
      <c r="AG851" s="512"/>
      <c r="AH851" s="512"/>
      <c r="AI851" s="512"/>
      <c r="AJ851" s="512"/>
      <c r="AK851" s="512"/>
      <c r="AL851" s="512"/>
      <c r="AM851" s="512"/>
      <c r="AN851" s="512"/>
      <c r="AO851" s="512"/>
      <c r="AP851" s="512"/>
    </row>
    <row r="852" spans="1:42" ht="15.75" customHeight="1">
      <c r="A852" s="512"/>
      <c r="B852" s="512"/>
      <c r="C852" s="512"/>
      <c r="D852" s="512"/>
      <c r="E852" s="512"/>
      <c r="F852" s="512"/>
      <c r="G852" s="512"/>
      <c r="H852" s="512"/>
      <c r="I852" s="512"/>
      <c r="J852" s="512"/>
      <c r="K852" s="512"/>
      <c r="L852" s="512"/>
      <c r="M852" s="512"/>
      <c r="N852" s="512"/>
      <c r="O852" s="512"/>
      <c r="P852" s="512"/>
      <c r="Q852" s="512"/>
      <c r="R852" s="512"/>
      <c r="S852" s="512"/>
      <c r="T852" s="512"/>
      <c r="U852" s="512"/>
      <c r="V852" s="512"/>
      <c r="W852" s="512"/>
      <c r="X852" s="512"/>
      <c r="Y852" s="512"/>
      <c r="Z852" s="512"/>
      <c r="AA852" s="512"/>
      <c r="AB852" s="512"/>
      <c r="AC852" s="512"/>
      <c r="AD852" s="512"/>
      <c r="AE852" s="512"/>
      <c r="AF852" s="512"/>
      <c r="AG852" s="512"/>
      <c r="AH852" s="512"/>
      <c r="AI852" s="512"/>
      <c r="AJ852" s="512"/>
      <c r="AK852" s="512"/>
      <c r="AL852" s="512"/>
      <c r="AM852" s="512"/>
      <c r="AN852" s="512"/>
      <c r="AO852" s="512"/>
      <c r="AP852" s="512"/>
    </row>
    <row r="853" spans="1:42" ht="15.75" customHeight="1">
      <c r="A853" s="512"/>
      <c r="B853" s="512"/>
      <c r="C853" s="512"/>
      <c r="D853" s="512"/>
      <c r="E853" s="512"/>
      <c r="F853" s="512"/>
      <c r="G853" s="512"/>
      <c r="H853" s="512"/>
      <c r="I853" s="512"/>
      <c r="J853" s="512"/>
      <c r="K853" s="512"/>
      <c r="L853" s="512"/>
      <c r="M853" s="512"/>
      <c r="N853" s="512"/>
      <c r="O853" s="512"/>
      <c r="P853" s="512"/>
      <c r="Q853" s="512"/>
      <c r="R853" s="512"/>
      <c r="S853" s="512"/>
      <c r="T853" s="512"/>
      <c r="U853" s="512"/>
      <c r="V853" s="512"/>
      <c r="W853" s="512"/>
      <c r="X853" s="512"/>
      <c r="Y853" s="512"/>
      <c r="Z853" s="512"/>
      <c r="AA853" s="512"/>
      <c r="AB853" s="512"/>
      <c r="AC853" s="512"/>
      <c r="AD853" s="512"/>
      <c r="AE853" s="512"/>
      <c r="AF853" s="512"/>
      <c r="AG853" s="512"/>
      <c r="AH853" s="512"/>
      <c r="AI853" s="512"/>
      <c r="AJ853" s="512"/>
      <c r="AK853" s="512"/>
      <c r="AL853" s="512"/>
      <c r="AM853" s="512"/>
      <c r="AN853" s="512"/>
      <c r="AO853" s="512"/>
      <c r="AP853" s="512"/>
    </row>
    <row r="854" spans="1:42" ht="15.75" customHeight="1">
      <c r="A854" s="512"/>
      <c r="B854" s="512"/>
      <c r="C854" s="512"/>
      <c r="D854" s="512"/>
      <c r="E854" s="512"/>
      <c r="F854" s="512"/>
      <c r="G854" s="512"/>
      <c r="H854" s="512"/>
      <c r="I854" s="512"/>
      <c r="J854" s="512"/>
      <c r="K854" s="512"/>
      <c r="L854" s="512"/>
      <c r="M854" s="512"/>
      <c r="N854" s="512"/>
      <c r="O854" s="512"/>
      <c r="P854" s="512"/>
      <c r="Q854" s="512"/>
      <c r="R854" s="512"/>
      <c r="S854" s="512"/>
      <c r="T854" s="512"/>
      <c r="U854" s="512"/>
      <c r="V854" s="512"/>
      <c r="W854" s="512"/>
      <c r="X854" s="512"/>
      <c r="Y854" s="512"/>
      <c r="Z854" s="512"/>
      <c r="AA854" s="512"/>
      <c r="AB854" s="512"/>
      <c r="AC854" s="512"/>
      <c r="AD854" s="512"/>
      <c r="AE854" s="512"/>
      <c r="AF854" s="512"/>
      <c r="AG854" s="512"/>
      <c r="AH854" s="512"/>
      <c r="AI854" s="512"/>
      <c r="AJ854" s="512"/>
      <c r="AK854" s="512"/>
      <c r="AL854" s="512"/>
      <c r="AM854" s="512"/>
      <c r="AN854" s="512"/>
      <c r="AO854" s="512"/>
      <c r="AP854" s="512"/>
    </row>
    <row r="855" spans="1:42" ht="15.75" customHeight="1">
      <c r="A855" s="512"/>
      <c r="B855" s="512"/>
      <c r="C855" s="512"/>
      <c r="D855" s="512"/>
      <c r="E855" s="512"/>
      <c r="F855" s="512"/>
      <c r="G855" s="512"/>
      <c r="H855" s="512"/>
      <c r="I855" s="512"/>
      <c r="J855" s="512"/>
      <c r="K855" s="512"/>
      <c r="L855" s="512"/>
      <c r="M855" s="512"/>
      <c r="N855" s="512"/>
      <c r="O855" s="512"/>
      <c r="P855" s="512"/>
      <c r="Q855" s="512"/>
      <c r="R855" s="512"/>
      <c r="S855" s="512"/>
      <c r="T855" s="512"/>
      <c r="U855" s="512"/>
      <c r="V855" s="512"/>
      <c r="W855" s="512"/>
      <c r="X855" s="512"/>
      <c r="Y855" s="512"/>
      <c r="Z855" s="512"/>
      <c r="AA855" s="512"/>
      <c r="AB855" s="512"/>
      <c r="AC855" s="512"/>
      <c r="AD855" s="512"/>
      <c r="AE855" s="512"/>
      <c r="AF855" s="512"/>
      <c r="AG855" s="512"/>
      <c r="AH855" s="512"/>
      <c r="AI855" s="512"/>
      <c r="AJ855" s="512"/>
      <c r="AK855" s="512"/>
      <c r="AL855" s="512"/>
      <c r="AM855" s="512"/>
      <c r="AN855" s="512"/>
      <c r="AO855" s="512"/>
      <c r="AP855" s="512"/>
    </row>
    <row r="856" spans="1:42" ht="15.75" customHeight="1">
      <c r="A856" s="512"/>
      <c r="B856" s="512"/>
      <c r="C856" s="512"/>
      <c r="D856" s="512"/>
      <c r="E856" s="512"/>
      <c r="F856" s="512"/>
      <c r="G856" s="512"/>
      <c r="H856" s="512"/>
      <c r="I856" s="512"/>
      <c r="J856" s="512"/>
      <c r="K856" s="512"/>
      <c r="L856" s="512"/>
      <c r="M856" s="512"/>
      <c r="N856" s="512"/>
      <c r="O856" s="512"/>
      <c r="P856" s="512"/>
      <c r="Q856" s="512"/>
      <c r="R856" s="512"/>
      <c r="S856" s="512"/>
      <c r="T856" s="512"/>
      <c r="U856" s="512"/>
      <c r="V856" s="512"/>
      <c r="W856" s="512"/>
      <c r="X856" s="512"/>
      <c r="Y856" s="512"/>
      <c r="Z856" s="512"/>
      <c r="AA856" s="512"/>
      <c r="AB856" s="512"/>
      <c r="AC856" s="512"/>
      <c r="AD856" s="512"/>
      <c r="AE856" s="512"/>
      <c r="AF856" s="512"/>
      <c r="AG856" s="512"/>
      <c r="AH856" s="512"/>
      <c r="AI856" s="512"/>
      <c r="AJ856" s="512"/>
      <c r="AK856" s="512"/>
      <c r="AL856" s="512"/>
      <c r="AM856" s="512"/>
      <c r="AN856" s="512"/>
      <c r="AO856" s="512"/>
      <c r="AP856" s="512"/>
    </row>
    <row r="857" spans="1:42" ht="15.75" customHeight="1">
      <c r="A857" s="512"/>
      <c r="B857" s="512"/>
      <c r="C857" s="512"/>
      <c r="D857" s="512"/>
      <c r="E857" s="512"/>
      <c r="F857" s="512"/>
      <c r="G857" s="512"/>
      <c r="H857" s="512"/>
      <c r="I857" s="512"/>
      <c r="J857" s="512"/>
      <c r="K857" s="512"/>
      <c r="L857" s="512"/>
      <c r="M857" s="512"/>
      <c r="N857" s="512"/>
      <c r="O857" s="512"/>
      <c r="P857" s="512"/>
      <c r="Q857" s="512"/>
      <c r="R857" s="512"/>
      <c r="S857" s="512"/>
      <c r="T857" s="512"/>
      <c r="U857" s="512"/>
      <c r="V857" s="512"/>
      <c r="W857" s="512"/>
      <c r="X857" s="512"/>
      <c r="Y857" s="512"/>
      <c r="Z857" s="512"/>
      <c r="AA857" s="512"/>
      <c r="AB857" s="512"/>
      <c r="AC857" s="512"/>
      <c r="AD857" s="512"/>
      <c r="AE857" s="512"/>
      <c r="AF857" s="512"/>
      <c r="AG857" s="512"/>
      <c r="AH857" s="512"/>
      <c r="AI857" s="512"/>
      <c r="AJ857" s="512"/>
      <c r="AK857" s="512"/>
      <c r="AL857" s="512"/>
      <c r="AM857" s="512"/>
      <c r="AN857" s="512"/>
      <c r="AO857" s="512"/>
      <c r="AP857" s="512"/>
    </row>
    <row r="858" spans="1:42" ht="15.75" customHeight="1">
      <c r="A858" s="512"/>
      <c r="B858" s="512"/>
      <c r="C858" s="512"/>
      <c r="D858" s="512"/>
      <c r="E858" s="512"/>
      <c r="F858" s="512"/>
      <c r="G858" s="512"/>
      <c r="H858" s="512"/>
      <c r="I858" s="512"/>
      <c r="J858" s="512"/>
      <c r="K858" s="512"/>
      <c r="L858" s="512"/>
      <c r="M858" s="512"/>
      <c r="N858" s="512"/>
      <c r="O858" s="512"/>
      <c r="P858" s="512"/>
      <c r="Q858" s="512"/>
      <c r="R858" s="512"/>
      <c r="S858" s="512"/>
      <c r="T858" s="512"/>
      <c r="U858" s="512"/>
      <c r="V858" s="512"/>
      <c r="W858" s="512"/>
      <c r="X858" s="512"/>
      <c r="Y858" s="512"/>
      <c r="Z858" s="512"/>
      <c r="AA858" s="512"/>
      <c r="AB858" s="512"/>
      <c r="AC858" s="512"/>
      <c r="AD858" s="512"/>
      <c r="AE858" s="512"/>
      <c r="AF858" s="512"/>
      <c r="AG858" s="512"/>
      <c r="AH858" s="512"/>
      <c r="AI858" s="512"/>
      <c r="AJ858" s="512"/>
      <c r="AK858" s="512"/>
      <c r="AL858" s="512"/>
      <c r="AM858" s="512"/>
      <c r="AN858" s="512"/>
      <c r="AO858" s="512"/>
      <c r="AP858" s="512"/>
    </row>
    <row r="859" spans="1:42" ht="15.75" customHeight="1">
      <c r="A859" s="512"/>
      <c r="B859" s="512"/>
      <c r="C859" s="512"/>
      <c r="D859" s="512"/>
      <c r="E859" s="512"/>
      <c r="F859" s="512"/>
      <c r="G859" s="512"/>
      <c r="H859" s="512"/>
      <c r="I859" s="512"/>
      <c r="J859" s="512"/>
      <c r="K859" s="512"/>
      <c r="L859" s="512"/>
      <c r="M859" s="512"/>
      <c r="N859" s="512"/>
      <c r="O859" s="512"/>
      <c r="P859" s="512"/>
      <c r="Q859" s="512"/>
      <c r="R859" s="512"/>
      <c r="S859" s="512"/>
      <c r="T859" s="512"/>
      <c r="U859" s="512"/>
      <c r="V859" s="512"/>
      <c r="W859" s="512"/>
      <c r="X859" s="512"/>
      <c r="Y859" s="512"/>
      <c r="Z859" s="512"/>
      <c r="AA859" s="512"/>
      <c r="AB859" s="512"/>
      <c r="AC859" s="512"/>
      <c r="AD859" s="512"/>
      <c r="AE859" s="512"/>
      <c r="AF859" s="512"/>
      <c r="AG859" s="512"/>
      <c r="AH859" s="512"/>
      <c r="AI859" s="512"/>
      <c r="AJ859" s="512"/>
      <c r="AK859" s="512"/>
      <c r="AL859" s="512"/>
      <c r="AM859" s="512"/>
      <c r="AN859" s="512"/>
      <c r="AO859" s="512"/>
      <c r="AP859" s="512"/>
    </row>
    <row r="860" spans="1:42" ht="15.75" customHeight="1">
      <c r="A860" s="512"/>
      <c r="B860" s="512"/>
      <c r="C860" s="512"/>
      <c r="D860" s="512"/>
      <c r="E860" s="512"/>
      <c r="F860" s="512"/>
      <c r="G860" s="512"/>
      <c r="H860" s="512"/>
      <c r="I860" s="512"/>
      <c r="J860" s="512"/>
      <c r="K860" s="512"/>
      <c r="L860" s="512"/>
      <c r="M860" s="512"/>
      <c r="N860" s="512"/>
      <c r="O860" s="512"/>
      <c r="P860" s="512"/>
      <c r="Q860" s="512"/>
      <c r="R860" s="512"/>
      <c r="S860" s="512"/>
      <c r="T860" s="512"/>
      <c r="U860" s="512"/>
      <c r="V860" s="512"/>
      <c r="W860" s="512"/>
      <c r="X860" s="512"/>
      <c r="Y860" s="512"/>
      <c r="Z860" s="512"/>
      <c r="AA860" s="512"/>
      <c r="AB860" s="512"/>
      <c r="AC860" s="512"/>
      <c r="AD860" s="512"/>
      <c r="AE860" s="512"/>
      <c r="AF860" s="512"/>
      <c r="AG860" s="512"/>
      <c r="AH860" s="512"/>
      <c r="AI860" s="512"/>
      <c r="AJ860" s="512"/>
      <c r="AK860" s="512"/>
      <c r="AL860" s="512"/>
      <c r="AM860" s="512"/>
      <c r="AN860" s="512"/>
      <c r="AO860" s="512"/>
      <c r="AP860" s="512"/>
    </row>
    <row r="861" spans="1:42" ht="15.75" customHeight="1">
      <c r="A861" s="512"/>
      <c r="B861" s="512"/>
      <c r="C861" s="512"/>
      <c r="D861" s="512"/>
      <c r="E861" s="512"/>
      <c r="F861" s="512"/>
      <c r="G861" s="512"/>
      <c r="H861" s="512"/>
      <c r="I861" s="512"/>
      <c r="J861" s="512"/>
      <c r="K861" s="512"/>
      <c r="L861" s="512"/>
      <c r="M861" s="512"/>
      <c r="N861" s="512"/>
      <c r="O861" s="512"/>
      <c r="P861" s="512"/>
      <c r="Q861" s="512"/>
      <c r="R861" s="512"/>
      <c r="S861" s="512"/>
      <c r="T861" s="512"/>
      <c r="U861" s="512"/>
      <c r="V861" s="512"/>
      <c r="W861" s="512"/>
      <c r="X861" s="512"/>
      <c r="Y861" s="512"/>
      <c r="Z861" s="512"/>
      <c r="AA861" s="512"/>
      <c r="AB861" s="512"/>
      <c r="AC861" s="512"/>
      <c r="AD861" s="512"/>
      <c r="AE861" s="512"/>
      <c r="AF861" s="512"/>
      <c r="AG861" s="512"/>
      <c r="AH861" s="512"/>
      <c r="AI861" s="512"/>
      <c r="AJ861" s="512"/>
      <c r="AK861" s="512"/>
      <c r="AL861" s="512"/>
      <c r="AM861" s="512"/>
      <c r="AN861" s="512"/>
      <c r="AO861" s="512"/>
      <c r="AP861" s="512"/>
    </row>
    <row r="862" spans="1:42" ht="15.75" customHeight="1">
      <c r="A862" s="512"/>
      <c r="B862" s="512"/>
      <c r="C862" s="512"/>
      <c r="D862" s="512"/>
      <c r="E862" s="512"/>
      <c r="F862" s="512"/>
      <c r="G862" s="512"/>
      <c r="H862" s="512"/>
      <c r="I862" s="512"/>
      <c r="J862" s="512"/>
      <c r="K862" s="512"/>
      <c r="L862" s="512"/>
      <c r="M862" s="512"/>
      <c r="N862" s="512"/>
      <c r="O862" s="512"/>
      <c r="P862" s="512"/>
      <c r="Q862" s="512"/>
      <c r="R862" s="512"/>
      <c r="S862" s="512"/>
      <c r="T862" s="512"/>
      <c r="U862" s="512"/>
      <c r="V862" s="512"/>
      <c r="W862" s="512"/>
      <c r="X862" s="512"/>
      <c r="Y862" s="512"/>
      <c r="Z862" s="512"/>
      <c r="AA862" s="512"/>
      <c r="AB862" s="512"/>
      <c r="AC862" s="512"/>
      <c r="AD862" s="512"/>
      <c r="AE862" s="512"/>
      <c r="AF862" s="512"/>
      <c r="AG862" s="512"/>
      <c r="AH862" s="512"/>
      <c r="AI862" s="512"/>
      <c r="AJ862" s="512"/>
      <c r="AK862" s="512"/>
      <c r="AL862" s="512"/>
      <c r="AM862" s="512"/>
      <c r="AN862" s="512"/>
      <c r="AO862" s="512"/>
      <c r="AP862" s="512"/>
    </row>
    <row r="863" spans="1:42" ht="15.75" customHeight="1">
      <c r="A863" s="512"/>
      <c r="B863" s="512"/>
      <c r="C863" s="512"/>
      <c r="D863" s="512"/>
      <c r="E863" s="512"/>
      <c r="F863" s="512"/>
      <c r="G863" s="512"/>
      <c r="H863" s="512"/>
      <c r="I863" s="512"/>
      <c r="J863" s="512"/>
      <c r="K863" s="512"/>
      <c r="L863" s="512"/>
      <c r="M863" s="512"/>
      <c r="N863" s="512"/>
      <c r="O863" s="512"/>
      <c r="P863" s="512"/>
      <c r="Q863" s="512"/>
      <c r="R863" s="512"/>
      <c r="S863" s="512"/>
      <c r="T863" s="512"/>
      <c r="U863" s="512"/>
      <c r="V863" s="512"/>
      <c r="W863" s="512"/>
      <c r="X863" s="512"/>
      <c r="Y863" s="512"/>
      <c r="Z863" s="512"/>
      <c r="AA863" s="512"/>
      <c r="AB863" s="512"/>
      <c r="AC863" s="512"/>
      <c r="AD863" s="512"/>
      <c r="AE863" s="512"/>
      <c r="AF863" s="512"/>
      <c r="AG863" s="512"/>
      <c r="AH863" s="512"/>
      <c r="AI863" s="512"/>
      <c r="AJ863" s="512"/>
      <c r="AK863" s="512"/>
      <c r="AL863" s="512"/>
      <c r="AM863" s="512"/>
      <c r="AN863" s="512"/>
      <c r="AO863" s="512"/>
      <c r="AP863" s="512"/>
    </row>
    <row r="864" spans="1:42" ht="15.75" customHeight="1">
      <c r="A864" s="512"/>
      <c r="B864" s="512"/>
      <c r="C864" s="512"/>
      <c r="D864" s="512"/>
      <c r="E864" s="512"/>
      <c r="F864" s="512"/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/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  <c r="AO864" s="512"/>
      <c r="AP864" s="512"/>
    </row>
    <row r="865" spans="1:42" ht="15.75" customHeight="1">
      <c r="A865" s="512"/>
      <c r="B865" s="512"/>
      <c r="C865" s="512"/>
      <c r="D865" s="512"/>
      <c r="E865" s="512"/>
      <c r="F865" s="512"/>
      <c r="G865" s="512"/>
      <c r="H865" s="512"/>
      <c r="I865" s="512"/>
      <c r="J865" s="512"/>
      <c r="K865" s="512"/>
      <c r="L865" s="512"/>
      <c r="M865" s="512"/>
      <c r="N865" s="512"/>
      <c r="O865" s="512"/>
      <c r="P865" s="512"/>
      <c r="Q865" s="512"/>
      <c r="R865" s="512"/>
      <c r="S865" s="512"/>
      <c r="T865" s="512"/>
      <c r="U865" s="512"/>
      <c r="V865" s="512"/>
      <c r="W865" s="512"/>
      <c r="X865" s="512"/>
      <c r="Y865" s="512"/>
      <c r="Z865" s="512"/>
      <c r="AA865" s="512"/>
      <c r="AB865" s="512"/>
      <c r="AC865" s="512"/>
      <c r="AD865" s="512"/>
      <c r="AE865" s="512"/>
      <c r="AF865" s="512"/>
      <c r="AG865" s="512"/>
      <c r="AH865" s="512"/>
      <c r="AI865" s="512"/>
      <c r="AJ865" s="512"/>
      <c r="AK865" s="512"/>
      <c r="AL865" s="512"/>
      <c r="AM865" s="512"/>
      <c r="AN865" s="512"/>
      <c r="AO865" s="512"/>
      <c r="AP865" s="512"/>
    </row>
    <row r="866" spans="1:42" ht="15.75" customHeight="1">
      <c r="A866" s="512"/>
      <c r="B866" s="512"/>
      <c r="C866" s="512"/>
      <c r="D866" s="512"/>
      <c r="E866" s="512"/>
      <c r="F866" s="512"/>
      <c r="G866" s="512"/>
      <c r="H866" s="512"/>
      <c r="I866" s="512"/>
      <c r="J866" s="512"/>
      <c r="K866" s="512"/>
      <c r="L866" s="512"/>
      <c r="M866" s="512"/>
      <c r="N866" s="512"/>
      <c r="O866" s="512"/>
      <c r="P866" s="512"/>
      <c r="Q866" s="512"/>
      <c r="R866" s="512"/>
      <c r="S866" s="512"/>
      <c r="T866" s="512"/>
      <c r="U866" s="512"/>
      <c r="V866" s="512"/>
      <c r="W866" s="512"/>
      <c r="X866" s="512"/>
      <c r="Y866" s="512"/>
      <c r="Z866" s="512"/>
      <c r="AA866" s="512"/>
      <c r="AB866" s="512"/>
      <c r="AC866" s="512"/>
      <c r="AD866" s="512"/>
      <c r="AE866" s="512"/>
      <c r="AF866" s="512"/>
      <c r="AG866" s="512"/>
      <c r="AH866" s="512"/>
      <c r="AI866" s="512"/>
      <c r="AJ866" s="512"/>
      <c r="AK866" s="512"/>
      <c r="AL866" s="512"/>
      <c r="AM866" s="512"/>
      <c r="AN866" s="512"/>
      <c r="AO866" s="512"/>
      <c r="AP866" s="512"/>
    </row>
    <row r="867" spans="1:42" ht="15.75" customHeight="1">
      <c r="A867" s="512"/>
      <c r="B867" s="512"/>
      <c r="C867" s="512"/>
      <c r="D867" s="512"/>
      <c r="E867" s="512"/>
      <c r="F867" s="512"/>
      <c r="G867" s="512"/>
      <c r="H867" s="512"/>
      <c r="I867" s="512"/>
      <c r="J867" s="512"/>
      <c r="K867" s="512"/>
      <c r="L867" s="512"/>
      <c r="M867" s="512"/>
      <c r="N867" s="512"/>
      <c r="O867" s="512"/>
      <c r="P867" s="512"/>
      <c r="Q867" s="512"/>
      <c r="R867" s="512"/>
      <c r="S867" s="512"/>
      <c r="T867" s="512"/>
      <c r="U867" s="512"/>
      <c r="V867" s="512"/>
      <c r="W867" s="512"/>
      <c r="X867" s="512"/>
      <c r="Y867" s="512"/>
      <c r="Z867" s="512"/>
      <c r="AA867" s="512"/>
      <c r="AB867" s="512"/>
      <c r="AC867" s="512"/>
      <c r="AD867" s="512"/>
      <c r="AE867" s="512"/>
      <c r="AF867" s="512"/>
      <c r="AG867" s="512"/>
      <c r="AH867" s="512"/>
      <c r="AI867" s="512"/>
      <c r="AJ867" s="512"/>
      <c r="AK867" s="512"/>
      <c r="AL867" s="512"/>
      <c r="AM867" s="512"/>
      <c r="AN867" s="512"/>
      <c r="AO867" s="512"/>
      <c r="AP867" s="512"/>
    </row>
    <row r="868" spans="1:42" ht="15.75" customHeight="1">
      <c r="A868" s="512"/>
      <c r="B868" s="512"/>
      <c r="C868" s="512"/>
      <c r="D868" s="512"/>
      <c r="E868" s="512"/>
      <c r="F868" s="512"/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/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  <c r="AO868" s="512"/>
      <c r="AP868" s="512"/>
    </row>
    <row r="869" spans="1:42" ht="15.75" customHeight="1">
      <c r="A869" s="512"/>
      <c r="B869" s="512"/>
      <c r="C869" s="512"/>
      <c r="D869" s="512"/>
      <c r="E869" s="512"/>
      <c r="F869" s="512"/>
      <c r="G869" s="512"/>
      <c r="H869" s="512"/>
      <c r="I869" s="512"/>
      <c r="J869" s="512"/>
      <c r="K869" s="512"/>
      <c r="L869" s="512"/>
      <c r="M869" s="512"/>
      <c r="N869" s="512"/>
      <c r="O869" s="512"/>
      <c r="P869" s="512"/>
      <c r="Q869" s="512"/>
      <c r="R869" s="512"/>
      <c r="S869" s="512"/>
      <c r="T869" s="512"/>
      <c r="U869" s="512"/>
      <c r="V869" s="512"/>
      <c r="W869" s="512"/>
      <c r="X869" s="512"/>
      <c r="Y869" s="512"/>
      <c r="Z869" s="512"/>
      <c r="AA869" s="512"/>
      <c r="AB869" s="512"/>
      <c r="AC869" s="512"/>
      <c r="AD869" s="512"/>
      <c r="AE869" s="512"/>
      <c r="AF869" s="512"/>
      <c r="AG869" s="512"/>
      <c r="AH869" s="512"/>
      <c r="AI869" s="512"/>
      <c r="AJ869" s="512"/>
      <c r="AK869" s="512"/>
      <c r="AL869" s="512"/>
      <c r="AM869" s="512"/>
      <c r="AN869" s="512"/>
      <c r="AO869" s="512"/>
      <c r="AP869" s="512"/>
    </row>
    <row r="870" spans="1:42" ht="15.75" customHeight="1">
      <c r="A870" s="512"/>
      <c r="B870" s="512"/>
      <c r="C870" s="512"/>
      <c r="D870" s="512"/>
      <c r="E870" s="512"/>
      <c r="F870" s="512"/>
      <c r="G870" s="512"/>
      <c r="H870" s="512"/>
      <c r="I870" s="512"/>
      <c r="J870" s="512"/>
      <c r="K870" s="512"/>
      <c r="L870" s="512"/>
      <c r="M870" s="512"/>
      <c r="N870" s="512"/>
      <c r="O870" s="512"/>
      <c r="P870" s="512"/>
      <c r="Q870" s="512"/>
      <c r="R870" s="512"/>
      <c r="S870" s="512"/>
      <c r="T870" s="512"/>
      <c r="U870" s="512"/>
      <c r="V870" s="512"/>
      <c r="W870" s="512"/>
      <c r="X870" s="512"/>
      <c r="Y870" s="512"/>
      <c r="Z870" s="512"/>
      <c r="AA870" s="512"/>
      <c r="AB870" s="512"/>
      <c r="AC870" s="512"/>
      <c r="AD870" s="512"/>
      <c r="AE870" s="512"/>
      <c r="AF870" s="512"/>
      <c r="AG870" s="512"/>
      <c r="AH870" s="512"/>
      <c r="AI870" s="512"/>
      <c r="AJ870" s="512"/>
      <c r="AK870" s="512"/>
      <c r="AL870" s="512"/>
      <c r="AM870" s="512"/>
      <c r="AN870" s="512"/>
      <c r="AO870" s="512"/>
      <c r="AP870" s="512"/>
    </row>
    <row r="871" spans="1:42" ht="15.75" customHeight="1">
      <c r="A871" s="512"/>
      <c r="B871" s="512"/>
      <c r="C871" s="512"/>
      <c r="D871" s="512"/>
      <c r="E871" s="512"/>
      <c r="F871" s="512"/>
      <c r="G871" s="512"/>
      <c r="H871" s="512"/>
      <c r="I871" s="512"/>
      <c r="J871" s="512"/>
      <c r="K871" s="512"/>
      <c r="L871" s="512"/>
      <c r="M871" s="512"/>
      <c r="N871" s="512"/>
      <c r="O871" s="512"/>
      <c r="P871" s="512"/>
      <c r="Q871" s="512"/>
      <c r="R871" s="512"/>
      <c r="S871" s="512"/>
      <c r="T871" s="512"/>
      <c r="U871" s="512"/>
      <c r="V871" s="512"/>
      <c r="W871" s="512"/>
      <c r="X871" s="512"/>
      <c r="Y871" s="512"/>
      <c r="Z871" s="512"/>
      <c r="AA871" s="512"/>
      <c r="AB871" s="512"/>
      <c r="AC871" s="512"/>
      <c r="AD871" s="512"/>
      <c r="AE871" s="512"/>
      <c r="AF871" s="512"/>
      <c r="AG871" s="512"/>
      <c r="AH871" s="512"/>
      <c r="AI871" s="512"/>
      <c r="AJ871" s="512"/>
      <c r="AK871" s="512"/>
      <c r="AL871" s="512"/>
      <c r="AM871" s="512"/>
      <c r="AN871" s="512"/>
      <c r="AO871" s="512"/>
      <c r="AP871" s="512"/>
    </row>
    <row r="872" spans="1:42" ht="15.75" customHeight="1">
      <c r="A872" s="512"/>
      <c r="B872" s="512"/>
      <c r="C872" s="512"/>
      <c r="D872" s="512"/>
      <c r="E872" s="512"/>
      <c r="F872" s="512"/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/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  <c r="AO872" s="512"/>
      <c r="AP872" s="512"/>
    </row>
    <row r="873" spans="1:42" ht="15.75" customHeight="1">
      <c r="A873" s="512"/>
      <c r="B873" s="512"/>
      <c r="C873" s="512"/>
      <c r="D873" s="512"/>
      <c r="E873" s="512"/>
      <c r="F873" s="512"/>
      <c r="G873" s="512"/>
      <c r="H873" s="512"/>
      <c r="I873" s="512"/>
      <c r="J873" s="512"/>
      <c r="K873" s="512"/>
      <c r="L873" s="512"/>
      <c r="M873" s="512"/>
      <c r="N873" s="512"/>
      <c r="O873" s="512"/>
      <c r="P873" s="512"/>
      <c r="Q873" s="512"/>
      <c r="R873" s="512"/>
      <c r="S873" s="512"/>
      <c r="T873" s="512"/>
      <c r="U873" s="512"/>
      <c r="V873" s="512"/>
      <c r="W873" s="512"/>
      <c r="X873" s="512"/>
      <c r="Y873" s="512"/>
      <c r="Z873" s="512"/>
      <c r="AA873" s="512"/>
      <c r="AB873" s="512"/>
      <c r="AC873" s="512"/>
      <c r="AD873" s="512"/>
      <c r="AE873" s="512"/>
      <c r="AF873" s="512"/>
      <c r="AG873" s="512"/>
      <c r="AH873" s="512"/>
      <c r="AI873" s="512"/>
      <c r="AJ873" s="512"/>
      <c r="AK873" s="512"/>
      <c r="AL873" s="512"/>
      <c r="AM873" s="512"/>
      <c r="AN873" s="512"/>
      <c r="AO873" s="512"/>
      <c r="AP873" s="512"/>
    </row>
    <row r="874" spans="1:42" ht="15.75" customHeight="1">
      <c r="A874" s="512"/>
      <c r="B874" s="512"/>
      <c r="C874" s="512"/>
      <c r="D874" s="512"/>
      <c r="E874" s="512"/>
      <c r="F874" s="512"/>
      <c r="G874" s="512"/>
      <c r="H874" s="512"/>
      <c r="I874" s="512"/>
      <c r="J874" s="512"/>
      <c r="K874" s="512"/>
      <c r="L874" s="512"/>
      <c r="M874" s="512"/>
      <c r="N874" s="512"/>
      <c r="O874" s="512"/>
      <c r="P874" s="512"/>
      <c r="Q874" s="512"/>
      <c r="R874" s="512"/>
      <c r="S874" s="512"/>
      <c r="T874" s="512"/>
      <c r="U874" s="512"/>
      <c r="V874" s="512"/>
      <c r="W874" s="512"/>
      <c r="X874" s="512"/>
      <c r="Y874" s="512"/>
      <c r="Z874" s="512"/>
      <c r="AA874" s="512"/>
      <c r="AB874" s="512"/>
      <c r="AC874" s="512"/>
      <c r="AD874" s="512"/>
      <c r="AE874" s="512"/>
      <c r="AF874" s="512"/>
      <c r="AG874" s="512"/>
      <c r="AH874" s="512"/>
      <c r="AI874" s="512"/>
      <c r="AJ874" s="512"/>
      <c r="AK874" s="512"/>
      <c r="AL874" s="512"/>
      <c r="AM874" s="512"/>
      <c r="AN874" s="512"/>
      <c r="AO874" s="512"/>
      <c r="AP874" s="512"/>
    </row>
    <row r="875" spans="1:42" ht="15.75" customHeight="1">
      <c r="A875" s="512"/>
      <c r="B875" s="512"/>
      <c r="C875" s="512"/>
      <c r="D875" s="512"/>
      <c r="E875" s="512"/>
      <c r="F875" s="512"/>
      <c r="G875" s="512"/>
      <c r="H875" s="512"/>
      <c r="I875" s="512"/>
      <c r="J875" s="512"/>
      <c r="K875" s="512"/>
      <c r="L875" s="512"/>
      <c r="M875" s="512"/>
      <c r="N875" s="512"/>
      <c r="O875" s="512"/>
      <c r="P875" s="512"/>
      <c r="Q875" s="512"/>
      <c r="R875" s="512"/>
      <c r="S875" s="512"/>
      <c r="T875" s="512"/>
      <c r="U875" s="512"/>
      <c r="V875" s="512"/>
      <c r="W875" s="512"/>
      <c r="X875" s="512"/>
      <c r="Y875" s="512"/>
      <c r="Z875" s="512"/>
      <c r="AA875" s="512"/>
      <c r="AB875" s="512"/>
      <c r="AC875" s="512"/>
      <c r="AD875" s="512"/>
      <c r="AE875" s="512"/>
      <c r="AF875" s="512"/>
      <c r="AG875" s="512"/>
      <c r="AH875" s="512"/>
      <c r="AI875" s="512"/>
      <c r="AJ875" s="512"/>
      <c r="AK875" s="512"/>
      <c r="AL875" s="512"/>
      <c r="AM875" s="512"/>
      <c r="AN875" s="512"/>
      <c r="AO875" s="512"/>
      <c r="AP875" s="512"/>
    </row>
    <row r="876" spans="1:42" ht="15.75" customHeight="1">
      <c r="A876" s="512"/>
      <c r="B876" s="512"/>
      <c r="C876" s="512"/>
      <c r="D876" s="512"/>
      <c r="E876" s="512"/>
      <c r="F876" s="512"/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/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  <c r="AO876" s="512"/>
      <c r="AP876" s="512"/>
    </row>
    <row r="877" spans="1:42" ht="15.75" customHeight="1">
      <c r="A877" s="512"/>
      <c r="B877" s="512"/>
      <c r="C877" s="512"/>
      <c r="D877" s="512"/>
      <c r="E877" s="512"/>
      <c r="F877" s="512"/>
      <c r="G877" s="512"/>
      <c r="H877" s="512"/>
      <c r="I877" s="512"/>
      <c r="J877" s="512"/>
      <c r="K877" s="512"/>
      <c r="L877" s="512"/>
      <c r="M877" s="512"/>
      <c r="N877" s="512"/>
      <c r="O877" s="512"/>
      <c r="P877" s="512"/>
      <c r="Q877" s="512"/>
      <c r="R877" s="512"/>
      <c r="S877" s="512"/>
      <c r="T877" s="512"/>
      <c r="U877" s="512"/>
      <c r="V877" s="512"/>
      <c r="W877" s="512"/>
      <c r="X877" s="512"/>
      <c r="Y877" s="512"/>
      <c r="Z877" s="512"/>
      <c r="AA877" s="512"/>
      <c r="AB877" s="512"/>
      <c r="AC877" s="512"/>
      <c r="AD877" s="512"/>
      <c r="AE877" s="512"/>
      <c r="AF877" s="512"/>
      <c r="AG877" s="512"/>
      <c r="AH877" s="512"/>
      <c r="AI877" s="512"/>
      <c r="AJ877" s="512"/>
      <c r="AK877" s="512"/>
      <c r="AL877" s="512"/>
      <c r="AM877" s="512"/>
      <c r="AN877" s="512"/>
      <c r="AO877" s="512"/>
      <c r="AP877" s="512"/>
    </row>
    <row r="878" spans="1:42" ht="15.75" customHeight="1">
      <c r="A878" s="512"/>
      <c r="B878" s="512"/>
      <c r="C878" s="512"/>
      <c r="D878" s="512"/>
      <c r="E878" s="512"/>
      <c r="F878" s="512"/>
      <c r="G878" s="512"/>
      <c r="H878" s="512"/>
      <c r="I878" s="512"/>
      <c r="J878" s="512"/>
      <c r="K878" s="512"/>
      <c r="L878" s="512"/>
      <c r="M878" s="512"/>
      <c r="N878" s="512"/>
      <c r="O878" s="512"/>
      <c r="P878" s="512"/>
      <c r="Q878" s="512"/>
      <c r="R878" s="512"/>
      <c r="S878" s="512"/>
      <c r="T878" s="512"/>
      <c r="U878" s="512"/>
      <c r="V878" s="512"/>
      <c r="W878" s="512"/>
      <c r="X878" s="512"/>
      <c r="Y878" s="512"/>
      <c r="Z878" s="512"/>
      <c r="AA878" s="512"/>
      <c r="AB878" s="512"/>
      <c r="AC878" s="512"/>
      <c r="AD878" s="512"/>
      <c r="AE878" s="512"/>
      <c r="AF878" s="512"/>
      <c r="AG878" s="512"/>
      <c r="AH878" s="512"/>
      <c r="AI878" s="512"/>
      <c r="AJ878" s="512"/>
      <c r="AK878" s="512"/>
      <c r="AL878" s="512"/>
      <c r="AM878" s="512"/>
      <c r="AN878" s="512"/>
      <c r="AO878" s="512"/>
      <c r="AP878" s="512"/>
    </row>
    <row r="879" spans="1:42" ht="15.75" customHeight="1">
      <c r="A879" s="512"/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2"/>
      <c r="Z879" s="512"/>
      <c r="AA879" s="512"/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</row>
    <row r="880" spans="1:42" ht="15.75" customHeight="1">
      <c r="A880" s="512"/>
      <c r="B880" s="512"/>
      <c r="C880" s="512"/>
      <c r="D880" s="512"/>
      <c r="E880" s="512"/>
      <c r="F880" s="512"/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/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  <c r="AO880" s="512"/>
      <c r="AP880" s="512"/>
    </row>
    <row r="881" spans="1:42" ht="15.75" customHeight="1">
      <c r="A881" s="512"/>
      <c r="B881" s="512"/>
      <c r="C881" s="512"/>
      <c r="D881" s="512"/>
      <c r="E881" s="512"/>
      <c r="F881" s="512"/>
      <c r="G881" s="512"/>
      <c r="H881" s="512"/>
      <c r="I881" s="512"/>
      <c r="J881" s="512"/>
      <c r="K881" s="512"/>
      <c r="L881" s="512"/>
      <c r="M881" s="512"/>
      <c r="N881" s="512"/>
      <c r="O881" s="512"/>
      <c r="P881" s="512"/>
      <c r="Q881" s="512"/>
      <c r="R881" s="512"/>
      <c r="S881" s="512"/>
      <c r="T881" s="512"/>
      <c r="U881" s="512"/>
      <c r="V881" s="512"/>
      <c r="W881" s="512"/>
      <c r="X881" s="512"/>
      <c r="Y881" s="512"/>
      <c r="Z881" s="512"/>
      <c r="AA881" s="512"/>
      <c r="AB881" s="512"/>
      <c r="AC881" s="512"/>
      <c r="AD881" s="512"/>
      <c r="AE881" s="512"/>
      <c r="AF881" s="512"/>
      <c r="AG881" s="512"/>
      <c r="AH881" s="512"/>
      <c r="AI881" s="512"/>
      <c r="AJ881" s="512"/>
      <c r="AK881" s="512"/>
      <c r="AL881" s="512"/>
      <c r="AM881" s="512"/>
      <c r="AN881" s="512"/>
      <c r="AO881" s="512"/>
      <c r="AP881" s="512"/>
    </row>
    <row r="882" spans="1:42" ht="15.75" customHeight="1">
      <c r="A882" s="512"/>
      <c r="B882" s="512"/>
      <c r="C882" s="512"/>
      <c r="D882" s="512"/>
      <c r="E882" s="512"/>
      <c r="F882" s="512"/>
      <c r="G882" s="512"/>
      <c r="H882" s="512"/>
      <c r="I882" s="512"/>
      <c r="J882" s="512"/>
      <c r="K882" s="512"/>
      <c r="L882" s="512"/>
      <c r="M882" s="512"/>
      <c r="N882" s="512"/>
      <c r="O882" s="512"/>
      <c r="P882" s="512"/>
      <c r="Q882" s="512"/>
      <c r="R882" s="512"/>
      <c r="S882" s="512"/>
      <c r="T882" s="512"/>
      <c r="U882" s="512"/>
      <c r="V882" s="512"/>
      <c r="W882" s="512"/>
      <c r="X882" s="512"/>
      <c r="Y882" s="512"/>
      <c r="Z882" s="512"/>
      <c r="AA882" s="512"/>
      <c r="AB882" s="512"/>
      <c r="AC882" s="512"/>
      <c r="AD882" s="512"/>
      <c r="AE882" s="512"/>
      <c r="AF882" s="512"/>
      <c r="AG882" s="512"/>
      <c r="AH882" s="512"/>
      <c r="AI882" s="512"/>
      <c r="AJ882" s="512"/>
      <c r="AK882" s="512"/>
      <c r="AL882" s="512"/>
      <c r="AM882" s="512"/>
      <c r="AN882" s="512"/>
      <c r="AO882" s="512"/>
      <c r="AP882" s="512"/>
    </row>
    <row r="883" spans="1:42" ht="15.75" customHeight="1">
      <c r="A883" s="512"/>
      <c r="B883" s="512"/>
      <c r="C883" s="512"/>
      <c r="D883" s="512"/>
      <c r="E883" s="512"/>
      <c r="F883" s="512"/>
      <c r="G883" s="512"/>
      <c r="H883" s="512"/>
      <c r="I883" s="512"/>
      <c r="J883" s="512"/>
      <c r="K883" s="512"/>
      <c r="L883" s="512"/>
      <c r="M883" s="512"/>
      <c r="N883" s="512"/>
      <c r="O883" s="512"/>
      <c r="P883" s="512"/>
      <c r="Q883" s="512"/>
      <c r="R883" s="512"/>
      <c r="S883" s="512"/>
      <c r="T883" s="512"/>
      <c r="U883" s="512"/>
      <c r="V883" s="512"/>
      <c r="W883" s="512"/>
      <c r="X883" s="512"/>
      <c r="Y883" s="512"/>
      <c r="Z883" s="512"/>
      <c r="AA883" s="512"/>
      <c r="AB883" s="512"/>
      <c r="AC883" s="512"/>
      <c r="AD883" s="512"/>
      <c r="AE883" s="512"/>
      <c r="AF883" s="512"/>
      <c r="AG883" s="512"/>
      <c r="AH883" s="512"/>
      <c r="AI883" s="512"/>
      <c r="AJ883" s="512"/>
      <c r="AK883" s="512"/>
      <c r="AL883" s="512"/>
      <c r="AM883" s="512"/>
      <c r="AN883" s="512"/>
      <c r="AO883" s="512"/>
      <c r="AP883" s="512"/>
    </row>
    <row r="884" spans="1:42" ht="15.75" customHeight="1">
      <c r="A884" s="512"/>
      <c r="B884" s="512"/>
      <c r="C884" s="512"/>
      <c r="D884" s="512"/>
      <c r="E884" s="512"/>
      <c r="F884" s="512"/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/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  <c r="AO884" s="512"/>
      <c r="AP884" s="512"/>
    </row>
    <row r="885" spans="1:42" ht="15.75" customHeight="1">
      <c r="A885" s="512"/>
      <c r="B885" s="512"/>
      <c r="C885" s="512"/>
      <c r="D885" s="512"/>
      <c r="E885" s="512"/>
      <c r="F885" s="512"/>
      <c r="G885" s="512"/>
      <c r="H885" s="512"/>
      <c r="I885" s="512"/>
      <c r="J885" s="512"/>
      <c r="K885" s="512"/>
      <c r="L885" s="512"/>
      <c r="M885" s="512"/>
      <c r="N885" s="512"/>
      <c r="O885" s="512"/>
      <c r="P885" s="512"/>
      <c r="Q885" s="512"/>
      <c r="R885" s="512"/>
      <c r="S885" s="512"/>
      <c r="T885" s="512"/>
      <c r="U885" s="512"/>
      <c r="V885" s="512"/>
      <c r="W885" s="512"/>
      <c r="X885" s="512"/>
      <c r="Y885" s="512"/>
      <c r="Z885" s="512"/>
      <c r="AA885" s="512"/>
      <c r="AB885" s="512"/>
      <c r="AC885" s="512"/>
      <c r="AD885" s="512"/>
      <c r="AE885" s="512"/>
      <c r="AF885" s="512"/>
      <c r="AG885" s="512"/>
      <c r="AH885" s="512"/>
      <c r="AI885" s="512"/>
      <c r="AJ885" s="512"/>
      <c r="AK885" s="512"/>
      <c r="AL885" s="512"/>
      <c r="AM885" s="512"/>
      <c r="AN885" s="512"/>
      <c r="AO885" s="512"/>
      <c r="AP885" s="512"/>
    </row>
    <row r="886" spans="1:42" ht="15.75" customHeight="1">
      <c r="A886" s="512"/>
      <c r="B886" s="512"/>
      <c r="C886" s="512"/>
      <c r="D886" s="512"/>
      <c r="E886" s="512"/>
      <c r="F886" s="512"/>
      <c r="G886" s="512"/>
      <c r="H886" s="512"/>
      <c r="I886" s="512"/>
      <c r="J886" s="512"/>
      <c r="K886" s="512"/>
      <c r="L886" s="512"/>
      <c r="M886" s="512"/>
      <c r="N886" s="512"/>
      <c r="O886" s="512"/>
      <c r="P886" s="512"/>
      <c r="Q886" s="512"/>
      <c r="R886" s="512"/>
      <c r="S886" s="512"/>
      <c r="T886" s="512"/>
      <c r="U886" s="512"/>
      <c r="V886" s="512"/>
      <c r="W886" s="512"/>
      <c r="X886" s="512"/>
      <c r="Y886" s="512"/>
      <c r="Z886" s="512"/>
      <c r="AA886" s="512"/>
      <c r="AB886" s="512"/>
      <c r="AC886" s="512"/>
      <c r="AD886" s="512"/>
      <c r="AE886" s="512"/>
      <c r="AF886" s="512"/>
      <c r="AG886" s="512"/>
      <c r="AH886" s="512"/>
      <c r="AI886" s="512"/>
      <c r="AJ886" s="512"/>
      <c r="AK886" s="512"/>
      <c r="AL886" s="512"/>
      <c r="AM886" s="512"/>
      <c r="AN886" s="512"/>
      <c r="AO886" s="512"/>
      <c r="AP886" s="512"/>
    </row>
    <row r="887" spans="1:42" ht="15.75" customHeight="1">
      <c r="A887" s="512"/>
      <c r="B887" s="512"/>
      <c r="C887" s="512"/>
      <c r="D887" s="512"/>
      <c r="E887" s="512"/>
      <c r="F887" s="512"/>
      <c r="G887" s="512"/>
      <c r="H887" s="512"/>
      <c r="I887" s="512"/>
      <c r="J887" s="512"/>
      <c r="K887" s="512"/>
      <c r="L887" s="512"/>
      <c r="M887" s="512"/>
      <c r="N887" s="512"/>
      <c r="O887" s="512"/>
      <c r="P887" s="512"/>
      <c r="Q887" s="512"/>
      <c r="R887" s="512"/>
      <c r="S887" s="512"/>
      <c r="T887" s="512"/>
      <c r="U887" s="512"/>
      <c r="V887" s="512"/>
      <c r="W887" s="512"/>
      <c r="X887" s="512"/>
      <c r="Y887" s="512"/>
      <c r="Z887" s="512"/>
      <c r="AA887" s="512"/>
      <c r="AB887" s="512"/>
      <c r="AC887" s="512"/>
      <c r="AD887" s="512"/>
      <c r="AE887" s="512"/>
      <c r="AF887" s="512"/>
      <c r="AG887" s="512"/>
      <c r="AH887" s="512"/>
      <c r="AI887" s="512"/>
      <c r="AJ887" s="512"/>
      <c r="AK887" s="512"/>
      <c r="AL887" s="512"/>
      <c r="AM887" s="512"/>
      <c r="AN887" s="512"/>
      <c r="AO887" s="512"/>
      <c r="AP887" s="512"/>
    </row>
    <row r="888" spans="1:42" ht="15.75" customHeight="1">
      <c r="A888" s="512"/>
      <c r="B888" s="512"/>
      <c r="C888" s="512"/>
      <c r="D888" s="512"/>
      <c r="E888" s="512"/>
      <c r="F888" s="512"/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/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  <c r="AO888" s="512"/>
      <c r="AP888" s="512"/>
    </row>
    <row r="889" spans="1:42" ht="15.75" customHeight="1">
      <c r="A889" s="512"/>
      <c r="B889" s="512"/>
      <c r="C889" s="512"/>
      <c r="D889" s="512"/>
      <c r="E889" s="512"/>
      <c r="F889" s="512"/>
      <c r="G889" s="512"/>
      <c r="H889" s="512"/>
      <c r="I889" s="512"/>
      <c r="J889" s="512"/>
      <c r="K889" s="512"/>
      <c r="L889" s="512"/>
      <c r="M889" s="512"/>
      <c r="N889" s="512"/>
      <c r="O889" s="512"/>
      <c r="P889" s="512"/>
      <c r="Q889" s="512"/>
      <c r="R889" s="512"/>
      <c r="S889" s="512"/>
      <c r="T889" s="512"/>
      <c r="U889" s="512"/>
      <c r="V889" s="512"/>
      <c r="W889" s="512"/>
      <c r="X889" s="512"/>
      <c r="Y889" s="512"/>
      <c r="Z889" s="512"/>
      <c r="AA889" s="512"/>
      <c r="AB889" s="512"/>
      <c r="AC889" s="512"/>
      <c r="AD889" s="512"/>
      <c r="AE889" s="512"/>
      <c r="AF889" s="512"/>
      <c r="AG889" s="512"/>
      <c r="AH889" s="512"/>
      <c r="AI889" s="512"/>
      <c r="AJ889" s="512"/>
      <c r="AK889" s="512"/>
      <c r="AL889" s="512"/>
      <c r="AM889" s="512"/>
      <c r="AN889" s="512"/>
      <c r="AO889" s="512"/>
      <c r="AP889" s="512"/>
    </row>
    <row r="890" spans="1:42" ht="15.75" customHeight="1">
      <c r="A890" s="512"/>
      <c r="B890" s="512"/>
      <c r="C890" s="512"/>
      <c r="D890" s="512"/>
      <c r="E890" s="512"/>
      <c r="F890" s="512"/>
      <c r="G890" s="512"/>
      <c r="H890" s="512"/>
      <c r="I890" s="512"/>
      <c r="J890" s="512"/>
      <c r="K890" s="512"/>
      <c r="L890" s="512"/>
      <c r="M890" s="512"/>
      <c r="N890" s="512"/>
      <c r="O890" s="512"/>
      <c r="P890" s="512"/>
      <c r="Q890" s="512"/>
      <c r="R890" s="512"/>
      <c r="S890" s="512"/>
      <c r="T890" s="512"/>
      <c r="U890" s="512"/>
      <c r="V890" s="512"/>
      <c r="W890" s="512"/>
      <c r="X890" s="512"/>
      <c r="Y890" s="512"/>
      <c r="Z890" s="512"/>
      <c r="AA890" s="512"/>
      <c r="AB890" s="512"/>
      <c r="AC890" s="512"/>
      <c r="AD890" s="512"/>
      <c r="AE890" s="512"/>
      <c r="AF890" s="512"/>
      <c r="AG890" s="512"/>
      <c r="AH890" s="512"/>
      <c r="AI890" s="512"/>
      <c r="AJ890" s="512"/>
      <c r="AK890" s="512"/>
      <c r="AL890" s="512"/>
      <c r="AM890" s="512"/>
      <c r="AN890" s="512"/>
      <c r="AO890" s="512"/>
      <c r="AP890" s="512"/>
    </row>
    <row r="891" spans="1:42" ht="15.75" customHeight="1">
      <c r="A891" s="512"/>
      <c r="B891" s="512"/>
      <c r="C891" s="512"/>
      <c r="D891" s="512"/>
      <c r="E891" s="512"/>
      <c r="F891" s="512"/>
      <c r="G891" s="512"/>
      <c r="H891" s="512"/>
      <c r="I891" s="512"/>
      <c r="J891" s="512"/>
      <c r="K891" s="512"/>
      <c r="L891" s="512"/>
      <c r="M891" s="512"/>
      <c r="N891" s="512"/>
      <c r="O891" s="512"/>
      <c r="P891" s="512"/>
      <c r="Q891" s="512"/>
      <c r="R891" s="512"/>
      <c r="S891" s="512"/>
      <c r="T891" s="512"/>
      <c r="U891" s="512"/>
      <c r="V891" s="512"/>
      <c r="W891" s="512"/>
      <c r="X891" s="512"/>
      <c r="Y891" s="512"/>
      <c r="Z891" s="512"/>
      <c r="AA891" s="512"/>
      <c r="AB891" s="512"/>
      <c r="AC891" s="512"/>
      <c r="AD891" s="512"/>
      <c r="AE891" s="512"/>
      <c r="AF891" s="512"/>
      <c r="AG891" s="512"/>
      <c r="AH891" s="512"/>
      <c r="AI891" s="512"/>
      <c r="AJ891" s="512"/>
      <c r="AK891" s="512"/>
      <c r="AL891" s="512"/>
      <c r="AM891" s="512"/>
      <c r="AN891" s="512"/>
      <c r="AO891" s="512"/>
      <c r="AP891" s="512"/>
    </row>
    <row r="892" spans="1:42" ht="15.75" customHeight="1">
      <c r="A892" s="512"/>
      <c r="B892" s="512"/>
      <c r="C892" s="512"/>
      <c r="D892" s="512"/>
      <c r="E892" s="512"/>
      <c r="F892" s="512"/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/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  <c r="AO892" s="512"/>
      <c r="AP892" s="512"/>
    </row>
    <row r="893" spans="1:42" ht="15.75" customHeight="1">
      <c r="A893" s="512"/>
      <c r="B893" s="512"/>
      <c r="C893" s="512"/>
      <c r="D893" s="512"/>
      <c r="E893" s="512"/>
      <c r="F893" s="512"/>
      <c r="G893" s="512"/>
      <c r="H893" s="512"/>
      <c r="I893" s="512"/>
      <c r="J893" s="512"/>
      <c r="K893" s="512"/>
      <c r="L893" s="512"/>
      <c r="M893" s="512"/>
      <c r="N893" s="512"/>
      <c r="O893" s="512"/>
      <c r="P893" s="512"/>
      <c r="Q893" s="512"/>
      <c r="R893" s="512"/>
      <c r="S893" s="512"/>
      <c r="T893" s="512"/>
      <c r="U893" s="512"/>
      <c r="V893" s="512"/>
      <c r="W893" s="512"/>
      <c r="X893" s="512"/>
      <c r="Y893" s="512"/>
      <c r="Z893" s="512"/>
      <c r="AA893" s="512"/>
      <c r="AB893" s="512"/>
      <c r="AC893" s="512"/>
      <c r="AD893" s="512"/>
      <c r="AE893" s="512"/>
      <c r="AF893" s="512"/>
      <c r="AG893" s="512"/>
      <c r="AH893" s="512"/>
      <c r="AI893" s="512"/>
      <c r="AJ893" s="512"/>
      <c r="AK893" s="512"/>
      <c r="AL893" s="512"/>
      <c r="AM893" s="512"/>
      <c r="AN893" s="512"/>
      <c r="AO893" s="512"/>
      <c r="AP893" s="512"/>
    </row>
    <row r="894" spans="1:42" ht="15.75" customHeight="1">
      <c r="A894" s="512"/>
      <c r="B894" s="512"/>
      <c r="C894" s="512"/>
      <c r="D894" s="512"/>
      <c r="E894" s="512"/>
      <c r="F894" s="512"/>
      <c r="G894" s="512"/>
      <c r="H894" s="512"/>
      <c r="I894" s="512"/>
      <c r="J894" s="512"/>
      <c r="K894" s="512"/>
      <c r="L894" s="512"/>
      <c r="M894" s="512"/>
      <c r="N894" s="512"/>
      <c r="O894" s="512"/>
      <c r="P894" s="512"/>
      <c r="Q894" s="512"/>
      <c r="R894" s="512"/>
      <c r="S894" s="512"/>
      <c r="T894" s="512"/>
      <c r="U894" s="512"/>
      <c r="V894" s="512"/>
      <c r="W894" s="512"/>
      <c r="X894" s="512"/>
      <c r="Y894" s="512"/>
      <c r="Z894" s="512"/>
      <c r="AA894" s="512"/>
      <c r="AB894" s="512"/>
      <c r="AC894" s="512"/>
      <c r="AD894" s="512"/>
      <c r="AE894" s="512"/>
      <c r="AF894" s="512"/>
      <c r="AG894" s="512"/>
      <c r="AH894" s="512"/>
      <c r="AI894" s="512"/>
      <c r="AJ894" s="512"/>
      <c r="AK894" s="512"/>
      <c r="AL894" s="512"/>
      <c r="AM894" s="512"/>
      <c r="AN894" s="512"/>
      <c r="AO894" s="512"/>
      <c r="AP894" s="512"/>
    </row>
    <row r="895" spans="1:42" ht="15.75" customHeight="1">
      <c r="A895" s="512"/>
      <c r="B895" s="512"/>
      <c r="C895" s="512"/>
      <c r="D895" s="512"/>
      <c r="E895" s="512"/>
      <c r="F895" s="512"/>
      <c r="G895" s="512"/>
      <c r="H895" s="512"/>
      <c r="I895" s="512"/>
      <c r="J895" s="512"/>
      <c r="K895" s="512"/>
      <c r="L895" s="512"/>
      <c r="M895" s="512"/>
      <c r="N895" s="512"/>
      <c r="O895" s="512"/>
      <c r="P895" s="512"/>
      <c r="Q895" s="512"/>
      <c r="R895" s="512"/>
      <c r="S895" s="512"/>
      <c r="T895" s="512"/>
      <c r="U895" s="512"/>
      <c r="V895" s="512"/>
      <c r="W895" s="512"/>
      <c r="X895" s="512"/>
      <c r="Y895" s="512"/>
      <c r="Z895" s="512"/>
      <c r="AA895" s="512"/>
      <c r="AB895" s="512"/>
      <c r="AC895" s="512"/>
      <c r="AD895" s="512"/>
      <c r="AE895" s="512"/>
      <c r="AF895" s="512"/>
      <c r="AG895" s="512"/>
      <c r="AH895" s="512"/>
      <c r="AI895" s="512"/>
      <c r="AJ895" s="512"/>
      <c r="AK895" s="512"/>
      <c r="AL895" s="512"/>
      <c r="AM895" s="512"/>
      <c r="AN895" s="512"/>
      <c r="AO895" s="512"/>
      <c r="AP895" s="512"/>
    </row>
    <row r="896" spans="1:42" ht="15.75" customHeight="1">
      <c r="A896" s="512"/>
      <c r="B896" s="512"/>
      <c r="C896" s="512"/>
      <c r="D896" s="512"/>
      <c r="E896" s="512"/>
      <c r="F896" s="512"/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/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  <c r="AO896" s="512"/>
      <c r="AP896" s="512"/>
    </row>
    <row r="897" spans="1:42" ht="15.75" customHeight="1">
      <c r="A897" s="512"/>
      <c r="B897" s="512"/>
      <c r="C897" s="512"/>
      <c r="D897" s="512"/>
      <c r="E897" s="512"/>
      <c r="F897" s="512"/>
      <c r="G897" s="512"/>
      <c r="H897" s="512"/>
      <c r="I897" s="512"/>
      <c r="J897" s="512"/>
      <c r="K897" s="512"/>
      <c r="L897" s="512"/>
      <c r="M897" s="512"/>
      <c r="N897" s="512"/>
      <c r="O897" s="512"/>
      <c r="P897" s="512"/>
      <c r="Q897" s="512"/>
      <c r="R897" s="512"/>
      <c r="S897" s="512"/>
      <c r="T897" s="512"/>
      <c r="U897" s="512"/>
      <c r="V897" s="512"/>
      <c r="W897" s="512"/>
      <c r="X897" s="512"/>
      <c r="Y897" s="512"/>
      <c r="Z897" s="512"/>
      <c r="AA897" s="512"/>
      <c r="AB897" s="512"/>
      <c r="AC897" s="512"/>
      <c r="AD897" s="512"/>
      <c r="AE897" s="512"/>
      <c r="AF897" s="512"/>
      <c r="AG897" s="512"/>
      <c r="AH897" s="512"/>
      <c r="AI897" s="512"/>
      <c r="AJ897" s="512"/>
      <c r="AK897" s="512"/>
      <c r="AL897" s="512"/>
      <c r="AM897" s="512"/>
      <c r="AN897" s="512"/>
      <c r="AO897" s="512"/>
      <c r="AP897" s="512"/>
    </row>
    <row r="898" spans="1:42" ht="15.75" customHeight="1">
      <c r="A898" s="512"/>
      <c r="B898" s="512"/>
      <c r="C898" s="512"/>
      <c r="D898" s="512"/>
      <c r="E898" s="512"/>
      <c r="F898" s="512"/>
      <c r="G898" s="512"/>
      <c r="H898" s="512"/>
      <c r="I898" s="512"/>
      <c r="J898" s="512"/>
      <c r="K898" s="512"/>
      <c r="L898" s="512"/>
      <c r="M898" s="512"/>
      <c r="N898" s="512"/>
      <c r="O898" s="512"/>
      <c r="P898" s="512"/>
      <c r="Q898" s="512"/>
      <c r="R898" s="512"/>
      <c r="S898" s="512"/>
      <c r="T898" s="512"/>
      <c r="U898" s="512"/>
      <c r="V898" s="512"/>
      <c r="W898" s="512"/>
      <c r="X898" s="512"/>
      <c r="Y898" s="512"/>
      <c r="Z898" s="512"/>
      <c r="AA898" s="512"/>
      <c r="AB898" s="512"/>
      <c r="AC898" s="512"/>
      <c r="AD898" s="512"/>
      <c r="AE898" s="512"/>
      <c r="AF898" s="512"/>
      <c r="AG898" s="512"/>
      <c r="AH898" s="512"/>
      <c r="AI898" s="512"/>
      <c r="AJ898" s="512"/>
      <c r="AK898" s="512"/>
      <c r="AL898" s="512"/>
      <c r="AM898" s="512"/>
      <c r="AN898" s="512"/>
      <c r="AO898" s="512"/>
      <c r="AP898" s="512"/>
    </row>
    <row r="899" spans="1:42" ht="15.75" customHeight="1">
      <c r="A899" s="512"/>
      <c r="B899" s="512"/>
      <c r="C899" s="512"/>
      <c r="D899" s="512"/>
      <c r="E899" s="512"/>
      <c r="F899" s="512"/>
      <c r="G899" s="512"/>
      <c r="H899" s="512"/>
      <c r="I899" s="512"/>
      <c r="J899" s="512"/>
      <c r="K899" s="512"/>
      <c r="L899" s="512"/>
      <c r="M899" s="512"/>
      <c r="N899" s="512"/>
      <c r="O899" s="512"/>
      <c r="P899" s="512"/>
      <c r="Q899" s="512"/>
      <c r="R899" s="512"/>
      <c r="S899" s="512"/>
      <c r="T899" s="512"/>
      <c r="U899" s="512"/>
      <c r="V899" s="512"/>
      <c r="W899" s="512"/>
      <c r="X899" s="512"/>
      <c r="Y899" s="512"/>
      <c r="Z899" s="512"/>
      <c r="AA899" s="512"/>
      <c r="AB899" s="512"/>
      <c r="AC899" s="512"/>
      <c r="AD899" s="512"/>
      <c r="AE899" s="512"/>
      <c r="AF899" s="512"/>
      <c r="AG899" s="512"/>
      <c r="AH899" s="512"/>
      <c r="AI899" s="512"/>
      <c r="AJ899" s="512"/>
      <c r="AK899" s="512"/>
      <c r="AL899" s="512"/>
      <c r="AM899" s="512"/>
      <c r="AN899" s="512"/>
      <c r="AO899" s="512"/>
      <c r="AP899" s="512"/>
    </row>
    <row r="900" spans="1:42" ht="15.75" customHeight="1">
      <c r="A900" s="512"/>
      <c r="B900" s="512"/>
      <c r="C900" s="512"/>
      <c r="D900" s="512"/>
      <c r="E900" s="512"/>
      <c r="F900" s="512"/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/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  <c r="AO900" s="512"/>
      <c r="AP900" s="512"/>
    </row>
    <row r="901" spans="1:42" ht="15.75" customHeight="1">
      <c r="A901" s="512"/>
      <c r="B901" s="512"/>
      <c r="C901" s="512"/>
      <c r="D901" s="512"/>
      <c r="E901" s="512"/>
      <c r="F901" s="512"/>
      <c r="G901" s="512"/>
      <c r="H901" s="512"/>
      <c r="I901" s="512"/>
      <c r="J901" s="512"/>
      <c r="K901" s="512"/>
      <c r="L901" s="512"/>
      <c r="M901" s="512"/>
      <c r="N901" s="512"/>
      <c r="O901" s="512"/>
      <c r="P901" s="512"/>
      <c r="Q901" s="512"/>
      <c r="R901" s="512"/>
      <c r="S901" s="512"/>
      <c r="T901" s="512"/>
      <c r="U901" s="512"/>
      <c r="V901" s="512"/>
      <c r="W901" s="512"/>
      <c r="X901" s="512"/>
      <c r="Y901" s="512"/>
      <c r="Z901" s="512"/>
      <c r="AA901" s="512"/>
      <c r="AB901" s="512"/>
      <c r="AC901" s="512"/>
      <c r="AD901" s="512"/>
      <c r="AE901" s="512"/>
      <c r="AF901" s="512"/>
      <c r="AG901" s="512"/>
      <c r="AH901" s="512"/>
      <c r="AI901" s="512"/>
      <c r="AJ901" s="512"/>
      <c r="AK901" s="512"/>
      <c r="AL901" s="512"/>
      <c r="AM901" s="512"/>
      <c r="AN901" s="512"/>
      <c r="AO901" s="512"/>
      <c r="AP901" s="512"/>
    </row>
    <row r="902" spans="1:42" ht="15.75" customHeight="1">
      <c r="A902" s="512"/>
      <c r="B902" s="512"/>
      <c r="C902" s="512"/>
      <c r="D902" s="512"/>
      <c r="E902" s="512"/>
      <c r="F902" s="512"/>
      <c r="G902" s="512"/>
      <c r="H902" s="512"/>
      <c r="I902" s="512"/>
      <c r="J902" s="512"/>
      <c r="K902" s="512"/>
      <c r="L902" s="512"/>
      <c r="M902" s="512"/>
      <c r="N902" s="512"/>
      <c r="O902" s="512"/>
      <c r="P902" s="512"/>
      <c r="Q902" s="512"/>
      <c r="R902" s="512"/>
      <c r="S902" s="512"/>
      <c r="T902" s="512"/>
      <c r="U902" s="512"/>
      <c r="V902" s="512"/>
      <c r="W902" s="512"/>
      <c r="X902" s="512"/>
      <c r="Y902" s="512"/>
      <c r="Z902" s="512"/>
      <c r="AA902" s="512"/>
      <c r="AB902" s="512"/>
      <c r="AC902" s="512"/>
      <c r="AD902" s="512"/>
      <c r="AE902" s="512"/>
      <c r="AF902" s="512"/>
      <c r="AG902" s="512"/>
      <c r="AH902" s="512"/>
      <c r="AI902" s="512"/>
      <c r="AJ902" s="512"/>
      <c r="AK902" s="512"/>
      <c r="AL902" s="512"/>
      <c r="AM902" s="512"/>
      <c r="AN902" s="512"/>
      <c r="AO902" s="512"/>
      <c r="AP902" s="512"/>
    </row>
    <row r="903" spans="1:42" ht="15.75" customHeight="1">
      <c r="A903" s="512"/>
      <c r="B903" s="512"/>
      <c r="C903" s="512"/>
      <c r="D903" s="512"/>
      <c r="E903" s="512"/>
      <c r="F903" s="512"/>
      <c r="G903" s="512"/>
      <c r="H903" s="512"/>
      <c r="I903" s="512"/>
      <c r="J903" s="512"/>
      <c r="K903" s="512"/>
      <c r="L903" s="512"/>
      <c r="M903" s="512"/>
      <c r="N903" s="512"/>
      <c r="O903" s="512"/>
      <c r="P903" s="512"/>
      <c r="Q903" s="512"/>
      <c r="R903" s="512"/>
      <c r="S903" s="512"/>
      <c r="T903" s="512"/>
      <c r="U903" s="512"/>
      <c r="V903" s="512"/>
      <c r="W903" s="512"/>
      <c r="X903" s="512"/>
      <c r="Y903" s="512"/>
      <c r="Z903" s="512"/>
      <c r="AA903" s="512"/>
      <c r="AB903" s="512"/>
      <c r="AC903" s="512"/>
      <c r="AD903" s="512"/>
      <c r="AE903" s="512"/>
      <c r="AF903" s="512"/>
      <c r="AG903" s="512"/>
      <c r="AH903" s="512"/>
      <c r="AI903" s="512"/>
      <c r="AJ903" s="512"/>
      <c r="AK903" s="512"/>
      <c r="AL903" s="512"/>
      <c r="AM903" s="512"/>
      <c r="AN903" s="512"/>
      <c r="AO903" s="512"/>
      <c r="AP903" s="512"/>
    </row>
    <row r="904" spans="1:42" ht="15.75" customHeight="1">
      <c r="A904" s="512"/>
      <c r="B904" s="512"/>
      <c r="C904" s="512"/>
      <c r="D904" s="512"/>
      <c r="E904" s="512"/>
      <c r="F904" s="512"/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/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  <c r="AO904" s="512"/>
      <c r="AP904" s="512"/>
    </row>
    <row r="905" spans="1:42" ht="15.75" customHeight="1">
      <c r="A905" s="512"/>
      <c r="B905" s="512"/>
      <c r="C905" s="512"/>
      <c r="D905" s="512"/>
      <c r="E905" s="512"/>
      <c r="F905" s="512"/>
      <c r="G905" s="512"/>
      <c r="H905" s="512"/>
      <c r="I905" s="512"/>
      <c r="J905" s="512"/>
      <c r="K905" s="512"/>
      <c r="L905" s="512"/>
      <c r="M905" s="512"/>
      <c r="N905" s="512"/>
      <c r="O905" s="512"/>
      <c r="P905" s="512"/>
      <c r="Q905" s="512"/>
      <c r="R905" s="512"/>
      <c r="S905" s="512"/>
      <c r="T905" s="512"/>
      <c r="U905" s="512"/>
      <c r="V905" s="512"/>
      <c r="W905" s="512"/>
      <c r="X905" s="512"/>
      <c r="Y905" s="512"/>
      <c r="Z905" s="512"/>
      <c r="AA905" s="512"/>
      <c r="AB905" s="512"/>
      <c r="AC905" s="512"/>
      <c r="AD905" s="512"/>
      <c r="AE905" s="512"/>
      <c r="AF905" s="512"/>
      <c r="AG905" s="512"/>
      <c r="AH905" s="512"/>
      <c r="AI905" s="512"/>
      <c r="AJ905" s="512"/>
      <c r="AK905" s="512"/>
      <c r="AL905" s="512"/>
      <c r="AM905" s="512"/>
      <c r="AN905" s="512"/>
      <c r="AO905" s="512"/>
      <c r="AP905" s="512"/>
    </row>
    <row r="906" spans="1:42" ht="15.75" customHeight="1">
      <c r="A906" s="512"/>
      <c r="B906" s="512"/>
      <c r="C906" s="512"/>
      <c r="D906" s="512"/>
      <c r="E906" s="512"/>
      <c r="F906" s="512"/>
      <c r="G906" s="512"/>
      <c r="H906" s="512"/>
      <c r="I906" s="512"/>
      <c r="J906" s="512"/>
      <c r="K906" s="512"/>
      <c r="L906" s="512"/>
      <c r="M906" s="512"/>
      <c r="N906" s="512"/>
      <c r="O906" s="512"/>
      <c r="P906" s="512"/>
      <c r="Q906" s="512"/>
      <c r="R906" s="512"/>
      <c r="S906" s="512"/>
      <c r="T906" s="512"/>
      <c r="U906" s="512"/>
      <c r="V906" s="512"/>
      <c r="W906" s="512"/>
      <c r="X906" s="512"/>
      <c r="Y906" s="512"/>
      <c r="Z906" s="512"/>
      <c r="AA906" s="512"/>
      <c r="AB906" s="512"/>
      <c r="AC906" s="512"/>
      <c r="AD906" s="512"/>
      <c r="AE906" s="512"/>
      <c r="AF906" s="512"/>
      <c r="AG906" s="512"/>
      <c r="AH906" s="512"/>
      <c r="AI906" s="512"/>
      <c r="AJ906" s="512"/>
      <c r="AK906" s="512"/>
      <c r="AL906" s="512"/>
      <c r="AM906" s="512"/>
      <c r="AN906" s="512"/>
      <c r="AO906" s="512"/>
      <c r="AP906" s="512"/>
    </row>
    <row r="907" spans="1:42" ht="15.75" customHeight="1">
      <c r="A907" s="512"/>
      <c r="B907" s="512"/>
      <c r="C907" s="512"/>
      <c r="D907" s="512"/>
      <c r="E907" s="512"/>
      <c r="F907" s="512"/>
      <c r="G907" s="512"/>
      <c r="H907" s="512"/>
      <c r="I907" s="512"/>
      <c r="J907" s="512"/>
      <c r="K907" s="512"/>
      <c r="L907" s="512"/>
      <c r="M907" s="512"/>
      <c r="N907" s="512"/>
      <c r="O907" s="512"/>
      <c r="P907" s="512"/>
      <c r="Q907" s="512"/>
      <c r="R907" s="512"/>
      <c r="S907" s="512"/>
      <c r="T907" s="512"/>
      <c r="U907" s="512"/>
      <c r="V907" s="512"/>
      <c r="W907" s="512"/>
      <c r="X907" s="512"/>
      <c r="Y907" s="512"/>
      <c r="Z907" s="512"/>
      <c r="AA907" s="512"/>
      <c r="AB907" s="512"/>
      <c r="AC907" s="512"/>
      <c r="AD907" s="512"/>
      <c r="AE907" s="512"/>
      <c r="AF907" s="512"/>
      <c r="AG907" s="512"/>
      <c r="AH907" s="512"/>
      <c r="AI907" s="512"/>
      <c r="AJ907" s="512"/>
      <c r="AK907" s="512"/>
      <c r="AL907" s="512"/>
      <c r="AM907" s="512"/>
      <c r="AN907" s="512"/>
      <c r="AO907" s="512"/>
      <c r="AP907" s="512"/>
    </row>
    <row r="908" spans="1:42" ht="15.75" customHeight="1">
      <c r="A908" s="512"/>
      <c r="B908" s="512"/>
      <c r="C908" s="512"/>
      <c r="D908" s="512"/>
      <c r="E908" s="512"/>
      <c r="F908" s="512"/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/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  <c r="AO908" s="512"/>
      <c r="AP908" s="512"/>
    </row>
    <row r="909" spans="1:42" ht="15.75" customHeight="1">
      <c r="A909" s="512"/>
      <c r="B909" s="512"/>
      <c r="C909" s="512"/>
      <c r="D909" s="512"/>
      <c r="E909" s="512"/>
      <c r="F909" s="512"/>
      <c r="G909" s="512"/>
      <c r="H909" s="512"/>
      <c r="I909" s="512"/>
      <c r="J909" s="512"/>
      <c r="K909" s="512"/>
      <c r="L909" s="512"/>
      <c r="M909" s="512"/>
      <c r="N909" s="512"/>
      <c r="O909" s="512"/>
      <c r="P909" s="512"/>
      <c r="Q909" s="512"/>
      <c r="R909" s="512"/>
      <c r="S909" s="512"/>
      <c r="T909" s="512"/>
      <c r="U909" s="512"/>
      <c r="V909" s="512"/>
      <c r="W909" s="512"/>
      <c r="X909" s="512"/>
      <c r="Y909" s="512"/>
      <c r="Z909" s="512"/>
      <c r="AA909" s="512"/>
      <c r="AB909" s="512"/>
      <c r="AC909" s="512"/>
      <c r="AD909" s="512"/>
      <c r="AE909" s="512"/>
      <c r="AF909" s="512"/>
      <c r="AG909" s="512"/>
      <c r="AH909" s="512"/>
      <c r="AI909" s="512"/>
      <c r="AJ909" s="512"/>
      <c r="AK909" s="512"/>
      <c r="AL909" s="512"/>
      <c r="AM909" s="512"/>
      <c r="AN909" s="512"/>
      <c r="AO909" s="512"/>
      <c r="AP909" s="512"/>
    </row>
    <row r="910" spans="1:42" ht="15.75" customHeight="1">
      <c r="A910" s="512"/>
      <c r="B910" s="512"/>
      <c r="C910" s="512"/>
      <c r="D910" s="512"/>
      <c r="E910" s="512"/>
      <c r="F910" s="512"/>
      <c r="G910" s="512"/>
      <c r="H910" s="512"/>
      <c r="I910" s="512"/>
      <c r="J910" s="512"/>
      <c r="K910" s="512"/>
      <c r="L910" s="512"/>
      <c r="M910" s="512"/>
      <c r="N910" s="512"/>
      <c r="O910" s="512"/>
      <c r="P910" s="512"/>
      <c r="Q910" s="512"/>
      <c r="R910" s="512"/>
      <c r="S910" s="512"/>
      <c r="T910" s="512"/>
      <c r="U910" s="512"/>
      <c r="V910" s="512"/>
      <c r="W910" s="512"/>
      <c r="X910" s="512"/>
      <c r="Y910" s="512"/>
      <c r="Z910" s="512"/>
      <c r="AA910" s="512"/>
      <c r="AB910" s="512"/>
      <c r="AC910" s="512"/>
      <c r="AD910" s="512"/>
      <c r="AE910" s="512"/>
      <c r="AF910" s="512"/>
      <c r="AG910" s="512"/>
      <c r="AH910" s="512"/>
      <c r="AI910" s="512"/>
      <c r="AJ910" s="512"/>
      <c r="AK910" s="512"/>
      <c r="AL910" s="512"/>
      <c r="AM910" s="512"/>
      <c r="AN910" s="512"/>
      <c r="AO910" s="512"/>
      <c r="AP910" s="512"/>
    </row>
    <row r="911" spans="1:42" ht="15.75" customHeight="1">
      <c r="A911" s="512"/>
      <c r="B911" s="512"/>
      <c r="C911" s="512"/>
      <c r="D911" s="512"/>
      <c r="E911" s="512"/>
      <c r="F911" s="512"/>
      <c r="G911" s="512"/>
      <c r="H911" s="512"/>
      <c r="I911" s="512"/>
      <c r="J911" s="512"/>
      <c r="K911" s="512"/>
      <c r="L911" s="512"/>
      <c r="M911" s="512"/>
      <c r="N911" s="512"/>
      <c r="O911" s="512"/>
      <c r="P911" s="512"/>
      <c r="Q911" s="512"/>
      <c r="R911" s="512"/>
      <c r="S911" s="512"/>
      <c r="T911" s="512"/>
      <c r="U911" s="512"/>
      <c r="V911" s="512"/>
      <c r="W911" s="512"/>
      <c r="X911" s="512"/>
      <c r="Y911" s="512"/>
      <c r="Z911" s="512"/>
      <c r="AA911" s="512"/>
      <c r="AB911" s="512"/>
      <c r="AC911" s="512"/>
      <c r="AD911" s="512"/>
      <c r="AE911" s="512"/>
      <c r="AF911" s="512"/>
      <c r="AG911" s="512"/>
      <c r="AH911" s="512"/>
      <c r="AI911" s="512"/>
      <c r="AJ911" s="512"/>
      <c r="AK911" s="512"/>
      <c r="AL911" s="512"/>
      <c r="AM911" s="512"/>
      <c r="AN911" s="512"/>
      <c r="AO911" s="512"/>
      <c r="AP911" s="512"/>
    </row>
    <row r="912" spans="1:42" ht="15.75" customHeight="1">
      <c r="A912" s="512"/>
      <c r="B912" s="512"/>
      <c r="C912" s="512"/>
      <c r="D912" s="512"/>
      <c r="E912" s="512"/>
      <c r="F912" s="512"/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/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  <c r="AO912" s="512"/>
      <c r="AP912" s="512"/>
    </row>
    <row r="913" spans="1:42" ht="15.75" customHeight="1">
      <c r="A913" s="512"/>
      <c r="B913" s="512"/>
      <c r="C913" s="512"/>
      <c r="D913" s="512"/>
      <c r="E913" s="512"/>
      <c r="F913" s="512"/>
      <c r="G913" s="512"/>
      <c r="H913" s="512"/>
      <c r="I913" s="512"/>
      <c r="J913" s="512"/>
      <c r="K913" s="512"/>
      <c r="L913" s="512"/>
      <c r="M913" s="512"/>
      <c r="N913" s="512"/>
      <c r="O913" s="512"/>
      <c r="P913" s="512"/>
      <c r="Q913" s="512"/>
      <c r="R913" s="512"/>
      <c r="S913" s="512"/>
      <c r="T913" s="512"/>
      <c r="U913" s="512"/>
      <c r="V913" s="512"/>
      <c r="W913" s="512"/>
      <c r="X913" s="512"/>
      <c r="Y913" s="512"/>
      <c r="Z913" s="512"/>
      <c r="AA913" s="512"/>
      <c r="AB913" s="512"/>
      <c r="AC913" s="512"/>
      <c r="AD913" s="512"/>
      <c r="AE913" s="512"/>
      <c r="AF913" s="512"/>
      <c r="AG913" s="512"/>
      <c r="AH913" s="512"/>
      <c r="AI913" s="512"/>
      <c r="AJ913" s="512"/>
      <c r="AK913" s="512"/>
      <c r="AL913" s="512"/>
      <c r="AM913" s="512"/>
      <c r="AN913" s="512"/>
      <c r="AO913" s="512"/>
      <c r="AP913" s="512"/>
    </row>
    <row r="914" spans="1:42" ht="15.75" customHeight="1">
      <c r="A914" s="512"/>
      <c r="B914" s="512"/>
      <c r="C914" s="512"/>
      <c r="D914" s="512"/>
      <c r="E914" s="512"/>
      <c r="F914" s="512"/>
      <c r="G914" s="512"/>
      <c r="H914" s="512"/>
      <c r="I914" s="512"/>
      <c r="J914" s="512"/>
      <c r="K914" s="512"/>
      <c r="L914" s="512"/>
      <c r="M914" s="512"/>
      <c r="N914" s="512"/>
      <c r="O914" s="512"/>
      <c r="P914" s="512"/>
      <c r="Q914" s="512"/>
      <c r="R914" s="512"/>
      <c r="S914" s="512"/>
      <c r="T914" s="512"/>
      <c r="U914" s="512"/>
      <c r="V914" s="512"/>
      <c r="W914" s="512"/>
      <c r="X914" s="512"/>
      <c r="Y914" s="512"/>
      <c r="Z914" s="512"/>
      <c r="AA914" s="512"/>
      <c r="AB914" s="512"/>
      <c r="AC914" s="512"/>
      <c r="AD914" s="512"/>
      <c r="AE914" s="512"/>
      <c r="AF914" s="512"/>
      <c r="AG914" s="512"/>
      <c r="AH914" s="512"/>
      <c r="AI914" s="512"/>
      <c r="AJ914" s="512"/>
      <c r="AK914" s="512"/>
      <c r="AL914" s="512"/>
      <c r="AM914" s="512"/>
      <c r="AN914" s="512"/>
      <c r="AO914" s="512"/>
      <c r="AP914" s="512"/>
    </row>
    <row r="915" spans="1:42" ht="15.75" customHeight="1">
      <c r="A915" s="512"/>
      <c r="B915" s="512"/>
      <c r="C915" s="512"/>
      <c r="D915" s="512"/>
      <c r="E915" s="512"/>
      <c r="F915" s="512"/>
      <c r="G915" s="512"/>
      <c r="H915" s="512"/>
      <c r="I915" s="512"/>
      <c r="J915" s="512"/>
      <c r="K915" s="512"/>
      <c r="L915" s="512"/>
      <c r="M915" s="512"/>
      <c r="N915" s="512"/>
      <c r="O915" s="512"/>
      <c r="P915" s="512"/>
      <c r="Q915" s="512"/>
      <c r="R915" s="512"/>
      <c r="S915" s="512"/>
      <c r="T915" s="512"/>
      <c r="U915" s="512"/>
      <c r="V915" s="512"/>
      <c r="W915" s="512"/>
      <c r="X915" s="512"/>
      <c r="Y915" s="512"/>
      <c r="Z915" s="512"/>
      <c r="AA915" s="512"/>
      <c r="AB915" s="512"/>
      <c r="AC915" s="512"/>
      <c r="AD915" s="512"/>
      <c r="AE915" s="512"/>
      <c r="AF915" s="512"/>
      <c r="AG915" s="512"/>
      <c r="AH915" s="512"/>
      <c r="AI915" s="512"/>
      <c r="AJ915" s="512"/>
      <c r="AK915" s="512"/>
      <c r="AL915" s="512"/>
      <c r="AM915" s="512"/>
      <c r="AN915" s="512"/>
      <c r="AO915" s="512"/>
      <c r="AP915" s="512"/>
    </row>
    <row r="916" spans="1:42" ht="15.75" customHeight="1">
      <c r="A916" s="512"/>
      <c r="B916" s="512"/>
      <c r="C916" s="512"/>
      <c r="D916" s="512"/>
      <c r="E916" s="512"/>
      <c r="F916" s="512"/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/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  <c r="AO916" s="512"/>
      <c r="AP916" s="512"/>
    </row>
    <row r="917" spans="1:42" ht="15.75" customHeight="1">
      <c r="A917" s="512"/>
      <c r="B917" s="512"/>
      <c r="C917" s="512"/>
      <c r="D917" s="512"/>
      <c r="E917" s="512"/>
      <c r="F917" s="512"/>
      <c r="G917" s="512"/>
      <c r="H917" s="512"/>
      <c r="I917" s="512"/>
      <c r="J917" s="512"/>
      <c r="K917" s="512"/>
      <c r="L917" s="512"/>
      <c r="M917" s="512"/>
      <c r="N917" s="512"/>
      <c r="O917" s="512"/>
      <c r="P917" s="512"/>
      <c r="Q917" s="512"/>
      <c r="R917" s="512"/>
      <c r="S917" s="512"/>
      <c r="T917" s="512"/>
      <c r="U917" s="512"/>
      <c r="V917" s="512"/>
      <c r="W917" s="512"/>
      <c r="X917" s="512"/>
      <c r="Y917" s="512"/>
      <c r="Z917" s="512"/>
      <c r="AA917" s="512"/>
      <c r="AB917" s="512"/>
      <c r="AC917" s="512"/>
      <c r="AD917" s="512"/>
      <c r="AE917" s="512"/>
      <c r="AF917" s="512"/>
      <c r="AG917" s="512"/>
      <c r="AH917" s="512"/>
      <c r="AI917" s="512"/>
      <c r="AJ917" s="512"/>
      <c r="AK917" s="512"/>
      <c r="AL917" s="512"/>
      <c r="AM917" s="512"/>
      <c r="AN917" s="512"/>
      <c r="AO917" s="512"/>
      <c r="AP917" s="512"/>
    </row>
    <row r="918" spans="1:42" ht="15.75" customHeight="1">
      <c r="A918" s="512"/>
      <c r="B918" s="512"/>
      <c r="C918" s="512"/>
      <c r="D918" s="512"/>
      <c r="E918" s="512"/>
      <c r="F918" s="512"/>
      <c r="G918" s="512"/>
      <c r="H918" s="512"/>
      <c r="I918" s="512"/>
      <c r="J918" s="512"/>
      <c r="K918" s="512"/>
      <c r="L918" s="512"/>
      <c r="M918" s="512"/>
      <c r="N918" s="512"/>
      <c r="O918" s="512"/>
      <c r="P918" s="512"/>
      <c r="Q918" s="512"/>
      <c r="R918" s="512"/>
      <c r="S918" s="512"/>
      <c r="T918" s="512"/>
      <c r="U918" s="512"/>
      <c r="V918" s="512"/>
      <c r="W918" s="512"/>
      <c r="X918" s="512"/>
      <c r="Y918" s="512"/>
      <c r="Z918" s="512"/>
      <c r="AA918" s="512"/>
      <c r="AB918" s="512"/>
      <c r="AC918" s="512"/>
      <c r="AD918" s="512"/>
      <c r="AE918" s="512"/>
      <c r="AF918" s="512"/>
      <c r="AG918" s="512"/>
      <c r="AH918" s="512"/>
      <c r="AI918" s="512"/>
      <c r="AJ918" s="512"/>
      <c r="AK918" s="512"/>
      <c r="AL918" s="512"/>
      <c r="AM918" s="512"/>
      <c r="AN918" s="512"/>
      <c r="AO918" s="512"/>
      <c r="AP918" s="512"/>
    </row>
    <row r="919" spans="1:42" ht="15.75" customHeight="1">
      <c r="A919" s="512"/>
      <c r="B919" s="512"/>
      <c r="C919" s="512"/>
      <c r="D919" s="512"/>
      <c r="E919" s="512"/>
      <c r="F919" s="512"/>
      <c r="G919" s="512"/>
      <c r="H919" s="512"/>
      <c r="I919" s="512"/>
      <c r="J919" s="512"/>
      <c r="K919" s="512"/>
      <c r="L919" s="512"/>
      <c r="M919" s="512"/>
      <c r="N919" s="512"/>
      <c r="O919" s="512"/>
      <c r="P919" s="512"/>
      <c r="Q919" s="512"/>
      <c r="R919" s="512"/>
      <c r="S919" s="512"/>
      <c r="T919" s="512"/>
      <c r="U919" s="512"/>
      <c r="V919" s="512"/>
      <c r="W919" s="512"/>
      <c r="X919" s="512"/>
      <c r="Y919" s="512"/>
      <c r="Z919" s="512"/>
      <c r="AA919" s="512"/>
      <c r="AB919" s="512"/>
      <c r="AC919" s="512"/>
      <c r="AD919" s="512"/>
      <c r="AE919" s="512"/>
      <c r="AF919" s="512"/>
      <c r="AG919" s="512"/>
      <c r="AH919" s="512"/>
      <c r="AI919" s="512"/>
      <c r="AJ919" s="512"/>
      <c r="AK919" s="512"/>
      <c r="AL919" s="512"/>
      <c r="AM919" s="512"/>
      <c r="AN919" s="512"/>
      <c r="AO919" s="512"/>
      <c r="AP919" s="512"/>
    </row>
    <row r="920" spans="1:42" ht="15.75" customHeight="1">
      <c r="A920" s="512"/>
      <c r="B920" s="512"/>
      <c r="C920" s="512"/>
      <c r="D920" s="512"/>
      <c r="E920" s="512"/>
      <c r="F920" s="512"/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/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  <c r="AO920" s="512"/>
      <c r="AP920" s="512"/>
    </row>
    <row r="921" spans="1:42" ht="15.75" customHeight="1">
      <c r="A921" s="512"/>
      <c r="B921" s="512"/>
      <c r="C921" s="512"/>
      <c r="D921" s="512"/>
      <c r="E921" s="512"/>
      <c r="F921" s="512"/>
      <c r="G921" s="512"/>
      <c r="H921" s="512"/>
      <c r="I921" s="512"/>
      <c r="J921" s="512"/>
      <c r="K921" s="512"/>
      <c r="L921" s="512"/>
      <c r="M921" s="512"/>
      <c r="N921" s="512"/>
      <c r="O921" s="512"/>
      <c r="P921" s="512"/>
      <c r="Q921" s="512"/>
      <c r="R921" s="512"/>
      <c r="S921" s="512"/>
      <c r="T921" s="512"/>
      <c r="U921" s="512"/>
      <c r="V921" s="512"/>
      <c r="W921" s="512"/>
      <c r="X921" s="512"/>
      <c r="Y921" s="512"/>
      <c r="Z921" s="512"/>
      <c r="AA921" s="512"/>
      <c r="AB921" s="512"/>
      <c r="AC921" s="512"/>
      <c r="AD921" s="512"/>
      <c r="AE921" s="512"/>
      <c r="AF921" s="512"/>
      <c r="AG921" s="512"/>
      <c r="AH921" s="512"/>
      <c r="AI921" s="512"/>
      <c r="AJ921" s="512"/>
      <c r="AK921" s="512"/>
      <c r="AL921" s="512"/>
      <c r="AM921" s="512"/>
      <c r="AN921" s="512"/>
      <c r="AO921" s="512"/>
      <c r="AP921" s="512"/>
    </row>
    <row r="922" spans="1:42" ht="15.75" customHeight="1">
      <c r="A922" s="512"/>
      <c r="B922" s="512"/>
      <c r="C922" s="512"/>
      <c r="D922" s="512"/>
      <c r="E922" s="512"/>
      <c r="F922" s="512"/>
      <c r="G922" s="512"/>
      <c r="H922" s="512"/>
      <c r="I922" s="512"/>
      <c r="J922" s="512"/>
      <c r="K922" s="512"/>
      <c r="L922" s="512"/>
      <c r="M922" s="512"/>
      <c r="N922" s="512"/>
      <c r="O922" s="512"/>
      <c r="P922" s="512"/>
      <c r="Q922" s="512"/>
      <c r="R922" s="512"/>
      <c r="S922" s="512"/>
      <c r="T922" s="512"/>
      <c r="U922" s="512"/>
      <c r="V922" s="512"/>
      <c r="W922" s="512"/>
      <c r="X922" s="512"/>
      <c r="Y922" s="512"/>
      <c r="Z922" s="512"/>
      <c r="AA922" s="512"/>
      <c r="AB922" s="512"/>
      <c r="AC922" s="512"/>
      <c r="AD922" s="512"/>
      <c r="AE922" s="512"/>
      <c r="AF922" s="512"/>
      <c r="AG922" s="512"/>
      <c r="AH922" s="512"/>
      <c r="AI922" s="512"/>
      <c r="AJ922" s="512"/>
      <c r="AK922" s="512"/>
      <c r="AL922" s="512"/>
      <c r="AM922" s="512"/>
      <c r="AN922" s="512"/>
      <c r="AO922" s="512"/>
      <c r="AP922" s="512"/>
    </row>
    <row r="923" spans="1:42" ht="15.75" customHeight="1">
      <c r="A923" s="512"/>
      <c r="B923" s="512"/>
      <c r="C923" s="512"/>
      <c r="D923" s="512"/>
      <c r="E923" s="512"/>
      <c r="F923" s="512"/>
      <c r="G923" s="512"/>
      <c r="H923" s="512"/>
      <c r="I923" s="512"/>
      <c r="J923" s="512"/>
      <c r="K923" s="512"/>
      <c r="L923" s="512"/>
      <c r="M923" s="512"/>
      <c r="N923" s="512"/>
      <c r="O923" s="512"/>
      <c r="P923" s="512"/>
      <c r="Q923" s="512"/>
      <c r="R923" s="512"/>
      <c r="S923" s="512"/>
      <c r="T923" s="512"/>
      <c r="U923" s="512"/>
      <c r="V923" s="512"/>
      <c r="W923" s="512"/>
      <c r="X923" s="512"/>
      <c r="Y923" s="512"/>
      <c r="Z923" s="512"/>
      <c r="AA923" s="512"/>
      <c r="AB923" s="512"/>
      <c r="AC923" s="512"/>
      <c r="AD923" s="512"/>
      <c r="AE923" s="512"/>
      <c r="AF923" s="512"/>
      <c r="AG923" s="512"/>
      <c r="AH923" s="512"/>
      <c r="AI923" s="512"/>
      <c r="AJ923" s="512"/>
      <c r="AK923" s="512"/>
      <c r="AL923" s="512"/>
      <c r="AM923" s="512"/>
      <c r="AN923" s="512"/>
      <c r="AO923" s="512"/>
      <c r="AP923" s="512"/>
    </row>
    <row r="924" spans="1:42" ht="15.75" customHeight="1">
      <c r="A924" s="512"/>
      <c r="B924" s="512"/>
      <c r="C924" s="512"/>
      <c r="D924" s="512"/>
      <c r="E924" s="512"/>
      <c r="F924" s="512"/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/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  <c r="AO924" s="512"/>
      <c r="AP924" s="512"/>
    </row>
    <row r="925" spans="1:42" ht="15.75" customHeight="1">
      <c r="A925" s="512"/>
      <c r="B925" s="512"/>
      <c r="C925" s="512"/>
      <c r="D925" s="512"/>
      <c r="E925" s="512"/>
      <c r="F925" s="512"/>
      <c r="G925" s="512"/>
      <c r="H925" s="512"/>
      <c r="I925" s="512"/>
      <c r="J925" s="512"/>
      <c r="K925" s="512"/>
      <c r="L925" s="512"/>
      <c r="M925" s="512"/>
      <c r="N925" s="512"/>
      <c r="O925" s="512"/>
      <c r="P925" s="512"/>
      <c r="Q925" s="512"/>
      <c r="R925" s="512"/>
      <c r="S925" s="512"/>
      <c r="T925" s="512"/>
      <c r="U925" s="512"/>
      <c r="V925" s="512"/>
      <c r="W925" s="512"/>
      <c r="X925" s="512"/>
      <c r="Y925" s="512"/>
      <c r="Z925" s="512"/>
      <c r="AA925" s="512"/>
      <c r="AB925" s="512"/>
      <c r="AC925" s="512"/>
      <c r="AD925" s="512"/>
      <c r="AE925" s="512"/>
      <c r="AF925" s="512"/>
      <c r="AG925" s="512"/>
      <c r="AH925" s="512"/>
      <c r="AI925" s="512"/>
      <c r="AJ925" s="512"/>
      <c r="AK925" s="512"/>
      <c r="AL925" s="512"/>
      <c r="AM925" s="512"/>
      <c r="AN925" s="512"/>
      <c r="AO925" s="512"/>
      <c r="AP925" s="512"/>
    </row>
    <row r="926" spans="1:42" ht="15.75" customHeight="1">
      <c r="A926" s="512"/>
      <c r="B926" s="512"/>
      <c r="C926" s="512"/>
      <c r="D926" s="512"/>
      <c r="E926" s="512"/>
      <c r="F926" s="512"/>
      <c r="G926" s="512"/>
      <c r="H926" s="512"/>
      <c r="I926" s="512"/>
      <c r="J926" s="512"/>
      <c r="K926" s="512"/>
      <c r="L926" s="512"/>
      <c r="M926" s="512"/>
      <c r="N926" s="512"/>
      <c r="O926" s="512"/>
      <c r="P926" s="512"/>
      <c r="Q926" s="512"/>
      <c r="R926" s="512"/>
      <c r="S926" s="512"/>
      <c r="T926" s="512"/>
      <c r="U926" s="512"/>
      <c r="V926" s="512"/>
      <c r="W926" s="512"/>
      <c r="X926" s="512"/>
      <c r="Y926" s="512"/>
      <c r="Z926" s="512"/>
      <c r="AA926" s="512"/>
      <c r="AB926" s="512"/>
      <c r="AC926" s="512"/>
      <c r="AD926" s="512"/>
      <c r="AE926" s="512"/>
      <c r="AF926" s="512"/>
      <c r="AG926" s="512"/>
      <c r="AH926" s="512"/>
      <c r="AI926" s="512"/>
      <c r="AJ926" s="512"/>
      <c r="AK926" s="512"/>
      <c r="AL926" s="512"/>
      <c r="AM926" s="512"/>
      <c r="AN926" s="512"/>
      <c r="AO926" s="512"/>
      <c r="AP926" s="512"/>
    </row>
    <row r="927" spans="1:42" ht="15.75" customHeight="1">
      <c r="A927" s="512"/>
      <c r="B927" s="512"/>
      <c r="C927" s="512"/>
      <c r="D927" s="512"/>
      <c r="E927" s="512"/>
      <c r="F927" s="512"/>
      <c r="G927" s="512"/>
      <c r="H927" s="512"/>
      <c r="I927" s="512"/>
      <c r="J927" s="512"/>
      <c r="K927" s="512"/>
      <c r="L927" s="512"/>
      <c r="M927" s="512"/>
      <c r="N927" s="512"/>
      <c r="O927" s="512"/>
      <c r="P927" s="512"/>
      <c r="Q927" s="512"/>
      <c r="R927" s="512"/>
      <c r="S927" s="512"/>
      <c r="T927" s="512"/>
      <c r="U927" s="512"/>
      <c r="V927" s="512"/>
      <c r="W927" s="512"/>
      <c r="X927" s="512"/>
      <c r="Y927" s="512"/>
      <c r="Z927" s="512"/>
      <c r="AA927" s="512"/>
      <c r="AB927" s="512"/>
      <c r="AC927" s="512"/>
      <c r="AD927" s="512"/>
      <c r="AE927" s="512"/>
      <c r="AF927" s="512"/>
      <c r="AG927" s="512"/>
      <c r="AH927" s="512"/>
      <c r="AI927" s="512"/>
      <c r="AJ927" s="512"/>
      <c r="AK927" s="512"/>
      <c r="AL927" s="512"/>
      <c r="AM927" s="512"/>
      <c r="AN927" s="512"/>
      <c r="AO927" s="512"/>
      <c r="AP927" s="512"/>
    </row>
    <row r="928" spans="1:42" ht="15.75" customHeight="1">
      <c r="A928" s="512"/>
      <c r="B928" s="512"/>
      <c r="C928" s="512"/>
      <c r="D928" s="512"/>
      <c r="E928" s="512"/>
      <c r="F928" s="512"/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/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  <c r="AO928" s="512"/>
      <c r="AP928" s="512"/>
    </row>
    <row r="929" spans="1:42" ht="15.75" customHeight="1">
      <c r="A929" s="512"/>
      <c r="B929" s="512"/>
      <c r="C929" s="512"/>
      <c r="D929" s="512"/>
      <c r="E929" s="512"/>
      <c r="F929" s="512"/>
      <c r="G929" s="512"/>
      <c r="H929" s="512"/>
      <c r="I929" s="512"/>
      <c r="J929" s="512"/>
      <c r="K929" s="512"/>
      <c r="L929" s="512"/>
      <c r="M929" s="512"/>
      <c r="N929" s="512"/>
      <c r="O929" s="512"/>
      <c r="P929" s="512"/>
      <c r="Q929" s="512"/>
      <c r="R929" s="512"/>
      <c r="S929" s="512"/>
      <c r="T929" s="512"/>
      <c r="U929" s="512"/>
      <c r="V929" s="512"/>
      <c r="W929" s="512"/>
      <c r="X929" s="512"/>
      <c r="Y929" s="512"/>
      <c r="Z929" s="512"/>
      <c r="AA929" s="512"/>
      <c r="AB929" s="512"/>
      <c r="AC929" s="512"/>
      <c r="AD929" s="512"/>
      <c r="AE929" s="512"/>
      <c r="AF929" s="512"/>
      <c r="AG929" s="512"/>
      <c r="AH929" s="512"/>
      <c r="AI929" s="512"/>
      <c r="AJ929" s="512"/>
      <c r="AK929" s="512"/>
      <c r="AL929" s="512"/>
      <c r="AM929" s="512"/>
      <c r="AN929" s="512"/>
      <c r="AO929" s="512"/>
      <c r="AP929" s="512"/>
    </row>
    <row r="930" spans="1:42" ht="15.75" customHeight="1">
      <c r="A930" s="512"/>
      <c r="B930" s="512"/>
      <c r="C930" s="512"/>
      <c r="D930" s="512"/>
      <c r="E930" s="512"/>
      <c r="F930" s="512"/>
      <c r="G930" s="512"/>
      <c r="H930" s="512"/>
      <c r="I930" s="512"/>
      <c r="J930" s="512"/>
      <c r="K930" s="512"/>
      <c r="L930" s="512"/>
      <c r="M930" s="512"/>
      <c r="N930" s="512"/>
      <c r="O930" s="512"/>
      <c r="P930" s="512"/>
      <c r="Q930" s="512"/>
      <c r="R930" s="512"/>
      <c r="S930" s="512"/>
      <c r="T930" s="512"/>
      <c r="U930" s="512"/>
      <c r="V930" s="512"/>
      <c r="W930" s="512"/>
      <c r="X930" s="512"/>
      <c r="Y930" s="512"/>
      <c r="Z930" s="512"/>
      <c r="AA930" s="512"/>
      <c r="AB930" s="512"/>
      <c r="AC930" s="512"/>
      <c r="AD930" s="512"/>
      <c r="AE930" s="512"/>
      <c r="AF930" s="512"/>
      <c r="AG930" s="512"/>
      <c r="AH930" s="512"/>
      <c r="AI930" s="512"/>
      <c r="AJ930" s="512"/>
      <c r="AK930" s="512"/>
      <c r="AL930" s="512"/>
      <c r="AM930" s="512"/>
      <c r="AN930" s="512"/>
      <c r="AO930" s="512"/>
      <c r="AP930" s="512"/>
    </row>
    <row r="931" spans="1:42" ht="15.75" customHeight="1">
      <c r="A931" s="512"/>
      <c r="B931" s="512"/>
      <c r="C931" s="512"/>
      <c r="D931" s="512"/>
      <c r="E931" s="512"/>
      <c r="F931" s="512"/>
      <c r="G931" s="512"/>
      <c r="H931" s="512"/>
      <c r="I931" s="512"/>
      <c r="J931" s="512"/>
      <c r="K931" s="512"/>
      <c r="L931" s="512"/>
      <c r="M931" s="512"/>
      <c r="N931" s="512"/>
      <c r="O931" s="512"/>
      <c r="P931" s="512"/>
      <c r="Q931" s="512"/>
      <c r="R931" s="512"/>
      <c r="S931" s="512"/>
      <c r="T931" s="512"/>
      <c r="U931" s="512"/>
      <c r="V931" s="512"/>
      <c r="W931" s="512"/>
      <c r="X931" s="512"/>
      <c r="Y931" s="512"/>
      <c r="Z931" s="512"/>
      <c r="AA931" s="512"/>
      <c r="AB931" s="512"/>
      <c r="AC931" s="512"/>
      <c r="AD931" s="512"/>
      <c r="AE931" s="512"/>
      <c r="AF931" s="512"/>
      <c r="AG931" s="512"/>
      <c r="AH931" s="512"/>
      <c r="AI931" s="512"/>
      <c r="AJ931" s="512"/>
      <c r="AK931" s="512"/>
      <c r="AL931" s="512"/>
      <c r="AM931" s="512"/>
      <c r="AN931" s="512"/>
      <c r="AO931" s="512"/>
      <c r="AP931" s="512"/>
    </row>
    <row r="932" spans="1:42" ht="15.75" customHeight="1">
      <c r="A932" s="512"/>
      <c r="B932" s="512"/>
      <c r="C932" s="512"/>
      <c r="D932" s="512"/>
      <c r="E932" s="512"/>
      <c r="F932" s="512"/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/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  <c r="AO932" s="512"/>
      <c r="AP932" s="512"/>
    </row>
    <row r="933" spans="1:42" ht="15.75" customHeight="1">
      <c r="A933" s="512"/>
      <c r="B933" s="512"/>
      <c r="C933" s="512"/>
      <c r="D933" s="512"/>
      <c r="E933" s="512"/>
      <c r="F933" s="512"/>
      <c r="G933" s="512"/>
      <c r="H933" s="512"/>
      <c r="I933" s="512"/>
      <c r="J933" s="512"/>
      <c r="K933" s="512"/>
      <c r="L933" s="512"/>
      <c r="M933" s="512"/>
      <c r="N933" s="512"/>
      <c r="O933" s="512"/>
      <c r="P933" s="512"/>
      <c r="Q933" s="512"/>
      <c r="R933" s="512"/>
      <c r="S933" s="512"/>
      <c r="T933" s="512"/>
      <c r="U933" s="512"/>
      <c r="V933" s="512"/>
      <c r="W933" s="512"/>
      <c r="X933" s="512"/>
      <c r="Y933" s="512"/>
      <c r="Z933" s="512"/>
      <c r="AA933" s="512"/>
      <c r="AB933" s="512"/>
      <c r="AC933" s="512"/>
      <c r="AD933" s="512"/>
      <c r="AE933" s="512"/>
      <c r="AF933" s="512"/>
      <c r="AG933" s="512"/>
      <c r="AH933" s="512"/>
      <c r="AI933" s="512"/>
      <c r="AJ933" s="512"/>
      <c r="AK933" s="512"/>
      <c r="AL933" s="512"/>
      <c r="AM933" s="512"/>
      <c r="AN933" s="512"/>
      <c r="AO933" s="512"/>
      <c r="AP933" s="512"/>
    </row>
    <row r="934" spans="1:42" ht="15.75" customHeight="1">
      <c r="A934" s="512"/>
      <c r="B934" s="512"/>
      <c r="C934" s="512"/>
      <c r="D934" s="512"/>
      <c r="E934" s="512"/>
      <c r="F934" s="512"/>
      <c r="G934" s="512"/>
      <c r="H934" s="512"/>
      <c r="I934" s="512"/>
      <c r="J934" s="512"/>
      <c r="K934" s="512"/>
      <c r="L934" s="512"/>
      <c r="M934" s="512"/>
      <c r="N934" s="512"/>
      <c r="O934" s="512"/>
      <c r="P934" s="512"/>
      <c r="Q934" s="512"/>
      <c r="R934" s="512"/>
      <c r="S934" s="512"/>
      <c r="T934" s="512"/>
      <c r="U934" s="512"/>
      <c r="V934" s="512"/>
      <c r="W934" s="512"/>
      <c r="X934" s="512"/>
      <c r="Y934" s="512"/>
      <c r="Z934" s="512"/>
      <c r="AA934" s="512"/>
      <c r="AB934" s="512"/>
      <c r="AC934" s="512"/>
      <c r="AD934" s="512"/>
      <c r="AE934" s="512"/>
      <c r="AF934" s="512"/>
      <c r="AG934" s="512"/>
      <c r="AH934" s="512"/>
      <c r="AI934" s="512"/>
      <c r="AJ934" s="512"/>
      <c r="AK934" s="512"/>
      <c r="AL934" s="512"/>
      <c r="AM934" s="512"/>
      <c r="AN934" s="512"/>
      <c r="AO934" s="512"/>
      <c r="AP934" s="512"/>
    </row>
    <row r="935" spans="1:42" ht="15.75" customHeight="1">
      <c r="A935" s="512"/>
      <c r="B935" s="512"/>
      <c r="C935" s="512"/>
      <c r="D935" s="512"/>
      <c r="E935" s="512"/>
      <c r="F935" s="512"/>
      <c r="G935" s="512"/>
      <c r="H935" s="512"/>
      <c r="I935" s="512"/>
      <c r="J935" s="512"/>
      <c r="K935" s="512"/>
      <c r="L935" s="512"/>
      <c r="M935" s="512"/>
      <c r="N935" s="512"/>
      <c r="O935" s="512"/>
      <c r="P935" s="512"/>
      <c r="Q935" s="512"/>
      <c r="R935" s="512"/>
      <c r="S935" s="512"/>
      <c r="T935" s="512"/>
      <c r="U935" s="512"/>
      <c r="V935" s="512"/>
      <c r="W935" s="512"/>
      <c r="X935" s="512"/>
      <c r="Y935" s="512"/>
      <c r="Z935" s="512"/>
      <c r="AA935" s="512"/>
      <c r="AB935" s="512"/>
      <c r="AC935" s="512"/>
      <c r="AD935" s="512"/>
      <c r="AE935" s="512"/>
      <c r="AF935" s="512"/>
      <c r="AG935" s="512"/>
      <c r="AH935" s="512"/>
      <c r="AI935" s="512"/>
      <c r="AJ935" s="512"/>
      <c r="AK935" s="512"/>
      <c r="AL935" s="512"/>
      <c r="AM935" s="512"/>
      <c r="AN935" s="512"/>
      <c r="AO935" s="512"/>
      <c r="AP935" s="512"/>
    </row>
    <row r="936" spans="1:42" ht="15.75" customHeight="1">
      <c r="A936" s="512"/>
      <c r="B936" s="512"/>
      <c r="C936" s="512"/>
      <c r="D936" s="512"/>
      <c r="E936" s="512"/>
      <c r="F936" s="512"/>
      <c r="G936" s="512"/>
      <c r="H936" s="512"/>
      <c r="I936" s="512"/>
      <c r="J936" s="512"/>
      <c r="K936" s="512"/>
      <c r="L936" s="512"/>
      <c r="M936" s="512"/>
      <c r="N936" s="512"/>
      <c r="O936" s="512"/>
      <c r="P936" s="512"/>
      <c r="Q936" s="512"/>
      <c r="R936" s="512"/>
      <c r="S936" s="512"/>
      <c r="T936" s="512"/>
      <c r="U936" s="512"/>
      <c r="V936" s="512"/>
      <c r="W936" s="512"/>
      <c r="X936" s="512"/>
      <c r="Y936" s="512"/>
      <c r="Z936" s="512"/>
      <c r="AA936" s="512"/>
      <c r="AB936" s="512"/>
      <c r="AC936" s="512"/>
      <c r="AD936" s="512"/>
      <c r="AE936" s="512"/>
      <c r="AF936" s="512"/>
      <c r="AG936" s="512"/>
      <c r="AH936" s="512"/>
      <c r="AI936" s="512"/>
      <c r="AJ936" s="512"/>
      <c r="AK936" s="512"/>
      <c r="AL936" s="512"/>
      <c r="AM936" s="512"/>
      <c r="AN936" s="512"/>
      <c r="AO936" s="512"/>
      <c r="AP936" s="512"/>
    </row>
    <row r="937" spans="1:42" ht="15.75" customHeight="1">
      <c r="A937" s="512"/>
      <c r="B937" s="512"/>
      <c r="C937" s="512"/>
      <c r="D937" s="512"/>
      <c r="E937" s="512"/>
      <c r="F937" s="512"/>
      <c r="G937" s="512"/>
      <c r="H937" s="512"/>
      <c r="I937" s="512"/>
      <c r="J937" s="512"/>
      <c r="K937" s="512"/>
      <c r="L937" s="512"/>
      <c r="M937" s="512"/>
      <c r="N937" s="512"/>
      <c r="O937" s="512"/>
      <c r="P937" s="512"/>
      <c r="Q937" s="512"/>
      <c r="R937" s="512"/>
      <c r="S937" s="512"/>
      <c r="T937" s="512"/>
      <c r="U937" s="512"/>
      <c r="V937" s="512"/>
      <c r="W937" s="512"/>
      <c r="X937" s="512"/>
      <c r="Y937" s="512"/>
      <c r="Z937" s="512"/>
      <c r="AA937" s="512"/>
      <c r="AB937" s="512"/>
      <c r="AC937" s="512"/>
      <c r="AD937" s="512"/>
      <c r="AE937" s="512"/>
      <c r="AF937" s="512"/>
      <c r="AG937" s="512"/>
      <c r="AH937" s="512"/>
      <c r="AI937" s="512"/>
      <c r="AJ937" s="512"/>
      <c r="AK937" s="512"/>
      <c r="AL937" s="512"/>
      <c r="AM937" s="512"/>
      <c r="AN937" s="512"/>
      <c r="AO937" s="512"/>
      <c r="AP937" s="512"/>
    </row>
    <row r="938" spans="1:42" ht="15.75" customHeight="1">
      <c r="A938" s="512"/>
      <c r="B938" s="512"/>
      <c r="C938" s="512"/>
      <c r="D938" s="512"/>
      <c r="E938" s="512"/>
      <c r="F938" s="512"/>
      <c r="G938" s="512"/>
      <c r="H938" s="512"/>
      <c r="I938" s="512"/>
      <c r="J938" s="512"/>
      <c r="K938" s="512"/>
      <c r="L938" s="512"/>
      <c r="M938" s="512"/>
      <c r="N938" s="512"/>
      <c r="O938" s="512"/>
      <c r="P938" s="512"/>
      <c r="Q938" s="512"/>
      <c r="R938" s="512"/>
      <c r="S938" s="512"/>
      <c r="T938" s="512"/>
      <c r="U938" s="512"/>
      <c r="V938" s="512"/>
      <c r="W938" s="512"/>
      <c r="X938" s="512"/>
      <c r="Y938" s="512"/>
      <c r="Z938" s="512"/>
      <c r="AA938" s="512"/>
      <c r="AB938" s="512"/>
      <c r="AC938" s="512"/>
      <c r="AD938" s="512"/>
      <c r="AE938" s="512"/>
      <c r="AF938" s="512"/>
      <c r="AG938" s="512"/>
      <c r="AH938" s="512"/>
      <c r="AI938" s="512"/>
      <c r="AJ938" s="512"/>
      <c r="AK938" s="512"/>
      <c r="AL938" s="512"/>
      <c r="AM938" s="512"/>
      <c r="AN938" s="512"/>
      <c r="AO938" s="512"/>
      <c r="AP938" s="512"/>
    </row>
    <row r="939" spans="1:42" ht="15.75" customHeight="1">
      <c r="A939" s="512"/>
      <c r="B939" s="512"/>
      <c r="C939" s="512"/>
      <c r="D939" s="512"/>
      <c r="E939" s="512"/>
      <c r="F939" s="512"/>
      <c r="G939" s="512"/>
      <c r="H939" s="512"/>
      <c r="I939" s="512"/>
      <c r="J939" s="512"/>
      <c r="K939" s="512"/>
      <c r="L939" s="512"/>
      <c r="M939" s="512"/>
      <c r="N939" s="512"/>
      <c r="O939" s="512"/>
      <c r="P939" s="512"/>
      <c r="Q939" s="512"/>
      <c r="R939" s="512"/>
      <c r="S939" s="512"/>
      <c r="T939" s="512"/>
      <c r="U939" s="512"/>
      <c r="V939" s="512"/>
      <c r="W939" s="512"/>
      <c r="X939" s="512"/>
      <c r="Y939" s="512"/>
      <c r="Z939" s="512"/>
      <c r="AA939" s="512"/>
      <c r="AB939" s="512"/>
      <c r="AC939" s="512"/>
      <c r="AD939" s="512"/>
      <c r="AE939" s="512"/>
      <c r="AF939" s="512"/>
      <c r="AG939" s="512"/>
      <c r="AH939" s="512"/>
      <c r="AI939" s="512"/>
      <c r="AJ939" s="512"/>
      <c r="AK939" s="512"/>
      <c r="AL939" s="512"/>
      <c r="AM939" s="512"/>
      <c r="AN939" s="512"/>
      <c r="AO939" s="512"/>
      <c r="AP939" s="512"/>
    </row>
    <row r="940" spans="1:42" ht="15.75" customHeight="1">
      <c r="A940" s="512"/>
      <c r="B940" s="512"/>
      <c r="C940" s="512"/>
      <c r="D940" s="512"/>
      <c r="E940" s="512"/>
      <c r="F940" s="512"/>
      <c r="G940" s="512"/>
      <c r="H940" s="512"/>
      <c r="I940" s="512"/>
      <c r="J940" s="512"/>
      <c r="K940" s="512"/>
      <c r="L940" s="512"/>
      <c r="M940" s="512"/>
      <c r="N940" s="512"/>
      <c r="O940" s="512"/>
      <c r="P940" s="512"/>
      <c r="Q940" s="512"/>
      <c r="R940" s="512"/>
      <c r="S940" s="512"/>
      <c r="T940" s="512"/>
      <c r="U940" s="512"/>
      <c r="V940" s="512"/>
      <c r="W940" s="512"/>
      <c r="X940" s="512"/>
      <c r="Y940" s="512"/>
      <c r="Z940" s="512"/>
      <c r="AA940" s="512"/>
      <c r="AB940" s="512"/>
      <c r="AC940" s="512"/>
      <c r="AD940" s="512"/>
      <c r="AE940" s="512"/>
      <c r="AF940" s="512"/>
      <c r="AG940" s="512"/>
      <c r="AH940" s="512"/>
      <c r="AI940" s="512"/>
      <c r="AJ940" s="512"/>
      <c r="AK940" s="512"/>
      <c r="AL940" s="512"/>
      <c r="AM940" s="512"/>
      <c r="AN940" s="512"/>
      <c r="AO940" s="512"/>
      <c r="AP940" s="512"/>
    </row>
    <row r="941" spans="1:42" ht="15.75" customHeight="1">
      <c r="A941" s="512"/>
      <c r="B941" s="512"/>
      <c r="C941" s="512"/>
      <c r="D941" s="512"/>
      <c r="E941" s="512"/>
      <c r="F941" s="512"/>
      <c r="G941" s="512"/>
      <c r="H941" s="512"/>
      <c r="I941" s="512"/>
      <c r="J941" s="512"/>
      <c r="K941" s="512"/>
      <c r="L941" s="512"/>
      <c r="M941" s="512"/>
      <c r="N941" s="512"/>
      <c r="O941" s="512"/>
      <c r="P941" s="512"/>
      <c r="Q941" s="512"/>
      <c r="R941" s="512"/>
      <c r="S941" s="512"/>
      <c r="T941" s="512"/>
      <c r="U941" s="512"/>
      <c r="V941" s="512"/>
      <c r="W941" s="512"/>
      <c r="X941" s="512"/>
      <c r="Y941" s="512"/>
      <c r="Z941" s="512"/>
      <c r="AA941" s="512"/>
      <c r="AB941" s="512"/>
      <c r="AC941" s="512"/>
      <c r="AD941" s="512"/>
      <c r="AE941" s="512"/>
      <c r="AF941" s="512"/>
      <c r="AG941" s="512"/>
      <c r="AH941" s="512"/>
      <c r="AI941" s="512"/>
      <c r="AJ941" s="512"/>
      <c r="AK941" s="512"/>
      <c r="AL941" s="512"/>
      <c r="AM941" s="512"/>
      <c r="AN941" s="512"/>
      <c r="AO941" s="512"/>
      <c r="AP941" s="512"/>
    </row>
    <row r="942" spans="1:42" ht="15.75" customHeight="1">
      <c r="A942" s="512"/>
      <c r="B942" s="512"/>
      <c r="C942" s="512"/>
      <c r="D942" s="512"/>
      <c r="E942" s="512"/>
      <c r="F942" s="512"/>
      <c r="G942" s="512"/>
      <c r="H942" s="512"/>
      <c r="I942" s="512"/>
      <c r="J942" s="512"/>
      <c r="K942" s="512"/>
      <c r="L942" s="512"/>
      <c r="M942" s="512"/>
      <c r="N942" s="512"/>
      <c r="O942" s="512"/>
      <c r="P942" s="512"/>
      <c r="Q942" s="512"/>
      <c r="R942" s="512"/>
      <c r="S942" s="512"/>
      <c r="T942" s="512"/>
      <c r="U942" s="512"/>
      <c r="V942" s="512"/>
      <c r="W942" s="512"/>
      <c r="X942" s="512"/>
      <c r="Y942" s="512"/>
      <c r="Z942" s="512"/>
      <c r="AA942" s="512"/>
      <c r="AB942" s="512"/>
      <c r="AC942" s="512"/>
      <c r="AD942" s="512"/>
      <c r="AE942" s="512"/>
      <c r="AF942" s="512"/>
      <c r="AG942" s="512"/>
      <c r="AH942" s="512"/>
      <c r="AI942" s="512"/>
      <c r="AJ942" s="512"/>
      <c r="AK942" s="512"/>
      <c r="AL942" s="512"/>
      <c r="AM942" s="512"/>
      <c r="AN942" s="512"/>
      <c r="AO942" s="512"/>
      <c r="AP942" s="512"/>
    </row>
    <row r="943" spans="1:42" ht="15.75" customHeight="1">
      <c r="A943" s="512"/>
      <c r="B943" s="512"/>
      <c r="C943" s="512"/>
      <c r="D943" s="512"/>
      <c r="E943" s="512"/>
      <c r="F943" s="512"/>
      <c r="G943" s="512"/>
      <c r="H943" s="512"/>
      <c r="I943" s="512"/>
      <c r="J943" s="512"/>
      <c r="K943" s="512"/>
      <c r="L943" s="512"/>
      <c r="M943" s="512"/>
      <c r="N943" s="512"/>
      <c r="O943" s="512"/>
      <c r="P943" s="512"/>
      <c r="Q943" s="512"/>
      <c r="R943" s="512"/>
      <c r="S943" s="512"/>
      <c r="T943" s="512"/>
      <c r="U943" s="512"/>
      <c r="V943" s="512"/>
      <c r="W943" s="512"/>
      <c r="X943" s="512"/>
      <c r="Y943" s="512"/>
      <c r="Z943" s="512"/>
      <c r="AA943" s="512"/>
      <c r="AB943" s="512"/>
      <c r="AC943" s="512"/>
      <c r="AD943" s="512"/>
      <c r="AE943" s="512"/>
      <c r="AF943" s="512"/>
      <c r="AG943" s="512"/>
      <c r="AH943" s="512"/>
      <c r="AI943" s="512"/>
      <c r="AJ943" s="512"/>
      <c r="AK943" s="512"/>
      <c r="AL943" s="512"/>
      <c r="AM943" s="512"/>
      <c r="AN943" s="512"/>
      <c r="AO943" s="512"/>
      <c r="AP943" s="512"/>
    </row>
    <row r="944" spans="1:42" ht="15.75" customHeight="1">
      <c r="A944" s="512"/>
      <c r="B944" s="512"/>
      <c r="C944" s="512"/>
      <c r="D944" s="512"/>
      <c r="E944" s="512"/>
      <c r="F944" s="512"/>
      <c r="G944" s="512"/>
      <c r="H944" s="512"/>
      <c r="I944" s="512"/>
      <c r="J944" s="512"/>
      <c r="K944" s="512"/>
      <c r="L944" s="512"/>
      <c r="M944" s="512"/>
      <c r="N944" s="512"/>
      <c r="O944" s="512"/>
      <c r="P944" s="512"/>
      <c r="Q944" s="512"/>
      <c r="R944" s="512"/>
      <c r="S944" s="512"/>
      <c r="T944" s="512"/>
      <c r="U944" s="512"/>
      <c r="V944" s="512"/>
      <c r="W944" s="512"/>
      <c r="X944" s="512"/>
      <c r="Y944" s="512"/>
      <c r="Z944" s="512"/>
      <c r="AA944" s="512"/>
      <c r="AB944" s="512"/>
      <c r="AC944" s="512"/>
      <c r="AD944" s="512"/>
      <c r="AE944" s="512"/>
      <c r="AF944" s="512"/>
      <c r="AG944" s="512"/>
      <c r="AH944" s="512"/>
      <c r="AI944" s="512"/>
      <c r="AJ944" s="512"/>
      <c r="AK944" s="512"/>
      <c r="AL944" s="512"/>
      <c r="AM944" s="512"/>
      <c r="AN944" s="512"/>
      <c r="AO944" s="512"/>
      <c r="AP944" s="512"/>
    </row>
    <row r="945" spans="1:42" ht="15.75" customHeight="1">
      <c r="A945" s="512"/>
      <c r="B945" s="512"/>
      <c r="C945" s="512"/>
      <c r="D945" s="512"/>
      <c r="E945" s="512"/>
      <c r="F945" s="512"/>
      <c r="G945" s="512"/>
      <c r="H945" s="512"/>
      <c r="I945" s="512"/>
      <c r="J945" s="512"/>
      <c r="K945" s="512"/>
      <c r="L945" s="512"/>
      <c r="M945" s="512"/>
      <c r="N945" s="512"/>
      <c r="O945" s="512"/>
      <c r="P945" s="512"/>
      <c r="Q945" s="512"/>
      <c r="R945" s="512"/>
      <c r="S945" s="512"/>
      <c r="T945" s="512"/>
      <c r="U945" s="512"/>
      <c r="V945" s="512"/>
      <c r="W945" s="512"/>
      <c r="X945" s="512"/>
      <c r="Y945" s="512"/>
      <c r="Z945" s="512"/>
      <c r="AA945" s="512"/>
      <c r="AB945" s="512"/>
      <c r="AC945" s="512"/>
      <c r="AD945" s="512"/>
      <c r="AE945" s="512"/>
      <c r="AF945" s="512"/>
      <c r="AG945" s="512"/>
      <c r="AH945" s="512"/>
      <c r="AI945" s="512"/>
      <c r="AJ945" s="512"/>
      <c r="AK945" s="512"/>
      <c r="AL945" s="512"/>
      <c r="AM945" s="512"/>
      <c r="AN945" s="512"/>
      <c r="AO945" s="512"/>
      <c r="AP945" s="512"/>
    </row>
    <row r="946" spans="1:42" ht="15.75" customHeight="1">
      <c r="A946" s="512"/>
      <c r="B946" s="512"/>
      <c r="C946" s="512"/>
      <c r="D946" s="512"/>
      <c r="E946" s="512"/>
      <c r="F946" s="512"/>
      <c r="G946" s="512"/>
      <c r="H946" s="512"/>
      <c r="I946" s="512"/>
      <c r="J946" s="512"/>
      <c r="K946" s="512"/>
      <c r="L946" s="512"/>
      <c r="M946" s="512"/>
      <c r="N946" s="512"/>
      <c r="O946" s="512"/>
      <c r="P946" s="512"/>
      <c r="Q946" s="512"/>
      <c r="R946" s="512"/>
      <c r="S946" s="512"/>
      <c r="T946" s="512"/>
      <c r="U946" s="512"/>
      <c r="V946" s="512"/>
      <c r="W946" s="512"/>
      <c r="X946" s="512"/>
      <c r="Y946" s="512"/>
      <c r="Z946" s="512"/>
      <c r="AA946" s="512"/>
      <c r="AB946" s="512"/>
      <c r="AC946" s="512"/>
      <c r="AD946" s="512"/>
      <c r="AE946" s="512"/>
      <c r="AF946" s="512"/>
      <c r="AG946" s="512"/>
      <c r="AH946" s="512"/>
      <c r="AI946" s="512"/>
      <c r="AJ946" s="512"/>
      <c r="AK946" s="512"/>
      <c r="AL946" s="512"/>
      <c r="AM946" s="512"/>
      <c r="AN946" s="512"/>
      <c r="AO946" s="512"/>
      <c r="AP946" s="512"/>
    </row>
    <row r="947" spans="1:42" ht="15.75" customHeight="1">
      <c r="A947" s="512"/>
      <c r="B947" s="512"/>
      <c r="C947" s="512"/>
      <c r="D947" s="512"/>
      <c r="E947" s="512"/>
      <c r="F947" s="512"/>
      <c r="G947" s="512"/>
      <c r="H947" s="512"/>
      <c r="I947" s="512"/>
      <c r="J947" s="512"/>
      <c r="K947" s="512"/>
      <c r="L947" s="512"/>
      <c r="M947" s="512"/>
      <c r="N947" s="512"/>
      <c r="O947" s="512"/>
      <c r="P947" s="512"/>
      <c r="Q947" s="512"/>
      <c r="R947" s="512"/>
      <c r="S947" s="512"/>
      <c r="T947" s="512"/>
      <c r="U947" s="512"/>
      <c r="V947" s="512"/>
      <c r="W947" s="512"/>
      <c r="X947" s="512"/>
      <c r="Y947" s="512"/>
      <c r="Z947" s="512"/>
      <c r="AA947" s="512"/>
      <c r="AB947" s="512"/>
      <c r="AC947" s="512"/>
      <c r="AD947" s="512"/>
      <c r="AE947" s="512"/>
      <c r="AF947" s="512"/>
      <c r="AG947" s="512"/>
      <c r="AH947" s="512"/>
      <c r="AI947" s="512"/>
      <c r="AJ947" s="512"/>
      <c r="AK947" s="512"/>
      <c r="AL947" s="512"/>
      <c r="AM947" s="512"/>
      <c r="AN947" s="512"/>
      <c r="AO947" s="512"/>
      <c r="AP947" s="512"/>
    </row>
    <row r="948" spans="1:42" ht="15.75" customHeight="1">
      <c r="A948" s="512"/>
      <c r="B948" s="512"/>
      <c r="C948" s="512"/>
      <c r="D948" s="512"/>
      <c r="E948" s="512"/>
      <c r="F948" s="512"/>
      <c r="G948" s="512"/>
      <c r="H948" s="512"/>
      <c r="I948" s="512"/>
      <c r="J948" s="512"/>
      <c r="K948" s="512"/>
      <c r="L948" s="512"/>
      <c r="M948" s="512"/>
      <c r="N948" s="512"/>
      <c r="O948" s="512"/>
      <c r="P948" s="512"/>
      <c r="Q948" s="512"/>
      <c r="R948" s="512"/>
      <c r="S948" s="512"/>
      <c r="T948" s="512"/>
      <c r="U948" s="512"/>
      <c r="V948" s="512"/>
      <c r="W948" s="512"/>
      <c r="X948" s="512"/>
      <c r="Y948" s="512"/>
      <c r="Z948" s="512"/>
      <c r="AA948" s="512"/>
      <c r="AB948" s="512"/>
      <c r="AC948" s="512"/>
      <c r="AD948" s="512"/>
      <c r="AE948" s="512"/>
      <c r="AF948" s="512"/>
      <c r="AG948" s="512"/>
      <c r="AH948" s="512"/>
      <c r="AI948" s="512"/>
      <c r="AJ948" s="512"/>
      <c r="AK948" s="512"/>
      <c r="AL948" s="512"/>
      <c r="AM948" s="512"/>
      <c r="AN948" s="512"/>
      <c r="AO948" s="512"/>
      <c r="AP948" s="512"/>
    </row>
    <row r="949" spans="1:42" ht="15.75" customHeight="1">
      <c r="A949" s="512"/>
      <c r="B949" s="512"/>
      <c r="C949" s="512"/>
      <c r="D949" s="512"/>
      <c r="E949" s="512"/>
      <c r="F949" s="512"/>
      <c r="G949" s="512"/>
      <c r="H949" s="512"/>
      <c r="I949" s="512"/>
      <c r="J949" s="512"/>
      <c r="K949" s="512"/>
      <c r="L949" s="512"/>
      <c r="M949" s="512"/>
      <c r="N949" s="512"/>
      <c r="O949" s="512"/>
      <c r="P949" s="512"/>
      <c r="Q949" s="512"/>
      <c r="R949" s="512"/>
      <c r="S949" s="512"/>
      <c r="T949" s="512"/>
      <c r="U949" s="512"/>
      <c r="V949" s="512"/>
      <c r="W949" s="512"/>
      <c r="X949" s="512"/>
      <c r="Y949" s="512"/>
      <c r="Z949" s="512"/>
      <c r="AA949" s="512"/>
      <c r="AB949" s="512"/>
      <c r="AC949" s="512"/>
      <c r="AD949" s="512"/>
      <c r="AE949" s="512"/>
      <c r="AF949" s="512"/>
      <c r="AG949" s="512"/>
      <c r="AH949" s="512"/>
      <c r="AI949" s="512"/>
      <c r="AJ949" s="512"/>
      <c r="AK949" s="512"/>
      <c r="AL949" s="512"/>
      <c r="AM949" s="512"/>
      <c r="AN949" s="512"/>
      <c r="AO949" s="512"/>
      <c r="AP949" s="512"/>
    </row>
    <row r="950" spans="1:42" ht="15.75" customHeight="1">
      <c r="A950" s="512"/>
      <c r="B950" s="512"/>
      <c r="C950" s="512"/>
      <c r="D950" s="512"/>
      <c r="E950" s="512"/>
      <c r="F950" s="512"/>
      <c r="G950" s="512"/>
      <c r="H950" s="512"/>
      <c r="I950" s="512"/>
      <c r="J950" s="512"/>
      <c r="K950" s="512"/>
      <c r="L950" s="512"/>
      <c r="M950" s="512"/>
      <c r="N950" s="512"/>
      <c r="O950" s="512"/>
      <c r="P950" s="512"/>
      <c r="Q950" s="512"/>
      <c r="R950" s="512"/>
      <c r="S950" s="512"/>
      <c r="T950" s="512"/>
      <c r="U950" s="512"/>
      <c r="V950" s="512"/>
      <c r="W950" s="512"/>
      <c r="X950" s="512"/>
      <c r="Y950" s="512"/>
      <c r="Z950" s="512"/>
      <c r="AA950" s="512"/>
      <c r="AB950" s="512"/>
      <c r="AC950" s="512"/>
      <c r="AD950" s="512"/>
      <c r="AE950" s="512"/>
      <c r="AF950" s="512"/>
      <c r="AG950" s="512"/>
      <c r="AH950" s="512"/>
      <c r="AI950" s="512"/>
      <c r="AJ950" s="512"/>
      <c r="AK950" s="512"/>
      <c r="AL950" s="512"/>
      <c r="AM950" s="512"/>
      <c r="AN950" s="512"/>
      <c r="AO950" s="512"/>
      <c r="AP950" s="512"/>
    </row>
    <row r="951" spans="1:42" ht="15.75" customHeight="1">
      <c r="A951" s="512"/>
      <c r="B951" s="512"/>
      <c r="C951" s="512"/>
      <c r="D951" s="512"/>
      <c r="E951" s="512"/>
      <c r="F951" s="512"/>
      <c r="G951" s="512"/>
      <c r="H951" s="512"/>
      <c r="I951" s="512"/>
      <c r="J951" s="512"/>
      <c r="K951" s="512"/>
      <c r="L951" s="512"/>
      <c r="M951" s="512"/>
      <c r="N951" s="512"/>
      <c r="O951" s="512"/>
      <c r="P951" s="512"/>
      <c r="Q951" s="512"/>
      <c r="R951" s="512"/>
      <c r="S951" s="512"/>
      <c r="T951" s="512"/>
      <c r="U951" s="512"/>
      <c r="V951" s="512"/>
      <c r="W951" s="512"/>
      <c r="X951" s="512"/>
      <c r="Y951" s="512"/>
      <c r="Z951" s="512"/>
      <c r="AA951" s="512"/>
      <c r="AB951" s="512"/>
      <c r="AC951" s="512"/>
      <c r="AD951" s="512"/>
      <c r="AE951" s="512"/>
      <c r="AF951" s="512"/>
      <c r="AG951" s="512"/>
      <c r="AH951" s="512"/>
      <c r="AI951" s="512"/>
      <c r="AJ951" s="512"/>
      <c r="AK951" s="512"/>
      <c r="AL951" s="512"/>
      <c r="AM951" s="512"/>
      <c r="AN951" s="512"/>
      <c r="AO951" s="512"/>
      <c r="AP951" s="512"/>
    </row>
    <row r="952" spans="1:42" ht="15.75" customHeight="1">
      <c r="A952" s="512"/>
      <c r="B952" s="512"/>
      <c r="C952" s="512"/>
      <c r="D952" s="512"/>
      <c r="E952" s="512"/>
      <c r="F952" s="512"/>
      <c r="G952" s="512"/>
      <c r="H952" s="512"/>
      <c r="I952" s="512"/>
      <c r="J952" s="512"/>
      <c r="K952" s="512"/>
      <c r="L952" s="512"/>
      <c r="M952" s="512"/>
      <c r="N952" s="512"/>
      <c r="O952" s="512"/>
      <c r="P952" s="512"/>
      <c r="Q952" s="512"/>
      <c r="R952" s="512"/>
      <c r="S952" s="512"/>
      <c r="T952" s="512"/>
      <c r="U952" s="512"/>
      <c r="V952" s="512"/>
      <c r="W952" s="512"/>
      <c r="X952" s="512"/>
      <c r="Y952" s="512"/>
      <c r="Z952" s="512"/>
      <c r="AA952" s="512"/>
      <c r="AB952" s="512"/>
      <c r="AC952" s="512"/>
      <c r="AD952" s="512"/>
      <c r="AE952" s="512"/>
      <c r="AF952" s="512"/>
      <c r="AG952" s="512"/>
      <c r="AH952" s="512"/>
      <c r="AI952" s="512"/>
      <c r="AJ952" s="512"/>
      <c r="AK952" s="512"/>
      <c r="AL952" s="512"/>
      <c r="AM952" s="512"/>
      <c r="AN952" s="512"/>
      <c r="AO952" s="512"/>
      <c r="AP952" s="512"/>
    </row>
    <row r="953" spans="1:42" ht="15.75" customHeight="1">
      <c r="A953" s="512"/>
      <c r="B953" s="512"/>
      <c r="C953" s="512"/>
      <c r="D953" s="512"/>
      <c r="E953" s="512"/>
      <c r="F953" s="512"/>
      <c r="G953" s="512"/>
      <c r="H953" s="512"/>
      <c r="I953" s="512"/>
      <c r="J953" s="512"/>
      <c r="K953" s="512"/>
      <c r="L953" s="512"/>
      <c r="M953" s="512"/>
      <c r="N953" s="512"/>
      <c r="O953" s="512"/>
      <c r="P953" s="512"/>
      <c r="Q953" s="512"/>
      <c r="R953" s="512"/>
      <c r="S953" s="512"/>
      <c r="T953" s="512"/>
      <c r="U953" s="512"/>
      <c r="V953" s="512"/>
      <c r="W953" s="512"/>
      <c r="X953" s="512"/>
      <c r="Y953" s="512"/>
      <c r="Z953" s="512"/>
      <c r="AA953" s="512"/>
      <c r="AB953" s="512"/>
      <c r="AC953" s="512"/>
      <c r="AD953" s="512"/>
      <c r="AE953" s="512"/>
      <c r="AF953" s="512"/>
      <c r="AG953" s="512"/>
      <c r="AH953" s="512"/>
      <c r="AI953" s="512"/>
      <c r="AJ953" s="512"/>
      <c r="AK953" s="512"/>
      <c r="AL953" s="512"/>
      <c r="AM953" s="512"/>
      <c r="AN953" s="512"/>
      <c r="AO953" s="512"/>
      <c r="AP953" s="512"/>
    </row>
    <row r="954" spans="1:42" ht="15.75" customHeight="1">
      <c r="A954" s="512"/>
      <c r="B954" s="512"/>
      <c r="C954" s="512"/>
      <c r="D954" s="512"/>
      <c r="E954" s="512"/>
      <c r="F954" s="512"/>
      <c r="G954" s="512"/>
      <c r="H954" s="512"/>
      <c r="I954" s="512"/>
      <c r="J954" s="512"/>
      <c r="K954" s="512"/>
      <c r="L954" s="512"/>
      <c r="M954" s="512"/>
      <c r="N954" s="512"/>
      <c r="O954" s="512"/>
      <c r="P954" s="512"/>
      <c r="Q954" s="512"/>
      <c r="R954" s="512"/>
      <c r="S954" s="512"/>
      <c r="T954" s="512"/>
      <c r="U954" s="512"/>
      <c r="V954" s="512"/>
      <c r="W954" s="512"/>
      <c r="X954" s="512"/>
      <c r="Y954" s="512"/>
      <c r="Z954" s="512"/>
      <c r="AA954" s="512"/>
      <c r="AB954" s="512"/>
      <c r="AC954" s="512"/>
      <c r="AD954" s="512"/>
      <c r="AE954" s="512"/>
      <c r="AF954" s="512"/>
      <c r="AG954" s="512"/>
      <c r="AH954" s="512"/>
      <c r="AI954" s="512"/>
      <c r="AJ954" s="512"/>
      <c r="AK954" s="512"/>
      <c r="AL954" s="512"/>
      <c r="AM954" s="512"/>
      <c r="AN954" s="512"/>
      <c r="AO954" s="512"/>
      <c r="AP954" s="512"/>
    </row>
    <row r="955" spans="1:42" ht="15.75" customHeight="1">
      <c r="A955" s="512"/>
      <c r="B955" s="512"/>
      <c r="C955" s="512"/>
      <c r="D955" s="512"/>
      <c r="E955" s="512"/>
      <c r="F955" s="512"/>
      <c r="G955" s="512"/>
      <c r="H955" s="512"/>
      <c r="I955" s="512"/>
      <c r="J955" s="512"/>
      <c r="K955" s="512"/>
      <c r="L955" s="512"/>
      <c r="M955" s="512"/>
      <c r="N955" s="512"/>
      <c r="O955" s="512"/>
      <c r="P955" s="512"/>
      <c r="Q955" s="512"/>
      <c r="R955" s="512"/>
      <c r="S955" s="512"/>
      <c r="T955" s="512"/>
      <c r="U955" s="512"/>
      <c r="V955" s="512"/>
      <c r="W955" s="512"/>
      <c r="X955" s="512"/>
      <c r="Y955" s="512"/>
      <c r="Z955" s="512"/>
      <c r="AA955" s="512"/>
      <c r="AB955" s="512"/>
      <c r="AC955" s="512"/>
      <c r="AD955" s="512"/>
      <c r="AE955" s="512"/>
      <c r="AF955" s="512"/>
      <c r="AG955" s="512"/>
      <c r="AH955" s="512"/>
      <c r="AI955" s="512"/>
      <c r="AJ955" s="512"/>
      <c r="AK955" s="512"/>
      <c r="AL955" s="512"/>
      <c r="AM955" s="512"/>
      <c r="AN955" s="512"/>
      <c r="AO955" s="512"/>
      <c r="AP955" s="512"/>
    </row>
    <row r="956" spans="1:42" ht="15.75" customHeight="1">
      <c r="A956" s="512"/>
      <c r="B956" s="512"/>
      <c r="C956" s="512"/>
      <c r="D956" s="512"/>
      <c r="E956" s="512"/>
      <c r="F956" s="512"/>
      <c r="G956" s="512"/>
      <c r="H956" s="512"/>
      <c r="I956" s="512"/>
      <c r="J956" s="512"/>
      <c r="K956" s="512"/>
      <c r="L956" s="512"/>
      <c r="M956" s="512"/>
      <c r="N956" s="512"/>
      <c r="O956" s="512"/>
      <c r="P956" s="512"/>
      <c r="Q956" s="512"/>
      <c r="R956" s="512"/>
      <c r="S956" s="512"/>
      <c r="T956" s="512"/>
      <c r="U956" s="512"/>
      <c r="V956" s="512"/>
      <c r="W956" s="512"/>
      <c r="X956" s="512"/>
      <c r="Y956" s="512"/>
      <c r="Z956" s="512"/>
      <c r="AA956" s="512"/>
      <c r="AB956" s="512"/>
      <c r="AC956" s="512"/>
      <c r="AD956" s="512"/>
      <c r="AE956" s="512"/>
      <c r="AF956" s="512"/>
      <c r="AG956" s="512"/>
      <c r="AH956" s="512"/>
      <c r="AI956" s="512"/>
      <c r="AJ956" s="512"/>
      <c r="AK956" s="512"/>
      <c r="AL956" s="512"/>
      <c r="AM956" s="512"/>
      <c r="AN956" s="512"/>
      <c r="AO956" s="512"/>
      <c r="AP956" s="512"/>
    </row>
    <row r="957" spans="1:42" ht="15.75" customHeight="1">
      <c r="A957" s="512"/>
      <c r="B957" s="512"/>
      <c r="C957" s="512"/>
      <c r="D957" s="512"/>
      <c r="E957" s="512"/>
      <c r="F957" s="512"/>
      <c r="G957" s="512"/>
      <c r="H957" s="512"/>
      <c r="I957" s="512"/>
      <c r="J957" s="512"/>
      <c r="K957" s="512"/>
      <c r="L957" s="512"/>
      <c r="M957" s="512"/>
      <c r="N957" s="512"/>
      <c r="O957" s="512"/>
      <c r="P957" s="512"/>
      <c r="Q957" s="512"/>
      <c r="R957" s="512"/>
      <c r="S957" s="512"/>
      <c r="T957" s="512"/>
      <c r="U957" s="512"/>
      <c r="V957" s="512"/>
      <c r="W957" s="512"/>
      <c r="X957" s="512"/>
      <c r="Y957" s="512"/>
      <c r="Z957" s="512"/>
      <c r="AA957" s="512"/>
      <c r="AB957" s="512"/>
      <c r="AC957" s="512"/>
      <c r="AD957" s="512"/>
      <c r="AE957" s="512"/>
      <c r="AF957" s="512"/>
      <c r="AG957" s="512"/>
      <c r="AH957" s="512"/>
      <c r="AI957" s="512"/>
      <c r="AJ957" s="512"/>
      <c r="AK957" s="512"/>
      <c r="AL957" s="512"/>
      <c r="AM957" s="512"/>
      <c r="AN957" s="512"/>
      <c r="AO957" s="512"/>
      <c r="AP957" s="512"/>
    </row>
    <row r="958" spans="1:42" ht="15.75" customHeight="1">
      <c r="A958" s="512"/>
      <c r="B958" s="512"/>
      <c r="C958" s="512"/>
      <c r="D958" s="512"/>
      <c r="E958" s="512"/>
      <c r="F958" s="512"/>
      <c r="G958" s="512"/>
      <c r="H958" s="512"/>
      <c r="I958" s="512"/>
      <c r="J958" s="512"/>
      <c r="K958" s="512"/>
      <c r="L958" s="512"/>
      <c r="M958" s="512"/>
      <c r="N958" s="512"/>
      <c r="O958" s="512"/>
      <c r="P958" s="512"/>
      <c r="Q958" s="512"/>
      <c r="R958" s="512"/>
      <c r="S958" s="512"/>
      <c r="T958" s="512"/>
      <c r="U958" s="512"/>
      <c r="V958" s="512"/>
      <c r="W958" s="512"/>
      <c r="X958" s="512"/>
      <c r="Y958" s="512"/>
      <c r="Z958" s="512"/>
      <c r="AA958" s="512"/>
      <c r="AB958" s="512"/>
      <c r="AC958" s="512"/>
      <c r="AD958" s="512"/>
      <c r="AE958" s="512"/>
      <c r="AF958" s="512"/>
      <c r="AG958" s="512"/>
      <c r="AH958" s="512"/>
      <c r="AI958" s="512"/>
      <c r="AJ958" s="512"/>
      <c r="AK958" s="512"/>
      <c r="AL958" s="512"/>
      <c r="AM958" s="512"/>
      <c r="AN958" s="512"/>
      <c r="AO958" s="512"/>
      <c r="AP958" s="512"/>
    </row>
    <row r="959" spans="1:42" ht="15.75" customHeight="1">
      <c r="A959" s="512"/>
      <c r="B959" s="512"/>
      <c r="C959" s="512"/>
      <c r="D959" s="512"/>
      <c r="E959" s="512"/>
      <c r="F959" s="512"/>
      <c r="G959" s="512"/>
      <c r="H959" s="512"/>
      <c r="I959" s="512"/>
      <c r="J959" s="512"/>
      <c r="K959" s="512"/>
      <c r="L959" s="512"/>
      <c r="M959" s="512"/>
      <c r="N959" s="512"/>
      <c r="O959" s="512"/>
      <c r="P959" s="512"/>
      <c r="Q959" s="512"/>
      <c r="R959" s="512"/>
      <c r="S959" s="512"/>
      <c r="T959" s="512"/>
      <c r="U959" s="512"/>
      <c r="V959" s="512"/>
      <c r="W959" s="512"/>
      <c r="X959" s="512"/>
      <c r="Y959" s="512"/>
      <c r="Z959" s="512"/>
      <c r="AA959" s="512"/>
      <c r="AB959" s="512"/>
      <c r="AC959" s="512"/>
      <c r="AD959" s="512"/>
      <c r="AE959" s="512"/>
      <c r="AF959" s="512"/>
      <c r="AG959" s="512"/>
      <c r="AH959" s="512"/>
      <c r="AI959" s="512"/>
      <c r="AJ959" s="512"/>
      <c r="AK959" s="512"/>
      <c r="AL959" s="512"/>
      <c r="AM959" s="512"/>
      <c r="AN959" s="512"/>
      <c r="AO959" s="512"/>
      <c r="AP959" s="512"/>
    </row>
    <row r="960" spans="1:42" ht="15.75" customHeight="1">
      <c r="A960" s="512"/>
      <c r="B960" s="512"/>
      <c r="C960" s="512"/>
      <c r="D960" s="512"/>
      <c r="E960" s="512"/>
      <c r="F960" s="512"/>
      <c r="G960" s="512"/>
      <c r="H960" s="512"/>
      <c r="I960" s="512"/>
      <c r="J960" s="512"/>
      <c r="K960" s="512"/>
      <c r="L960" s="512"/>
      <c r="M960" s="512"/>
      <c r="N960" s="512"/>
      <c r="O960" s="512"/>
      <c r="P960" s="512"/>
      <c r="Q960" s="512"/>
      <c r="R960" s="512"/>
      <c r="S960" s="512"/>
      <c r="T960" s="512"/>
      <c r="U960" s="512"/>
      <c r="V960" s="512"/>
      <c r="W960" s="512"/>
      <c r="X960" s="512"/>
      <c r="Y960" s="512"/>
      <c r="Z960" s="512"/>
      <c r="AA960" s="512"/>
      <c r="AB960" s="512"/>
      <c r="AC960" s="512"/>
      <c r="AD960" s="512"/>
      <c r="AE960" s="512"/>
      <c r="AF960" s="512"/>
      <c r="AG960" s="512"/>
      <c r="AH960" s="512"/>
      <c r="AI960" s="512"/>
      <c r="AJ960" s="512"/>
      <c r="AK960" s="512"/>
      <c r="AL960" s="512"/>
      <c r="AM960" s="512"/>
      <c r="AN960" s="512"/>
      <c r="AO960" s="512"/>
      <c r="AP960" s="512"/>
    </row>
    <row r="961" spans="1:42" ht="15.75" customHeight="1">
      <c r="A961" s="512"/>
      <c r="B961" s="512"/>
      <c r="C961" s="512"/>
      <c r="D961" s="512"/>
      <c r="E961" s="512"/>
      <c r="F961" s="512"/>
      <c r="G961" s="512"/>
      <c r="H961" s="512"/>
      <c r="I961" s="512"/>
      <c r="J961" s="512"/>
      <c r="K961" s="512"/>
      <c r="L961" s="512"/>
      <c r="M961" s="512"/>
      <c r="N961" s="512"/>
      <c r="O961" s="512"/>
      <c r="P961" s="512"/>
      <c r="Q961" s="512"/>
      <c r="R961" s="512"/>
      <c r="S961" s="512"/>
      <c r="T961" s="512"/>
      <c r="U961" s="512"/>
      <c r="V961" s="512"/>
      <c r="W961" s="512"/>
      <c r="X961" s="512"/>
      <c r="Y961" s="512"/>
      <c r="Z961" s="512"/>
      <c r="AA961" s="512"/>
      <c r="AB961" s="512"/>
      <c r="AC961" s="512"/>
      <c r="AD961" s="512"/>
      <c r="AE961" s="512"/>
      <c r="AF961" s="512"/>
      <c r="AG961" s="512"/>
      <c r="AH961" s="512"/>
      <c r="AI961" s="512"/>
      <c r="AJ961" s="512"/>
      <c r="AK961" s="512"/>
      <c r="AL961" s="512"/>
      <c r="AM961" s="512"/>
      <c r="AN961" s="512"/>
      <c r="AO961" s="512"/>
      <c r="AP961" s="512"/>
    </row>
    <row r="962" spans="1:42" ht="15.75" customHeight="1">
      <c r="A962" s="512"/>
      <c r="B962" s="512"/>
      <c r="C962" s="512"/>
      <c r="D962" s="512"/>
      <c r="E962" s="512"/>
      <c r="F962" s="512"/>
      <c r="G962" s="512"/>
      <c r="H962" s="512"/>
      <c r="I962" s="512"/>
      <c r="J962" s="512"/>
      <c r="K962" s="512"/>
      <c r="L962" s="512"/>
      <c r="M962" s="512"/>
      <c r="N962" s="512"/>
      <c r="O962" s="512"/>
      <c r="P962" s="512"/>
      <c r="Q962" s="512"/>
      <c r="R962" s="512"/>
      <c r="S962" s="512"/>
      <c r="T962" s="512"/>
      <c r="U962" s="512"/>
      <c r="V962" s="512"/>
      <c r="W962" s="512"/>
      <c r="X962" s="512"/>
      <c r="Y962" s="512"/>
      <c r="Z962" s="512"/>
      <c r="AA962" s="512"/>
      <c r="AB962" s="512"/>
      <c r="AC962" s="512"/>
      <c r="AD962" s="512"/>
      <c r="AE962" s="512"/>
      <c r="AF962" s="512"/>
      <c r="AG962" s="512"/>
      <c r="AH962" s="512"/>
      <c r="AI962" s="512"/>
      <c r="AJ962" s="512"/>
      <c r="AK962" s="512"/>
      <c r="AL962" s="512"/>
      <c r="AM962" s="512"/>
      <c r="AN962" s="512"/>
      <c r="AO962" s="512"/>
      <c r="AP962" s="512"/>
    </row>
    <row r="963" spans="1:42" ht="15.75" customHeight="1">
      <c r="A963" s="512"/>
      <c r="B963" s="512"/>
      <c r="C963" s="512"/>
      <c r="D963" s="512"/>
      <c r="E963" s="512"/>
      <c r="F963" s="512"/>
      <c r="G963" s="512"/>
      <c r="H963" s="512"/>
      <c r="I963" s="512"/>
      <c r="J963" s="512"/>
      <c r="K963" s="512"/>
      <c r="L963" s="512"/>
      <c r="M963" s="512"/>
      <c r="N963" s="512"/>
      <c r="O963" s="512"/>
      <c r="P963" s="512"/>
      <c r="Q963" s="512"/>
      <c r="R963" s="512"/>
      <c r="S963" s="512"/>
      <c r="T963" s="512"/>
      <c r="U963" s="512"/>
      <c r="V963" s="512"/>
      <c r="W963" s="512"/>
      <c r="X963" s="512"/>
      <c r="Y963" s="512"/>
      <c r="Z963" s="512"/>
      <c r="AA963" s="512"/>
      <c r="AB963" s="512"/>
      <c r="AC963" s="512"/>
      <c r="AD963" s="512"/>
      <c r="AE963" s="512"/>
      <c r="AF963" s="512"/>
      <c r="AG963" s="512"/>
      <c r="AH963" s="512"/>
      <c r="AI963" s="512"/>
      <c r="AJ963" s="512"/>
      <c r="AK963" s="512"/>
      <c r="AL963" s="512"/>
      <c r="AM963" s="512"/>
      <c r="AN963" s="512"/>
      <c r="AO963" s="512"/>
      <c r="AP963" s="512"/>
    </row>
    <row r="964" spans="1:42" ht="15.75" customHeight="1">
      <c r="A964" s="512"/>
      <c r="B964" s="512"/>
      <c r="C964" s="512"/>
      <c r="D964" s="512"/>
      <c r="E964" s="512"/>
      <c r="F964" s="512"/>
      <c r="G964" s="512"/>
      <c r="H964" s="512"/>
      <c r="I964" s="512"/>
      <c r="J964" s="512"/>
      <c r="K964" s="512"/>
      <c r="L964" s="512"/>
      <c r="M964" s="512"/>
      <c r="N964" s="512"/>
      <c r="O964" s="512"/>
      <c r="P964" s="512"/>
      <c r="Q964" s="512"/>
      <c r="R964" s="512"/>
      <c r="S964" s="512"/>
      <c r="T964" s="512"/>
      <c r="U964" s="512"/>
      <c r="V964" s="512"/>
      <c r="W964" s="512"/>
      <c r="X964" s="512"/>
      <c r="Y964" s="512"/>
      <c r="Z964" s="512"/>
      <c r="AA964" s="512"/>
      <c r="AB964" s="512"/>
      <c r="AC964" s="512"/>
      <c r="AD964" s="512"/>
      <c r="AE964" s="512"/>
      <c r="AF964" s="512"/>
      <c r="AG964" s="512"/>
      <c r="AH964" s="512"/>
      <c r="AI964" s="512"/>
      <c r="AJ964" s="512"/>
      <c r="AK964" s="512"/>
      <c r="AL964" s="512"/>
      <c r="AM964" s="512"/>
      <c r="AN964" s="512"/>
      <c r="AO964" s="512"/>
      <c r="AP964" s="512"/>
    </row>
    <row r="965" spans="1:42" ht="15.75" customHeight="1">
      <c r="A965" s="512"/>
      <c r="B965" s="512"/>
      <c r="C965" s="512"/>
      <c r="D965" s="512"/>
      <c r="E965" s="512"/>
      <c r="F965" s="512"/>
      <c r="G965" s="512"/>
      <c r="H965" s="512"/>
      <c r="I965" s="512"/>
      <c r="J965" s="512"/>
      <c r="K965" s="512"/>
      <c r="L965" s="512"/>
      <c r="M965" s="512"/>
      <c r="N965" s="512"/>
      <c r="O965" s="512"/>
      <c r="P965" s="512"/>
      <c r="Q965" s="512"/>
      <c r="R965" s="512"/>
      <c r="S965" s="512"/>
      <c r="T965" s="512"/>
      <c r="U965" s="512"/>
      <c r="V965" s="512"/>
      <c r="W965" s="512"/>
      <c r="X965" s="512"/>
      <c r="Y965" s="512"/>
      <c r="Z965" s="512"/>
      <c r="AA965" s="512"/>
      <c r="AB965" s="512"/>
      <c r="AC965" s="512"/>
      <c r="AD965" s="512"/>
      <c r="AE965" s="512"/>
      <c r="AF965" s="512"/>
      <c r="AG965" s="512"/>
      <c r="AH965" s="512"/>
      <c r="AI965" s="512"/>
      <c r="AJ965" s="512"/>
      <c r="AK965" s="512"/>
      <c r="AL965" s="512"/>
      <c r="AM965" s="512"/>
      <c r="AN965" s="512"/>
      <c r="AO965" s="512"/>
      <c r="AP965" s="512"/>
    </row>
    <row r="966" spans="1:42" ht="15.75" customHeight="1">
      <c r="A966" s="512"/>
      <c r="B966" s="512"/>
      <c r="C966" s="512"/>
      <c r="D966" s="512"/>
      <c r="E966" s="512"/>
      <c r="F966" s="512"/>
      <c r="G966" s="512"/>
      <c r="H966" s="512"/>
      <c r="I966" s="512"/>
      <c r="J966" s="512"/>
      <c r="K966" s="512"/>
      <c r="L966" s="512"/>
      <c r="M966" s="512"/>
      <c r="N966" s="512"/>
      <c r="O966" s="512"/>
      <c r="P966" s="512"/>
      <c r="Q966" s="512"/>
      <c r="R966" s="512"/>
      <c r="S966" s="512"/>
      <c r="T966" s="512"/>
      <c r="U966" s="512"/>
      <c r="V966" s="512"/>
      <c r="W966" s="512"/>
      <c r="X966" s="512"/>
      <c r="Y966" s="512"/>
      <c r="Z966" s="512"/>
      <c r="AA966" s="512"/>
      <c r="AB966" s="512"/>
      <c r="AC966" s="512"/>
      <c r="AD966" s="512"/>
      <c r="AE966" s="512"/>
      <c r="AF966" s="512"/>
      <c r="AG966" s="512"/>
      <c r="AH966" s="512"/>
      <c r="AI966" s="512"/>
      <c r="AJ966" s="512"/>
      <c r="AK966" s="512"/>
      <c r="AL966" s="512"/>
      <c r="AM966" s="512"/>
      <c r="AN966" s="512"/>
      <c r="AO966" s="512"/>
      <c r="AP966" s="512"/>
    </row>
    <row r="967" spans="1:42" ht="15.75" customHeight="1">
      <c r="A967" s="512"/>
      <c r="B967" s="512"/>
      <c r="C967" s="512"/>
      <c r="D967" s="512"/>
      <c r="E967" s="512"/>
      <c r="F967" s="512"/>
      <c r="G967" s="512"/>
      <c r="H967" s="512"/>
      <c r="I967" s="512"/>
      <c r="J967" s="512"/>
      <c r="K967" s="512"/>
      <c r="L967" s="512"/>
      <c r="M967" s="512"/>
      <c r="N967" s="512"/>
      <c r="O967" s="512"/>
      <c r="P967" s="512"/>
      <c r="Q967" s="512"/>
      <c r="R967" s="512"/>
      <c r="S967" s="512"/>
      <c r="T967" s="512"/>
      <c r="U967" s="512"/>
      <c r="V967" s="512"/>
      <c r="W967" s="512"/>
      <c r="X967" s="512"/>
      <c r="Y967" s="512"/>
      <c r="Z967" s="512"/>
      <c r="AA967" s="512"/>
      <c r="AB967" s="512"/>
      <c r="AC967" s="512"/>
      <c r="AD967" s="512"/>
      <c r="AE967" s="512"/>
      <c r="AF967" s="512"/>
      <c r="AG967" s="512"/>
      <c r="AH967" s="512"/>
      <c r="AI967" s="512"/>
      <c r="AJ967" s="512"/>
      <c r="AK967" s="512"/>
      <c r="AL967" s="512"/>
      <c r="AM967" s="512"/>
      <c r="AN967" s="512"/>
      <c r="AO967" s="512"/>
      <c r="AP967" s="512"/>
    </row>
    <row r="968" spans="1:42" ht="15.75" customHeight="1">
      <c r="A968" s="512"/>
      <c r="B968" s="512"/>
      <c r="C968" s="512"/>
      <c r="D968" s="512"/>
      <c r="E968" s="512"/>
      <c r="F968" s="512"/>
      <c r="G968" s="512"/>
      <c r="H968" s="512"/>
      <c r="I968" s="512"/>
      <c r="J968" s="512"/>
      <c r="K968" s="512"/>
      <c r="L968" s="512"/>
      <c r="M968" s="512"/>
      <c r="N968" s="512"/>
      <c r="O968" s="512"/>
      <c r="P968" s="512"/>
      <c r="Q968" s="512"/>
      <c r="R968" s="512"/>
      <c r="S968" s="512"/>
      <c r="T968" s="512"/>
      <c r="U968" s="512"/>
      <c r="V968" s="512"/>
      <c r="W968" s="512"/>
      <c r="X968" s="512"/>
      <c r="Y968" s="512"/>
      <c r="Z968" s="512"/>
      <c r="AA968" s="512"/>
      <c r="AB968" s="512"/>
      <c r="AC968" s="512"/>
      <c r="AD968" s="512"/>
      <c r="AE968" s="512"/>
      <c r="AF968" s="512"/>
      <c r="AG968" s="512"/>
      <c r="AH968" s="512"/>
      <c r="AI968" s="512"/>
      <c r="AJ968" s="512"/>
      <c r="AK968" s="512"/>
      <c r="AL968" s="512"/>
      <c r="AM968" s="512"/>
      <c r="AN968" s="512"/>
      <c r="AO968" s="512"/>
      <c r="AP968" s="512"/>
    </row>
    <row r="969" spans="1:42" ht="15.75" customHeight="1">
      <c r="A969" s="512"/>
      <c r="B969" s="512"/>
      <c r="C969" s="512"/>
      <c r="D969" s="512"/>
      <c r="E969" s="512"/>
      <c r="F969" s="512"/>
      <c r="G969" s="512"/>
      <c r="H969" s="512"/>
      <c r="I969" s="512"/>
      <c r="J969" s="512"/>
      <c r="K969" s="512"/>
      <c r="L969" s="512"/>
      <c r="M969" s="512"/>
      <c r="N969" s="512"/>
      <c r="O969" s="512"/>
      <c r="P969" s="512"/>
      <c r="Q969" s="512"/>
      <c r="R969" s="512"/>
      <c r="S969" s="512"/>
      <c r="T969" s="512"/>
      <c r="U969" s="512"/>
      <c r="V969" s="512"/>
      <c r="W969" s="512"/>
      <c r="X969" s="512"/>
      <c r="Y969" s="512"/>
      <c r="Z969" s="512"/>
      <c r="AA969" s="512"/>
      <c r="AB969" s="512"/>
      <c r="AC969" s="512"/>
      <c r="AD969" s="512"/>
      <c r="AE969" s="512"/>
      <c r="AF969" s="512"/>
      <c r="AG969" s="512"/>
      <c r="AH969" s="512"/>
      <c r="AI969" s="512"/>
      <c r="AJ969" s="512"/>
      <c r="AK969" s="512"/>
      <c r="AL969" s="512"/>
      <c r="AM969" s="512"/>
      <c r="AN969" s="512"/>
      <c r="AO969" s="512"/>
      <c r="AP969" s="512"/>
    </row>
    <row r="970" spans="1:42" ht="15.75" customHeight="1">
      <c r="A970" s="512"/>
      <c r="B970" s="512"/>
      <c r="C970" s="512"/>
      <c r="D970" s="512"/>
      <c r="E970" s="512"/>
      <c r="F970" s="512"/>
      <c r="G970" s="512"/>
      <c r="H970" s="512"/>
      <c r="I970" s="512"/>
      <c r="J970" s="512"/>
      <c r="K970" s="512"/>
      <c r="L970" s="512"/>
      <c r="M970" s="512"/>
      <c r="N970" s="512"/>
      <c r="O970" s="512"/>
      <c r="P970" s="512"/>
      <c r="Q970" s="512"/>
      <c r="R970" s="512"/>
      <c r="S970" s="512"/>
      <c r="T970" s="512"/>
      <c r="U970" s="512"/>
      <c r="V970" s="512"/>
      <c r="W970" s="512"/>
      <c r="X970" s="512"/>
      <c r="Y970" s="512"/>
      <c r="Z970" s="512"/>
      <c r="AA970" s="512"/>
      <c r="AB970" s="512"/>
      <c r="AC970" s="512"/>
      <c r="AD970" s="512"/>
      <c r="AE970" s="512"/>
      <c r="AF970" s="512"/>
      <c r="AG970" s="512"/>
      <c r="AH970" s="512"/>
      <c r="AI970" s="512"/>
      <c r="AJ970" s="512"/>
      <c r="AK970" s="512"/>
      <c r="AL970" s="512"/>
      <c r="AM970" s="512"/>
      <c r="AN970" s="512"/>
      <c r="AO970" s="512"/>
      <c r="AP970" s="512"/>
    </row>
    <row r="971" spans="1:42" ht="15.75" customHeight="1">
      <c r="A971" s="512"/>
      <c r="B971" s="512"/>
      <c r="C971" s="512"/>
      <c r="D971" s="512"/>
      <c r="E971" s="512"/>
      <c r="F971" s="512"/>
      <c r="G971" s="512"/>
      <c r="H971" s="512"/>
      <c r="I971" s="512"/>
      <c r="J971" s="512"/>
      <c r="K971" s="512"/>
      <c r="L971" s="512"/>
      <c r="M971" s="512"/>
      <c r="N971" s="512"/>
      <c r="O971" s="512"/>
      <c r="P971" s="512"/>
      <c r="Q971" s="512"/>
      <c r="R971" s="512"/>
      <c r="S971" s="512"/>
      <c r="T971" s="512"/>
      <c r="U971" s="512"/>
      <c r="V971" s="512"/>
      <c r="W971" s="512"/>
      <c r="X971" s="512"/>
      <c r="Y971" s="512"/>
      <c r="Z971" s="512"/>
      <c r="AA971" s="512"/>
      <c r="AB971" s="512"/>
      <c r="AC971" s="512"/>
      <c r="AD971" s="512"/>
      <c r="AE971" s="512"/>
      <c r="AF971" s="512"/>
      <c r="AG971" s="512"/>
      <c r="AH971" s="512"/>
      <c r="AI971" s="512"/>
      <c r="AJ971" s="512"/>
      <c r="AK971" s="512"/>
      <c r="AL971" s="512"/>
      <c r="AM971" s="512"/>
      <c r="AN971" s="512"/>
      <c r="AO971" s="512"/>
      <c r="AP971" s="512"/>
    </row>
    <row r="972" spans="1:42" ht="15.75" customHeight="1">
      <c r="A972" s="512"/>
      <c r="B972" s="512"/>
      <c r="C972" s="512"/>
      <c r="D972" s="512"/>
      <c r="E972" s="512"/>
      <c r="F972" s="512"/>
      <c r="G972" s="512"/>
      <c r="H972" s="512"/>
      <c r="I972" s="512"/>
      <c r="J972" s="512"/>
      <c r="K972" s="512"/>
      <c r="L972" s="512"/>
      <c r="M972" s="512"/>
      <c r="N972" s="512"/>
      <c r="O972" s="512"/>
      <c r="P972" s="512"/>
      <c r="Q972" s="512"/>
      <c r="R972" s="512"/>
      <c r="S972" s="512"/>
      <c r="T972" s="512"/>
      <c r="U972" s="512"/>
      <c r="V972" s="512"/>
      <c r="W972" s="512"/>
      <c r="X972" s="512"/>
      <c r="Y972" s="512"/>
      <c r="Z972" s="512"/>
      <c r="AA972" s="512"/>
      <c r="AB972" s="512"/>
      <c r="AC972" s="512"/>
      <c r="AD972" s="512"/>
      <c r="AE972" s="512"/>
      <c r="AF972" s="512"/>
      <c r="AG972" s="512"/>
      <c r="AH972" s="512"/>
      <c r="AI972" s="512"/>
      <c r="AJ972" s="512"/>
      <c r="AK972" s="512"/>
      <c r="AL972" s="512"/>
      <c r="AM972" s="512"/>
      <c r="AN972" s="512"/>
      <c r="AO972" s="512"/>
      <c r="AP972" s="512"/>
    </row>
    <row r="973" spans="1:42" ht="15.75" customHeight="1">
      <c r="A973" s="512"/>
      <c r="B973" s="512"/>
      <c r="C973" s="512"/>
      <c r="D973" s="512"/>
      <c r="E973" s="512"/>
      <c r="F973" s="512"/>
      <c r="G973" s="512"/>
      <c r="H973" s="512"/>
      <c r="I973" s="512"/>
      <c r="J973" s="512"/>
      <c r="K973" s="512"/>
      <c r="L973" s="512"/>
      <c r="M973" s="512"/>
      <c r="N973" s="512"/>
      <c r="O973" s="512"/>
      <c r="P973" s="512"/>
      <c r="Q973" s="512"/>
      <c r="R973" s="512"/>
      <c r="S973" s="512"/>
      <c r="T973" s="512"/>
      <c r="U973" s="512"/>
      <c r="V973" s="512"/>
      <c r="W973" s="512"/>
      <c r="X973" s="512"/>
      <c r="Y973" s="512"/>
      <c r="Z973" s="512"/>
      <c r="AA973" s="512"/>
      <c r="AB973" s="512"/>
      <c r="AC973" s="512"/>
      <c r="AD973" s="512"/>
      <c r="AE973" s="512"/>
      <c r="AF973" s="512"/>
      <c r="AG973" s="512"/>
      <c r="AH973" s="512"/>
      <c r="AI973" s="512"/>
      <c r="AJ973" s="512"/>
      <c r="AK973" s="512"/>
      <c r="AL973" s="512"/>
      <c r="AM973" s="512"/>
      <c r="AN973" s="512"/>
      <c r="AO973" s="512"/>
      <c r="AP973" s="512"/>
    </row>
    <row r="974" spans="1:42" ht="15.75" customHeight="1">
      <c r="A974" s="512"/>
      <c r="B974" s="512"/>
      <c r="C974" s="512"/>
      <c r="D974" s="512"/>
      <c r="E974" s="512"/>
      <c r="F974" s="512"/>
      <c r="G974" s="512"/>
      <c r="H974" s="512"/>
      <c r="I974" s="512"/>
      <c r="J974" s="512"/>
      <c r="K974" s="512"/>
      <c r="L974" s="512"/>
      <c r="M974" s="512"/>
      <c r="N974" s="512"/>
      <c r="O974" s="512"/>
      <c r="P974" s="512"/>
      <c r="Q974" s="512"/>
      <c r="R974" s="512"/>
      <c r="S974" s="512"/>
      <c r="T974" s="512"/>
      <c r="U974" s="512"/>
      <c r="V974" s="512"/>
      <c r="W974" s="512"/>
      <c r="X974" s="512"/>
      <c r="Y974" s="512"/>
      <c r="Z974" s="512"/>
      <c r="AA974" s="512"/>
      <c r="AB974" s="512"/>
      <c r="AC974" s="512"/>
      <c r="AD974" s="512"/>
      <c r="AE974" s="512"/>
      <c r="AF974" s="512"/>
      <c r="AG974" s="512"/>
      <c r="AH974" s="512"/>
      <c r="AI974" s="512"/>
      <c r="AJ974" s="512"/>
      <c r="AK974" s="512"/>
      <c r="AL974" s="512"/>
      <c r="AM974" s="512"/>
      <c r="AN974" s="512"/>
      <c r="AO974" s="512"/>
      <c r="AP974" s="512"/>
    </row>
  </sheetData>
  <mergeCells count="695">
    <mergeCell ref="AH102:AH103"/>
    <mergeCell ref="AI102:AI103"/>
    <mergeCell ref="AJ102:AJ103"/>
    <mergeCell ref="AK102:AK103"/>
    <mergeCell ref="AL102:AL103"/>
    <mergeCell ref="AM102:AM103"/>
    <mergeCell ref="AN102:AN103"/>
    <mergeCell ref="Z102:Z103"/>
    <mergeCell ref="AA102:AA103"/>
    <mergeCell ref="AC102:AC103"/>
    <mergeCell ref="AD102:AD103"/>
    <mergeCell ref="AE102:AE103"/>
    <mergeCell ref="AF102:AF103"/>
    <mergeCell ref="AG102:AG103"/>
    <mergeCell ref="AC75:AN75"/>
    <mergeCell ref="Z76:Z77"/>
    <mergeCell ref="AA76:AA77"/>
    <mergeCell ref="AC76:AC77"/>
    <mergeCell ref="AD76:AD77"/>
    <mergeCell ref="AM78:AM79"/>
    <mergeCell ref="AN78:AN79"/>
    <mergeCell ref="AF78:AF79"/>
    <mergeCell ref="AG78:AG79"/>
    <mergeCell ref="AH78:AH79"/>
    <mergeCell ref="AI78:AI79"/>
    <mergeCell ref="AJ78:AJ79"/>
    <mergeCell ref="AK78:AK79"/>
    <mergeCell ref="AL78:AL79"/>
    <mergeCell ref="AG73:AG74"/>
    <mergeCell ref="AH73:AH74"/>
    <mergeCell ref="AI73:AI74"/>
    <mergeCell ref="AJ73:AJ74"/>
    <mergeCell ref="AK73:AK74"/>
    <mergeCell ref="AL73:AL74"/>
    <mergeCell ref="AM73:AM74"/>
    <mergeCell ref="AN73:AN74"/>
    <mergeCell ref="Z70:Z71"/>
    <mergeCell ref="AA70:AA71"/>
    <mergeCell ref="AC70:AN71"/>
    <mergeCell ref="Z73:Z74"/>
    <mergeCell ref="AA73:AA74"/>
    <mergeCell ref="AC73:AC74"/>
    <mergeCell ref="AD73:AD74"/>
    <mergeCell ref="AE73:AE74"/>
    <mergeCell ref="AF73:AF74"/>
    <mergeCell ref="AH68:AH69"/>
    <mergeCell ref="AI68:AI69"/>
    <mergeCell ref="AJ68:AJ69"/>
    <mergeCell ref="AK68:AK69"/>
    <mergeCell ref="AL68:AL69"/>
    <mergeCell ref="AM68:AM69"/>
    <mergeCell ref="AN68:AN69"/>
    <mergeCell ref="Z68:Z69"/>
    <mergeCell ref="AA68:AA69"/>
    <mergeCell ref="AC68:AC69"/>
    <mergeCell ref="AD68:AD69"/>
    <mergeCell ref="AE68:AE69"/>
    <mergeCell ref="AF68:AF69"/>
    <mergeCell ref="AG68:AG69"/>
    <mergeCell ref="AH66:AH67"/>
    <mergeCell ref="AI66:AI67"/>
    <mergeCell ref="AJ66:AJ67"/>
    <mergeCell ref="AK66:AK67"/>
    <mergeCell ref="AL66:AL67"/>
    <mergeCell ref="AM66:AM67"/>
    <mergeCell ref="AN66:AN67"/>
    <mergeCell ref="Z66:Z67"/>
    <mergeCell ref="AA66:AA67"/>
    <mergeCell ref="AC66:AC67"/>
    <mergeCell ref="AD66:AD67"/>
    <mergeCell ref="AE66:AE67"/>
    <mergeCell ref="AF66:AF67"/>
    <mergeCell ref="AG66:AG67"/>
    <mergeCell ref="AK56:AK57"/>
    <mergeCell ref="AL56:AL57"/>
    <mergeCell ref="AM56:AM57"/>
    <mergeCell ref="AN56:AN57"/>
    <mergeCell ref="AH58:AH59"/>
    <mergeCell ref="AI58:AI59"/>
    <mergeCell ref="AJ58:AJ59"/>
    <mergeCell ref="AK58:AK59"/>
    <mergeCell ref="AL58:AL59"/>
    <mergeCell ref="AM58:AM59"/>
    <mergeCell ref="AN58:AN59"/>
    <mergeCell ref="Z108:Z109"/>
    <mergeCell ref="AA108:AA109"/>
    <mergeCell ref="AC108:AN109"/>
    <mergeCell ref="Y110:AA110"/>
    <mergeCell ref="AH46:AH47"/>
    <mergeCell ref="AI46:AI47"/>
    <mergeCell ref="AJ46:AJ47"/>
    <mergeCell ref="AK46:AK47"/>
    <mergeCell ref="AL46:AL47"/>
    <mergeCell ref="AM46:AM47"/>
    <mergeCell ref="AN46:AN47"/>
    <mergeCell ref="Z46:Z47"/>
    <mergeCell ref="AA46:AA47"/>
    <mergeCell ref="AC46:AC47"/>
    <mergeCell ref="AD46:AD47"/>
    <mergeCell ref="AE46:AE47"/>
    <mergeCell ref="AF46:AF47"/>
    <mergeCell ref="AG46:AG47"/>
    <mergeCell ref="AG53:AG54"/>
    <mergeCell ref="AH53:AH54"/>
    <mergeCell ref="AI53:AI54"/>
    <mergeCell ref="AJ53:AJ54"/>
    <mergeCell ref="AK53:AK54"/>
    <mergeCell ref="AL53:AL54"/>
    <mergeCell ref="AH100:AH101"/>
    <mergeCell ref="AI100:AI101"/>
    <mergeCell ref="AJ100:AJ101"/>
    <mergeCell ref="AK100:AK101"/>
    <mergeCell ref="AL100:AL101"/>
    <mergeCell ref="AM100:AM101"/>
    <mergeCell ref="AN100:AN101"/>
    <mergeCell ref="Z100:Z101"/>
    <mergeCell ref="AA100:AA101"/>
    <mergeCell ref="AC100:AC101"/>
    <mergeCell ref="AD100:AD101"/>
    <mergeCell ref="AE100:AE101"/>
    <mergeCell ref="AF100:AF101"/>
    <mergeCell ref="AG100:AG101"/>
    <mergeCell ref="AH97:AH98"/>
    <mergeCell ref="AI97:AI98"/>
    <mergeCell ref="AJ97:AJ98"/>
    <mergeCell ref="AK97:AK98"/>
    <mergeCell ref="AL97:AL98"/>
    <mergeCell ref="AM97:AM98"/>
    <mergeCell ref="AN97:AN98"/>
    <mergeCell ref="AC99:AN99"/>
    <mergeCell ref="Z97:Z98"/>
    <mergeCell ref="AA97:AA98"/>
    <mergeCell ref="AC97:AC98"/>
    <mergeCell ref="AD97:AD98"/>
    <mergeCell ref="AE97:AE98"/>
    <mergeCell ref="AF97:AF98"/>
    <mergeCell ref="AG97:AG98"/>
    <mergeCell ref="Z94:Z95"/>
    <mergeCell ref="AA94:AA95"/>
    <mergeCell ref="AC94:AN95"/>
    <mergeCell ref="Z88:Z89"/>
    <mergeCell ref="AA88:AA89"/>
    <mergeCell ref="Z90:Z91"/>
    <mergeCell ref="AA90:AA91"/>
    <mergeCell ref="Z92:Z93"/>
    <mergeCell ref="AA92:AA93"/>
    <mergeCell ref="AC92:AC93"/>
    <mergeCell ref="AH106:AH107"/>
    <mergeCell ref="AI106:AI107"/>
    <mergeCell ref="AJ106:AJ107"/>
    <mergeCell ref="AK106:AK107"/>
    <mergeCell ref="AL106:AL107"/>
    <mergeCell ref="AM106:AM107"/>
    <mergeCell ref="AN106:AN107"/>
    <mergeCell ref="Z106:Z107"/>
    <mergeCell ref="AA106:AA107"/>
    <mergeCell ref="AC106:AC107"/>
    <mergeCell ref="AD106:AD107"/>
    <mergeCell ref="AE106:AE107"/>
    <mergeCell ref="AF106:AF107"/>
    <mergeCell ref="AG106:AG107"/>
    <mergeCell ref="AH104:AH105"/>
    <mergeCell ref="AI104:AI105"/>
    <mergeCell ref="AJ104:AJ105"/>
    <mergeCell ref="AK104:AK105"/>
    <mergeCell ref="AL104:AL105"/>
    <mergeCell ref="AM104:AM105"/>
    <mergeCell ref="AN104:AN105"/>
    <mergeCell ref="Z104:Z105"/>
    <mergeCell ref="AA104:AA105"/>
    <mergeCell ref="AC104:AC105"/>
    <mergeCell ref="AD104:AD105"/>
    <mergeCell ref="AE104:AE105"/>
    <mergeCell ref="AF104:AF105"/>
    <mergeCell ref="AG104:AG105"/>
    <mergeCell ref="AK92:AK93"/>
    <mergeCell ref="AL92:AL93"/>
    <mergeCell ref="AM92:AM93"/>
    <mergeCell ref="AN92:AN93"/>
    <mergeCell ref="AD92:AD93"/>
    <mergeCell ref="AE92:AE93"/>
    <mergeCell ref="AF92:AF93"/>
    <mergeCell ref="AG92:AG93"/>
    <mergeCell ref="AH92:AH93"/>
    <mergeCell ref="AI92:AI93"/>
    <mergeCell ref="AJ92:AJ93"/>
    <mergeCell ref="AH86:AH87"/>
    <mergeCell ref="AI86:AI87"/>
    <mergeCell ref="AJ86:AJ87"/>
    <mergeCell ref="AK86:AK87"/>
    <mergeCell ref="AL86:AL87"/>
    <mergeCell ref="AM86:AM87"/>
    <mergeCell ref="AN86:AN87"/>
    <mergeCell ref="Z86:Z87"/>
    <mergeCell ref="AA86:AA87"/>
    <mergeCell ref="AC86:AC87"/>
    <mergeCell ref="AD86:AD87"/>
    <mergeCell ref="AE86:AE87"/>
    <mergeCell ref="AF86:AF87"/>
    <mergeCell ref="AG86:AG87"/>
    <mergeCell ref="AH83:AH84"/>
    <mergeCell ref="AI83:AI84"/>
    <mergeCell ref="AJ83:AJ84"/>
    <mergeCell ref="AK83:AK84"/>
    <mergeCell ref="AL83:AL84"/>
    <mergeCell ref="AM83:AM84"/>
    <mergeCell ref="AN83:AN84"/>
    <mergeCell ref="AC85:AN85"/>
    <mergeCell ref="Z83:Z84"/>
    <mergeCell ref="AA83:AA84"/>
    <mergeCell ref="AC83:AC84"/>
    <mergeCell ref="AD83:AD84"/>
    <mergeCell ref="AE83:AE84"/>
    <mergeCell ref="AF83:AF84"/>
    <mergeCell ref="AG83:AG84"/>
    <mergeCell ref="Z80:Z81"/>
    <mergeCell ref="AA80:AA81"/>
    <mergeCell ref="AC80:AN81"/>
    <mergeCell ref="AE76:AE77"/>
    <mergeCell ref="AF76:AF77"/>
    <mergeCell ref="Z78:Z79"/>
    <mergeCell ref="AA78:AA79"/>
    <mergeCell ref="AC78:AC79"/>
    <mergeCell ref="AD78:AD79"/>
    <mergeCell ref="AE78:AE79"/>
    <mergeCell ref="AG76:AG77"/>
    <mergeCell ref="AH76:AH77"/>
    <mergeCell ref="AI76:AI77"/>
    <mergeCell ref="AJ76:AJ77"/>
    <mergeCell ref="AK76:AK77"/>
    <mergeCell ref="AL76:AL77"/>
    <mergeCell ref="AM76:AM77"/>
    <mergeCell ref="AN76:AN77"/>
    <mergeCell ref="AH62:AH63"/>
    <mergeCell ref="AI62:AI63"/>
    <mergeCell ref="AJ62:AJ63"/>
    <mergeCell ref="AK62:AK63"/>
    <mergeCell ref="AL62:AL63"/>
    <mergeCell ref="AM62:AM63"/>
    <mergeCell ref="AN62:AN63"/>
    <mergeCell ref="Z62:Z63"/>
    <mergeCell ref="AA62:AA63"/>
    <mergeCell ref="AC62:AC63"/>
    <mergeCell ref="AD62:AD63"/>
    <mergeCell ref="AE62:AE63"/>
    <mergeCell ref="AF62:AF63"/>
    <mergeCell ref="AG62:AG63"/>
    <mergeCell ref="AK60:AK61"/>
    <mergeCell ref="AL60:AL61"/>
    <mergeCell ref="AM60:AM61"/>
    <mergeCell ref="AN60:AN61"/>
    <mergeCell ref="Z60:Z61"/>
    <mergeCell ref="AA60:AA61"/>
    <mergeCell ref="AC60:AC61"/>
    <mergeCell ref="AD60:AD61"/>
    <mergeCell ref="AE60:AE61"/>
    <mergeCell ref="AF60:AF61"/>
    <mergeCell ref="AG60:AG61"/>
    <mergeCell ref="Z56:Z57"/>
    <mergeCell ref="AA56:AA57"/>
    <mergeCell ref="AC56:AC57"/>
    <mergeCell ref="AD56:AD57"/>
    <mergeCell ref="AE56:AE57"/>
    <mergeCell ref="AF56:AF57"/>
    <mergeCell ref="AH60:AH61"/>
    <mergeCell ref="AI60:AI61"/>
    <mergeCell ref="AJ60:AJ61"/>
    <mergeCell ref="AG56:AG57"/>
    <mergeCell ref="AH56:AH57"/>
    <mergeCell ref="AI56:AI57"/>
    <mergeCell ref="AJ56:AJ57"/>
    <mergeCell ref="Z58:Z59"/>
    <mergeCell ref="AA58:AA59"/>
    <mergeCell ref="AC58:AC59"/>
    <mergeCell ref="AD58:AD59"/>
    <mergeCell ref="AE58:AE59"/>
    <mergeCell ref="AF58:AF59"/>
    <mergeCell ref="AG58:AG59"/>
    <mergeCell ref="AH64:AH65"/>
    <mergeCell ref="AI64:AI65"/>
    <mergeCell ref="AJ64:AJ65"/>
    <mergeCell ref="AK64:AK65"/>
    <mergeCell ref="AL64:AL65"/>
    <mergeCell ref="AM64:AM65"/>
    <mergeCell ref="AN64:AN65"/>
    <mergeCell ref="Z64:Z65"/>
    <mergeCell ref="AA64:AA65"/>
    <mergeCell ref="AC64:AC65"/>
    <mergeCell ref="AD64:AD65"/>
    <mergeCell ref="AE64:AE65"/>
    <mergeCell ref="AF64:AF65"/>
    <mergeCell ref="AG64:AG65"/>
    <mergeCell ref="AM53:AM54"/>
    <mergeCell ref="AN53:AN54"/>
    <mergeCell ref="Z50:Z51"/>
    <mergeCell ref="AA50:AA51"/>
    <mergeCell ref="AC50:AN51"/>
    <mergeCell ref="AA53:AA54"/>
    <mergeCell ref="AC53:AC54"/>
    <mergeCell ref="AD53:AD54"/>
    <mergeCell ref="AC55:AN55"/>
    <mergeCell ref="AE53:AE54"/>
    <mergeCell ref="AF53:AF54"/>
    <mergeCell ref="Z53:Z54"/>
    <mergeCell ref="C36:J37"/>
    <mergeCell ref="AC36:AN37"/>
    <mergeCell ref="AH44:AH45"/>
    <mergeCell ref="AI44:AI45"/>
    <mergeCell ref="AJ44:AJ45"/>
    <mergeCell ref="AK44:AK45"/>
    <mergeCell ref="AL44:AL45"/>
    <mergeCell ref="AM44:AM45"/>
    <mergeCell ref="AN44:AN45"/>
    <mergeCell ref="Z44:Z45"/>
    <mergeCell ref="AA44:AA45"/>
    <mergeCell ref="AC44:AC45"/>
    <mergeCell ref="AD44:AD45"/>
    <mergeCell ref="AE44:AE45"/>
    <mergeCell ref="AF44:AF45"/>
    <mergeCell ref="AG44:AG45"/>
    <mergeCell ref="AC28:AC29"/>
    <mergeCell ref="AD28:AD29"/>
    <mergeCell ref="AE28:AE29"/>
    <mergeCell ref="AN28:AN29"/>
    <mergeCell ref="AK34:AK35"/>
    <mergeCell ref="AL34:AL35"/>
    <mergeCell ref="AD34:AD35"/>
    <mergeCell ref="Z36:Z37"/>
    <mergeCell ref="AA36:AA37"/>
    <mergeCell ref="AE34:AE35"/>
    <mergeCell ref="AF34:AF35"/>
    <mergeCell ref="AG34:AG35"/>
    <mergeCell ref="AH34:AH35"/>
    <mergeCell ref="AI34:AI35"/>
    <mergeCell ref="AJ34:AJ35"/>
    <mergeCell ref="AF28:AF29"/>
    <mergeCell ref="AG28:AG29"/>
    <mergeCell ref="AH28:AH29"/>
    <mergeCell ref="AI28:AI29"/>
    <mergeCell ref="AJ28:AJ29"/>
    <mergeCell ref="AK28:AK29"/>
    <mergeCell ref="AL28:AL29"/>
    <mergeCell ref="AM28:AM29"/>
    <mergeCell ref="AM26:AM27"/>
    <mergeCell ref="B78:B79"/>
    <mergeCell ref="A1:A7"/>
    <mergeCell ref="B4:B6"/>
    <mergeCell ref="A9:A81"/>
    <mergeCell ref="B9:B10"/>
    <mergeCell ref="B12:B13"/>
    <mergeCell ref="B14:B15"/>
    <mergeCell ref="B16:B17"/>
    <mergeCell ref="B102:B103"/>
    <mergeCell ref="B39:B40"/>
    <mergeCell ref="B42:B43"/>
    <mergeCell ref="B60:B61"/>
    <mergeCell ref="B62:B63"/>
    <mergeCell ref="B64:B65"/>
    <mergeCell ref="B66:B67"/>
    <mergeCell ref="B68:B69"/>
    <mergeCell ref="B73:B74"/>
    <mergeCell ref="B76:B77"/>
    <mergeCell ref="C85:J85"/>
    <mergeCell ref="C86:J87"/>
    <mergeCell ref="K86:K87"/>
    <mergeCell ref="C88:J89"/>
    <mergeCell ref="K88:K89"/>
    <mergeCell ref="B97:B98"/>
    <mergeCell ref="B100:B101"/>
    <mergeCell ref="A83:A95"/>
    <mergeCell ref="B83:B84"/>
    <mergeCell ref="B86:B87"/>
    <mergeCell ref="B88:B89"/>
    <mergeCell ref="B90:B91"/>
    <mergeCell ref="B92:B93"/>
    <mergeCell ref="A97:A109"/>
    <mergeCell ref="B106:B107"/>
    <mergeCell ref="B104:B105"/>
    <mergeCell ref="C60:J61"/>
    <mergeCell ref="K60:K61"/>
    <mergeCell ref="C62:J63"/>
    <mergeCell ref="K62:K63"/>
    <mergeCell ref="K64:K65"/>
    <mergeCell ref="D73:D74"/>
    <mergeCell ref="E73:E74"/>
    <mergeCell ref="F73:F74"/>
    <mergeCell ref="G73:G74"/>
    <mergeCell ref="H73:H74"/>
    <mergeCell ref="I73:I74"/>
    <mergeCell ref="J73:J74"/>
    <mergeCell ref="K73:K74"/>
    <mergeCell ref="C64:J65"/>
    <mergeCell ref="C66:J67"/>
    <mergeCell ref="K66:K67"/>
    <mergeCell ref="C68:J69"/>
    <mergeCell ref="K68:K69"/>
    <mergeCell ref="C70:J71"/>
    <mergeCell ref="C73:C74"/>
    <mergeCell ref="C104:J105"/>
    <mergeCell ref="C106:J107"/>
    <mergeCell ref="K106:K107"/>
    <mergeCell ref="C108:J109"/>
    <mergeCell ref="D97:D98"/>
    <mergeCell ref="C99:J99"/>
    <mergeCell ref="C100:J101"/>
    <mergeCell ref="K100:K101"/>
    <mergeCell ref="C102:J103"/>
    <mergeCell ref="K102:K103"/>
    <mergeCell ref="K104:K105"/>
    <mergeCell ref="E97:E98"/>
    <mergeCell ref="F97:F98"/>
    <mergeCell ref="G97:G98"/>
    <mergeCell ref="H97:H98"/>
    <mergeCell ref="I97:I98"/>
    <mergeCell ref="J97:J98"/>
    <mergeCell ref="C90:J91"/>
    <mergeCell ref="K90:K91"/>
    <mergeCell ref="C92:J93"/>
    <mergeCell ref="K92:K93"/>
    <mergeCell ref="C94:J95"/>
    <mergeCell ref="C97:C98"/>
    <mergeCell ref="K97:K98"/>
    <mergeCell ref="F83:F84"/>
    <mergeCell ref="G83:G84"/>
    <mergeCell ref="H83:H84"/>
    <mergeCell ref="I83:I84"/>
    <mergeCell ref="J83:J84"/>
    <mergeCell ref="K83:K84"/>
    <mergeCell ref="C75:J75"/>
    <mergeCell ref="C76:J77"/>
    <mergeCell ref="K76:K77"/>
    <mergeCell ref="C78:J79"/>
    <mergeCell ref="K78:K79"/>
    <mergeCell ref="C80:J81"/>
    <mergeCell ref="C83:C84"/>
    <mergeCell ref="D83:D84"/>
    <mergeCell ref="E83:E84"/>
    <mergeCell ref="B56:B57"/>
    <mergeCell ref="B58:B59"/>
    <mergeCell ref="H53:H54"/>
    <mergeCell ref="I53:I54"/>
    <mergeCell ref="J53:J54"/>
    <mergeCell ref="K53:K54"/>
    <mergeCell ref="C55:J55"/>
    <mergeCell ref="C56:J57"/>
    <mergeCell ref="K56:K57"/>
    <mergeCell ref="C58:J59"/>
    <mergeCell ref="K58:K59"/>
    <mergeCell ref="B44:B45"/>
    <mergeCell ref="B46:B47"/>
    <mergeCell ref="B48:B49"/>
    <mergeCell ref="B53:B54"/>
    <mergeCell ref="C53:C54"/>
    <mergeCell ref="D53:D54"/>
    <mergeCell ref="E53:E54"/>
    <mergeCell ref="F53:F54"/>
    <mergeCell ref="G53:G54"/>
    <mergeCell ref="C48:J49"/>
    <mergeCell ref="K48:K49"/>
    <mergeCell ref="C50:J51"/>
    <mergeCell ref="H39:H40"/>
    <mergeCell ref="I39:I40"/>
    <mergeCell ref="J39:J40"/>
    <mergeCell ref="K39:K40"/>
    <mergeCell ref="C41:J41"/>
    <mergeCell ref="C42:J43"/>
    <mergeCell ref="K42:K43"/>
    <mergeCell ref="C39:C40"/>
    <mergeCell ref="D39:D40"/>
    <mergeCell ref="E39:E40"/>
    <mergeCell ref="F39:F40"/>
    <mergeCell ref="G39:G40"/>
    <mergeCell ref="C44:J45"/>
    <mergeCell ref="K44:K45"/>
    <mergeCell ref="C46:J47"/>
    <mergeCell ref="K46:K47"/>
    <mergeCell ref="AH48:AH49"/>
    <mergeCell ref="AI48:AI49"/>
    <mergeCell ref="AJ48:AJ49"/>
    <mergeCell ref="AK48:AK49"/>
    <mergeCell ref="AL48:AL49"/>
    <mergeCell ref="AM48:AM49"/>
    <mergeCell ref="AN48:AN49"/>
    <mergeCell ref="Z48:Z49"/>
    <mergeCell ref="AA48:AA49"/>
    <mergeCell ref="AC48:AC49"/>
    <mergeCell ref="AD48:AD49"/>
    <mergeCell ref="AE48:AE49"/>
    <mergeCell ref="AF48:AF49"/>
    <mergeCell ref="AG48:AG49"/>
    <mergeCell ref="AH42:AH43"/>
    <mergeCell ref="AI42:AI43"/>
    <mergeCell ref="AJ42:AJ43"/>
    <mergeCell ref="AK42:AK43"/>
    <mergeCell ref="AL42:AL43"/>
    <mergeCell ref="AM42:AM43"/>
    <mergeCell ref="AN42:AN43"/>
    <mergeCell ref="Z42:Z43"/>
    <mergeCell ref="AA42:AA43"/>
    <mergeCell ref="AC42:AC43"/>
    <mergeCell ref="AD42:AD43"/>
    <mergeCell ref="AE42:AE43"/>
    <mergeCell ref="AF42:AF43"/>
    <mergeCell ref="AG42:AG43"/>
    <mergeCell ref="AH39:AH40"/>
    <mergeCell ref="AI39:AI40"/>
    <mergeCell ref="AJ39:AJ40"/>
    <mergeCell ref="AK39:AK40"/>
    <mergeCell ref="AL39:AL40"/>
    <mergeCell ref="AM39:AM40"/>
    <mergeCell ref="AN39:AN40"/>
    <mergeCell ref="AC41:AN41"/>
    <mergeCell ref="Z39:Z40"/>
    <mergeCell ref="AA39:AA40"/>
    <mergeCell ref="AC39:AC40"/>
    <mergeCell ref="AD39:AD40"/>
    <mergeCell ref="AE39:AE40"/>
    <mergeCell ref="AF39:AF40"/>
    <mergeCell ref="AG39:AG40"/>
    <mergeCell ref="AF26:AF27"/>
    <mergeCell ref="AG26:AG27"/>
    <mergeCell ref="Z9:Z10"/>
    <mergeCell ref="Z12:Z13"/>
    <mergeCell ref="Z26:Z27"/>
    <mergeCell ref="AA26:AA27"/>
    <mergeCell ref="AC26:AC27"/>
    <mergeCell ref="AD26:AD27"/>
    <mergeCell ref="AE26:AE27"/>
    <mergeCell ref="AD24:AD25"/>
    <mergeCell ref="AE24:AE25"/>
    <mergeCell ref="AE21:AE22"/>
    <mergeCell ref="Z24:Z25"/>
    <mergeCell ref="AA24:AA25"/>
    <mergeCell ref="AC24:AC25"/>
    <mergeCell ref="AC23:AN23"/>
    <mergeCell ref="AF21:AF22"/>
    <mergeCell ref="AF24:AF25"/>
    <mergeCell ref="AG24:AG25"/>
    <mergeCell ref="AH24:AH25"/>
    <mergeCell ref="AI24:AI25"/>
    <mergeCell ref="AJ24:AJ25"/>
    <mergeCell ref="AK24:AK25"/>
    <mergeCell ref="AN24:AN25"/>
    <mergeCell ref="AM14:AM15"/>
    <mergeCell ref="AN14:AN15"/>
    <mergeCell ref="AM16:AM17"/>
    <mergeCell ref="AN16:AN17"/>
    <mergeCell ref="AL24:AL25"/>
    <mergeCell ref="AM24:AM25"/>
    <mergeCell ref="AH26:AH27"/>
    <mergeCell ref="AI26:AI27"/>
    <mergeCell ref="AJ26:AJ27"/>
    <mergeCell ref="AK26:AK27"/>
    <mergeCell ref="AL26:AL27"/>
    <mergeCell ref="AI21:AI22"/>
    <mergeCell ref="AJ21:AJ22"/>
    <mergeCell ref="AK21:AK22"/>
    <mergeCell ref="AL21:AL22"/>
    <mergeCell ref="AM21:AM22"/>
    <mergeCell ref="AN21:AN22"/>
    <mergeCell ref="AN26:AN27"/>
    <mergeCell ref="AM34:AM35"/>
    <mergeCell ref="AN34:AN35"/>
    <mergeCell ref="Z30:Z31"/>
    <mergeCell ref="AA30:AA31"/>
    <mergeCell ref="Z32:Z33"/>
    <mergeCell ref="AA32:AA33"/>
    <mergeCell ref="Z34:Z35"/>
    <mergeCell ref="AA34:AA35"/>
    <mergeCell ref="AC34:AC35"/>
    <mergeCell ref="L7:X7"/>
    <mergeCell ref="Y7:AA7"/>
    <mergeCell ref="B28:B29"/>
    <mergeCell ref="B30:B31"/>
    <mergeCell ref="C30:J31"/>
    <mergeCell ref="C32:J33"/>
    <mergeCell ref="K32:K33"/>
    <mergeCell ref="C34:J35"/>
    <mergeCell ref="K34:K35"/>
    <mergeCell ref="B24:B25"/>
    <mergeCell ref="B26:B27"/>
    <mergeCell ref="C26:J27"/>
    <mergeCell ref="K26:K27"/>
    <mergeCell ref="C28:J29"/>
    <mergeCell ref="K28:K29"/>
    <mergeCell ref="K30:K31"/>
    <mergeCell ref="B32:B33"/>
    <mergeCell ref="B34:B35"/>
    <mergeCell ref="C23:J23"/>
    <mergeCell ref="C24:J25"/>
    <mergeCell ref="K24:K25"/>
    <mergeCell ref="Z28:Z29"/>
    <mergeCell ref="AA28:AA29"/>
    <mergeCell ref="B3:X3"/>
    <mergeCell ref="Y3:AA3"/>
    <mergeCell ref="B1:X2"/>
    <mergeCell ref="Y1:AA1"/>
    <mergeCell ref="AC1:AL6"/>
    <mergeCell ref="AM1:AN1"/>
    <mergeCell ref="Y2:AA2"/>
    <mergeCell ref="AM2:AN2"/>
    <mergeCell ref="AM3:AN6"/>
    <mergeCell ref="C4:X6"/>
    <mergeCell ref="Y4:Z4"/>
    <mergeCell ref="Y5:Z5"/>
    <mergeCell ref="Y6:Z6"/>
    <mergeCell ref="Z16:Z17"/>
    <mergeCell ref="Z18:Z19"/>
    <mergeCell ref="AD14:AD15"/>
    <mergeCell ref="AE14:AE15"/>
    <mergeCell ref="C16:J17"/>
    <mergeCell ref="K16:K17"/>
    <mergeCell ref="AA16:AA17"/>
    <mergeCell ref="AC16:AC17"/>
    <mergeCell ref="C18:J19"/>
    <mergeCell ref="AG21:AG22"/>
    <mergeCell ref="AH21:AH22"/>
    <mergeCell ref="AA18:AA19"/>
    <mergeCell ref="AC18:AN19"/>
    <mergeCell ref="K21:K22"/>
    <mergeCell ref="Z21:Z22"/>
    <mergeCell ref="AA21:AA22"/>
    <mergeCell ref="AC21:AC22"/>
    <mergeCell ref="AD21:AD22"/>
    <mergeCell ref="I21:I22"/>
    <mergeCell ref="J21:J22"/>
    <mergeCell ref="B21:B22"/>
    <mergeCell ref="C21:C22"/>
    <mergeCell ref="D21:D22"/>
    <mergeCell ref="E21:E22"/>
    <mergeCell ref="F21:F22"/>
    <mergeCell ref="G21:G22"/>
    <mergeCell ref="H21:H22"/>
    <mergeCell ref="AK16:AK17"/>
    <mergeCell ref="AL16:AL17"/>
    <mergeCell ref="AD16:AD17"/>
    <mergeCell ref="AE16:AE17"/>
    <mergeCell ref="AF16:AF17"/>
    <mergeCell ref="AG16:AG17"/>
    <mergeCell ref="AH16:AH17"/>
    <mergeCell ref="AI16:AI17"/>
    <mergeCell ref="AJ16:AJ17"/>
    <mergeCell ref="AF14:AF15"/>
    <mergeCell ref="AG14:AG15"/>
    <mergeCell ref="AH14:AH15"/>
    <mergeCell ref="AI14:AI15"/>
    <mergeCell ref="AJ14:AJ15"/>
    <mergeCell ref="AK14:AK15"/>
    <mergeCell ref="AK12:AK13"/>
    <mergeCell ref="AL12:AL13"/>
    <mergeCell ref="C14:J15"/>
    <mergeCell ref="K14:K15"/>
    <mergeCell ref="Z14:Z15"/>
    <mergeCell ref="AA14:AA15"/>
    <mergeCell ref="AC14:AC15"/>
    <mergeCell ref="AL14:AL15"/>
    <mergeCell ref="AF9:AF10"/>
    <mergeCell ref="AG9:AG10"/>
    <mergeCell ref="AH9:AH10"/>
    <mergeCell ref="AI9:AI10"/>
    <mergeCell ref="AJ9:AJ10"/>
    <mergeCell ref="AK9:AK10"/>
    <mergeCell ref="AC11:AN11"/>
    <mergeCell ref="AM12:AM13"/>
    <mergeCell ref="AN12:AN13"/>
    <mergeCell ref="AE9:AE10"/>
    <mergeCell ref="AE12:AE13"/>
    <mergeCell ref="AF12:AF13"/>
    <mergeCell ref="AG12:AG13"/>
    <mergeCell ref="AH12:AH13"/>
    <mergeCell ref="AI12:AI13"/>
    <mergeCell ref="AJ12:AJ13"/>
    <mergeCell ref="AL9:AL10"/>
    <mergeCell ref="AM9:AM10"/>
    <mergeCell ref="AN9:AN10"/>
    <mergeCell ref="AC9:AC10"/>
    <mergeCell ref="AC12:AC13"/>
    <mergeCell ref="I9:I10"/>
    <mergeCell ref="J9:J10"/>
    <mergeCell ref="K9:K10"/>
    <mergeCell ref="AA9:AA10"/>
    <mergeCell ref="AD9:AD10"/>
    <mergeCell ref="K12:K13"/>
    <mergeCell ref="AA12:AA13"/>
    <mergeCell ref="AD12:AD13"/>
    <mergeCell ref="C11:J11"/>
    <mergeCell ref="C12:J13"/>
    <mergeCell ref="B7:F7"/>
    <mergeCell ref="C9:C10"/>
    <mergeCell ref="D9:D10"/>
    <mergeCell ref="E9:E10"/>
    <mergeCell ref="F9:F10"/>
    <mergeCell ref="G9:G10"/>
    <mergeCell ref="H9:H10"/>
    <mergeCell ref="G7:K7"/>
  </mergeCells>
  <conditionalFormatting sqref="Z18:Z19">
    <cfRule type="cellIs" dxfId="47" priority="1" operator="lessThan">
      <formula>1</formula>
    </cfRule>
  </conditionalFormatting>
  <conditionalFormatting sqref="Z18:Z19">
    <cfRule type="cellIs" dxfId="46" priority="2" operator="equal">
      <formula>1</formula>
    </cfRule>
  </conditionalFormatting>
  <conditionalFormatting sqref="Z18:Z19">
    <cfRule type="cellIs" dxfId="45" priority="3" operator="greaterThan">
      <formula>1</formula>
    </cfRule>
  </conditionalFormatting>
  <conditionalFormatting sqref="Z35">
    <cfRule type="cellIs" dxfId="44" priority="4" operator="lessThan">
      <formula>1</formula>
    </cfRule>
  </conditionalFormatting>
  <conditionalFormatting sqref="Z35">
    <cfRule type="cellIs" dxfId="43" priority="5" operator="equal">
      <formula>1</formula>
    </cfRule>
  </conditionalFormatting>
  <conditionalFormatting sqref="Z35">
    <cfRule type="cellIs" dxfId="42" priority="6" operator="greaterThan">
      <formula>1</formula>
    </cfRule>
  </conditionalFormatting>
  <conditionalFormatting sqref="Z57">
    <cfRule type="cellIs" dxfId="41" priority="7" operator="lessThan">
      <formula>1</formula>
    </cfRule>
  </conditionalFormatting>
  <conditionalFormatting sqref="Z57">
    <cfRule type="cellIs" dxfId="40" priority="8" operator="equal">
      <formula>1</formula>
    </cfRule>
  </conditionalFormatting>
  <conditionalFormatting sqref="Z57">
    <cfRule type="cellIs" dxfId="39" priority="9" operator="greaterThan">
      <formula>1</formula>
    </cfRule>
  </conditionalFormatting>
  <conditionalFormatting sqref="Z63">
    <cfRule type="cellIs" dxfId="38" priority="10" operator="lessThan">
      <formula>1</formula>
    </cfRule>
  </conditionalFormatting>
  <conditionalFormatting sqref="Z63">
    <cfRule type="cellIs" dxfId="37" priority="11" operator="equal">
      <formula>1</formula>
    </cfRule>
  </conditionalFormatting>
  <conditionalFormatting sqref="Z63">
    <cfRule type="cellIs" dxfId="36" priority="12" operator="greaterThan">
      <formula>1</formula>
    </cfRule>
  </conditionalFormatting>
  <conditionalFormatting sqref="Z94:Z95">
    <cfRule type="cellIs" dxfId="35" priority="13" operator="lessThan">
      <formula>1</formula>
    </cfRule>
  </conditionalFormatting>
  <conditionalFormatting sqref="Z94:Z95">
    <cfRule type="cellIs" dxfId="34" priority="14" operator="equal">
      <formula>1</formula>
    </cfRule>
  </conditionalFormatting>
  <conditionalFormatting sqref="Z94:Z95">
    <cfRule type="cellIs" dxfId="33" priority="15" operator="greaterThan">
      <formula>1</formula>
    </cfRule>
  </conditionalFormatting>
  <dataValidations count="3">
    <dataValidation type="list" allowBlank="1" showErrorMessage="1" sqref="F9 F21 F82">
      <formula1>INDIRECT($E$9)</formula1>
    </dataValidation>
    <dataValidation type="list" allowBlank="1" showErrorMessage="1" sqref="C9 C21 C38 C82">
      <formula1>#REF!</formula1>
    </dataValidation>
    <dataValidation type="list" allowBlank="1" showErrorMessage="1" sqref="D9 D21 D38 D82">
      <formula1>INDIRECT($C$9)</formula1>
    </dataValidation>
  </dataValidation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3.5703125" customWidth="1"/>
    <col min="2" max="2" width="20.85546875" customWidth="1"/>
    <col min="3" max="3" width="17.42578125" customWidth="1"/>
    <col min="4" max="4" width="20.140625" customWidth="1"/>
    <col min="5" max="6" width="17.42578125" customWidth="1"/>
    <col min="7" max="8" width="14.42578125" customWidth="1"/>
    <col min="9" max="9" width="19" customWidth="1"/>
    <col min="10" max="10" width="12.42578125" customWidth="1"/>
    <col min="11" max="11" width="14.42578125" customWidth="1"/>
    <col min="12" max="12" width="6.7109375" customWidth="1"/>
    <col min="13" max="24" width="7.85546875" customWidth="1"/>
    <col min="25" max="25" width="12" customWidth="1"/>
    <col min="26" max="26" width="10.42578125" customWidth="1"/>
    <col min="27" max="27" width="12.140625" customWidth="1"/>
    <col min="28" max="28" width="2.140625" customWidth="1"/>
    <col min="29" max="40" width="14.42578125" customWidth="1"/>
  </cols>
  <sheetData>
    <row r="1" spans="1:40">
      <c r="A1" s="769"/>
      <c r="B1" s="824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04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05" t="s">
        <v>355</v>
      </c>
      <c r="AN2" s="680"/>
    </row>
    <row r="3" spans="1:40">
      <c r="A3" s="687"/>
      <c r="B3" s="793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1013">
        <v>43889</v>
      </c>
      <c r="Z3" s="691"/>
      <c r="AA3" s="680"/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4" customHeight="1">
      <c r="A4" s="687"/>
      <c r="B4" s="770" t="s">
        <v>357</v>
      </c>
      <c r="C4" s="794" t="s">
        <v>881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404">
        <v>4.9399999999999999E-2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4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924" t="s">
        <v>360</v>
      </c>
      <c r="Z5" s="882"/>
      <c r="AA5" s="405">
        <f>AA9+AA23</f>
        <v>0</v>
      </c>
      <c r="AB5" s="152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90"/>
    </row>
    <row r="6" spans="1:40" ht="24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925" t="s">
        <v>361</v>
      </c>
      <c r="Z6" s="882"/>
      <c r="AA6" s="406">
        <f>+AA5*AA4</f>
        <v>0</v>
      </c>
      <c r="AB6" s="152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690"/>
      <c r="AN6" s="690"/>
    </row>
    <row r="7" spans="1:40" ht="23.25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152"/>
      <c r="AC7" s="156"/>
      <c r="AD7" s="156"/>
      <c r="AE7" s="156"/>
      <c r="AF7" s="156"/>
      <c r="AG7" s="156"/>
      <c r="AH7" s="156"/>
      <c r="AI7" s="156"/>
      <c r="AJ7" s="156"/>
      <c r="AK7" s="156"/>
      <c r="AL7" s="161"/>
      <c r="AM7" s="162"/>
      <c r="AN7" s="162"/>
    </row>
    <row r="8" spans="1:40" ht="60">
      <c r="A8" s="408" t="s">
        <v>10</v>
      </c>
      <c r="B8" s="410" t="s">
        <v>11</v>
      </c>
      <c r="C8" s="410" t="s">
        <v>12</v>
      </c>
      <c r="D8" s="410" t="s">
        <v>13</v>
      </c>
      <c r="E8" s="410" t="s">
        <v>14</v>
      </c>
      <c r="F8" s="410" t="s">
        <v>15</v>
      </c>
      <c r="G8" s="410" t="s">
        <v>16</v>
      </c>
      <c r="H8" s="410" t="s">
        <v>17</v>
      </c>
      <c r="I8" s="410" t="s">
        <v>18</v>
      </c>
      <c r="J8" s="410" t="s">
        <v>19</v>
      </c>
      <c r="K8" s="410" t="s">
        <v>20</v>
      </c>
      <c r="L8" s="410" t="s">
        <v>48</v>
      </c>
      <c r="M8" s="410" t="s">
        <v>49</v>
      </c>
      <c r="N8" s="410" t="s">
        <v>50</v>
      </c>
      <c r="O8" s="410" t="s">
        <v>51</v>
      </c>
      <c r="P8" s="410" t="s">
        <v>52</v>
      </c>
      <c r="Q8" s="410" t="s">
        <v>53</v>
      </c>
      <c r="R8" s="410" t="s">
        <v>54</v>
      </c>
      <c r="S8" s="410" t="s">
        <v>55</v>
      </c>
      <c r="T8" s="410" t="s">
        <v>56</v>
      </c>
      <c r="U8" s="410" t="s">
        <v>57</v>
      </c>
      <c r="V8" s="410" t="s">
        <v>58</v>
      </c>
      <c r="W8" s="410" t="s">
        <v>59</v>
      </c>
      <c r="X8" s="410" t="s">
        <v>60</v>
      </c>
      <c r="Y8" s="410" t="s">
        <v>61</v>
      </c>
      <c r="Z8" s="452" t="s">
        <v>365</v>
      </c>
      <c r="AA8" s="410" t="s">
        <v>366</v>
      </c>
      <c r="AB8" s="152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44.25" customHeight="1">
      <c r="A9" s="766" t="s">
        <v>882</v>
      </c>
      <c r="B9" s="837" t="s">
        <v>645</v>
      </c>
      <c r="C9" s="1010" t="s">
        <v>622</v>
      </c>
      <c r="D9" s="1010" t="s">
        <v>623</v>
      </c>
      <c r="E9" s="1010" t="s">
        <v>372</v>
      </c>
      <c r="F9" s="1010" t="s">
        <v>415</v>
      </c>
      <c r="G9" s="787" t="s">
        <v>198</v>
      </c>
      <c r="H9" s="837">
        <v>1</v>
      </c>
      <c r="I9" s="787" t="s">
        <v>883</v>
      </c>
      <c r="J9" s="787" t="s">
        <v>375</v>
      </c>
      <c r="K9" s="787" t="s">
        <v>884</v>
      </c>
      <c r="L9" s="601" t="s">
        <v>44</v>
      </c>
      <c r="M9" s="602">
        <f t="shared" ref="M9:X9" si="0">+M20</f>
        <v>0</v>
      </c>
      <c r="N9" s="602">
        <f t="shared" si="0"/>
        <v>0</v>
      </c>
      <c r="O9" s="602">
        <f t="shared" si="0"/>
        <v>0</v>
      </c>
      <c r="P9" s="602">
        <f t="shared" si="0"/>
        <v>0</v>
      </c>
      <c r="Q9" s="602">
        <f t="shared" si="0"/>
        <v>0</v>
      </c>
      <c r="R9" s="602">
        <f t="shared" si="0"/>
        <v>0.3</v>
      </c>
      <c r="S9" s="602">
        <f t="shared" si="0"/>
        <v>0</v>
      </c>
      <c r="T9" s="602">
        <f t="shared" si="0"/>
        <v>0</v>
      </c>
      <c r="U9" s="602">
        <f t="shared" si="0"/>
        <v>0.5</v>
      </c>
      <c r="V9" s="602">
        <f t="shared" si="0"/>
        <v>0</v>
      </c>
      <c r="W9" s="602">
        <f t="shared" si="0"/>
        <v>0</v>
      </c>
      <c r="X9" s="602">
        <f t="shared" si="0"/>
        <v>0.2</v>
      </c>
      <c r="Y9" s="416">
        <f t="shared" ref="Y9:Y10" si="1">SUM(M9:X9)</f>
        <v>1</v>
      </c>
      <c r="Z9" s="1009">
        <v>0.4</v>
      </c>
      <c r="AA9" s="916">
        <f>IF(OR(Y10=0,Z9=0),0,(Y10/Y9*Z9))</f>
        <v>0</v>
      </c>
      <c r="AB9" s="152"/>
      <c r="AC9" s="854"/>
      <c r="AD9" s="854"/>
      <c r="AE9" s="854"/>
      <c r="AF9" s="854"/>
      <c r="AG9" s="854"/>
      <c r="AH9" s="854"/>
      <c r="AI9" s="854"/>
      <c r="AJ9" s="854"/>
      <c r="AK9" s="854"/>
      <c r="AL9" s="854"/>
      <c r="AM9" s="854"/>
      <c r="AN9" s="854"/>
    </row>
    <row r="10" spans="1:40" ht="44.25" customHeight="1">
      <c r="A10" s="687"/>
      <c r="B10" s="680"/>
      <c r="C10" s="684"/>
      <c r="D10" s="684"/>
      <c r="E10" s="684"/>
      <c r="F10" s="684"/>
      <c r="G10" s="680"/>
      <c r="H10" s="680"/>
      <c r="I10" s="680"/>
      <c r="J10" s="680"/>
      <c r="K10" s="680"/>
      <c r="L10" s="603" t="s">
        <v>377</v>
      </c>
      <c r="M10" s="604">
        <f t="shared" ref="M10:X10" si="2">+M21</f>
        <v>0</v>
      </c>
      <c r="N10" s="604">
        <f t="shared" si="2"/>
        <v>0</v>
      </c>
      <c r="O10" s="604">
        <f t="shared" si="2"/>
        <v>0</v>
      </c>
      <c r="P10" s="604">
        <f t="shared" si="2"/>
        <v>0</v>
      </c>
      <c r="Q10" s="604">
        <f t="shared" si="2"/>
        <v>0</v>
      </c>
      <c r="R10" s="604">
        <f t="shared" si="2"/>
        <v>0</v>
      </c>
      <c r="S10" s="604">
        <f t="shared" si="2"/>
        <v>0</v>
      </c>
      <c r="T10" s="604">
        <f t="shared" si="2"/>
        <v>0</v>
      </c>
      <c r="U10" s="604">
        <f t="shared" si="2"/>
        <v>0</v>
      </c>
      <c r="V10" s="604">
        <f t="shared" si="2"/>
        <v>0</v>
      </c>
      <c r="W10" s="604">
        <f t="shared" si="2"/>
        <v>0</v>
      </c>
      <c r="X10" s="604">
        <f t="shared" si="2"/>
        <v>0</v>
      </c>
      <c r="Y10" s="52">
        <f t="shared" si="1"/>
        <v>0</v>
      </c>
      <c r="Z10" s="680"/>
      <c r="AA10" s="684"/>
      <c r="AB10" s="152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 ht="21.75" customHeight="1">
      <c r="A11" s="687"/>
      <c r="B11" s="421"/>
      <c r="C11" s="919" t="s">
        <v>378</v>
      </c>
      <c r="D11" s="890"/>
      <c r="E11" s="890"/>
      <c r="F11" s="890"/>
      <c r="G11" s="890"/>
      <c r="H11" s="890"/>
      <c r="I11" s="890"/>
      <c r="J11" s="882"/>
      <c r="K11" s="422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2"/>
      <c r="Z11" s="426" t="s">
        <v>379</v>
      </c>
      <c r="AA11" s="422"/>
      <c r="AB11" s="152"/>
      <c r="AC11" s="777"/>
      <c r="AD11" s="691"/>
      <c r="AE11" s="691"/>
      <c r="AF11" s="691"/>
      <c r="AG11" s="691"/>
      <c r="AH11" s="691"/>
      <c r="AI11" s="691"/>
      <c r="AJ11" s="691"/>
      <c r="AK11" s="691"/>
      <c r="AL11" s="691"/>
      <c r="AM11" s="691"/>
      <c r="AN11" s="680"/>
    </row>
    <row r="12" spans="1:40" ht="21" customHeight="1">
      <c r="A12" s="687"/>
      <c r="B12" s="837" t="s">
        <v>645</v>
      </c>
      <c r="C12" s="1011" t="s">
        <v>885</v>
      </c>
      <c r="D12" s="893"/>
      <c r="E12" s="893"/>
      <c r="F12" s="893"/>
      <c r="G12" s="893"/>
      <c r="H12" s="893"/>
      <c r="I12" s="893"/>
      <c r="J12" s="894"/>
      <c r="K12" s="787" t="s">
        <v>884</v>
      </c>
      <c r="L12" s="46" t="s">
        <v>44</v>
      </c>
      <c r="M12" s="602"/>
      <c r="N12" s="602"/>
      <c r="O12" s="602"/>
      <c r="P12" s="602"/>
      <c r="Q12" s="602"/>
      <c r="R12" s="602">
        <v>0.3</v>
      </c>
      <c r="S12" s="602"/>
      <c r="T12" s="602"/>
      <c r="U12" s="602">
        <v>0.5</v>
      </c>
      <c r="V12" s="602"/>
      <c r="W12" s="602"/>
      <c r="X12" s="602">
        <v>0.2</v>
      </c>
      <c r="Y12" s="416">
        <f t="shared" ref="Y12:Y19" si="3">SUM(M12:X12)</f>
        <v>1</v>
      </c>
      <c r="Z12" s="1009">
        <v>0.25</v>
      </c>
      <c r="AA12" s="915">
        <f>IF(OR(Y13=0,Z12=0),0,(Y13/Y12*Z12))</f>
        <v>0</v>
      </c>
      <c r="AB12" s="152"/>
      <c r="AC12" s="854"/>
      <c r="AD12" s="854"/>
      <c r="AE12" s="854"/>
      <c r="AF12" s="854"/>
      <c r="AG12" s="854"/>
      <c r="AH12" s="854"/>
      <c r="AI12" s="854"/>
      <c r="AJ12" s="854"/>
      <c r="AK12" s="854"/>
      <c r="AL12" s="854"/>
      <c r="AM12" s="854"/>
      <c r="AN12" s="854"/>
    </row>
    <row r="13" spans="1:40" ht="21" customHeight="1">
      <c r="A13" s="687"/>
      <c r="B13" s="680"/>
      <c r="C13" s="998"/>
      <c r="D13" s="691"/>
      <c r="E13" s="691"/>
      <c r="F13" s="691"/>
      <c r="G13" s="691"/>
      <c r="H13" s="691"/>
      <c r="I13" s="691"/>
      <c r="J13" s="680"/>
      <c r="K13" s="680"/>
      <c r="L13" s="124" t="s">
        <v>377</v>
      </c>
      <c r="M13" s="605"/>
      <c r="N13" s="605"/>
      <c r="O13" s="605"/>
      <c r="P13" s="605"/>
      <c r="Q13" s="605"/>
      <c r="R13" s="605"/>
      <c r="S13" s="605"/>
      <c r="T13" s="605"/>
      <c r="U13" s="605"/>
      <c r="V13" s="605"/>
      <c r="W13" s="605"/>
      <c r="X13" s="605"/>
      <c r="Y13" s="52">
        <f t="shared" si="3"/>
        <v>0</v>
      </c>
      <c r="Z13" s="680"/>
      <c r="AA13" s="684"/>
      <c r="AB13" s="152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</row>
    <row r="14" spans="1:40" ht="21" customHeight="1">
      <c r="A14" s="687"/>
      <c r="B14" s="837" t="s">
        <v>645</v>
      </c>
      <c r="C14" s="1012" t="s">
        <v>886</v>
      </c>
      <c r="D14" s="783"/>
      <c r="E14" s="783"/>
      <c r="F14" s="783"/>
      <c r="G14" s="783"/>
      <c r="H14" s="783"/>
      <c r="I14" s="783"/>
      <c r="J14" s="784"/>
      <c r="K14" s="787" t="s">
        <v>884</v>
      </c>
      <c r="L14" s="46" t="s">
        <v>44</v>
      </c>
      <c r="M14" s="606"/>
      <c r="N14" s="606"/>
      <c r="O14" s="602"/>
      <c r="P14" s="602"/>
      <c r="Q14" s="602"/>
      <c r="R14" s="602">
        <v>0.3</v>
      </c>
      <c r="S14" s="602"/>
      <c r="T14" s="602"/>
      <c r="U14" s="602">
        <v>0.5</v>
      </c>
      <c r="V14" s="602"/>
      <c r="W14" s="602"/>
      <c r="X14" s="602">
        <v>0.2</v>
      </c>
      <c r="Y14" s="416">
        <f t="shared" si="3"/>
        <v>1</v>
      </c>
      <c r="Z14" s="1009">
        <v>0.25</v>
      </c>
      <c r="AA14" s="915">
        <f>IF(OR(Y15=0,Z14=0),0,(Y15/Y14*Z14))</f>
        <v>0</v>
      </c>
      <c r="AB14" s="152"/>
      <c r="AC14" s="854"/>
      <c r="AD14" s="854"/>
      <c r="AE14" s="854"/>
      <c r="AF14" s="854"/>
      <c r="AG14" s="854"/>
      <c r="AH14" s="854"/>
      <c r="AI14" s="854"/>
      <c r="AJ14" s="854"/>
      <c r="AK14" s="854"/>
      <c r="AL14" s="854"/>
      <c r="AM14" s="854"/>
      <c r="AN14" s="854"/>
    </row>
    <row r="15" spans="1:40" ht="21" customHeight="1">
      <c r="A15" s="687"/>
      <c r="B15" s="680"/>
      <c r="C15" s="707"/>
      <c r="D15" s="691"/>
      <c r="E15" s="691"/>
      <c r="F15" s="691"/>
      <c r="G15" s="691"/>
      <c r="H15" s="691"/>
      <c r="I15" s="691"/>
      <c r="J15" s="680"/>
      <c r="K15" s="680"/>
      <c r="L15" s="124" t="s">
        <v>377</v>
      </c>
      <c r="M15" s="605"/>
      <c r="N15" s="605"/>
      <c r="O15" s="605"/>
      <c r="P15" s="605"/>
      <c r="Q15" s="605"/>
      <c r="R15" s="605"/>
      <c r="S15" s="605"/>
      <c r="T15" s="605"/>
      <c r="U15" s="605"/>
      <c r="V15" s="605"/>
      <c r="W15" s="605"/>
      <c r="X15" s="605"/>
      <c r="Y15" s="52">
        <f t="shared" si="3"/>
        <v>0</v>
      </c>
      <c r="Z15" s="680"/>
      <c r="AA15" s="684"/>
      <c r="AB15" s="152"/>
      <c r="AC15" s="680"/>
      <c r="AD15" s="680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</row>
    <row r="16" spans="1:40" ht="21" customHeight="1">
      <c r="A16" s="687"/>
      <c r="B16" s="837" t="s">
        <v>645</v>
      </c>
      <c r="C16" s="1012" t="s">
        <v>887</v>
      </c>
      <c r="D16" s="783"/>
      <c r="E16" s="783"/>
      <c r="F16" s="783"/>
      <c r="G16" s="783"/>
      <c r="H16" s="783"/>
      <c r="I16" s="783"/>
      <c r="J16" s="784"/>
      <c r="K16" s="787" t="s">
        <v>884</v>
      </c>
      <c r="L16" s="46" t="s">
        <v>44</v>
      </c>
      <c r="M16" s="602"/>
      <c r="N16" s="602"/>
      <c r="O16" s="602"/>
      <c r="P16" s="602"/>
      <c r="Q16" s="602"/>
      <c r="R16" s="602">
        <v>0.3</v>
      </c>
      <c r="S16" s="602"/>
      <c r="T16" s="602"/>
      <c r="U16" s="602">
        <v>0.5</v>
      </c>
      <c r="V16" s="602"/>
      <c r="W16" s="602"/>
      <c r="X16" s="602">
        <v>0.2</v>
      </c>
      <c r="Y16" s="416">
        <f t="shared" si="3"/>
        <v>1</v>
      </c>
      <c r="Z16" s="1009">
        <v>0.25</v>
      </c>
      <c r="AA16" s="915">
        <f>IF(OR(Y17=0,Z16=0),0,(Y17/Y16*Z16))</f>
        <v>0</v>
      </c>
      <c r="AB16" s="152"/>
      <c r="AC16" s="854"/>
      <c r="AD16" s="854"/>
      <c r="AE16" s="854"/>
      <c r="AF16" s="854"/>
      <c r="AG16" s="854"/>
      <c r="AH16" s="854"/>
      <c r="AI16" s="854"/>
      <c r="AJ16" s="854"/>
      <c r="AK16" s="854"/>
      <c r="AL16" s="854"/>
      <c r="AM16" s="854"/>
      <c r="AN16" s="854"/>
    </row>
    <row r="17" spans="1:40" ht="21" customHeight="1">
      <c r="A17" s="687"/>
      <c r="B17" s="680"/>
      <c r="C17" s="707"/>
      <c r="D17" s="691"/>
      <c r="E17" s="691"/>
      <c r="F17" s="691"/>
      <c r="G17" s="691"/>
      <c r="H17" s="691"/>
      <c r="I17" s="691"/>
      <c r="J17" s="680"/>
      <c r="K17" s="680"/>
      <c r="L17" s="124" t="s">
        <v>377</v>
      </c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52">
        <f t="shared" si="3"/>
        <v>0</v>
      </c>
      <c r="Z17" s="680"/>
      <c r="AA17" s="684"/>
      <c r="AB17" s="152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</row>
    <row r="18" spans="1:40" ht="21" customHeight="1">
      <c r="A18" s="687"/>
      <c r="B18" s="837" t="s">
        <v>645</v>
      </c>
      <c r="C18" s="1012" t="s">
        <v>888</v>
      </c>
      <c r="D18" s="783"/>
      <c r="E18" s="783"/>
      <c r="F18" s="783"/>
      <c r="G18" s="783"/>
      <c r="H18" s="783"/>
      <c r="I18" s="783"/>
      <c r="J18" s="784"/>
      <c r="K18" s="787" t="s">
        <v>884</v>
      </c>
      <c r="L18" s="46" t="s">
        <v>44</v>
      </c>
      <c r="M18" s="602"/>
      <c r="N18" s="602"/>
      <c r="O18" s="602"/>
      <c r="P18" s="602"/>
      <c r="Q18" s="602"/>
      <c r="R18" s="602">
        <v>0.3</v>
      </c>
      <c r="S18" s="602"/>
      <c r="T18" s="602"/>
      <c r="U18" s="602">
        <v>0.5</v>
      </c>
      <c r="V18" s="602"/>
      <c r="W18" s="602"/>
      <c r="X18" s="602">
        <v>0.2</v>
      </c>
      <c r="Y18" s="416">
        <f t="shared" si="3"/>
        <v>1</v>
      </c>
      <c r="Z18" s="1009">
        <v>0.25</v>
      </c>
      <c r="AA18" s="915">
        <f>IF(OR(Y19=0,Z18=0),0,(Y19/Y18*Z18))</f>
        <v>0</v>
      </c>
      <c r="AB18" s="152"/>
      <c r="AC18" s="854"/>
      <c r="AD18" s="854"/>
      <c r="AE18" s="854"/>
      <c r="AF18" s="854"/>
      <c r="AG18" s="854"/>
      <c r="AH18" s="854"/>
      <c r="AI18" s="854"/>
      <c r="AJ18" s="854"/>
      <c r="AK18" s="854"/>
      <c r="AL18" s="854"/>
      <c r="AM18" s="854"/>
      <c r="AN18" s="854"/>
    </row>
    <row r="19" spans="1:40" ht="21" customHeight="1">
      <c r="A19" s="687"/>
      <c r="B19" s="680"/>
      <c r="C19" s="707"/>
      <c r="D19" s="691"/>
      <c r="E19" s="691"/>
      <c r="F19" s="691"/>
      <c r="G19" s="691"/>
      <c r="H19" s="691"/>
      <c r="I19" s="691"/>
      <c r="J19" s="680"/>
      <c r="K19" s="680"/>
      <c r="L19" s="124" t="s">
        <v>377</v>
      </c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52">
        <f t="shared" si="3"/>
        <v>0</v>
      </c>
      <c r="Z19" s="680"/>
      <c r="AA19" s="684"/>
      <c r="AB19" s="161"/>
      <c r="AC19" s="680"/>
      <c r="AD19" s="680"/>
      <c r="AE19" s="680"/>
      <c r="AF19" s="680"/>
      <c r="AG19" s="680"/>
      <c r="AH19" s="680"/>
      <c r="AI19" s="680"/>
      <c r="AJ19" s="680"/>
      <c r="AK19" s="680"/>
      <c r="AL19" s="680"/>
      <c r="AM19" s="680"/>
      <c r="AN19" s="680"/>
    </row>
    <row r="20" spans="1:40">
      <c r="A20" s="687"/>
      <c r="B20" s="427"/>
      <c r="C20" s="922" t="s">
        <v>383</v>
      </c>
      <c r="D20" s="893"/>
      <c r="E20" s="893"/>
      <c r="F20" s="893"/>
      <c r="G20" s="893"/>
      <c r="H20" s="893"/>
      <c r="I20" s="893"/>
      <c r="J20" s="894"/>
      <c r="K20" s="428"/>
      <c r="L20" s="429" t="s">
        <v>44</v>
      </c>
      <c r="M20" s="430">
        <f t="shared" ref="M20:Y20" si="4">+M12*$Z$12+M14*$Z$14+M16*$Z$16+M18*$Z$18</f>
        <v>0</v>
      </c>
      <c r="N20" s="430">
        <f t="shared" si="4"/>
        <v>0</v>
      </c>
      <c r="O20" s="430">
        <f t="shared" si="4"/>
        <v>0</v>
      </c>
      <c r="P20" s="430">
        <f t="shared" si="4"/>
        <v>0</v>
      </c>
      <c r="Q20" s="430">
        <f t="shared" si="4"/>
        <v>0</v>
      </c>
      <c r="R20" s="430">
        <f t="shared" si="4"/>
        <v>0.3</v>
      </c>
      <c r="S20" s="430">
        <f t="shared" si="4"/>
        <v>0</v>
      </c>
      <c r="T20" s="430">
        <f t="shared" si="4"/>
        <v>0</v>
      </c>
      <c r="U20" s="430">
        <f t="shared" si="4"/>
        <v>0.5</v>
      </c>
      <c r="V20" s="430">
        <f t="shared" si="4"/>
        <v>0</v>
      </c>
      <c r="W20" s="430">
        <f t="shared" si="4"/>
        <v>0</v>
      </c>
      <c r="X20" s="430">
        <f t="shared" si="4"/>
        <v>0.2</v>
      </c>
      <c r="Y20" s="430">
        <f t="shared" si="4"/>
        <v>1</v>
      </c>
      <c r="Z20" s="926">
        <f>SUM(Z12:Z19)</f>
        <v>1</v>
      </c>
      <c r="AA20" s="915">
        <f>IF(OR(Y21=0,Z20=0),0,(Y21/Y20*Z20))</f>
        <v>0</v>
      </c>
      <c r="AB20" s="152"/>
      <c r="AC20" s="689" t="s">
        <v>384</v>
      </c>
      <c r="AD20" s="690"/>
      <c r="AE20" s="690"/>
      <c r="AF20" s="690"/>
      <c r="AG20" s="690"/>
      <c r="AH20" s="690"/>
      <c r="AI20" s="690"/>
      <c r="AJ20" s="690"/>
      <c r="AK20" s="690"/>
      <c r="AL20" s="690"/>
      <c r="AM20" s="690"/>
      <c r="AN20" s="679"/>
    </row>
    <row r="21" spans="1:40" ht="15.75" customHeight="1">
      <c r="A21" s="767"/>
      <c r="B21" s="432"/>
      <c r="C21" s="906"/>
      <c r="D21" s="786"/>
      <c r="E21" s="786"/>
      <c r="F21" s="786"/>
      <c r="G21" s="786"/>
      <c r="H21" s="786"/>
      <c r="I21" s="786"/>
      <c r="J21" s="772"/>
      <c r="K21" s="433"/>
      <c r="L21" s="434" t="s">
        <v>377</v>
      </c>
      <c r="M21" s="435">
        <f t="shared" ref="M21:Y21" si="5">+M13*$Z$12+M15*$Z$14+M17*$Z$16+M19*$Z$18</f>
        <v>0</v>
      </c>
      <c r="N21" s="435">
        <f t="shared" si="5"/>
        <v>0</v>
      </c>
      <c r="O21" s="435">
        <f t="shared" si="5"/>
        <v>0</v>
      </c>
      <c r="P21" s="435">
        <f t="shared" si="5"/>
        <v>0</v>
      </c>
      <c r="Q21" s="435">
        <f t="shared" si="5"/>
        <v>0</v>
      </c>
      <c r="R21" s="435">
        <f t="shared" si="5"/>
        <v>0</v>
      </c>
      <c r="S21" s="435">
        <f t="shared" si="5"/>
        <v>0</v>
      </c>
      <c r="T21" s="435">
        <f t="shared" si="5"/>
        <v>0</v>
      </c>
      <c r="U21" s="435">
        <f t="shared" si="5"/>
        <v>0</v>
      </c>
      <c r="V21" s="435">
        <f t="shared" si="5"/>
        <v>0</v>
      </c>
      <c r="W21" s="435">
        <f t="shared" si="5"/>
        <v>0</v>
      </c>
      <c r="X21" s="435">
        <f t="shared" si="5"/>
        <v>0</v>
      </c>
      <c r="Y21" s="435">
        <f t="shared" si="5"/>
        <v>0</v>
      </c>
      <c r="Z21" s="873"/>
      <c r="AA21" s="873"/>
      <c r="AB21" s="152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72"/>
    </row>
    <row r="22" spans="1:40" ht="15.75" customHeight="1">
      <c r="A22" s="408" t="s">
        <v>10</v>
      </c>
      <c r="B22" s="411" t="s">
        <v>11</v>
      </c>
      <c r="C22" s="411" t="s">
        <v>12</v>
      </c>
      <c r="D22" s="411" t="s">
        <v>13</v>
      </c>
      <c r="E22" s="411" t="s">
        <v>14</v>
      </c>
      <c r="F22" s="411" t="s">
        <v>15</v>
      </c>
      <c r="G22" s="411" t="s">
        <v>16</v>
      </c>
      <c r="H22" s="411" t="s">
        <v>17</v>
      </c>
      <c r="I22" s="411" t="s">
        <v>18</v>
      </c>
      <c r="J22" s="411" t="s">
        <v>19</v>
      </c>
      <c r="K22" s="411" t="s">
        <v>20</v>
      </c>
      <c r="L22" s="411" t="s">
        <v>48</v>
      </c>
      <c r="M22" s="411" t="s">
        <v>49</v>
      </c>
      <c r="N22" s="411" t="s">
        <v>50</v>
      </c>
      <c r="O22" s="411" t="s">
        <v>51</v>
      </c>
      <c r="P22" s="411" t="s">
        <v>52</v>
      </c>
      <c r="Q22" s="411" t="s">
        <v>53</v>
      </c>
      <c r="R22" s="411" t="s">
        <v>54</v>
      </c>
      <c r="S22" s="411" t="s">
        <v>55</v>
      </c>
      <c r="T22" s="411" t="s">
        <v>56</v>
      </c>
      <c r="U22" s="411" t="s">
        <v>57</v>
      </c>
      <c r="V22" s="411" t="s">
        <v>58</v>
      </c>
      <c r="W22" s="411" t="s">
        <v>59</v>
      </c>
      <c r="X22" s="411" t="s">
        <v>60</v>
      </c>
      <c r="Y22" s="411" t="s">
        <v>61</v>
      </c>
      <c r="Z22" s="412" t="s">
        <v>365</v>
      </c>
      <c r="AA22" s="411" t="s">
        <v>366</v>
      </c>
      <c r="AB22" s="152"/>
      <c r="AC22" s="166" t="s">
        <v>65</v>
      </c>
      <c r="AD22" s="166" t="s">
        <v>66</v>
      </c>
      <c r="AE22" s="166" t="s">
        <v>67</v>
      </c>
      <c r="AF22" s="166" t="s">
        <v>68</v>
      </c>
      <c r="AG22" s="166" t="s">
        <v>69</v>
      </c>
      <c r="AH22" s="166" t="s">
        <v>70</v>
      </c>
      <c r="AI22" s="166" t="s">
        <v>71</v>
      </c>
      <c r="AJ22" s="166" t="s">
        <v>72</v>
      </c>
      <c r="AK22" s="166" t="s">
        <v>73</v>
      </c>
      <c r="AL22" s="166" t="s">
        <v>74</v>
      </c>
      <c r="AM22" s="166" t="s">
        <v>75</v>
      </c>
      <c r="AN22" s="166" t="s">
        <v>367</v>
      </c>
    </row>
    <row r="23" spans="1:40" ht="47.25" customHeight="1">
      <c r="A23" s="766" t="s">
        <v>889</v>
      </c>
      <c r="B23" s="837" t="s">
        <v>645</v>
      </c>
      <c r="C23" s="1010" t="s">
        <v>622</v>
      </c>
      <c r="D23" s="1010" t="s">
        <v>438</v>
      </c>
      <c r="E23" s="1010" t="s">
        <v>372</v>
      </c>
      <c r="F23" s="1010" t="s">
        <v>373</v>
      </c>
      <c r="G23" s="787" t="s">
        <v>198</v>
      </c>
      <c r="H23" s="837">
        <v>1</v>
      </c>
      <c r="I23" s="787" t="s">
        <v>890</v>
      </c>
      <c r="J23" s="787" t="s">
        <v>375</v>
      </c>
      <c r="K23" s="787" t="s">
        <v>884</v>
      </c>
      <c r="L23" s="46" t="s">
        <v>44</v>
      </c>
      <c r="M23" s="602">
        <f t="shared" ref="M23:X23" si="6">+M38</f>
        <v>7.0833050000000009E-2</v>
      </c>
      <c r="N23" s="602">
        <f t="shared" si="6"/>
        <v>7.0833050000000009E-2</v>
      </c>
      <c r="O23" s="602">
        <f t="shared" si="6"/>
        <v>7.0833050000000009E-2</v>
      </c>
      <c r="P23" s="602">
        <f t="shared" si="6"/>
        <v>7.0833050000000009E-2</v>
      </c>
      <c r="Q23" s="602">
        <f t="shared" si="6"/>
        <v>7.0833050000000009E-2</v>
      </c>
      <c r="R23" s="602">
        <f t="shared" si="6"/>
        <v>0.11583305000000001</v>
      </c>
      <c r="S23" s="602">
        <f t="shared" si="6"/>
        <v>7.0833050000000009E-2</v>
      </c>
      <c r="T23" s="602">
        <f t="shared" si="6"/>
        <v>7.0833050000000009E-2</v>
      </c>
      <c r="U23" s="602">
        <f t="shared" si="6"/>
        <v>0.11583305000000001</v>
      </c>
      <c r="V23" s="602">
        <f t="shared" si="6"/>
        <v>7.0833050000000009E-2</v>
      </c>
      <c r="W23" s="602">
        <f t="shared" si="6"/>
        <v>7.0833050000000009E-2</v>
      </c>
      <c r="X23" s="602">
        <f t="shared" si="6"/>
        <v>0.13083305000000001</v>
      </c>
      <c r="Y23" s="416">
        <f t="shared" ref="Y23:Y24" si="7">SUM(M23:X23)</f>
        <v>0.99999660000000012</v>
      </c>
      <c r="Z23" s="1009">
        <v>0.6</v>
      </c>
      <c r="AA23" s="916">
        <f>IF(OR(Y24=0,Z23=0),0,(Y24/Y23*Z23))</f>
        <v>0</v>
      </c>
      <c r="AB23" s="152"/>
      <c r="AC23" s="854"/>
      <c r="AD23" s="854"/>
      <c r="AE23" s="854"/>
      <c r="AF23" s="854"/>
      <c r="AG23" s="854"/>
      <c r="AH23" s="854"/>
      <c r="AI23" s="854"/>
      <c r="AJ23" s="854"/>
      <c r="AK23" s="854"/>
      <c r="AL23" s="854"/>
      <c r="AM23" s="854"/>
      <c r="AN23" s="854"/>
    </row>
    <row r="24" spans="1:40" ht="47.25" customHeight="1">
      <c r="A24" s="687"/>
      <c r="B24" s="680"/>
      <c r="C24" s="684"/>
      <c r="D24" s="684"/>
      <c r="E24" s="684"/>
      <c r="F24" s="684"/>
      <c r="G24" s="680"/>
      <c r="H24" s="680"/>
      <c r="I24" s="680"/>
      <c r="J24" s="680"/>
      <c r="K24" s="680"/>
      <c r="L24" s="168" t="s">
        <v>377</v>
      </c>
      <c r="M24" s="604">
        <f t="shared" ref="M24:X24" si="8">+M39</f>
        <v>0</v>
      </c>
      <c r="N24" s="604">
        <f t="shared" si="8"/>
        <v>0</v>
      </c>
      <c r="O24" s="604">
        <f t="shared" si="8"/>
        <v>0</v>
      </c>
      <c r="P24" s="604">
        <f t="shared" si="8"/>
        <v>0</v>
      </c>
      <c r="Q24" s="604">
        <f t="shared" si="8"/>
        <v>0</v>
      </c>
      <c r="R24" s="604">
        <f t="shared" si="8"/>
        <v>0</v>
      </c>
      <c r="S24" s="604">
        <f t="shared" si="8"/>
        <v>0</v>
      </c>
      <c r="T24" s="604">
        <f t="shared" si="8"/>
        <v>0</v>
      </c>
      <c r="U24" s="604">
        <f t="shared" si="8"/>
        <v>0</v>
      </c>
      <c r="V24" s="604">
        <f t="shared" si="8"/>
        <v>0</v>
      </c>
      <c r="W24" s="604">
        <f t="shared" si="8"/>
        <v>0</v>
      </c>
      <c r="X24" s="604">
        <f t="shared" si="8"/>
        <v>0</v>
      </c>
      <c r="Y24" s="52">
        <f t="shared" si="7"/>
        <v>0</v>
      </c>
      <c r="Z24" s="680"/>
      <c r="AA24" s="684"/>
      <c r="AB24" s="152"/>
      <c r="AC24" s="680"/>
      <c r="AD24" s="680"/>
      <c r="AE24" s="680"/>
      <c r="AF24" s="680"/>
      <c r="AG24" s="680"/>
      <c r="AH24" s="680"/>
      <c r="AI24" s="680"/>
      <c r="AJ24" s="680"/>
      <c r="AK24" s="680"/>
      <c r="AL24" s="680"/>
      <c r="AM24" s="680"/>
      <c r="AN24" s="680"/>
    </row>
    <row r="25" spans="1:40" ht="15.75" customHeight="1">
      <c r="A25" s="687"/>
      <c r="B25" s="421"/>
      <c r="C25" s="919" t="s">
        <v>378</v>
      </c>
      <c r="D25" s="890"/>
      <c r="E25" s="890"/>
      <c r="F25" s="890"/>
      <c r="G25" s="890"/>
      <c r="H25" s="890"/>
      <c r="I25" s="890"/>
      <c r="J25" s="882"/>
      <c r="K25" s="422"/>
      <c r="L25" s="423"/>
      <c r="M25" s="423"/>
      <c r="N25" s="423"/>
      <c r="O25" s="423"/>
      <c r="P25" s="423"/>
      <c r="Q25" s="423"/>
      <c r="R25" s="423"/>
      <c r="S25" s="423"/>
      <c r="T25" s="423"/>
      <c r="U25" s="423"/>
      <c r="V25" s="423"/>
      <c r="W25" s="423"/>
      <c r="X25" s="423"/>
      <c r="Y25" s="422"/>
      <c r="Z25" s="607" t="s">
        <v>379</v>
      </c>
      <c r="AA25" s="422"/>
      <c r="AB25" s="152"/>
      <c r="AC25" s="777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80"/>
    </row>
    <row r="26" spans="1:40" ht="27" customHeight="1">
      <c r="A26" s="687"/>
      <c r="B26" s="837" t="s">
        <v>645</v>
      </c>
      <c r="C26" s="780" t="s">
        <v>891</v>
      </c>
      <c r="D26" s="690"/>
      <c r="E26" s="690"/>
      <c r="F26" s="690"/>
      <c r="G26" s="690"/>
      <c r="H26" s="690"/>
      <c r="I26" s="690"/>
      <c r="J26" s="679"/>
      <c r="K26" s="787" t="s">
        <v>884</v>
      </c>
      <c r="L26" s="46" t="s">
        <v>44</v>
      </c>
      <c r="M26" s="602">
        <v>8.3333000000000004E-2</v>
      </c>
      <c r="N26" s="602">
        <v>8.3333000000000004E-2</v>
      </c>
      <c r="O26" s="602">
        <v>8.3333000000000004E-2</v>
      </c>
      <c r="P26" s="602">
        <v>8.3333000000000004E-2</v>
      </c>
      <c r="Q26" s="602">
        <v>8.3333000000000004E-2</v>
      </c>
      <c r="R26" s="602">
        <v>8.3333000000000004E-2</v>
      </c>
      <c r="S26" s="602">
        <v>8.3333000000000004E-2</v>
      </c>
      <c r="T26" s="602">
        <v>8.3333000000000004E-2</v>
      </c>
      <c r="U26" s="602">
        <v>8.3333000000000004E-2</v>
      </c>
      <c r="V26" s="602">
        <v>8.3333000000000004E-2</v>
      </c>
      <c r="W26" s="602">
        <v>8.3333000000000004E-2</v>
      </c>
      <c r="X26" s="602">
        <v>8.3333000000000004E-2</v>
      </c>
      <c r="Y26" s="416">
        <f t="shared" ref="Y26:Y39" si="9">SUM(M26:X26)</f>
        <v>0.999996</v>
      </c>
      <c r="Z26" s="1009">
        <v>0.15</v>
      </c>
      <c r="AA26" s="915">
        <f>IF(OR(Y27=0,Z26=0),0,(Y27/Y26*Z26))</f>
        <v>0</v>
      </c>
      <c r="AB26" s="152"/>
      <c r="AC26" s="854"/>
      <c r="AD26" s="854"/>
      <c r="AE26" s="854"/>
      <c r="AF26" s="854"/>
      <c r="AG26" s="854"/>
      <c r="AH26" s="854"/>
      <c r="AI26" s="854"/>
      <c r="AJ26" s="854"/>
      <c r="AK26" s="854"/>
      <c r="AL26" s="854"/>
      <c r="AM26" s="854"/>
      <c r="AN26" s="854"/>
    </row>
    <row r="27" spans="1:40" ht="27" customHeight="1">
      <c r="A27" s="687"/>
      <c r="B27" s="680"/>
      <c r="C27" s="691"/>
      <c r="D27" s="691"/>
      <c r="E27" s="691"/>
      <c r="F27" s="691"/>
      <c r="G27" s="691"/>
      <c r="H27" s="691"/>
      <c r="I27" s="691"/>
      <c r="J27" s="680"/>
      <c r="K27" s="680"/>
      <c r="L27" s="124" t="s">
        <v>377</v>
      </c>
      <c r="M27" s="605"/>
      <c r="N27" s="605"/>
      <c r="O27" s="605"/>
      <c r="P27" s="605"/>
      <c r="Q27" s="605"/>
      <c r="R27" s="605"/>
      <c r="S27" s="605"/>
      <c r="T27" s="605"/>
      <c r="U27" s="605"/>
      <c r="V27" s="605"/>
      <c r="W27" s="605"/>
      <c r="X27" s="605"/>
      <c r="Y27" s="52">
        <f t="shared" si="9"/>
        <v>0</v>
      </c>
      <c r="Z27" s="680"/>
      <c r="AA27" s="684"/>
      <c r="AB27" s="152"/>
      <c r="AC27" s="680"/>
      <c r="AD27" s="680"/>
      <c r="AE27" s="680"/>
      <c r="AF27" s="680"/>
      <c r="AG27" s="680"/>
      <c r="AH27" s="680"/>
      <c r="AI27" s="680"/>
      <c r="AJ27" s="680"/>
      <c r="AK27" s="680"/>
      <c r="AL27" s="680"/>
      <c r="AM27" s="680"/>
      <c r="AN27" s="680"/>
    </row>
    <row r="28" spans="1:40" ht="27" customHeight="1">
      <c r="A28" s="687"/>
      <c r="B28" s="837" t="s">
        <v>892</v>
      </c>
      <c r="C28" s="780" t="s">
        <v>893</v>
      </c>
      <c r="D28" s="690"/>
      <c r="E28" s="690"/>
      <c r="F28" s="690"/>
      <c r="G28" s="690"/>
      <c r="H28" s="690"/>
      <c r="I28" s="690"/>
      <c r="J28" s="679"/>
      <c r="K28" s="787" t="s">
        <v>884</v>
      </c>
      <c r="L28" s="46" t="s">
        <v>44</v>
      </c>
      <c r="M28" s="602">
        <v>8.3333000000000004E-2</v>
      </c>
      <c r="N28" s="602">
        <v>8.3333000000000004E-2</v>
      </c>
      <c r="O28" s="602">
        <v>8.3333000000000004E-2</v>
      </c>
      <c r="P28" s="602">
        <v>8.3333000000000004E-2</v>
      </c>
      <c r="Q28" s="602">
        <v>8.3333000000000004E-2</v>
      </c>
      <c r="R28" s="602">
        <v>8.3333000000000004E-2</v>
      </c>
      <c r="S28" s="602">
        <v>8.3333000000000004E-2</v>
      </c>
      <c r="T28" s="602">
        <v>8.3333000000000004E-2</v>
      </c>
      <c r="U28" s="602">
        <v>8.3333000000000004E-2</v>
      </c>
      <c r="V28" s="602">
        <v>8.3333000000000004E-2</v>
      </c>
      <c r="W28" s="602">
        <v>8.3333000000000004E-2</v>
      </c>
      <c r="X28" s="602">
        <v>8.3333000000000004E-2</v>
      </c>
      <c r="Y28" s="416">
        <f t="shared" si="9"/>
        <v>0.999996</v>
      </c>
      <c r="Z28" s="1009">
        <v>0.2</v>
      </c>
      <c r="AA28" s="915">
        <f>IF(OR(Y29=0,Z28=0),0,(Y29/Y28*Z28))</f>
        <v>0</v>
      </c>
      <c r="AB28" s="152"/>
      <c r="AC28" s="854"/>
      <c r="AD28" s="854"/>
      <c r="AE28" s="854"/>
      <c r="AF28" s="854"/>
      <c r="AG28" s="854"/>
      <c r="AH28" s="854"/>
      <c r="AI28" s="854"/>
      <c r="AJ28" s="854"/>
      <c r="AK28" s="854"/>
      <c r="AL28" s="854"/>
      <c r="AM28" s="854"/>
      <c r="AN28" s="854"/>
    </row>
    <row r="29" spans="1:40" ht="27" customHeight="1">
      <c r="A29" s="687"/>
      <c r="B29" s="680"/>
      <c r="C29" s="691"/>
      <c r="D29" s="691"/>
      <c r="E29" s="691"/>
      <c r="F29" s="691"/>
      <c r="G29" s="691"/>
      <c r="H29" s="691"/>
      <c r="I29" s="691"/>
      <c r="J29" s="680"/>
      <c r="K29" s="680"/>
      <c r="L29" s="124" t="s">
        <v>377</v>
      </c>
      <c r="M29" s="605"/>
      <c r="N29" s="605"/>
      <c r="O29" s="605"/>
      <c r="P29" s="605"/>
      <c r="Q29" s="605"/>
      <c r="R29" s="605"/>
      <c r="S29" s="605"/>
      <c r="T29" s="605"/>
      <c r="U29" s="605"/>
      <c r="V29" s="605"/>
      <c r="W29" s="605"/>
      <c r="X29" s="605"/>
      <c r="Y29" s="52">
        <f t="shared" si="9"/>
        <v>0</v>
      </c>
      <c r="Z29" s="680"/>
      <c r="AA29" s="684"/>
      <c r="AB29" s="152"/>
      <c r="AC29" s="680"/>
      <c r="AD29" s="680"/>
      <c r="AE29" s="680"/>
      <c r="AF29" s="680"/>
      <c r="AG29" s="680"/>
      <c r="AH29" s="680"/>
      <c r="AI29" s="680"/>
      <c r="AJ29" s="680"/>
      <c r="AK29" s="680"/>
      <c r="AL29" s="680"/>
      <c r="AM29" s="680"/>
      <c r="AN29" s="680"/>
    </row>
    <row r="30" spans="1:40" ht="27" customHeight="1">
      <c r="A30" s="687"/>
      <c r="B30" s="837" t="s">
        <v>645</v>
      </c>
      <c r="C30" s="780" t="s">
        <v>894</v>
      </c>
      <c r="D30" s="690"/>
      <c r="E30" s="690"/>
      <c r="F30" s="690"/>
      <c r="G30" s="690"/>
      <c r="H30" s="690"/>
      <c r="I30" s="690"/>
      <c r="J30" s="679"/>
      <c r="K30" s="787" t="s">
        <v>884</v>
      </c>
      <c r="L30" s="46" t="s">
        <v>44</v>
      </c>
      <c r="M30" s="602">
        <v>8.3333000000000004E-2</v>
      </c>
      <c r="N30" s="602">
        <v>8.3333000000000004E-2</v>
      </c>
      <c r="O30" s="602">
        <v>8.3333000000000004E-2</v>
      </c>
      <c r="P30" s="602">
        <v>8.3333000000000004E-2</v>
      </c>
      <c r="Q30" s="602">
        <v>8.3333000000000004E-2</v>
      </c>
      <c r="R30" s="602">
        <v>8.3333000000000004E-2</v>
      </c>
      <c r="S30" s="602">
        <v>8.3333000000000004E-2</v>
      </c>
      <c r="T30" s="602">
        <v>8.3333000000000004E-2</v>
      </c>
      <c r="U30" s="602">
        <v>8.3333000000000004E-2</v>
      </c>
      <c r="V30" s="602">
        <v>8.3333000000000004E-2</v>
      </c>
      <c r="W30" s="602">
        <v>8.3333000000000004E-2</v>
      </c>
      <c r="X30" s="602">
        <v>8.3333000000000004E-2</v>
      </c>
      <c r="Y30" s="416">
        <f t="shared" si="9"/>
        <v>0.999996</v>
      </c>
      <c r="Z30" s="1009">
        <v>0.2</v>
      </c>
      <c r="AA30" s="915">
        <f>IF(OR(Y31=0,Z30=0),0,(Y31/Y30*Z30))</f>
        <v>0</v>
      </c>
      <c r="AB30" s="152"/>
      <c r="AC30" s="854"/>
      <c r="AD30" s="854"/>
      <c r="AE30" s="854"/>
      <c r="AF30" s="854"/>
      <c r="AG30" s="854"/>
      <c r="AH30" s="854"/>
      <c r="AI30" s="854"/>
      <c r="AJ30" s="854"/>
      <c r="AK30" s="854"/>
      <c r="AL30" s="854"/>
      <c r="AM30" s="854"/>
      <c r="AN30" s="854"/>
    </row>
    <row r="31" spans="1:40" ht="27" customHeight="1">
      <c r="A31" s="687"/>
      <c r="B31" s="680"/>
      <c r="C31" s="691"/>
      <c r="D31" s="691"/>
      <c r="E31" s="691"/>
      <c r="F31" s="691"/>
      <c r="G31" s="691"/>
      <c r="H31" s="691"/>
      <c r="I31" s="691"/>
      <c r="J31" s="680"/>
      <c r="K31" s="680"/>
      <c r="L31" s="124" t="s">
        <v>377</v>
      </c>
      <c r="M31" s="605"/>
      <c r="N31" s="605"/>
      <c r="O31" s="605"/>
      <c r="P31" s="605"/>
      <c r="Q31" s="605"/>
      <c r="R31" s="605"/>
      <c r="S31" s="605"/>
      <c r="T31" s="605"/>
      <c r="U31" s="605"/>
      <c r="V31" s="605"/>
      <c r="W31" s="605"/>
      <c r="X31" s="605"/>
      <c r="Y31" s="52">
        <f t="shared" si="9"/>
        <v>0</v>
      </c>
      <c r="Z31" s="680"/>
      <c r="AA31" s="684"/>
      <c r="AB31" s="152"/>
      <c r="AC31" s="680"/>
      <c r="AD31" s="680"/>
      <c r="AE31" s="680"/>
      <c r="AF31" s="680"/>
      <c r="AG31" s="680"/>
      <c r="AH31" s="680"/>
      <c r="AI31" s="680"/>
      <c r="AJ31" s="680"/>
      <c r="AK31" s="680"/>
      <c r="AL31" s="680"/>
      <c r="AM31" s="680"/>
      <c r="AN31" s="680"/>
    </row>
    <row r="32" spans="1:40" ht="27" customHeight="1">
      <c r="A32" s="687"/>
      <c r="B32" s="837" t="s">
        <v>645</v>
      </c>
      <c r="C32" s="782" t="s">
        <v>895</v>
      </c>
      <c r="D32" s="783"/>
      <c r="E32" s="783"/>
      <c r="F32" s="783"/>
      <c r="G32" s="783"/>
      <c r="H32" s="783"/>
      <c r="I32" s="783"/>
      <c r="J32" s="784"/>
      <c r="K32" s="787" t="s">
        <v>884</v>
      </c>
      <c r="L32" s="46" t="s">
        <v>44</v>
      </c>
      <c r="M32" s="602">
        <v>8.3333000000000004E-2</v>
      </c>
      <c r="N32" s="602">
        <v>8.3333000000000004E-2</v>
      </c>
      <c r="O32" s="602">
        <v>8.3333000000000004E-2</v>
      </c>
      <c r="P32" s="602">
        <v>8.3333000000000004E-2</v>
      </c>
      <c r="Q32" s="602">
        <v>8.3333000000000004E-2</v>
      </c>
      <c r="R32" s="602">
        <v>8.3333000000000004E-2</v>
      </c>
      <c r="S32" s="602">
        <v>8.3333000000000004E-2</v>
      </c>
      <c r="T32" s="602">
        <v>8.3333000000000004E-2</v>
      </c>
      <c r="U32" s="602">
        <v>8.3333000000000004E-2</v>
      </c>
      <c r="V32" s="602">
        <v>8.3333000000000004E-2</v>
      </c>
      <c r="W32" s="602">
        <v>8.3333000000000004E-2</v>
      </c>
      <c r="X32" s="602">
        <v>8.3333000000000004E-2</v>
      </c>
      <c r="Y32" s="416">
        <f t="shared" si="9"/>
        <v>0.999996</v>
      </c>
      <c r="Z32" s="1009">
        <v>0.15</v>
      </c>
      <c r="AA32" s="915">
        <f>IF(OR(Y33=0,Z32=0),0,(Y33/Y32*Z32))</f>
        <v>0</v>
      </c>
      <c r="AB32" s="152"/>
      <c r="AC32" s="854"/>
      <c r="AD32" s="854"/>
      <c r="AE32" s="854"/>
      <c r="AF32" s="854"/>
      <c r="AG32" s="854"/>
      <c r="AH32" s="854"/>
      <c r="AI32" s="854"/>
      <c r="AJ32" s="854"/>
      <c r="AK32" s="854"/>
      <c r="AL32" s="854"/>
      <c r="AM32" s="854"/>
      <c r="AN32" s="854"/>
    </row>
    <row r="33" spans="1:40" ht="27" customHeight="1">
      <c r="A33" s="687"/>
      <c r="B33" s="680"/>
      <c r="C33" s="707"/>
      <c r="D33" s="691"/>
      <c r="E33" s="691"/>
      <c r="F33" s="691"/>
      <c r="G33" s="691"/>
      <c r="H33" s="691"/>
      <c r="I33" s="691"/>
      <c r="J33" s="680"/>
      <c r="K33" s="680"/>
      <c r="L33" s="124" t="s">
        <v>377</v>
      </c>
      <c r="M33" s="605"/>
      <c r="N33" s="605"/>
      <c r="O33" s="605"/>
      <c r="P33" s="605"/>
      <c r="Q33" s="605"/>
      <c r="R33" s="605"/>
      <c r="S33" s="605"/>
      <c r="T33" s="605"/>
      <c r="U33" s="605"/>
      <c r="V33" s="605"/>
      <c r="W33" s="605"/>
      <c r="X33" s="605"/>
      <c r="Y33" s="52">
        <f t="shared" si="9"/>
        <v>0</v>
      </c>
      <c r="Z33" s="680"/>
      <c r="AA33" s="684"/>
      <c r="AB33" s="152"/>
      <c r="AC33" s="680"/>
      <c r="AD33" s="680"/>
      <c r="AE33" s="680"/>
      <c r="AF33" s="680"/>
      <c r="AG33" s="680"/>
      <c r="AH33" s="680"/>
      <c r="AI33" s="680"/>
      <c r="AJ33" s="680"/>
      <c r="AK33" s="680"/>
      <c r="AL33" s="680"/>
      <c r="AM33" s="680"/>
      <c r="AN33" s="680"/>
    </row>
    <row r="34" spans="1:40" ht="27" customHeight="1">
      <c r="A34" s="687"/>
      <c r="B34" s="837" t="s">
        <v>645</v>
      </c>
      <c r="C34" s="782" t="s">
        <v>896</v>
      </c>
      <c r="D34" s="783"/>
      <c r="E34" s="783"/>
      <c r="F34" s="783"/>
      <c r="G34" s="783"/>
      <c r="H34" s="783"/>
      <c r="I34" s="783"/>
      <c r="J34" s="784"/>
      <c r="K34" s="787" t="s">
        <v>884</v>
      </c>
      <c r="L34" s="46" t="s">
        <v>44</v>
      </c>
      <c r="M34" s="602"/>
      <c r="N34" s="602"/>
      <c r="O34" s="602"/>
      <c r="P34" s="602"/>
      <c r="Q34" s="602"/>
      <c r="R34" s="602">
        <v>0.3</v>
      </c>
      <c r="S34" s="602"/>
      <c r="T34" s="602"/>
      <c r="U34" s="602">
        <v>0.3</v>
      </c>
      <c r="V34" s="602"/>
      <c r="W34" s="602"/>
      <c r="X34" s="602">
        <v>0.4</v>
      </c>
      <c r="Y34" s="416">
        <f t="shared" si="9"/>
        <v>1</v>
      </c>
      <c r="Z34" s="1009">
        <v>0.15</v>
      </c>
      <c r="AA34" s="915">
        <f>IF(OR(Y35=0,Z34=0),0,(Y35/Y34*Z34))</f>
        <v>0</v>
      </c>
      <c r="AB34" s="152"/>
      <c r="AC34" s="854"/>
      <c r="AD34" s="854"/>
      <c r="AE34" s="854"/>
      <c r="AF34" s="854"/>
      <c r="AG34" s="854"/>
      <c r="AH34" s="854"/>
      <c r="AI34" s="854"/>
      <c r="AJ34" s="854"/>
      <c r="AK34" s="854"/>
      <c r="AL34" s="854"/>
      <c r="AM34" s="854"/>
      <c r="AN34" s="854"/>
    </row>
    <row r="35" spans="1:40" ht="27" customHeight="1">
      <c r="A35" s="687"/>
      <c r="B35" s="680"/>
      <c r="C35" s="707"/>
      <c r="D35" s="691"/>
      <c r="E35" s="691"/>
      <c r="F35" s="691"/>
      <c r="G35" s="691"/>
      <c r="H35" s="691"/>
      <c r="I35" s="691"/>
      <c r="J35" s="680"/>
      <c r="K35" s="680"/>
      <c r="L35" s="124" t="s">
        <v>377</v>
      </c>
      <c r="M35" s="605"/>
      <c r="N35" s="605"/>
      <c r="O35" s="605"/>
      <c r="P35" s="605"/>
      <c r="Q35" s="605"/>
      <c r="R35" s="605"/>
      <c r="S35" s="605"/>
      <c r="T35" s="605"/>
      <c r="U35" s="605"/>
      <c r="V35" s="605"/>
      <c r="W35" s="605"/>
      <c r="X35" s="605"/>
      <c r="Y35" s="52">
        <f t="shared" si="9"/>
        <v>0</v>
      </c>
      <c r="Z35" s="680"/>
      <c r="AA35" s="684"/>
      <c r="AB35" s="152"/>
      <c r="AC35" s="680"/>
      <c r="AD35" s="680"/>
      <c r="AE35" s="680"/>
      <c r="AF35" s="680"/>
      <c r="AG35" s="680"/>
      <c r="AH35" s="680"/>
      <c r="AI35" s="680"/>
      <c r="AJ35" s="680"/>
      <c r="AK35" s="680"/>
      <c r="AL35" s="680"/>
      <c r="AM35" s="680"/>
      <c r="AN35" s="680"/>
    </row>
    <row r="36" spans="1:40" ht="27" customHeight="1">
      <c r="A36" s="687"/>
      <c r="B36" s="837" t="s">
        <v>645</v>
      </c>
      <c r="C36" s="782" t="s">
        <v>897</v>
      </c>
      <c r="D36" s="783"/>
      <c r="E36" s="783"/>
      <c r="F36" s="783"/>
      <c r="G36" s="783"/>
      <c r="H36" s="783"/>
      <c r="I36" s="783"/>
      <c r="J36" s="784"/>
      <c r="K36" s="787" t="s">
        <v>884</v>
      </c>
      <c r="L36" s="46" t="s">
        <v>44</v>
      </c>
      <c r="M36" s="602">
        <v>8.3333000000000004E-2</v>
      </c>
      <c r="N36" s="602">
        <v>8.3333000000000004E-2</v>
      </c>
      <c r="O36" s="602">
        <v>8.3333000000000004E-2</v>
      </c>
      <c r="P36" s="602">
        <v>8.3333000000000004E-2</v>
      </c>
      <c r="Q36" s="602">
        <v>8.3333000000000004E-2</v>
      </c>
      <c r="R36" s="602">
        <v>8.3333000000000004E-2</v>
      </c>
      <c r="S36" s="602">
        <v>8.3333000000000004E-2</v>
      </c>
      <c r="T36" s="602">
        <v>8.3333000000000004E-2</v>
      </c>
      <c r="U36" s="602">
        <v>8.3333000000000004E-2</v>
      </c>
      <c r="V36" s="602">
        <v>8.3333000000000004E-2</v>
      </c>
      <c r="W36" s="602">
        <v>8.3333000000000004E-2</v>
      </c>
      <c r="X36" s="602">
        <v>8.3333000000000004E-2</v>
      </c>
      <c r="Y36" s="416">
        <f t="shared" si="9"/>
        <v>0.999996</v>
      </c>
      <c r="Z36" s="1009">
        <v>0.15</v>
      </c>
      <c r="AA36" s="915">
        <f>IF(OR(Y37=0,Z36=0),0,(Y37/Y36*Z36))</f>
        <v>0</v>
      </c>
      <c r="AB36" s="152"/>
      <c r="AC36" s="854"/>
      <c r="AD36" s="854"/>
      <c r="AE36" s="854"/>
      <c r="AF36" s="854"/>
      <c r="AG36" s="854"/>
      <c r="AH36" s="854"/>
      <c r="AI36" s="854"/>
      <c r="AJ36" s="854"/>
      <c r="AK36" s="854"/>
      <c r="AL36" s="854"/>
      <c r="AM36" s="854"/>
      <c r="AN36" s="854"/>
    </row>
    <row r="37" spans="1:40" ht="27" customHeight="1">
      <c r="A37" s="687"/>
      <c r="B37" s="680"/>
      <c r="C37" s="707"/>
      <c r="D37" s="691"/>
      <c r="E37" s="691"/>
      <c r="F37" s="691"/>
      <c r="G37" s="691"/>
      <c r="H37" s="691"/>
      <c r="I37" s="691"/>
      <c r="J37" s="680"/>
      <c r="K37" s="680"/>
      <c r="L37" s="124" t="s">
        <v>377</v>
      </c>
      <c r="M37" s="605"/>
      <c r="N37" s="605"/>
      <c r="O37" s="605"/>
      <c r="P37" s="605"/>
      <c r="Q37" s="605"/>
      <c r="R37" s="605"/>
      <c r="S37" s="605"/>
      <c r="T37" s="605"/>
      <c r="U37" s="605"/>
      <c r="V37" s="605"/>
      <c r="W37" s="605"/>
      <c r="X37" s="605"/>
      <c r="Y37" s="52">
        <f t="shared" si="9"/>
        <v>0</v>
      </c>
      <c r="Z37" s="680"/>
      <c r="AA37" s="684"/>
      <c r="AB37" s="161"/>
      <c r="AC37" s="680"/>
      <c r="AD37" s="680"/>
      <c r="AE37" s="680"/>
      <c r="AF37" s="680"/>
      <c r="AG37" s="680"/>
      <c r="AH37" s="680"/>
      <c r="AI37" s="680"/>
      <c r="AJ37" s="680"/>
      <c r="AK37" s="680"/>
      <c r="AL37" s="680"/>
      <c r="AM37" s="680"/>
      <c r="AN37" s="680"/>
    </row>
    <row r="38" spans="1:40" ht="15.75" customHeight="1">
      <c r="A38" s="687"/>
      <c r="B38" s="427"/>
      <c r="C38" s="922" t="s">
        <v>383</v>
      </c>
      <c r="D38" s="893"/>
      <c r="E38" s="893"/>
      <c r="F38" s="893"/>
      <c r="G38" s="893"/>
      <c r="H38" s="893"/>
      <c r="I38" s="893"/>
      <c r="J38" s="894"/>
      <c r="K38" s="428"/>
      <c r="L38" s="429" t="s">
        <v>44</v>
      </c>
      <c r="M38" s="430">
        <f t="shared" ref="M38:X38" si="10">M26*$Z$26+M28*$Z$28+M30*$Z$30+M32*$Z$32+M34*$Z$34+M36*$Z$36</f>
        <v>7.0833050000000009E-2</v>
      </c>
      <c r="N38" s="430">
        <f t="shared" si="10"/>
        <v>7.0833050000000009E-2</v>
      </c>
      <c r="O38" s="430">
        <f t="shared" si="10"/>
        <v>7.0833050000000009E-2</v>
      </c>
      <c r="P38" s="430">
        <f t="shared" si="10"/>
        <v>7.0833050000000009E-2</v>
      </c>
      <c r="Q38" s="430">
        <f t="shared" si="10"/>
        <v>7.0833050000000009E-2</v>
      </c>
      <c r="R38" s="430">
        <f t="shared" si="10"/>
        <v>0.11583305000000001</v>
      </c>
      <c r="S38" s="430">
        <f t="shared" si="10"/>
        <v>7.0833050000000009E-2</v>
      </c>
      <c r="T38" s="430">
        <f t="shared" si="10"/>
        <v>7.0833050000000009E-2</v>
      </c>
      <c r="U38" s="430">
        <f t="shared" si="10"/>
        <v>0.11583305000000001</v>
      </c>
      <c r="V38" s="430">
        <f t="shared" si="10"/>
        <v>7.0833050000000009E-2</v>
      </c>
      <c r="W38" s="430">
        <f t="shared" si="10"/>
        <v>7.0833050000000009E-2</v>
      </c>
      <c r="X38" s="430">
        <f t="shared" si="10"/>
        <v>0.13083305000000001</v>
      </c>
      <c r="Y38" s="416">
        <f t="shared" si="9"/>
        <v>0.99999660000000012</v>
      </c>
      <c r="Z38" s="926">
        <f>SUM(Z26:Z37)</f>
        <v>1</v>
      </c>
      <c r="AA38" s="915">
        <f>IF(OR(Y39=0,Z38=0),0,(Y39/Y38*Z38))</f>
        <v>0</v>
      </c>
      <c r="AB38" s="152"/>
      <c r="AC38" s="689" t="s">
        <v>384</v>
      </c>
      <c r="AD38" s="690"/>
      <c r="AE38" s="690"/>
      <c r="AF38" s="690"/>
      <c r="AG38" s="690"/>
      <c r="AH38" s="690"/>
      <c r="AI38" s="690"/>
      <c r="AJ38" s="690"/>
      <c r="AK38" s="690"/>
      <c r="AL38" s="690"/>
      <c r="AM38" s="690"/>
      <c r="AN38" s="679"/>
    </row>
    <row r="39" spans="1:40" ht="15.75" customHeight="1">
      <c r="A39" s="767"/>
      <c r="B39" s="432"/>
      <c r="C39" s="906"/>
      <c r="D39" s="786"/>
      <c r="E39" s="786"/>
      <c r="F39" s="786"/>
      <c r="G39" s="786"/>
      <c r="H39" s="786"/>
      <c r="I39" s="786"/>
      <c r="J39" s="772"/>
      <c r="K39" s="433"/>
      <c r="L39" s="434" t="s">
        <v>377</v>
      </c>
      <c r="M39" s="435">
        <f t="shared" ref="M39:X39" si="11">M27*$Z$26+M29*$Z$28+M31*$Z$30+M33*$Z$32+M37*$Z$36</f>
        <v>0</v>
      </c>
      <c r="N39" s="435">
        <f t="shared" si="11"/>
        <v>0</v>
      </c>
      <c r="O39" s="435">
        <f t="shared" si="11"/>
        <v>0</v>
      </c>
      <c r="P39" s="435">
        <f t="shared" si="11"/>
        <v>0</v>
      </c>
      <c r="Q39" s="435">
        <f t="shared" si="11"/>
        <v>0</v>
      </c>
      <c r="R39" s="435">
        <f t="shared" si="11"/>
        <v>0</v>
      </c>
      <c r="S39" s="435">
        <f t="shared" si="11"/>
        <v>0</v>
      </c>
      <c r="T39" s="435">
        <f t="shared" si="11"/>
        <v>0</v>
      </c>
      <c r="U39" s="435">
        <f t="shared" si="11"/>
        <v>0</v>
      </c>
      <c r="V39" s="435">
        <f t="shared" si="11"/>
        <v>0</v>
      </c>
      <c r="W39" s="435">
        <f t="shared" si="11"/>
        <v>0</v>
      </c>
      <c r="X39" s="435">
        <f t="shared" si="11"/>
        <v>0</v>
      </c>
      <c r="Y39" s="438">
        <f t="shared" si="9"/>
        <v>0</v>
      </c>
      <c r="Z39" s="873"/>
      <c r="AA39" s="873"/>
      <c r="AB39" s="152"/>
      <c r="AC39" s="786"/>
      <c r="AD39" s="786"/>
      <c r="AE39" s="786"/>
      <c r="AF39" s="786"/>
      <c r="AG39" s="786"/>
      <c r="AH39" s="786"/>
      <c r="AI39" s="786"/>
      <c r="AJ39" s="786"/>
      <c r="AK39" s="786"/>
      <c r="AL39" s="786"/>
      <c r="AM39" s="786"/>
      <c r="AN39" s="772"/>
    </row>
    <row r="40" spans="1:40" ht="15.75" customHeight="1">
      <c r="A40" s="255" t="s">
        <v>396</v>
      </c>
      <c r="B40" s="2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839" t="s">
        <v>397</v>
      </c>
      <c r="Z40" s="690"/>
      <c r="AA40" s="690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</row>
    <row r="41" spans="1:40" ht="15.75" customHeight="1">
      <c r="A41" s="157"/>
      <c r="B41" s="2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</row>
    <row r="42" spans="1:40" ht="15.75" customHeight="1">
      <c r="A42" s="157"/>
      <c r="B42" s="2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</row>
    <row r="43" spans="1:40" ht="15.75" customHeight="1">
      <c r="A43" s="157"/>
      <c r="B43" s="2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</row>
    <row r="44" spans="1:40" ht="15.75" customHeight="1">
      <c r="A44" s="157"/>
      <c r="B44" s="2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</row>
    <row r="45" spans="1:40" ht="15.75" customHeight="1">
      <c r="A45" s="157"/>
      <c r="B45" s="2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</row>
    <row r="46" spans="1:40" ht="15.75" customHeight="1">
      <c r="A46" s="157"/>
      <c r="B46" s="2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</row>
    <row r="47" spans="1:40" ht="15.75" customHeight="1">
      <c r="A47" s="157"/>
      <c r="B47" s="2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</row>
    <row r="48" spans="1:40" ht="15.75" customHeight="1">
      <c r="A48" s="157"/>
      <c r="B48" s="2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</row>
    <row r="49" spans="1:40" ht="15.75" customHeight="1">
      <c r="A49" s="157"/>
      <c r="B49" s="2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</row>
    <row r="50" spans="1:40" ht="15.75" customHeight="1">
      <c r="A50" s="157"/>
      <c r="B50" s="2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</row>
    <row r="51" spans="1:40" ht="15.75" customHeight="1">
      <c r="A51" s="157"/>
      <c r="B51" s="2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</row>
    <row r="52" spans="1:40" ht="15.75" customHeight="1">
      <c r="A52" s="157"/>
      <c r="B52" s="2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</row>
    <row r="53" spans="1:40" ht="15.75" customHeight="1">
      <c r="A53" s="157"/>
      <c r="B53" s="2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</row>
    <row r="54" spans="1:40" ht="15.75" customHeight="1">
      <c r="A54" s="157"/>
      <c r="B54" s="2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</row>
    <row r="55" spans="1:40" ht="15.75" customHeight="1">
      <c r="A55" s="157"/>
      <c r="B55" s="2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</row>
    <row r="56" spans="1:40" ht="15.75" customHeight="1">
      <c r="A56" s="157"/>
      <c r="B56" s="2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</row>
    <row r="57" spans="1:40" ht="15.75" customHeight="1">
      <c r="A57" s="157"/>
      <c r="B57" s="2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</row>
    <row r="58" spans="1:40" ht="15.75" customHeight="1">
      <c r="A58" s="157"/>
      <c r="B58" s="2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</row>
    <row r="59" spans="1:40" ht="15.75" customHeight="1">
      <c r="A59" s="157"/>
      <c r="B59" s="2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</row>
    <row r="60" spans="1:40" ht="15.75" customHeight="1">
      <c r="A60" s="157"/>
      <c r="B60" s="2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</row>
    <row r="61" spans="1:40" ht="15.75" customHeight="1">
      <c r="A61" s="157"/>
      <c r="B61" s="2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</row>
    <row r="62" spans="1:40" ht="15.75" customHeight="1">
      <c r="A62" s="157"/>
      <c r="B62" s="2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</row>
    <row r="63" spans="1:40" ht="15.75" customHeight="1">
      <c r="A63" s="157"/>
      <c r="B63" s="2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</row>
    <row r="64" spans="1:40" ht="15.75" customHeight="1">
      <c r="A64" s="157"/>
      <c r="B64" s="2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</row>
    <row r="65" spans="1:40" ht="15.75" customHeight="1">
      <c r="A65" s="157"/>
      <c r="B65" s="2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</row>
    <row r="66" spans="1:40" ht="15.75" customHeight="1">
      <c r="A66" s="157"/>
      <c r="B66" s="2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</row>
    <row r="67" spans="1:40" ht="15.75" customHeight="1">
      <c r="A67" s="157"/>
      <c r="B67" s="2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</row>
    <row r="68" spans="1:40" ht="15.75" customHeight="1">
      <c r="A68" s="157"/>
      <c r="B68" s="2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</row>
    <row r="69" spans="1:40" ht="15.75" customHeight="1">
      <c r="A69" s="157"/>
      <c r="B69" s="2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</row>
    <row r="70" spans="1:40" ht="15.75" customHeight="1">
      <c r="A70" s="157"/>
      <c r="B70" s="2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</row>
    <row r="71" spans="1:40" ht="15.75" customHeight="1">
      <c r="A71" s="157"/>
      <c r="B71" s="2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</row>
    <row r="72" spans="1:40" ht="15.75" customHeight="1">
      <c r="A72" s="157"/>
      <c r="B72" s="2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</row>
    <row r="73" spans="1:40" ht="15.75" customHeight="1">
      <c r="A73" s="157"/>
      <c r="B73" s="2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</row>
    <row r="74" spans="1:40" ht="15.75" customHeight="1">
      <c r="A74" s="157"/>
      <c r="B74" s="2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</row>
    <row r="75" spans="1:40" ht="15.75" customHeight="1">
      <c r="A75" s="157"/>
      <c r="B75" s="2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</row>
    <row r="76" spans="1:40" ht="15.75" customHeight="1">
      <c r="A76" s="157"/>
      <c r="B76" s="2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</row>
    <row r="77" spans="1:40" ht="15.75" customHeight="1">
      <c r="A77" s="157"/>
      <c r="B77" s="2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</row>
    <row r="78" spans="1:40" ht="15.75" customHeight="1">
      <c r="A78" s="157"/>
      <c r="B78" s="2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</row>
    <row r="79" spans="1:40" ht="15.75" customHeight="1">
      <c r="A79" s="157"/>
      <c r="B79" s="2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</row>
    <row r="80" spans="1:40" ht="15.75" customHeight="1">
      <c r="A80" s="157"/>
      <c r="B80" s="2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</row>
    <row r="81" spans="1:40" ht="15.75" customHeight="1">
      <c r="A81" s="157"/>
      <c r="B81" s="2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</row>
    <row r="82" spans="1:40" ht="15.75" customHeight="1">
      <c r="A82" s="157"/>
      <c r="B82" s="2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</row>
    <row r="83" spans="1:40" ht="15.75" customHeight="1">
      <c r="A83" s="157"/>
      <c r="B83" s="2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</row>
    <row r="84" spans="1:40" ht="15.75" customHeight="1">
      <c r="A84" s="157"/>
      <c r="B84" s="2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</row>
    <row r="85" spans="1:40" ht="15.75" customHeight="1">
      <c r="A85" s="157"/>
      <c r="B85" s="2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</row>
    <row r="86" spans="1:40" ht="15.75" customHeight="1">
      <c r="A86" s="157"/>
      <c r="B86" s="2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</row>
    <row r="87" spans="1:40" ht="15.75" customHeight="1">
      <c r="A87" s="157"/>
      <c r="B87" s="2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</row>
    <row r="88" spans="1:40" ht="15.75" customHeight="1">
      <c r="A88" s="157"/>
      <c r="B88" s="2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</row>
    <row r="89" spans="1:40" ht="15.75" customHeight="1">
      <c r="A89" s="157"/>
      <c r="B89" s="2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</row>
    <row r="90" spans="1:40" ht="15.75" customHeight="1">
      <c r="A90" s="157"/>
      <c r="B90" s="2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spans="1:40" ht="15.75" customHeight="1">
      <c r="A91" s="157"/>
      <c r="B91" s="2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spans="1:40" ht="15.75" customHeight="1">
      <c r="A92" s="157"/>
      <c r="B92" s="2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spans="1:40" ht="15.75" customHeight="1">
      <c r="A93" s="157"/>
      <c r="B93" s="2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spans="1:40" ht="15.75" customHeight="1">
      <c r="A94" s="157"/>
      <c r="B94" s="2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spans="1:40" ht="15.75" customHeight="1">
      <c r="A95" s="157"/>
      <c r="B95" s="2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spans="1:40" ht="15.75" customHeight="1">
      <c r="A96" s="157"/>
      <c r="B96" s="2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spans="1:40" ht="15.75" customHeight="1">
      <c r="A97" s="157"/>
      <c r="B97" s="2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ht="15.75" customHeight="1">
      <c r="A98" s="157"/>
      <c r="B98" s="2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spans="1:40" ht="15.75" customHeight="1">
      <c r="A99" s="157"/>
      <c r="B99" s="2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spans="1:40" ht="15.75" customHeight="1">
      <c r="A100" s="157"/>
      <c r="B100" s="2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spans="1:40" ht="15.75" customHeight="1">
      <c r="A101" s="157"/>
      <c r="B101" s="2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spans="1:40" ht="15.75" customHeight="1">
      <c r="A102" s="157"/>
      <c r="B102" s="2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spans="1:40" ht="15.75" customHeight="1">
      <c r="A103" s="157"/>
      <c r="B103" s="2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spans="1:40" ht="15.75" customHeight="1">
      <c r="A104" s="157"/>
      <c r="B104" s="2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spans="1:40" ht="15.75" customHeight="1">
      <c r="A105" s="157"/>
      <c r="B105" s="2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spans="1:40" ht="15.75" customHeight="1">
      <c r="A106" s="157"/>
      <c r="B106" s="2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spans="1:40" ht="15.75" customHeight="1">
      <c r="A107" s="157"/>
      <c r="B107" s="2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spans="1:40" ht="15.75" customHeight="1">
      <c r="A108" s="157"/>
      <c r="B108" s="2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spans="1:40" ht="15.75" customHeight="1">
      <c r="A109" s="157"/>
      <c r="B109" s="2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spans="1:40" ht="15.75" customHeight="1">
      <c r="A110" s="157"/>
      <c r="B110" s="2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spans="1:40" ht="15.75" customHeight="1">
      <c r="A111" s="157"/>
      <c r="B111" s="2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spans="1:40" ht="15.75" customHeight="1">
      <c r="A112" s="157"/>
      <c r="B112" s="2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spans="1:40" ht="15.75" customHeight="1">
      <c r="A113" s="157"/>
      <c r="B113" s="2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spans="1:40" ht="15.75" customHeight="1">
      <c r="A114" s="157"/>
      <c r="B114" s="2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spans="1:40" ht="15.75" customHeight="1">
      <c r="A115" s="157"/>
      <c r="B115" s="2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spans="1:40" ht="15.75" customHeight="1">
      <c r="A116" s="157"/>
      <c r="B116" s="2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spans="1:40" ht="15.75" customHeight="1">
      <c r="A117" s="157"/>
      <c r="B117" s="2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spans="1:40" ht="15.75" customHeight="1">
      <c r="A118" s="157"/>
      <c r="B118" s="2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spans="1:40" ht="15.75" customHeight="1">
      <c r="A119" s="157"/>
      <c r="B119" s="2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spans="1:40" ht="15.75" customHeight="1">
      <c r="A120" s="157"/>
      <c r="B120" s="2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spans="1:40" ht="15.75" customHeight="1">
      <c r="A121" s="157"/>
      <c r="B121" s="2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spans="1:40" ht="15.75" customHeight="1">
      <c r="A122" s="157"/>
      <c r="B122" s="2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spans="1:40" ht="15.75" customHeight="1">
      <c r="A123" s="157"/>
      <c r="B123" s="2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spans="1:40" ht="15.75" customHeight="1">
      <c r="A124" s="157"/>
      <c r="B124" s="2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2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2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2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2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2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2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2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2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2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2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2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2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2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2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2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2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2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2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2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2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2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2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2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2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2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2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2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2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2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2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2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2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2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2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2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2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2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2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2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2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2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2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2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2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2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2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2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2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2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2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2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2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2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2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2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2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2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2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2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2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2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2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2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2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2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2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2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2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2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2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2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2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2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2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2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2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2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2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2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2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2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2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2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2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2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2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2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2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2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2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2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2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2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2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2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2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2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2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2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2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2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2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2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157"/>
      <c r="B228" s="2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15.75" customHeight="1">
      <c r="A229" s="157"/>
      <c r="B229" s="2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15.75" customHeight="1">
      <c r="A230" s="157"/>
      <c r="B230" s="2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15.75" customHeight="1">
      <c r="A231" s="157"/>
      <c r="B231" s="2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15.75" customHeight="1">
      <c r="A232" s="157"/>
      <c r="B232" s="2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15.75" customHeight="1">
      <c r="A233" s="157"/>
      <c r="B233" s="2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15.75" customHeight="1">
      <c r="A234" s="157"/>
      <c r="B234" s="2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15.75" customHeight="1">
      <c r="A235" s="157"/>
      <c r="B235" s="2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15.75" customHeight="1">
      <c r="A236" s="157"/>
      <c r="B236" s="2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15.75" customHeight="1">
      <c r="A237" s="157"/>
      <c r="B237" s="2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15.75" customHeight="1">
      <c r="A238" s="157"/>
      <c r="B238" s="2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15.75" customHeight="1">
      <c r="A239" s="157"/>
      <c r="B239" s="2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15.75" customHeight="1">
      <c r="A240" s="157"/>
      <c r="B240" s="2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spans="1:40" ht="15.75" customHeight="1">
      <c r="A241" s="512"/>
      <c r="B241" s="512"/>
      <c r="C241" s="512"/>
      <c r="D241" s="512"/>
      <c r="E241" s="512"/>
      <c r="F241" s="512"/>
      <c r="G241" s="512"/>
      <c r="H241" s="512"/>
      <c r="I241" s="512"/>
      <c r="J241" s="512"/>
      <c r="K241" s="512"/>
      <c r="L241" s="512"/>
      <c r="M241" s="512"/>
      <c r="N241" s="512"/>
      <c r="O241" s="512"/>
      <c r="P241" s="512"/>
      <c r="Q241" s="512"/>
      <c r="R241" s="512"/>
      <c r="S241" s="512"/>
      <c r="T241" s="512"/>
      <c r="U241" s="512"/>
      <c r="V241" s="512"/>
      <c r="W241" s="512"/>
      <c r="X241" s="512"/>
      <c r="Y241" s="512"/>
      <c r="Z241" s="512"/>
      <c r="AA241" s="512"/>
      <c r="AB241" s="512"/>
      <c r="AC241" s="512"/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</row>
    <row r="242" spans="1:40" ht="15.75" customHeight="1">
      <c r="A242" s="512"/>
      <c r="B242" s="512"/>
      <c r="C242" s="512"/>
      <c r="D242" s="512"/>
      <c r="E242" s="512"/>
      <c r="F242" s="512"/>
      <c r="G242" s="512"/>
      <c r="H242" s="512"/>
      <c r="I242" s="512"/>
      <c r="J242" s="512"/>
      <c r="K242" s="512"/>
      <c r="L242" s="512"/>
      <c r="M242" s="512"/>
      <c r="N242" s="512"/>
      <c r="O242" s="512"/>
      <c r="P242" s="512"/>
      <c r="Q242" s="512"/>
      <c r="R242" s="512"/>
      <c r="S242" s="512"/>
      <c r="T242" s="512"/>
      <c r="U242" s="512"/>
      <c r="V242" s="512"/>
      <c r="W242" s="512"/>
      <c r="X242" s="512"/>
      <c r="Y242" s="512"/>
      <c r="Z242" s="512"/>
      <c r="AA242" s="512"/>
      <c r="AB242" s="512"/>
      <c r="AC242" s="512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</row>
    <row r="243" spans="1:40" ht="15.75" customHeight="1">
      <c r="A243" s="512"/>
      <c r="B243" s="512"/>
      <c r="C243" s="512"/>
      <c r="D243" s="512"/>
      <c r="E243" s="512"/>
      <c r="F243" s="512"/>
      <c r="G243" s="512"/>
      <c r="H243" s="512"/>
      <c r="I243" s="512"/>
      <c r="J243" s="512"/>
      <c r="K243" s="512"/>
      <c r="L243" s="512"/>
      <c r="M243" s="512"/>
      <c r="N243" s="512"/>
      <c r="O243" s="512"/>
      <c r="P243" s="512"/>
      <c r="Q243" s="512"/>
      <c r="R243" s="512"/>
      <c r="S243" s="512"/>
      <c r="T243" s="512"/>
      <c r="U243" s="512"/>
      <c r="V243" s="512"/>
      <c r="W243" s="512"/>
      <c r="X243" s="512"/>
      <c r="Y243" s="512"/>
      <c r="Z243" s="512"/>
      <c r="AA243" s="512"/>
      <c r="AB243" s="512"/>
      <c r="AC243" s="512"/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</row>
    <row r="244" spans="1:40" ht="15.75" customHeight="1">
      <c r="A244" s="512"/>
      <c r="B244" s="512"/>
      <c r="C244" s="512"/>
      <c r="D244" s="512"/>
      <c r="E244" s="512"/>
      <c r="F244" s="512"/>
      <c r="G244" s="512"/>
      <c r="H244" s="512"/>
      <c r="I244" s="512"/>
      <c r="J244" s="512"/>
      <c r="K244" s="512"/>
      <c r="L244" s="512"/>
      <c r="M244" s="512"/>
      <c r="N244" s="512"/>
      <c r="O244" s="512"/>
      <c r="P244" s="512"/>
      <c r="Q244" s="512"/>
      <c r="R244" s="512"/>
      <c r="S244" s="512"/>
      <c r="T244" s="512"/>
      <c r="U244" s="512"/>
      <c r="V244" s="512"/>
      <c r="W244" s="512"/>
      <c r="X244" s="512"/>
      <c r="Y244" s="512"/>
      <c r="Z244" s="512"/>
      <c r="AA244" s="512"/>
      <c r="AB244" s="512"/>
      <c r="AC244" s="512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</row>
    <row r="245" spans="1:40" ht="15.75" customHeight="1">
      <c r="A245" s="512"/>
      <c r="B245" s="512"/>
      <c r="C245" s="512"/>
      <c r="D245" s="512"/>
      <c r="E245" s="512"/>
      <c r="F245" s="512"/>
      <c r="G245" s="512"/>
      <c r="H245" s="512"/>
      <c r="I245" s="512"/>
      <c r="J245" s="512"/>
      <c r="K245" s="512"/>
      <c r="L245" s="512"/>
      <c r="M245" s="512"/>
      <c r="N245" s="512"/>
      <c r="O245" s="512"/>
      <c r="P245" s="512"/>
      <c r="Q245" s="512"/>
      <c r="R245" s="512"/>
      <c r="S245" s="512"/>
      <c r="T245" s="512"/>
      <c r="U245" s="512"/>
      <c r="V245" s="512"/>
      <c r="W245" s="512"/>
      <c r="X245" s="512"/>
      <c r="Y245" s="512"/>
      <c r="Z245" s="512"/>
      <c r="AA245" s="512"/>
      <c r="AB245" s="512"/>
      <c r="AC245" s="512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</row>
    <row r="246" spans="1:40" ht="15.75" customHeight="1">
      <c r="A246" s="512"/>
      <c r="B246" s="512"/>
      <c r="C246" s="512"/>
      <c r="D246" s="512"/>
      <c r="E246" s="512"/>
      <c r="F246" s="512"/>
      <c r="G246" s="512"/>
      <c r="H246" s="512"/>
      <c r="I246" s="512"/>
      <c r="J246" s="512"/>
      <c r="K246" s="512"/>
      <c r="L246" s="512"/>
      <c r="M246" s="512"/>
      <c r="N246" s="512"/>
      <c r="O246" s="512"/>
      <c r="P246" s="512"/>
      <c r="Q246" s="512"/>
      <c r="R246" s="512"/>
      <c r="S246" s="512"/>
      <c r="T246" s="512"/>
      <c r="U246" s="512"/>
      <c r="V246" s="512"/>
      <c r="W246" s="512"/>
      <c r="X246" s="512"/>
      <c r="Y246" s="512"/>
      <c r="Z246" s="512"/>
      <c r="AA246" s="512"/>
      <c r="AB246" s="512"/>
      <c r="AC246" s="512"/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</row>
    <row r="247" spans="1:40" ht="15.75" customHeight="1">
      <c r="A247" s="512"/>
      <c r="B247" s="512"/>
      <c r="C247" s="512"/>
      <c r="D247" s="512"/>
      <c r="E247" s="512"/>
      <c r="F247" s="512"/>
      <c r="G247" s="512"/>
      <c r="H247" s="512"/>
      <c r="I247" s="512"/>
      <c r="J247" s="512"/>
      <c r="K247" s="512"/>
      <c r="L247" s="512"/>
      <c r="M247" s="512"/>
      <c r="N247" s="512"/>
      <c r="O247" s="512"/>
      <c r="P247" s="512"/>
      <c r="Q247" s="512"/>
      <c r="R247" s="512"/>
      <c r="S247" s="512"/>
      <c r="T247" s="512"/>
      <c r="U247" s="512"/>
      <c r="V247" s="512"/>
      <c r="W247" s="512"/>
      <c r="X247" s="512"/>
      <c r="Y247" s="512"/>
      <c r="Z247" s="512"/>
      <c r="AA247" s="512"/>
      <c r="AB247" s="512"/>
      <c r="AC247" s="512"/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</row>
    <row r="248" spans="1:40" ht="15.75" customHeight="1">
      <c r="A248" s="512"/>
      <c r="B248" s="512"/>
      <c r="C248" s="512"/>
      <c r="D248" s="512"/>
      <c r="E248" s="512"/>
      <c r="F248" s="512"/>
      <c r="G248" s="512"/>
      <c r="H248" s="512"/>
      <c r="I248" s="512"/>
      <c r="J248" s="512"/>
      <c r="K248" s="512"/>
      <c r="L248" s="512"/>
      <c r="M248" s="512"/>
      <c r="N248" s="512"/>
      <c r="O248" s="512"/>
      <c r="P248" s="512"/>
      <c r="Q248" s="512"/>
      <c r="R248" s="512"/>
      <c r="S248" s="512"/>
      <c r="T248" s="512"/>
      <c r="U248" s="512"/>
      <c r="V248" s="512"/>
      <c r="W248" s="512"/>
      <c r="X248" s="512"/>
      <c r="Y248" s="512"/>
      <c r="Z248" s="512"/>
      <c r="AA248" s="512"/>
      <c r="AB248" s="512"/>
      <c r="AC248" s="512"/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</row>
    <row r="249" spans="1:40" ht="15.75" customHeight="1">
      <c r="A249" s="512"/>
      <c r="B249" s="512"/>
      <c r="C249" s="512"/>
      <c r="D249" s="512"/>
      <c r="E249" s="512"/>
      <c r="F249" s="512"/>
      <c r="G249" s="512"/>
      <c r="H249" s="512"/>
      <c r="I249" s="512"/>
      <c r="J249" s="512"/>
      <c r="K249" s="512"/>
      <c r="L249" s="512"/>
      <c r="M249" s="512"/>
      <c r="N249" s="512"/>
      <c r="O249" s="512"/>
      <c r="P249" s="512"/>
      <c r="Q249" s="512"/>
      <c r="R249" s="512"/>
      <c r="S249" s="512"/>
      <c r="T249" s="512"/>
      <c r="U249" s="512"/>
      <c r="V249" s="512"/>
      <c r="W249" s="512"/>
      <c r="X249" s="512"/>
      <c r="Y249" s="512"/>
      <c r="Z249" s="512"/>
      <c r="AA249" s="512"/>
      <c r="AB249" s="512"/>
      <c r="AC249" s="512"/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</row>
    <row r="250" spans="1:40" ht="15.75" customHeight="1">
      <c r="A250" s="512"/>
      <c r="B250" s="512"/>
      <c r="C250" s="512"/>
      <c r="D250" s="512"/>
      <c r="E250" s="512"/>
      <c r="F250" s="512"/>
      <c r="G250" s="512"/>
      <c r="H250" s="512"/>
      <c r="I250" s="512"/>
      <c r="J250" s="512"/>
      <c r="K250" s="512"/>
      <c r="L250" s="512"/>
      <c r="M250" s="512"/>
      <c r="N250" s="512"/>
      <c r="O250" s="512"/>
      <c r="P250" s="512"/>
      <c r="Q250" s="512"/>
      <c r="R250" s="512"/>
      <c r="S250" s="512"/>
      <c r="T250" s="512"/>
      <c r="U250" s="512"/>
      <c r="V250" s="512"/>
      <c r="W250" s="512"/>
      <c r="X250" s="512"/>
      <c r="Y250" s="512"/>
      <c r="Z250" s="512"/>
      <c r="AA250" s="512"/>
      <c r="AB250" s="512"/>
      <c r="AC250" s="512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</row>
    <row r="251" spans="1:40" ht="15.75" customHeight="1">
      <c r="A251" s="512"/>
      <c r="B251" s="512"/>
      <c r="C251" s="512"/>
      <c r="D251" s="512"/>
      <c r="E251" s="512"/>
      <c r="F251" s="512"/>
      <c r="G251" s="512"/>
      <c r="H251" s="512"/>
      <c r="I251" s="512"/>
      <c r="J251" s="512"/>
      <c r="K251" s="512"/>
      <c r="L251" s="512"/>
      <c r="M251" s="512"/>
      <c r="N251" s="512"/>
      <c r="O251" s="512"/>
      <c r="P251" s="512"/>
      <c r="Q251" s="512"/>
      <c r="R251" s="512"/>
      <c r="S251" s="512"/>
      <c r="T251" s="512"/>
      <c r="U251" s="512"/>
      <c r="V251" s="512"/>
      <c r="W251" s="512"/>
      <c r="X251" s="512"/>
      <c r="Y251" s="512"/>
      <c r="Z251" s="512"/>
      <c r="AA251" s="512"/>
      <c r="AB251" s="512"/>
      <c r="AC251" s="512"/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</row>
    <row r="252" spans="1:40" ht="15.75" customHeight="1">
      <c r="A252" s="512"/>
      <c r="B252" s="512"/>
      <c r="C252" s="512"/>
      <c r="D252" s="512"/>
      <c r="E252" s="512"/>
      <c r="F252" s="512"/>
      <c r="G252" s="512"/>
      <c r="H252" s="512"/>
      <c r="I252" s="512"/>
      <c r="J252" s="512"/>
      <c r="K252" s="512"/>
      <c r="L252" s="512"/>
      <c r="M252" s="512"/>
      <c r="N252" s="512"/>
      <c r="O252" s="512"/>
      <c r="P252" s="512"/>
      <c r="Q252" s="512"/>
      <c r="R252" s="512"/>
      <c r="S252" s="512"/>
      <c r="T252" s="512"/>
      <c r="U252" s="512"/>
      <c r="V252" s="512"/>
      <c r="W252" s="512"/>
      <c r="X252" s="512"/>
      <c r="Y252" s="512"/>
      <c r="Z252" s="512"/>
      <c r="AA252" s="512"/>
      <c r="AB252" s="512"/>
      <c r="AC252" s="512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</row>
    <row r="253" spans="1:40" ht="15.75" customHeight="1">
      <c r="A253" s="512"/>
      <c r="B253" s="512"/>
      <c r="C253" s="512"/>
      <c r="D253" s="512"/>
      <c r="E253" s="512"/>
      <c r="F253" s="512"/>
      <c r="G253" s="512"/>
      <c r="H253" s="512"/>
      <c r="I253" s="512"/>
      <c r="J253" s="512"/>
      <c r="K253" s="512"/>
      <c r="L253" s="512"/>
      <c r="M253" s="512"/>
      <c r="N253" s="512"/>
      <c r="O253" s="512"/>
      <c r="P253" s="512"/>
      <c r="Q253" s="512"/>
      <c r="R253" s="512"/>
      <c r="S253" s="512"/>
      <c r="T253" s="512"/>
      <c r="U253" s="512"/>
      <c r="V253" s="512"/>
      <c r="W253" s="512"/>
      <c r="X253" s="512"/>
      <c r="Y253" s="512"/>
      <c r="Z253" s="512"/>
      <c r="AA253" s="512"/>
      <c r="AB253" s="512"/>
      <c r="AC253" s="512"/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</row>
    <row r="254" spans="1:40" ht="15.75" customHeight="1">
      <c r="A254" s="512"/>
      <c r="B254" s="512"/>
      <c r="C254" s="512"/>
      <c r="D254" s="512"/>
      <c r="E254" s="512"/>
      <c r="F254" s="512"/>
      <c r="G254" s="512"/>
      <c r="H254" s="512"/>
      <c r="I254" s="512"/>
      <c r="J254" s="512"/>
      <c r="K254" s="512"/>
      <c r="L254" s="512"/>
      <c r="M254" s="512"/>
      <c r="N254" s="512"/>
      <c r="O254" s="512"/>
      <c r="P254" s="512"/>
      <c r="Q254" s="512"/>
      <c r="R254" s="512"/>
      <c r="S254" s="512"/>
      <c r="T254" s="512"/>
      <c r="U254" s="512"/>
      <c r="V254" s="512"/>
      <c r="W254" s="512"/>
      <c r="X254" s="512"/>
      <c r="Y254" s="512"/>
      <c r="Z254" s="512"/>
      <c r="AA254" s="512"/>
      <c r="AB254" s="512"/>
      <c r="AC254" s="512"/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</row>
    <row r="255" spans="1:40" ht="15.75" customHeight="1">
      <c r="A255" s="512"/>
      <c r="B255" s="512"/>
      <c r="C255" s="512"/>
      <c r="D255" s="512"/>
      <c r="E255" s="512"/>
      <c r="F255" s="512"/>
      <c r="G255" s="512"/>
      <c r="H255" s="512"/>
      <c r="I255" s="512"/>
      <c r="J255" s="512"/>
      <c r="K255" s="512"/>
      <c r="L255" s="512"/>
      <c r="M255" s="512"/>
      <c r="N255" s="512"/>
      <c r="O255" s="512"/>
      <c r="P255" s="512"/>
      <c r="Q255" s="512"/>
      <c r="R255" s="512"/>
      <c r="S255" s="512"/>
      <c r="T255" s="512"/>
      <c r="U255" s="512"/>
      <c r="V255" s="512"/>
      <c r="W255" s="512"/>
      <c r="X255" s="512"/>
      <c r="Y255" s="512"/>
      <c r="Z255" s="512"/>
      <c r="AA255" s="512"/>
      <c r="AB255" s="512"/>
      <c r="AC255" s="512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</row>
    <row r="256" spans="1:40" ht="15.75" customHeight="1">
      <c r="A256" s="512"/>
      <c r="B256" s="512"/>
      <c r="C256" s="512"/>
      <c r="D256" s="512"/>
      <c r="E256" s="512"/>
      <c r="F256" s="512"/>
      <c r="G256" s="512"/>
      <c r="H256" s="512"/>
      <c r="I256" s="512"/>
      <c r="J256" s="512"/>
      <c r="K256" s="512"/>
      <c r="L256" s="512"/>
      <c r="M256" s="512"/>
      <c r="N256" s="512"/>
      <c r="O256" s="512"/>
      <c r="P256" s="512"/>
      <c r="Q256" s="512"/>
      <c r="R256" s="512"/>
      <c r="S256" s="512"/>
      <c r="T256" s="512"/>
      <c r="U256" s="512"/>
      <c r="V256" s="512"/>
      <c r="W256" s="512"/>
      <c r="X256" s="512"/>
      <c r="Y256" s="512"/>
      <c r="Z256" s="512"/>
      <c r="AA256" s="512"/>
      <c r="AB256" s="512"/>
      <c r="AC256" s="512"/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</row>
    <row r="257" spans="1:40" ht="15.75" customHeight="1">
      <c r="A257" s="512"/>
      <c r="B257" s="512"/>
      <c r="C257" s="512"/>
      <c r="D257" s="512"/>
      <c r="E257" s="512"/>
      <c r="F257" s="512"/>
      <c r="G257" s="512"/>
      <c r="H257" s="512"/>
      <c r="I257" s="512"/>
      <c r="J257" s="512"/>
      <c r="K257" s="512"/>
      <c r="L257" s="512"/>
      <c r="M257" s="512"/>
      <c r="N257" s="512"/>
      <c r="O257" s="512"/>
      <c r="P257" s="512"/>
      <c r="Q257" s="512"/>
      <c r="R257" s="512"/>
      <c r="S257" s="512"/>
      <c r="T257" s="512"/>
      <c r="U257" s="512"/>
      <c r="V257" s="512"/>
      <c r="W257" s="512"/>
      <c r="X257" s="512"/>
      <c r="Y257" s="512"/>
      <c r="Z257" s="512"/>
      <c r="AA257" s="512"/>
      <c r="AB257" s="512"/>
      <c r="AC257" s="512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</row>
    <row r="258" spans="1:40" ht="15.75" customHeight="1">
      <c r="A258" s="512"/>
      <c r="B258" s="512"/>
      <c r="C258" s="512"/>
      <c r="D258" s="512"/>
      <c r="E258" s="512"/>
      <c r="F258" s="512"/>
      <c r="G258" s="512"/>
      <c r="H258" s="512"/>
      <c r="I258" s="512"/>
      <c r="J258" s="512"/>
      <c r="K258" s="512"/>
      <c r="L258" s="512"/>
      <c r="M258" s="512"/>
      <c r="N258" s="512"/>
      <c r="O258" s="512"/>
      <c r="P258" s="512"/>
      <c r="Q258" s="512"/>
      <c r="R258" s="512"/>
      <c r="S258" s="512"/>
      <c r="T258" s="512"/>
      <c r="U258" s="512"/>
      <c r="V258" s="512"/>
      <c r="W258" s="512"/>
      <c r="X258" s="512"/>
      <c r="Y258" s="512"/>
      <c r="Z258" s="512"/>
      <c r="AA258" s="512"/>
      <c r="AB258" s="512"/>
      <c r="AC258" s="512"/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</row>
    <row r="259" spans="1:40" ht="15.75" customHeight="1">
      <c r="A259" s="512"/>
      <c r="B259" s="512"/>
      <c r="C259" s="512"/>
      <c r="D259" s="512"/>
      <c r="E259" s="512"/>
      <c r="F259" s="512"/>
      <c r="G259" s="512"/>
      <c r="H259" s="512"/>
      <c r="I259" s="512"/>
      <c r="J259" s="512"/>
      <c r="K259" s="512"/>
      <c r="L259" s="512"/>
      <c r="M259" s="512"/>
      <c r="N259" s="512"/>
      <c r="O259" s="512"/>
      <c r="P259" s="512"/>
      <c r="Q259" s="512"/>
      <c r="R259" s="512"/>
      <c r="S259" s="512"/>
      <c r="T259" s="512"/>
      <c r="U259" s="512"/>
      <c r="V259" s="512"/>
      <c r="W259" s="512"/>
      <c r="X259" s="512"/>
      <c r="Y259" s="512"/>
      <c r="Z259" s="512"/>
      <c r="AA259" s="512"/>
      <c r="AB259" s="512"/>
      <c r="AC259" s="512"/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</row>
    <row r="260" spans="1:40" ht="15.75" customHeight="1">
      <c r="A260" s="512"/>
      <c r="B260" s="512"/>
      <c r="C260" s="512"/>
      <c r="D260" s="512"/>
      <c r="E260" s="512"/>
      <c r="F260" s="512"/>
      <c r="G260" s="512"/>
      <c r="H260" s="512"/>
      <c r="I260" s="512"/>
      <c r="J260" s="512"/>
      <c r="K260" s="512"/>
      <c r="L260" s="512"/>
      <c r="M260" s="512"/>
      <c r="N260" s="512"/>
      <c r="O260" s="512"/>
      <c r="P260" s="512"/>
      <c r="Q260" s="512"/>
      <c r="R260" s="512"/>
      <c r="S260" s="512"/>
      <c r="T260" s="512"/>
      <c r="U260" s="512"/>
      <c r="V260" s="512"/>
      <c r="W260" s="512"/>
      <c r="X260" s="512"/>
      <c r="Y260" s="512"/>
      <c r="Z260" s="512"/>
      <c r="AA260" s="512"/>
      <c r="AB260" s="512"/>
      <c r="AC260" s="512"/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</row>
    <row r="261" spans="1:40" ht="15.75" customHeight="1">
      <c r="A261" s="512"/>
      <c r="B261" s="512"/>
      <c r="C261" s="512"/>
      <c r="D261" s="512"/>
      <c r="E261" s="512"/>
      <c r="F261" s="512"/>
      <c r="G261" s="512"/>
      <c r="H261" s="512"/>
      <c r="I261" s="512"/>
      <c r="J261" s="512"/>
      <c r="K261" s="512"/>
      <c r="L261" s="512"/>
      <c r="M261" s="512"/>
      <c r="N261" s="512"/>
      <c r="O261" s="512"/>
      <c r="P261" s="512"/>
      <c r="Q261" s="512"/>
      <c r="R261" s="512"/>
      <c r="S261" s="512"/>
      <c r="T261" s="512"/>
      <c r="U261" s="512"/>
      <c r="V261" s="512"/>
      <c r="W261" s="512"/>
      <c r="X261" s="512"/>
      <c r="Y261" s="512"/>
      <c r="Z261" s="512"/>
      <c r="AA261" s="512"/>
      <c r="AB261" s="512"/>
      <c r="AC261" s="512"/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</row>
    <row r="262" spans="1:40" ht="15.75" customHeight="1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</row>
    <row r="263" spans="1:40" ht="15.75" customHeight="1">
      <c r="A263" s="512"/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2"/>
      <c r="Z263" s="512"/>
      <c r="AA263" s="512"/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</row>
    <row r="264" spans="1:40" ht="15.75" customHeight="1">
      <c r="A264" s="512"/>
      <c r="B264" s="512"/>
      <c r="C264" s="512"/>
      <c r="D264" s="512"/>
      <c r="E264" s="512"/>
      <c r="F264" s="512"/>
      <c r="G264" s="512"/>
      <c r="H264" s="512"/>
      <c r="I264" s="512"/>
      <c r="J264" s="512"/>
      <c r="K264" s="512"/>
      <c r="L264" s="512"/>
      <c r="M264" s="512"/>
      <c r="N264" s="512"/>
      <c r="O264" s="512"/>
      <c r="P264" s="512"/>
      <c r="Q264" s="512"/>
      <c r="R264" s="512"/>
      <c r="S264" s="512"/>
      <c r="T264" s="512"/>
      <c r="U264" s="512"/>
      <c r="V264" s="512"/>
      <c r="W264" s="512"/>
      <c r="X264" s="512"/>
      <c r="Y264" s="512"/>
      <c r="Z264" s="512"/>
      <c r="AA264" s="512"/>
      <c r="AB264" s="512"/>
      <c r="AC264" s="512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</row>
    <row r="265" spans="1:40" ht="15.75" customHeight="1">
      <c r="A265" s="512"/>
      <c r="B265" s="512"/>
      <c r="C265" s="512"/>
      <c r="D265" s="512"/>
      <c r="E265" s="512"/>
      <c r="F265" s="512"/>
      <c r="G265" s="512"/>
      <c r="H265" s="512"/>
      <c r="I265" s="512"/>
      <c r="J265" s="512"/>
      <c r="K265" s="512"/>
      <c r="L265" s="512"/>
      <c r="M265" s="512"/>
      <c r="N265" s="512"/>
      <c r="O265" s="512"/>
      <c r="P265" s="512"/>
      <c r="Q265" s="512"/>
      <c r="R265" s="512"/>
      <c r="S265" s="512"/>
      <c r="T265" s="512"/>
      <c r="U265" s="512"/>
      <c r="V265" s="512"/>
      <c r="W265" s="512"/>
      <c r="X265" s="512"/>
      <c r="Y265" s="512"/>
      <c r="Z265" s="512"/>
      <c r="AA265" s="512"/>
      <c r="AB265" s="512"/>
      <c r="AC265" s="512"/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</row>
    <row r="266" spans="1:40" ht="15.75" customHeight="1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</row>
    <row r="267" spans="1:40" ht="15.75" customHeight="1">
      <c r="A267" s="512"/>
      <c r="B267" s="512"/>
      <c r="C267" s="512"/>
      <c r="D267" s="512"/>
      <c r="E267" s="512"/>
      <c r="F267" s="512"/>
      <c r="G267" s="512"/>
      <c r="H267" s="512"/>
      <c r="I267" s="512"/>
      <c r="J267" s="512"/>
      <c r="K267" s="512"/>
      <c r="L267" s="512"/>
      <c r="M267" s="512"/>
      <c r="N267" s="512"/>
      <c r="O267" s="512"/>
      <c r="P267" s="512"/>
      <c r="Q267" s="512"/>
      <c r="R267" s="512"/>
      <c r="S267" s="512"/>
      <c r="T267" s="512"/>
      <c r="U267" s="512"/>
      <c r="V267" s="512"/>
      <c r="W267" s="512"/>
      <c r="X267" s="512"/>
      <c r="Y267" s="512"/>
      <c r="Z267" s="512"/>
      <c r="AA267" s="512"/>
      <c r="AB267" s="512"/>
      <c r="AC267" s="512"/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</row>
    <row r="268" spans="1:40" ht="15.75" customHeight="1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</row>
    <row r="269" spans="1:40" ht="15.75" customHeight="1">
      <c r="A269" s="512"/>
      <c r="B269" s="512"/>
      <c r="C269" s="512"/>
      <c r="D269" s="512"/>
      <c r="E269" s="512"/>
      <c r="F269" s="512"/>
      <c r="G269" s="512"/>
      <c r="H269" s="512"/>
      <c r="I269" s="512"/>
      <c r="J269" s="512"/>
      <c r="K269" s="512"/>
      <c r="L269" s="512"/>
      <c r="M269" s="512"/>
      <c r="N269" s="512"/>
      <c r="O269" s="512"/>
      <c r="P269" s="512"/>
      <c r="Q269" s="512"/>
      <c r="R269" s="512"/>
      <c r="S269" s="512"/>
      <c r="T269" s="512"/>
      <c r="U269" s="512"/>
      <c r="V269" s="512"/>
      <c r="W269" s="512"/>
      <c r="X269" s="512"/>
      <c r="Y269" s="512"/>
      <c r="Z269" s="512"/>
      <c r="AA269" s="512"/>
      <c r="AB269" s="512"/>
      <c r="AC269" s="512"/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</row>
    <row r="270" spans="1:40" ht="15.75" customHeight="1">
      <c r="A270" s="512"/>
      <c r="B270" s="512"/>
      <c r="C270" s="512"/>
      <c r="D270" s="512"/>
      <c r="E270" s="512"/>
      <c r="F270" s="512"/>
      <c r="G270" s="512"/>
      <c r="H270" s="512"/>
      <c r="I270" s="512"/>
      <c r="J270" s="512"/>
      <c r="K270" s="512"/>
      <c r="L270" s="512"/>
      <c r="M270" s="512"/>
      <c r="N270" s="512"/>
      <c r="O270" s="512"/>
      <c r="P270" s="512"/>
      <c r="Q270" s="512"/>
      <c r="R270" s="512"/>
      <c r="S270" s="512"/>
      <c r="T270" s="512"/>
      <c r="U270" s="512"/>
      <c r="V270" s="512"/>
      <c r="W270" s="512"/>
      <c r="X270" s="512"/>
      <c r="Y270" s="512"/>
      <c r="Z270" s="512"/>
      <c r="AA270" s="512"/>
      <c r="AB270" s="512"/>
      <c r="AC270" s="512"/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</row>
    <row r="271" spans="1:40" ht="15.75" customHeight="1">
      <c r="A271" s="512"/>
      <c r="B271" s="512"/>
      <c r="C271" s="512"/>
      <c r="D271" s="512"/>
      <c r="E271" s="512"/>
      <c r="F271" s="512"/>
      <c r="G271" s="512"/>
      <c r="H271" s="512"/>
      <c r="I271" s="512"/>
      <c r="J271" s="512"/>
      <c r="K271" s="512"/>
      <c r="L271" s="512"/>
      <c r="M271" s="512"/>
      <c r="N271" s="512"/>
      <c r="O271" s="512"/>
      <c r="P271" s="512"/>
      <c r="Q271" s="512"/>
      <c r="R271" s="512"/>
      <c r="S271" s="512"/>
      <c r="T271" s="512"/>
      <c r="U271" s="512"/>
      <c r="V271" s="512"/>
      <c r="W271" s="512"/>
      <c r="X271" s="512"/>
      <c r="Y271" s="512"/>
      <c r="Z271" s="512"/>
      <c r="AA271" s="512"/>
      <c r="AB271" s="512"/>
      <c r="AC271" s="512"/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</row>
    <row r="272" spans="1:40" ht="15.75" customHeight="1">
      <c r="A272" s="512"/>
      <c r="B272" s="512"/>
      <c r="C272" s="512"/>
      <c r="D272" s="512"/>
      <c r="E272" s="512"/>
      <c r="F272" s="512"/>
      <c r="G272" s="512"/>
      <c r="H272" s="512"/>
      <c r="I272" s="512"/>
      <c r="J272" s="512"/>
      <c r="K272" s="512"/>
      <c r="L272" s="512"/>
      <c r="M272" s="512"/>
      <c r="N272" s="512"/>
      <c r="O272" s="512"/>
      <c r="P272" s="512"/>
      <c r="Q272" s="512"/>
      <c r="R272" s="512"/>
      <c r="S272" s="512"/>
      <c r="T272" s="512"/>
      <c r="U272" s="512"/>
      <c r="V272" s="512"/>
      <c r="W272" s="512"/>
      <c r="X272" s="512"/>
      <c r="Y272" s="512"/>
      <c r="Z272" s="512"/>
      <c r="AA272" s="512"/>
      <c r="AB272" s="512"/>
      <c r="AC272" s="512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</row>
    <row r="273" spans="1:40" ht="15.75" customHeight="1">
      <c r="A273" s="512"/>
      <c r="B273" s="512"/>
      <c r="C273" s="512"/>
      <c r="D273" s="512"/>
      <c r="E273" s="512"/>
      <c r="F273" s="512"/>
      <c r="G273" s="512"/>
      <c r="H273" s="512"/>
      <c r="I273" s="512"/>
      <c r="J273" s="512"/>
      <c r="K273" s="512"/>
      <c r="L273" s="512"/>
      <c r="M273" s="512"/>
      <c r="N273" s="512"/>
      <c r="O273" s="512"/>
      <c r="P273" s="512"/>
      <c r="Q273" s="512"/>
      <c r="R273" s="512"/>
      <c r="S273" s="512"/>
      <c r="T273" s="512"/>
      <c r="U273" s="512"/>
      <c r="V273" s="512"/>
      <c r="W273" s="512"/>
      <c r="X273" s="512"/>
      <c r="Y273" s="512"/>
      <c r="Z273" s="512"/>
      <c r="AA273" s="512"/>
      <c r="AB273" s="512"/>
      <c r="AC273" s="512"/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</row>
    <row r="274" spans="1:40" ht="15.75" customHeight="1">
      <c r="A274" s="512"/>
      <c r="B274" s="512"/>
      <c r="C274" s="512"/>
      <c r="D274" s="512"/>
      <c r="E274" s="512"/>
      <c r="F274" s="512"/>
      <c r="G274" s="512"/>
      <c r="H274" s="512"/>
      <c r="I274" s="512"/>
      <c r="J274" s="512"/>
      <c r="K274" s="512"/>
      <c r="L274" s="512"/>
      <c r="M274" s="512"/>
      <c r="N274" s="512"/>
      <c r="O274" s="512"/>
      <c r="P274" s="512"/>
      <c r="Q274" s="512"/>
      <c r="R274" s="512"/>
      <c r="S274" s="512"/>
      <c r="T274" s="512"/>
      <c r="U274" s="512"/>
      <c r="V274" s="512"/>
      <c r="W274" s="512"/>
      <c r="X274" s="512"/>
      <c r="Y274" s="512"/>
      <c r="Z274" s="512"/>
      <c r="AA274" s="512"/>
      <c r="AB274" s="512"/>
      <c r="AC274" s="512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</row>
    <row r="275" spans="1:40" ht="15.75" customHeight="1">
      <c r="A275" s="512"/>
      <c r="B275" s="512"/>
      <c r="C275" s="512"/>
      <c r="D275" s="512"/>
      <c r="E275" s="512"/>
      <c r="F275" s="512"/>
      <c r="G275" s="512"/>
      <c r="H275" s="512"/>
      <c r="I275" s="512"/>
      <c r="J275" s="512"/>
      <c r="K275" s="512"/>
      <c r="L275" s="512"/>
      <c r="M275" s="512"/>
      <c r="N275" s="512"/>
      <c r="O275" s="512"/>
      <c r="P275" s="512"/>
      <c r="Q275" s="512"/>
      <c r="R275" s="512"/>
      <c r="S275" s="512"/>
      <c r="T275" s="512"/>
      <c r="U275" s="512"/>
      <c r="V275" s="512"/>
      <c r="W275" s="512"/>
      <c r="X275" s="512"/>
      <c r="Y275" s="512"/>
      <c r="Z275" s="512"/>
      <c r="AA275" s="512"/>
      <c r="AB275" s="512"/>
      <c r="AC275" s="512"/>
      <c r="AD275" s="512"/>
      <c r="AE275" s="512"/>
      <c r="AF275" s="512"/>
      <c r="AG275" s="512"/>
      <c r="AH275" s="512"/>
      <c r="AI275" s="512"/>
      <c r="AJ275" s="512"/>
      <c r="AK275" s="512"/>
      <c r="AL275" s="512"/>
      <c r="AM275" s="512"/>
      <c r="AN275" s="512"/>
    </row>
    <row r="276" spans="1:40" ht="15.75" customHeight="1">
      <c r="A276" s="512"/>
      <c r="B276" s="512"/>
      <c r="C276" s="512"/>
      <c r="D276" s="512"/>
      <c r="E276" s="512"/>
      <c r="F276" s="512"/>
      <c r="G276" s="512"/>
      <c r="H276" s="512"/>
      <c r="I276" s="512"/>
      <c r="J276" s="512"/>
      <c r="K276" s="512"/>
      <c r="L276" s="512"/>
      <c r="M276" s="512"/>
      <c r="N276" s="512"/>
      <c r="O276" s="512"/>
      <c r="P276" s="512"/>
      <c r="Q276" s="512"/>
      <c r="R276" s="512"/>
      <c r="S276" s="512"/>
      <c r="T276" s="512"/>
      <c r="U276" s="512"/>
      <c r="V276" s="512"/>
      <c r="W276" s="512"/>
      <c r="X276" s="512"/>
      <c r="Y276" s="512"/>
      <c r="Z276" s="512"/>
      <c r="AA276" s="512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</row>
    <row r="277" spans="1:40" ht="15.75" customHeight="1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12"/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</row>
    <row r="278" spans="1:40" ht="15.75" customHeight="1">
      <c r="A278" s="512"/>
      <c r="B278" s="512"/>
      <c r="C278" s="512"/>
      <c r="D278" s="512"/>
      <c r="E278" s="512"/>
      <c r="F278" s="512"/>
      <c r="G278" s="512"/>
      <c r="H278" s="512"/>
      <c r="I278" s="512"/>
      <c r="J278" s="512"/>
      <c r="K278" s="512"/>
      <c r="L278" s="512"/>
      <c r="M278" s="512"/>
      <c r="N278" s="512"/>
      <c r="O278" s="512"/>
      <c r="P278" s="512"/>
      <c r="Q278" s="512"/>
      <c r="R278" s="512"/>
      <c r="S278" s="512"/>
      <c r="T278" s="512"/>
      <c r="U278" s="512"/>
      <c r="V278" s="512"/>
      <c r="W278" s="512"/>
      <c r="X278" s="512"/>
      <c r="Y278" s="512"/>
      <c r="Z278" s="512"/>
      <c r="AA278" s="512"/>
      <c r="AB278" s="512"/>
      <c r="AC278" s="512"/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</row>
    <row r="279" spans="1:40" ht="15.75" customHeight="1">
      <c r="A279" s="512"/>
      <c r="B279" s="512"/>
      <c r="C279" s="512"/>
      <c r="D279" s="512"/>
      <c r="E279" s="512"/>
      <c r="F279" s="512"/>
      <c r="G279" s="512"/>
      <c r="H279" s="512"/>
      <c r="I279" s="512"/>
      <c r="J279" s="512"/>
      <c r="K279" s="512"/>
      <c r="L279" s="512"/>
      <c r="M279" s="512"/>
      <c r="N279" s="512"/>
      <c r="O279" s="512"/>
      <c r="P279" s="512"/>
      <c r="Q279" s="512"/>
      <c r="R279" s="512"/>
      <c r="S279" s="512"/>
      <c r="T279" s="512"/>
      <c r="U279" s="512"/>
      <c r="V279" s="512"/>
      <c r="W279" s="512"/>
      <c r="X279" s="512"/>
      <c r="Y279" s="512"/>
      <c r="Z279" s="512"/>
      <c r="AA279" s="512"/>
      <c r="AB279" s="512"/>
      <c r="AC279" s="512"/>
      <c r="AD279" s="512"/>
      <c r="AE279" s="512"/>
      <c r="AF279" s="512"/>
      <c r="AG279" s="512"/>
      <c r="AH279" s="512"/>
      <c r="AI279" s="512"/>
      <c r="AJ279" s="512"/>
      <c r="AK279" s="512"/>
      <c r="AL279" s="512"/>
      <c r="AM279" s="512"/>
      <c r="AN279" s="512"/>
    </row>
    <row r="280" spans="1:40" ht="15.75" customHeight="1">
      <c r="A280" s="512"/>
      <c r="B280" s="512"/>
      <c r="C280" s="512"/>
      <c r="D280" s="512"/>
      <c r="E280" s="512"/>
      <c r="F280" s="512"/>
      <c r="G280" s="512"/>
      <c r="H280" s="512"/>
      <c r="I280" s="512"/>
      <c r="J280" s="512"/>
      <c r="K280" s="512"/>
      <c r="L280" s="512"/>
      <c r="M280" s="512"/>
      <c r="N280" s="512"/>
      <c r="O280" s="512"/>
      <c r="P280" s="512"/>
      <c r="Q280" s="512"/>
      <c r="R280" s="512"/>
      <c r="S280" s="512"/>
      <c r="T280" s="512"/>
      <c r="U280" s="512"/>
      <c r="V280" s="512"/>
      <c r="W280" s="512"/>
      <c r="X280" s="512"/>
      <c r="Y280" s="512"/>
      <c r="Z280" s="512"/>
      <c r="AA280" s="512"/>
      <c r="AB280" s="512"/>
      <c r="AC280" s="512"/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</row>
    <row r="281" spans="1:40" ht="15.75" customHeight="1">
      <c r="A281" s="512"/>
      <c r="B281" s="512"/>
      <c r="C281" s="512"/>
      <c r="D281" s="512"/>
      <c r="E281" s="512"/>
      <c r="F281" s="512"/>
      <c r="G281" s="512"/>
      <c r="H281" s="512"/>
      <c r="I281" s="512"/>
      <c r="J281" s="512"/>
      <c r="K281" s="512"/>
      <c r="L281" s="512"/>
      <c r="M281" s="512"/>
      <c r="N281" s="512"/>
      <c r="O281" s="512"/>
      <c r="P281" s="512"/>
      <c r="Q281" s="512"/>
      <c r="R281" s="512"/>
      <c r="S281" s="512"/>
      <c r="T281" s="512"/>
      <c r="U281" s="512"/>
      <c r="V281" s="512"/>
      <c r="W281" s="512"/>
      <c r="X281" s="512"/>
      <c r="Y281" s="512"/>
      <c r="Z281" s="512"/>
      <c r="AA281" s="512"/>
      <c r="AB281" s="512"/>
      <c r="AC281" s="512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</row>
    <row r="282" spans="1:40" ht="15.75" customHeight="1">
      <c r="A282" s="512"/>
      <c r="B282" s="512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512"/>
      <c r="AF282" s="512"/>
      <c r="AG282" s="512"/>
      <c r="AH282" s="512"/>
      <c r="AI282" s="512"/>
      <c r="AJ282" s="512"/>
      <c r="AK282" s="512"/>
      <c r="AL282" s="512"/>
      <c r="AM282" s="512"/>
      <c r="AN282" s="512"/>
    </row>
    <row r="283" spans="1:40" ht="15.75" customHeight="1">
      <c r="A283" s="512"/>
      <c r="B283" s="512"/>
      <c r="C283" s="512"/>
      <c r="D283" s="512"/>
      <c r="E283" s="512"/>
      <c r="F283" s="512"/>
      <c r="G283" s="512"/>
      <c r="H283" s="512"/>
      <c r="I283" s="512"/>
      <c r="J283" s="512"/>
      <c r="K283" s="512"/>
      <c r="L283" s="512"/>
      <c r="M283" s="512"/>
      <c r="N283" s="512"/>
      <c r="O283" s="512"/>
      <c r="P283" s="512"/>
      <c r="Q283" s="512"/>
      <c r="R283" s="512"/>
      <c r="S283" s="512"/>
      <c r="T283" s="512"/>
      <c r="U283" s="512"/>
      <c r="V283" s="512"/>
      <c r="W283" s="512"/>
      <c r="X283" s="512"/>
      <c r="Y283" s="512"/>
      <c r="Z283" s="512"/>
      <c r="AA283" s="512"/>
      <c r="AB283" s="512"/>
      <c r="AC283" s="512"/>
      <c r="AD283" s="512"/>
      <c r="AE283" s="512"/>
      <c r="AF283" s="512"/>
      <c r="AG283" s="512"/>
      <c r="AH283" s="512"/>
      <c r="AI283" s="512"/>
      <c r="AJ283" s="512"/>
      <c r="AK283" s="512"/>
      <c r="AL283" s="512"/>
      <c r="AM283" s="512"/>
      <c r="AN283" s="512"/>
    </row>
    <row r="284" spans="1:40" ht="15.75" customHeight="1">
      <c r="A284" s="512"/>
      <c r="B284" s="512"/>
      <c r="C284" s="512"/>
      <c r="D284" s="512"/>
      <c r="E284" s="512"/>
      <c r="F284" s="512"/>
      <c r="G284" s="512"/>
      <c r="H284" s="512"/>
      <c r="I284" s="512"/>
      <c r="J284" s="512"/>
      <c r="K284" s="512"/>
      <c r="L284" s="512"/>
      <c r="M284" s="512"/>
      <c r="N284" s="512"/>
      <c r="O284" s="512"/>
      <c r="P284" s="512"/>
      <c r="Q284" s="512"/>
      <c r="R284" s="512"/>
      <c r="S284" s="512"/>
      <c r="T284" s="512"/>
      <c r="U284" s="512"/>
      <c r="V284" s="512"/>
      <c r="W284" s="512"/>
      <c r="X284" s="512"/>
      <c r="Y284" s="512"/>
      <c r="Z284" s="512"/>
      <c r="AA284" s="512"/>
      <c r="AB284" s="512"/>
      <c r="AC284" s="512"/>
      <c r="AD284" s="512"/>
      <c r="AE284" s="512"/>
      <c r="AF284" s="512"/>
      <c r="AG284" s="512"/>
      <c r="AH284" s="512"/>
      <c r="AI284" s="512"/>
      <c r="AJ284" s="512"/>
      <c r="AK284" s="512"/>
      <c r="AL284" s="512"/>
      <c r="AM284" s="512"/>
      <c r="AN284" s="512"/>
    </row>
    <row r="285" spans="1:40" ht="15.75" customHeight="1">
      <c r="A285" s="512"/>
      <c r="B285" s="512"/>
      <c r="C285" s="512"/>
      <c r="D285" s="512"/>
      <c r="E285" s="512"/>
      <c r="F285" s="512"/>
      <c r="G285" s="512"/>
      <c r="H285" s="512"/>
      <c r="I285" s="512"/>
      <c r="J285" s="512"/>
      <c r="K285" s="512"/>
      <c r="L285" s="512"/>
      <c r="M285" s="512"/>
      <c r="N285" s="512"/>
      <c r="O285" s="512"/>
      <c r="P285" s="512"/>
      <c r="Q285" s="512"/>
      <c r="R285" s="512"/>
      <c r="S285" s="512"/>
      <c r="T285" s="512"/>
      <c r="U285" s="512"/>
      <c r="V285" s="512"/>
      <c r="W285" s="512"/>
      <c r="X285" s="512"/>
      <c r="Y285" s="512"/>
      <c r="Z285" s="512"/>
      <c r="AA285" s="512"/>
      <c r="AB285" s="512"/>
      <c r="AC285" s="512"/>
      <c r="AD285" s="512"/>
      <c r="AE285" s="512"/>
      <c r="AF285" s="512"/>
      <c r="AG285" s="512"/>
      <c r="AH285" s="512"/>
      <c r="AI285" s="512"/>
      <c r="AJ285" s="512"/>
      <c r="AK285" s="512"/>
      <c r="AL285" s="512"/>
      <c r="AM285" s="512"/>
      <c r="AN285" s="512"/>
    </row>
    <row r="286" spans="1:40" ht="15.75" customHeight="1">
      <c r="A286" s="512"/>
      <c r="B286" s="512"/>
      <c r="C286" s="512"/>
      <c r="D286" s="512"/>
      <c r="E286" s="512"/>
      <c r="F286" s="512"/>
      <c r="G286" s="512"/>
      <c r="H286" s="512"/>
      <c r="I286" s="512"/>
      <c r="J286" s="512"/>
      <c r="K286" s="512"/>
      <c r="L286" s="512"/>
      <c r="M286" s="512"/>
      <c r="N286" s="512"/>
      <c r="O286" s="512"/>
      <c r="P286" s="512"/>
      <c r="Q286" s="512"/>
      <c r="R286" s="512"/>
      <c r="S286" s="512"/>
      <c r="T286" s="512"/>
      <c r="U286" s="512"/>
      <c r="V286" s="512"/>
      <c r="W286" s="512"/>
      <c r="X286" s="512"/>
      <c r="Y286" s="512"/>
      <c r="Z286" s="512"/>
      <c r="AA286" s="512"/>
      <c r="AB286" s="512"/>
      <c r="AC286" s="512"/>
      <c r="AD286" s="512"/>
      <c r="AE286" s="512"/>
      <c r="AF286" s="512"/>
      <c r="AG286" s="512"/>
      <c r="AH286" s="512"/>
      <c r="AI286" s="512"/>
      <c r="AJ286" s="512"/>
      <c r="AK286" s="512"/>
      <c r="AL286" s="512"/>
      <c r="AM286" s="512"/>
      <c r="AN286" s="512"/>
    </row>
    <row r="287" spans="1:40" ht="15.75" customHeight="1">
      <c r="A287" s="512"/>
      <c r="B287" s="512"/>
      <c r="C287" s="512"/>
      <c r="D287" s="512"/>
      <c r="E287" s="512"/>
      <c r="F287" s="512"/>
      <c r="G287" s="512"/>
      <c r="H287" s="512"/>
      <c r="I287" s="512"/>
      <c r="J287" s="512"/>
      <c r="K287" s="512"/>
      <c r="L287" s="512"/>
      <c r="M287" s="512"/>
      <c r="N287" s="512"/>
      <c r="O287" s="512"/>
      <c r="P287" s="512"/>
      <c r="Q287" s="512"/>
      <c r="R287" s="512"/>
      <c r="S287" s="512"/>
      <c r="T287" s="512"/>
      <c r="U287" s="512"/>
      <c r="V287" s="512"/>
      <c r="W287" s="512"/>
      <c r="X287" s="512"/>
      <c r="Y287" s="512"/>
      <c r="Z287" s="512"/>
      <c r="AA287" s="512"/>
      <c r="AB287" s="512"/>
      <c r="AC287" s="512"/>
      <c r="AD287" s="512"/>
      <c r="AE287" s="512"/>
      <c r="AF287" s="512"/>
      <c r="AG287" s="512"/>
      <c r="AH287" s="512"/>
      <c r="AI287" s="512"/>
      <c r="AJ287" s="512"/>
      <c r="AK287" s="512"/>
      <c r="AL287" s="512"/>
      <c r="AM287" s="512"/>
      <c r="AN287" s="512"/>
    </row>
    <row r="288" spans="1:40" ht="15.75" customHeight="1">
      <c r="A288" s="512"/>
      <c r="B288" s="512"/>
      <c r="C288" s="512"/>
      <c r="D288" s="512"/>
      <c r="E288" s="512"/>
      <c r="F288" s="512"/>
      <c r="G288" s="512"/>
      <c r="H288" s="512"/>
      <c r="I288" s="512"/>
      <c r="J288" s="512"/>
      <c r="K288" s="512"/>
      <c r="L288" s="512"/>
      <c r="M288" s="512"/>
      <c r="N288" s="512"/>
      <c r="O288" s="512"/>
      <c r="P288" s="512"/>
      <c r="Q288" s="512"/>
      <c r="R288" s="512"/>
      <c r="S288" s="512"/>
      <c r="T288" s="512"/>
      <c r="U288" s="512"/>
      <c r="V288" s="512"/>
      <c r="W288" s="512"/>
      <c r="X288" s="512"/>
      <c r="Y288" s="512"/>
      <c r="Z288" s="512"/>
      <c r="AA288" s="512"/>
      <c r="AB288" s="512"/>
      <c r="AC288" s="512"/>
      <c r="AD288" s="512"/>
      <c r="AE288" s="512"/>
      <c r="AF288" s="512"/>
      <c r="AG288" s="512"/>
      <c r="AH288" s="512"/>
      <c r="AI288" s="512"/>
      <c r="AJ288" s="512"/>
      <c r="AK288" s="512"/>
      <c r="AL288" s="512"/>
      <c r="AM288" s="512"/>
      <c r="AN288" s="512"/>
    </row>
    <row r="289" spans="1:40" ht="15.75" customHeight="1">
      <c r="A289" s="512"/>
      <c r="B289" s="512"/>
      <c r="C289" s="512"/>
      <c r="D289" s="512"/>
      <c r="E289" s="512"/>
      <c r="F289" s="512"/>
      <c r="G289" s="512"/>
      <c r="H289" s="512"/>
      <c r="I289" s="512"/>
      <c r="J289" s="512"/>
      <c r="K289" s="512"/>
      <c r="L289" s="512"/>
      <c r="M289" s="512"/>
      <c r="N289" s="512"/>
      <c r="O289" s="512"/>
      <c r="P289" s="512"/>
      <c r="Q289" s="512"/>
      <c r="R289" s="512"/>
      <c r="S289" s="512"/>
      <c r="T289" s="512"/>
      <c r="U289" s="512"/>
      <c r="V289" s="512"/>
      <c r="W289" s="512"/>
      <c r="X289" s="512"/>
      <c r="Y289" s="512"/>
      <c r="Z289" s="512"/>
      <c r="AA289" s="512"/>
      <c r="AB289" s="512"/>
      <c r="AC289" s="512"/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</row>
    <row r="290" spans="1:40" ht="15.75" customHeight="1">
      <c r="A290" s="512"/>
      <c r="B290" s="512"/>
      <c r="C290" s="512"/>
      <c r="D290" s="512"/>
      <c r="E290" s="512"/>
      <c r="F290" s="512"/>
      <c r="G290" s="512"/>
      <c r="H290" s="512"/>
      <c r="I290" s="512"/>
      <c r="J290" s="512"/>
      <c r="K290" s="512"/>
      <c r="L290" s="512"/>
      <c r="M290" s="512"/>
      <c r="N290" s="512"/>
      <c r="O290" s="512"/>
      <c r="P290" s="512"/>
      <c r="Q290" s="512"/>
      <c r="R290" s="512"/>
      <c r="S290" s="512"/>
      <c r="T290" s="512"/>
      <c r="U290" s="512"/>
      <c r="V290" s="512"/>
      <c r="W290" s="512"/>
      <c r="X290" s="512"/>
      <c r="Y290" s="512"/>
      <c r="Z290" s="512"/>
      <c r="AA290" s="512"/>
      <c r="AB290" s="512"/>
      <c r="AC290" s="512"/>
      <c r="AD290" s="512"/>
      <c r="AE290" s="512"/>
      <c r="AF290" s="512"/>
      <c r="AG290" s="512"/>
      <c r="AH290" s="512"/>
      <c r="AI290" s="512"/>
      <c r="AJ290" s="512"/>
      <c r="AK290" s="512"/>
      <c r="AL290" s="512"/>
      <c r="AM290" s="512"/>
      <c r="AN290" s="512"/>
    </row>
    <row r="291" spans="1:40" ht="15.75" customHeight="1">
      <c r="A291" s="512"/>
      <c r="B291" s="512"/>
      <c r="C291" s="512"/>
      <c r="D291" s="512"/>
      <c r="E291" s="512"/>
      <c r="F291" s="512"/>
      <c r="G291" s="512"/>
      <c r="H291" s="512"/>
      <c r="I291" s="512"/>
      <c r="J291" s="512"/>
      <c r="K291" s="512"/>
      <c r="L291" s="512"/>
      <c r="M291" s="512"/>
      <c r="N291" s="512"/>
      <c r="O291" s="512"/>
      <c r="P291" s="512"/>
      <c r="Q291" s="512"/>
      <c r="R291" s="512"/>
      <c r="S291" s="512"/>
      <c r="T291" s="512"/>
      <c r="U291" s="512"/>
      <c r="V291" s="512"/>
      <c r="W291" s="512"/>
      <c r="X291" s="512"/>
      <c r="Y291" s="512"/>
      <c r="Z291" s="512"/>
      <c r="AA291" s="512"/>
      <c r="AB291" s="512"/>
      <c r="AC291" s="512"/>
      <c r="AD291" s="512"/>
      <c r="AE291" s="512"/>
      <c r="AF291" s="512"/>
      <c r="AG291" s="512"/>
      <c r="AH291" s="512"/>
      <c r="AI291" s="512"/>
      <c r="AJ291" s="512"/>
      <c r="AK291" s="512"/>
      <c r="AL291" s="512"/>
      <c r="AM291" s="512"/>
      <c r="AN291" s="512"/>
    </row>
    <row r="292" spans="1:40" ht="15.75" customHeight="1">
      <c r="A292" s="512"/>
      <c r="B292" s="512"/>
      <c r="C292" s="512"/>
      <c r="D292" s="512"/>
      <c r="E292" s="512"/>
      <c r="F292" s="512"/>
      <c r="G292" s="512"/>
      <c r="H292" s="512"/>
      <c r="I292" s="512"/>
      <c r="J292" s="512"/>
      <c r="K292" s="512"/>
      <c r="L292" s="512"/>
      <c r="M292" s="512"/>
      <c r="N292" s="512"/>
      <c r="O292" s="512"/>
      <c r="P292" s="512"/>
      <c r="Q292" s="512"/>
      <c r="R292" s="512"/>
      <c r="S292" s="512"/>
      <c r="T292" s="512"/>
      <c r="U292" s="512"/>
      <c r="V292" s="512"/>
      <c r="W292" s="512"/>
      <c r="X292" s="512"/>
      <c r="Y292" s="512"/>
      <c r="Z292" s="512"/>
      <c r="AA292" s="512"/>
      <c r="AB292" s="512"/>
      <c r="AC292" s="512"/>
      <c r="AD292" s="512"/>
      <c r="AE292" s="512"/>
      <c r="AF292" s="512"/>
      <c r="AG292" s="512"/>
      <c r="AH292" s="512"/>
      <c r="AI292" s="512"/>
      <c r="AJ292" s="512"/>
      <c r="AK292" s="512"/>
      <c r="AL292" s="512"/>
      <c r="AM292" s="512"/>
      <c r="AN292" s="512"/>
    </row>
    <row r="293" spans="1:40" ht="15.75" customHeight="1">
      <c r="A293" s="512"/>
      <c r="B293" s="512"/>
      <c r="C293" s="512"/>
      <c r="D293" s="512"/>
      <c r="E293" s="512"/>
      <c r="F293" s="512"/>
      <c r="G293" s="512"/>
      <c r="H293" s="512"/>
      <c r="I293" s="512"/>
      <c r="J293" s="512"/>
      <c r="K293" s="512"/>
      <c r="L293" s="512"/>
      <c r="M293" s="512"/>
      <c r="N293" s="512"/>
      <c r="O293" s="512"/>
      <c r="P293" s="512"/>
      <c r="Q293" s="512"/>
      <c r="R293" s="512"/>
      <c r="S293" s="512"/>
      <c r="T293" s="512"/>
      <c r="U293" s="512"/>
      <c r="V293" s="512"/>
      <c r="W293" s="512"/>
      <c r="X293" s="512"/>
      <c r="Y293" s="512"/>
      <c r="Z293" s="512"/>
      <c r="AA293" s="512"/>
      <c r="AB293" s="512"/>
      <c r="AC293" s="512"/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</row>
    <row r="294" spans="1:40" ht="15.75" customHeight="1">
      <c r="A294" s="512"/>
      <c r="B294" s="512"/>
      <c r="C294" s="512"/>
      <c r="D294" s="512"/>
      <c r="E294" s="512"/>
      <c r="F294" s="512"/>
      <c r="G294" s="512"/>
      <c r="H294" s="512"/>
      <c r="I294" s="512"/>
      <c r="J294" s="512"/>
      <c r="K294" s="512"/>
      <c r="L294" s="512"/>
      <c r="M294" s="512"/>
      <c r="N294" s="512"/>
      <c r="O294" s="512"/>
      <c r="P294" s="512"/>
      <c r="Q294" s="512"/>
      <c r="R294" s="512"/>
      <c r="S294" s="512"/>
      <c r="T294" s="512"/>
      <c r="U294" s="512"/>
      <c r="V294" s="512"/>
      <c r="W294" s="512"/>
      <c r="X294" s="512"/>
      <c r="Y294" s="512"/>
      <c r="Z294" s="512"/>
      <c r="AA294" s="512"/>
      <c r="AB294" s="512"/>
      <c r="AC294" s="512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</row>
    <row r="295" spans="1:40" ht="15.75" customHeight="1">
      <c r="A295" s="512"/>
      <c r="B295" s="512"/>
      <c r="C295" s="512"/>
      <c r="D295" s="512"/>
      <c r="E295" s="512"/>
      <c r="F295" s="512"/>
      <c r="G295" s="512"/>
      <c r="H295" s="512"/>
      <c r="I295" s="512"/>
      <c r="J295" s="512"/>
      <c r="K295" s="512"/>
      <c r="L295" s="512"/>
      <c r="M295" s="512"/>
      <c r="N295" s="512"/>
      <c r="O295" s="512"/>
      <c r="P295" s="512"/>
      <c r="Q295" s="512"/>
      <c r="R295" s="512"/>
      <c r="S295" s="512"/>
      <c r="T295" s="512"/>
      <c r="U295" s="512"/>
      <c r="V295" s="512"/>
      <c r="W295" s="512"/>
      <c r="X295" s="512"/>
      <c r="Y295" s="512"/>
      <c r="Z295" s="512"/>
      <c r="AA295" s="512"/>
      <c r="AB295" s="512"/>
      <c r="AC295" s="512"/>
      <c r="AD295" s="512"/>
      <c r="AE295" s="512"/>
      <c r="AF295" s="512"/>
      <c r="AG295" s="512"/>
      <c r="AH295" s="512"/>
      <c r="AI295" s="512"/>
      <c r="AJ295" s="512"/>
      <c r="AK295" s="512"/>
      <c r="AL295" s="512"/>
      <c r="AM295" s="512"/>
      <c r="AN295" s="512"/>
    </row>
    <row r="296" spans="1:40" ht="15.75" customHeight="1">
      <c r="A296" s="512"/>
      <c r="B296" s="512"/>
      <c r="C296" s="512"/>
      <c r="D296" s="512"/>
      <c r="E296" s="512"/>
      <c r="F296" s="512"/>
      <c r="G296" s="512"/>
      <c r="H296" s="512"/>
      <c r="I296" s="512"/>
      <c r="J296" s="512"/>
      <c r="K296" s="512"/>
      <c r="L296" s="512"/>
      <c r="M296" s="512"/>
      <c r="N296" s="512"/>
      <c r="O296" s="512"/>
      <c r="P296" s="512"/>
      <c r="Q296" s="512"/>
      <c r="R296" s="512"/>
      <c r="S296" s="512"/>
      <c r="T296" s="512"/>
      <c r="U296" s="512"/>
      <c r="V296" s="512"/>
      <c r="W296" s="512"/>
      <c r="X296" s="512"/>
      <c r="Y296" s="512"/>
      <c r="Z296" s="512"/>
      <c r="AA296" s="512"/>
      <c r="AB296" s="512"/>
      <c r="AC296" s="512"/>
      <c r="AD296" s="512"/>
      <c r="AE296" s="512"/>
      <c r="AF296" s="512"/>
      <c r="AG296" s="512"/>
      <c r="AH296" s="512"/>
      <c r="AI296" s="512"/>
      <c r="AJ296" s="512"/>
      <c r="AK296" s="512"/>
      <c r="AL296" s="512"/>
      <c r="AM296" s="512"/>
      <c r="AN296" s="512"/>
    </row>
    <row r="297" spans="1:40" ht="15.75" customHeight="1">
      <c r="A297" s="512"/>
      <c r="B297" s="512"/>
      <c r="C297" s="512"/>
      <c r="D297" s="512"/>
      <c r="E297" s="512"/>
      <c r="F297" s="512"/>
      <c r="G297" s="512"/>
      <c r="H297" s="512"/>
      <c r="I297" s="512"/>
      <c r="J297" s="512"/>
      <c r="K297" s="512"/>
      <c r="L297" s="512"/>
      <c r="M297" s="512"/>
      <c r="N297" s="512"/>
      <c r="O297" s="512"/>
      <c r="P297" s="512"/>
      <c r="Q297" s="512"/>
      <c r="R297" s="512"/>
      <c r="S297" s="512"/>
      <c r="T297" s="512"/>
      <c r="U297" s="512"/>
      <c r="V297" s="512"/>
      <c r="W297" s="512"/>
      <c r="X297" s="512"/>
      <c r="Y297" s="512"/>
      <c r="Z297" s="512"/>
      <c r="AA297" s="512"/>
      <c r="AB297" s="512"/>
      <c r="AC297" s="512"/>
      <c r="AD297" s="512"/>
      <c r="AE297" s="512"/>
      <c r="AF297" s="512"/>
      <c r="AG297" s="512"/>
      <c r="AH297" s="512"/>
      <c r="AI297" s="512"/>
      <c r="AJ297" s="512"/>
      <c r="AK297" s="512"/>
      <c r="AL297" s="512"/>
      <c r="AM297" s="512"/>
      <c r="AN297" s="512"/>
    </row>
    <row r="298" spans="1:40" ht="15.75" customHeight="1">
      <c r="A298" s="512"/>
      <c r="B298" s="512"/>
      <c r="C298" s="512"/>
      <c r="D298" s="512"/>
      <c r="E298" s="512"/>
      <c r="F298" s="512"/>
      <c r="G298" s="512"/>
      <c r="H298" s="512"/>
      <c r="I298" s="512"/>
      <c r="J298" s="512"/>
      <c r="K298" s="512"/>
      <c r="L298" s="512"/>
      <c r="M298" s="512"/>
      <c r="N298" s="512"/>
      <c r="O298" s="512"/>
      <c r="P298" s="512"/>
      <c r="Q298" s="512"/>
      <c r="R298" s="512"/>
      <c r="S298" s="512"/>
      <c r="T298" s="512"/>
      <c r="U298" s="512"/>
      <c r="V298" s="512"/>
      <c r="W298" s="512"/>
      <c r="X298" s="512"/>
      <c r="Y298" s="512"/>
      <c r="Z298" s="512"/>
      <c r="AA298" s="512"/>
      <c r="AB298" s="512"/>
      <c r="AC298" s="512"/>
      <c r="AD298" s="512"/>
      <c r="AE298" s="512"/>
      <c r="AF298" s="512"/>
      <c r="AG298" s="512"/>
      <c r="AH298" s="512"/>
      <c r="AI298" s="512"/>
      <c r="AJ298" s="512"/>
      <c r="AK298" s="512"/>
      <c r="AL298" s="512"/>
      <c r="AM298" s="512"/>
      <c r="AN298" s="512"/>
    </row>
    <row r="299" spans="1:40" ht="15.75" customHeight="1">
      <c r="A299" s="512"/>
      <c r="B299" s="512"/>
      <c r="C299" s="512"/>
      <c r="D299" s="512"/>
      <c r="E299" s="512"/>
      <c r="F299" s="512"/>
      <c r="G299" s="512"/>
      <c r="H299" s="512"/>
      <c r="I299" s="512"/>
      <c r="J299" s="512"/>
      <c r="K299" s="512"/>
      <c r="L299" s="512"/>
      <c r="M299" s="512"/>
      <c r="N299" s="512"/>
      <c r="O299" s="512"/>
      <c r="P299" s="512"/>
      <c r="Q299" s="512"/>
      <c r="R299" s="512"/>
      <c r="S299" s="512"/>
      <c r="T299" s="512"/>
      <c r="U299" s="512"/>
      <c r="V299" s="512"/>
      <c r="W299" s="512"/>
      <c r="X299" s="512"/>
      <c r="Y299" s="512"/>
      <c r="Z299" s="512"/>
      <c r="AA299" s="512"/>
      <c r="AB299" s="512"/>
      <c r="AC299" s="512"/>
      <c r="AD299" s="512"/>
      <c r="AE299" s="512"/>
      <c r="AF299" s="512"/>
      <c r="AG299" s="512"/>
      <c r="AH299" s="512"/>
      <c r="AI299" s="512"/>
      <c r="AJ299" s="512"/>
      <c r="AK299" s="512"/>
      <c r="AL299" s="512"/>
      <c r="AM299" s="512"/>
      <c r="AN299" s="512"/>
    </row>
    <row r="300" spans="1:40" ht="15.75" customHeight="1">
      <c r="A300" s="512"/>
      <c r="B300" s="512"/>
      <c r="C300" s="512"/>
      <c r="D300" s="512"/>
      <c r="E300" s="512"/>
      <c r="F300" s="512"/>
      <c r="G300" s="512"/>
      <c r="H300" s="512"/>
      <c r="I300" s="512"/>
      <c r="J300" s="512"/>
      <c r="K300" s="512"/>
      <c r="L300" s="512"/>
      <c r="M300" s="512"/>
      <c r="N300" s="512"/>
      <c r="O300" s="512"/>
      <c r="P300" s="512"/>
      <c r="Q300" s="512"/>
      <c r="R300" s="512"/>
      <c r="S300" s="512"/>
      <c r="T300" s="512"/>
      <c r="U300" s="512"/>
      <c r="V300" s="512"/>
      <c r="W300" s="512"/>
      <c r="X300" s="512"/>
      <c r="Y300" s="512"/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</row>
    <row r="301" spans="1:40" ht="15.75" customHeight="1">
      <c r="A301" s="512"/>
      <c r="B301" s="512"/>
      <c r="C301" s="512"/>
      <c r="D301" s="512"/>
      <c r="E301" s="512"/>
      <c r="F301" s="512"/>
      <c r="G301" s="512"/>
      <c r="H301" s="512"/>
      <c r="I301" s="512"/>
      <c r="J301" s="512"/>
      <c r="K301" s="512"/>
      <c r="L301" s="512"/>
      <c r="M301" s="512"/>
      <c r="N301" s="512"/>
      <c r="O301" s="512"/>
      <c r="P301" s="512"/>
      <c r="Q301" s="512"/>
      <c r="R301" s="512"/>
      <c r="S301" s="512"/>
      <c r="T301" s="512"/>
      <c r="U301" s="512"/>
      <c r="V301" s="512"/>
      <c r="W301" s="512"/>
      <c r="X301" s="512"/>
      <c r="Y301" s="512"/>
      <c r="Z301" s="512"/>
      <c r="AA301" s="512"/>
      <c r="AB301" s="512"/>
      <c r="AC301" s="512"/>
      <c r="AD301" s="512"/>
      <c r="AE301" s="512"/>
      <c r="AF301" s="512"/>
      <c r="AG301" s="512"/>
      <c r="AH301" s="512"/>
      <c r="AI301" s="512"/>
      <c r="AJ301" s="512"/>
      <c r="AK301" s="512"/>
      <c r="AL301" s="512"/>
      <c r="AM301" s="512"/>
      <c r="AN301" s="512"/>
    </row>
    <row r="302" spans="1:40" ht="15.75" customHeight="1">
      <c r="A302" s="512"/>
      <c r="B302" s="512"/>
      <c r="C302" s="512"/>
      <c r="D302" s="512"/>
      <c r="E302" s="512"/>
      <c r="F302" s="512"/>
      <c r="G302" s="512"/>
      <c r="H302" s="512"/>
      <c r="I302" s="512"/>
      <c r="J302" s="512"/>
      <c r="K302" s="512"/>
      <c r="L302" s="512"/>
      <c r="M302" s="512"/>
      <c r="N302" s="512"/>
      <c r="O302" s="512"/>
      <c r="P302" s="512"/>
      <c r="Q302" s="512"/>
      <c r="R302" s="512"/>
      <c r="S302" s="512"/>
      <c r="T302" s="512"/>
      <c r="U302" s="512"/>
      <c r="V302" s="512"/>
      <c r="W302" s="512"/>
      <c r="X302" s="512"/>
      <c r="Y302" s="512"/>
      <c r="Z302" s="512"/>
      <c r="AA302" s="512"/>
      <c r="AB302" s="512"/>
      <c r="AC302" s="512"/>
      <c r="AD302" s="512"/>
      <c r="AE302" s="512"/>
      <c r="AF302" s="512"/>
      <c r="AG302" s="512"/>
      <c r="AH302" s="512"/>
      <c r="AI302" s="512"/>
      <c r="AJ302" s="512"/>
      <c r="AK302" s="512"/>
      <c r="AL302" s="512"/>
      <c r="AM302" s="512"/>
      <c r="AN302" s="512"/>
    </row>
    <row r="303" spans="1:40" ht="15.75" customHeight="1">
      <c r="A303" s="512"/>
      <c r="B303" s="512"/>
      <c r="C303" s="512"/>
      <c r="D303" s="512"/>
      <c r="E303" s="512"/>
      <c r="F303" s="512"/>
      <c r="G303" s="512"/>
      <c r="H303" s="512"/>
      <c r="I303" s="512"/>
      <c r="J303" s="512"/>
      <c r="K303" s="512"/>
      <c r="L303" s="512"/>
      <c r="M303" s="512"/>
      <c r="N303" s="512"/>
      <c r="O303" s="512"/>
      <c r="P303" s="512"/>
      <c r="Q303" s="512"/>
      <c r="R303" s="512"/>
      <c r="S303" s="512"/>
      <c r="T303" s="512"/>
      <c r="U303" s="512"/>
      <c r="V303" s="512"/>
      <c r="W303" s="512"/>
      <c r="X303" s="512"/>
      <c r="Y303" s="512"/>
      <c r="Z303" s="512"/>
      <c r="AA303" s="512"/>
      <c r="AB303" s="512"/>
      <c r="AC303" s="512"/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</row>
    <row r="304" spans="1:40" ht="15.75" customHeight="1">
      <c r="A304" s="512"/>
      <c r="B304" s="51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/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</row>
    <row r="305" spans="1:40" ht="15.75" customHeight="1">
      <c r="A305" s="512"/>
      <c r="B305" s="512"/>
      <c r="C305" s="512"/>
      <c r="D305" s="512"/>
      <c r="E305" s="512"/>
      <c r="F305" s="512"/>
      <c r="G305" s="512"/>
      <c r="H305" s="512"/>
      <c r="I305" s="512"/>
      <c r="J305" s="512"/>
      <c r="K305" s="512"/>
      <c r="L305" s="512"/>
      <c r="M305" s="512"/>
      <c r="N305" s="512"/>
      <c r="O305" s="512"/>
      <c r="P305" s="512"/>
      <c r="Q305" s="512"/>
      <c r="R305" s="512"/>
      <c r="S305" s="512"/>
      <c r="T305" s="512"/>
      <c r="U305" s="512"/>
      <c r="V305" s="512"/>
      <c r="W305" s="512"/>
      <c r="X305" s="512"/>
      <c r="Y305" s="512"/>
      <c r="Z305" s="512"/>
      <c r="AA305" s="512"/>
      <c r="AB305" s="512"/>
      <c r="AC305" s="512"/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</row>
    <row r="306" spans="1:40" ht="15.75" customHeight="1">
      <c r="A306" s="512"/>
      <c r="B306" s="512"/>
      <c r="C306" s="512"/>
      <c r="D306" s="512"/>
      <c r="E306" s="512"/>
      <c r="F306" s="512"/>
      <c r="G306" s="512"/>
      <c r="H306" s="512"/>
      <c r="I306" s="512"/>
      <c r="J306" s="512"/>
      <c r="K306" s="512"/>
      <c r="L306" s="512"/>
      <c r="M306" s="512"/>
      <c r="N306" s="512"/>
      <c r="O306" s="512"/>
      <c r="P306" s="512"/>
      <c r="Q306" s="512"/>
      <c r="R306" s="512"/>
      <c r="S306" s="512"/>
      <c r="T306" s="512"/>
      <c r="U306" s="512"/>
      <c r="V306" s="512"/>
      <c r="W306" s="512"/>
      <c r="X306" s="512"/>
      <c r="Y306" s="512"/>
      <c r="Z306" s="512"/>
      <c r="AA306" s="512"/>
      <c r="AB306" s="512"/>
      <c r="AC306" s="512"/>
      <c r="AD306" s="512"/>
      <c r="AE306" s="512"/>
      <c r="AF306" s="512"/>
      <c r="AG306" s="512"/>
      <c r="AH306" s="512"/>
      <c r="AI306" s="512"/>
      <c r="AJ306" s="512"/>
      <c r="AK306" s="512"/>
      <c r="AL306" s="512"/>
      <c r="AM306" s="512"/>
      <c r="AN306" s="512"/>
    </row>
    <row r="307" spans="1:40" ht="15.75" customHeight="1">
      <c r="A307" s="512"/>
      <c r="B307" s="512"/>
      <c r="C307" s="512"/>
      <c r="D307" s="512"/>
      <c r="E307" s="512"/>
      <c r="F307" s="512"/>
      <c r="G307" s="512"/>
      <c r="H307" s="512"/>
      <c r="I307" s="512"/>
      <c r="J307" s="512"/>
      <c r="K307" s="512"/>
      <c r="L307" s="512"/>
      <c r="M307" s="512"/>
      <c r="N307" s="512"/>
      <c r="O307" s="512"/>
      <c r="P307" s="512"/>
      <c r="Q307" s="512"/>
      <c r="R307" s="512"/>
      <c r="S307" s="512"/>
      <c r="T307" s="512"/>
      <c r="U307" s="512"/>
      <c r="V307" s="512"/>
      <c r="W307" s="512"/>
      <c r="X307" s="512"/>
      <c r="Y307" s="512"/>
      <c r="Z307" s="512"/>
      <c r="AA307" s="512"/>
      <c r="AB307" s="512"/>
      <c r="AC307" s="512"/>
      <c r="AD307" s="512"/>
      <c r="AE307" s="512"/>
      <c r="AF307" s="512"/>
      <c r="AG307" s="512"/>
      <c r="AH307" s="512"/>
      <c r="AI307" s="512"/>
      <c r="AJ307" s="512"/>
      <c r="AK307" s="512"/>
      <c r="AL307" s="512"/>
      <c r="AM307" s="512"/>
      <c r="AN307" s="512"/>
    </row>
    <row r="308" spans="1:40" ht="15.75" customHeight="1">
      <c r="A308" s="512"/>
      <c r="B308" s="512"/>
      <c r="C308" s="512"/>
      <c r="D308" s="512"/>
      <c r="E308" s="512"/>
      <c r="F308" s="512"/>
      <c r="G308" s="512"/>
      <c r="H308" s="512"/>
      <c r="I308" s="512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/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</row>
    <row r="309" spans="1:40" ht="15.75" customHeight="1">
      <c r="A309" s="512"/>
      <c r="B309" s="512"/>
      <c r="C309" s="512"/>
      <c r="D309" s="512"/>
      <c r="E309" s="512"/>
      <c r="F309" s="512"/>
      <c r="G309" s="512"/>
      <c r="H309" s="512"/>
      <c r="I309" s="512"/>
      <c r="J309" s="512"/>
      <c r="K309" s="512"/>
      <c r="L309" s="512"/>
      <c r="M309" s="512"/>
      <c r="N309" s="512"/>
      <c r="O309" s="512"/>
      <c r="P309" s="512"/>
      <c r="Q309" s="512"/>
      <c r="R309" s="512"/>
      <c r="S309" s="512"/>
      <c r="T309" s="512"/>
      <c r="U309" s="512"/>
      <c r="V309" s="512"/>
      <c r="W309" s="512"/>
      <c r="X309" s="512"/>
      <c r="Y309" s="512"/>
      <c r="Z309" s="512"/>
      <c r="AA309" s="512"/>
      <c r="AB309" s="512"/>
      <c r="AC309" s="512"/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</row>
    <row r="310" spans="1:40" ht="15.75" customHeight="1">
      <c r="A310" s="512"/>
      <c r="B310" s="512"/>
      <c r="C310" s="512"/>
      <c r="D310" s="512"/>
      <c r="E310" s="512"/>
      <c r="F310" s="512"/>
      <c r="G310" s="512"/>
      <c r="H310" s="512"/>
      <c r="I310" s="512"/>
      <c r="J310" s="512"/>
      <c r="K310" s="512"/>
      <c r="L310" s="512"/>
      <c r="M310" s="512"/>
      <c r="N310" s="512"/>
      <c r="O310" s="512"/>
      <c r="P310" s="512"/>
      <c r="Q310" s="512"/>
      <c r="R310" s="512"/>
      <c r="S310" s="512"/>
      <c r="T310" s="512"/>
      <c r="U310" s="512"/>
      <c r="V310" s="512"/>
      <c r="W310" s="512"/>
      <c r="X310" s="512"/>
      <c r="Y310" s="512"/>
      <c r="Z310" s="512"/>
      <c r="AA310" s="512"/>
      <c r="AB310" s="512"/>
      <c r="AC310" s="512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</row>
    <row r="311" spans="1:40" ht="15.75" customHeight="1">
      <c r="A311" s="512"/>
      <c r="B311" s="512"/>
      <c r="C311" s="512"/>
      <c r="D311" s="512"/>
      <c r="E311" s="512"/>
      <c r="F311" s="512"/>
      <c r="G311" s="512"/>
      <c r="H311" s="512"/>
      <c r="I311" s="512"/>
      <c r="J311" s="512"/>
      <c r="K311" s="512"/>
      <c r="L311" s="512"/>
      <c r="M311" s="512"/>
      <c r="N311" s="512"/>
      <c r="O311" s="512"/>
      <c r="P311" s="512"/>
      <c r="Q311" s="512"/>
      <c r="R311" s="512"/>
      <c r="S311" s="512"/>
      <c r="T311" s="512"/>
      <c r="U311" s="512"/>
      <c r="V311" s="512"/>
      <c r="W311" s="512"/>
      <c r="X311" s="512"/>
      <c r="Y311" s="512"/>
      <c r="Z311" s="512"/>
      <c r="AA311" s="512"/>
      <c r="AB311" s="512"/>
      <c r="AC311" s="512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</row>
    <row r="312" spans="1:40" ht="15.75" customHeight="1">
      <c r="A312" s="512"/>
      <c r="B312" s="512"/>
      <c r="C312" s="512"/>
      <c r="D312" s="512"/>
      <c r="E312" s="512"/>
      <c r="F312" s="512"/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/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</row>
    <row r="313" spans="1:40" ht="15.75" customHeight="1">
      <c r="A313" s="512"/>
      <c r="B313" s="512"/>
      <c r="C313" s="512"/>
      <c r="D313" s="512"/>
      <c r="E313" s="512"/>
      <c r="F313" s="512"/>
      <c r="G313" s="512"/>
      <c r="H313" s="512"/>
      <c r="I313" s="512"/>
      <c r="J313" s="512"/>
      <c r="K313" s="512"/>
      <c r="L313" s="512"/>
      <c r="M313" s="512"/>
      <c r="N313" s="512"/>
      <c r="O313" s="512"/>
      <c r="P313" s="512"/>
      <c r="Q313" s="512"/>
      <c r="R313" s="512"/>
      <c r="S313" s="512"/>
      <c r="T313" s="512"/>
      <c r="U313" s="512"/>
      <c r="V313" s="512"/>
      <c r="W313" s="512"/>
      <c r="X313" s="512"/>
      <c r="Y313" s="512"/>
      <c r="Z313" s="512"/>
      <c r="AA313" s="512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</row>
    <row r="314" spans="1:40" ht="15.75" customHeight="1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12"/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</row>
    <row r="315" spans="1:40" ht="15.75" customHeight="1">
      <c r="A315" s="512"/>
      <c r="B315" s="512"/>
      <c r="C315" s="512"/>
      <c r="D315" s="512"/>
      <c r="E315" s="512"/>
      <c r="F315" s="512"/>
      <c r="G315" s="512"/>
      <c r="H315" s="512"/>
      <c r="I315" s="512"/>
      <c r="J315" s="512"/>
      <c r="K315" s="512"/>
      <c r="L315" s="512"/>
      <c r="M315" s="512"/>
      <c r="N315" s="512"/>
      <c r="O315" s="512"/>
      <c r="P315" s="512"/>
      <c r="Q315" s="512"/>
      <c r="R315" s="512"/>
      <c r="S315" s="512"/>
      <c r="T315" s="512"/>
      <c r="U315" s="512"/>
      <c r="V315" s="512"/>
      <c r="W315" s="512"/>
      <c r="X315" s="512"/>
      <c r="Y315" s="512"/>
      <c r="Z315" s="512"/>
      <c r="AA315" s="512"/>
      <c r="AB315" s="512"/>
      <c r="AC315" s="512"/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</row>
    <row r="316" spans="1:40" ht="15.75" customHeight="1">
      <c r="A316" s="512"/>
      <c r="B316" s="512"/>
      <c r="C316" s="512"/>
      <c r="D316" s="512"/>
      <c r="E316" s="512"/>
      <c r="F316" s="512"/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/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</row>
    <row r="317" spans="1:40" ht="15.75" customHeight="1">
      <c r="A317" s="512"/>
      <c r="B317" s="512"/>
      <c r="C317" s="512"/>
      <c r="D317" s="512"/>
      <c r="E317" s="512"/>
      <c r="F317" s="512"/>
      <c r="G317" s="512"/>
      <c r="H317" s="512"/>
      <c r="I317" s="512"/>
      <c r="J317" s="512"/>
      <c r="K317" s="512"/>
      <c r="L317" s="512"/>
      <c r="M317" s="512"/>
      <c r="N317" s="512"/>
      <c r="O317" s="512"/>
      <c r="P317" s="512"/>
      <c r="Q317" s="512"/>
      <c r="R317" s="512"/>
      <c r="S317" s="512"/>
      <c r="T317" s="512"/>
      <c r="U317" s="512"/>
      <c r="V317" s="512"/>
      <c r="W317" s="512"/>
      <c r="X317" s="512"/>
      <c r="Y317" s="512"/>
      <c r="Z317" s="512"/>
      <c r="AA317" s="512"/>
      <c r="AB317" s="512"/>
      <c r="AC317" s="512"/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</row>
    <row r="318" spans="1:40" ht="15.75" customHeight="1">
      <c r="A318" s="512"/>
      <c r="B318" s="512"/>
      <c r="C318" s="512"/>
      <c r="D318" s="512"/>
      <c r="E318" s="512"/>
      <c r="F318" s="512"/>
      <c r="G318" s="512"/>
      <c r="H318" s="512"/>
      <c r="I318" s="512"/>
      <c r="J318" s="512"/>
      <c r="K318" s="512"/>
      <c r="L318" s="512"/>
      <c r="M318" s="512"/>
      <c r="N318" s="512"/>
      <c r="O318" s="512"/>
      <c r="P318" s="512"/>
      <c r="Q318" s="512"/>
      <c r="R318" s="512"/>
      <c r="S318" s="512"/>
      <c r="T318" s="512"/>
      <c r="U318" s="512"/>
      <c r="V318" s="512"/>
      <c r="W318" s="512"/>
      <c r="X318" s="512"/>
      <c r="Y318" s="512"/>
      <c r="Z318" s="512"/>
      <c r="AA318" s="512"/>
      <c r="AB318" s="512"/>
      <c r="AC318" s="512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</row>
    <row r="319" spans="1:40" ht="15.75" customHeight="1">
      <c r="A319" s="512"/>
      <c r="B319" s="512"/>
      <c r="C319" s="512"/>
      <c r="D319" s="512"/>
      <c r="E319" s="512"/>
      <c r="F319" s="512"/>
      <c r="G319" s="512"/>
      <c r="H319" s="512"/>
      <c r="I319" s="512"/>
      <c r="J319" s="512"/>
      <c r="K319" s="512"/>
      <c r="L319" s="512"/>
      <c r="M319" s="512"/>
      <c r="N319" s="512"/>
      <c r="O319" s="512"/>
      <c r="P319" s="512"/>
      <c r="Q319" s="512"/>
      <c r="R319" s="512"/>
      <c r="S319" s="512"/>
      <c r="T319" s="512"/>
      <c r="U319" s="512"/>
      <c r="V319" s="512"/>
      <c r="W319" s="512"/>
      <c r="X319" s="512"/>
      <c r="Y319" s="512"/>
      <c r="Z319" s="512"/>
      <c r="AA319" s="512"/>
      <c r="AB319" s="512"/>
      <c r="AC319" s="512"/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</row>
    <row r="320" spans="1:40" ht="15.75" customHeight="1">
      <c r="A320" s="512"/>
      <c r="B320" s="512"/>
      <c r="C320" s="512"/>
      <c r="D320" s="512"/>
      <c r="E320" s="512"/>
      <c r="F320" s="512"/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/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</row>
    <row r="321" spans="1:40" ht="15.75" customHeight="1">
      <c r="A321" s="512"/>
      <c r="B321" s="512"/>
      <c r="C321" s="512"/>
      <c r="D321" s="512"/>
      <c r="E321" s="512"/>
      <c r="F321" s="512"/>
      <c r="G321" s="512"/>
      <c r="H321" s="512"/>
      <c r="I321" s="512"/>
      <c r="J321" s="512"/>
      <c r="K321" s="512"/>
      <c r="L321" s="512"/>
      <c r="M321" s="512"/>
      <c r="N321" s="512"/>
      <c r="O321" s="512"/>
      <c r="P321" s="512"/>
      <c r="Q321" s="512"/>
      <c r="R321" s="512"/>
      <c r="S321" s="512"/>
      <c r="T321" s="512"/>
      <c r="U321" s="512"/>
      <c r="V321" s="512"/>
      <c r="W321" s="512"/>
      <c r="X321" s="512"/>
      <c r="Y321" s="512"/>
      <c r="Z321" s="512"/>
      <c r="AA321" s="512"/>
      <c r="AB321" s="512"/>
      <c r="AC321" s="512"/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</row>
    <row r="322" spans="1:40" ht="15.75" customHeight="1">
      <c r="A322" s="512"/>
      <c r="B322" s="512"/>
      <c r="C322" s="512"/>
      <c r="D322" s="512"/>
      <c r="E322" s="512"/>
      <c r="F322" s="512"/>
      <c r="G322" s="512"/>
      <c r="H322" s="512"/>
      <c r="I322" s="512"/>
      <c r="J322" s="512"/>
      <c r="K322" s="512"/>
      <c r="L322" s="512"/>
      <c r="M322" s="512"/>
      <c r="N322" s="512"/>
      <c r="O322" s="512"/>
      <c r="P322" s="512"/>
      <c r="Q322" s="512"/>
      <c r="R322" s="512"/>
      <c r="S322" s="512"/>
      <c r="T322" s="512"/>
      <c r="U322" s="512"/>
      <c r="V322" s="512"/>
      <c r="W322" s="512"/>
      <c r="X322" s="512"/>
      <c r="Y322" s="512"/>
      <c r="Z322" s="512"/>
      <c r="AA322" s="512"/>
      <c r="AB322" s="512"/>
      <c r="AC322" s="512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</row>
    <row r="323" spans="1:40" ht="15.75" customHeight="1">
      <c r="A323" s="512"/>
      <c r="B323" s="512"/>
      <c r="C323" s="512"/>
      <c r="D323" s="512"/>
      <c r="E323" s="512"/>
      <c r="F323" s="512"/>
      <c r="G323" s="512"/>
      <c r="H323" s="512"/>
      <c r="I323" s="512"/>
      <c r="J323" s="512"/>
      <c r="K323" s="512"/>
      <c r="L323" s="512"/>
      <c r="M323" s="512"/>
      <c r="N323" s="512"/>
      <c r="O323" s="512"/>
      <c r="P323" s="512"/>
      <c r="Q323" s="512"/>
      <c r="R323" s="512"/>
      <c r="S323" s="512"/>
      <c r="T323" s="512"/>
      <c r="U323" s="512"/>
      <c r="V323" s="512"/>
      <c r="W323" s="512"/>
      <c r="X323" s="512"/>
      <c r="Y323" s="512"/>
      <c r="Z323" s="512"/>
      <c r="AA323" s="512"/>
      <c r="AB323" s="512"/>
      <c r="AC323" s="512"/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</row>
    <row r="324" spans="1:40" ht="15.75" customHeight="1">
      <c r="A324" s="512"/>
      <c r="B324" s="512"/>
      <c r="C324" s="512"/>
      <c r="D324" s="512"/>
      <c r="E324" s="512"/>
      <c r="F324" s="512"/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/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</row>
    <row r="325" spans="1:40" ht="15.75" customHeight="1">
      <c r="A325" s="512"/>
      <c r="B325" s="512"/>
      <c r="C325" s="512"/>
      <c r="D325" s="512"/>
      <c r="E325" s="512"/>
      <c r="F325" s="512"/>
      <c r="G325" s="512"/>
      <c r="H325" s="512"/>
      <c r="I325" s="512"/>
      <c r="J325" s="512"/>
      <c r="K325" s="512"/>
      <c r="L325" s="512"/>
      <c r="M325" s="512"/>
      <c r="N325" s="512"/>
      <c r="O325" s="512"/>
      <c r="P325" s="512"/>
      <c r="Q325" s="512"/>
      <c r="R325" s="512"/>
      <c r="S325" s="512"/>
      <c r="T325" s="512"/>
      <c r="U325" s="512"/>
      <c r="V325" s="512"/>
      <c r="W325" s="512"/>
      <c r="X325" s="512"/>
      <c r="Y325" s="512"/>
      <c r="Z325" s="512"/>
      <c r="AA325" s="512"/>
      <c r="AB325" s="512"/>
      <c r="AC325" s="512"/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</row>
    <row r="326" spans="1:40" ht="15.75" customHeight="1">
      <c r="A326" s="512"/>
      <c r="B326" s="512"/>
      <c r="C326" s="512"/>
      <c r="D326" s="512"/>
      <c r="E326" s="512"/>
      <c r="F326" s="512"/>
      <c r="G326" s="512"/>
      <c r="H326" s="512"/>
      <c r="I326" s="512"/>
      <c r="J326" s="512"/>
      <c r="K326" s="512"/>
      <c r="L326" s="512"/>
      <c r="M326" s="512"/>
      <c r="N326" s="512"/>
      <c r="O326" s="512"/>
      <c r="P326" s="512"/>
      <c r="Q326" s="512"/>
      <c r="R326" s="512"/>
      <c r="S326" s="512"/>
      <c r="T326" s="512"/>
      <c r="U326" s="512"/>
      <c r="V326" s="512"/>
      <c r="W326" s="512"/>
      <c r="X326" s="512"/>
      <c r="Y326" s="512"/>
      <c r="Z326" s="512"/>
      <c r="AA326" s="512"/>
      <c r="AB326" s="512"/>
      <c r="AC326" s="512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</row>
    <row r="327" spans="1:40" ht="15.75" customHeight="1">
      <c r="A327" s="512"/>
      <c r="B327" s="512"/>
      <c r="C327" s="512"/>
      <c r="D327" s="512"/>
      <c r="E327" s="512"/>
      <c r="F327" s="512"/>
      <c r="G327" s="512"/>
      <c r="H327" s="512"/>
      <c r="I327" s="512"/>
      <c r="J327" s="512"/>
      <c r="K327" s="512"/>
      <c r="L327" s="512"/>
      <c r="M327" s="512"/>
      <c r="N327" s="512"/>
      <c r="O327" s="512"/>
      <c r="P327" s="512"/>
      <c r="Q327" s="512"/>
      <c r="R327" s="512"/>
      <c r="S327" s="512"/>
      <c r="T327" s="512"/>
      <c r="U327" s="512"/>
      <c r="V327" s="512"/>
      <c r="W327" s="512"/>
      <c r="X327" s="512"/>
      <c r="Y327" s="512"/>
      <c r="Z327" s="512"/>
      <c r="AA327" s="512"/>
      <c r="AB327" s="512"/>
      <c r="AC327" s="512"/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</row>
    <row r="328" spans="1:40" ht="15.75" customHeight="1">
      <c r="A328" s="512"/>
      <c r="B328" s="512"/>
      <c r="C328" s="512"/>
      <c r="D328" s="512"/>
      <c r="E328" s="512"/>
      <c r="F328" s="512"/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/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</row>
    <row r="329" spans="1:40" ht="15.75" customHeight="1">
      <c r="A329" s="512"/>
      <c r="B329" s="512"/>
      <c r="C329" s="512"/>
      <c r="D329" s="512"/>
      <c r="E329" s="512"/>
      <c r="F329" s="512"/>
      <c r="G329" s="512"/>
      <c r="H329" s="512"/>
      <c r="I329" s="512"/>
      <c r="J329" s="512"/>
      <c r="K329" s="512"/>
      <c r="L329" s="512"/>
      <c r="M329" s="512"/>
      <c r="N329" s="512"/>
      <c r="O329" s="512"/>
      <c r="P329" s="512"/>
      <c r="Q329" s="512"/>
      <c r="R329" s="512"/>
      <c r="S329" s="512"/>
      <c r="T329" s="512"/>
      <c r="U329" s="512"/>
      <c r="V329" s="512"/>
      <c r="W329" s="512"/>
      <c r="X329" s="512"/>
      <c r="Y329" s="512"/>
      <c r="Z329" s="512"/>
      <c r="AA329" s="512"/>
      <c r="AB329" s="512"/>
      <c r="AC329" s="512"/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</row>
    <row r="330" spans="1:40" ht="15.75" customHeight="1">
      <c r="A330" s="512"/>
      <c r="B330" s="512"/>
      <c r="C330" s="512"/>
      <c r="D330" s="512"/>
      <c r="E330" s="512"/>
      <c r="F330" s="512"/>
      <c r="G330" s="512"/>
      <c r="H330" s="512"/>
      <c r="I330" s="512"/>
      <c r="J330" s="512"/>
      <c r="K330" s="512"/>
      <c r="L330" s="512"/>
      <c r="M330" s="512"/>
      <c r="N330" s="512"/>
      <c r="O330" s="512"/>
      <c r="P330" s="512"/>
      <c r="Q330" s="512"/>
      <c r="R330" s="512"/>
      <c r="S330" s="512"/>
      <c r="T330" s="512"/>
      <c r="U330" s="512"/>
      <c r="V330" s="512"/>
      <c r="W330" s="512"/>
      <c r="X330" s="512"/>
      <c r="Y330" s="512"/>
      <c r="Z330" s="512"/>
      <c r="AA330" s="512"/>
      <c r="AB330" s="512"/>
      <c r="AC330" s="512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</row>
    <row r="331" spans="1:40" ht="15.75" customHeight="1">
      <c r="A331" s="512"/>
      <c r="B331" s="512"/>
      <c r="C331" s="512"/>
      <c r="D331" s="512"/>
      <c r="E331" s="512"/>
      <c r="F331" s="512"/>
      <c r="G331" s="512"/>
      <c r="H331" s="512"/>
      <c r="I331" s="512"/>
      <c r="J331" s="512"/>
      <c r="K331" s="512"/>
      <c r="L331" s="512"/>
      <c r="M331" s="512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X331" s="512"/>
      <c r="Y331" s="512"/>
      <c r="Z331" s="512"/>
      <c r="AA331" s="512"/>
      <c r="AB331" s="512"/>
      <c r="AC331" s="512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</row>
    <row r="332" spans="1:40" ht="15.75" customHeight="1">
      <c r="A332" s="512"/>
      <c r="B332" s="512"/>
      <c r="C332" s="512"/>
      <c r="D332" s="512"/>
      <c r="E332" s="512"/>
      <c r="F332" s="512"/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/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</row>
    <row r="333" spans="1:40" ht="15.75" customHeight="1">
      <c r="A333" s="512"/>
      <c r="B333" s="512"/>
      <c r="C333" s="512"/>
      <c r="D333" s="512"/>
      <c r="E333" s="512"/>
      <c r="F333" s="512"/>
      <c r="G333" s="512"/>
      <c r="H333" s="512"/>
      <c r="I333" s="512"/>
      <c r="J333" s="512"/>
      <c r="K333" s="512"/>
      <c r="L333" s="512"/>
      <c r="M333" s="512"/>
      <c r="N333" s="512"/>
      <c r="O333" s="512"/>
      <c r="P333" s="512"/>
      <c r="Q333" s="512"/>
      <c r="R333" s="512"/>
      <c r="S333" s="512"/>
      <c r="T333" s="512"/>
      <c r="U333" s="512"/>
      <c r="V333" s="512"/>
      <c r="W333" s="512"/>
      <c r="X333" s="512"/>
      <c r="Y333" s="512"/>
      <c r="Z333" s="512"/>
      <c r="AA333" s="512"/>
      <c r="AB333" s="512"/>
      <c r="AC333" s="512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</row>
    <row r="334" spans="1:40" ht="15.75" customHeight="1">
      <c r="A334" s="512"/>
      <c r="B334" s="512"/>
      <c r="C334" s="512"/>
      <c r="D334" s="512"/>
      <c r="E334" s="512"/>
      <c r="F334" s="512"/>
      <c r="G334" s="512"/>
      <c r="H334" s="512"/>
      <c r="I334" s="512"/>
      <c r="J334" s="512"/>
      <c r="K334" s="512"/>
      <c r="L334" s="512"/>
      <c r="M334" s="512"/>
      <c r="N334" s="512"/>
      <c r="O334" s="512"/>
      <c r="P334" s="512"/>
      <c r="Q334" s="512"/>
      <c r="R334" s="512"/>
      <c r="S334" s="512"/>
      <c r="T334" s="512"/>
      <c r="U334" s="512"/>
      <c r="V334" s="512"/>
      <c r="W334" s="512"/>
      <c r="X334" s="512"/>
      <c r="Y334" s="512"/>
      <c r="Z334" s="512"/>
      <c r="AA334" s="512"/>
      <c r="AB334" s="512"/>
      <c r="AC334" s="512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</row>
    <row r="335" spans="1:40" ht="15.75" customHeight="1">
      <c r="A335" s="512"/>
      <c r="B335" s="512"/>
      <c r="C335" s="512"/>
      <c r="D335" s="512"/>
      <c r="E335" s="512"/>
      <c r="F335" s="512"/>
      <c r="G335" s="512"/>
      <c r="H335" s="512"/>
      <c r="I335" s="512"/>
      <c r="J335" s="512"/>
      <c r="K335" s="512"/>
      <c r="L335" s="512"/>
      <c r="M335" s="512"/>
      <c r="N335" s="512"/>
      <c r="O335" s="512"/>
      <c r="P335" s="512"/>
      <c r="Q335" s="512"/>
      <c r="R335" s="512"/>
      <c r="S335" s="512"/>
      <c r="T335" s="512"/>
      <c r="U335" s="512"/>
      <c r="V335" s="512"/>
      <c r="W335" s="512"/>
      <c r="X335" s="512"/>
      <c r="Y335" s="512"/>
      <c r="Z335" s="512"/>
      <c r="AA335" s="512"/>
      <c r="AB335" s="512"/>
      <c r="AC335" s="512"/>
      <c r="AD335" s="512"/>
      <c r="AE335" s="512"/>
      <c r="AF335" s="512"/>
      <c r="AG335" s="512"/>
      <c r="AH335" s="512"/>
      <c r="AI335" s="512"/>
      <c r="AJ335" s="512"/>
      <c r="AK335" s="512"/>
      <c r="AL335" s="512"/>
      <c r="AM335" s="512"/>
      <c r="AN335" s="512"/>
    </row>
    <row r="336" spans="1:40" ht="15.75" customHeight="1">
      <c r="A336" s="512"/>
      <c r="B336" s="512"/>
      <c r="C336" s="512"/>
      <c r="D336" s="512"/>
      <c r="E336" s="512"/>
      <c r="F336" s="512"/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/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</row>
    <row r="337" spans="1:40" ht="15.75" customHeight="1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12"/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</row>
    <row r="338" spans="1:40" ht="15.75" customHeight="1">
      <c r="A338" s="512"/>
      <c r="B338" s="512"/>
      <c r="C338" s="512"/>
      <c r="D338" s="512"/>
      <c r="E338" s="512"/>
      <c r="F338" s="512"/>
      <c r="G338" s="512"/>
      <c r="H338" s="512"/>
      <c r="I338" s="512"/>
      <c r="J338" s="512"/>
      <c r="K338" s="512"/>
      <c r="L338" s="512"/>
      <c r="M338" s="512"/>
      <c r="N338" s="512"/>
      <c r="O338" s="512"/>
      <c r="P338" s="512"/>
      <c r="Q338" s="512"/>
      <c r="R338" s="512"/>
      <c r="S338" s="512"/>
      <c r="T338" s="512"/>
      <c r="U338" s="512"/>
      <c r="V338" s="512"/>
      <c r="W338" s="512"/>
      <c r="X338" s="512"/>
      <c r="Y338" s="512"/>
      <c r="Z338" s="512"/>
      <c r="AA338" s="512"/>
      <c r="AB338" s="512"/>
      <c r="AC338" s="512"/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</row>
    <row r="339" spans="1:40" ht="15.75" customHeight="1">
      <c r="A339" s="512"/>
      <c r="B339" s="512"/>
      <c r="C339" s="512"/>
      <c r="D339" s="512"/>
      <c r="E339" s="512"/>
      <c r="F339" s="512"/>
      <c r="G339" s="512"/>
      <c r="H339" s="512"/>
      <c r="I339" s="512"/>
      <c r="J339" s="512"/>
      <c r="K339" s="512"/>
      <c r="L339" s="512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/>
      <c r="AD339" s="512"/>
      <c r="AE339" s="512"/>
      <c r="AF339" s="512"/>
      <c r="AG339" s="512"/>
      <c r="AH339" s="512"/>
      <c r="AI339" s="512"/>
      <c r="AJ339" s="512"/>
      <c r="AK339" s="512"/>
      <c r="AL339" s="512"/>
      <c r="AM339" s="512"/>
      <c r="AN339" s="512"/>
    </row>
    <row r="340" spans="1:40" ht="15.75" customHeight="1">
      <c r="A340" s="512"/>
      <c r="B340" s="512"/>
      <c r="C340" s="512"/>
      <c r="D340" s="512"/>
      <c r="E340" s="512"/>
      <c r="F340" s="512"/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/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</row>
    <row r="341" spans="1:40" ht="15.75" customHeight="1">
      <c r="A341" s="512"/>
      <c r="B341" s="512"/>
      <c r="C341" s="512"/>
      <c r="D341" s="512"/>
      <c r="E341" s="512"/>
      <c r="F341" s="512"/>
      <c r="G341" s="512"/>
      <c r="H341" s="512"/>
      <c r="I341" s="512"/>
      <c r="J341" s="512"/>
      <c r="K341" s="512"/>
      <c r="L341" s="512"/>
      <c r="M341" s="512"/>
      <c r="N341" s="512"/>
      <c r="O341" s="512"/>
      <c r="P341" s="512"/>
      <c r="Q341" s="512"/>
      <c r="R341" s="512"/>
      <c r="S341" s="512"/>
      <c r="T341" s="512"/>
      <c r="U341" s="512"/>
      <c r="V341" s="512"/>
      <c r="W341" s="512"/>
      <c r="X341" s="512"/>
      <c r="Y341" s="512"/>
      <c r="Z341" s="512"/>
      <c r="AA341" s="512"/>
      <c r="AB341" s="512"/>
      <c r="AC341" s="512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</row>
    <row r="342" spans="1:40" ht="15.75" customHeight="1">
      <c r="A342" s="512"/>
      <c r="B342" s="512"/>
      <c r="C342" s="512"/>
      <c r="D342" s="512"/>
      <c r="E342" s="512"/>
      <c r="F342" s="512"/>
      <c r="G342" s="512"/>
      <c r="H342" s="512"/>
      <c r="I342" s="512"/>
      <c r="J342" s="512"/>
      <c r="K342" s="512"/>
      <c r="L342" s="512"/>
      <c r="M342" s="512"/>
      <c r="N342" s="512"/>
      <c r="O342" s="512"/>
      <c r="P342" s="512"/>
      <c r="Q342" s="512"/>
      <c r="R342" s="512"/>
      <c r="S342" s="512"/>
      <c r="T342" s="512"/>
      <c r="U342" s="512"/>
      <c r="V342" s="512"/>
      <c r="W342" s="512"/>
      <c r="X342" s="512"/>
      <c r="Y342" s="512"/>
      <c r="Z342" s="512"/>
      <c r="AA342" s="512"/>
      <c r="AB342" s="512"/>
      <c r="AC342" s="512"/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</row>
    <row r="343" spans="1:40" ht="15.75" customHeight="1">
      <c r="A343" s="512"/>
      <c r="B343" s="512"/>
      <c r="C343" s="512"/>
      <c r="D343" s="512"/>
      <c r="E343" s="512"/>
      <c r="F343" s="512"/>
      <c r="G343" s="512"/>
      <c r="H343" s="512"/>
      <c r="I343" s="512"/>
      <c r="J343" s="512"/>
      <c r="K343" s="512"/>
      <c r="L343" s="512"/>
      <c r="M343" s="512"/>
      <c r="N343" s="512"/>
      <c r="O343" s="512"/>
      <c r="P343" s="512"/>
      <c r="Q343" s="512"/>
      <c r="R343" s="512"/>
      <c r="S343" s="512"/>
      <c r="T343" s="512"/>
      <c r="U343" s="512"/>
      <c r="V343" s="512"/>
      <c r="W343" s="512"/>
      <c r="X343" s="512"/>
      <c r="Y343" s="512"/>
      <c r="Z343" s="512"/>
      <c r="AA343" s="512"/>
      <c r="AB343" s="512"/>
      <c r="AC343" s="512"/>
      <c r="AD343" s="512"/>
      <c r="AE343" s="512"/>
      <c r="AF343" s="512"/>
      <c r="AG343" s="512"/>
      <c r="AH343" s="512"/>
      <c r="AI343" s="512"/>
      <c r="AJ343" s="512"/>
      <c r="AK343" s="512"/>
      <c r="AL343" s="512"/>
      <c r="AM343" s="512"/>
      <c r="AN343" s="512"/>
    </row>
    <row r="344" spans="1:40" ht="15.75" customHeight="1">
      <c r="A344" s="512"/>
      <c r="B344" s="512"/>
      <c r="C344" s="512"/>
      <c r="D344" s="512"/>
      <c r="E344" s="512"/>
      <c r="F344" s="512"/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/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</row>
    <row r="345" spans="1:40" ht="15.75" customHeight="1">
      <c r="A345" s="512"/>
      <c r="B345" s="512"/>
      <c r="C345" s="512"/>
      <c r="D345" s="512"/>
      <c r="E345" s="512"/>
      <c r="F345" s="512"/>
      <c r="G345" s="512"/>
      <c r="H345" s="512"/>
      <c r="I345" s="512"/>
      <c r="J345" s="512"/>
      <c r="K345" s="512"/>
      <c r="L345" s="512"/>
      <c r="M345" s="512"/>
      <c r="N345" s="512"/>
      <c r="O345" s="512"/>
      <c r="P345" s="512"/>
      <c r="Q345" s="512"/>
      <c r="R345" s="512"/>
      <c r="S345" s="512"/>
      <c r="T345" s="512"/>
      <c r="U345" s="512"/>
      <c r="V345" s="512"/>
      <c r="W345" s="512"/>
      <c r="X345" s="512"/>
      <c r="Y345" s="512"/>
      <c r="Z345" s="512"/>
      <c r="AA345" s="512"/>
      <c r="AB345" s="512"/>
      <c r="AC345" s="512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</row>
    <row r="346" spans="1:40" ht="15.75" customHeight="1">
      <c r="A346" s="512"/>
      <c r="B346" s="512"/>
      <c r="C346" s="512"/>
      <c r="D346" s="512"/>
      <c r="E346" s="512"/>
      <c r="F346" s="512"/>
      <c r="G346" s="512"/>
      <c r="H346" s="512"/>
      <c r="I346" s="512"/>
      <c r="J346" s="512"/>
      <c r="K346" s="512"/>
      <c r="L346" s="512"/>
      <c r="M346" s="512"/>
      <c r="N346" s="512"/>
      <c r="O346" s="512"/>
      <c r="P346" s="512"/>
      <c r="Q346" s="512"/>
      <c r="R346" s="512"/>
      <c r="S346" s="512"/>
      <c r="T346" s="512"/>
      <c r="U346" s="512"/>
      <c r="V346" s="512"/>
      <c r="W346" s="512"/>
      <c r="X346" s="512"/>
      <c r="Y346" s="512"/>
      <c r="Z346" s="512"/>
      <c r="AA346" s="512"/>
      <c r="AB346" s="512"/>
      <c r="AC346" s="512"/>
      <c r="AD346" s="512"/>
      <c r="AE346" s="512"/>
      <c r="AF346" s="512"/>
      <c r="AG346" s="512"/>
      <c r="AH346" s="512"/>
      <c r="AI346" s="512"/>
      <c r="AJ346" s="512"/>
      <c r="AK346" s="512"/>
      <c r="AL346" s="512"/>
      <c r="AM346" s="512"/>
      <c r="AN346" s="512"/>
    </row>
    <row r="347" spans="1:40" ht="15.75" customHeight="1">
      <c r="A347" s="512"/>
      <c r="B347" s="512"/>
      <c r="C347" s="512"/>
      <c r="D347" s="512"/>
      <c r="E347" s="512"/>
      <c r="F347" s="512"/>
      <c r="G347" s="512"/>
      <c r="H347" s="512"/>
      <c r="I347" s="512"/>
      <c r="J347" s="512"/>
      <c r="K347" s="512"/>
      <c r="L347" s="512"/>
      <c r="M347" s="512"/>
      <c r="N347" s="512"/>
      <c r="O347" s="512"/>
      <c r="P347" s="512"/>
      <c r="Q347" s="512"/>
      <c r="R347" s="512"/>
      <c r="S347" s="512"/>
      <c r="T347" s="512"/>
      <c r="U347" s="512"/>
      <c r="V347" s="512"/>
      <c r="W347" s="512"/>
      <c r="X347" s="512"/>
      <c r="Y347" s="512"/>
      <c r="Z347" s="512"/>
      <c r="AA347" s="512"/>
      <c r="AB347" s="512"/>
      <c r="AC347" s="512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</row>
    <row r="348" spans="1:40" ht="15.75" customHeight="1">
      <c r="A348" s="512"/>
      <c r="B348" s="512"/>
      <c r="C348" s="512"/>
      <c r="D348" s="512"/>
      <c r="E348" s="512"/>
      <c r="F348" s="512"/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/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</row>
    <row r="349" spans="1:40" ht="15.75" customHeight="1">
      <c r="A349" s="512"/>
      <c r="B349" s="512"/>
      <c r="C349" s="512"/>
      <c r="D349" s="512"/>
      <c r="E349" s="512"/>
      <c r="F349" s="512"/>
      <c r="G349" s="512"/>
      <c r="H349" s="512"/>
      <c r="I349" s="512"/>
      <c r="J349" s="512"/>
      <c r="K349" s="512"/>
      <c r="L349" s="512"/>
      <c r="M349" s="512"/>
      <c r="N349" s="512"/>
      <c r="O349" s="512"/>
      <c r="P349" s="512"/>
      <c r="Q349" s="512"/>
      <c r="R349" s="512"/>
      <c r="S349" s="512"/>
      <c r="T349" s="512"/>
      <c r="U349" s="512"/>
      <c r="V349" s="512"/>
      <c r="W349" s="512"/>
      <c r="X349" s="512"/>
      <c r="Y349" s="512"/>
      <c r="Z349" s="512"/>
      <c r="AA349" s="512"/>
      <c r="AB349" s="512"/>
      <c r="AC349" s="512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</row>
    <row r="350" spans="1:40" ht="15.75" customHeight="1">
      <c r="A350" s="512"/>
      <c r="B350" s="512"/>
      <c r="C350" s="512"/>
      <c r="D350" s="512"/>
      <c r="E350" s="512"/>
      <c r="F350" s="512"/>
      <c r="G350" s="512"/>
      <c r="H350" s="512"/>
      <c r="I350" s="512"/>
      <c r="J350" s="512"/>
      <c r="K350" s="512"/>
      <c r="L350" s="512"/>
      <c r="M350" s="512"/>
      <c r="N350" s="512"/>
      <c r="O350" s="512"/>
      <c r="P350" s="512"/>
      <c r="Q350" s="512"/>
      <c r="R350" s="512"/>
      <c r="S350" s="512"/>
      <c r="T350" s="512"/>
      <c r="U350" s="512"/>
      <c r="V350" s="512"/>
      <c r="W350" s="512"/>
      <c r="X350" s="512"/>
      <c r="Y350" s="512"/>
      <c r="Z350" s="512"/>
      <c r="AA350" s="512"/>
      <c r="AB350" s="512"/>
      <c r="AC350" s="512"/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</row>
    <row r="351" spans="1:40" ht="15.75" customHeight="1">
      <c r="A351" s="512"/>
      <c r="B351" s="512"/>
      <c r="C351" s="512"/>
      <c r="D351" s="512"/>
      <c r="E351" s="512"/>
      <c r="F351" s="512"/>
      <c r="G351" s="512"/>
      <c r="H351" s="512"/>
      <c r="I351" s="512"/>
      <c r="J351" s="512"/>
      <c r="K351" s="512"/>
      <c r="L351" s="512"/>
      <c r="M351" s="512"/>
      <c r="N351" s="512"/>
      <c r="O351" s="512"/>
      <c r="P351" s="512"/>
      <c r="Q351" s="512"/>
      <c r="R351" s="512"/>
      <c r="S351" s="512"/>
      <c r="T351" s="512"/>
      <c r="U351" s="512"/>
      <c r="V351" s="512"/>
      <c r="W351" s="512"/>
      <c r="X351" s="512"/>
      <c r="Y351" s="512"/>
      <c r="Z351" s="512"/>
      <c r="AA351" s="512"/>
      <c r="AB351" s="512"/>
      <c r="AC351" s="512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</row>
    <row r="352" spans="1:40" ht="15.75" customHeight="1">
      <c r="A352" s="512"/>
      <c r="B352" s="512"/>
      <c r="C352" s="512"/>
      <c r="D352" s="512"/>
      <c r="E352" s="512"/>
      <c r="F352" s="512"/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/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</row>
    <row r="353" spans="1:40" ht="15.75" customHeight="1">
      <c r="A353" s="512"/>
      <c r="B353" s="512"/>
      <c r="C353" s="512"/>
      <c r="D353" s="512"/>
      <c r="E353" s="512"/>
      <c r="F353" s="512"/>
      <c r="G353" s="512"/>
      <c r="H353" s="512"/>
      <c r="I353" s="512"/>
      <c r="J353" s="512"/>
      <c r="K353" s="512"/>
      <c r="L353" s="512"/>
      <c r="M353" s="512"/>
      <c r="N353" s="512"/>
      <c r="O353" s="512"/>
      <c r="P353" s="512"/>
      <c r="Q353" s="512"/>
      <c r="R353" s="512"/>
      <c r="S353" s="512"/>
      <c r="T353" s="512"/>
      <c r="U353" s="512"/>
      <c r="V353" s="512"/>
      <c r="W353" s="512"/>
      <c r="X353" s="512"/>
      <c r="Y353" s="512"/>
      <c r="Z353" s="512"/>
      <c r="AA353" s="512"/>
      <c r="AB353" s="512"/>
      <c r="AC353" s="512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</row>
    <row r="354" spans="1:40" ht="15.75" customHeight="1">
      <c r="A354" s="512"/>
      <c r="B354" s="512"/>
      <c r="C354" s="512"/>
      <c r="D354" s="512"/>
      <c r="E354" s="512"/>
      <c r="F354" s="512"/>
      <c r="G354" s="512"/>
      <c r="H354" s="512"/>
      <c r="I354" s="512"/>
      <c r="J354" s="512"/>
      <c r="K354" s="512"/>
      <c r="L354" s="512"/>
      <c r="M354" s="512"/>
      <c r="N354" s="512"/>
      <c r="O354" s="512"/>
      <c r="P354" s="512"/>
      <c r="Q354" s="512"/>
      <c r="R354" s="512"/>
      <c r="S354" s="512"/>
      <c r="T354" s="512"/>
      <c r="U354" s="512"/>
      <c r="V354" s="512"/>
      <c r="W354" s="512"/>
      <c r="X354" s="512"/>
      <c r="Y354" s="512"/>
      <c r="Z354" s="512"/>
      <c r="AA354" s="512"/>
      <c r="AB354" s="512"/>
      <c r="AC354" s="512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</row>
    <row r="355" spans="1:40" ht="15.75" customHeight="1">
      <c r="A355" s="512"/>
      <c r="B355" s="512"/>
      <c r="C355" s="512"/>
      <c r="D355" s="512"/>
      <c r="E355" s="512"/>
      <c r="F355" s="512"/>
      <c r="G355" s="512"/>
      <c r="H355" s="512"/>
      <c r="I355" s="512"/>
      <c r="J355" s="512"/>
      <c r="K355" s="512"/>
      <c r="L355" s="512"/>
      <c r="M355" s="512"/>
      <c r="N355" s="512"/>
      <c r="O355" s="512"/>
      <c r="P355" s="512"/>
      <c r="Q355" s="512"/>
      <c r="R355" s="512"/>
      <c r="S355" s="512"/>
      <c r="T355" s="512"/>
      <c r="U355" s="512"/>
      <c r="V355" s="512"/>
      <c r="W355" s="512"/>
      <c r="X355" s="512"/>
      <c r="Y355" s="512"/>
      <c r="Z355" s="512"/>
      <c r="AA355" s="512"/>
      <c r="AB355" s="512"/>
      <c r="AC355" s="512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</row>
    <row r="356" spans="1:40" ht="15.75" customHeight="1">
      <c r="A356" s="512"/>
      <c r="B356" s="512"/>
      <c r="C356" s="512"/>
      <c r="D356" s="512"/>
      <c r="E356" s="512"/>
      <c r="F356" s="512"/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/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</row>
    <row r="357" spans="1:40" ht="15.75" customHeight="1">
      <c r="A357" s="512"/>
      <c r="B357" s="512"/>
      <c r="C357" s="512"/>
      <c r="D357" s="512"/>
      <c r="E357" s="512"/>
      <c r="F357" s="512"/>
      <c r="G357" s="512"/>
      <c r="H357" s="512"/>
      <c r="I357" s="512"/>
      <c r="J357" s="512"/>
      <c r="K357" s="512"/>
      <c r="L357" s="512"/>
      <c r="M357" s="512"/>
      <c r="N357" s="512"/>
      <c r="O357" s="512"/>
      <c r="P357" s="512"/>
      <c r="Q357" s="512"/>
      <c r="R357" s="512"/>
      <c r="S357" s="512"/>
      <c r="T357" s="512"/>
      <c r="U357" s="512"/>
      <c r="V357" s="512"/>
      <c r="W357" s="512"/>
      <c r="X357" s="512"/>
      <c r="Y357" s="512"/>
      <c r="Z357" s="512"/>
      <c r="AA357" s="512"/>
      <c r="AB357" s="512"/>
      <c r="AC357" s="512"/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</row>
    <row r="358" spans="1:40" ht="15.75" customHeight="1">
      <c r="A358" s="512"/>
      <c r="B358" s="512"/>
      <c r="C358" s="512"/>
      <c r="D358" s="512"/>
      <c r="E358" s="512"/>
      <c r="F358" s="512"/>
      <c r="G358" s="512"/>
      <c r="H358" s="512"/>
      <c r="I358" s="512"/>
      <c r="J358" s="512"/>
      <c r="K358" s="512"/>
      <c r="L358" s="512"/>
      <c r="M358" s="512"/>
      <c r="N358" s="512"/>
      <c r="O358" s="512"/>
      <c r="P358" s="512"/>
      <c r="Q358" s="512"/>
      <c r="R358" s="512"/>
      <c r="S358" s="512"/>
      <c r="T358" s="512"/>
      <c r="U358" s="512"/>
      <c r="V358" s="512"/>
      <c r="W358" s="512"/>
      <c r="X358" s="512"/>
      <c r="Y358" s="512"/>
      <c r="Z358" s="512"/>
      <c r="AA358" s="512"/>
      <c r="AB358" s="512"/>
      <c r="AC358" s="512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</row>
    <row r="359" spans="1:40" ht="15.75" customHeight="1">
      <c r="A359" s="512"/>
      <c r="B359" s="512"/>
      <c r="C359" s="512"/>
      <c r="D359" s="512"/>
      <c r="E359" s="512"/>
      <c r="F359" s="512"/>
      <c r="G359" s="512"/>
      <c r="H359" s="512"/>
      <c r="I359" s="512"/>
      <c r="J359" s="512"/>
      <c r="K359" s="512"/>
      <c r="L359" s="512"/>
      <c r="M359" s="512"/>
      <c r="N359" s="512"/>
      <c r="O359" s="512"/>
      <c r="P359" s="512"/>
      <c r="Q359" s="512"/>
      <c r="R359" s="512"/>
      <c r="S359" s="512"/>
      <c r="T359" s="512"/>
      <c r="U359" s="512"/>
      <c r="V359" s="512"/>
      <c r="W359" s="512"/>
      <c r="X359" s="512"/>
      <c r="Y359" s="512"/>
      <c r="Z359" s="512"/>
      <c r="AA359" s="512"/>
      <c r="AB359" s="512"/>
      <c r="AC359" s="512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</row>
    <row r="360" spans="1:40" ht="15.75" customHeight="1">
      <c r="A360" s="512"/>
      <c r="B360" s="512"/>
      <c r="C360" s="512"/>
      <c r="D360" s="512"/>
      <c r="E360" s="512"/>
      <c r="F360" s="512"/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</row>
    <row r="361" spans="1:40" ht="15.75" customHeight="1">
      <c r="A361" s="512"/>
      <c r="B361" s="512"/>
      <c r="C361" s="512"/>
      <c r="D361" s="512"/>
      <c r="E361" s="512"/>
      <c r="F361" s="512"/>
      <c r="G361" s="512"/>
      <c r="H361" s="512"/>
      <c r="I361" s="512"/>
      <c r="J361" s="512"/>
      <c r="K361" s="512"/>
      <c r="L361" s="512"/>
      <c r="M361" s="512"/>
      <c r="N361" s="512"/>
      <c r="O361" s="512"/>
      <c r="P361" s="512"/>
      <c r="Q361" s="512"/>
      <c r="R361" s="512"/>
      <c r="S361" s="512"/>
      <c r="T361" s="512"/>
      <c r="U361" s="512"/>
      <c r="V361" s="512"/>
      <c r="W361" s="512"/>
      <c r="X361" s="512"/>
      <c r="Y361" s="512"/>
      <c r="Z361" s="512"/>
      <c r="AA361" s="512"/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512"/>
    </row>
    <row r="362" spans="1:40" ht="15.75" customHeight="1">
      <c r="A362" s="512"/>
      <c r="B362" s="512"/>
      <c r="C362" s="512"/>
      <c r="D362" s="512"/>
      <c r="E362" s="512"/>
      <c r="F362" s="512"/>
      <c r="G362" s="512"/>
      <c r="H362" s="512"/>
      <c r="I362" s="512"/>
      <c r="J362" s="512"/>
      <c r="K362" s="512"/>
      <c r="L362" s="512"/>
      <c r="M362" s="512"/>
      <c r="N362" s="512"/>
      <c r="O362" s="512"/>
      <c r="P362" s="512"/>
      <c r="Q362" s="512"/>
      <c r="R362" s="512"/>
      <c r="S362" s="512"/>
      <c r="T362" s="512"/>
      <c r="U362" s="512"/>
      <c r="V362" s="512"/>
      <c r="W362" s="512"/>
      <c r="X362" s="512"/>
      <c r="Y362" s="512"/>
      <c r="Z362" s="512"/>
      <c r="AA362" s="512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</row>
    <row r="363" spans="1:40" ht="15.75" customHeight="1">
      <c r="A363" s="512"/>
      <c r="B363" s="512"/>
      <c r="C363" s="512"/>
      <c r="D363" s="512"/>
      <c r="E363" s="512"/>
      <c r="F363" s="512"/>
      <c r="G363" s="512"/>
      <c r="H363" s="512"/>
      <c r="I363" s="512"/>
      <c r="J363" s="512"/>
      <c r="K363" s="512"/>
      <c r="L363" s="512"/>
      <c r="M363" s="512"/>
      <c r="N363" s="512"/>
      <c r="O363" s="512"/>
      <c r="P363" s="512"/>
      <c r="Q363" s="512"/>
      <c r="R363" s="512"/>
      <c r="S363" s="512"/>
      <c r="T363" s="512"/>
      <c r="U363" s="512"/>
      <c r="V363" s="512"/>
      <c r="W363" s="512"/>
      <c r="X363" s="512"/>
      <c r="Y363" s="512"/>
      <c r="Z363" s="512"/>
      <c r="AA363" s="512"/>
      <c r="AB363" s="512"/>
      <c r="AC363" s="512"/>
      <c r="AD363" s="512"/>
      <c r="AE363" s="512"/>
      <c r="AF363" s="512"/>
      <c r="AG363" s="512"/>
      <c r="AH363" s="512"/>
      <c r="AI363" s="512"/>
      <c r="AJ363" s="512"/>
      <c r="AK363" s="512"/>
      <c r="AL363" s="512"/>
      <c r="AM363" s="512"/>
      <c r="AN363" s="512"/>
    </row>
    <row r="364" spans="1:40" ht="15.75" customHeight="1">
      <c r="A364" s="512"/>
      <c r="B364" s="512"/>
      <c r="C364" s="512"/>
      <c r="D364" s="512"/>
      <c r="E364" s="512"/>
      <c r="F364" s="512"/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/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</row>
    <row r="365" spans="1:40" ht="15.75" customHeight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2"/>
      <c r="K365" s="512"/>
      <c r="L365" s="512"/>
      <c r="M365" s="512"/>
      <c r="N365" s="512"/>
      <c r="O365" s="512"/>
      <c r="P365" s="512"/>
      <c r="Q365" s="512"/>
      <c r="R365" s="512"/>
      <c r="S365" s="512"/>
      <c r="T365" s="512"/>
      <c r="U365" s="512"/>
      <c r="V365" s="512"/>
      <c r="W365" s="512"/>
      <c r="X365" s="512"/>
      <c r="Y365" s="512"/>
      <c r="Z365" s="512"/>
      <c r="AA365" s="512"/>
      <c r="AB365" s="512"/>
      <c r="AC365" s="512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</row>
    <row r="366" spans="1:40" ht="15.75" customHeight="1">
      <c r="A366" s="512"/>
      <c r="B366" s="512"/>
      <c r="C366" s="512"/>
      <c r="D366" s="512"/>
      <c r="E366" s="512"/>
      <c r="F366" s="512"/>
      <c r="G366" s="512"/>
      <c r="H366" s="512"/>
      <c r="I366" s="512"/>
      <c r="J366" s="512"/>
      <c r="K366" s="512"/>
      <c r="L366" s="512"/>
      <c r="M366" s="512"/>
      <c r="N366" s="512"/>
      <c r="O366" s="512"/>
      <c r="P366" s="512"/>
      <c r="Q366" s="512"/>
      <c r="R366" s="512"/>
      <c r="S366" s="512"/>
      <c r="T366" s="512"/>
      <c r="U366" s="512"/>
      <c r="V366" s="512"/>
      <c r="W366" s="512"/>
      <c r="X366" s="512"/>
      <c r="Y366" s="512"/>
      <c r="Z366" s="512"/>
      <c r="AA366" s="512"/>
      <c r="AB366" s="512"/>
      <c r="AC366" s="512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</row>
    <row r="367" spans="1:40" ht="15.75" customHeight="1">
      <c r="A367" s="512"/>
      <c r="B367" s="512"/>
      <c r="C367" s="512"/>
      <c r="D367" s="512"/>
      <c r="E367" s="512"/>
      <c r="F367" s="512"/>
      <c r="G367" s="512"/>
      <c r="H367" s="512"/>
      <c r="I367" s="512"/>
      <c r="J367" s="512"/>
      <c r="K367" s="512"/>
      <c r="L367" s="512"/>
      <c r="M367" s="512"/>
      <c r="N367" s="512"/>
      <c r="O367" s="512"/>
      <c r="P367" s="512"/>
      <c r="Q367" s="512"/>
      <c r="R367" s="512"/>
      <c r="S367" s="512"/>
      <c r="T367" s="512"/>
      <c r="U367" s="512"/>
      <c r="V367" s="512"/>
      <c r="W367" s="512"/>
      <c r="X367" s="512"/>
      <c r="Y367" s="512"/>
      <c r="Z367" s="512"/>
      <c r="AA367" s="512"/>
      <c r="AB367" s="512"/>
      <c r="AC367" s="512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</row>
    <row r="368" spans="1:40" ht="15.75" customHeight="1">
      <c r="A368" s="512"/>
      <c r="B368" s="512"/>
      <c r="C368" s="512"/>
      <c r="D368" s="512"/>
      <c r="E368" s="512"/>
      <c r="F368" s="512"/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/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</row>
    <row r="369" spans="1:40" ht="15.75" customHeight="1">
      <c r="A369" s="512"/>
      <c r="B369" s="512"/>
      <c r="C369" s="512"/>
      <c r="D369" s="512"/>
      <c r="E369" s="512"/>
      <c r="F369" s="512"/>
      <c r="G369" s="512"/>
      <c r="H369" s="512"/>
      <c r="I369" s="512"/>
      <c r="J369" s="512"/>
      <c r="K369" s="512"/>
      <c r="L369" s="512"/>
      <c r="M369" s="512"/>
      <c r="N369" s="512"/>
      <c r="O369" s="512"/>
      <c r="P369" s="512"/>
      <c r="Q369" s="512"/>
      <c r="R369" s="512"/>
      <c r="S369" s="512"/>
      <c r="T369" s="512"/>
      <c r="U369" s="512"/>
      <c r="V369" s="512"/>
      <c r="W369" s="512"/>
      <c r="X369" s="512"/>
      <c r="Y369" s="512"/>
      <c r="Z369" s="512"/>
      <c r="AA369" s="512"/>
      <c r="AB369" s="512"/>
      <c r="AC369" s="512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</row>
    <row r="370" spans="1:40" ht="15.75" customHeight="1">
      <c r="A370" s="512"/>
      <c r="B370" s="512"/>
      <c r="C370" s="512"/>
      <c r="D370" s="512"/>
      <c r="E370" s="512"/>
      <c r="F370" s="512"/>
      <c r="G370" s="512"/>
      <c r="H370" s="512"/>
      <c r="I370" s="512"/>
      <c r="J370" s="512"/>
      <c r="K370" s="512"/>
      <c r="L370" s="512"/>
      <c r="M370" s="512"/>
      <c r="N370" s="512"/>
      <c r="O370" s="512"/>
      <c r="P370" s="512"/>
      <c r="Q370" s="512"/>
      <c r="R370" s="512"/>
      <c r="S370" s="512"/>
      <c r="T370" s="512"/>
      <c r="U370" s="512"/>
      <c r="V370" s="512"/>
      <c r="W370" s="512"/>
      <c r="X370" s="512"/>
      <c r="Y370" s="512"/>
      <c r="Z370" s="512"/>
      <c r="AA370" s="512"/>
      <c r="AB370" s="512"/>
      <c r="AC370" s="512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</row>
    <row r="371" spans="1:40" ht="15.75" customHeight="1">
      <c r="A371" s="512"/>
      <c r="B371" s="512"/>
      <c r="C371" s="512"/>
      <c r="D371" s="512"/>
      <c r="E371" s="512"/>
      <c r="F371" s="512"/>
      <c r="G371" s="512"/>
      <c r="H371" s="512"/>
      <c r="I371" s="512"/>
      <c r="J371" s="512"/>
      <c r="K371" s="512"/>
      <c r="L371" s="512"/>
      <c r="M371" s="512"/>
      <c r="N371" s="512"/>
      <c r="O371" s="512"/>
      <c r="P371" s="512"/>
      <c r="Q371" s="512"/>
      <c r="R371" s="512"/>
      <c r="S371" s="512"/>
      <c r="T371" s="512"/>
      <c r="U371" s="512"/>
      <c r="V371" s="512"/>
      <c r="W371" s="512"/>
      <c r="X371" s="512"/>
      <c r="Y371" s="512"/>
      <c r="Z371" s="512"/>
      <c r="AA371" s="512"/>
      <c r="AB371" s="512"/>
      <c r="AC371" s="512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</row>
    <row r="372" spans="1:40" ht="15.75" customHeight="1">
      <c r="A372" s="512"/>
      <c r="B372" s="512"/>
      <c r="C372" s="512"/>
      <c r="D372" s="512"/>
      <c r="E372" s="512"/>
      <c r="F372" s="512"/>
      <c r="G372" s="512"/>
      <c r="H372" s="512"/>
      <c r="I372" s="512"/>
      <c r="J372" s="512"/>
      <c r="K372" s="512"/>
      <c r="L372" s="512"/>
      <c r="M372" s="512"/>
      <c r="N372" s="512"/>
      <c r="O372" s="512"/>
      <c r="P372" s="512"/>
      <c r="Q372" s="512"/>
      <c r="R372" s="512"/>
      <c r="S372" s="512"/>
      <c r="T372" s="512"/>
      <c r="U372" s="512"/>
      <c r="V372" s="512"/>
      <c r="W372" s="512"/>
      <c r="X372" s="512"/>
      <c r="Y372" s="512"/>
      <c r="Z372" s="512"/>
      <c r="AA372" s="512"/>
      <c r="AB372" s="512"/>
      <c r="AC372" s="512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</row>
    <row r="373" spans="1:40" ht="15.75" customHeight="1">
      <c r="A373" s="512"/>
      <c r="B373" s="512"/>
      <c r="C373" s="512"/>
      <c r="D373" s="512"/>
      <c r="E373" s="512"/>
      <c r="F373" s="512"/>
      <c r="G373" s="512"/>
      <c r="H373" s="512"/>
      <c r="I373" s="512"/>
      <c r="J373" s="512"/>
      <c r="K373" s="512"/>
      <c r="L373" s="512"/>
      <c r="M373" s="512"/>
      <c r="N373" s="512"/>
      <c r="O373" s="512"/>
      <c r="P373" s="512"/>
      <c r="Q373" s="512"/>
      <c r="R373" s="512"/>
      <c r="S373" s="512"/>
      <c r="T373" s="512"/>
      <c r="U373" s="512"/>
      <c r="V373" s="512"/>
      <c r="W373" s="512"/>
      <c r="X373" s="512"/>
      <c r="Y373" s="512"/>
      <c r="Z373" s="512"/>
      <c r="AA373" s="512"/>
      <c r="AB373" s="512"/>
      <c r="AC373" s="512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</row>
    <row r="374" spans="1:40" ht="15.75" customHeight="1">
      <c r="A374" s="512"/>
      <c r="B374" s="512"/>
      <c r="C374" s="512"/>
      <c r="D374" s="512"/>
      <c r="E374" s="512"/>
      <c r="F374" s="512"/>
      <c r="G374" s="512"/>
      <c r="H374" s="512"/>
      <c r="I374" s="512"/>
      <c r="J374" s="512"/>
      <c r="K374" s="512"/>
      <c r="L374" s="512"/>
      <c r="M374" s="512"/>
      <c r="N374" s="512"/>
      <c r="O374" s="512"/>
      <c r="P374" s="512"/>
      <c r="Q374" s="512"/>
      <c r="R374" s="512"/>
      <c r="S374" s="512"/>
      <c r="T374" s="512"/>
      <c r="U374" s="512"/>
      <c r="V374" s="512"/>
      <c r="W374" s="512"/>
      <c r="X374" s="512"/>
      <c r="Y374" s="512"/>
      <c r="Z374" s="512"/>
      <c r="AA374" s="512"/>
      <c r="AB374" s="512"/>
      <c r="AC374" s="512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</row>
    <row r="375" spans="1:40" ht="15.75" customHeight="1">
      <c r="A375" s="512"/>
      <c r="B375" s="512"/>
      <c r="C375" s="512"/>
      <c r="D375" s="512"/>
      <c r="E375" s="512"/>
      <c r="F375" s="512"/>
      <c r="G375" s="512"/>
      <c r="H375" s="512"/>
      <c r="I375" s="512"/>
      <c r="J375" s="512"/>
      <c r="K375" s="512"/>
      <c r="L375" s="512"/>
      <c r="M375" s="512"/>
      <c r="N375" s="512"/>
      <c r="O375" s="512"/>
      <c r="P375" s="512"/>
      <c r="Q375" s="512"/>
      <c r="R375" s="512"/>
      <c r="S375" s="512"/>
      <c r="T375" s="512"/>
      <c r="U375" s="512"/>
      <c r="V375" s="512"/>
      <c r="W375" s="512"/>
      <c r="X375" s="512"/>
      <c r="Y375" s="512"/>
      <c r="Z375" s="512"/>
      <c r="AA375" s="512"/>
      <c r="AB375" s="512"/>
      <c r="AC375" s="512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</row>
    <row r="376" spans="1:40" ht="15.75" customHeight="1">
      <c r="A376" s="512"/>
      <c r="B376" s="512"/>
      <c r="C376" s="512"/>
      <c r="D376" s="512"/>
      <c r="E376" s="512"/>
      <c r="F376" s="512"/>
      <c r="G376" s="512"/>
      <c r="H376" s="512"/>
      <c r="I376" s="512"/>
      <c r="J376" s="512"/>
      <c r="K376" s="512"/>
      <c r="L376" s="512"/>
      <c r="M376" s="512"/>
      <c r="N376" s="512"/>
      <c r="O376" s="512"/>
      <c r="P376" s="512"/>
      <c r="Q376" s="512"/>
      <c r="R376" s="512"/>
      <c r="S376" s="512"/>
      <c r="T376" s="512"/>
      <c r="U376" s="512"/>
      <c r="V376" s="512"/>
      <c r="W376" s="512"/>
      <c r="X376" s="512"/>
      <c r="Y376" s="512"/>
      <c r="Z376" s="512"/>
      <c r="AA376" s="512"/>
      <c r="AB376" s="512"/>
      <c r="AC376" s="512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</row>
    <row r="377" spans="1:40" ht="15.75" customHeight="1">
      <c r="A377" s="512"/>
      <c r="B377" s="512"/>
      <c r="C377" s="512"/>
      <c r="D377" s="512"/>
      <c r="E377" s="512"/>
      <c r="F377" s="512"/>
      <c r="G377" s="512"/>
      <c r="H377" s="512"/>
      <c r="I377" s="512"/>
      <c r="J377" s="512"/>
      <c r="K377" s="512"/>
      <c r="L377" s="512"/>
      <c r="M377" s="512"/>
      <c r="N377" s="512"/>
      <c r="O377" s="512"/>
      <c r="P377" s="512"/>
      <c r="Q377" s="512"/>
      <c r="R377" s="512"/>
      <c r="S377" s="512"/>
      <c r="T377" s="512"/>
      <c r="U377" s="512"/>
      <c r="V377" s="512"/>
      <c r="W377" s="512"/>
      <c r="X377" s="512"/>
      <c r="Y377" s="512"/>
      <c r="Z377" s="512"/>
      <c r="AA377" s="512"/>
      <c r="AB377" s="512"/>
      <c r="AC377" s="512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</row>
    <row r="378" spans="1:40" ht="15.75" customHeight="1">
      <c r="A378" s="512"/>
      <c r="B378" s="512"/>
      <c r="C378" s="512"/>
      <c r="D378" s="512"/>
      <c r="E378" s="512"/>
      <c r="F378" s="512"/>
      <c r="G378" s="512"/>
      <c r="H378" s="512"/>
      <c r="I378" s="512"/>
      <c r="J378" s="512"/>
      <c r="K378" s="512"/>
      <c r="L378" s="512"/>
      <c r="M378" s="512"/>
      <c r="N378" s="512"/>
      <c r="O378" s="512"/>
      <c r="P378" s="512"/>
      <c r="Q378" s="512"/>
      <c r="R378" s="512"/>
      <c r="S378" s="512"/>
      <c r="T378" s="512"/>
      <c r="U378" s="512"/>
      <c r="V378" s="512"/>
      <c r="W378" s="512"/>
      <c r="X378" s="512"/>
      <c r="Y378" s="512"/>
      <c r="Z378" s="512"/>
      <c r="AA378" s="512"/>
      <c r="AB378" s="512"/>
      <c r="AC378" s="512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</row>
    <row r="379" spans="1:40" ht="15.75" customHeight="1">
      <c r="A379" s="512"/>
      <c r="B379" s="512"/>
      <c r="C379" s="512"/>
      <c r="D379" s="512"/>
      <c r="E379" s="512"/>
      <c r="F379" s="512"/>
      <c r="G379" s="512"/>
      <c r="H379" s="512"/>
      <c r="I379" s="512"/>
      <c r="J379" s="512"/>
      <c r="K379" s="512"/>
      <c r="L379" s="512"/>
      <c r="M379" s="512"/>
      <c r="N379" s="512"/>
      <c r="O379" s="512"/>
      <c r="P379" s="512"/>
      <c r="Q379" s="512"/>
      <c r="R379" s="512"/>
      <c r="S379" s="512"/>
      <c r="T379" s="512"/>
      <c r="U379" s="512"/>
      <c r="V379" s="512"/>
      <c r="W379" s="512"/>
      <c r="X379" s="512"/>
      <c r="Y379" s="512"/>
      <c r="Z379" s="512"/>
      <c r="AA379" s="512"/>
      <c r="AB379" s="512"/>
      <c r="AC379" s="512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</row>
    <row r="380" spans="1:40" ht="15.75" customHeight="1">
      <c r="A380" s="512"/>
      <c r="B380" s="512"/>
      <c r="C380" s="512"/>
      <c r="D380" s="512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512"/>
      <c r="R380" s="512"/>
      <c r="S380" s="512"/>
      <c r="T380" s="512"/>
      <c r="U380" s="512"/>
      <c r="V380" s="512"/>
      <c r="W380" s="512"/>
      <c r="X380" s="512"/>
      <c r="Y380" s="512"/>
      <c r="Z380" s="512"/>
      <c r="AA380" s="512"/>
      <c r="AB380" s="512"/>
      <c r="AC380" s="512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</row>
    <row r="381" spans="1:40" ht="15.75" customHeight="1">
      <c r="A381" s="512"/>
      <c r="B381" s="512"/>
      <c r="C381" s="512"/>
      <c r="D381" s="512"/>
      <c r="E381" s="512"/>
      <c r="F381" s="512"/>
      <c r="G381" s="512"/>
      <c r="H381" s="512"/>
      <c r="I381" s="512"/>
      <c r="J381" s="512"/>
      <c r="K381" s="512"/>
      <c r="L381" s="512"/>
      <c r="M381" s="512"/>
      <c r="N381" s="512"/>
      <c r="O381" s="512"/>
      <c r="P381" s="512"/>
      <c r="Q381" s="512"/>
      <c r="R381" s="512"/>
      <c r="S381" s="512"/>
      <c r="T381" s="512"/>
      <c r="U381" s="512"/>
      <c r="V381" s="512"/>
      <c r="W381" s="512"/>
      <c r="X381" s="512"/>
      <c r="Y381" s="512"/>
      <c r="Z381" s="512"/>
      <c r="AA381" s="512"/>
      <c r="AB381" s="512"/>
      <c r="AC381" s="512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</row>
    <row r="382" spans="1:40" ht="15.75" customHeight="1">
      <c r="A382" s="512"/>
      <c r="B382" s="512"/>
      <c r="C382" s="512"/>
      <c r="D382" s="512"/>
      <c r="E382" s="512"/>
      <c r="F382" s="512"/>
      <c r="G382" s="512"/>
      <c r="H382" s="512"/>
      <c r="I382" s="512"/>
      <c r="J382" s="512"/>
      <c r="K382" s="512"/>
      <c r="L382" s="512"/>
      <c r="M382" s="512"/>
      <c r="N382" s="512"/>
      <c r="O382" s="512"/>
      <c r="P382" s="512"/>
      <c r="Q382" s="512"/>
      <c r="R382" s="512"/>
      <c r="S382" s="512"/>
      <c r="T382" s="512"/>
      <c r="U382" s="512"/>
      <c r="V382" s="512"/>
      <c r="W382" s="512"/>
      <c r="X382" s="512"/>
      <c r="Y382" s="512"/>
      <c r="Z382" s="512"/>
      <c r="AA382" s="512"/>
      <c r="AB382" s="512"/>
      <c r="AC382" s="512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</row>
    <row r="383" spans="1:40" ht="15.75" customHeight="1">
      <c r="A383" s="512"/>
      <c r="B383" s="512"/>
      <c r="C383" s="512"/>
      <c r="D383" s="512"/>
      <c r="E383" s="512"/>
      <c r="F383" s="512"/>
      <c r="G383" s="512"/>
      <c r="H383" s="512"/>
      <c r="I383" s="512"/>
      <c r="J383" s="512"/>
      <c r="K383" s="512"/>
      <c r="L383" s="512"/>
      <c r="M383" s="512"/>
      <c r="N383" s="512"/>
      <c r="O383" s="512"/>
      <c r="P383" s="512"/>
      <c r="Q383" s="512"/>
      <c r="R383" s="512"/>
      <c r="S383" s="512"/>
      <c r="T383" s="512"/>
      <c r="U383" s="512"/>
      <c r="V383" s="512"/>
      <c r="W383" s="512"/>
      <c r="X383" s="512"/>
      <c r="Y383" s="512"/>
      <c r="Z383" s="512"/>
      <c r="AA383" s="512"/>
      <c r="AB383" s="512"/>
      <c r="AC383" s="512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</row>
    <row r="384" spans="1:40" ht="15.75" customHeight="1">
      <c r="A384" s="512"/>
      <c r="B384" s="512"/>
      <c r="C384" s="512"/>
      <c r="D384" s="512"/>
      <c r="E384" s="512"/>
      <c r="F384" s="512"/>
      <c r="G384" s="512"/>
      <c r="H384" s="512"/>
      <c r="I384" s="512"/>
      <c r="J384" s="512"/>
      <c r="K384" s="512"/>
      <c r="L384" s="512"/>
      <c r="M384" s="512"/>
      <c r="N384" s="512"/>
      <c r="O384" s="512"/>
      <c r="P384" s="512"/>
      <c r="Q384" s="512"/>
      <c r="R384" s="512"/>
      <c r="S384" s="512"/>
      <c r="T384" s="512"/>
      <c r="U384" s="512"/>
      <c r="V384" s="512"/>
      <c r="W384" s="512"/>
      <c r="X384" s="512"/>
      <c r="Y384" s="512"/>
      <c r="Z384" s="512"/>
      <c r="AA384" s="512"/>
      <c r="AB384" s="512"/>
      <c r="AC384" s="512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</row>
    <row r="385" spans="1:40" ht="15.75" customHeight="1">
      <c r="A385" s="512"/>
      <c r="B385" s="512"/>
      <c r="C385" s="512"/>
      <c r="D385" s="512"/>
      <c r="E385" s="512"/>
      <c r="F385" s="512"/>
      <c r="G385" s="512"/>
      <c r="H385" s="512"/>
      <c r="I385" s="512"/>
      <c r="J385" s="512"/>
      <c r="K385" s="512"/>
      <c r="L385" s="512"/>
      <c r="M385" s="512"/>
      <c r="N385" s="512"/>
      <c r="O385" s="512"/>
      <c r="P385" s="512"/>
      <c r="Q385" s="512"/>
      <c r="R385" s="512"/>
      <c r="S385" s="512"/>
      <c r="T385" s="512"/>
      <c r="U385" s="512"/>
      <c r="V385" s="512"/>
      <c r="W385" s="512"/>
      <c r="X385" s="512"/>
      <c r="Y385" s="512"/>
      <c r="Z385" s="512"/>
      <c r="AA385" s="512"/>
      <c r="AB385" s="512"/>
      <c r="AC385" s="512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</row>
    <row r="386" spans="1:40" ht="15.75" customHeight="1">
      <c r="A386" s="512"/>
      <c r="B386" s="512"/>
      <c r="C386" s="512"/>
      <c r="D386" s="512"/>
      <c r="E386" s="512"/>
      <c r="F386" s="512"/>
      <c r="G386" s="512"/>
      <c r="H386" s="512"/>
      <c r="I386" s="512"/>
      <c r="J386" s="512"/>
      <c r="K386" s="512"/>
      <c r="L386" s="512"/>
      <c r="M386" s="512"/>
      <c r="N386" s="512"/>
      <c r="O386" s="512"/>
      <c r="P386" s="512"/>
      <c r="Q386" s="512"/>
      <c r="R386" s="512"/>
      <c r="S386" s="512"/>
      <c r="T386" s="512"/>
      <c r="U386" s="512"/>
      <c r="V386" s="512"/>
      <c r="W386" s="512"/>
      <c r="X386" s="512"/>
      <c r="Y386" s="512"/>
      <c r="Z386" s="512"/>
      <c r="AA386" s="512"/>
      <c r="AB386" s="512"/>
      <c r="AC386" s="512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</row>
    <row r="387" spans="1:40" ht="15.75" customHeight="1">
      <c r="A387" s="512"/>
      <c r="B387" s="512"/>
      <c r="C387" s="512"/>
      <c r="D387" s="512"/>
      <c r="E387" s="512"/>
      <c r="F387" s="512"/>
      <c r="G387" s="512"/>
      <c r="H387" s="512"/>
      <c r="I387" s="512"/>
      <c r="J387" s="512"/>
      <c r="K387" s="512"/>
      <c r="L387" s="512"/>
      <c r="M387" s="512"/>
      <c r="N387" s="512"/>
      <c r="O387" s="512"/>
      <c r="P387" s="512"/>
      <c r="Q387" s="512"/>
      <c r="R387" s="512"/>
      <c r="S387" s="512"/>
      <c r="T387" s="512"/>
      <c r="U387" s="512"/>
      <c r="V387" s="512"/>
      <c r="W387" s="512"/>
      <c r="X387" s="512"/>
      <c r="Y387" s="512"/>
      <c r="Z387" s="512"/>
      <c r="AA387" s="512"/>
      <c r="AB387" s="512"/>
      <c r="AC387" s="512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</row>
    <row r="388" spans="1:40" ht="15.75" customHeight="1">
      <c r="A388" s="512"/>
      <c r="B388" s="512"/>
      <c r="C388" s="512"/>
      <c r="D388" s="512"/>
      <c r="E388" s="512"/>
      <c r="F388" s="512"/>
      <c r="G388" s="512"/>
      <c r="H388" s="512"/>
      <c r="I388" s="512"/>
      <c r="J388" s="512"/>
      <c r="K388" s="512"/>
      <c r="L388" s="512"/>
      <c r="M388" s="512"/>
      <c r="N388" s="512"/>
      <c r="O388" s="512"/>
      <c r="P388" s="512"/>
      <c r="Q388" s="512"/>
      <c r="R388" s="512"/>
      <c r="S388" s="512"/>
      <c r="T388" s="512"/>
      <c r="U388" s="512"/>
      <c r="V388" s="512"/>
      <c r="W388" s="512"/>
      <c r="X388" s="512"/>
      <c r="Y388" s="512"/>
      <c r="Z388" s="512"/>
      <c r="AA388" s="512"/>
      <c r="AB388" s="512"/>
      <c r="AC388" s="512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</row>
    <row r="389" spans="1:40" ht="15.75" customHeight="1">
      <c r="A389" s="512"/>
      <c r="B389" s="512"/>
      <c r="C389" s="512"/>
      <c r="D389" s="512"/>
      <c r="E389" s="512"/>
      <c r="F389" s="512"/>
      <c r="G389" s="512"/>
      <c r="H389" s="512"/>
      <c r="I389" s="512"/>
      <c r="J389" s="512"/>
      <c r="K389" s="512"/>
      <c r="L389" s="512"/>
      <c r="M389" s="512"/>
      <c r="N389" s="512"/>
      <c r="O389" s="512"/>
      <c r="P389" s="512"/>
      <c r="Q389" s="512"/>
      <c r="R389" s="512"/>
      <c r="S389" s="512"/>
      <c r="T389" s="512"/>
      <c r="U389" s="512"/>
      <c r="V389" s="512"/>
      <c r="W389" s="512"/>
      <c r="X389" s="512"/>
      <c r="Y389" s="512"/>
      <c r="Z389" s="512"/>
      <c r="AA389" s="512"/>
      <c r="AB389" s="512"/>
      <c r="AC389" s="512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</row>
    <row r="390" spans="1:40" ht="15.75" customHeight="1">
      <c r="A390" s="512"/>
      <c r="B390" s="512"/>
      <c r="C390" s="512"/>
      <c r="D390" s="512"/>
      <c r="E390" s="512"/>
      <c r="F390" s="512"/>
      <c r="G390" s="512"/>
      <c r="H390" s="512"/>
      <c r="I390" s="512"/>
      <c r="J390" s="512"/>
      <c r="K390" s="512"/>
      <c r="L390" s="512"/>
      <c r="M390" s="512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X390" s="512"/>
      <c r="Y390" s="512"/>
      <c r="Z390" s="512"/>
      <c r="AA390" s="512"/>
      <c r="AB390" s="512"/>
      <c r="AC390" s="512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</row>
    <row r="391" spans="1:40" ht="15.75" customHeight="1">
      <c r="A391" s="512"/>
      <c r="B391" s="512"/>
      <c r="C391" s="512"/>
      <c r="D391" s="512"/>
      <c r="E391" s="512"/>
      <c r="F391" s="512"/>
      <c r="G391" s="512"/>
      <c r="H391" s="512"/>
      <c r="I391" s="512"/>
      <c r="J391" s="512"/>
      <c r="K391" s="512"/>
      <c r="L391" s="512"/>
      <c r="M391" s="512"/>
      <c r="N391" s="512"/>
      <c r="O391" s="512"/>
      <c r="P391" s="512"/>
      <c r="Q391" s="512"/>
      <c r="R391" s="512"/>
      <c r="S391" s="512"/>
      <c r="T391" s="512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</row>
    <row r="392" spans="1:40" ht="15.75" customHeight="1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</row>
    <row r="393" spans="1:40" ht="15.75" customHeight="1">
      <c r="A393" s="512"/>
      <c r="B393" s="512"/>
      <c r="C393" s="512"/>
      <c r="D393" s="512"/>
      <c r="E393" s="512"/>
      <c r="F393" s="512"/>
      <c r="G393" s="512"/>
      <c r="H393" s="512"/>
      <c r="I393" s="512"/>
      <c r="J393" s="512"/>
      <c r="K393" s="512"/>
      <c r="L393" s="512"/>
      <c r="M393" s="512"/>
      <c r="N393" s="512"/>
      <c r="O393" s="512"/>
      <c r="P393" s="512"/>
      <c r="Q393" s="512"/>
      <c r="R393" s="512"/>
      <c r="S393" s="512"/>
      <c r="T393" s="512"/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</row>
    <row r="394" spans="1:40" ht="15.75" customHeight="1">
      <c r="A394" s="512"/>
      <c r="B394" s="512"/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/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</row>
    <row r="395" spans="1:40" ht="15.75" customHeight="1">
      <c r="A395" s="512"/>
      <c r="B395" s="512"/>
      <c r="C395" s="512"/>
      <c r="D395" s="512"/>
      <c r="E395" s="512"/>
      <c r="F395" s="512"/>
      <c r="G395" s="512"/>
      <c r="H395" s="512"/>
      <c r="I395" s="512"/>
      <c r="J395" s="512"/>
      <c r="K395" s="512"/>
      <c r="L395" s="512"/>
      <c r="M395" s="512"/>
      <c r="N395" s="512"/>
      <c r="O395" s="512"/>
      <c r="P395" s="512"/>
      <c r="Q395" s="512"/>
      <c r="R395" s="512"/>
      <c r="S395" s="512"/>
      <c r="T395" s="512"/>
      <c r="U395" s="512"/>
      <c r="V395" s="512"/>
      <c r="W395" s="512"/>
      <c r="X395" s="512"/>
      <c r="Y395" s="512"/>
      <c r="Z395" s="512"/>
      <c r="AA395" s="512"/>
      <c r="AB395" s="512"/>
      <c r="AC395" s="512"/>
      <c r="AD395" s="512"/>
      <c r="AE395" s="512"/>
      <c r="AF395" s="512"/>
      <c r="AG395" s="512"/>
      <c r="AH395" s="512"/>
      <c r="AI395" s="512"/>
      <c r="AJ395" s="512"/>
      <c r="AK395" s="512"/>
      <c r="AL395" s="512"/>
      <c r="AM395" s="512"/>
      <c r="AN395" s="512"/>
    </row>
    <row r="396" spans="1:40" ht="15.75" customHeight="1">
      <c r="A396" s="512"/>
      <c r="B396" s="512"/>
      <c r="C396" s="512"/>
      <c r="D396" s="512"/>
      <c r="E396" s="512"/>
      <c r="F396" s="512"/>
      <c r="G396" s="512"/>
      <c r="H396" s="512"/>
      <c r="I396" s="512"/>
      <c r="J396" s="512"/>
      <c r="K396" s="512"/>
      <c r="L396" s="512"/>
      <c r="M396" s="512"/>
      <c r="N396" s="512"/>
      <c r="O396" s="512"/>
      <c r="P396" s="512"/>
      <c r="Q396" s="512"/>
      <c r="R396" s="512"/>
      <c r="S396" s="512"/>
      <c r="T396" s="512"/>
      <c r="U396" s="512"/>
      <c r="V396" s="512"/>
      <c r="W396" s="512"/>
      <c r="X396" s="512"/>
      <c r="Y396" s="512"/>
      <c r="Z396" s="512"/>
      <c r="AA396" s="512"/>
      <c r="AB396" s="512"/>
      <c r="AC396" s="512"/>
      <c r="AD396" s="512"/>
      <c r="AE396" s="512"/>
      <c r="AF396" s="512"/>
      <c r="AG396" s="512"/>
      <c r="AH396" s="512"/>
      <c r="AI396" s="512"/>
      <c r="AJ396" s="512"/>
      <c r="AK396" s="512"/>
      <c r="AL396" s="512"/>
      <c r="AM396" s="512"/>
      <c r="AN396" s="512"/>
    </row>
    <row r="397" spans="1:40" ht="15.75" customHeight="1">
      <c r="A397" s="512"/>
      <c r="B397" s="512"/>
      <c r="C397" s="512"/>
      <c r="D397" s="512"/>
      <c r="E397" s="512"/>
      <c r="F397" s="512"/>
      <c r="G397" s="512"/>
      <c r="H397" s="512"/>
      <c r="I397" s="512"/>
      <c r="J397" s="512"/>
      <c r="K397" s="512"/>
      <c r="L397" s="512"/>
      <c r="M397" s="512"/>
      <c r="N397" s="512"/>
      <c r="O397" s="512"/>
      <c r="P397" s="512"/>
      <c r="Q397" s="512"/>
      <c r="R397" s="512"/>
      <c r="S397" s="512"/>
      <c r="T397" s="512"/>
      <c r="U397" s="512"/>
      <c r="V397" s="512"/>
      <c r="W397" s="512"/>
      <c r="X397" s="512"/>
      <c r="Y397" s="512"/>
      <c r="Z397" s="512"/>
      <c r="AA397" s="512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</row>
    <row r="398" spans="1:40" ht="15.75" customHeight="1">
      <c r="A398" s="512"/>
      <c r="B398" s="512"/>
      <c r="C398" s="512"/>
      <c r="D398" s="512"/>
      <c r="E398" s="512"/>
      <c r="F398" s="512"/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/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</row>
    <row r="399" spans="1:40" ht="15.75" customHeight="1">
      <c r="A399" s="512"/>
      <c r="B399" s="512"/>
      <c r="C399" s="512"/>
      <c r="D399" s="512"/>
      <c r="E399" s="512"/>
      <c r="F399" s="512"/>
      <c r="G399" s="512"/>
      <c r="H399" s="512"/>
      <c r="I399" s="512"/>
      <c r="J399" s="512"/>
      <c r="K399" s="512"/>
      <c r="L399" s="512"/>
      <c r="M399" s="512"/>
      <c r="N399" s="512"/>
      <c r="O399" s="512"/>
      <c r="P399" s="512"/>
      <c r="Q399" s="512"/>
      <c r="R399" s="512"/>
      <c r="S399" s="512"/>
      <c r="T399" s="512"/>
      <c r="U399" s="512"/>
      <c r="V399" s="512"/>
      <c r="W399" s="512"/>
      <c r="X399" s="512"/>
      <c r="Y399" s="512"/>
      <c r="Z399" s="512"/>
      <c r="AA399" s="512"/>
      <c r="AB399" s="512"/>
      <c r="AC399" s="512"/>
      <c r="AD399" s="512"/>
      <c r="AE399" s="512"/>
      <c r="AF399" s="512"/>
      <c r="AG399" s="512"/>
      <c r="AH399" s="512"/>
      <c r="AI399" s="512"/>
      <c r="AJ399" s="512"/>
      <c r="AK399" s="512"/>
      <c r="AL399" s="512"/>
      <c r="AM399" s="512"/>
      <c r="AN399" s="512"/>
    </row>
    <row r="400" spans="1:40" ht="15.75" customHeight="1">
      <c r="A400" s="512"/>
      <c r="B400" s="512"/>
      <c r="C400" s="512"/>
      <c r="D400" s="512"/>
      <c r="E400" s="512"/>
      <c r="F400" s="512"/>
      <c r="G400" s="512"/>
      <c r="H400" s="512"/>
      <c r="I400" s="512"/>
      <c r="J400" s="512"/>
      <c r="K400" s="512"/>
      <c r="L400" s="512"/>
      <c r="M400" s="512"/>
      <c r="N400" s="512"/>
      <c r="O400" s="512"/>
      <c r="P400" s="512"/>
      <c r="Q400" s="512"/>
      <c r="R400" s="512"/>
      <c r="S400" s="512"/>
      <c r="T400" s="512"/>
      <c r="U400" s="512"/>
      <c r="V400" s="512"/>
      <c r="W400" s="512"/>
      <c r="X400" s="512"/>
      <c r="Y400" s="512"/>
      <c r="Z400" s="512"/>
      <c r="AA400" s="512"/>
      <c r="AB400" s="512"/>
      <c r="AC400" s="512"/>
      <c r="AD400" s="512"/>
      <c r="AE400" s="512"/>
      <c r="AF400" s="512"/>
      <c r="AG400" s="512"/>
      <c r="AH400" s="512"/>
      <c r="AI400" s="512"/>
      <c r="AJ400" s="512"/>
      <c r="AK400" s="512"/>
      <c r="AL400" s="512"/>
      <c r="AM400" s="512"/>
      <c r="AN400" s="512"/>
    </row>
    <row r="401" spans="1:40" ht="15.75" customHeight="1">
      <c r="A401" s="512"/>
      <c r="B401" s="512"/>
      <c r="C401" s="512"/>
      <c r="D401" s="512"/>
      <c r="E401" s="512"/>
      <c r="F401" s="512"/>
      <c r="G401" s="512"/>
      <c r="H401" s="512"/>
      <c r="I401" s="512"/>
      <c r="J401" s="512"/>
      <c r="K401" s="512"/>
      <c r="L401" s="512"/>
      <c r="M401" s="512"/>
      <c r="N401" s="512"/>
      <c r="O401" s="512"/>
      <c r="P401" s="512"/>
      <c r="Q401" s="512"/>
      <c r="R401" s="512"/>
      <c r="S401" s="512"/>
      <c r="T401" s="512"/>
      <c r="U401" s="512"/>
      <c r="V401" s="512"/>
      <c r="W401" s="512"/>
      <c r="X401" s="512"/>
      <c r="Y401" s="512"/>
      <c r="Z401" s="512"/>
      <c r="AA401" s="512"/>
      <c r="AB401" s="512"/>
      <c r="AC401" s="512"/>
      <c r="AD401" s="512"/>
      <c r="AE401" s="512"/>
      <c r="AF401" s="512"/>
      <c r="AG401" s="512"/>
      <c r="AH401" s="512"/>
      <c r="AI401" s="512"/>
      <c r="AJ401" s="512"/>
      <c r="AK401" s="512"/>
      <c r="AL401" s="512"/>
      <c r="AM401" s="512"/>
      <c r="AN401" s="512"/>
    </row>
    <row r="402" spans="1:40" ht="15.75" customHeight="1">
      <c r="A402" s="512"/>
      <c r="B402" s="512"/>
      <c r="C402" s="512"/>
      <c r="D402" s="512"/>
      <c r="E402" s="512"/>
      <c r="F402" s="512"/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/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</row>
    <row r="403" spans="1:40" ht="15.75" customHeight="1">
      <c r="A403" s="512"/>
      <c r="B403" s="512"/>
      <c r="C403" s="512"/>
      <c r="D403" s="512"/>
      <c r="E403" s="512"/>
      <c r="F403" s="512"/>
      <c r="G403" s="512"/>
      <c r="H403" s="512"/>
      <c r="I403" s="512"/>
      <c r="J403" s="512"/>
      <c r="K403" s="512"/>
      <c r="L403" s="512"/>
      <c r="M403" s="512"/>
      <c r="N403" s="512"/>
      <c r="O403" s="512"/>
      <c r="P403" s="512"/>
      <c r="Q403" s="512"/>
      <c r="R403" s="512"/>
      <c r="S403" s="512"/>
      <c r="T403" s="512"/>
      <c r="U403" s="512"/>
      <c r="V403" s="512"/>
      <c r="W403" s="512"/>
      <c r="X403" s="512"/>
      <c r="Y403" s="512"/>
      <c r="Z403" s="512"/>
      <c r="AA403" s="512"/>
      <c r="AB403" s="512"/>
      <c r="AC403" s="512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</row>
    <row r="404" spans="1:40" ht="15.75" customHeight="1">
      <c r="A404" s="512"/>
      <c r="B404" s="512"/>
      <c r="C404" s="512"/>
      <c r="D404" s="512"/>
      <c r="E404" s="512"/>
      <c r="F404" s="512"/>
      <c r="G404" s="512"/>
      <c r="H404" s="512"/>
      <c r="I404" s="512"/>
      <c r="J404" s="512"/>
      <c r="K404" s="512"/>
      <c r="L404" s="512"/>
      <c r="M404" s="512"/>
      <c r="N404" s="512"/>
      <c r="O404" s="512"/>
      <c r="P404" s="512"/>
      <c r="Q404" s="512"/>
      <c r="R404" s="512"/>
      <c r="S404" s="512"/>
      <c r="T404" s="512"/>
      <c r="U404" s="512"/>
      <c r="V404" s="512"/>
      <c r="W404" s="512"/>
      <c r="X404" s="512"/>
      <c r="Y404" s="512"/>
      <c r="Z404" s="512"/>
      <c r="AA404" s="512"/>
      <c r="AB404" s="512"/>
      <c r="AC404" s="512"/>
      <c r="AD404" s="512"/>
      <c r="AE404" s="512"/>
      <c r="AF404" s="512"/>
      <c r="AG404" s="512"/>
      <c r="AH404" s="512"/>
      <c r="AI404" s="512"/>
      <c r="AJ404" s="512"/>
      <c r="AK404" s="512"/>
      <c r="AL404" s="512"/>
      <c r="AM404" s="512"/>
      <c r="AN404" s="512"/>
    </row>
    <row r="405" spans="1:40" ht="15.75" customHeight="1">
      <c r="A405" s="512"/>
      <c r="B405" s="512"/>
      <c r="C405" s="512"/>
      <c r="D405" s="512"/>
      <c r="E405" s="512"/>
      <c r="F405" s="512"/>
      <c r="G405" s="512"/>
      <c r="H405" s="512"/>
      <c r="I405" s="512"/>
      <c r="J405" s="512"/>
      <c r="K405" s="512"/>
      <c r="L405" s="512"/>
      <c r="M405" s="512"/>
      <c r="N405" s="512"/>
      <c r="O405" s="512"/>
      <c r="P405" s="512"/>
      <c r="Q405" s="512"/>
      <c r="R405" s="512"/>
      <c r="S405" s="512"/>
      <c r="T405" s="512"/>
      <c r="U405" s="512"/>
      <c r="V405" s="512"/>
      <c r="W405" s="512"/>
      <c r="X405" s="512"/>
      <c r="Y405" s="512"/>
      <c r="Z405" s="512"/>
      <c r="AA405" s="512"/>
      <c r="AB405" s="512"/>
      <c r="AC405" s="512"/>
      <c r="AD405" s="512"/>
      <c r="AE405" s="512"/>
      <c r="AF405" s="512"/>
      <c r="AG405" s="512"/>
      <c r="AH405" s="512"/>
      <c r="AI405" s="512"/>
      <c r="AJ405" s="512"/>
      <c r="AK405" s="512"/>
      <c r="AL405" s="512"/>
      <c r="AM405" s="512"/>
      <c r="AN405" s="512"/>
    </row>
    <row r="406" spans="1:40" ht="15.75" customHeight="1">
      <c r="A406" s="512"/>
      <c r="B406" s="512"/>
      <c r="C406" s="512"/>
      <c r="D406" s="512"/>
      <c r="E406" s="512"/>
      <c r="F406" s="512"/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/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</row>
    <row r="407" spans="1:40" ht="15.75" customHeight="1">
      <c r="A407" s="512"/>
      <c r="B407" s="512"/>
      <c r="C407" s="512"/>
      <c r="D407" s="512"/>
      <c r="E407" s="512"/>
      <c r="F407" s="512"/>
      <c r="G407" s="512"/>
      <c r="H407" s="512"/>
      <c r="I407" s="512"/>
      <c r="J407" s="512"/>
      <c r="K407" s="512"/>
      <c r="L407" s="512"/>
      <c r="M407" s="512"/>
      <c r="N407" s="512"/>
      <c r="O407" s="512"/>
      <c r="P407" s="512"/>
      <c r="Q407" s="512"/>
      <c r="R407" s="512"/>
      <c r="S407" s="512"/>
      <c r="T407" s="512"/>
      <c r="U407" s="512"/>
      <c r="V407" s="512"/>
      <c r="W407" s="512"/>
      <c r="X407" s="512"/>
      <c r="Y407" s="512"/>
      <c r="Z407" s="512"/>
      <c r="AA407" s="512"/>
      <c r="AB407" s="512"/>
      <c r="AC407" s="512"/>
      <c r="AD407" s="512"/>
      <c r="AE407" s="512"/>
      <c r="AF407" s="512"/>
      <c r="AG407" s="512"/>
      <c r="AH407" s="512"/>
      <c r="AI407" s="512"/>
      <c r="AJ407" s="512"/>
      <c r="AK407" s="512"/>
      <c r="AL407" s="512"/>
      <c r="AM407" s="512"/>
      <c r="AN407" s="512"/>
    </row>
    <row r="408" spans="1:40" ht="15.75" customHeight="1">
      <c r="A408" s="512"/>
      <c r="B408" s="512"/>
      <c r="C408" s="512"/>
      <c r="D408" s="512"/>
      <c r="E408" s="512"/>
      <c r="F408" s="512"/>
      <c r="G408" s="512"/>
      <c r="H408" s="512"/>
      <c r="I408" s="512"/>
      <c r="J408" s="512"/>
      <c r="K408" s="512"/>
      <c r="L408" s="512"/>
      <c r="M408" s="512"/>
      <c r="N408" s="512"/>
      <c r="O408" s="512"/>
      <c r="P408" s="512"/>
      <c r="Q408" s="512"/>
      <c r="R408" s="512"/>
      <c r="S408" s="512"/>
      <c r="T408" s="512"/>
      <c r="U408" s="512"/>
      <c r="V408" s="512"/>
      <c r="W408" s="512"/>
      <c r="X408" s="512"/>
      <c r="Y408" s="512"/>
      <c r="Z408" s="512"/>
      <c r="AA408" s="512"/>
      <c r="AB408" s="512"/>
      <c r="AC408" s="512"/>
      <c r="AD408" s="512"/>
      <c r="AE408" s="512"/>
      <c r="AF408" s="512"/>
      <c r="AG408" s="512"/>
      <c r="AH408" s="512"/>
      <c r="AI408" s="512"/>
      <c r="AJ408" s="512"/>
      <c r="AK408" s="512"/>
      <c r="AL408" s="512"/>
      <c r="AM408" s="512"/>
      <c r="AN408" s="512"/>
    </row>
    <row r="409" spans="1:40" ht="15.75" customHeight="1">
      <c r="A409" s="512"/>
      <c r="B409" s="512"/>
      <c r="C409" s="512"/>
      <c r="D409" s="512"/>
      <c r="E409" s="512"/>
      <c r="F409" s="512"/>
      <c r="G409" s="512"/>
      <c r="H409" s="512"/>
      <c r="I409" s="512"/>
      <c r="J409" s="512"/>
      <c r="K409" s="512"/>
      <c r="L409" s="512"/>
      <c r="M409" s="512"/>
      <c r="N409" s="512"/>
      <c r="O409" s="512"/>
      <c r="P409" s="512"/>
      <c r="Q409" s="512"/>
      <c r="R409" s="512"/>
      <c r="S409" s="512"/>
      <c r="T409" s="512"/>
      <c r="U409" s="512"/>
      <c r="V409" s="512"/>
      <c r="W409" s="512"/>
      <c r="X409" s="512"/>
      <c r="Y409" s="512"/>
      <c r="Z409" s="512"/>
      <c r="AA409" s="512"/>
      <c r="AB409" s="512"/>
      <c r="AC409" s="512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</row>
    <row r="410" spans="1:40" ht="15.75" customHeight="1">
      <c r="A410" s="512"/>
      <c r="B410" s="512"/>
      <c r="C410" s="512"/>
      <c r="D410" s="512"/>
      <c r="E410" s="512"/>
      <c r="F410" s="512"/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/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</row>
    <row r="411" spans="1:40" ht="15.75" customHeight="1">
      <c r="A411" s="512"/>
      <c r="B411" s="512"/>
      <c r="C411" s="512"/>
      <c r="D411" s="512"/>
      <c r="E411" s="512"/>
      <c r="F411" s="512"/>
      <c r="G411" s="512"/>
      <c r="H411" s="512"/>
      <c r="I411" s="512"/>
      <c r="J411" s="512"/>
      <c r="K411" s="512"/>
      <c r="L411" s="512"/>
      <c r="M411" s="512"/>
      <c r="N411" s="512"/>
      <c r="O411" s="512"/>
      <c r="P411" s="512"/>
      <c r="Q411" s="512"/>
      <c r="R411" s="512"/>
      <c r="S411" s="512"/>
      <c r="T411" s="512"/>
      <c r="U411" s="512"/>
      <c r="V411" s="512"/>
      <c r="W411" s="512"/>
      <c r="X411" s="512"/>
      <c r="Y411" s="512"/>
      <c r="Z411" s="512"/>
      <c r="AA411" s="512"/>
      <c r="AB411" s="512"/>
      <c r="AC411" s="512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</row>
    <row r="412" spans="1:40" ht="15.75" customHeight="1">
      <c r="A412" s="512"/>
      <c r="B412" s="512"/>
      <c r="C412" s="512"/>
      <c r="D412" s="512"/>
      <c r="E412" s="512"/>
      <c r="F412" s="512"/>
      <c r="G412" s="512"/>
      <c r="H412" s="512"/>
      <c r="I412" s="512"/>
      <c r="J412" s="512"/>
      <c r="K412" s="512"/>
      <c r="L412" s="512"/>
      <c r="M412" s="512"/>
      <c r="N412" s="512"/>
      <c r="O412" s="512"/>
      <c r="P412" s="512"/>
      <c r="Q412" s="512"/>
      <c r="R412" s="512"/>
      <c r="S412" s="512"/>
      <c r="T412" s="512"/>
      <c r="U412" s="512"/>
      <c r="V412" s="512"/>
      <c r="W412" s="512"/>
      <c r="X412" s="512"/>
      <c r="Y412" s="512"/>
      <c r="Z412" s="512"/>
      <c r="AA412" s="512"/>
      <c r="AB412" s="512"/>
      <c r="AC412" s="512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</row>
    <row r="413" spans="1:40" ht="15.75" customHeight="1">
      <c r="A413" s="512"/>
      <c r="B413" s="512"/>
      <c r="C413" s="512"/>
      <c r="D413" s="512"/>
      <c r="E413" s="512"/>
      <c r="F413" s="512"/>
      <c r="G413" s="512"/>
      <c r="H413" s="512"/>
      <c r="I413" s="512"/>
      <c r="J413" s="512"/>
      <c r="K413" s="512"/>
      <c r="L413" s="512"/>
      <c r="M413" s="512"/>
      <c r="N413" s="512"/>
      <c r="O413" s="512"/>
      <c r="P413" s="512"/>
      <c r="Q413" s="512"/>
      <c r="R413" s="512"/>
      <c r="S413" s="512"/>
      <c r="T413" s="512"/>
      <c r="U413" s="512"/>
      <c r="V413" s="512"/>
      <c r="W413" s="512"/>
      <c r="X413" s="512"/>
      <c r="Y413" s="512"/>
      <c r="Z413" s="512"/>
      <c r="AA413" s="512"/>
      <c r="AB413" s="512"/>
      <c r="AC413" s="512"/>
      <c r="AD413" s="512"/>
      <c r="AE413" s="512"/>
      <c r="AF413" s="512"/>
      <c r="AG413" s="512"/>
      <c r="AH413" s="512"/>
      <c r="AI413" s="512"/>
      <c r="AJ413" s="512"/>
      <c r="AK413" s="512"/>
      <c r="AL413" s="512"/>
      <c r="AM413" s="512"/>
      <c r="AN413" s="512"/>
    </row>
    <row r="414" spans="1:40" ht="15.75" customHeight="1">
      <c r="A414" s="512"/>
      <c r="B414" s="512"/>
      <c r="C414" s="512"/>
      <c r="D414" s="512"/>
      <c r="E414" s="512"/>
      <c r="F414" s="512"/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/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</row>
    <row r="415" spans="1:40" ht="15.75" customHeight="1">
      <c r="A415" s="512"/>
      <c r="B415" s="512"/>
      <c r="C415" s="512"/>
      <c r="D415" s="512"/>
      <c r="E415" s="512"/>
      <c r="F415" s="512"/>
      <c r="G415" s="512"/>
      <c r="H415" s="512"/>
      <c r="I415" s="512"/>
      <c r="J415" s="512"/>
      <c r="K415" s="512"/>
      <c r="L415" s="512"/>
      <c r="M415" s="512"/>
      <c r="N415" s="512"/>
      <c r="O415" s="512"/>
      <c r="P415" s="512"/>
      <c r="Q415" s="512"/>
      <c r="R415" s="512"/>
      <c r="S415" s="512"/>
      <c r="T415" s="512"/>
      <c r="U415" s="512"/>
      <c r="V415" s="512"/>
      <c r="W415" s="512"/>
      <c r="X415" s="512"/>
      <c r="Y415" s="512"/>
      <c r="Z415" s="512"/>
      <c r="AA415" s="512"/>
      <c r="AB415" s="512"/>
      <c r="AC415" s="512"/>
      <c r="AD415" s="512"/>
      <c r="AE415" s="512"/>
      <c r="AF415" s="512"/>
      <c r="AG415" s="512"/>
      <c r="AH415" s="512"/>
      <c r="AI415" s="512"/>
      <c r="AJ415" s="512"/>
      <c r="AK415" s="512"/>
      <c r="AL415" s="512"/>
      <c r="AM415" s="512"/>
      <c r="AN415" s="512"/>
    </row>
    <row r="416" spans="1:40" ht="15.75" customHeight="1">
      <c r="A416" s="512"/>
      <c r="B416" s="512"/>
      <c r="C416" s="512"/>
      <c r="D416" s="512"/>
      <c r="E416" s="512"/>
      <c r="F416" s="512"/>
      <c r="G416" s="512"/>
      <c r="H416" s="512"/>
      <c r="I416" s="512"/>
      <c r="J416" s="512"/>
      <c r="K416" s="512"/>
      <c r="L416" s="512"/>
      <c r="M416" s="512"/>
      <c r="N416" s="512"/>
      <c r="O416" s="512"/>
      <c r="P416" s="512"/>
      <c r="Q416" s="512"/>
      <c r="R416" s="512"/>
      <c r="S416" s="512"/>
      <c r="T416" s="512"/>
      <c r="U416" s="512"/>
      <c r="V416" s="512"/>
      <c r="W416" s="512"/>
      <c r="X416" s="512"/>
      <c r="Y416" s="512"/>
      <c r="Z416" s="512"/>
      <c r="AA416" s="512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</row>
    <row r="417" spans="1:40" ht="15.75" customHeight="1">
      <c r="A417" s="512"/>
      <c r="B417" s="512"/>
      <c r="C417" s="512"/>
      <c r="D417" s="512"/>
      <c r="E417" s="512"/>
      <c r="F417" s="512"/>
      <c r="G417" s="512"/>
      <c r="H417" s="512"/>
      <c r="I417" s="512"/>
      <c r="J417" s="512"/>
      <c r="K417" s="512"/>
      <c r="L417" s="512"/>
      <c r="M417" s="512"/>
      <c r="N417" s="512"/>
      <c r="O417" s="512"/>
      <c r="P417" s="512"/>
      <c r="Q417" s="512"/>
      <c r="R417" s="512"/>
      <c r="S417" s="512"/>
      <c r="T417" s="512"/>
      <c r="U417" s="512"/>
      <c r="V417" s="512"/>
      <c r="W417" s="512"/>
      <c r="X417" s="512"/>
      <c r="Y417" s="512"/>
      <c r="Z417" s="512"/>
      <c r="AA417" s="512"/>
      <c r="AB417" s="512"/>
      <c r="AC417" s="512"/>
      <c r="AD417" s="512"/>
      <c r="AE417" s="512"/>
      <c r="AF417" s="512"/>
      <c r="AG417" s="512"/>
      <c r="AH417" s="512"/>
      <c r="AI417" s="512"/>
      <c r="AJ417" s="512"/>
      <c r="AK417" s="512"/>
      <c r="AL417" s="512"/>
      <c r="AM417" s="512"/>
      <c r="AN417" s="512"/>
    </row>
    <row r="418" spans="1:40" ht="15.75" customHeight="1">
      <c r="A418" s="512"/>
      <c r="B418" s="512"/>
      <c r="C418" s="512"/>
      <c r="D418" s="512"/>
      <c r="E418" s="512"/>
      <c r="F418" s="512"/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/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</row>
    <row r="419" spans="1:40" ht="15.75" customHeight="1">
      <c r="A419" s="512"/>
      <c r="B419" s="512"/>
      <c r="C419" s="512"/>
      <c r="D419" s="512"/>
      <c r="E419" s="512"/>
      <c r="F419" s="512"/>
      <c r="G419" s="512"/>
      <c r="H419" s="512"/>
      <c r="I419" s="512"/>
      <c r="J419" s="512"/>
      <c r="K419" s="512"/>
      <c r="L419" s="512"/>
      <c r="M419" s="512"/>
      <c r="N419" s="512"/>
      <c r="O419" s="512"/>
      <c r="P419" s="512"/>
      <c r="Q419" s="512"/>
      <c r="R419" s="512"/>
      <c r="S419" s="512"/>
      <c r="T419" s="512"/>
      <c r="U419" s="512"/>
      <c r="V419" s="512"/>
      <c r="W419" s="512"/>
      <c r="X419" s="512"/>
      <c r="Y419" s="512"/>
      <c r="Z419" s="512"/>
      <c r="AA419" s="512"/>
      <c r="AB419" s="512"/>
      <c r="AC419" s="512"/>
      <c r="AD419" s="512"/>
      <c r="AE419" s="512"/>
      <c r="AF419" s="512"/>
      <c r="AG419" s="512"/>
      <c r="AH419" s="512"/>
      <c r="AI419" s="512"/>
      <c r="AJ419" s="512"/>
      <c r="AK419" s="512"/>
      <c r="AL419" s="512"/>
      <c r="AM419" s="512"/>
      <c r="AN419" s="512"/>
    </row>
    <row r="420" spans="1:40" ht="15.75" customHeight="1">
      <c r="A420" s="512"/>
      <c r="B420" s="512"/>
      <c r="C420" s="512"/>
      <c r="D420" s="512"/>
      <c r="E420" s="512"/>
      <c r="F420" s="512"/>
      <c r="G420" s="512"/>
      <c r="H420" s="512"/>
      <c r="I420" s="512"/>
      <c r="J420" s="512"/>
      <c r="K420" s="512"/>
      <c r="L420" s="512"/>
      <c r="M420" s="512"/>
      <c r="N420" s="512"/>
      <c r="O420" s="512"/>
      <c r="P420" s="512"/>
      <c r="Q420" s="512"/>
      <c r="R420" s="512"/>
      <c r="S420" s="512"/>
      <c r="T420" s="512"/>
      <c r="U420" s="512"/>
      <c r="V420" s="512"/>
      <c r="W420" s="512"/>
      <c r="X420" s="512"/>
      <c r="Y420" s="512"/>
      <c r="Z420" s="512"/>
      <c r="AA420" s="512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</row>
    <row r="421" spans="1:40" ht="15.75" customHeight="1">
      <c r="A421" s="512"/>
      <c r="B421" s="512"/>
      <c r="C421" s="512"/>
      <c r="D421" s="512"/>
      <c r="E421" s="512"/>
      <c r="F421" s="512"/>
      <c r="G421" s="512"/>
      <c r="H421" s="512"/>
      <c r="I421" s="512"/>
      <c r="J421" s="512"/>
      <c r="K421" s="512"/>
      <c r="L421" s="512"/>
      <c r="M421" s="512"/>
      <c r="N421" s="512"/>
      <c r="O421" s="512"/>
      <c r="P421" s="512"/>
      <c r="Q421" s="512"/>
      <c r="R421" s="512"/>
      <c r="S421" s="512"/>
      <c r="T421" s="512"/>
      <c r="U421" s="512"/>
      <c r="V421" s="512"/>
      <c r="W421" s="512"/>
      <c r="X421" s="512"/>
      <c r="Y421" s="512"/>
      <c r="Z421" s="512"/>
      <c r="AA421" s="512"/>
      <c r="AB421" s="512"/>
      <c r="AC421" s="512"/>
      <c r="AD421" s="512"/>
      <c r="AE421" s="512"/>
      <c r="AF421" s="512"/>
      <c r="AG421" s="512"/>
      <c r="AH421" s="512"/>
      <c r="AI421" s="512"/>
      <c r="AJ421" s="512"/>
      <c r="AK421" s="512"/>
      <c r="AL421" s="512"/>
      <c r="AM421" s="512"/>
      <c r="AN421" s="512"/>
    </row>
    <row r="422" spans="1:40" ht="15.75" customHeight="1">
      <c r="A422" s="512"/>
      <c r="B422" s="512"/>
      <c r="C422" s="512"/>
      <c r="D422" s="512"/>
      <c r="E422" s="512"/>
      <c r="F422" s="512"/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/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</row>
    <row r="423" spans="1:40" ht="15.75" customHeight="1">
      <c r="A423" s="512"/>
      <c r="B423" s="512"/>
      <c r="C423" s="512"/>
      <c r="D423" s="512"/>
      <c r="E423" s="512"/>
      <c r="F423" s="512"/>
      <c r="G423" s="512"/>
      <c r="H423" s="512"/>
      <c r="I423" s="512"/>
      <c r="J423" s="512"/>
      <c r="K423" s="512"/>
      <c r="L423" s="512"/>
      <c r="M423" s="512"/>
      <c r="N423" s="512"/>
      <c r="O423" s="512"/>
      <c r="P423" s="512"/>
      <c r="Q423" s="512"/>
      <c r="R423" s="512"/>
      <c r="S423" s="512"/>
      <c r="T423" s="512"/>
      <c r="U423" s="512"/>
      <c r="V423" s="512"/>
      <c r="W423" s="512"/>
      <c r="X423" s="512"/>
      <c r="Y423" s="512"/>
      <c r="Z423" s="512"/>
      <c r="AA423" s="512"/>
      <c r="AB423" s="512"/>
      <c r="AC423" s="512"/>
      <c r="AD423" s="512"/>
      <c r="AE423" s="512"/>
      <c r="AF423" s="512"/>
      <c r="AG423" s="512"/>
      <c r="AH423" s="512"/>
      <c r="AI423" s="512"/>
      <c r="AJ423" s="512"/>
      <c r="AK423" s="512"/>
      <c r="AL423" s="512"/>
      <c r="AM423" s="512"/>
      <c r="AN423" s="512"/>
    </row>
    <row r="424" spans="1:40" ht="15.75" customHeight="1">
      <c r="A424" s="512"/>
      <c r="B424" s="512"/>
      <c r="C424" s="512"/>
      <c r="D424" s="512"/>
      <c r="E424" s="512"/>
      <c r="F424" s="512"/>
      <c r="G424" s="512"/>
      <c r="H424" s="512"/>
      <c r="I424" s="512"/>
      <c r="J424" s="512"/>
      <c r="K424" s="512"/>
      <c r="L424" s="512"/>
      <c r="M424" s="512"/>
      <c r="N424" s="512"/>
      <c r="O424" s="512"/>
      <c r="P424" s="512"/>
      <c r="Q424" s="512"/>
      <c r="R424" s="512"/>
      <c r="S424" s="512"/>
      <c r="T424" s="512"/>
      <c r="U424" s="512"/>
      <c r="V424" s="512"/>
      <c r="W424" s="512"/>
      <c r="X424" s="512"/>
      <c r="Y424" s="512"/>
      <c r="Z424" s="512"/>
      <c r="AA424" s="512"/>
      <c r="AB424" s="512"/>
      <c r="AC424" s="512"/>
      <c r="AD424" s="512"/>
      <c r="AE424" s="512"/>
      <c r="AF424" s="512"/>
      <c r="AG424" s="512"/>
      <c r="AH424" s="512"/>
      <c r="AI424" s="512"/>
      <c r="AJ424" s="512"/>
      <c r="AK424" s="512"/>
      <c r="AL424" s="512"/>
      <c r="AM424" s="512"/>
      <c r="AN424" s="512"/>
    </row>
    <row r="425" spans="1:40" ht="15.75" customHeight="1">
      <c r="A425" s="512"/>
      <c r="B425" s="512"/>
      <c r="C425" s="512"/>
      <c r="D425" s="512"/>
      <c r="E425" s="512"/>
      <c r="F425" s="512"/>
      <c r="G425" s="512"/>
      <c r="H425" s="512"/>
      <c r="I425" s="512"/>
      <c r="J425" s="512"/>
      <c r="K425" s="512"/>
      <c r="L425" s="512"/>
      <c r="M425" s="512"/>
      <c r="N425" s="512"/>
      <c r="O425" s="512"/>
      <c r="P425" s="512"/>
      <c r="Q425" s="512"/>
      <c r="R425" s="512"/>
      <c r="S425" s="512"/>
      <c r="T425" s="512"/>
      <c r="U425" s="512"/>
      <c r="V425" s="512"/>
      <c r="W425" s="512"/>
      <c r="X425" s="512"/>
      <c r="Y425" s="512"/>
      <c r="Z425" s="512"/>
      <c r="AA425" s="512"/>
      <c r="AB425" s="512"/>
      <c r="AC425" s="512"/>
      <c r="AD425" s="512"/>
      <c r="AE425" s="512"/>
      <c r="AF425" s="512"/>
      <c r="AG425" s="512"/>
      <c r="AH425" s="512"/>
      <c r="AI425" s="512"/>
      <c r="AJ425" s="512"/>
      <c r="AK425" s="512"/>
      <c r="AL425" s="512"/>
      <c r="AM425" s="512"/>
      <c r="AN425" s="512"/>
    </row>
    <row r="426" spans="1:40" ht="15.75" customHeight="1">
      <c r="A426" s="512"/>
      <c r="B426" s="512"/>
      <c r="C426" s="512"/>
      <c r="D426" s="512"/>
      <c r="E426" s="512"/>
      <c r="F426" s="512"/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/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</row>
    <row r="427" spans="1:40" ht="15.75" customHeight="1">
      <c r="A427" s="512"/>
      <c r="B427" s="512"/>
      <c r="C427" s="512"/>
      <c r="D427" s="512"/>
      <c r="E427" s="512"/>
      <c r="F427" s="512"/>
      <c r="G427" s="512"/>
      <c r="H427" s="512"/>
      <c r="I427" s="512"/>
      <c r="J427" s="512"/>
      <c r="K427" s="512"/>
      <c r="L427" s="512"/>
      <c r="M427" s="512"/>
      <c r="N427" s="512"/>
      <c r="O427" s="512"/>
      <c r="P427" s="512"/>
      <c r="Q427" s="512"/>
      <c r="R427" s="512"/>
      <c r="S427" s="512"/>
      <c r="T427" s="512"/>
      <c r="U427" s="512"/>
      <c r="V427" s="512"/>
      <c r="W427" s="512"/>
      <c r="X427" s="512"/>
      <c r="Y427" s="512"/>
      <c r="Z427" s="512"/>
      <c r="AA427" s="512"/>
      <c r="AB427" s="512"/>
      <c r="AC427" s="512"/>
      <c r="AD427" s="512"/>
      <c r="AE427" s="512"/>
      <c r="AF427" s="512"/>
      <c r="AG427" s="512"/>
      <c r="AH427" s="512"/>
      <c r="AI427" s="512"/>
      <c r="AJ427" s="512"/>
      <c r="AK427" s="512"/>
      <c r="AL427" s="512"/>
      <c r="AM427" s="512"/>
      <c r="AN427" s="512"/>
    </row>
    <row r="428" spans="1:40" ht="15.75" customHeight="1">
      <c r="A428" s="512"/>
      <c r="B428" s="51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2"/>
      <c r="V428" s="512"/>
      <c r="W428" s="512"/>
      <c r="X428" s="512"/>
      <c r="Y428" s="512"/>
      <c r="Z428" s="512"/>
      <c r="AA428" s="512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</row>
    <row r="429" spans="1:40" ht="15.75" customHeight="1">
      <c r="A429" s="512"/>
      <c r="B429" s="512"/>
      <c r="C429" s="512"/>
      <c r="D429" s="512"/>
      <c r="E429" s="512"/>
      <c r="F429" s="512"/>
      <c r="G429" s="512"/>
      <c r="H429" s="512"/>
      <c r="I429" s="512"/>
      <c r="J429" s="512"/>
      <c r="K429" s="512"/>
      <c r="L429" s="512"/>
      <c r="M429" s="512"/>
      <c r="N429" s="512"/>
      <c r="O429" s="512"/>
      <c r="P429" s="512"/>
      <c r="Q429" s="512"/>
      <c r="R429" s="512"/>
      <c r="S429" s="512"/>
      <c r="T429" s="512"/>
      <c r="U429" s="512"/>
      <c r="V429" s="512"/>
      <c r="W429" s="512"/>
      <c r="X429" s="512"/>
      <c r="Y429" s="512"/>
      <c r="Z429" s="512"/>
      <c r="AA429" s="512"/>
      <c r="AB429" s="512"/>
      <c r="AC429" s="512"/>
      <c r="AD429" s="512"/>
      <c r="AE429" s="512"/>
      <c r="AF429" s="512"/>
      <c r="AG429" s="512"/>
      <c r="AH429" s="512"/>
      <c r="AI429" s="512"/>
      <c r="AJ429" s="512"/>
      <c r="AK429" s="512"/>
      <c r="AL429" s="512"/>
      <c r="AM429" s="512"/>
      <c r="AN429" s="512"/>
    </row>
    <row r="430" spans="1:40" ht="15.75" customHeight="1">
      <c r="A430" s="512"/>
      <c r="B430" s="512"/>
      <c r="C430" s="512"/>
      <c r="D430" s="512"/>
      <c r="E430" s="512"/>
      <c r="F430" s="512"/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/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</row>
    <row r="431" spans="1:40" ht="15.75" customHeight="1">
      <c r="A431" s="512"/>
      <c r="B431" s="512"/>
      <c r="C431" s="512"/>
      <c r="D431" s="512"/>
      <c r="E431" s="512"/>
      <c r="F431" s="512"/>
      <c r="G431" s="512"/>
      <c r="H431" s="512"/>
      <c r="I431" s="512"/>
      <c r="J431" s="512"/>
      <c r="K431" s="512"/>
      <c r="L431" s="512"/>
      <c r="M431" s="512"/>
      <c r="N431" s="512"/>
      <c r="O431" s="512"/>
      <c r="P431" s="512"/>
      <c r="Q431" s="512"/>
      <c r="R431" s="512"/>
      <c r="S431" s="512"/>
      <c r="T431" s="512"/>
      <c r="U431" s="512"/>
      <c r="V431" s="512"/>
      <c r="W431" s="512"/>
      <c r="X431" s="512"/>
      <c r="Y431" s="512"/>
      <c r="Z431" s="512"/>
      <c r="AA431" s="512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</row>
    <row r="432" spans="1:40" ht="15.75" customHeight="1">
      <c r="A432" s="512"/>
      <c r="B432" s="512"/>
      <c r="C432" s="512"/>
      <c r="D432" s="512"/>
      <c r="E432" s="512"/>
      <c r="F432" s="512"/>
      <c r="G432" s="512"/>
      <c r="H432" s="512"/>
      <c r="I432" s="512"/>
      <c r="J432" s="512"/>
      <c r="K432" s="512"/>
      <c r="L432" s="512"/>
      <c r="M432" s="512"/>
      <c r="N432" s="512"/>
      <c r="O432" s="512"/>
      <c r="P432" s="512"/>
      <c r="Q432" s="512"/>
      <c r="R432" s="512"/>
      <c r="S432" s="512"/>
      <c r="T432" s="512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</row>
    <row r="433" spans="1:40" ht="15.75" customHeight="1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</row>
    <row r="434" spans="1:40" ht="15.75" customHeight="1">
      <c r="A434" s="512"/>
      <c r="B434" s="512"/>
      <c r="C434" s="512"/>
      <c r="D434" s="512"/>
      <c r="E434" s="512"/>
      <c r="F434" s="512"/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</row>
    <row r="435" spans="1:40" ht="15.75" customHeight="1">
      <c r="A435" s="512"/>
      <c r="B435" s="512"/>
      <c r="C435" s="512"/>
      <c r="D435" s="512"/>
      <c r="E435" s="512"/>
      <c r="F435" s="512"/>
      <c r="G435" s="512"/>
      <c r="H435" s="512"/>
      <c r="I435" s="512"/>
      <c r="J435" s="512"/>
      <c r="K435" s="512"/>
      <c r="L435" s="512"/>
      <c r="M435" s="512"/>
      <c r="N435" s="512"/>
      <c r="O435" s="512"/>
      <c r="P435" s="512"/>
      <c r="Q435" s="512"/>
      <c r="R435" s="512"/>
      <c r="S435" s="512"/>
      <c r="T435" s="512"/>
      <c r="U435" s="512"/>
      <c r="V435" s="512"/>
      <c r="W435" s="512"/>
      <c r="X435" s="512"/>
      <c r="Y435" s="512"/>
      <c r="Z435" s="512"/>
      <c r="AA435" s="512"/>
      <c r="AB435" s="512"/>
      <c r="AC435" s="512"/>
      <c r="AD435" s="512"/>
      <c r="AE435" s="512"/>
      <c r="AF435" s="512"/>
      <c r="AG435" s="512"/>
      <c r="AH435" s="512"/>
      <c r="AI435" s="512"/>
      <c r="AJ435" s="512"/>
      <c r="AK435" s="512"/>
      <c r="AL435" s="512"/>
      <c r="AM435" s="512"/>
      <c r="AN435" s="512"/>
    </row>
    <row r="436" spans="1:40" ht="15.75" customHeight="1">
      <c r="A436" s="512"/>
      <c r="B436" s="512"/>
      <c r="C436" s="512"/>
      <c r="D436" s="512"/>
      <c r="E436" s="512"/>
      <c r="F436" s="512"/>
      <c r="G436" s="512"/>
      <c r="H436" s="512"/>
      <c r="I436" s="512"/>
      <c r="J436" s="512"/>
      <c r="K436" s="512"/>
      <c r="L436" s="512"/>
      <c r="M436" s="512"/>
      <c r="N436" s="512"/>
      <c r="O436" s="512"/>
      <c r="P436" s="512"/>
      <c r="Q436" s="512"/>
      <c r="R436" s="512"/>
      <c r="S436" s="512"/>
      <c r="T436" s="512"/>
      <c r="U436" s="512"/>
      <c r="V436" s="512"/>
      <c r="W436" s="512"/>
      <c r="X436" s="512"/>
      <c r="Y436" s="512"/>
      <c r="Z436" s="512"/>
      <c r="AA436" s="512"/>
      <c r="AB436" s="512"/>
      <c r="AC436" s="512"/>
      <c r="AD436" s="512"/>
      <c r="AE436" s="512"/>
      <c r="AF436" s="512"/>
      <c r="AG436" s="512"/>
      <c r="AH436" s="512"/>
      <c r="AI436" s="512"/>
      <c r="AJ436" s="512"/>
      <c r="AK436" s="512"/>
      <c r="AL436" s="512"/>
      <c r="AM436" s="512"/>
      <c r="AN436" s="512"/>
    </row>
    <row r="437" spans="1:40" ht="15.75" customHeight="1">
      <c r="A437" s="512"/>
      <c r="B437" s="512"/>
      <c r="C437" s="512"/>
      <c r="D437" s="512"/>
      <c r="E437" s="512"/>
      <c r="F437" s="512"/>
      <c r="G437" s="512"/>
      <c r="H437" s="512"/>
      <c r="I437" s="512"/>
      <c r="J437" s="512"/>
      <c r="K437" s="512"/>
      <c r="L437" s="512"/>
      <c r="M437" s="512"/>
      <c r="N437" s="512"/>
      <c r="O437" s="512"/>
      <c r="P437" s="512"/>
      <c r="Q437" s="512"/>
      <c r="R437" s="512"/>
      <c r="S437" s="512"/>
      <c r="T437" s="512"/>
      <c r="U437" s="512"/>
      <c r="V437" s="512"/>
      <c r="W437" s="512"/>
      <c r="X437" s="512"/>
      <c r="Y437" s="512"/>
      <c r="Z437" s="512"/>
      <c r="AA437" s="512"/>
      <c r="AB437" s="512"/>
      <c r="AC437" s="512"/>
      <c r="AD437" s="512"/>
      <c r="AE437" s="512"/>
      <c r="AF437" s="512"/>
      <c r="AG437" s="512"/>
      <c r="AH437" s="512"/>
      <c r="AI437" s="512"/>
      <c r="AJ437" s="512"/>
      <c r="AK437" s="512"/>
      <c r="AL437" s="512"/>
      <c r="AM437" s="512"/>
      <c r="AN437" s="512"/>
    </row>
    <row r="438" spans="1:40" ht="15.75" customHeight="1">
      <c r="A438" s="512"/>
      <c r="B438" s="512"/>
      <c r="C438" s="512"/>
      <c r="D438" s="512"/>
      <c r="E438" s="512"/>
      <c r="F438" s="512"/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/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</row>
    <row r="439" spans="1:40" ht="15.75" customHeight="1">
      <c r="A439" s="512"/>
      <c r="B439" s="512"/>
      <c r="C439" s="512"/>
      <c r="D439" s="512"/>
      <c r="E439" s="512"/>
      <c r="F439" s="512"/>
      <c r="G439" s="512"/>
      <c r="H439" s="512"/>
      <c r="I439" s="512"/>
      <c r="J439" s="512"/>
      <c r="K439" s="512"/>
      <c r="L439" s="512"/>
      <c r="M439" s="512"/>
      <c r="N439" s="512"/>
      <c r="O439" s="512"/>
      <c r="P439" s="512"/>
      <c r="Q439" s="512"/>
      <c r="R439" s="512"/>
      <c r="S439" s="512"/>
      <c r="T439" s="512"/>
      <c r="U439" s="512"/>
      <c r="V439" s="512"/>
      <c r="W439" s="512"/>
      <c r="X439" s="512"/>
      <c r="Y439" s="512"/>
      <c r="Z439" s="512"/>
      <c r="AA439" s="512"/>
      <c r="AB439" s="512"/>
      <c r="AC439" s="512"/>
      <c r="AD439" s="512"/>
      <c r="AE439" s="512"/>
      <c r="AF439" s="512"/>
      <c r="AG439" s="512"/>
      <c r="AH439" s="512"/>
      <c r="AI439" s="512"/>
      <c r="AJ439" s="512"/>
      <c r="AK439" s="512"/>
      <c r="AL439" s="512"/>
      <c r="AM439" s="512"/>
      <c r="AN439" s="512"/>
    </row>
    <row r="440" spans="1:40" ht="15.75" customHeight="1">
      <c r="A440" s="512"/>
      <c r="B440" s="512"/>
      <c r="C440" s="512"/>
      <c r="D440" s="512"/>
      <c r="E440" s="512"/>
      <c r="F440" s="512"/>
      <c r="G440" s="512"/>
      <c r="H440" s="512"/>
      <c r="I440" s="512"/>
      <c r="J440" s="512"/>
      <c r="K440" s="512"/>
      <c r="L440" s="512"/>
      <c r="M440" s="512"/>
      <c r="N440" s="512"/>
      <c r="O440" s="512"/>
      <c r="P440" s="512"/>
      <c r="Q440" s="512"/>
      <c r="R440" s="512"/>
      <c r="S440" s="512"/>
      <c r="T440" s="512"/>
      <c r="U440" s="512"/>
      <c r="V440" s="512"/>
      <c r="W440" s="512"/>
      <c r="X440" s="512"/>
      <c r="Y440" s="512"/>
      <c r="Z440" s="512"/>
      <c r="AA440" s="512"/>
      <c r="AB440" s="512"/>
      <c r="AC440" s="512"/>
      <c r="AD440" s="512"/>
      <c r="AE440" s="512"/>
      <c r="AF440" s="512"/>
      <c r="AG440" s="512"/>
      <c r="AH440" s="512"/>
      <c r="AI440" s="512"/>
      <c r="AJ440" s="512"/>
      <c r="AK440" s="512"/>
      <c r="AL440" s="512"/>
      <c r="AM440" s="512"/>
      <c r="AN440" s="512"/>
    </row>
    <row r="441" spans="1:40" ht="15.75" customHeight="1">
      <c r="A441" s="512"/>
      <c r="B441" s="512"/>
      <c r="C441" s="512"/>
      <c r="D441" s="512"/>
      <c r="E441" s="512"/>
      <c r="F441" s="512"/>
      <c r="G441" s="512"/>
      <c r="H441" s="512"/>
      <c r="I441" s="512"/>
      <c r="J441" s="512"/>
      <c r="K441" s="512"/>
      <c r="L441" s="512"/>
      <c r="M441" s="512"/>
      <c r="N441" s="512"/>
      <c r="O441" s="512"/>
      <c r="P441" s="512"/>
      <c r="Q441" s="512"/>
      <c r="R441" s="512"/>
      <c r="S441" s="512"/>
      <c r="T441" s="512"/>
      <c r="U441" s="512"/>
      <c r="V441" s="512"/>
      <c r="W441" s="512"/>
      <c r="X441" s="512"/>
      <c r="Y441" s="512"/>
      <c r="Z441" s="512"/>
      <c r="AA441" s="512"/>
      <c r="AB441" s="512"/>
      <c r="AC441" s="512"/>
      <c r="AD441" s="512"/>
      <c r="AE441" s="512"/>
      <c r="AF441" s="512"/>
      <c r="AG441" s="512"/>
      <c r="AH441" s="512"/>
      <c r="AI441" s="512"/>
      <c r="AJ441" s="512"/>
      <c r="AK441" s="512"/>
      <c r="AL441" s="512"/>
      <c r="AM441" s="512"/>
      <c r="AN441" s="512"/>
    </row>
    <row r="442" spans="1:40" ht="15.75" customHeight="1">
      <c r="A442" s="512"/>
      <c r="B442" s="512"/>
      <c r="C442" s="512"/>
      <c r="D442" s="512"/>
      <c r="E442" s="512"/>
      <c r="F442" s="512"/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/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</row>
    <row r="443" spans="1:40" ht="15.75" customHeight="1">
      <c r="A443" s="512"/>
      <c r="B443" s="512"/>
      <c r="C443" s="512"/>
      <c r="D443" s="512"/>
      <c r="E443" s="512"/>
      <c r="F443" s="512"/>
      <c r="G443" s="512"/>
      <c r="H443" s="512"/>
      <c r="I443" s="512"/>
      <c r="J443" s="512"/>
      <c r="K443" s="512"/>
      <c r="L443" s="512"/>
      <c r="M443" s="512"/>
      <c r="N443" s="512"/>
      <c r="O443" s="512"/>
      <c r="P443" s="512"/>
      <c r="Q443" s="512"/>
      <c r="R443" s="512"/>
      <c r="S443" s="512"/>
      <c r="T443" s="512"/>
      <c r="U443" s="512"/>
      <c r="V443" s="512"/>
      <c r="W443" s="512"/>
      <c r="X443" s="512"/>
      <c r="Y443" s="512"/>
      <c r="Z443" s="512"/>
      <c r="AA443" s="512"/>
      <c r="AB443" s="512"/>
      <c r="AC443" s="512"/>
      <c r="AD443" s="512"/>
      <c r="AE443" s="512"/>
      <c r="AF443" s="512"/>
      <c r="AG443" s="512"/>
      <c r="AH443" s="512"/>
      <c r="AI443" s="512"/>
      <c r="AJ443" s="512"/>
      <c r="AK443" s="512"/>
      <c r="AL443" s="512"/>
      <c r="AM443" s="512"/>
      <c r="AN443" s="512"/>
    </row>
    <row r="444" spans="1:40" ht="15.75" customHeight="1">
      <c r="A444" s="512"/>
      <c r="B444" s="512"/>
      <c r="C444" s="512"/>
      <c r="D444" s="512"/>
      <c r="E444" s="512"/>
      <c r="F444" s="512"/>
      <c r="G444" s="512"/>
      <c r="H444" s="512"/>
      <c r="I444" s="512"/>
      <c r="J444" s="512"/>
      <c r="K444" s="512"/>
      <c r="L444" s="512"/>
      <c r="M444" s="512"/>
      <c r="N444" s="512"/>
      <c r="O444" s="512"/>
      <c r="P444" s="512"/>
      <c r="Q444" s="512"/>
      <c r="R444" s="512"/>
      <c r="S444" s="512"/>
      <c r="T444" s="512"/>
      <c r="U444" s="512"/>
      <c r="V444" s="512"/>
      <c r="W444" s="512"/>
      <c r="X444" s="512"/>
      <c r="Y444" s="512"/>
      <c r="Z444" s="512"/>
      <c r="AA444" s="512"/>
      <c r="AB444" s="512"/>
      <c r="AC444" s="512"/>
      <c r="AD444" s="512"/>
      <c r="AE444" s="512"/>
      <c r="AF444" s="512"/>
      <c r="AG444" s="512"/>
      <c r="AH444" s="512"/>
      <c r="AI444" s="512"/>
      <c r="AJ444" s="512"/>
      <c r="AK444" s="512"/>
      <c r="AL444" s="512"/>
      <c r="AM444" s="512"/>
      <c r="AN444" s="512"/>
    </row>
    <row r="445" spans="1:40" ht="15.75" customHeight="1">
      <c r="A445" s="512"/>
      <c r="B445" s="512"/>
      <c r="C445" s="512"/>
      <c r="D445" s="512"/>
      <c r="E445" s="512"/>
      <c r="F445" s="512"/>
      <c r="G445" s="512"/>
      <c r="H445" s="512"/>
      <c r="I445" s="512"/>
      <c r="J445" s="512"/>
      <c r="K445" s="512"/>
      <c r="L445" s="512"/>
      <c r="M445" s="512"/>
      <c r="N445" s="512"/>
      <c r="O445" s="512"/>
      <c r="P445" s="512"/>
      <c r="Q445" s="512"/>
      <c r="R445" s="512"/>
      <c r="S445" s="512"/>
      <c r="T445" s="512"/>
      <c r="U445" s="512"/>
      <c r="V445" s="512"/>
      <c r="W445" s="512"/>
      <c r="X445" s="512"/>
      <c r="Y445" s="512"/>
      <c r="Z445" s="512"/>
      <c r="AA445" s="512"/>
      <c r="AB445" s="512"/>
      <c r="AC445" s="512"/>
      <c r="AD445" s="512"/>
      <c r="AE445" s="512"/>
      <c r="AF445" s="512"/>
      <c r="AG445" s="512"/>
      <c r="AH445" s="512"/>
      <c r="AI445" s="512"/>
      <c r="AJ445" s="512"/>
      <c r="AK445" s="512"/>
      <c r="AL445" s="512"/>
      <c r="AM445" s="512"/>
      <c r="AN445" s="512"/>
    </row>
    <row r="446" spans="1:40" ht="15.75" customHeight="1">
      <c r="A446" s="512"/>
      <c r="B446" s="512"/>
      <c r="C446" s="512"/>
      <c r="D446" s="512"/>
      <c r="E446" s="512"/>
      <c r="F446" s="512"/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/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</row>
    <row r="447" spans="1:40" ht="15.75" customHeight="1">
      <c r="A447" s="512"/>
      <c r="B447" s="512"/>
      <c r="C447" s="512"/>
      <c r="D447" s="512"/>
      <c r="E447" s="512"/>
      <c r="F447" s="512"/>
      <c r="G447" s="512"/>
      <c r="H447" s="512"/>
      <c r="I447" s="512"/>
      <c r="J447" s="512"/>
      <c r="K447" s="512"/>
      <c r="L447" s="512"/>
      <c r="M447" s="512"/>
      <c r="N447" s="512"/>
      <c r="O447" s="512"/>
      <c r="P447" s="512"/>
      <c r="Q447" s="512"/>
      <c r="R447" s="512"/>
      <c r="S447" s="512"/>
      <c r="T447" s="512"/>
      <c r="U447" s="512"/>
      <c r="V447" s="512"/>
      <c r="W447" s="512"/>
      <c r="X447" s="512"/>
      <c r="Y447" s="512"/>
      <c r="Z447" s="512"/>
      <c r="AA447" s="512"/>
      <c r="AB447" s="512"/>
      <c r="AC447" s="512"/>
      <c r="AD447" s="512"/>
      <c r="AE447" s="512"/>
      <c r="AF447" s="512"/>
      <c r="AG447" s="512"/>
      <c r="AH447" s="512"/>
      <c r="AI447" s="512"/>
      <c r="AJ447" s="512"/>
      <c r="AK447" s="512"/>
      <c r="AL447" s="512"/>
      <c r="AM447" s="512"/>
      <c r="AN447" s="512"/>
    </row>
    <row r="448" spans="1:40" ht="15.75" customHeight="1">
      <c r="A448" s="512"/>
      <c r="B448" s="512"/>
      <c r="C448" s="512"/>
      <c r="D448" s="512"/>
      <c r="E448" s="512"/>
      <c r="F448" s="512"/>
      <c r="G448" s="512"/>
      <c r="H448" s="512"/>
      <c r="I448" s="512"/>
      <c r="J448" s="512"/>
      <c r="K448" s="512"/>
      <c r="L448" s="512"/>
      <c r="M448" s="512"/>
      <c r="N448" s="512"/>
      <c r="O448" s="512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2"/>
      <c r="AC448" s="512"/>
      <c r="AD448" s="512"/>
      <c r="AE448" s="512"/>
      <c r="AF448" s="512"/>
      <c r="AG448" s="512"/>
      <c r="AH448" s="512"/>
      <c r="AI448" s="512"/>
      <c r="AJ448" s="512"/>
      <c r="AK448" s="512"/>
      <c r="AL448" s="512"/>
      <c r="AM448" s="512"/>
      <c r="AN448" s="512"/>
    </row>
    <row r="449" spans="1:40" ht="15.75" customHeight="1">
      <c r="A449" s="512"/>
      <c r="B449" s="512"/>
      <c r="C449" s="512"/>
      <c r="D449" s="512"/>
      <c r="E449" s="512"/>
      <c r="F449" s="512"/>
      <c r="G449" s="512"/>
      <c r="H449" s="512"/>
      <c r="I449" s="512"/>
      <c r="J449" s="512"/>
      <c r="K449" s="512"/>
      <c r="L449" s="512"/>
      <c r="M449" s="512"/>
      <c r="N449" s="512"/>
      <c r="O449" s="512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</row>
    <row r="450" spans="1:40" ht="15.75" customHeight="1">
      <c r="A450" s="512"/>
      <c r="B450" s="512"/>
      <c r="C450" s="512"/>
      <c r="D450" s="512"/>
      <c r="E450" s="512"/>
      <c r="F450" s="512"/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/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</row>
    <row r="451" spans="1:40" ht="15.75" customHeight="1">
      <c r="A451" s="512"/>
      <c r="B451" s="512"/>
      <c r="C451" s="512"/>
      <c r="D451" s="512"/>
      <c r="E451" s="512"/>
      <c r="F451" s="512"/>
      <c r="G451" s="512"/>
      <c r="H451" s="512"/>
      <c r="I451" s="512"/>
      <c r="J451" s="512"/>
      <c r="K451" s="512"/>
      <c r="L451" s="512"/>
      <c r="M451" s="512"/>
      <c r="N451" s="512"/>
      <c r="O451" s="512"/>
      <c r="P451" s="512"/>
      <c r="Q451" s="512"/>
      <c r="R451" s="512"/>
      <c r="S451" s="512"/>
      <c r="T451" s="512"/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</row>
    <row r="452" spans="1:40" ht="15.75" customHeight="1">
      <c r="A452" s="512"/>
      <c r="B452" s="512"/>
      <c r="C452" s="512"/>
      <c r="D452" s="512"/>
      <c r="E452" s="512"/>
      <c r="F452" s="512"/>
      <c r="G452" s="512"/>
      <c r="H452" s="512"/>
      <c r="I452" s="512"/>
      <c r="J452" s="512"/>
      <c r="K452" s="512"/>
      <c r="L452" s="512"/>
      <c r="M452" s="512"/>
      <c r="N452" s="512"/>
      <c r="O452" s="512"/>
      <c r="P452" s="512"/>
      <c r="Q452" s="512"/>
      <c r="R452" s="512"/>
      <c r="S452" s="512"/>
      <c r="T452" s="512"/>
      <c r="U452" s="512"/>
      <c r="V452" s="512"/>
      <c r="W452" s="512"/>
      <c r="X452" s="512"/>
      <c r="Y452" s="512"/>
      <c r="Z452" s="512"/>
      <c r="AA452" s="512"/>
      <c r="AB452" s="512"/>
      <c r="AC452" s="512"/>
      <c r="AD452" s="512"/>
      <c r="AE452" s="512"/>
      <c r="AF452" s="512"/>
      <c r="AG452" s="512"/>
      <c r="AH452" s="512"/>
      <c r="AI452" s="512"/>
      <c r="AJ452" s="512"/>
      <c r="AK452" s="512"/>
      <c r="AL452" s="512"/>
      <c r="AM452" s="512"/>
      <c r="AN452" s="512"/>
    </row>
    <row r="453" spans="1:40" ht="15.75" customHeight="1">
      <c r="A453" s="512"/>
      <c r="B453" s="512"/>
      <c r="C453" s="512"/>
      <c r="D453" s="512"/>
      <c r="E453" s="512"/>
      <c r="F453" s="512"/>
      <c r="G453" s="512"/>
      <c r="H453" s="512"/>
      <c r="I453" s="512"/>
      <c r="J453" s="512"/>
      <c r="K453" s="512"/>
      <c r="L453" s="512"/>
      <c r="M453" s="512"/>
      <c r="N453" s="512"/>
      <c r="O453" s="512"/>
      <c r="P453" s="512"/>
      <c r="Q453" s="512"/>
      <c r="R453" s="512"/>
      <c r="S453" s="512"/>
      <c r="T453" s="512"/>
      <c r="U453" s="512"/>
      <c r="V453" s="512"/>
      <c r="W453" s="512"/>
      <c r="X453" s="512"/>
      <c r="Y453" s="512"/>
      <c r="Z453" s="512"/>
      <c r="AA453" s="512"/>
      <c r="AB453" s="512"/>
      <c r="AC453" s="512"/>
      <c r="AD453" s="512"/>
      <c r="AE453" s="512"/>
      <c r="AF453" s="512"/>
      <c r="AG453" s="512"/>
      <c r="AH453" s="512"/>
      <c r="AI453" s="512"/>
      <c r="AJ453" s="512"/>
      <c r="AK453" s="512"/>
      <c r="AL453" s="512"/>
      <c r="AM453" s="512"/>
      <c r="AN453" s="512"/>
    </row>
    <row r="454" spans="1:40" ht="15.75" customHeight="1">
      <c r="A454" s="512"/>
      <c r="B454" s="512"/>
      <c r="C454" s="512"/>
      <c r="D454" s="512"/>
      <c r="E454" s="512"/>
      <c r="F454" s="512"/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/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</row>
    <row r="455" spans="1:40" ht="15.75" customHeight="1">
      <c r="A455" s="512"/>
      <c r="B455" s="512"/>
      <c r="C455" s="512"/>
      <c r="D455" s="512"/>
      <c r="E455" s="512"/>
      <c r="F455" s="512"/>
      <c r="G455" s="512"/>
      <c r="H455" s="512"/>
      <c r="I455" s="512"/>
      <c r="J455" s="512"/>
      <c r="K455" s="512"/>
      <c r="L455" s="512"/>
      <c r="M455" s="512"/>
      <c r="N455" s="512"/>
      <c r="O455" s="512"/>
      <c r="P455" s="512"/>
      <c r="Q455" s="512"/>
      <c r="R455" s="512"/>
      <c r="S455" s="512"/>
      <c r="T455" s="512"/>
      <c r="U455" s="512"/>
      <c r="V455" s="512"/>
      <c r="W455" s="512"/>
      <c r="X455" s="512"/>
      <c r="Y455" s="512"/>
      <c r="Z455" s="512"/>
      <c r="AA455" s="512"/>
      <c r="AB455" s="512"/>
      <c r="AC455" s="512"/>
      <c r="AD455" s="512"/>
      <c r="AE455" s="512"/>
      <c r="AF455" s="512"/>
      <c r="AG455" s="512"/>
      <c r="AH455" s="512"/>
      <c r="AI455" s="512"/>
      <c r="AJ455" s="512"/>
      <c r="AK455" s="512"/>
      <c r="AL455" s="512"/>
      <c r="AM455" s="512"/>
      <c r="AN455" s="512"/>
    </row>
    <row r="456" spans="1:40" ht="15.75" customHeight="1">
      <c r="A456" s="512"/>
      <c r="B456" s="512"/>
      <c r="C456" s="512"/>
      <c r="D456" s="512"/>
      <c r="E456" s="512"/>
      <c r="F456" s="512"/>
      <c r="G456" s="512"/>
      <c r="H456" s="512"/>
      <c r="I456" s="512"/>
      <c r="J456" s="512"/>
      <c r="K456" s="512"/>
      <c r="L456" s="512"/>
      <c r="M456" s="512"/>
      <c r="N456" s="512"/>
      <c r="O456" s="512"/>
      <c r="P456" s="512"/>
      <c r="Q456" s="512"/>
      <c r="R456" s="512"/>
      <c r="S456" s="512"/>
      <c r="T456" s="512"/>
      <c r="U456" s="512"/>
      <c r="V456" s="512"/>
      <c r="W456" s="512"/>
      <c r="X456" s="512"/>
      <c r="Y456" s="512"/>
      <c r="Z456" s="512"/>
      <c r="AA456" s="512"/>
      <c r="AB456" s="512"/>
      <c r="AC456" s="512"/>
      <c r="AD456" s="512"/>
      <c r="AE456" s="512"/>
      <c r="AF456" s="512"/>
      <c r="AG456" s="512"/>
      <c r="AH456" s="512"/>
      <c r="AI456" s="512"/>
      <c r="AJ456" s="512"/>
      <c r="AK456" s="512"/>
      <c r="AL456" s="512"/>
      <c r="AM456" s="512"/>
      <c r="AN456" s="512"/>
    </row>
    <row r="457" spans="1:40" ht="15.75" customHeight="1">
      <c r="A457" s="512"/>
      <c r="B457" s="512"/>
      <c r="C457" s="512"/>
      <c r="D457" s="512"/>
      <c r="E457" s="512"/>
      <c r="F457" s="512"/>
      <c r="G457" s="512"/>
      <c r="H457" s="512"/>
      <c r="I457" s="512"/>
      <c r="J457" s="512"/>
      <c r="K457" s="512"/>
      <c r="L457" s="512"/>
      <c r="M457" s="512"/>
      <c r="N457" s="512"/>
      <c r="O457" s="512"/>
      <c r="P457" s="512"/>
      <c r="Q457" s="512"/>
      <c r="R457" s="512"/>
      <c r="S457" s="512"/>
      <c r="T457" s="512"/>
      <c r="U457" s="512"/>
      <c r="V457" s="512"/>
      <c r="W457" s="512"/>
      <c r="X457" s="512"/>
      <c r="Y457" s="512"/>
      <c r="Z457" s="512"/>
      <c r="AA457" s="512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</row>
    <row r="458" spans="1:40" ht="15.75" customHeight="1">
      <c r="A458" s="512"/>
      <c r="B458" s="512"/>
      <c r="C458" s="512"/>
      <c r="D458" s="512"/>
      <c r="E458" s="512"/>
      <c r="F458" s="512"/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/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</row>
    <row r="459" spans="1:40" ht="15.75" customHeight="1">
      <c r="A459" s="512"/>
      <c r="B459" s="512"/>
      <c r="C459" s="512"/>
      <c r="D459" s="512"/>
      <c r="E459" s="512"/>
      <c r="F459" s="512"/>
      <c r="G459" s="512"/>
      <c r="H459" s="512"/>
      <c r="I459" s="512"/>
      <c r="J459" s="512"/>
      <c r="K459" s="512"/>
      <c r="L459" s="512"/>
      <c r="M459" s="512"/>
      <c r="N459" s="512"/>
      <c r="O459" s="512"/>
      <c r="P459" s="512"/>
      <c r="Q459" s="512"/>
      <c r="R459" s="512"/>
      <c r="S459" s="512"/>
      <c r="T459" s="512"/>
      <c r="U459" s="512"/>
      <c r="V459" s="512"/>
      <c r="W459" s="512"/>
      <c r="X459" s="512"/>
      <c r="Y459" s="512"/>
      <c r="Z459" s="512"/>
      <c r="AA459" s="512"/>
      <c r="AB459" s="512"/>
      <c r="AC459" s="512"/>
      <c r="AD459" s="512"/>
      <c r="AE459" s="512"/>
      <c r="AF459" s="512"/>
      <c r="AG459" s="512"/>
      <c r="AH459" s="512"/>
      <c r="AI459" s="512"/>
      <c r="AJ459" s="512"/>
      <c r="AK459" s="512"/>
      <c r="AL459" s="512"/>
      <c r="AM459" s="512"/>
      <c r="AN459" s="512"/>
    </row>
    <row r="460" spans="1:40" ht="15.75" customHeight="1">
      <c r="A460" s="512"/>
      <c r="B460" s="512"/>
      <c r="C460" s="512"/>
      <c r="D460" s="512"/>
      <c r="E460" s="512"/>
      <c r="F460" s="512"/>
      <c r="G460" s="512"/>
      <c r="H460" s="512"/>
      <c r="I460" s="512"/>
      <c r="J460" s="512"/>
      <c r="K460" s="512"/>
      <c r="L460" s="512"/>
      <c r="M460" s="512"/>
      <c r="N460" s="512"/>
      <c r="O460" s="512"/>
      <c r="P460" s="512"/>
      <c r="Q460" s="512"/>
      <c r="R460" s="512"/>
      <c r="S460" s="512"/>
      <c r="T460" s="512"/>
      <c r="U460" s="512"/>
      <c r="V460" s="512"/>
      <c r="W460" s="512"/>
      <c r="X460" s="512"/>
      <c r="Y460" s="512"/>
      <c r="Z460" s="512"/>
      <c r="AA460" s="512"/>
      <c r="AB460" s="512"/>
      <c r="AC460" s="512"/>
      <c r="AD460" s="512"/>
      <c r="AE460" s="512"/>
      <c r="AF460" s="512"/>
      <c r="AG460" s="512"/>
      <c r="AH460" s="512"/>
      <c r="AI460" s="512"/>
      <c r="AJ460" s="512"/>
      <c r="AK460" s="512"/>
      <c r="AL460" s="512"/>
      <c r="AM460" s="512"/>
      <c r="AN460" s="512"/>
    </row>
    <row r="461" spans="1:40" ht="15.75" customHeight="1">
      <c r="A461" s="512"/>
      <c r="B461" s="512"/>
      <c r="C461" s="512"/>
      <c r="D461" s="512"/>
      <c r="E461" s="512"/>
      <c r="F461" s="512"/>
      <c r="G461" s="512"/>
      <c r="H461" s="512"/>
      <c r="I461" s="512"/>
      <c r="J461" s="512"/>
      <c r="K461" s="512"/>
      <c r="L461" s="512"/>
      <c r="M461" s="512"/>
      <c r="N461" s="512"/>
      <c r="O461" s="512"/>
      <c r="P461" s="512"/>
      <c r="Q461" s="512"/>
      <c r="R461" s="512"/>
      <c r="S461" s="512"/>
      <c r="T461" s="512"/>
      <c r="U461" s="512"/>
      <c r="V461" s="512"/>
      <c r="W461" s="512"/>
      <c r="X461" s="512"/>
      <c r="Y461" s="512"/>
      <c r="Z461" s="512"/>
      <c r="AA461" s="512"/>
      <c r="AB461" s="512"/>
      <c r="AC461" s="512"/>
      <c r="AD461" s="512"/>
      <c r="AE461" s="512"/>
      <c r="AF461" s="512"/>
      <c r="AG461" s="512"/>
      <c r="AH461" s="512"/>
      <c r="AI461" s="512"/>
      <c r="AJ461" s="512"/>
      <c r="AK461" s="512"/>
      <c r="AL461" s="512"/>
      <c r="AM461" s="512"/>
      <c r="AN461" s="512"/>
    </row>
    <row r="462" spans="1:40" ht="15.75" customHeight="1">
      <c r="A462" s="512"/>
      <c r="B462" s="512"/>
      <c r="C462" s="512"/>
      <c r="D462" s="512"/>
      <c r="E462" s="512"/>
      <c r="F462" s="512"/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/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</row>
    <row r="463" spans="1:40" ht="15.75" customHeight="1">
      <c r="A463" s="512"/>
      <c r="B463" s="512"/>
      <c r="C463" s="512"/>
      <c r="D463" s="512"/>
      <c r="E463" s="512"/>
      <c r="F463" s="512"/>
      <c r="G463" s="512"/>
      <c r="H463" s="512"/>
      <c r="I463" s="512"/>
      <c r="J463" s="512"/>
      <c r="K463" s="512"/>
      <c r="L463" s="512"/>
      <c r="M463" s="512"/>
      <c r="N463" s="512"/>
      <c r="O463" s="512"/>
      <c r="P463" s="512"/>
      <c r="Q463" s="512"/>
      <c r="R463" s="512"/>
      <c r="S463" s="512"/>
      <c r="T463" s="512"/>
      <c r="U463" s="512"/>
      <c r="V463" s="512"/>
      <c r="W463" s="512"/>
      <c r="X463" s="512"/>
      <c r="Y463" s="512"/>
      <c r="Z463" s="512"/>
      <c r="AA463" s="512"/>
      <c r="AB463" s="512"/>
      <c r="AC463" s="512"/>
      <c r="AD463" s="512"/>
      <c r="AE463" s="512"/>
      <c r="AF463" s="512"/>
      <c r="AG463" s="512"/>
      <c r="AH463" s="512"/>
      <c r="AI463" s="512"/>
      <c r="AJ463" s="512"/>
      <c r="AK463" s="512"/>
      <c r="AL463" s="512"/>
      <c r="AM463" s="512"/>
      <c r="AN463" s="512"/>
    </row>
    <row r="464" spans="1:40" ht="15.75" customHeight="1">
      <c r="A464" s="512"/>
      <c r="B464" s="512"/>
      <c r="C464" s="512"/>
      <c r="D464" s="512"/>
      <c r="E464" s="512"/>
      <c r="F464" s="512"/>
      <c r="G464" s="512"/>
      <c r="H464" s="512"/>
      <c r="I464" s="512"/>
      <c r="J464" s="512"/>
      <c r="K464" s="512"/>
      <c r="L464" s="512"/>
      <c r="M464" s="512"/>
      <c r="N464" s="512"/>
      <c r="O464" s="512"/>
      <c r="P464" s="512"/>
      <c r="Q464" s="512"/>
      <c r="R464" s="512"/>
      <c r="S464" s="512"/>
      <c r="T464" s="512"/>
      <c r="U464" s="512"/>
      <c r="V464" s="512"/>
      <c r="W464" s="512"/>
      <c r="X464" s="512"/>
      <c r="Y464" s="512"/>
      <c r="Z464" s="512"/>
      <c r="AA464" s="512"/>
      <c r="AB464" s="512"/>
      <c r="AC464" s="512"/>
      <c r="AD464" s="512"/>
      <c r="AE464" s="512"/>
      <c r="AF464" s="512"/>
      <c r="AG464" s="512"/>
      <c r="AH464" s="512"/>
      <c r="AI464" s="512"/>
      <c r="AJ464" s="512"/>
      <c r="AK464" s="512"/>
      <c r="AL464" s="512"/>
      <c r="AM464" s="512"/>
      <c r="AN464" s="512"/>
    </row>
    <row r="465" spans="1:40" ht="15.75" customHeight="1">
      <c r="A465" s="512"/>
      <c r="B465" s="512"/>
      <c r="C465" s="512"/>
      <c r="D465" s="512"/>
      <c r="E465" s="512"/>
      <c r="F465" s="512"/>
      <c r="G465" s="512"/>
      <c r="H465" s="512"/>
      <c r="I465" s="512"/>
      <c r="J465" s="512"/>
      <c r="K465" s="512"/>
      <c r="L465" s="512"/>
      <c r="M465" s="512"/>
      <c r="N465" s="512"/>
      <c r="O465" s="512"/>
      <c r="P465" s="512"/>
      <c r="Q465" s="512"/>
      <c r="R465" s="512"/>
      <c r="S465" s="512"/>
      <c r="T465" s="512"/>
      <c r="U465" s="512"/>
      <c r="V465" s="512"/>
      <c r="W465" s="512"/>
      <c r="X465" s="512"/>
      <c r="Y465" s="512"/>
      <c r="Z465" s="512"/>
      <c r="AA465" s="512"/>
      <c r="AB465" s="512"/>
      <c r="AC465" s="512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</row>
    <row r="466" spans="1:40" ht="15.75" customHeight="1">
      <c r="A466" s="512"/>
      <c r="B466" s="512"/>
      <c r="C466" s="512"/>
      <c r="D466" s="512"/>
      <c r="E466" s="512"/>
      <c r="F466" s="512"/>
      <c r="G466" s="512"/>
      <c r="H466" s="512"/>
      <c r="I466" s="512"/>
      <c r="J466" s="512"/>
      <c r="K466" s="512"/>
      <c r="L466" s="512"/>
      <c r="M466" s="512"/>
      <c r="N466" s="512"/>
      <c r="O466" s="512"/>
      <c r="P466" s="512"/>
      <c r="Q466" s="512"/>
      <c r="R466" s="512"/>
      <c r="S466" s="512"/>
      <c r="T466" s="512"/>
      <c r="U466" s="512"/>
      <c r="V466" s="512"/>
      <c r="W466" s="512"/>
      <c r="X466" s="512"/>
      <c r="Y466" s="512"/>
      <c r="Z466" s="512"/>
      <c r="AA466" s="512"/>
      <c r="AB466" s="512"/>
      <c r="AC466" s="512"/>
      <c r="AD466" s="512"/>
      <c r="AE466" s="512"/>
      <c r="AF466" s="512"/>
      <c r="AG466" s="512"/>
      <c r="AH466" s="512"/>
      <c r="AI466" s="512"/>
      <c r="AJ466" s="512"/>
      <c r="AK466" s="512"/>
      <c r="AL466" s="512"/>
      <c r="AM466" s="512"/>
      <c r="AN466" s="512"/>
    </row>
    <row r="467" spans="1:40" ht="15.75" customHeight="1">
      <c r="A467" s="512"/>
      <c r="B467" s="512"/>
      <c r="C467" s="512"/>
      <c r="D467" s="512"/>
      <c r="E467" s="512"/>
      <c r="F467" s="512"/>
      <c r="G467" s="512"/>
      <c r="H467" s="512"/>
      <c r="I467" s="512"/>
      <c r="J467" s="512"/>
      <c r="K467" s="512"/>
      <c r="L467" s="512"/>
      <c r="M467" s="512"/>
      <c r="N467" s="512"/>
      <c r="O467" s="512"/>
      <c r="P467" s="512"/>
      <c r="Q467" s="512"/>
      <c r="R467" s="512"/>
      <c r="S467" s="512"/>
      <c r="T467" s="512"/>
      <c r="U467" s="512"/>
      <c r="V467" s="512"/>
      <c r="W467" s="512"/>
      <c r="X467" s="512"/>
      <c r="Y467" s="512"/>
      <c r="Z467" s="512"/>
      <c r="AA467" s="512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</row>
    <row r="468" spans="1:40" ht="15.75" customHeight="1">
      <c r="A468" s="512"/>
      <c r="B468" s="512"/>
      <c r="C468" s="512"/>
      <c r="D468" s="512"/>
      <c r="E468" s="512"/>
      <c r="F468" s="512"/>
      <c r="G468" s="512"/>
      <c r="H468" s="512"/>
      <c r="I468" s="512"/>
      <c r="J468" s="512"/>
      <c r="K468" s="512"/>
      <c r="L468" s="512"/>
      <c r="M468" s="512"/>
      <c r="N468" s="512"/>
      <c r="O468" s="512"/>
      <c r="P468" s="512"/>
      <c r="Q468" s="512"/>
      <c r="R468" s="512"/>
      <c r="S468" s="512"/>
      <c r="T468" s="512"/>
      <c r="U468" s="512"/>
      <c r="V468" s="512"/>
      <c r="W468" s="512"/>
      <c r="X468" s="512"/>
      <c r="Y468" s="512"/>
      <c r="Z468" s="512"/>
      <c r="AA468" s="512"/>
      <c r="AB468" s="512"/>
      <c r="AC468" s="512"/>
      <c r="AD468" s="512"/>
      <c r="AE468" s="512"/>
      <c r="AF468" s="512"/>
      <c r="AG468" s="512"/>
      <c r="AH468" s="512"/>
      <c r="AI468" s="512"/>
      <c r="AJ468" s="512"/>
      <c r="AK468" s="512"/>
      <c r="AL468" s="512"/>
      <c r="AM468" s="512"/>
      <c r="AN468" s="512"/>
    </row>
    <row r="469" spans="1:40" ht="15.75" customHeight="1">
      <c r="A469" s="512"/>
      <c r="B469" s="512"/>
      <c r="C469" s="512"/>
      <c r="D469" s="512"/>
      <c r="E469" s="512"/>
      <c r="F469" s="512"/>
      <c r="G469" s="512"/>
      <c r="H469" s="512"/>
      <c r="I469" s="512"/>
      <c r="J469" s="512"/>
      <c r="K469" s="512"/>
      <c r="L469" s="512"/>
      <c r="M469" s="512"/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  <c r="AA469" s="512"/>
      <c r="AB469" s="512"/>
      <c r="AC469" s="512"/>
      <c r="AD469" s="512"/>
      <c r="AE469" s="512"/>
      <c r="AF469" s="512"/>
      <c r="AG469" s="512"/>
      <c r="AH469" s="512"/>
      <c r="AI469" s="512"/>
      <c r="AJ469" s="512"/>
      <c r="AK469" s="512"/>
      <c r="AL469" s="512"/>
      <c r="AM469" s="512"/>
      <c r="AN469" s="512"/>
    </row>
    <row r="470" spans="1:40" ht="15.75" customHeight="1">
      <c r="A470" s="512"/>
      <c r="B470" s="512"/>
      <c r="C470" s="512"/>
      <c r="D470" s="512"/>
      <c r="E470" s="512"/>
      <c r="F470" s="512"/>
      <c r="G470" s="512"/>
      <c r="H470" s="512"/>
      <c r="I470" s="512"/>
      <c r="J470" s="512"/>
      <c r="K470" s="512"/>
      <c r="L470" s="512"/>
      <c r="M470" s="512"/>
      <c r="N470" s="512"/>
      <c r="O470" s="512"/>
      <c r="P470" s="512"/>
      <c r="Q470" s="512"/>
      <c r="R470" s="512"/>
      <c r="S470" s="512"/>
      <c r="T470" s="512"/>
      <c r="U470" s="512"/>
      <c r="V470" s="512"/>
      <c r="W470" s="512"/>
      <c r="X470" s="512"/>
      <c r="Y470" s="512"/>
      <c r="Z470" s="512"/>
      <c r="AA470" s="512"/>
      <c r="AB470" s="512"/>
      <c r="AC470" s="512"/>
      <c r="AD470" s="512"/>
      <c r="AE470" s="512"/>
      <c r="AF470" s="512"/>
      <c r="AG470" s="512"/>
      <c r="AH470" s="512"/>
      <c r="AI470" s="512"/>
      <c r="AJ470" s="512"/>
      <c r="AK470" s="512"/>
      <c r="AL470" s="512"/>
      <c r="AM470" s="512"/>
      <c r="AN470" s="512"/>
    </row>
    <row r="471" spans="1:40" ht="15.75" customHeight="1">
      <c r="A471" s="512"/>
      <c r="B471" s="512"/>
      <c r="C471" s="512"/>
      <c r="D471" s="512"/>
      <c r="E471" s="512"/>
      <c r="F471" s="512"/>
      <c r="G471" s="512"/>
      <c r="H471" s="512"/>
      <c r="I471" s="512"/>
      <c r="J471" s="512"/>
      <c r="K471" s="512"/>
      <c r="L471" s="512"/>
      <c r="M471" s="512"/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  <c r="AA471" s="512"/>
      <c r="AB471" s="512"/>
      <c r="AC471" s="512"/>
      <c r="AD471" s="512"/>
      <c r="AE471" s="512"/>
      <c r="AF471" s="512"/>
      <c r="AG471" s="512"/>
      <c r="AH471" s="512"/>
      <c r="AI471" s="512"/>
      <c r="AJ471" s="512"/>
      <c r="AK471" s="512"/>
      <c r="AL471" s="512"/>
      <c r="AM471" s="512"/>
      <c r="AN471" s="512"/>
    </row>
    <row r="472" spans="1:40" ht="15.75" customHeight="1">
      <c r="A472" s="512"/>
      <c r="B472" s="512"/>
      <c r="C472" s="512"/>
      <c r="D472" s="512"/>
      <c r="E472" s="512"/>
      <c r="F472" s="512"/>
      <c r="G472" s="512"/>
      <c r="H472" s="512"/>
      <c r="I472" s="512"/>
      <c r="J472" s="512"/>
      <c r="K472" s="512"/>
      <c r="L472" s="512"/>
      <c r="M472" s="512"/>
      <c r="N472" s="512"/>
      <c r="O472" s="512"/>
      <c r="P472" s="512"/>
      <c r="Q472" s="512"/>
      <c r="R472" s="512"/>
      <c r="S472" s="512"/>
      <c r="T472" s="512"/>
      <c r="U472" s="512"/>
      <c r="V472" s="512"/>
      <c r="W472" s="512"/>
      <c r="X472" s="512"/>
      <c r="Y472" s="512"/>
      <c r="Z472" s="512"/>
      <c r="AA472" s="512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</row>
    <row r="473" spans="1:40" ht="15.75" customHeight="1">
      <c r="A473" s="512"/>
      <c r="B473" s="512"/>
      <c r="C473" s="512"/>
      <c r="D473" s="512"/>
      <c r="E473" s="512"/>
      <c r="F473" s="512"/>
      <c r="G473" s="512"/>
      <c r="H473" s="512"/>
      <c r="I473" s="512"/>
      <c r="J473" s="512"/>
      <c r="K473" s="512"/>
      <c r="L473" s="512"/>
      <c r="M473" s="512"/>
      <c r="N473" s="512"/>
      <c r="O473" s="512"/>
      <c r="P473" s="512"/>
      <c r="Q473" s="512"/>
      <c r="R473" s="512"/>
      <c r="S473" s="512"/>
      <c r="T473" s="512"/>
      <c r="U473" s="512"/>
      <c r="V473" s="512"/>
      <c r="W473" s="512"/>
      <c r="X473" s="512"/>
      <c r="Y473" s="512"/>
      <c r="Z473" s="512"/>
      <c r="AA473" s="512"/>
      <c r="AB473" s="512"/>
      <c r="AC473" s="512"/>
      <c r="AD473" s="512"/>
      <c r="AE473" s="512"/>
      <c r="AF473" s="512"/>
      <c r="AG473" s="512"/>
      <c r="AH473" s="512"/>
      <c r="AI473" s="512"/>
      <c r="AJ473" s="512"/>
      <c r="AK473" s="512"/>
      <c r="AL473" s="512"/>
      <c r="AM473" s="512"/>
      <c r="AN473" s="512"/>
    </row>
    <row r="474" spans="1:40" ht="15.75" customHeight="1">
      <c r="A474" s="512"/>
      <c r="B474" s="512"/>
      <c r="C474" s="512"/>
      <c r="D474" s="512"/>
      <c r="E474" s="512"/>
      <c r="F474" s="512"/>
      <c r="G474" s="512"/>
      <c r="H474" s="512"/>
      <c r="I474" s="512"/>
      <c r="J474" s="512"/>
      <c r="K474" s="512"/>
      <c r="L474" s="512"/>
      <c r="M474" s="512"/>
      <c r="N474" s="512"/>
      <c r="O474" s="512"/>
      <c r="P474" s="512"/>
      <c r="Q474" s="512"/>
      <c r="R474" s="512"/>
      <c r="S474" s="512"/>
      <c r="T474" s="512"/>
      <c r="U474" s="512"/>
      <c r="V474" s="512"/>
      <c r="W474" s="512"/>
      <c r="X474" s="512"/>
      <c r="Y474" s="512"/>
      <c r="Z474" s="512"/>
      <c r="AA474" s="512"/>
      <c r="AB474" s="512"/>
      <c r="AC474" s="512"/>
      <c r="AD474" s="512"/>
      <c r="AE474" s="512"/>
      <c r="AF474" s="512"/>
      <c r="AG474" s="512"/>
      <c r="AH474" s="512"/>
      <c r="AI474" s="512"/>
      <c r="AJ474" s="512"/>
      <c r="AK474" s="512"/>
      <c r="AL474" s="512"/>
      <c r="AM474" s="512"/>
      <c r="AN474" s="512"/>
    </row>
    <row r="475" spans="1:40" ht="15.75" customHeight="1">
      <c r="A475" s="512"/>
      <c r="B475" s="512"/>
      <c r="C475" s="512"/>
      <c r="D475" s="512"/>
      <c r="E475" s="512"/>
      <c r="F475" s="512"/>
      <c r="G475" s="512"/>
      <c r="H475" s="512"/>
      <c r="I475" s="512"/>
      <c r="J475" s="512"/>
      <c r="K475" s="512"/>
      <c r="L475" s="512"/>
      <c r="M475" s="512"/>
      <c r="N475" s="512"/>
      <c r="O475" s="512"/>
      <c r="P475" s="512"/>
      <c r="Q475" s="512"/>
      <c r="R475" s="512"/>
      <c r="S475" s="512"/>
      <c r="T475" s="512"/>
      <c r="U475" s="512"/>
      <c r="V475" s="512"/>
      <c r="W475" s="512"/>
      <c r="X475" s="512"/>
      <c r="Y475" s="512"/>
      <c r="Z475" s="512"/>
      <c r="AA475" s="512"/>
      <c r="AB475" s="512"/>
      <c r="AC475" s="512"/>
      <c r="AD475" s="512"/>
      <c r="AE475" s="512"/>
      <c r="AF475" s="512"/>
      <c r="AG475" s="512"/>
      <c r="AH475" s="512"/>
      <c r="AI475" s="512"/>
      <c r="AJ475" s="512"/>
      <c r="AK475" s="512"/>
      <c r="AL475" s="512"/>
      <c r="AM475" s="512"/>
      <c r="AN475" s="512"/>
    </row>
    <row r="476" spans="1:40" ht="15.75" customHeight="1">
      <c r="A476" s="512"/>
      <c r="B476" s="512"/>
      <c r="C476" s="512"/>
      <c r="D476" s="512"/>
      <c r="E476" s="512"/>
      <c r="F476" s="512"/>
      <c r="G476" s="512"/>
      <c r="H476" s="512"/>
      <c r="I476" s="512"/>
      <c r="J476" s="512"/>
      <c r="K476" s="512"/>
      <c r="L476" s="512"/>
      <c r="M476" s="512"/>
      <c r="N476" s="512"/>
      <c r="O476" s="512"/>
      <c r="P476" s="512"/>
      <c r="Q476" s="512"/>
      <c r="R476" s="512"/>
      <c r="S476" s="512"/>
      <c r="T476" s="512"/>
      <c r="U476" s="512"/>
      <c r="V476" s="512"/>
      <c r="W476" s="512"/>
      <c r="X476" s="512"/>
      <c r="Y476" s="512"/>
      <c r="Z476" s="512"/>
      <c r="AA476" s="512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</row>
    <row r="477" spans="1:40" ht="15.75" customHeight="1">
      <c r="A477" s="512"/>
      <c r="B477" s="512"/>
      <c r="C477" s="512"/>
      <c r="D477" s="512"/>
      <c r="E477" s="512"/>
      <c r="F477" s="512"/>
      <c r="G477" s="512"/>
      <c r="H477" s="512"/>
      <c r="I477" s="512"/>
      <c r="J477" s="512"/>
      <c r="K477" s="512"/>
      <c r="L477" s="512"/>
      <c r="M477" s="512"/>
      <c r="N477" s="512"/>
      <c r="O477" s="512"/>
      <c r="P477" s="512"/>
      <c r="Q477" s="512"/>
      <c r="R477" s="512"/>
      <c r="S477" s="512"/>
      <c r="T477" s="512"/>
      <c r="U477" s="512"/>
      <c r="V477" s="512"/>
      <c r="W477" s="512"/>
      <c r="X477" s="512"/>
      <c r="Y477" s="512"/>
      <c r="Z477" s="512"/>
      <c r="AA477" s="512"/>
      <c r="AB477" s="512"/>
      <c r="AC477" s="512"/>
      <c r="AD477" s="512"/>
      <c r="AE477" s="512"/>
      <c r="AF477" s="512"/>
      <c r="AG477" s="512"/>
      <c r="AH477" s="512"/>
      <c r="AI477" s="512"/>
      <c r="AJ477" s="512"/>
      <c r="AK477" s="512"/>
      <c r="AL477" s="512"/>
      <c r="AM477" s="512"/>
      <c r="AN477" s="512"/>
    </row>
    <row r="478" spans="1:40" ht="15.75" customHeight="1">
      <c r="A478" s="512"/>
      <c r="B478" s="512"/>
      <c r="C478" s="512"/>
      <c r="D478" s="512"/>
      <c r="E478" s="512"/>
      <c r="F478" s="512"/>
      <c r="G478" s="512"/>
      <c r="H478" s="512"/>
      <c r="I478" s="512"/>
      <c r="J478" s="512"/>
      <c r="K478" s="512"/>
      <c r="L478" s="512"/>
      <c r="M478" s="512"/>
      <c r="N478" s="512"/>
      <c r="O478" s="512"/>
      <c r="P478" s="512"/>
      <c r="Q478" s="512"/>
      <c r="R478" s="512"/>
      <c r="S478" s="512"/>
      <c r="T478" s="512"/>
      <c r="U478" s="512"/>
      <c r="V478" s="512"/>
      <c r="W478" s="512"/>
      <c r="X478" s="512"/>
      <c r="Y478" s="512"/>
      <c r="Z478" s="512"/>
      <c r="AA478" s="512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</row>
    <row r="479" spans="1:40" ht="15.75" customHeight="1">
      <c r="A479" s="512"/>
      <c r="B479" s="512"/>
      <c r="C479" s="512"/>
      <c r="D479" s="512"/>
      <c r="E479" s="512"/>
      <c r="F479" s="512"/>
      <c r="G479" s="512"/>
      <c r="H479" s="512"/>
      <c r="I479" s="512"/>
      <c r="J479" s="512"/>
      <c r="K479" s="512"/>
      <c r="L479" s="512"/>
      <c r="M479" s="512"/>
      <c r="N479" s="512"/>
      <c r="O479" s="512"/>
      <c r="P479" s="512"/>
      <c r="Q479" s="512"/>
      <c r="R479" s="512"/>
      <c r="S479" s="512"/>
      <c r="T479" s="512"/>
      <c r="U479" s="512"/>
      <c r="V479" s="512"/>
      <c r="W479" s="512"/>
      <c r="X479" s="512"/>
      <c r="Y479" s="512"/>
      <c r="Z479" s="512"/>
      <c r="AA479" s="512"/>
      <c r="AB479" s="512"/>
      <c r="AC479" s="512"/>
      <c r="AD479" s="512"/>
      <c r="AE479" s="512"/>
      <c r="AF479" s="512"/>
      <c r="AG479" s="512"/>
      <c r="AH479" s="512"/>
      <c r="AI479" s="512"/>
      <c r="AJ479" s="512"/>
      <c r="AK479" s="512"/>
      <c r="AL479" s="512"/>
      <c r="AM479" s="512"/>
      <c r="AN479" s="512"/>
    </row>
    <row r="480" spans="1:40" ht="15.75" customHeight="1">
      <c r="A480" s="512"/>
      <c r="B480" s="512"/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512"/>
      <c r="O480" s="512"/>
      <c r="P480" s="512"/>
      <c r="Q480" s="512"/>
      <c r="R480" s="512"/>
      <c r="S480" s="512"/>
      <c r="T480" s="512"/>
      <c r="U480" s="512"/>
      <c r="V480" s="512"/>
      <c r="W480" s="512"/>
      <c r="X480" s="512"/>
      <c r="Y480" s="512"/>
      <c r="Z480" s="512"/>
      <c r="AA480" s="512"/>
      <c r="AB480" s="512"/>
      <c r="AC480" s="512"/>
      <c r="AD480" s="512"/>
      <c r="AE480" s="512"/>
      <c r="AF480" s="512"/>
      <c r="AG480" s="512"/>
      <c r="AH480" s="512"/>
      <c r="AI480" s="512"/>
      <c r="AJ480" s="512"/>
      <c r="AK480" s="512"/>
      <c r="AL480" s="512"/>
      <c r="AM480" s="512"/>
      <c r="AN480" s="512"/>
    </row>
    <row r="481" spans="1:40" ht="15.75" customHeight="1">
      <c r="A481" s="512"/>
      <c r="B481" s="512"/>
      <c r="C481" s="512"/>
      <c r="D481" s="512"/>
      <c r="E481" s="512"/>
      <c r="F481" s="512"/>
      <c r="G481" s="512"/>
      <c r="H481" s="512"/>
      <c r="I481" s="512"/>
      <c r="J481" s="512"/>
      <c r="K481" s="512"/>
      <c r="L481" s="512"/>
      <c r="M481" s="512"/>
      <c r="N481" s="512"/>
      <c r="O481" s="512"/>
      <c r="P481" s="512"/>
      <c r="Q481" s="512"/>
      <c r="R481" s="512"/>
      <c r="S481" s="512"/>
      <c r="T481" s="512"/>
      <c r="U481" s="512"/>
      <c r="V481" s="512"/>
      <c r="W481" s="512"/>
      <c r="X481" s="512"/>
      <c r="Y481" s="512"/>
      <c r="Z481" s="512"/>
      <c r="AA481" s="512"/>
      <c r="AB481" s="512"/>
      <c r="AC481" s="512"/>
      <c r="AD481" s="512"/>
      <c r="AE481" s="512"/>
      <c r="AF481" s="512"/>
      <c r="AG481" s="512"/>
      <c r="AH481" s="512"/>
      <c r="AI481" s="512"/>
      <c r="AJ481" s="512"/>
      <c r="AK481" s="512"/>
      <c r="AL481" s="512"/>
      <c r="AM481" s="512"/>
      <c r="AN481" s="512"/>
    </row>
    <row r="482" spans="1:40" ht="15.75" customHeight="1">
      <c r="A482" s="512"/>
      <c r="B482" s="512"/>
      <c r="C482" s="512"/>
      <c r="D482" s="512"/>
      <c r="E482" s="512"/>
      <c r="F482" s="512"/>
      <c r="G482" s="512"/>
      <c r="H482" s="512"/>
      <c r="I482" s="512"/>
      <c r="J482" s="512"/>
      <c r="K482" s="512"/>
      <c r="L482" s="512"/>
      <c r="M482" s="512"/>
      <c r="N482" s="512"/>
      <c r="O482" s="512"/>
      <c r="P482" s="512"/>
      <c r="Q482" s="512"/>
      <c r="R482" s="512"/>
      <c r="S482" s="512"/>
      <c r="T482" s="512"/>
      <c r="U482" s="512"/>
      <c r="V482" s="512"/>
      <c r="W482" s="512"/>
      <c r="X482" s="512"/>
      <c r="Y482" s="512"/>
      <c r="Z482" s="512"/>
      <c r="AA482" s="512"/>
      <c r="AB482" s="512"/>
      <c r="AC482" s="512"/>
      <c r="AD482" s="512"/>
      <c r="AE482" s="512"/>
      <c r="AF482" s="512"/>
      <c r="AG482" s="512"/>
      <c r="AH482" s="512"/>
      <c r="AI482" s="512"/>
      <c r="AJ482" s="512"/>
      <c r="AK482" s="512"/>
      <c r="AL482" s="512"/>
      <c r="AM482" s="512"/>
      <c r="AN482" s="512"/>
    </row>
    <row r="483" spans="1:40" ht="15.75" customHeight="1">
      <c r="A483" s="512"/>
      <c r="B483" s="512"/>
      <c r="C483" s="512"/>
      <c r="D483" s="512"/>
      <c r="E483" s="512"/>
      <c r="F483" s="512"/>
      <c r="G483" s="512"/>
      <c r="H483" s="512"/>
      <c r="I483" s="512"/>
      <c r="J483" s="512"/>
      <c r="K483" s="512"/>
      <c r="L483" s="512"/>
      <c r="M483" s="512"/>
      <c r="N483" s="512"/>
      <c r="O483" s="512"/>
      <c r="P483" s="512"/>
      <c r="Q483" s="512"/>
      <c r="R483" s="512"/>
      <c r="S483" s="512"/>
      <c r="T483" s="512"/>
      <c r="U483" s="512"/>
      <c r="V483" s="512"/>
      <c r="W483" s="512"/>
      <c r="X483" s="512"/>
      <c r="Y483" s="512"/>
      <c r="Z483" s="512"/>
      <c r="AA483" s="512"/>
      <c r="AB483" s="512"/>
      <c r="AC483" s="512"/>
      <c r="AD483" s="512"/>
      <c r="AE483" s="512"/>
      <c r="AF483" s="512"/>
      <c r="AG483" s="512"/>
      <c r="AH483" s="512"/>
      <c r="AI483" s="512"/>
      <c r="AJ483" s="512"/>
      <c r="AK483" s="512"/>
      <c r="AL483" s="512"/>
      <c r="AM483" s="512"/>
      <c r="AN483" s="512"/>
    </row>
    <row r="484" spans="1:40" ht="15.75" customHeight="1">
      <c r="A484" s="512"/>
      <c r="B484" s="512"/>
      <c r="C484" s="512"/>
      <c r="D484" s="512"/>
      <c r="E484" s="512"/>
      <c r="F484" s="512"/>
      <c r="G484" s="512"/>
      <c r="H484" s="512"/>
      <c r="I484" s="512"/>
      <c r="J484" s="512"/>
      <c r="K484" s="512"/>
      <c r="L484" s="512"/>
      <c r="M484" s="512"/>
      <c r="N484" s="512"/>
      <c r="O484" s="512"/>
      <c r="P484" s="512"/>
      <c r="Q484" s="512"/>
      <c r="R484" s="512"/>
      <c r="S484" s="512"/>
      <c r="T484" s="512"/>
      <c r="U484" s="512"/>
      <c r="V484" s="512"/>
      <c r="W484" s="512"/>
      <c r="X484" s="512"/>
      <c r="Y484" s="512"/>
      <c r="Z484" s="512"/>
      <c r="AA484" s="512"/>
      <c r="AB484" s="512"/>
      <c r="AC484" s="512"/>
      <c r="AD484" s="512"/>
      <c r="AE484" s="512"/>
      <c r="AF484" s="512"/>
      <c r="AG484" s="512"/>
      <c r="AH484" s="512"/>
      <c r="AI484" s="512"/>
      <c r="AJ484" s="512"/>
      <c r="AK484" s="512"/>
      <c r="AL484" s="512"/>
      <c r="AM484" s="512"/>
      <c r="AN484" s="512"/>
    </row>
    <row r="485" spans="1:40" ht="15.75" customHeight="1">
      <c r="A485" s="512"/>
      <c r="B485" s="512"/>
      <c r="C485" s="512"/>
      <c r="D485" s="512"/>
      <c r="E485" s="512"/>
      <c r="F485" s="512"/>
      <c r="G485" s="512"/>
      <c r="H485" s="512"/>
      <c r="I485" s="512"/>
      <c r="J485" s="512"/>
      <c r="K485" s="512"/>
      <c r="L485" s="512"/>
      <c r="M485" s="512"/>
      <c r="N485" s="512"/>
      <c r="O485" s="512"/>
      <c r="P485" s="512"/>
      <c r="Q485" s="512"/>
      <c r="R485" s="512"/>
      <c r="S485" s="512"/>
      <c r="T485" s="512"/>
      <c r="U485" s="512"/>
      <c r="V485" s="512"/>
      <c r="W485" s="512"/>
      <c r="X485" s="512"/>
      <c r="Y485" s="512"/>
      <c r="Z485" s="512"/>
      <c r="AA485" s="512"/>
      <c r="AB485" s="512"/>
      <c r="AC485" s="512"/>
      <c r="AD485" s="512"/>
      <c r="AE485" s="512"/>
      <c r="AF485" s="512"/>
      <c r="AG485" s="512"/>
      <c r="AH485" s="512"/>
      <c r="AI485" s="512"/>
      <c r="AJ485" s="512"/>
      <c r="AK485" s="512"/>
      <c r="AL485" s="512"/>
      <c r="AM485" s="512"/>
      <c r="AN485" s="512"/>
    </row>
    <row r="486" spans="1:40" ht="15.75" customHeight="1">
      <c r="A486" s="512"/>
      <c r="B486" s="512"/>
      <c r="C486" s="512"/>
      <c r="D486" s="512"/>
      <c r="E486" s="512"/>
      <c r="F486" s="512"/>
      <c r="G486" s="512"/>
      <c r="H486" s="512"/>
      <c r="I486" s="512"/>
      <c r="J486" s="512"/>
      <c r="K486" s="512"/>
      <c r="L486" s="512"/>
      <c r="M486" s="512"/>
      <c r="N486" s="512"/>
      <c r="O486" s="512"/>
      <c r="P486" s="512"/>
      <c r="Q486" s="512"/>
      <c r="R486" s="512"/>
      <c r="S486" s="512"/>
      <c r="T486" s="512"/>
      <c r="U486" s="512"/>
      <c r="V486" s="512"/>
      <c r="W486" s="512"/>
      <c r="X486" s="512"/>
      <c r="Y486" s="512"/>
      <c r="Z486" s="512"/>
      <c r="AA486" s="512"/>
      <c r="AB486" s="512"/>
      <c r="AC486" s="512"/>
      <c r="AD486" s="512"/>
      <c r="AE486" s="512"/>
      <c r="AF486" s="512"/>
      <c r="AG486" s="512"/>
      <c r="AH486" s="512"/>
      <c r="AI486" s="512"/>
      <c r="AJ486" s="512"/>
      <c r="AK486" s="512"/>
      <c r="AL486" s="512"/>
      <c r="AM486" s="512"/>
      <c r="AN486" s="512"/>
    </row>
    <row r="487" spans="1:40" ht="15.75" customHeight="1">
      <c r="A487" s="512"/>
      <c r="B487" s="512"/>
      <c r="C487" s="512"/>
      <c r="D487" s="512"/>
      <c r="E487" s="512"/>
      <c r="F487" s="512"/>
      <c r="G487" s="512"/>
      <c r="H487" s="512"/>
      <c r="I487" s="512"/>
      <c r="J487" s="512"/>
      <c r="K487" s="512"/>
      <c r="L487" s="512"/>
      <c r="M487" s="512"/>
      <c r="N487" s="512"/>
      <c r="O487" s="512"/>
      <c r="P487" s="512"/>
      <c r="Q487" s="512"/>
      <c r="R487" s="512"/>
      <c r="S487" s="512"/>
      <c r="T487" s="512"/>
      <c r="U487" s="512"/>
      <c r="V487" s="512"/>
      <c r="W487" s="512"/>
      <c r="X487" s="512"/>
      <c r="Y487" s="512"/>
      <c r="Z487" s="512"/>
      <c r="AA487" s="512"/>
      <c r="AB487" s="512"/>
      <c r="AC487" s="512"/>
      <c r="AD487" s="512"/>
      <c r="AE487" s="512"/>
      <c r="AF487" s="512"/>
      <c r="AG487" s="512"/>
      <c r="AH487" s="512"/>
      <c r="AI487" s="512"/>
      <c r="AJ487" s="512"/>
      <c r="AK487" s="512"/>
      <c r="AL487" s="512"/>
      <c r="AM487" s="512"/>
      <c r="AN487" s="512"/>
    </row>
    <row r="488" spans="1:40" ht="15.75" customHeight="1">
      <c r="A488" s="512"/>
      <c r="B488" s="512"/>
      <c r="C488" s="512"/>
      <c r="D488" s="512"/>
      <c r="E488" s="512"/>
      <c r="F488" s="512"/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/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</row>
    <row r="489" spans="1:40" ht="15.75" customHeight="1">
      <c r="A489" s="512"/>
      <c r="B489" s="51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2"/>
      <c r="Z489" s="512"/>
      <c r="AA489" s="512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</row>
    <row r="490" spans="1:40" ht="15.75" customHeight="1">
      <c r="A490" s="512"/>
      <c r="B490" s="512"/>
      <c r="C490" s="512"/>
      <c r="D490" s="512"/>
      <c r="E490" s="512"/>
      <c r="F490" s="512"/>
      <c r="G490" s="512"/>
      <c r="H490" s="512"/>
      <c r="I490" s="512"/>
      <c r="J490" s="512"/>
      <c r="K490" s="512"/>
      <c r="L490" s="512"/>
      <c r="M490" s="512"/>
      <c r="N490" s="512"/>
      <c r="O490" s="512"/>
      <c r="P490" s="512"/>
      <c r="Q490" s="512"/>
      <c r="R490" s="512"/>
      <c r="S490" s="512"/>
      <c r="T490" s="512"/>
      <c r="U490" s="512"/>
      <c r="V490" s="512"/>
      <c r="W490" s="512"/>
      <c r="X490" s="512"/>
      <c r="Y490" s="512"/>
      <c r="Z490" s="512"/>
      <c r="AA490" s="512"/>
      <c r="AB490" s="512"/>
      <c r="AC490" s="512"/>
      <c r="AD490" s="512"/>
      <c r="AE490" s="512"/>
      <c r="AF490" s="512"/>
      <c r="AG490" s="512"/>
      <c r="AH490" s="512"/>
      <c r="AI490" s="512"/>
      <c r="AJ490" s="512"/>
      <c r="AK490" s="512"/>
      <c r="AL490" s="512"/>
      <c r="AM490" s="512"/>
      <c r="AN490" s="512"/>
    </row>
    <row r="491" spans="1:40" ht="15.75" customHeight="1">
      <c r="A491" s="512"/>
      <c r="B491" s="512"/>
      <c r="C491" s="512"/>
      <c r="D491" s="512"/>
      <c r="E491" s="512"/>
      <c r="F491" s="512"/>
      <c r="G491" s="512"/>
      <c r="H491" s="512"/>
      <c r="I491" s="512"/>
      <c r="J491" s="512"/>
      <c r="K491" s="512"/>
      <c r="L491" s="512"/>
      <c r="M491" s="512"/>
      <c r="N491" s="512"/>
      <c r="O491" s="512"/>
      <c r="P491" s="512"/>
      <c r="Q491" s="512"/>
      <c r="R491" s="512"/>
      <c r="S491" s="512"/>
      <c r="T491" s="512"/>
      <c r="U491" s="512"/>
      <c r="V491" s="512"/>
      <c r="W491" s="512"/>
      <c r="X491" s="512"/>
      <c r="Y491" s="512"/>
      <c r="Z491" s="512"/>
      <c r="AA491" s="512"/>
      <c r="AB491" s="512"/>
      <c r="AC491" s="512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</row>
    <row r="492" spans="1:40" ht="15.75" customHeight="1">
      <c r="A492" s="512"/>
      <c r="B492" s="512"/>
      <c r="C492" s="512"/>
      <c r="D492" s="512"/>
      <c r="E492" s="512"/>
      <c r="F492" s="512"/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/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</row>
    <row r="493" spans="1:40" ht="15.75" customHeight="1">
      <c r="A493" s="512"/>
      <c r="B493" s="512"/>
      <c r="C493" s="512"/>
      <c r="D493" s="512"/>
      <c r="E493" s="512"/>
      <c r="F493" s="512"/>
      <c r="G493" s="512"/>
      <c r="H493" s="512"/>
      <c r="I493" s="512"/>
      <c r="J493" s="512"/>
      <c r="K493" s="512"/>
      <c r="L493" s="512"/>
      <c r="M493" s="512"/>
      <c r="N493" s="512"/>
      <c r="O493" s="512"/>
      <c r="P493" s="512"/>
      <c r="Q493" s="512"/>
      <c r="R493" s="512"/>
      <c r="S493" s="512"/>
      <c r="T493" s="512"/>
      <c r="U493" s="512"/>
      <c r="V493" s="512"/>
      <c r="W493" s="512"/>
      <c r="X493" s="512"/>
      <c r="Y493" s="512"/>
      <c r="Z493" s="512"/>
      <c r="AA493" s="512"/>
      <c r="AB493" s="512"/>
      <c r="AC493" s="512"/>
      <c r="AD493" s="512"/>
      <c r="AE493" s="512"/>
      <c r="AF493" s="512"/>
      <c r="AG493" s="512"/>
      <c r="AH493" s="512"/>
      <c r="AI493" s="512"/>
      <c r="AJ493" s="512"/>
      <c r="AK493" s="512"/>
      <c r="AL493" s="512"/>
      <c r="AM493" s="512"/>
      <c r="AN493" s="512"/>
    </row>
    <row r="494" spans="1:40" ht="15.75" customHeight="1">
      <c r="A494" s="512"/>
      <c r="B494" s="512"/>
      <c r="C494" s="512"/>
      <c r="D494" s="512"/>
      <c r="E494" s="512"/>
      <c r="F494" s="512"/>
      <c r="G494" s="512"/>
      <c r="H494" s="512"/>
      <c r="I494" s="512"/>
      <c r="J494" s="512"/>
      <c r="K494" s="512"/>
      <c r="L494" s="512"/>
      <c r="M494" s="512"/>
      <c r="N494" s="512"/>
      <c r="O494" s="512"/>
      <c r="P494" s="512"/>
      <c r="Q494" s="512"/>
      <c r="R494" s="512"/>
      <c r="S494" s="512"/>
      <c r="T494" s="512"/>
      <c r="U494" s="512"/>
      <c r="V494" s="512"/>
      <c r="W494" s="512"/>
      <c r="X494" s="512"/>
      <c r="Y494" s="512"/>
      <c r="Z494" s="512"/>
      <c r="AA494" s="512"/>
      <c r="AB494" s="512"/>
      <c r="AC494" s="512"/>
      <c r="AD494" s="512"/>
      <c r="AE494" s="512"/>
      <c r="AF494" s="512"/>
      <c r="AG494" s="512"/>
      <c r="AH494" s="512"/>
      <c r="AI494" s="512"/>
      <c r="AJ494" s="512"/>
      <c r="AK494" s="512"/>
      <c r="AL494" s="512"/>
      <c r="AM494" s="512"/>
      <c r="AN494" s="512"/>
    </row>
    <row r="495" spans="1:40" ht="15.75" customHeight="1">
      <c r="A495" s="512"/>
      <c r="B495" s="512"/>
      <c r="C495" s="512"/>
      <c r="D495" s="512"/>
      <c r="E495" s="512"/>
      <c r="F495" s="512"/>
      <c r="G495" s="512"/>
      <c r="H495" s="512"/>
      <c r="I495" s="512"/>
      <c r="J495" s="512"/>
      <c r="K495" s="512"/>
      <c r="L495" s="512"/>
      <c r="M495" s="512"/>
      <c r="N495" s="512"/>
      <c r="O495" s="512"/>
      <c r="P495" s="512"/>
      <c r="Q495" s="512"/>
      <c r="R495" s="512"/>
      <c r="S495" s="512"/>
      <c r="T495" s="512"/>
      <c r="U495" s="512"/>
      <c r="V495" s="512"/>
      <c r="W495" s="512"/>
      <c r="X495" s="512"/>
      <c r="Y495" s="512"/>
      <c r="Z495" s="512"/>
      <c r="AA495" s="512"/>
      <c r="AB495" s="512"/>
      <c r="AC495" s="512"/>
      <c r="AD495" s="512"/>
      <c r="AE495" s="512"/>
      <c r="AF495" s="512"/>
      <c r="AG495" s="512"/>
      <c r="AH495" s="512"/>
      <c r="AI495" s="512"/>
      <c r="AJ495" s="512"/>
      <c r="AK495" s="512"/>
      <c r="AL495" s="512"/>
      <c r="AM495" s="512"/>
      <c r="AN495" s="512"/>
    </row>
    <row r="496" spans="1:40" ht="15.75" customHeight="1">
      <c r="A496" s="512"/>
      <c r="B496" s="512"/>
      <c r="C496" s="512"/>
      <c r="D496" s="512"/>
      <c r="E496" s="512"/>
      <c r="F496" s="512"/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/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</row>
    <row r="497" spans="1:40" ht="15.75" customHeight="1">
      <c r="A497" s="512"/>
      <c r="B497" s="512"/>
      <c r="C497" s="512"/>
      <c r="D497" s="512"/>
      <c r="E497" s="512"/>
      <c r="F497" s="512"/>
      <c r="G497" s="512"/>
      <c r="H497" s="512"/>
      <c r="I497" s="512"/>
      <c r="J497" s="512"/>
      <c r="K497" s="512"/>
      <c r="L497" s="512"/>
      <c r="M497" s="512"/>
      <c r="N497" s="512"/>
      <c r="O497" s="512"/>
      <c r="P497" s="512"/>
      <c r="Q497" s="512"/>
      <c r="R497" s="512"/>
      <c r="S497" s="512"/>
      <c r="T497" s="512"/>
      <c r="U497" s="512"/>
      <c r="V497" s="512"/>
      <c r="W497" s="512"/>
      <c r="X497" s="512"/>
      <c r="Y497" s="512"/>
      <c r="Z497" s="512"/>
      <c r="AA497" s="512"/>
      <c r="AB497" s="512"/>
      <c r="AC497" s="512"/>
      <c r="AD497" s="512"/>
      <c r="AE497" s="512"/>
      <c r="AF497" s="512"/>
      <c r="AG497" s="512"/>
      <c r="AH497" s="512"/>
      <c r="AI497" s="512"/>
      <c r="AJ497" s="512"/>
      <c r="AK497" s="512"/>
      <c r="AL497" s="512"/>
      <c r="AM497" s="512"/>
      <c r="AN497" s="512"/>
    </row>
    <row r="498" spans="1:40" ht="15.75" customHeight="1">
      <c r="A498" s="512"/>
      <c r="B498" s="512"/>
      <c r="C498" s="512"/>
      <c r="D498" s="512"/>
      <c r="E498" s="512"/>
      <c r="F498" s="512"/>
      <c r="G498" s="512"/>
      <c r="H498" s="512"/>
      <c r="I498" s="512"/>
      <c r="J498" s="512"/>
      <c r="K498" s="512"/>
      <c r="L498" s="512"/>
      <c r="M498" s="512"/>
      <c r="N498" s="512"/>
      <c r="O498" s="512"/>
      <c r="P498" s="512"/>
      <c r="Q498" s="512"/>
      <c r="R498" s="512"/>
      <c r="S498" s="512"/>
      <c r="T498" s="512"/>
      <c r="U498" s="512"/>
      <c r="V498" s="512"/>
      <c r="W498" s="512"/>
      <c r="X498" s="512"/>
      <c r="Y498" s="512"/>
      <c r="Z498" s="512"/>
      <c r="AA498" s="512"/>
      <c r="AB498" s="512"/>
      <c r="AC498" s="512"/>
      <c r="AD498" s="512"/>
      <c r="AE498" s="512"/>
      <c r="AF498" s="512"/>
      <c r="AG498" s="512"/>
      <c r="AH498" s="512"/>
      <c r="AI498" s="512"/>
      <c r="AJ498" s="512"/>
      <c r="AK498" s="512"/>
      <c r="AL498" s="512"/>
      <c r="AM498" s="512"/>
      <c r="AN498" s="512"/>
    </row>
    <row r="499" spans="1:40" ht="15.75" customHeight="1">
      <c r="A499" s="512"/>
      <c r="B499" s="512"/>
      <c r="C499" s="512"/>
      <c r="D499" s="512"/>
      <c r="E499" s="512"/>
      <c r="F499" s="512"/>
      <c r="G499" s="512"/>
      <c r="H499" s="512"/>
      <c r="I499" s="512"/>
      <c r="J499" s="512"/>
      <c r="K499" s="512"/>
      <c r="L499" s="512"/>
      <c r="M499" s="512"/>
      <c r="N499" s="512"/>
      <c r="O499" s="512"/>
      <c r="P499" s="512"/>
      <c r="Q499" s="512"/>
      <c r="R499" s="512"/>
      <c r="S499" s="512"/>
      <c r="T499" s="512"/>
      <c r="U499" s="512"/>
      <c r="V499" s="512"/>
      <c r="W499" s="512"/>
      <c r="X499" s="512"/>
      <c r="Y499" s="512"/>
      <c r="Z499" s="512"/>
      <c r="AA499" s="512"/>
      <c r="AB499" s="512"/>
      <c r="AC499" s="512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</row>
    <row r="500" spans="1:40" ht="15.75" customHeight="1">
      <c r="A500" s="512"/>
      <c r="B500" s="512"/>
      <c r="C500" s="512"/>
      <c r="D500" s="512"/>
      <c r="E500" s="512"/>
      <c r="F500" s="512"/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/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</row>
    <row r="501" spans="1:40" ht="15.75" customHeight="1">
      <c r="A501" s="512"/>
      <c r="B501" s="512"/>
      <c r="C501" s="512"/>
      <c r="D501" s="512"/>
      <c r="E501" s="512"/>
      <c r="F501" s="512"/>
      <c r="G501" s="512"/>
      <c r="H501" s="512"/>
      <c r="I501" s="512"/>
      <c r="J501" s="512"/>
      <c r="K501" s="512"/>
      <c r="L501" s="512"/>
      <c r="M501" s="512"/>
      <c r="N501" s="512"/>
      <c r="O501" s="512"/>
      <c r="P501" s="512"/>
      <c r="Q501" s="512"/>
      <c r="R501" s="512"/>
      <c r="S501" s="512"/>
      <c r="T501" s="512"/>
      <c r="U501" s="512"/>
      <c r="V501" s="512"/>
      <c r="W501" s="512"/>
      <c r="X501" s="512"/>
      <c r="Y501" s="512"/>
      <c r="Z501" s="512"/>
      <c r="AA501" s="512"/>
      <c r="AB501" s="512"/>
      <c r="AC501" s="512"/>
      <c r="AD501" s="512"/>
      <c r="AE501" s="512"/>
      <c r="AF501" s="512"/>
      <c r="AG501" s="512"/>
      <c r="AH501" s="512"/>
      <c r="AI501" s="512"/>
      <c r="AJ501" s="512"/>
      <c r="AK501" s="512"/>
      <c r="AL501" s="512"/>
      <c r="AM501" s="512"/>
      <c r="AN501" s="512"/>
    </row>
    <row r="502" spans="1:40" ht="15.75" customHeight="1">
      <c r="A502" s="512"/>
      <c r="B502" s="512"/>
      <c r="C502" s="512"/>
      <c r="D502" s="512"/>
      <c r="E502" s="512"/>
      <c r="F502" s="512"/>
      <c r="G502" s="512"/>
      <c r="H502" s="512"/>
      <c r="I502" s="512"/>
      <c r="J502" s="512"/>
      <c r="K502" s="512"/>
      <c r="L502" s="512"/>
      <c r="M502" s="512"/>
      <c r="N502" s="512"/>
      <c r="O502" s="512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2"/>
      <c r="AC502" s="512"/>
      <c r="AD502" s="512"/>
      <c r="AE502" s="512"/>
      <c r="AF502" s="512"/>
      <c r="AG502" s="512"/>
      <c r="AH502" s="512"/>
      <c r="AI502" s="512"/>
      <c r="AJ502" s="512"/>
      <c r="AK502" s="512"/>
      <c r="AL502" s="512"/>
      <c r="AM502" s="512"/>
      <c r="AN502" s="512"/>
    </row>
    <row r="503" spans="1:40" ht="15.75" customHeight="1">
      <c r="A503" s="512"/>
      <c r="B503" s="512"/>
      <c r="C503" s="512"/>
      <c r="D503" s="512"/>
      <c r="E503" s="512"/>
      <c r="F503" s="512"/>
      <c r="G503" s="512"/>
      <c r="H503" s="512"/>
      <c r="I503" s="512"/>
      <c r="J503" s="512"/>
      <c r="K503" s="512"/>
      <c r="L503" s="512"/>
      <c r="M503" s="512"/>
      <c r="N503" s="512"/>
      <c r="O503" s="512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</row>
    <row r="504" spans="1:40" ht="15.75" customHeight="1">
      <c r="A504" s="512"/>
      <c r="B504" s="512"/>
      <c r="C504" s="512"/>
      <c r="D504" s="512"/>
      <c r="E504" s="512"/>
      <c r="F504" s="512"/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/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</row>
    <row r="505" spans="1:40" ht="15.75" customHeigh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512"/>
      <c r="K505" s="512"/>
      <c r="L505" s="512"/>
      <c r="M505" s="512"/>
      <c r="N505" s="512"/>
      <c r="O505" s="512"/>
      <c r="P505" s="512"/>
      <c r="Q505" s="512"/>
      <c r="R505" s="512"/>
      <c r="S505" s="512"/>
      <c r="T505" s="512"/>
      <c r="U505" s="512"/>
      <c r="V505" s="512"/>
      <c r="W505" s="512"/>
      <c r="X505" s="512"/>
      <c r="Y505" s="512"/>
      <c r="Z505" s="512"/>
      <c r="AA505" s="512"/>
      <c r="AB505" s="512"/>
      <c r="AC505" s="512"/>
      <c r="AD505" s="512"/>
      <c r="AE505" s="512"/>
      <c r="AF505" s="512"/>
      <c r="AG505" s="512"/>
      <c r="AH505" s="512"/>
      <c r="AI505" s="512"/>
      <c r="AJ505" s="512"/>
      <c r="AK505" s="512"/>
      <c r="AL505" s="512"/>
      <c r="AM505" s="512"/>
      <c r="AN505" s="512"/>
    </row>
    <row r="506" spans="1:40" ht="15.75" customHeight="1">
      <c r="A506" s="512"/>
      <c r="B506" s="512"/>
      <c r="C506" s="512"/>
      <c r="D506" s="512"/>
      <c r="E506" s="512"/>
      <c r="F506" s="512"/>
      <c r="G506" s="512"/>
      <c r="H506" s="512"/>
      <c r="I506" s="512"/>
      <c r="J506" s="512"/>
      <c r="K506" s="512"/>
      <c r="L506" s="512"/>
      <c r="M506" s="512"/>
      <c r="N506" s="512"/>
      <c r="O506" s="512"/>
      <c r="P506" s="512"/>
      <c r="Q506" s="512"/>
      <c r="R506" s="512"/>
      <c r="S506" s="512"/>
      <c r="T506" s="512"/>
      <c r="U506" s="512"/>
      <c r="V506" s="512"/>
      <c r="W506" s="512"/>
      <c r="X506" s="512"/>
      <c r="Y506" s="512"/>
      <c r="Z506" s="512"/>
      <c r="AA506" s="512"/>
      <c r="AB506" s="512"/>
      <c r="AC506" s="512"/>
      <c r="AD506" s="512"/>
      <c r="AE506" s="512"/>
      <c r="AF506" s="512"/>
      <c r="AG506" s="512"/>
      <c r="AH506" s="512"/>
      <c r="AI506" s="512"/>
      <c r="AJ506" s="512"/>
      <c r="AK506" s="512"/>
      <c r="AL506" s="512"/>
      <c r="AM506" s="512"/>
      <c r="AN506" s="512"/>
    </row>
    <row r="507" spans="1:40" ht="15.75" customHeight="1">
      <c r="A507" s="512"/>
      <c r="B507" s="512"/>
      <c r="C507" s="512"/>
      <c r="D507" s="512"/>
      <c r="E507" s="512"/>
      <c r="F507" s="512"/>
      <c r="G507" s="512"/>
      <c r="H507" s="512"/>
      <c r="I507" s="512"/>
      <c r="J507" s="512"/>
      <c r="K507" s="512"/>
      <c r="L507" s="512"/>
      <c r="M507" s="512"/>
      <c r="N507" s="512"/>
      <c r="O507" s="512"/>
      <c r="P507" s="512"/>
      <c r="Q507" s="512"/>
      <c r="R507" s="512"/>
      <c r="S507" s="512"/>
      <c r="T507" s="512"/>
      <c r="U507" s="512"/>
      <c r="V507" s="512"/>
      <c r="W507" s="512"/>
      <c r="X507" s="512"/>
      <c r="Y507" s="512"/>
      <c r="Z507" s="512"/>
      <c r="AA507" s="512"/>
      <c r="AB507" s="512"/>
      <c r="AC507" s="512"/>
      <c r="AD507" s="512"/>
      <c r="AE507" s="512"/>
      <c r="AF507" s="512"/>
      <c r="AG507" s="512"/>
      <c r="AH507" s="512"/>
      <c r="AI507" s="512"/>
      <c r="AJ507" s="512"/>
      <c r="AK507" s="512"/>
      <c r="AL507" s="512"/>
      <c r="AM507" s="512"/>
      <c r="AN507" s="512"/>
    </row>
    <row r="508" spans="1:40" ht="15.75" customHeight="1">
      <c r="A508" s="512"/>
      <c r="B508" s="512"/>
      <c r="C508" s="512"/>
      <c r="D508" s="512"/>
      <c r="E508" s="512"/>
      <c r="F508" s="512"/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/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</row>
    <row r="509" spans="1:40" ht="15.75" customHeight="1">
      <c r="A509" s="512"/>
      <c r="B509" s="512"/>
      <c r="C509" s="512"/>
      <c r="D509" s="512"/>
      <c r="E509" s="512"/>
      <c r="F509" s="512"/>
      <c r="G509" s="512"/>
      <c r="H509" s="512"/>
      <c r="I509" s="512"/>
      <c r="J509" s="512"/>
      <c r="K509" s="512"/>
      <c r="L509" s="512"/>
      <c r="M509" s="512"/>
      <c r="N509" s="512"/>
      <c r="O509" s="512"/>
      <c r="P509" s="512"/>
      <c r="Q509" s="512"/>
      <c r="R509" s="512"/>
      <c r="S509" s="512"/>
      <c r="T509" s="512"/>
      <c r="U509" s="512"/>
      <c r="V509" s="512"/>
      <c r="W509" s="512"/>
      <c r="X509" s="512"/>
      <c r="Y509" s="512"/>
      <c r="Z509" s="512"/>
      <c r="AA509" s="512"/>
      <c r="AB509" s="512"/>
      <c r="AC509" s="512"/>
      <c r="AD509" s="512"/>
      <c r="AE509" s="512"/>
      <c r="AF509" s="512"/>
      <c r="AG509" s="512"/>
      <c r="AH509" s="512"/>
      <c r="AI509" s="512"/>
      <c r="AJ509" s="512"/>
      <c r="AK509" s="512"/>
      <c r="AL509" s="512"/>
      <c r="AM509" s="512"/>
      <c r="AN509" s="512"/>
    </row>
    <row r="510" spans="1:40" ht="15.75" customHeight="1">
      <c r="A510" s="512"/>
      <c r="B510" s="512"/>
      <c r="C510" s="512"/>
      <c r="D510" s="512"/>
      <c r="E510" s="512"/>
      <c r="F510" s="512"/>
      <c r="G510" s="512"/>
      <c r="H510" s="512"/>
      <c r="I510" s="512"/>
      <c r="J510" s="512"/>
      <c r="K510" s="512"/>
      <c r="L510" s="512"/>
      <c r="M510" s="512"/>
      <c r="N510" s="512"/>
      <c r="O510" s="512"/>
      <c r="P510" s="512"/>
      <c r="Q510" s="512"/>
      <c r="R510" s="512"/>
      <c r="S510" s="512"/>
      <c r="T510" s="512"/>
      <c r="U510" s="512"/>
      <c r="V510" s="512"/>
      <c r="W510" s="512"/>
      <c r="X510" s="512"/>
      <c r="Y510" s="512"/>
      <c r="Z510" s="512"/>
      <c r="AA510" s="512"/>
      <c r="AB510" s="512"/>
      <c r="AC510" s="512"/>
      <c r="AD510" s="512"/>
      <c r="AE510" s="512"/>
      <c r="AF510" s="512"/>
      <c r="AG510" s="512"/>
      <c r="AH510" s="512"/>
      <c r="AI510" s="512"/>
      <c r="AJ510" s="512"/>
      <c r="AK510" s="512"/>
      <c r="AL510" s="512"/>
      <c r="AM510" s="512"/>
      <c r="AN510" s="512"/>
    </row>
    <row r="511" spans="1:40" ht="15.75" customHeight="1">
      <c r="A511" s="512"/>
      <c r="B511" s="512"/>
      <c r="C511" s="512"/>
      <c r="D511" s="512"/>
      <c r="E511" s="512"/>
      <c r="F511" s="512"/>
      <c r="G511" s="512"/>
      <c r="H511" s="512"/>
      <c r="I511" s="512"/>
      <c r="J511" s="512"/>
      <c r="K511" s="512"/>
      <c r="L511" s="512"/>
      <c r="M511" s="512"/>
      <c r="N511" s="512"/>
      <c r="O511" s="512"/>
      <c r="P511" s="512"/>
      <c r="Q511" s="512"/>
      <c r="R511" s="512"/>
      <c r="S511" s="512"/>
      <c r="T511" s="512"/>
      <c r="U511" s="512"/>
      <c r="V511" s="512"/>
      <c r="W511" s="512"/>
      <c r="X511" s="512"/>
      <c r="Y511" s="512"/>
      <c r="Z511" s="512"/>
      <c r="AA511" s="512"/>
      <c r="AB511" s="512"/>
      <c r="AC511" s="512"/>
      <c r="AD511" s="512"/>
      <c r="AE511" s="512"/>
      <c r="AF511" s="512"/>
      <c r="AG511" s="512"/>
      <c r="AH511" s="512"/>
      <c r="AI511" s="512"/>
      <c r="AJ511" s="512"/>
      <c r="AK511" s="512"/>
      <c r="AL511" s="512"/>
      <c r="AM511" s="512"/>
      <c r="AN511" s="512"/>
    </row>
    <row r="512" spans="1:40" ht="15.75" customHeight="1">
      <c r="A512" s="512"/>
      <c r="B512" s="512"/>
      <c r="C512" s="512"/>
      <c r="D512" s="512"/>
      <c r="E512" s="512"/>
      <c r="F512" s="512"/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/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</row>
    <row r="513" spans="1:40" ht="15.75" customHeight="1">
      <c r="A513" s="512"/>
      <c r="B513" s="512"/>
      <c r="C513" s="512"/>
      <c r="D513" s="512"/>
      <c r="E513" s="512"/>
      <c r="F513" s="512"/>
      <c r="G513" s="512"/>
      <c r="H513" s="512"/>
      <c r="I513" s="512"/>
      <c r="J513" s="512"/>
      <c r="K513" s="512"/>
      <c r="L513" s="512"/>
      <c r="M513" s="512"/>
      <c r="N513" s="512"/>
      <c r="O513" s="512"/>
      <c r="P513" s="512"/>
      <c r="Q513" s="512"/>
      <c r="R513" s="512"/>
      <c r="S513" s="512"/>
      <c r="T513" s="512"/>
      <c r="U513" s="512"/>
      <c r="V513" s="512"/>
      <c r="W513" s="512"/>
      <c r="X513" s="512"/>
      <c r="Y513" s="512"/>
      <c r="Z513" s="512"/>
      <c r="AA513" s="512"/>
      <c r="AB513" s="512"/>
      <c r="AC513" s="512"/>
      <c r="AD513" s="512"/>
      <c r="AE513" s="512"/>
      <c r="AF513" s="512"/>
      <c r="AG513" s="512"/>
      <c r="AH513" s="512"/>
      <c r="AI513" s="512"/>
      <c r="AJ513" s="512"/>
      <c r="AK513" s="512"/>
      <c r="AL513" s="512"/>
      <c r="AM513" s="512"/>
      <c r="AN513" s="512"/>
    </row>
    <row r="514" spans="1:40" ht="15.75" customHeight="1">
      <c r="A514" s="512"/>
      <c r="B514" s="512"/>
      <c r="C514" s="512"/>
      <c r="D514" s="512"/>
      <c r="E514" s="512"/>
      <c r="F514" s="512"/>
      <c r="G514" s="512"/>
      <c r="H514" s="512"/>
      <c r="I514" s="512"/>
      <c r="J514" s="512"/>
      <c r="K514" s="512"/>
      <c r="L514" s="512"/>
      <c r="M514" s="512"/>
      <c r="N514" s="512"/>
      <c r="O514" s="512"/>
      <c r="P514" s="512"/>
      <c r="Q514" s="512"/>
      <c r="R514" s="512"/>
      <c r="S514" s="512"/>
      <c r="T514" s="512"/>
      <c r="U514" s="512"/>
      <c r="V514" s="512"/>
      <c r="W514" s="512"/>
      <c r="X514" s="512"/>
      <c r="Y514" s="512"/>
      <c r="Z514" s="512"/>
      <c r="AA514" s="512"/>
      <c r="AB514" s="512"/>
      <c r="AC514" s="512"/>
      <c r="AD514" s="512"/>
      <c r="AE514" s="512"/>
      <c r="AF514" s="512"/>
      <c r="AG514" s="512"/>
      <c r="AH514" s="512"/>
      <c r="AI514" s="512"/>
      <c r="AJ514" s="512"/>
      <c r="AK514" s="512"/>
      <c r="AL514" s="512"/>
      <c r="AM514" s="512"/>
      <c r="AN514" s="512"/>
    </row>
    <row r="515" spans="1:40" ht="15.75" customHeight="1">
      <c r="A515" s="512"/>
      <c r="B515" s="512"/>
      <c r="C515" s="512"/>
      <c r="D515" s="512"/>
      <c r="E515" s="512"/>
      <c r="F515" s="512"/>
      <c r="G515" s="512"/>
      <c r="H515" s="512"/>
      <c r="I515" s="512"/>
      <c r="J515" s="512"/>
      <c r="K515" s="512"/>
      <c r="L515" s="512"/>
      <c r="M515" s="512"/>
      <c r="N515" s="512"/>
      <c r="O515" s="512"/>
      <c r="P515" s="512"/>
      <c r="Q515" s="512"/>
      <c r="R515" s="512"/>
      <c r="S515" s="512"/>
      <c r="T515" s="512"/>
      <c r="U515" s="512"/>
      <c r="V515" s="512"/>
      <c r="W515" s="512"/>
      <c r="X515" s="512"/>
      <c r="Y515" s="512"/>
      <c r="Z515" s="512"/>
      <c r="AA515" s="512"/>
      <c r="AB515" s="512"/>
      <c r="AC515" s="512"/>
      <c r="AD515" s="512"/>
      <c r="AE515" s="512"/>
      <c r="AF515" s="512"/>
      <c r="AG515" s="512"/>
      <c r="AH515" s="512"/>
      <c r="AI515" s="512"/>
      <c r="AJ515" s="512"/>
      <c r="AK515" s="512"/>
      <c r="AL515" s="512"/>
      <c r="AM515" s="512"/>
      <c r="AN515" s="512"/>
    </row>
    <row r="516" spans="1:40" ht="15.75" customHeight="1">
      <c r="A516" s="512"/>
      <c r="B516" s="512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/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</row>
    <row r="517" spans="1:40" ht="15.75" customHeight="1">
      <c r="A517" s="512"/>
      <c r="B517" s="512"/>
      <c r="C517" s="512"/>
      <c r="D517" s="512"/>
      <c r="E517" s="512"/>
      <c r="F517" s="512"/>
      <c r="G517" s="512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512"/>
      <c r="T517" s="512"/>
      <c r="U517" s="512"/>
      <c r="V517" s="512"/>
      <c r="W517" s="512"/>
      <c r="X517" s="512"/>
      <c r="Y517" s="512"/>
      <c r="Z517" s="512"/>
      <c r="AA517" s="512"/>
      <c r="AB517" s="512"/>
      <c r="AC517" s="512"/>
      <c r="AD517" s="512"/>
      <c r="AE517" s="512"/>
      <c r="AF517" s="512"/>
      <c r="AG517" s="512"/>
      <c r="AH517" s="512"/>
      <c r="AI517" s="512"/>
      <c r="AJ517" s="512"/>
      <c r="AK517" s="512"/>
      <c r="AL517" s="512"/>
      <c r="AM517" s="512"/>
      <c r="AN517" s="512"/>
    </row>
    <row r="518" spans="1:40" ht="15.75" customHeight="1">
      <c r="A518" s="512"/>
      <c r="B518" s="512"/>
      <c r="C518" s="512"/>
      <c r="D518" s="512"/>
      <c r="E518" s="512"/>
      <c r="F518" s="512"/>
      <c r="G518" s="512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512"/>
      <c r="T518" s="512"/>
      <c r="U518" s="512"/>
      <c r="V518" s="512"/>
      <c r="W518" s="512"/>
      <c r="X518" s="512"/>
      <c r="Y518" s="512"/>
      <c r="Z518" s="512"/>
      <c r="AA518" s="512"/>
      <c r="AB518" s="512"/>
      <c r="AC518" s="512"/>
      <c r="AD518" s="512"/>
      <c r="AE518" s="512"/>
      <c r="AF518" s="512"/>
      <c r="AG518" s="512"/>
      <c r="AH518" s="512"/>
      <c r="AI518" s="512"/>
      <c r="AJ518" s="512"/>
      <c r="AK518" s="512"/>
      <c r="AL518" s="512"/>
      <c r="AM518" s="512"/>
      <c r="AN518" s="512"/>
    </row>
    <row r="519" spans="1:40" ht="15.75" customHeight="1">
      <c r="A519" s="512"/>
      <c r="B519" s="512"/>
      <c r="C519" s="512"/>
      <c r="D519" s="512"/>
      <c r="E519" s="512"/>
      <c r="F519" s="512"/>
      <c r="G519" s="512"/>
      <c r="H519" s="512"/>
      <c r="I519" s="512"/>
      <c r="J519" s="512"/>
      <c r="K519" s="512"/>
      <c r="L519" s="512"/>
      <c r="M519" s="512"/>
      <c r="N519" s="512"/>
      <c r="O519" s="512"/>
      <c r="P519" s="512"/>
      <c r="Q519" s="512"/>
      <c r="R519" s="512"/>
      <c r="S519" s="512"/>
      <c r="T519" s="512"/>
      <c r="U519" s="512"/>
      <c r="V519" s="512"/>
      <c r="W519" s="512"/>
      <c r="X519" s="512"/>
      <c r="Y519" s="512"/>
      <c r="Z519" s="512"/>
      <c r="AA519" s="512"/>
      <c r="AB519" s="512"/>
      <c r="AC519" s="512"/>
      <c r="AD519" s="512"/>
      <c r="AE519" s="512"/>
      <c r="AF519" s="512"/>
      <c r="AG519" s="512"/>
      <c r="AH519" s="512"/>
      <c r="AI519" s="512"/>
      <c r="AJ519" s="512"/>
      <c r="AK519" s="512"/>
      <c r="AL519" s="512"/>
      <c r="AM519" s="512"/>
      <c r="AN519" s="512"/>
    </row>
    <row r="520" spans="1:40" ht="15.75" customHeight="1">
      <c r="A520" s="512"/>
      <c r="B520" s="512"/>
      <c r="C520" s="512"/>
      <c r="D520" s="512"/>
      <c r="E520" s="512"/>
      <c r="F520" s="512"/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</row>
    <row r="521" spans="1:40" ht="15.75" customHeight="1">
      <c r="A521" s="512"/>
      <c r="B521" s="512"/>
      <c r="C521" s="512"/>
      <c r="D521" s="512"/>
      <c r="E521" s="512"/>
      <c r="F521" s="512"/>
      <c r="G521" s="512"/>
      <c r="H521" s="512"/>
      <c r="I521" s="512"/>
      <c r="J521" s="512"/>
      <c r="K521" s="512"/>
      <c r="L521" s="512"/>
      <c r="M521" s="512"/>
      <c r="N521" s="512"/>
      <c r="O521" s="512"/>
      <c r="P521" s="512"/>
      <c r="Q521" s="512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2"/>
      <c r="AC521" s="512"/>
      <c r="AD521" s="512"/>
      <c r="AE521" s="512"/>
      <c r="AF521" s="512"/>
      <c r="AG521" s="512"/>
      <c r="AH521" s="512"/>
      <c r="AI521" s="512"/>
      <c r="AJ521" s="512"/>
      <c r="AK521" s="512"/>
      <c r="AL521" s="512"/>
      <c r="AM521" s="512"/>
      <c r="AN521" s="512"/>
    </row>
    <row r="522" spans="1:40" ht="15.75" customHeight="1">
      <c r="A522" s="512"/>
      <c r="B522" s="512"/>
      <c r="C522" s="512"/>
      <c r="D522" s="512"/>
      <c r="E522" s="512"/>
      <c r="F522" s="512"/>
      <c r="G522" s="512"/>
      <c r="H522" s="512"/>
      <c r="I522" s="512"/>
      <c r="J522" s="512"/>
      <c r="K522" s="512"/>
      <c r="L522" s="512"/>
      <c r="M522" s="512"/>
      <c r="N522" s="512"/>
      <c r="O522" s="512"/>
      <c r="P522" s="512"/>
      <c r="Q522" s="512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2"/>
      <c r="AC522" s="512"/>
      <c r="AD522" s="512"/>
      <c r="AE522" s="512"/>
      <c r="AF522" s="512"/>
      <c r="AG522" s="512"/>
      <c r="AH522" s="512"/>
      <c r="AI522" s="512"/>
      <c r="AJ522" s="512"/>
      <c r="AK522" s="512"/>
      <c r="AL522" s="512"/>
      <c r="AM522" s="512"/>
      <c r="AN522" s="512"/>
    </row>
    <row r="523" spans="1:40" ht="15.75" customHeight="1">
      <c r="A523" s="512"/>
      <c r="B523" s="512"/>
      <c r="C523" s="512"/>
      <c r="D523" s="512"/>
      <c r="E523" s="512"/>
      <c r="F523" s="512"/>
      <c r="G523" s="512"/>
      <c r="H523" s="512"/>
      <c r="I523" s="512"/>
      <c r="J523" s="512"/>
      <c r="K523" s="512"/>
      <c r="L523" s="512"/>
      <c r="M523" s="512"/>
      <c r="N523" s="512"/>
      <c r="O523" s="512"/>
      <c r="P523" s="512"/>
      <c r="Q523" s="512"/>
      <c r="R523" s="512"/>
      <c r="S523" s="512"/>
      <c r="T523" s="512"/>
      <c r="U523" s="512"/>
      <c r="V523" s="512"/>
      <c r="W523" s="512"/>
      <c r="X523" s="512"/>
      <c r="Y523" s="512"/>
      <c r="Z523" s="512"/>
      <c r="AA523" s="512"/>
      <c r="AB523" s="512"/>
      <c r="AC523" s="512"/>
      <c r="AD523" s="512"/>
      <c r="AE523" s="512"/>
      <c r="AF523" s="512"/>
      <c r="AG523" s="512"/>
      <c r="AH523" s="512"/>
      <c r="AI523" s="512"/>
      <c r="AJ523" s="512"/>
      <c r="AK523" s="512"/>
      <c r="AL523" s="512"/>
      <c r="AM523" s="512"/>
      <c r="AN523" s="512"/>
    </row>
    <row r="524" spans="1:40" ht="15.75" customHeight="1">
      <c r="A524" s="512"/>
      <c r="B524" s="512"/>
      <c r="C524" s="512"/>
      <c r="D524" s="512"/>
      <c r="E524" s="512"/>
      <c r="F524" s="512"/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/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</row>
    <row r="525" spans="1:40" ht="15.75" customHeight="1">
      <c r="A525" s="512"/>
      <c r="B525" s="512"/>
      <c r="C525" s="512"/>
      <c r="D525" s="512"/>
      <c r="E525" s="512"/>
      <c r="F525" s="512"/>
      <c r="G525" s="512"/>
      <c r="H525" s="512"/>
      <c r="I525" s="512"/>
      <c r="J525" s="512"/>
      <c r="K525" s="512"/>
      <c r="L525" s="512"/>
      <c r="M525" s="512"/>
      <c r="N525" s="512"/>
      <c r="O525" s="512"/>
      <c r="P525" s="512"/>
      <c r="Q525" s="512"/>
      <c r="R525" s="512"/>
      <c r="S525" s="512"/>
      <c r="T525" s="512"/>
      <c r="U525" s="512"/>
      <c r="V525" s="512"/>
      <c r="W525" s="512"/>
      <c r="X525" s="512"/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</row>
    <row r="526" spans="1:40" ht="15.75" customHeight="1">
      <c r="A526" s="512"/>
      <c r="B526" s="512"/>
      <c r="C526" s="512"/>
      <c r="D526" s="512"/>
      <c r="E526" s="512"/>
      <c r="F526" s="512"/>
      <c r="G526" s="512"/>
      <c r="H526" s="512"/>
      <c r="I526" s="512"/>
      <c r="J526" s="512"/>
      <c r="K526" s="512"/>
      <c r="L526" s="512"/>
      <c r="M526" s="512"/>
      <c r="N526" s="512"/>
      <c r="O526" s="512"/>
      <c r="P526" s="512"/>
      <c r="Q526" s="512"/>
      <c r="R526" s="512"/>
      <c r="S526" s="512"/>
      <c r="T526" s="512"/>
      <c r="U526" s="512"/>
      <c r="V526" s="512"/>
      <c r="W526" s="512"/>
      <c r="X526" s="512"/>
      <c r="Y526" s="512"/>
      <c r="Z526" s="512"/>
      <c r="AA526" s="512"/>
      <c r="AB526" s="512"/>
      <c r="AC526" s="512"/>
      <c r="AD526" s="512"/>
      <c r="AE526" s="512"/>
      <c r="AF526" s="512"/>
      <c r="AG526" s="512"/>
      <c r="AH526" s="512"/>
      <c r="AI526" s="512"/>
      <c r="AJ526" s="512"/>
      <c r="AK526" s="512"/>
      <c r="AL526" s="512"/>
      <c r="AM526" s="512"/>
      <c r="AN526" s="512"/>
    </row>
    <row r="527" spans="1:40" ht="15.75" customHeight="1">
      <c r="A527" s="512"/>
      <c r="B527" s="512"/>
      <c r="C527" s="512"/>
      <c r="D527" s="512"/>
      <c r="E527" s="512"/>
      <c r="F527" s="512"/>
      <c r="G527" s="512"/>
      <c r="H527" s="512"/>
      <c r="I527" s="512"/>
      <c r="J527" s="512"/>
      <c r="K527" s="512"/>
      <c r="L527" s="512"/>
      <c r="M527" s="512"/>
      <c r="N527" s="512"/>
      <c r="O527" s="512"/>
      <c r="P527" s="512"/>
      <c r="Q527" s="512"/>
      <c r="R527" s="512"/>
      <c r="S527" s="512"/>
      <c r="T527" s="512"/>
      <c r="U527" s="512"/>
      <c r="V527" s="512"/>
      <c r="W527" s="512"/>
      <c r="X527" s="512"/>
      <c r="Y527" s="512"/>
      <c r="Z527" s="512"/>
      <c r="AA527" s="512"/>
      <c r="AB527" s="512"/>
      <c r="AC527" s="512"/>
      <c r="AD527" s="512"/>
      <c r="AE527" s="512"/>
      <c r="AF527" s="512"/>
      <c r="AG527" s="512"/>
      <c r="AH527" s="512"/>
      <c r="AI527" s="512"/>
      <c r="AJ527" s="512"/>
      <c r="AK527" s="512"/>
      <c r="AL527" s="512"/>
      <c r="AM527" s="512"/>
      <c r="AN527" s="512"/>
    </row>
    <row r="528" spans="1:40" ht="15.75" customHeight="1">
      <c r="A528" s="512"/>
      <c r="B528" s="512"/>
      <c r="C528" s="512"/>
      <c r="D528" s="512"/>
      <c r="E528" s="512"/>
      <c r="F528" s="512"/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/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</row>
    <row r="529" spans="1:40" ht="15.75" customHeight="1">
      <c r="A529" s="512"/>
      <c r="B529" s="512"/>
      <c r="C529" s="512"/>
      <c r="D529" s="512"/>
      <c r="E529" s="512"/>
      <c r="F529" s="512"/>
      <c r="G529" s="512"/>
      <c r="H529" s="512"/>
      <c r="I529" s="512"/>
      <c r="J529" s="512"/>
      <c r="K529" s="512"/>
      <c r="L529" s="512"/>
      <c r="M529" s="512"/>
      <c r="N529" s="512"/>
      <c r="O529" s="512"/>
      <c r="P529" s="512"/>
      <c r="Q529" s="512"/>
      <c r="R529" s="512"/>
      <c r="S529" s="512"/>
      <c r="T529" s="512"/>
      <c r="U529" s="512"/>
      <c r="V529" s="512"/>
      <c r="W529" s="512"/>
      <c r="X529" s="512"/>
      <c r="Y529" s="512"/>
      <c r="Z529" s="512"/>
      <c r="AA529" s="512"/>
      <c r="AB529" s="512"/>
      <c r="AC529" s="512"/>
      <c r="AD529" s="512"/>
      <c r="AE529" s="512"/>
      <c r="AF529" s="512"/>
      <c r="AG529" s="512"/>
      <c r="AH529" s="512"/>
      <c r="AI529" s="512"/>
      <c r="AJ529" s="512"/>
      <c r="AK529" s="512"/>
      <c r="AL529" s="512"/>
      <c r="AM529" s="512"/>
      <c r="AN529" s="512"/>
    </row>
    <row r="530" spans="1:40" ht="15.75" customHeight="1">
      <c r="A530" s="512"/>
      <c r="B530" s="512"/>
      <c r="C530" s="512"/>
      <c r="D530" s="512"/>
      <c r="E530" s="512"/>
      <c r="F530" s="512"/>
      <c r="G530" s="512"/>
      <c r="H530" s="512"/>
      <c r="I530" s="512"/>
      <c r="J530" s="512"/>
      <c r="K530" s="512"/>
      <c r="L530" s="512"/>
      <c r="M530" s="512"/>
      <c r="N530" s="512"/>
      <c r="O530" s="512"/>
      <c r="P530" s="512"/>
      <c r="Q530" s="512"/>
      <c r="R530" s="512"/>
      <c r="S530" s="512"/>
      <c r="T530" s="512"/>
      <c r="U530" s="512"/>
      <c r="V530" s="512"/>
      <c r="W530" s="512"/>
      <c r="X530" s="512"/>
      <c r="Y530" s="512"/>
      <c r="Z530" s="512"/>
      <c r="AA530" s="512"/>
      <c r="AB530" s="512"/>
      <c r="AC530" s="512"/>
      <c r="AD530" s="512"/>
      <c r="AE530" s="512"/>
      <c r="AF530" s="512"/>
      <c r="AG530" s="512"/>
      <c r="AH530" s="512"/>
      <c r="AI530" s="512"/>
      <c r="AJ530" s="512"/>
      <c r="AK530" s="512"/>
      <c r="AL530" s="512"/>
      <c r="AM530" s="512"/>
      <c r="AN530" s="512"/>
    </row>
    <row r="531" spans="1:40" ht="15.75" customHeight="1">
      <c r="A531" s="512"/>
      <c r="B531" s="512"/>
      <c r="C531" s="512"/>
      <c r="D531" s="512"/>
      <c r="E531" s="512"/>
      <c r="F531" s="512"/>
      <c r="G531" s="512"/>
      <c r="H531" s="512"/>
      <c r="I531" s="512"/>
      <c r="J531" s="512"/>
      <c r="K531" s="512"/>
      <c r="L531" s="512"/>
      <c r="M531" s="512"/>
      <c r="N531" s="512"/>
      <c r="O531" s="512"/>
      <c r="P531" s="512"/>
      <c r="Q531" s="512"/>
      <c r="R531" s="512"/>
      <c r="S531" s="512"/>
      <c r="T531" s="512"/>
      <c r="U531" s="512"/>
      <c r="V531" s="512"/>
      <c r="W531" s="512"/>
      <c r="X531" s="512"/>
      <c r="Y531" s="512"/>
      <c r="Z531" s="512"/>
      <c r="AA531" s="512"/>
      <c r="AB531" s="512"/>
      <c r="AC531" s="512"/>
      <c r="AD531" s="512"/>
      <c r="AE531" s="512"/>
      <c r="AF531" s="512"/>
      <c r="AG531" s="512"/>
      <c r="AH531" s="512"/>
      <c r="AI531" s="512"/>
      <c r="AJ531" s="512"/>
      <c r="AK531" s="512"/>
      <c r="AL531" s="512"/>
      <c r="AM531" s="512"/>
      <c r="AN531" s="512"/>
    </row>
    <row r="532" spans="1:40" ht="15.75" customHeight="1">
      <c r="A532" s="512"/>
      <c r="B532" s="51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/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</row>
    <row r="533" spans="1:40" ht="15.75" customHeight="1">
      <c r="A533" s="512"/>
      <c r="B533" s="512"/>
      <c r="C533" s="512"/>
      <c r="D533" s="512"/>
      <c r="E533" s="512"/>
      <c r="F533" s="512"/>
      <c r="G533" s="512"/>
      <c r="H533" s="512"/>
      <c r="I533" s="512"/>
      <c r="J533" s="512"/>
      <c r="K533" s="512"/>
      <c r="L533" s="512"/>
      <c r="M533" s="512"/>
      <c r="N533" s="512"/>
      <c r="O533" s="512"/>
      <c r="P533" s="512"/>
      <c r="Q533" s="512"/>
      <c r="R533" s="512"/>
      <c r="S533" s="512"/>
      <c r="T533" s="512"/>
      <c r="U533" s="512"/>
      <c r="V533" s="512"/>
      <c r="W533" s="512"/>
      <c r="X533" s="512"/>
      <c r="Y533" s="512"/>
      <c r="Z533" s="512"/>
      <c r="AA533" s="512"/>
      <c r="AB533" s="512"/>
      <c r="AC533" s="512"/>
      <c r="AD533" s="512"/>
      <c r="AE533" s="512"/>
      <c r="AF533" s="512"/>
      <c r="AG533" s="512"/>
      <c r="AH533" s="512"/>
      <c r="AI533" s="512"/>
      <c r="AJ533" s="512"/>
      <c r="AK533" s="512"/>
      <c r="AL533" s="512"/>
      <c r="AM533" s="512"/>
      <c r="AN533" s="512"/>
    </row>
    <row r="534" spans="1:40" ht="15.75" customHeight="1">
      <c r="A534" s="512"/>
      <c r="B534" s="51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</row>
    <row r="535" spans="1:40" ht="15.75" customHeight="1">
      <c r="A535" s="512"/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2"/>
      <c r="Z535" s="512"/>
      <c r="AA535" s="512"/>
      <c r="AB535" s="512"/>
      <c r="AC535" s="512"/>
      <c r="AD535" s="512"/>
      <c r="AE535" s="512"/>
      <c r="AF535" s="512"/>
      <c r="AG535" s="512"/>
      <c r="AH535" s="512"/>
      <c r="AI535" s="512"/>
      <c r="AJ535" s="512"/>
      <c r="AK535" s="512"/>
      <c r="AL535" s="512"/>
      <c r="AM535" s="512"/>
      <c r="AN535" s="512"/>
    </row>
    <row r="536" spans="1:40" ht="15.75" customHeight="1">
      <c r="A536" s="512"/>
      <c r="B536" s="512"/>
      <c r="C536" s="512"/>
      <c r="D536" s="512"/>
      <c r="E536" s="512"/>
      <c r="F536" s="512"/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/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</row>
    <row r="537" spans="1:40" ht="15.75" customHeight="1">
      <c r="A537" s="512"/>
      <c r="B537" s="512"/>
      <c r="C537" s="512"/>
      <c r="D537" s="512"/>
      <c r="E537" s="512"/>
      <c r="F537" s="512"/>
      <c r="G537" s="512"/>
      <c r="H537" s="512"/>
      <c r="I537" s="512"/>
      <c r="J537" s="512"/>
      <c r="K537" s="512"/>
      <c r="L537" s="512"/>
      <c r="M537" s="512"/>
      <c r="N537" s="512"/>
      <c r="O537" s="512"/>
      <c r="P537" s="512"/>
      <c r="Q537" s="512"/>
      <c r="R537" s="512"/>
      <c r="S537" s="512"/>
      <c r="T537" s="512"/>
      <c r="U537" s="512"/>
      <c r="V537" s="512"/>
      <c r="W537" s="512"/>
      <c r="X537" s="512"/>
      <c r="Y537" s="512"/>
      <c r="Z537" s="512"/>
      <c r="AA537" s="512"/>
      <c r="AB537" s="512"/>
      <c r="AC537" s="512"/>
      <c r="AD537" s="512"/>
      <c r="AE537" s="512"/>
      <c r="AF537" s="512"/>
      <c r="AG537" s="512"/>
      <c r="AH537" s="512"/>
      <c r="AI537" s="512"/>
      <c r="AJ537" s="512"/>
      <c r="AK537" s="512"/>
      <c r="AL537" s="512"/>
      <c r="AM537" s="512"/>
      <c r="AN537" s="512"/>
    </row>
    <row r="538" spans="1:40" ht="15.75" customHeight="1">
      <c r="A538" s="512"/>
      <c r="B538" s="512"/>
      <c r="C538" s="512"/>
      <c r="D538" s="512"/>
      <c r="E538" s="512"/>
      <c r="F538" s="512"/>
      <c r="G538" s="512"/>
      <c r="H538" s="512"/>
      <c r="I538" s="512"/>
      <c r="J538" s="512"/>
      <c r="K538" s="512"/>
      <c r="L538" s="512"/>
      <c r="M538" s="512"/>
      <c r="N538" s="512"/>
      <c r="O538" s="512"/>
      <c r="P538" s="512"/>
      <c r="Q538" s="512"/>
      <c r="R538" s="512"/>
      <c r="S538" s="512"/>
      <c r="T538" s="512"/>
      <c r="U538" s="512"/>
      <c r="V538" s="512"/>
      <c r="W538" s="512"/>
      <c r="X538" s="512"/>
      <c r="Y538" s="512"/>
      <c r="Z538" s="512"/>
      <c r="AA538" s="512"/>
      <c r="AB538" s="512"/>
      <c r="AC538" s="512"/>
      <c r="AD538" s="512"/>
      <c r="AE538" s="512"/>
      <c r="AF538" s="512"/>
      <c r="AG538" s="512"/>
      <c r="AH538" s="512"/>
      <c r="AI538" s="512"/>
      <c r="AJ538" s="512"/>
      <c r="AK538" s="512"/>
      <c r="AL538" s="512"/>
      <c r="AM538" s="512"/>
      <c r="AN538" s="512"/>
    </row>
    <row r="539" spans="1:40" ht="15.75" customHeight="1">
      <c r="A539" s="512"/>
      <c r="B539" s="512"/>
      <c r="C539" s="512"/>
      <c r="D539" s="512"/>
      <c r="E539" s="512"/>
      <c r="F539" s="512"/>
      <c r="G539" s="512"/>
      <c r="H539" s="512"/>
      <c r="I539" s="512"/>
      <c r="J539" s="512"/>
      <c r="K539" s="512"/>
      <c r="L539" s="512"/>
      <c r="M539" s="512"/>
      <c r="N539" s="512"/>
      <c r="O539" s="512"/>
      <c r="P539" s="512"/>
      <c r="Q539" s="512"/>
      <c r="R539" s="512"/>
      <c r="S539" s="512"/>
      <c r="T539" s="512"/>
      <c r="U539" s="512"/>
      <c r="V539" s="512"/>
      <c r="W539" s="512"/>
      <c r="X539" s="512"/>
      <c r="Y539" s="512"/>
      <c r="Z539" s="512"/>
      <c r="AA539" s="512"/>
      <c r="AB539" s="512"/>
      <c r="AC539" s="512"/>
      <c r="AD539" s="512"/>
      <c r="AE539" s="512"/>
      <c r="AF539" s="512"/>
      <c r="AG539" s="512"/>
      <c r="AH539" s="512"/>
      <c r="AI539" s="512"/>
      <c r="AJ539" s="512"/>
      <c r="AK539" s="512"/>
      <c r="AL539" s="512"/>
      <c r="AM539" s="512"/>
      <c r="AN539" s="512"/>
    </row>
    <row r="540" spans="1:40" ht="15.75" customHeight="1">
      <c r="A540" s="512"/>
      <c r="B540" s="512"/>
      <c r="C540" s="512"/>
      <c r="D540" s="512"/>
      <c r="E540" s="512"/>
      <c r="F540" s="512"/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/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</row>
    <row r="541" spans="1:40" ht="15.75" customHeight="1">
      <c r="A541" s="512"/>
      <c r="B541" s="51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2"/>
      <c r="Z541" s="512"/>
      <c r="AA541" s="512"/>
      <c r="AB541" s="512"/>
      <c r="AC541" s="512"/>
      <c r="AD541" s="512"/>
      <c r="AE541" s="512"/>
      <c r="AF541" s="512"/>
      <c r="AG541" s="512"/>
      <c r="AH541" s="512"/>
      <c r="AI541" s="512"/>
      <c r="AJ541" s="512"/>
      <c r="AK541" s="512"/>
      <c r="AL541" s="512"/>
      <c r="AM541" s="512"/>
      <c r="AN541" s="512"/>
    </row>
    <row r="542" spans="1:40" ht="15.75" customHeight="1">
      <c r="A542" s="512"/>
      <c r="B542" s="512"/>
      <c r="C542" s="512"/>
      <c r="D542" s="512"/>
      <c r="E542" s="512"/>
      <c r="F542" s="512"/>
      <c r="G542" s="512"/>
      <c r="H542" s="512"/>
      <c r="I542" s="512"/>
      <c r="J542" s="512"/>
      <c r="K542" s="512"/>
      <c r="L542" s="512"/>
      <c r="M542" s="512"/>
      <c r="N542" s="512"/>
      <c r="O542" s="512"/>
      <c r="P542" s="512"/>
      <c r="Q542" s="512"/>
      <c r="R542" s="512"/>
      <c r="S542" s="512"/>
      <c r="T542" s="512"/>
      <c r="U542" s="512"/>
      <c r="V542" s="512"/>
      <c r="W542" s="512"/>
      <c r="X542" s="512"/>
      <c r="Y542" s="512"/>
      <c r="Z542" s="512"/>
      <c r="AA542" s="512"/>
      <c r="AB542" s="512"/>
      <c r="AC542" s="512"/>
      <c r="AD542" s="512"/>
      <c r="AE542" s="512"/>
      <c r="AF542" s="512"/>
      <c r="AG542" s="512"/>
      <c r="AH542" s="512"/>
      <c r="AI542" s="512"/>
      <c r="AJ542" s="512"/>
      <c r="AK542" s="512"/>
      <c r="AL542" s="512"/>
      <c r="AM542" s="512"/>
      <c r="AN542" s="512"/>
    </row>
    <row r="543" spans="1:40" ht="15.75" customHeight="1">
      <c r="A543" s="512"/>
      <c r="B543" s="512"/>
      <c r="C543" s="512"/>
      <c r="D543" s="512"/>
      <c r="E543" s="512"/>
      <c r="F543" s="512"/>
      <c r="G543" s="512"/>
      <c r="H543" s="512"/>
      <c r="I543" s="512"/>
      <c r="J543" s="512"/>
      <c r="K543" s="512"/>
      <c r="L543" s="512"/>
      <c r="M543" s="512"/>
      <c r="N543" s="512"/>
      <c r="O543" s="512"/>
      <c r="P543" s="512"/>
      <c r="Q543" s="512"/>
      <c r="R543" s="512"/>
      <c r="S543" s="512"/>
      <c r="T543" s="512"/>
      <c r="U543" s="512"/>
      <c r="V543" s="512"/>
      <c r="W543" s="512"/>
      <c r="X543" s="512"/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</row>
    <row r="544" spans="1:40" ht="15.75" customHeight="1">
      <c r="A544" s="512"/>
      <c r="B544" s="512"/>
      <c r="C544" s="512"/>
      <c r="D544" s="512"/>
      <c r="E544" s="512"/>
      <c r="F544" s="512"/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/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</row>
    <row r="545" spans="1:40" ht="15.75" customHeight="1">
      <c r="A545" s="512"/>
      <c r="B545" s="51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</row>
    <row r="546" spans="1:40" ht="15.75" customHeight="1">
      <c r="A546" s="512"/>
      <c r="B546" s="51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</row>
    <row r="547" spans="1:40" ht="15.75" customHeight="1">
      <c r="A547" s="512"/>
      <c r="B547" s="512"/>
      <c r="C547" s="512"/>
      <c r="D547" s="512"/>
      <c r="E547" s="512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512"/>
      <c r="Q547" s="512"/>
      <c r="R547" s="512"/>
      <c r="S547" s="512"/>
      <c r="T547" s="512"/>
      <c r="U547" s="512"/>
      <c r="V547" s="512"/>
      <c r="W547" s="512"/>
      <c r="X547" s="512"/>
      <c r="Y547" s="512"/>
      <c r="Z547" s="512"/>
      <c r="AA547" s="512"/>
      <c r="AB547" s="512"/>
      <c r="AC547" s="512"/>
      <c r="AD547" s="512"/>
      <c r="AE547" s="512"/>
      <c r="AF547" s="512"/>
      <c r="AG547" s="512"/>
      <c r="AH547" s="512"/>
      <c r="AI547" s="512"/>
      <c r="AJ547" s="512"/>
      <c r="AK547" s="512"/>
      <c r="AL547" s="512"/>
      <c r="AM547" s="512"/>
      <c r="AN547" s="512"/>
    </row>
    <row r="548" spans="1:40" ht="15.75" customHeight="1">
      <c r="A548" s="512"/>
      <c r="B548" s="512"/>
      <c r="C548" s="512"/>
      <c r="D548" s="512"/>
      <c r="E548" s="512"/>
      <c r="F548" s="512"/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/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</row>
    <row r="549" spans="1:40" ht="15.75" customHeight="1">
      <c r="A549" s="512"/>
      <c r="B549" s="51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2"/>
      <c r="T549" s="512"/>
      <c r="U549" s="512"/>
      <c r="V549" s="512"/>
      <c r="W549" s="512"/>
      <c r="X549" s="512"/>
      <c r="Y549" s="512"/>
      <c r="Z549" s="512"/>
      <c r="AA549" s="512"/>
      <c r="AB549" s="512"/>
      <c r="AC549" s="512"/>
      <c r="AD549" s="512"/>
      <c r="AE549" s="512"/>
      <c r="AF549" s="512"/>
      <c r="AG549" s="512"/>
      <c r="AH549" s="512"/>
      <c r="AI549" s="512"/>
      <c r="AJ549" s="512"/>
      <c r="AK549" s="512"/>
      <c r="AL549" s="512"/>
      <c r="AM549" s="512"/>
      <c r="AN549" s="512"/>
    </row>
    <row r="550" spans="1:40" ht="15.75" customHeight="1">
      <c r="A550" s="512"/>
      <c r="B550" s="512"/>
      <c r="C550" s="512"/>
      <c r="D550" s="512"/>
      <c r="E550" s="512"/>
      <c r="F550" s="512"/>
      <c r="G550" s="512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512"/>
      <c r="T550" s="512"/>
      <c r="U550" s="512"/>
      <c r="V550" s="512"/>
      <c r="W550" s="512"/>
      <c r="X550" s="512"/>
      <c r="Y550" s="512"/>
      <c r="Z550" s="512"/>
      <c r="AA550" s="512"/>
      <c r="AB550" s="512"/>
      <c r="AC550" s="512"/>
      <c r="AD550" s="512"/>
      <c r="AE550" s="512"/>
      <c r="AF550" s="512"/>
      <c r="AG550" s="512"/>
      <c r="AH550" s="512"/>
      <c r="AI550" s="512"/>
      <c r="AJ550" s="512"/>
      <c r="AK550" s="512"/>
      <c r="AL550" s="512"/>
      <c r="AM550" s="512"/>
      <c r="AN550" s="512"/>
    </row>
    <row r="551" spans="1:40" ht="15.75" customHeight="1">
      <c r="A551" s="512"/>
      <c r="B551" s="512"/>
      <c r="C551" s="512"/>
      <c r="D551" s="512"/>
      <c r="E551" s="512"/>
      <c r="F551" s="512"/>
      <c r="G551" s="512"/>
      <c r="H551" s="512"/>
      <c r="I551" s="512"/>
      <c r="J551" s="512"/>
      <c r="K551" s="512"/>
      <c r="L551" s="512"/>
      <c r="M551" s="512"/>
      <c r="N551" s="512"/>
      <c r="O551" s="512"/>
      <c r="P551" s="512"/>
      <c r="Q551" s="512"/>
      <c r="R551" s="512"/>
      <c r="S551" s="512"/>
      <c r="T551" s="512"/>
      <c r="U551" s="512"/>
      <c r="V551" s="512"/>
      <c r="W551" s="512"/>
      <c r="X551" s="512"/>
      <c r="Y551" s="512"/>
      <c r="Z551" s="512"/>
      <c r="AA551" s="512"/>
      <c r="AB551" s="512"/>
      <c r="AC551" s="512"/>
      <c r="AD551" s="512"/>
      <c r="AE551" s="512"/>
      <c r="AF551" s="512"/>
      <c r="AG551" s="512"/>
      <c r="AH551" s="512"/>
      <c r="AI551" s="512"/>
      <c r="AJ551" s="512"/>
      <c r="AK551" s="512"/>
      <c r="AL551" s="512"/>
      <c r="AM551" s="512"/>
      <c r="AN551" s="512"/>
    </row>
    <row r="552" spans="1:40" ht="15.75" customHeight="1">
      <c r="A552" s="512"/>
      <c r="B552" s="512"/>
      <c r="C552" s="512"/>
      <c r="D552" s="512"/>
      <c r="E552" s="512"/>
      <c r="F552" s="512"/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</row>
    <row r="553" spans="1:40" ht="15.75" customHeight="1">
      <c r="A553" s="512"/>
      <c r="B553" s="512"/>
      <c r="C553" s="512"/>
      <c r="D553" s="512"/>
      <c r="E553" s="512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512"/>
      <c r="Q553" s="512"/>
      <c r="R553" s="512"/>
      <c r="S553" s="512"/>
      <c r="T553" s="512"/>
      <c r="U553" s="512"/>
      <c r="V553" s="512"/>
      <c r="W553" s="512"/>
      <c r="X553" s="512"/>
      <c r="Y553" s="512"/>
      <c r="Z553" s="512"/>
      <c r="AA553" s="512"/>
      <c r="AB553" s="512"/>
      <c r="AC553" s="512"/>
      <c r="AD553" s="512"/>
      <c r="AE553" s="512"/>
      <c r="AF553" s="512"/>
      <c r="AG553" s="512"/>
      <c r="AH553" s="512"/>
      <c r="AI553" s="512"/>
      <c r="AJ553" s="512"/>
      <c r="AK553" s="512"/>
      <c r="AL553" s="512"/>
      <c r="AM553" s="512"/>
      <c r="AN553" s="512"/>
    </row>
    <row r="554" spans="1:40" ht="15.75" customHeight="1">
      <c r="A554" s="512"/>
      <c r="B554" s="512"/>
      <c r="C554" s="512"/>
      <c r="D554" s="512"/>
      <c r="E554" s="512"/>
      <c r="F554" s="512"/>
      <c r="G554" s="512"/>
      <c r="H554" s="512"/>
      <c r="I554" s="512"/>
      <c r="J554" s="512"/>
      <c r="K554" s="512"/>
      <c r="L554" s="512"/>
      <c r="M554" s="512"/>
      <c r="N554" s="512"/>
      <c r="O554" s="512"/>
      <c r="P554" s="512"/>
      <c r="Q554" s="512"/>
      <c r="R554" s="512"/>
      <c r="S554" s="512"/>
      <c r="T554" s="512"/>
      <c r="U554" s="512"/>
      <c r="V554" s="512"/>
      <c r="W554" s="512"/>
      <c r="X554" s="512"/>
      <c r="Y554" s="512"/>
      <c r="Z554" s="512"/>
      <c r="AA554" s="512"/>
      <c r="AB554" s="512"/>
      <c r="AC554" s="512"/>
      <c r="AD554" s="512"/>
      <c r="AE554" s="512"/>
      <c r="AF554" s="512"/>
      <c r="AG554" s="512"/>
      <c r="AH554" s="512"/>
      <c r="AI554" s="512"/>
      <c r="AJ554" s="512"/>
      <c r="AK554" s="512"/>
      <c r="AL554" s="512"/>
      <c r="AM554" s="512"/>
      <c r="AN554" s="512"/>
    </row>
    <row r="555" spans="1:40" ht="15.75" customHeight="1">
      <c r="A555" s="512"/>
      <c r="B555" s="512"/>
      <c r="C555" s="512"/>
      <c r="D555" s="512"/>
      <c r="E555" s="512"/>
      <c r="F555" s="512"/>
      <c r="G555" s="512"/>
      <c r="H555" s="512"/>
      <c r="I555" s="512"/>
      <c r="J555" s="512"/>
      <c r="K555" s="512"/>
      <c r="L555" s="512"/>
      <c r="M555" s="512"/>
      <c r="N555" s="512"/>
      <c r="O555" s="512"/>
      <c r="P555" s="512"/>
      <c r="Q555" s="512"/>
      <c r="R555" s="512"/>
      <c r="S555" s="512"/>
      <c r="T555" s="512"/>
      <c r="U555" s="512"/>
      <c r="V555" s="512"/>
      <c r="W555" s="512"/>
      <c r="X555" s="512"/>
      <c r="Y555" s="512"/>
      <c r="Z555" s="512"/>
      <c r="AA555" s="512"/>
      <c r="AB555" s="512"/>
      <c r="AC555" s="512"/>
      <c r="AD555" s="512"/>
      <c r="AE555" s="512"/>
      <c r="AF555" s="512"/>
      <c r="AG555" s="512"/>
      <c r="AH555" s="512"/>
      <c r="AI555" s="512"/>
      <c r="AJ555" s="512"/>
      <c r="AK555" s="512"/>
      <c r="AL555" s="512"/>
      <c r="AM555" s="512"/>
      <c r="AN555" s="512"/>
    </row>
    <row r="556" spans="1:40" ht="15.75" customHeight="1">
      <c r="A556" s="512"/>
      <c r="B556" s="512"/>
      <c r="C556" s="512"/>
      <c r="D556" s="512"/>
      <c r="E556" s="512"/>
      <c r="F556" s="512"/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/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</row>
    <row r="557" spans="1:40" ht="15.75" customHeight="1">
      <c r="A557" s="512"/>
      <c r="B557" s="51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</row>
    <row r="558" spans="1:40" ht="15.75" customHeight="1">
      <c r="A558" s="512"/>
      <c r="B558" s="512"/>
      <c r="C558" s="512"/>
      <c r="D558" s="512"/>
      <c r="E558" s="512"/>
      <c r="F558" s="512"/>
      <c r="G558" s="512"/>
      <c r="H558" s="512"/>
      <c r="I558" s="512"/>
      <c r="J558" s="512"/>
      <c r="K558" s="512"/>
      <c r="L558" s="512"/>
      <c r="M558" s="512"/>
      <c r="N558" s="512"/>
      <c r="O558" s="512"/>
      <c r="P558" s="512"/>
      <c r="Q558" s="512"/>
      <c r="R558" s="512"/>
      <c r="S558" s="512"/>
      <c r="T558" s="512"/>
      <c r="U558" s="512"/>
      <c r="V558" s="512"/>
      <c r="W558" s="512"/>
      <c r="X558" s="512"/>
      <c r="Y558" s="512"/>
      <c r="Z558" s="512"/>
      <c r="AA558" s="512"/>
      <c r="AB558" s="512"/>
      <c r="AC558" s="512"/>
      <c r="AD558" s="512"/>
      <c r="AE558" s="512"/>
      <c r="AF558" s="512"/>
      <c r="AG558" s="512"/>
      <c r="AH558" s="512"/>
      <c r="AI558" s="512"/>
      <c r="AJ558" s="512"/>
      <c r="AK558" s="512"/>
      <c r="AL558" s="512"/>
      <c r="AM558" s="512"/>
      <c r="AN558" s="512"/>
    </row>
    <row r="559" spans="1:40" ht="15.75" customHeight="1">
      <c r="A559" s="512"/>
      <c r="B559" s="51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</row>
    <row r="560" spans="1:40" ht="15.75" customHeight="1">
      <c r="A560" s="512"/>
      <c r="B560" s="512"/>
      <c r="C560" s="512"/>
      <c r="D560" s="512"/>
      <c r="E560" s="512"/>
      <c r="F560" s="512"/>
      <c r="G560" s="512"/>
      <c r="H560" s="512"/>
      <c r="I560" s="512"/>
      <c r="J560" s="512"/>
      <c r="K560" s="512"/>
      <c r="L560" s="512"/>
      <c r="M560" s="512"/>
      <c r="N560" s="512"/>
      <c r="O560" s="512"/>
      <c r="P560" s="512"/>
      <c r="Q560" s="512"/>
      <c r="R560" s="512"/>
      <c r="S560" s="512"/>
      <c r="T560" s="512"/>
      <c r="U560" s="512"/>
      <c r="V560" s="512"/>
      <c r="W560" s="512"/>
      <c r="X560" s="512"/>
      <c r="Y560" s="512"/>
      <c r="Z560" s="512"/>
      <c r="AA560" s="512"/>
      <c r="AB560" s="512"/>
      <c r="AC560" s="512"/>
      <c r="AD560" s="512"/>
      <c r="AE560" s="512"/>
      <c r="AF560" s="512"/>
      <c r="AG560" s="512"/>
      <c r="AH560" s="512"/>
      <c r="AI560" s="512"/>
      <c r="AJ560" s="512"/>
      <c r="AK560" s="512"/>
      <c r="AL560" s="512"/>
      <c r="AM560" s="512"/>
      <c r="AN560" s="512"/>
    </row>
    <row r="561" spans="1:40" ht="15.75" customHeight="1">
      <c r="A561" s="512"/>
      <c r="B561" s="512"/>
      <c r="C561" s="512"/>
      <c r="D561" s="512"/>
      <c r="E561" s="512"/>
      <c r="F561" s="512"/>
      <c r="G561" s="512"/>
      <c r="H561" s="512"/>
      <c r="I561" s="512"/>
      <c r="J561" s="512"/>
      <c r="K561" s="512"/>
      <c r="L561" s="512"/>
      <c r="M561" s="512"/>
      <c r="N561" s="512"/>
      <c r="O561" s="512"/>
      <c r="P561" s="512"/>
      <c r="Q561" s="512"/>
      <c r="R561" s="512"/>
      <c r="S561" s="512"/>
      <c r="T561" s="512"/>
      <c r="U561" s="512"/>
      <c r="V561" s="512"/>
      <c r="W561" s="512"/>
      <c r="X561" s="512"/>
      <c r="Y561" s="512"/>
      <c r="Z561" s="512"/>
      <c r="AA561" s="512"/>
      <c r="AB561" s="512"/>
      <c r="AC561" s="512"/>
      <c r="AD561" s="512"/>
      <c r="AE561" s="512"/>
      <c r="AF561" s="512"/>
      <c r="AG561" s="512"/>
      <c r="AH561" s="512"/>
      <c r="AI561" s="512"/>
      <c r="AJ561" s="512"/>
      <c r="AK561" s="512"/>
      <c r="AL561" s="512"/>
      <c r="AM561" s="512"/>
      <c r="AN561" s="512"/>
    </row>
    <row r="562" spans="1:40" ht="15.75" customHeight="1">
      <c r="A562" s="512"/>
      <c r="B562" s="512"/>
      <c r="C562" s="512"/>
      <c r="D562" s="512"/>
      <c r="E562" s="512"/>
      <c r="F562" s="512"/>
      <c r="G562" s="512"/>
      <c r="H562" s="512"/>
      <c r="I562" s="512"/>
      <c r="J562" s="512"/>
      <c r="K562" s="512"/>
      <c r="L562" s="512"/>
      <c r="M562" s="512"/>
      <c r="N562" s="512"/>
      <c r="O562" s="512"/>
      <c r="P562" s="512"/>
      <c r="Q562" s="512"/>
      <c r="R562" s="512"/>
      <c r="S562" s="512"/>
      <c r="T562" s="512"/>
      <c r="U562" s="512"/>
      <c r="V562" s="512"/>
      <c r="W562" s="512"/>
      <c r="X562" s="512"/>
      <c r="Y562" s="512"/>
      <c r="Z562" s="512"/>
      <c r="AA562" s="512"/>
      <c r="AB562" s="512"/>
      <c r="AC562" s="512"/>
      <c r="AD562" s="512"/>
      <c r="AE562" s="512"/>
      <c r="AF562" s="512"/>
      <c r="AG562" s="512"/>
      <c r="AH562" s="512"/>
      <c r="AI562" s="512"/>
      <c r="AJ562" s="512"/>
      <c r="AK562" s="512"/>
      <c r="AL562" s="512"/>
      <c r="AM562" s="512"/>
      <c r="AN562" s="512"/>
    </row>
    <row r="563" spans="1:40" ht="15.75" customHeight="1">
      <c r="A563" s="512"/>
      <c r="B563" s="512"/>
      <c r="C563" s="512"/>
      <c r="D563" s="512"/>
      <c r="E563" s="512"/>
      <c r="F563" s="512"/>
      <c r="G563" s="512"/>
      <c r="H563" s="512"/>
      <c r="I563" s="512"/>
      <c r="J563" s="512"/>
      <c r="K563" s="512"/>
      <c r="L563" s="512"/>
      <c r="M563" s="512"/>
      <c r="N563" s="512"/>
      <c r="O563" s="512"/>
      <c r="P563" s="512"/>
      <c r="Q563" s="512"/>
      <c r="R563" s="512"/>
      <c r="S563" s="512"/>
      <c r="T563" s="512"/>
      <c r="U563" s="512"/>
      <c r="V563" s="512"/>
      <c r="W563" s="512"/>
      <c r="X563" s="512"/>
      <c r="Y563" s="512"/>
      <c r="Z563" s="512"/>
      <c r="AA563" s="512"/>
      <c r="AB563" s="512"/>
      <c r="AC563" s="512"/>
      <c r="AD563" s="512"/>
      <c r="AE563" s="512"/>
      <c r="AF563" s="512"/>
      <c r="AG563" s="512"/>
      <c r="AH563" s="512"/>
      <c r="AI563" s="512"/>
      <c r="AJ563" s="512"/>
      <c r="AK563" s="512"/>
      <c r="AL563" s="512"/>
      <c r="AM563" s="512"/>
      <c r="AN563" s="512"/>
    </row>
    <row r="564" spans="1:40" ht="15.75" customHeight="1">
      <c r="A564" s="512"/>
      <c r="B564" s="512"/>
      <c r="C564" s="512"/>
      <c r="D564" s="512"/>
      <c r="E564" s="512"/>
      <c r="F564" s="512"/>
      <c r="G564" s="512"/>
      <c r="H564" s="512"/>
      <c r="I564" s="512"/>
      <c r="J564" s="512"/>
      <c r="K564" s="512"/>
      <c r="L564" s="512"/>
      <c r="M564" s="512"/>
      <c r="N564" s="512"/>
      <c r="O564" s="512"/>
      <c r="P564" s="512"/>
      <c r="Q564" s="512"/>
      <c r="R564" s="512"/>
      <c r="S564" s="512"/>
      <c r="T564" s="512"/>
      <c r="U564" s="512"/>
      <c r="V564" s="512"/>
      <c r="W564" s="512"/>
      <c r="X564" s="512"/>
      <c r="Y564" s="512"/>
      <c r="Z564" s="512"/>
      <c r="AA564" s="512"/>
      <c r="AB564" s="512"/>
      <c r="AC564" s="512"/>
      <c r="AD564" s="512"/>
      <c r="AE564" s="512"/>
      <c r="AF564" s="512"/>
      <c r="AG564" s="512"/>
      <c r="AH564" s="512"/>
      <c r="AI564" s="512"/>
      <c r="AJ564" s="512"/>
      <c r="AK564" s="512"/>
      <c r="AL564" s="512"/>
      <c r="AM564" s="512"/>
      <c r="AN564" s="512"/>
    </row>
    <row r="565" spans="1:40" ht="15.75" customHeight="1">
      <c r="A565" s="512"/>
      <c r="B565" s="512"/>
      <c r="C565" s="512"/>
      <c r="D565" s="512"/>
      <c r="E565" s="512"/>
      <c r="F565" s="512"/>
      <c r="G565" s="512"/>
      <c r="H565" s="512"/>
      <c r="I565" s="512"/>
      <c r="J565" s="512"/>
      <c r="K565" s="512"/>
      <c r="L565" s="512"/>
      <c r="M565" s="512"/>
      <c r="N565" s="512"/>
      <c r="O565" s="512"/>
      <c r="P565" s="512"/>
      <c r="Q565" s="512"/>
      <c r="R565" s="512"/>
      <c r="S565" s="512"/>
      <c r="T565" s="512"/>
      <c r="U565" s="512"/>
      <c r="V565" s="512"/>
      <c r="W565" s="512"/>
      <c r="X565" s="512"/>
      <c r="Y565" s="512"/>
      <c r="Z565" s="512"/>
      <c r="AA565" s="512"/>
      <c r="AB565" s="512"/>
      <c r="AC565" s="512"/>
      <c r="AD565" s="512"/>
      <c r="AE565" s="512"/>
      <c r="AF565" s="512"/>
      <c r="AG565" s="512"/>
      <c r="AH565" s="512"/>
      <c r="AI565" s="512"/>
      <c r="AJ565" s="512"/>
      <c r="AK565" s="512"/>
      <c r="AL565" s="512"/>
      <c r="AM565" s="512"/>
      <c r="AN565" s="512"/>
    </row>
    <row r="566" spans="1:40" ht="15.75" customHeight="1">
      <c r="A566" s="512"/>
      <c r="B566" s="512"/>
      <c r="C566" s="512"/>
      <c r="D566" s="512"/>
      <c r="E566" s="512"/>
      <c r="F566" s="512"/>
      <c r="G566" s="512"/>
      <c r="H566" s="512"/>
      <c r="I566" s="512"/>
      <c r="J566" s="512"/>
      <c r="K566" s="512"/>
      <c r="L566" s="512"/>
      <c r="M566" s="512"/>
      <c r="N566" s="512"/>
      <c r="O566" s="512"/>
      <c r="P566" s="512"/>
      <c r="Q566" s="512"/>
      <c r="R566" s="512"/>
      <c r="S566" s="512"/>
      <c r="T566" s="512"/>
      <c r="U566" s="512"/>
      <c r="V566" s="512"/>
      <c r="W566" s="512"/>
      <c r="X566" s="512"/>
      <c r="Y566" s="512"/>
      <c r="Z566" s="512"/>
      <c r="AA566" s="512"/>
      <c r="AB566" s="512"/>
      <c r="AC566" s="512"/>
      <c r="AD566" s="512"/>
      <c r="AE566" s="512"/>
      <c r="AF566" s="512"/>
      <c r="AG566" s="512"/>
      <c r="AH566" s="512"/>
      <c r="AI566" s="512"/>
      <c r="AJ566" s="512"/>
      <c r="AK566" s="512"/>
      <c r="AL566" s="512"/>
      <c r="AM566" s="512"/>
      <c r="AN566" s="512"/>
    </row>
    <row r="567" spans="1:40" ht="15.75" customHeight="1">
      <c r="A567" s="512"/>
      <c r="B567" s="512"/>
      <c r="C567" s="512"/>
      <c r="D567" s="512"/>
      <c r="E567" s="512"/>
      <c r="F567" s="512"/>
      <c r="G567" s="512"/>
      <c r="H567" s="512"/>
      <c r="I567" s="512"/>
      <c r="J567" s="512"/>
      <c r="K567" s="512"/>
      <c r="L567" s="512"/>
      <c r="M567" s="512"/>
      <c r="N567" s="512"/>
      <c r="O567" s="512"/>
      <c r="P567" s="512"/>
      <c r="Q567" s="512"/>
      <c r="R567" s="512"/>
      <c r="S567" s="512"/>
      <c r="T567" s="512"/>
      <c r="U567" s="512"/>
      <c r="V567" s="512"/>
      <c r="W567" s="512"/>
      <c r="X567" s="512"/>
      <c r="Y567" s="512"/>
      <c r="Z567" s="512"/>
      <c r="AA567" s="512"/>
      <c r="AB567" s="512"/>
      <c r="AC567" s="512"/>
      <c r="AD567" s="512"/>
      <c r="AE567" s="512"/>
      <c r="AF567" s="512"/>
      <c r="AG567" s="512"/>
      <c r="AH567" s="512"/>
      <c r="AI567" s="512"/>
      <c r="AJ567" s="512"/>
      <c r="AK567" s="512"/>
      <c r="AL567" s="512"/>
      <c r="AM567" s="512"/>
      <c r="AN567" s="512"/>
    </row>
    <row r="568" spans="1:40" ht="15.75" customHeight="1">
      <c r="A568" s="512"/>
      <c r="B568" s="512"/>
      <c r="C568" s="512"/>
      <c r="D568" s="512"/>
      <c r="E568" s="512"/>
      <c r="F568" s="512"/>
      <c r="G568" s="512"/>
      <c r="H568" s="512"/>
      <c r="I568" s="512"/>
      <c r="J568" s="512"/>
      <c r="K568" s="512"/>
      <c r="L568" s="512"/>
      <c r="M568" s="512"/>
      <c r="N568" s="512"/>
      <c r="O568" s="512"/>
      <c r="P568" s="512"/>
      <c r="Q568" s="512"/>
      <c r="R568" s="512"/>
      <c r="S568" s="512"/>
      <c r="T568" s="512"/>
      <c r="U568" s="512"/>
      <c r="V568" s="512"/>
      <c r="W568" s="512"/>
      <c r="X568" s="512"/>
      <c r="Y568" s="512"/>
      <c r="Z568" s="512"/>
      <c r="AA568" s="512"/>
      <c r="AB568" s="512"/>
      <c r="AC568" s="512"/>
      <c r="AD568" s="512"/>
      <c r="AE568" s="512"/>
      <c r="AF568" s="512"/>
      <c r="AG568" s="512"/>
      <c r="AH568" s="512"/>
      <c r="AI568" s="512"/>
      <c r="AJ568" s="512"/>
      <c r="AK568" s="512"/>
      <c r="AL568" s="512"/>
      <c r="AM568" s="512"/>
      <c r="AN568" s="512"/>
    </row>
    <row r="569" spans="1:40" ht="15.75" customHeight="1">
      <c r="A569" s="512"/>
      <c r="B569" s="512"/>
      <c r="C569" s="512"/>
      <c r="D569" s="512"/>
      <c r="E569" s="512"/>
      <c r="F569" s="512"/>
      <c r="G569" s="512"/>
      <c r="H569" s="512"/>
      <c r="I569" s="512"/>
      <c r="J569" s="512"/>
      <c r="K569" s="512"/>
      <c r="L569" s="512"/>
      <c r="M569" s="512"/>
      <c r="N569" s="512"/>
      <c r="O569" s="512"/>
      <c r="P569" s="512"/>
      <c r="Q569" s="512"/>
      <c r="R569" s="512"/>
      <c r="S569" s="512"/>
      <c r="T569" s="512"/>
      <c r="U569" s="512"/>
      <c r="V569" s="512"/>
      <c r="W569" s="512"/>
      <c r="X569" s="512"/>
      <c r="Y569" s="512"/>
      <c r="Z569" s="512"/>
      <c r="AA569" s="512"/>
      <c r="AB569" s="512"/>
      <c r="AC569" s="512"/>
      <c r="AD569" s="512"/>
      <c r="AE569" s="512"/>
      <c r="AF569" s="512"/>
      <c r="AG569" s="512"/>
      <c r="AH569" s="512"/>
      <c r="AI569" s="512"/>
      <c r="AJ569" s="512"/>
      <c r="AK569" s="512"/>
      <c r="AL569" s="512"/>
      <c r="AM569" s="512"/>
      <c r="AN569" s="512"/>
    </row>
    <row r="570" spans="1:40" ht="15.75" customHeight="1">
      <c r="A570" s="512"/>
      <c r="B570" s="512"/>
      <c r="C570" s="512"/>
      <c r="D570" s="512"/>
      <c r="E570" s="512"/>
      <c r="F570" s="512"/>
      <c r="G570" s="512"/>
      <c r="H570" s="512"/>
      <c r="I570" s="512"/>
      <c r="J570" s="512"/>
      <c r="K570" s="512"/>
      <c r="L570" s="512"/>
      <c r="M570" s="512"/>
      <c r="N570" s="512"/>
      <c r="O570" s="512"/>
      <c r="P570" s="512"/>
      <c r="Q570" s="512"/>
      <c r="R570" s="512"/>
      <c r="S570" s="512"/>
      <c r="T570" s="512"/>
      <c r="U570" s="512"/>
      <c r="V570" s="512"/>
      <c r="W570" s="512"/>
      <c r="X570" s="512"/>
      <c r="Y570" s="512"/>
      <c r="Z570" s="512"/>
      <c r="AA570" s="512"/>
      <c r="AB570" s="512"/>
      <c r="AC570" s="512"/>
      <c r="AD570" s="512"/>
      <c r="AE570" s="512"/>
      <c r="AF570" s="512"/>
      <c r="AG570" s="512"/>
      <c r="AH570" s="512"/>
      <c r="AI570" s="512"/>
      <c r="AJ570" s="512"/>
      <c r="AK570" s="512"/>
      <c r="AL570" s="512"/>
      <c r="AM570" s="512"/>
      <c r="AN570" s="512"/>
    </row>
    <row r="571" spans="1:40" ht="15.75" customHeight="1">
      <c r="A571" s="512"/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2"/>
      <c r="Z571" s="512"/>
      <c r="AA571" s="512"/>
      <c r="AB571" s="512"/>
      <c r="AC571" s="512"/>
      <c r="AD571" s="512"/>
      <c r="AE571" s="512"/>
      <c r="AF571" s="512"/>
      <c r="AG571" s="512"/>
      <c r="AH571" s="512"/>
      <c r="AI571" s="512"/>
      <c r="AJ571" s="512"/>
      <c r="AK571" s="512"/>
      <c r="AL571" s="512"/>
      <c r="AM571" s="512"/>
      <c r="AN571" s="512"/>
    </row>
    <row r="572" spans="1:40" ht="15.75" customHeight="1">
      <c r="A572" s="512"/>
      <c r="B572" s="512"/>
      <c r="C572" s="512"/>
      <c r="D572" s="512"/>
      <c r="E572" s="512"/>
      <c r="F572" s="512"/>
      <c r="G572" s="512"/>
      <c r="H572" s="512"/>
      <c r="I572" s="512"/>
      <c r="J572" s="512"/>
      <c r="K572" s="512"/>
      <c r="L572" s="512"/>
      <c r="M572" s="512"/>
      <c r="N572" s="512"/>
      <c r="O572" s="512"/>
      <c r="P572" s="512"/>
      <c r="Q572" s="512"/>
      <c r="R572" s="512"/>
      <c r="S572" s="512"/>
      <c r="T572" s="512"/>
      <c r="U572" s="512"/>
      <c r="V572" s="512"/>
      <c r="W572" s="512"/>
      <c r="X572" s="512"/>
      <c r="Y572" s="512"/>
      <c r="Z572" s="512"/>
      <c r="AA572" s="512"/>
      <c r="AB572" s="512"/>
      <c r="AC572" s="512"/>
      <c r="AD572" s="512"/>
      <c r="AE572" s="512"/>
      <c r="AF572" s="512"/>
      <c r="AG572" s="512"/>
      <c r="AH572" s="512"/>
      <c r="AI572" s="512"/>
      <c r="AJ572" s="512"/>
      <c r="AK572" s="512"/>
      <c r="AL572" s="512"/>
      <c r="AM572" s="512"/>
      <c r="AN572" s="512"/>
    </row>
    <row r="573" spans="1:40" ht="15.75" customHeight="1">
      <c r="A573" s="512"/>
      <c r="B573" s="512"/>
      <c r="C573" s="512"/>
      <c r="D573" s="512"/>
      <c r="E573" s="512"/>
      <c r="F573" s="512"/>
      <c r="G573" s="512"/>
      <c r="H573" s="512"/>
      <c r="I573" s="512"/>
      <c r="J573" s="512"/>
      <c r="K573" s="512"/>
      <c r="L573" s="512"/>
      <c r="M573" s="512"/>
      <c r="N573" s="512"/>
      <c r="O573" s="512"/>
      <c r="P573" s="512"/>
      <c r="Q573" s="512"/>
      <c r="R573" s="512"/>
      <c r="S573" s="512"/>
      <c r="T573" s="512"/>
      <c r="U573" s="512"/>
      <c r="V573" s="512"/>
      <c r="W573" s="512"/>
      <c r="X573" s="512"/>
      <c r="Y573" s="512"/>
      <c r="Z573" s="512"/>
      <c r="AA573" s="512"/>
      <c r="AB573" s="512"/>
      <c r="AC573" s="512"/>
      <c r="AD573" s="512"/>
      <c r="AE573" s="512"/>
      <c r="AF573" s="512"/>
      <c r="AG573" s="512"/>
      <c r="AH573" s="512"/>
      <c r="AI573" s="512"/>
      <c r="AJ573" s="512"/>
      <c r="AK573" s="512"/>
      <c r="AL573" s="512"/>
      <c r="AM573" s="512"/>
      <c r="AN573" s="512"/>
    </row>
    <row r="574" spans="1:40" ht="15.75" customHeight="1">
      <c r="A574" s="512"/>
      <c r="B574" s="512"/>
      <c r="C574" s="512"/>
      <c r="D574" s="512"/>
      <c r="E574" s="512"/>
      <c r="F574" s="512"/>
      <c r="G574" s="512"/>
      <c r="H574" s="512"/>
      <c r="I574" s="512"/>
      <c r="J574" s="512"/>
      <c r="K574" s="512"/>
      <c r="L574" s="512"/>
      <c r="M574" s="512"/>
      <c r="N574" s="512"/>
      <c r="O574" s="512"/>
      <c r="P574" s="512"/>
      <c r="Q574" s="512"/>
      <c r="R574" s="512"/>
      <c r="S574" s="512"/>
      <c r="T574" s="512"/>
      <c r="U574" s="512"/>
      <c r="V574" s="512"/>
      <c r="W574" s="512"/>
      <c r="X574" s="512"/>
      <c r="Y574" s="512"/>
      <c r="Z574" s="512"/>
      <c r="AA574" s="512"/>
      <c r="AB574" s="512"/>
      <c r="AC574" s="512"/>
      <c r="AD574" s="512"/>
      <c r="AE574" s="512"/>
      <c r="AF574" s="512"/>
      <c r="AG574" s="512"/>
      <c r="AH574" s="512"/>
      <c r="AI574" s="512"/>
      <c r="AJ574" s="512"/>
      <c r="AK574" s="512"/>
      <c r="AL574" s="512"/>
      <c r="AM574" s="512"/>
      <c r="AN574" s="512"/>
    </row>
    <row r="575" spans="1:40" ht="15.75" customHeight="1">
      <c r="A575" s="512"/>
      <c r="B575" s="512"/>
      <c r="C575" s="512"/>
      <c r="D575" s="512"/>
      <c r="E575" s="512"/>
      <c r="F575" s="512"/>
      <c r="G575" s="512"/>
      <c r="H575" s="512"/>
      <c r="I575" s="512"/>
      <c r="J575" s="512"/>
      <c r="K575" s="512"/>
      <c r="L575" s="512"/>
      <c r="M575" s="512"/>
      <c r="N575" s="512"/>
      <c r="O575" s="512"/>
      <c r="P575" s="512"/>
      <c r="Q575" s="512"/>
      <c r="R575" s="512"/>
      <c r="S575" s="512"/>
      <c r="T575" s="512"/>
      <c r="U575" s="512"/>
      <c r="V575" s="512"/>
      <c r="W575" s="512"/>
      <c r="X575" s="512"/>
      <c r="Y575" s="512"/>
      <c r="Z575" s="512"/>
      <c r="AA575" s="512"/>
      <c r="AB575" s="512"/>
      <c r="AC575" s="512"/>
      <c r="AD575" s="512"/>
      <c r="AE575" s="512"/>
      <c r="AF575" s="512"/>
      <c r="AG575" s="512"/>
      <c r="AH575" s="512"/>
      <c r="AI575" s="512"/>
      <c r="AJ575" s="512"/>
      <c r="AK575" s="512"/>
      <c r="AL575" s="512"/>
      <c r="AM575" s="512"/>
      <c r="AN575" s="512"/>
    </row>
    <row r="576" spans="1:40" ht="15.75" customHeight="1">
      <c r="A576" s="512"/>
      <c r="B576" s="512"/>
      <c r="C576" s="512"/>
      <c r="D576" s="512"/>
      <c r="E576" s="512"/>
      <c r="F576" s="512"/>
      <c r="G576" s="512"/>
      <c r="H576" s="512"/>
      <c r="I576" s="512"/>
      <c r="J576" s="512"/>
      <c r="K576" s="512"/>
      <c r="L576" s="512"/>
      <c r="M576" s="512"/>
      <c r="N576" s="512"/>
      <c r="O576" s="512"/>
      <c r="P576" s="512"/>
      <c r="Q576" s="512"/>
      <c r="R576" s="512"/>
      <c r="S576" s="512"/>
      <c r="T576" s="512"/>
      <c r="U576" s="512"/>
      <c r="V576" s="512"/>
      <c r="W576" s="512"/>
      <c r="X576" s="512"/>
      <c r="Y576" s="512"/>
      <c r="Z576" s="512"/>
      <c r="AA576" s="512"/>
      <c r="AB576" s="512"/>
      <c r="AC576" s="512"/>
      <c r="AD576" s="512"/>
      <c r="AE576" s="512"/>
      <c r="AF576" s="512"/>
      <c r="AG576" s="512"/>
      <c r="AH576" s="512"/>
      <c r="AI576" s="512"/>
      <c r="AJ576" s="512"/>
      <c r="AK576" s="512"/>
      <c r="AL576" s="512"/>
      <c r="AM576" s="512"/>
      <c r="AN576" s="512"/>
    </row>
    <row r="577" spans="1:40" ht="15.75" customHeight="1">
      <c r="A577" s="512"/>
      <c r="B577" s="512"/>
      <c r="C577" s="512"/>
      <c r="D577" s="512"/>
      <c r="E577" s="512"/>
      <c r="F577" s="512"/>
      <c r="G577" s="512"/>
      <c r="H577" s="512"/>
      <c r="I577" s="512"/>
      <c r="J577" s="512"/>
      <c r="K577" s="512"/>
      <c r="L577" s="512"/>
      <c r="M577" s="512"/>
      <c r="N577" s="512"/>
      <c r="O577" s="512"/>
      <c r="P577" s="512"/>
      <c r="Q577" s="512"/>
      <c r="R577" s="512"/>
      <c r="S577" s="512"/>
      <c r="T577" s="512"/>
      <c r="U577" s="512"/>
      <c r="V577" s="512"/>
      <c r="W577" s="512"/>
      <c r="X577" s="512"/>
      <c r="Y577" s="512"/>
      <c r="Z577" s="512"/>
      <c r="AA577" s="512"/>
      <c r="AB577" s="512"/>
      <c r="AC577" s="512"/>
      <c r="AD577" s="512"/>
      <c r="AE577" s="512"/>
      <c r="AF577" s="512"/>
      <c r="AG577" s="512"/>
      <c r="AH577" s="512"/>
      <c r="AI577" s="512"/>
      <c r="AJ577" s="512"/>
      <c r="AK577" s="512"/>
      <c r="AL577" s="512"/>
      <c r="AM577" s="512"/>
      <c r="AN577" s="512"/>
    </row>
    <row r="578" spans="1:40" ht="15.75" customHeight="1">
      <c r="A578" s="512"/>
      <c r="B578" s="512"/>
      <c r="C578" s="512"/>
      <c r="D578" s="512"/>
      <c r="E578" s="512"/>
      <c r="F578" s="512"/>
      <c r="G578" s="512"/>
      <c r="H578" s="512"/>
      <c r="I578" s="512"/>
      <c r="J578" s="512"/>
      <c r="K578" s="512"/>
      <c r="L578" s="512"/>
      <c r="M578" s="512"/>
      <c r="N578" s="512"/>
      <c r="O578" s="512"/>
      <c r="P578" s="512"/>
      <c r="Q578" s="512"/>
      <c r="R578" s="512"/>
      <c r="S578" s="512"/>
      <c r="T578" s="512"/>
      <c r="U578" s="512"/>
      <c r="V578" s="512"/>
      <c r="W578" s="512"/>
      <c r="X578" s="512"/>
      <c r="Y578" s="512"/>
      <c r="Z578" s="512"/>
      <c r="AA578" s="512"/>
      <c r="AB578" s="512"/>
      <c r="AC578" s="512"/>
      <c r="AD578" s="512"/>
      <c r="AE578" s="512"/>
      <c r="AF578" s="512"/>
      <c r="AG578" s="512"/>
      <c r="AH578" s="512"/>
      <c r="AI578" s="512"/>
      <c r="AJ578" s="512"/>
      <c r="AK578" s="512"/>
      <c r="AL578" s="512"/>
      <c r="AM578" s="512"/>
      <c r="AN578" s="512"/>
    </row>
    <row r="579" spans="1:40" ht="15.75" customHeight="1">
      <c r="A579" s="512"/>
      <c r="B579" s="512"/>
      <c r="C579" s="512"/>
      <c r="D579" s="512"/>
      <c r="E579" s="512"/>
      <c r="F579" s="512"/>
      <c r="G579" s="512"/>
      <c r="H579" s="512"/>
      <c r="I579" s="512"/>
      <c r="J579" s="512"/>
      <c r="K579" s="512"/>
      <c r="L579" s="512"/>
      <c r="M579" s="512"/>
      <c r="N579" s="512"/>
      <c r="O579" s="512"/>
      <c r="P579" s="512"/>
      <c r="Q579" s="512"/>
      <c r="R579" s="512"/>
      <c r="S579" s="512"/>
      <c r="T579" s="512"/>
      <c r="U579" s="512"/>
      <c r="V579" s="512"/>
      <c r="W579" s="512"/>
      <c r="X579" s="512"/>
      <c r="Y579" s="512"/>
      <c r="Z579" s="512"/>
      <c r="AA579" s="512"/>
      <c r="AB579" s="512"/>
      <c r="AC579" s="512"/>
      <c r="AD579" s="512"/>
      <c r="AE579" s="512"/>
      <c r="AF579" s="512"/>
      <c r="AG579" s="512"/>
      <c r="AH579" s="512"/>
      <c r="AI579" s="512"/>
      <c r="AJ579" s="512"/>
      <c r="AK579" s="512"/>
      <c r="AL579" s="512"/>
      <c r="AM579" s="512"/>
      <c r="AN579" s="512"/>
    </row>
    <row r="580" spans="1:40" ht="15.75" customHeight="1">
      <c r="A580" s="512"/>
      <c r="B580" s="512"/>
      <c r="C580" s="512"/>
      <c r="D580" s="512"/>
      <c r="E580" s="512"/>
      <c r="F580" s="512"/>
      <c r="G580" s="512"/>
      <c r="H580" s="512"/>
      <c r="I580" s="512"/>
      <c r="J580" s="512"/>
      <c r="K580" s="512"/>
      <c r="L580" s="512"/>
      <c r="M580" s="512"/>
      <c r="N580" s="512"/>
      <c r="O580" s="512"/>
      <c r="P580" s="512"/>
      <c r="Q580" s="512"/>
      <c r="R580" s="512"/>
      <c r="S580" s="512"/>
      <c r="T580" s="512"/>
      <c r="U580" s="512"/>
      <c r="V580" s="512"/>
      <c r="W580" s="512"/>
      <c r="X580" s="512"/>
      <c r="Y580" s="512"/>
      <c r="Z580" s="512"/>
      <c r="AA580" s="512"/>
      <c r="AB580" s="512"/>
      <c r="AC580" s="512"/>
      <c r="AD580" s="512"/>
      <c r="AE580" s="512"/>
      <c r="AF580" s="512"/>
      <c r="AG580" s="512"/>
      <c r="AH580" s="512"/>
      <c r="AI580" s="512"/>
      <c r="AJ580" s="512"/>
      <c r="AK580" s="512"/>
      <c r="AL580" s="512"/>
      <c r="AM580" s="512"/>
      <c r="AN580" s="512"/>
    </row>
    <row r="581" spans="1:40" ht="15.75" customHeight="1">
      <c r="A581" s="512"/>
      <c r="B581" s="512"/>
      <c r="C581" s="512"/>
      <c r="D581" s="512"/>
      <c r="E581" s="512"/>
      <c r="F581" s="512"/>
      <c r="G581" s="512"/>
      <c r="H581" s="512"/>
      <c r="I581" s="512"/>
      <c r="J581" s="512"/>
      <c r="K581" s="512"/>
      <c r="L581" s="512"/>
      <c r="M581" s="512"/>
      <c r="N581" s="512"/>
      <c r="O581" s="512"/>
      <c r="P581" s="512"/>
      <c r="Q581" s="512"/>
      <c r="R581" s="512"/>
      <c r="S581" s="512"/>
      <c r="T581" s="512"/>
      <c r="U581" s="512"/>
      <c r="V581" s="512"/>
      <c r="W581" s="512"/>
      <c r="X581" s="512"/>
      <c r="Y581" s="512"/>
      <c r="Z581" s="512"/>
      <c r="AA581" s="512"/>
      <c r="AB581" s="512"/>
      <c r="AC581" s="512"/>
      <c r="AD581" s="512"/>
      <c r="AE581" s="512"/>
      <c r="AF581" s="512"/>
      <c r="AG581" s="512"/>
      <c r="AH581" s="512"/>
      <c r="AI581" s="512"/>
      <c r="AJ581" s="512"/>
      <c r="AK581" s="512"/>
      <c r="AL581" s="512"/>
      <c r="AM581" s="512"/>
      <c r="AN581" s="512"/>
    </row>
    <row r="582" spans="1:40" ht="15.75" customHeight="1">
      <c r="A582" s="512"/>
      <c r="B582" s="512"/>
      <c r="C582" s="512"/>
      <c r="D582" s="512"/>
      <c r="E582" s="512"/>
      <c r="F582" s="512"/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/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</row>
    <row r="583" spans="1:40" ht="15.75" customHeight="1">
      <c r="A583" s="512"/>
      <c r="B583" s="512"/>
      <c r="C583" s="512"/>
      <c r="D583" s="512"/>
      <c r="E583" s="512"/>
      <c r="F583" s="512"/>
      <c r="G583" s="512"/>
      <c r="H583" s="512"/>
      <c r="I583" s="512"/>
      <c r="J583" s="512"/>
      <c r="K583" s="512"/>
      <c r="L583" s="512"/>
      <c r="M583" s="512"/>
      <c r="N583" s="512"/>
      <c r="O583" s="512"/>
      <c r="P583" s="512"/>
      <c r="Q583" s="512"/>
      <c r="R583" s="512"/>
      <c r="S583" s="512"/>
      <c r="T583" s="512"/>
      <c r="U583" s="512"/>
      <c r="V583" s="512"/>
      <c r="W583" s="512"/>
      <c r="X583" s="512"/>
      <c r="Y583" s="512"/>
      <c r="Z583" s="512"/>
      <c r="AA583" s="512"/>
      <c r="AB583" s="512"/>
      <c r="AC583" s="512"/>
      <c r="AD583" s="512"/>
      <c r="AE583" s="512"/>
      <c r="AF583" s="512"/>
      <c r="AG583" s="512"/>
      <c r="AH583" s="512"/>
      <c r="AI583" s="512"/>
      <c r="AJ583" s="512"/>
      <c r="AK583" s="512"/>
      <c r="AL583" s="512"/>
      <c r="AM583" s="512"/>
      <c r="AN583" s="512"/>
    </row>
    <row r="584" spans="1:40" ht="15.75" customHeight="1">
      <c r="A584" s="512"/>
      <c r="B584" s="512"/>
      <c r="C584" s="512"/>
      <c r="D584" s="512"/>
      <c r="E584" s="512"/>
      <c r="F584" s="512"/>
      <c r="G584" s="512"/>
      <c r="H584" s="512"/>
      <c r="I584" s="512"/>
      <c r="J584" s="512"/>
      <c r="K584" s="512"/>
      <c r="L584" s="512"/>
      <c r="M584" s="512"/>
      <c r="N584" s="512"/>
      <c r="O584" s="512"/>
      <c r="P584" s="512"/>
      <c r="Q584" s="512"/>
      <c r="R584" s="512"/>
      <c r="S584" s="512"/>
      <c r="T584" s="512"/>
      <c r="U584" s="512"/>
      <c r="V584" s="512"/>
      <c r="W584" s="512"/>
      <c r="X584" s="512"/>
      <c r="Y584" s="512"/>
      <c r="Z584" s="512"/>
      <c r="AA584" s="512"/>
      <c r="AB584" s="512"/>
      <c r="AC584" s="512"/>
      <c r="AD584" s="512"/>
      <c r="AE584" s="512"/>
      <c r="AF584" s="512"/>
      <c r="AG584" s="512"/>
      <c r="AH584" s="512"/>
      <c r="AI584" s="512"/>
      <c r="AJ584" s="512"/>
      <c r="AK584" s="512"/>
      <c r="AL584" s="512"/>
      <c r="AM584" s="512"/>
      <c r="AN584" s="512"/>
    </row>
    <row r="585" spans="1:40" ht="15.75" customHeight="1">
      <c r="A585" s="512"/>
      <c r="B585" s="512"/>
      <c r="C585" s="512"/>
      <c r="D585" s="512"/>
      <c r="E585" s="512"/>
      <c r="F585" s="512"/>
      <c r="G585" s="512"/>
      <c r="H585" s="512"/>
      <c r="I585" s="512"/>
      <c r="J585" s="512"/>
      <c r="K585" s="512"/>
      <c r="L585" s="512"/>
      <c r="M585" s="512"/>
      <c r="N585" s="512"/>
      <c r="O585" s="512"/>
      <c r="P585" s="512"/>
      <c r="Q585" s="512"/>
      <c r="R585" s="512"/>
      <c r="S585" s="512"/>
      <c r="T585" s="512"/>
      <c r="U585" s="512"/>
      <c r="V585" s="512"/>
      <c r="W585" s="512"/>
      <c r="X585" s="512"/>
      <c r="Y585" s="512"/>
      <c r="Z585" s="512"/>
      <c r="AA585" s="512"/>
      <c r="AB585" s="512"/>
      <c r="AC585" s="512"/>
      <c r="AD585" s="512"/>
      <c r="AE585" s="512"/>
      <c r="AF585" s="512"/>
      <c r="AG585" s="512"/>
      <c r="AH585" s="512"/>
      <c r="AI585" s="512"/>
      <c r="AJ585" s="512"/>
      <c r="AK585" s="512"/>
      <c r="AL585" s="512"/>
      <c r="AM585" s="512"/>
      <c r="AN585" s="512"/>
    </row>
    <row r="586" spans="1:40" ht="15.75" customHeight="1">
      <c r="A586" s="512"/>
      <c r="B586" s="512"/>
      <c r="C586" s="512"/>
      <c r="D586" s="512"/>
      <c r="E586" s="512"/>
      <c r="F586" s="512"/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/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</row>
    <row r="587" spans="1:40" ht="15.75" customHeight="1">
      <c r="A587" s="512"/>
      <c r="B587" s="512"/>
      <c r="C587" s="512"/>
      <c r="D587" s="512"/>
      <c r="E587" s="512"/>
      <c r="F587" s="512"/>
      <c r="G587" s="512"/>
      <c r="H587" s="512"/>
      <c r="I587" s="512"/>
      <c r="J587" s="512"/>
      <c r="K587" s="512"/>
      <c r="L587" s="512"/>
      <c r="M587" s="512"/>
      <c r="N587" s="512"/>
      <c r="O587" s="512"/>
      <c r="P587" s="512"/>
      <c r="Q587" s="512"/>
      <c r="R587" s="512"/>
      <c r="S587" s="512"/>
      <c r="T587" s="512"/>
      <c r="U587" s="512"/>
      <c r="V587" s="512"/>
      <c r="W587" s="512"/>
      <c r="X587" s="512"/>
      <c r="Y587" s="512"/>
      <c r="Z587" s="512"/>
      <c r="AA587" s="512"/>
      <c r="AB587" s="512"/>
      <c r="AC587" s="512"/>
      <c r="AD587" s="512"/>
      <c r="AE587" s="512"/>
      <c r="AF587" s="512"/>
      <c r="AG587" s="512"/>
      <c r="AH587" s="512"/>
      <c r="AI587" s="512"/>
      <c r="AJ587" s="512"/>
      <c r="AK587" s="512"/>
      <c r="AL587" s="512"/>
      <c r="AM587" s="512"/>
      <c r="AN587" s="512"/>
    </row>
    <row r="588" spans="1:40" ht="15.75" customHeight="1">
      <c r="A588" s="512"/>
      <c r="B588" s="512"/>
      <c r="C588" s="512"/>
      <c r="D588" s="512"/>
      <c r="E588" s="512"/>
      <c r="F588" s="512"/>
      <c r="G588" s="512"/>
      <c r="H588" s="512"/>
      <c r="I588" s="512"/>
      <c r="J588" s="512"/>
      <c r="K588" s="512"/>
      <c r="L588" s="512"/>
      <c r="M588" s="512"/>
      <c r="N588" s="512"/>
      <c r="O588" s="512"/>
      <c r="P588" s="512"/>
      <c r="Q588" s="512"/>
      <c r="R588" s="512"/>
      <c r="S588" s="512"/>
      <c r="T588" s="512"/>
      <c r="U588" s="512"/>
      <c r="V588" s="512"/>
      <c r="W588" s="512"/>
      <c r="X588" s="512"/>
      <c r="Y588" s="512"/>
      <c r="Z588" s="512"/>
      <c r="AA588" s="512"/>
      <c r="AB588" s="512"/>
      <c r="AC588" s="512"/>
      <c r="AD588" s="512"/>
      <c r="AE588" s="512"/>
      <c r="AF588" s="512"/>
      <c r="AG588" s="512"/>
      <c r="AH588" s="512"/>
      <c r="AI588" s="512"/>
      <c r="AJ588" s="512"/>
      <c r="AK588" s="512"/>
      <c r="AL588" s="512"/>
      <c r="AM588" s="512"/>
      <c r="AN588" s="512"/>
    </row>
    <row r="589" spans="1:40" ht="15.75" customHeight="1">
      <c r="A589" s="512"/>
      <c r="B589" s="512"/>
      <c r="C589" s="512"/>
      <c r="D589" s="512"/>
      <c r="E589" s="512"/>
      <c r="F589" s="512"/>
      <c r="G589" s="512"/>
      <c r="H589" s="512"/>
      <c r="I589" s="512"/>
      <c r="J589" s="512"/>
      <c r="K589" s="512"/>
      <c r="L589" s="512"/>
      <c r="M589" s="512"/>
      <c r="N589" s="512"/>
      <c r="O589" s="512"/>
      <c r="P589" s="512"/>
      <c r="Q589" s="512"/>
      <c r="R589" s="512"/>
      <c r="S589" s="512"/>
      <c r="T589" s="512"/>
      <c r="U589" s="512"/>
      <c r="V589" s="512"/>
      <c r="W589" s="512"/>
      <c r="X589" s="512"/>
      <c r="Y589" s="512"/>
      <c r="Z589" s="512"/>
      <c r="AA589" s="512"/>
      <c r="AB589" s="512"/>
      <c r="AC589" s="512"/>
      <c r="AD589" s="512"/>
      <c r="AE589" s="512"/>
      <c r="AF589" s="512"/>
      <c r="AG589" s="512"/>
      <c r="AH589" s="512"/>
      <c r="AI589" s="512"/>
      <c r="AJ589" s="512"/>
      <c r="AK589" s="512"/>
      <c r="AL589" s="512"/>
      <c r="AM589" s="512"/>
      <c r="AN589" s="512"/>
    </row>
    <row r="590" spans="1:40" ht="15.75" customHeight="1">
      <c r="A590" s="512"/>
      <c r="B590" s="512"/>
      <c r="C590" s="512"/>
      <c r="D590" s="512"/>
      <c r="E590" s="512"/>
      <c r="F590" s="512"/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/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</row>
    <row r="591" spans="1:40" ht="15.75" customHeight="1">
      <c r="A591" s="512"/>
      <c r="B591" s="512"/>
      <c r="C591" s="512"/>
      <c r="D591" s="512"/>
      <c r="E591" s="512"/>
      <c r="F591" s="512"/>
      <c r="G591" s="512"/>
      <c r="H591" s="512"/>
      <c r="I591" s="512"/>
      <c r="J591" s="512"/>
      <c r="K591" s="512"/>
      <c r="L591" s="512"/>
      <c r="M591" s="512"/>
      <c r="N591" s="512"/>
      <c r="O591" s="512"/>
      <c r="P591" s="512"/>
      <c r="Q591" s="512"/>
      <c r="R591" s="512"/>
      <c r="S591" s="512"/>
      <c r="T591" s="512"/>
      <c r="U591" s="512"/>
      <c r="V591" s="512"/>
      <c r="W591" s="512"/>
      <c r="X591" s="512"/>
      <c r="Y591" s="512"/>
      <c r="Z591" s="512"/>
      <c r="AA591" s="512"/>
      <c r="AB591" s="512"/>
      <c r="AC591" s="512"/>
      <c r="AD591" s="512"/>
      <c r="AE591" s="512"/>
      <c r="AF591" s="512"/>
      <c r="AG591" s="512"/>
      <c r="AH591" s="512"/>
      <c r="AI591" s="512"/>
      <c r="AJ591" s="512"/>
      <c r="AK591" s="512"/>
      <c r="AL591" s="512"/>
      <c r="AM591" s="512"/>
      <c r="AN591" s="512"/>
    </row>
    <row r="592" spans="1:40" ht="15.75" customHeight="1">
      <c r="A592" s="512"/>
      <c r="B592" s="512"/>
      <c r="C592" s="512"/>
      <c r="D592" s="512"/>
      <c r="E592" s="512"/>
      <c r="F592" s="512"/>
      <c r="G592" s="512"/>
      <c r="H592" s="512"/>
      <c r="I592" s="512"/>
      <c r="J592" s="512"/>
      <c r="K592" s="512"/>
      <c r="L592" s="512"/>
      <c r="M592" s="512"/>
      <c r="N592" s="512"/>
      <c r="O592" s="512"/>
      <c r="P592" s="512"/>
      <c r="Q592" s="512"/>
      <c r="R592" s="512"/>
      <c r="S592" s="512"/>
      <c r="T592" s="512"/>
      <c r="U592" s="512"/>
      <c r="V592" s="512"/>
      <c r="W592" s="512"/>
      <c r="X592" s="512"/>
      <c r="Y592" s="512"/>
      <c r="Z592" s="512"/>
      <c r="AA592" s="512"/>
      <c r="AB592" s="512"/>
      <c r="AC592" s="512"/>
      <c r="AD592" s="512"/>
      <c r="AE592" s="512"/>
      <c r="AF592" s="512"/>
      <c r="AG592" s="512"/>
      <c r="AH592" s="512"/>
      <c r="AI592" s="512"/>
      <c r="AJ592" s="512"/>
      <c r="AK592" s="512"/>
      <c r="AL592" s="512"/>
      <c r="AM592" s="512"/>
      <c r="AN592" s="512"/>
    </row>
    <row r="593" spans="1:40" ht="15.75" customHeight="1">
      <c r="A593" s="512"/>
      <c r="B593" s="512"/>
      <c r="C593" s="512"/>
      <c r="D593" s="512"/>
      <c r="E593" s="512"/>
      <c r="F593" s="512"/>
      <c r="G593" s="512"/>
      <c r="H593" s="512"/>
      <c r="I593" s="512"/>
      <c r="J593" s="512"/>
      <c r="K593" s="512"/>
      <c r="L593" s="512"/>
      <c r="M593" s="512"/>
      <c r="N593" s="512"/>
      <c r="O593" s="512"/>
      <c r="P593" s="512"/>
      <c r="Q593" s="512"/>
      <c r="R593" s="512"/>
      <c r="S593" s="512"/>
      <c r="T593" s="512"/>
      <c r="U593" s="512"/>
      <c r="V593" s="512"/>
      <c r="W593" s="512"/>
      <c r="X593" s="512"/>
      <c r="Y593" s="512"/>
      <c r="Z593" s="512"/>
      <c r="AA593" s="512"/>
      <c r="AB593" s="512"/>
      <c r="AC593" s="512"/>
      <c r="AD593" s="512"/>
      <c r="AE593" s="512"/>
      <c r="AF593" s="512"/>
      <c r="AG593" s="512"/>
      <c r="AH593" s="512"/>
      <c r="AI593" s="512"/>
      <c r="AJ593" s="512"/>
      <c r="AK593" s="512"/>
      <c r="AL593" s="512"/>
      <c r="AM593" s="512"/>
      <c r="AN593" s="512"/>
    </row>
    <row r="594" spans="1:40" ht="15.75" customHeight="1">
      <c r="A594" s="512"/>
      <c r="B594" s="512"/>
      <c r="C594" s="512"/>
      <c r="D594" s="512"/>
      <c r="E594" s="512"/>
      <c r="F594" s="512"/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/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</row>
    <row r="595" spans="1:40" ht="15.75" customHeight="1">
      <c r="A595" s="512"/>
      <c r="B595" s="512"/>
      <c r="C595" s="512"/>
      <c r="D595" s="512"/>
      <c r="E595" s="512"/>
      <c r="F595" s="512"/>
      <c r="G595" s="512"/>
      <c r="H595" s="512"/>
      <c r="I595" s="512"/>
      <c r="J595" s="512"/>
      <c r="K595" s="512"/>
      <c r="L595" s="512"/>
      <c r="M595" s="512"/>
      <c r="N595" s="512"/>
      <c r="O595" s="512"/>
      <c r="P595" s="512"/>
      <c r="Q595" s="512"/>
      <c r="R595" s="512"/>
      <c r="S595" s="512"/>
      <c r="T595" s="512"/>
      <c r="U595" s="512"/>
      <c r="V595" s="512"/>
      <c r="W595" s="512"/>
      <c r="X595" s="512"/>
      <c r="Y595" s="512"/>
      <c r="Z595" s="512"/>
      <c r="AA595" s="512"/>
      <c r="AB595" s="512"/>
      <c r="AC595" s="512"/>
      <c r="AD595" s="512"/>
      <c r="AE595" s="512"/>
      <c r="AF595" s="512"/>
      <c r="AG595" s="512"/>
      <c r="AH595" s="512"/>
      <c r="AI595" s="512"/>
      <c r="AJ595" s="512"/>
      <c r="AK595" s="512"/>
      <c r="AL595" s="512"/>
      <c r="AM595" s="512"/>
      <c r="AN595" s="512"/>
    </row>
    <row r="596" spans="1:40" ht="15.75" customHeight="1">
      <c r="A596" s="512"/>
      <c r="B596" s="512"/>
      <c r="C596" s="512"/>
      <c r="D596" s="512"/>
      <c r="E596" s="512"/>
      <c r="F596" s="512"/>
      <c r="G596" s="512"/>
      <c r="H596" s="512"/>
      <c r="I596" s="512"/>
      <c r="J596" s="512"/>
      <c r="K596" s="512"/>
      <c r="L596" s="512"/>
      <c r="M596" s="512"/>
      <c r="N596" s="512"/>
      <c r="O596" s="512"/>
      <c r="P596" s="512"/>
      <c r="Q596" s="512"/>
      <c r="R596" s="512"/>
      <c r="S596" s="512"/>
      <c r="T596" s="512"/>
      <c r="U596" s="512"/>
      <c r="V596" s="512"/>
      <c r="W596" s="512"/>
      <c r="X596" s="512"/>
      <c r="Y596" s="512"/>
      <c r="Z596" s="512"/>
      <c r="AA596" s="512"/>
      <c r="AB596" s="512"/>
      <c r="AC596" s="512"/>
      <c r="AD596" s="512"/>
      <c r="AE596" s="512"/>
      <c r="AF596" s="512"/>
      <c r="AG596" s="512"/>
      <c r="AH596" s="512"/>
      <c r="AI596" s="512"/>
      <c r="AJ596" s="512"/>
      <c r="AK596" s="512"/>
      <c r="AL596" s="512"/>
      <c r="AM596" s="512"/>
      <c r="AN596" s="512"/>
    </row>
    <row r="597" spans="1:40" ht="15.75" customHeight="1">
      <c r="A597" s="512"/>
      <c r="B597" s="512"/>
      <c r="C597" s="512"/>
      <c r="D597" s="512"/>
      <c r="E597" s="512"/>
      <c r="F597" s="512"/>
      <c r="G597" s="512"/>
      <c r="H597" s="512"/>
      <c r="I597" s="512"/>
      <c r="J597" s="512"/>
      <c r="K597" s="512"/>
      <c r="L597" s="512"/>
      <c r="M597" s="512"/>
      <c r="N597" s="512"/>
      <c r="O597" s="512"/>
      <c r="P597" s="512"/>
      <c r="Q597" s="512"/>
      <c r="R597" s="512"/>
      <c r="S597" s="512"/>
      <c r="T597" s="512"/>
      <c r="U597" s="512"/>
      <c r="V597" s="512"/>
      <c r="W597" s="512"/>
      <c r="X597" s="512"/>
      <c r="Y597" s="512"/>
      <c r="Z597" s="512"/>
      <c r="AA597" s="512"/>
      <c r="AB597" s="512"/>
      <c r="AC597" s="512"/>
      <c r="AD597" s="512"/>
      <c r="AE597" s="512"/>
      <c r="AF597" s="512"/>
      <c r="AG597" s="512"/>
      <c r="AH597" s="512"/>
      <c r="AI597" s="512"/>
      <c r="AJ597" s="512"/>
      <c r="AK597" s="512"/>
      <c r="AL597" s="512"/>
      <c r="AM597" s="512"/>
      <c r="AN597" s="512"/>
    </row>
    <row r="598" spans="1:40" ht="15.75" customHeight="1">
      <c r="A598" s="512"/>
      <c r="B598" s="512"/>
      <c r="C598" s="512"/>
      <c r="D598" s="512"/>
      <c r="E598" s="512"/>
      <c r="F598" s="512"/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/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</row>
    <row r="599" spans="1:40" ht="15.75" customHeight="1">
      <c r="A599" s="512"/>
      <c r="B599" s="512"/>
      <c r="C599" s="512"/>
      <c r="D599" s="512"/>
      <c r="E599" s="512"/>
      <c r="F599" s="512"/>
      <c r="G599" s="512"/>
      <c r="H599" s="512"/>
      <c r="I599" s="512"/>
      <c r="J599" s="512"/>
      <c r="K599" s="512"/>
      <c r="L599" s="512"/>
      <c r="M599" s="512"/>
      <c r="N599" s="512"/>
      <c r="O599" s="512"/>
      <c r="P599" s="512"/>
      <c r="Q599" s="512"/>
      <c r="R599" s="512"/>
      <c r="S599" s="512"/>
      <c r="T599" s="512"/>
      <c r="U599" s="512"/>
      <c r="V599" s="512"/>
      <c r="W599" s="512"/>
      <c r="X599" s="512"/>
      <c r="Y599" s="512"/>
      <c r="Z599" s="512"/>
      <c r="AA599" s="512"/>
      <c r="AB599" s="512"/>
      <c r="AC599" s="512"/>
      <c r="AD599" s="512"/>
      <c r="AE599" s="512"/>
      <c r="AF599" s="512"/>
      <c r="AG599" s="512"/>
      <c r="AH599" s="512"/>
      <c r="AI599" s="512"/>
      <c r="AJ599" s="512"/>
      <c r="AK599" s="512"/>
      <c r="AL599" s="512"/>
      <c r="AM599" s="512"/>
      <c r="AN599" s="512"/>
    </row>
    <row r="600" spans="1:40" ht="15.75" customHeight="1">
      <c r="A600" s="512"/>
      <c r="B600" s="512"/>
      <c r="C600" s="512"/>
      <c r="D600" s="512"/>
      <c r="E600" s="512"/>
      <c r="F600" s="512"/>
      <c r="G600" s="512"/>
      <c r="H600" s="512"/>
      <c r="I600" s="512"/>
      <c r="J600" s="512"/>
      <c r="K600" s="512"/>
      <c r="L600" s="512"/>
      <c r="M600" s="512"/>
      <c r="N600" s="512"/>
      <c r="O600" s="512"/>
      <c r="P600" s="512"/>
      <c r="Q600" s="512"/>
      <c r="R600" s="512"/>
      <c r="S600" s="512"/>
      <c r="T600" s="512"/>
      <c r="U600" s="512"/>
      <c r="V600" s="512"/>
      <c r="W600" s="512"/>
      <c r="X600" s="512"/>
      <c r="Y600" s="512"/>
      <c r="Z600" s="512"/>
      <c r="AA600" s="512"/>
      <c r="AB600" s="512"/>
      <c r="AC600" s="512"/>
      <c r="AD600" s="512"/>
      <c r="AE600" s="512"/>
      <c r="AF600" s="512"/>
      <c r="AG600" s="512"/>
      <c r="AH600" s="512"/>
      <c r="AI600" s="512"/>
      <c r="AJ600" s="512"/>
      <c r="AK600" s="512"/>
      <c r="AL600" s="512"/>
      <c r="AM600" s="512"/>
      <c r="AN600" s="512"/>
    </row>
    <row r="601" spans="1:40" ht="15.75" customHeight="1">
      <c r="A601" s="512"/>
      <c r="B601" s="512"/>
      <c r="C601" s="512"/>
      <c r="D601" s="512"/>
      <c r="E601" s="512"/>
      <c r="F601" s="512"/>
      <c r="G601" s="512"/>
      <c r="H601" s="512"/>
      <c r="I601" s="512"/>
      <c r="J601" s="512"/>
      <c r="K601" s="512"/>
      <c r="L601" s="512"/>
      <c r="M601" s="512"/>
      <c r="N601" s="512"/>
      <c r="O601" s="512"/>
      <c r="P601" s="512"/>
      <c r="Q601" s="512"/>
      <c r="R601" s="512"/>
      <c r="S601" s="512"/>
      <c r="T601" s="512"/>
      <c r="U601" s="512"/>
      <c r="V601" s="512"/>
      <c r="W601" s="512"/>
      <c r="X601" s="512"/>
      <c r="Y601" s="512"/>
      <c r="Z601" s="512"/>
      <c r="AA601" s="512"/>
      <c r="AB601" s="512"/>
      <c r="AC601" s="512"/>
      <c r="AD601" s="512"/>
      <c r="AE601" s="512"/>
      <c r="AF601" s="512"/>
      <c r="AG601" s="512"/>
      <c r="AH601" s="512"/>
      <c r="AI601" s="512"/>
      <c r="AJ601" s="512"/>
      <c r="AK601" s="512"/>
      <c r="AL601" s="512"/>
      <c r="AM601" s="512"/>
      <c r="AN601" s="512"/>
    </row>
    <row r="602" spans="1:40" ht="15.75" customHeight="1">
      <c r="A602" s="512"/>
      <c r="B602" s="512"/>
      <c r="C602" s="512"/>
      <c r="D602" s="512"/>
      <c r="E602" s="512"/>
      <c r="F602" s="512"/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/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</row>
    <row r="603" spans="1:40" ht="15.75" customHeight="1">
      <c r="A603" s="512"/>
      <c r="B603" s="512"/>
      <c r="C603" s="512"/>
      <c r="D603" s="512"/>
      <c r="E603" s="512"/>
      <c r="F603" s="512"/>
      <c r="G603" s="512"/>
      <c r="H603" s="512"/>
      <c r="I603" s="512"/>
      <c r="J603" s="512"/>
      <c r="K603" s="512"/>
      <c r="L603" s="512"/>
      <c r="M603" s="512"/>
      <c r="N603" s="512"/>
      <c r="O603" s="512"/>
      <c r="P603" s="512"/>
      <c r="Q603" s="512"/>
      <c r="R603" s="512"/>
      <c r="S603" s="512"/>
      <c r="T603" s="512"/>
      <c r="U603" s="512"/>
      <c r="V603" s="512"/>
      <c r="W603" s="512"/>
      <c r="X603" s="512"/>
      <c r="Y603" s="512"/>
      <c r="Z603" s="512"/>
      <c r="AA603" s="512"/>
      <c r="AB603" s="512"/>
      <c r="AC603" s="512"/>
      <c r="AD603" s="512"/>
      <c r="AE603" s="512"/>
      <c r="AF603" s="512"/>
      <c r="AG603" s="512"/>
      <c r="AH603" s="512"/>
      <c r="AI603" s="512"/>
      <c r="AJ603" s="512"/>
      <c r="AK603" s="512"/>
      <c r="AL603" s="512"/>
      <c r="AM603" s="512"/>
      <c r="AN603" s="512"/>
    </row>
    <row r="604" spans="1:40" ht="15.75" customHeight="1">
      <c r="A604" s="512"/>
      <c r="B604" s="512"/>
      <c r="C604" s="512"/>
      <c r="D604" s="512"/>
      <c r="E604" s="512"/>
      <c r="F604" s="512"/>
      <c r="G604" s="512"/>
      <c r="H604" s="512"/>
      <c r="I604" s="512"/>
      <c r="J604" s="512"/>
      <c r="K604" s="512"/>
      <c r="L604" s="512"/>
      <c r="M604" s="512"/>
      <c r="N604" s="512"/>
      <c r="O604" s="512"/>
      <c r="P604" s="512"/>
      <c r="Q604" s="512"/>
      <c r="R604" s="512"/>
      <c r="S604" s="512"/>
      <c r="T604" s="512"/>
      <c r="U604" s="512"/>
      <c r="V604" s="512"/>
      <c r="W604" s="512"/>
      <c r="X604" s="512"/>
      <c r="Y604" s="512"/>
      <c r="Z604" s="512"/>
      <c r="AA604" s="512"/>
      <c r="AB604" s="512"/>
      <c r="AC604" s="512"/>
      <c r="AD604" s="512"/>
      <c r="AE604" s="512"/>
      <c r="AF604" s="512"/>
      <c r="AG604" s="512"/>
      <c r="AH604" s="512"/>
      <c r="AI604" s="512"/>
      <c r="AJ604" s="512"/>
      <c r="AK604" s="512"/>
      <c r="AL604" s="512"/>
      <c r="AM604" s="512"/>
      <c r="AN604" s="512"/>
    </row>
    <row r="605" spans="1:40" ht="15.75" customHeight="1">
      <c r="A605" s="512"/>
      <c r="B605" s="512"/>
      <c r="C605" s="512"/>
      <c r="D605" s="512"/>
      <c r="E605" s="512"/>
      <c r="F605" s="512"/>
      <c r="G605" s="512"/>
      <c r="H605" s="512"/>
      <c r="I605" s="512"/>
      <c r="J605" s="512"/>
      <c r="K605" s="512"/>
      <c r="L605" s="512"/>
      <c r="M605" s="512"/>
      <c r="N605" s="512"/>
      <c r="O605" s="512"/>
      <c r="P605" s="512"/>
      <c r="Q605" s="512"/>
      <c r="R605" s="512"/>
      <c r="S605" s="512"/>
      <c r="T605" s="512"/>
      <c r="U605" s="512"/>
      <c r="V605" s="512"/>
      <c r="W605" s="512"/>
      <c r="X605" s="512"/>
      <c r="Y605" s="512"/>
      <c r="Z605" s="512"/>
      <c r="AA605" s="512"/>
      <c r="AB605" s="512"/>
      <c r="AC605" s="512"/>
      <c r="AD605" s="512"/>
      <c r="AE605" s="512"/>
      <c r="AF605" s="512"/>
      <c r="AG605" s="512"/>
      <c r="AH605" s="512"/>
      <c r="AI605" s="512"/>
      <c r="AJ605" s="512"/>
      <c r="AK605" s="512"/>
      <c r="AL605" s="512"/>
      <c r="AM605" s="512"/>
      <c r="AN605" s="512"/>
    </row>
    <row r="606" spans="1:40" ht="15.75" customHeight="1">
      <c r="A606" s="512"/>
      <c r="B606" s="512"/>
      <c r="C606" s="512"/>
      <c r="D606" s="512"/>
      <c r="E606" s="512"/>
      <c r="F606" s="512"/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/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</row>
    <row r="607" spans="1:40" ht="15.75" customHeight="1">
      <c r="A607" s="512"/>
      <c r="B607" s="512"/>
      <c r="C607" s="512"/>
      <c r="D607" s="512"/>
      <c r="E607" s="512"/>
      <c r="F607" s="512"/>
      <c r="G607" s="512"/>
      <c r="H607" s="512"/>
      <c r="I607" s="512"/>
      <c r="J607" s="512"/>
      <c r="K607" s="512"/>
      <c r="L607" s="512"/>
      <c r="M607" s="512"/>
      <c r="N607" s="512"/>
      <c r="O607" s="512"/>
      <c r="P607" s="512"/>
      <c r="Q607" s="512"/>
      <c r="R607" s="512"/>
      <c r="S607" s="512"/>
      <c r="T607" s="512"/>
      <c r="U607" s="512"/>
      <c r="V607" s="512"/>
      <c r="W607" s="512"/>
      <c r="X607" s="512"/>
      <c r="Y607" s="512"/>
      <c r="Z607" s="512"/>
      <c r="AA607" s="512"/>
      <c r="AB607" s="512"/>
      <c r="AC607" s="512"/>
      <c r="AD607" s="512"/>
      <c r="AE607" s="512"/>
      <c r="AF607" s="512"/>
      <c r="AG607" s="512"/>
      <c r="AH607" s="512"/>
      <c r="AI607" s="512"/>
      <c r="AJ607" s="512"/>
      <c r="AK607" s="512"/>
      <c r="AL607" s="512"/>
      <c r="AM607" s="512"/>
      <c r="AN607" s="512"/>
    </row>
    <row r="608" spans="1:40" ht="15.75" customHeight="1">
      <c r="A608" s="512"/>
      <c r="B608" s="512"/>
      <c r="C608" s="512"/>
      <c r="D608" s="512"/>
      <c r="E608" s="512"/>
      <c r="F608" s="512"/>
      <c r="G608" s="512"/>
      <c r="H608" s="512"/>
      <c r="I608" s="512"/>
      <c r="J608" s="512"/>
      <c r="K608" s="512"/>
      <c r="L608" s="512"/>
      <c r="M608" s="512"/>
      <c r="N608" s="512"/>
      <c r="O608" s="512"/>
      <c r="P608" s="512"/>
      <c r="Q608" s="512"/>
      <c r="R608" s="512"/>
      <c r="S608" s="512"/>
      <c r="T608" s="512"/>
      <c r="U608" s="512"/>
      <c r="V608" s="512"/>
      <c r="W608" s="512"/>
      <c r="X608" s="512"/>
      <c r="Y608" s="512"/>
      <c r="Z608" s="512"/>
      <c r="AA608" s="512"/>
      <c r="AB608" s="512"/>
      <c r="AC608" s="512"/>
      <c r="AD608" s="512"/>
      <c r="AE608" s="512"/>
      <c r="AF608" s="512"/>
      <c r="AG608" s="512"/>
      <c r="AH608" s="512"/>
      <c r="AI608" s="512"/>
      <c r="AJ608" s="512"/>
      <c r="AK608" s="512"/>
      <c r="AL608" s="512"/>
      <c r="AM608" s="512"/>
      <c r="AN608" s="512"/>
    </row>
    <row r="609" spans="1:40" ht="15.75" customHeight="1">
      <c r="A609" s="512"/>
      <c r="B609" s="512"/>
      <c r="C609" s="512"/>
      <c r="D609" s="512"/>
      <c r="E609" s="512"/>
      <c r="F609" s="512"/>
      <c r="G609" s="512"/>
      <c r="H609" s="512"/>
      <c r="I609" s="512"/>
      <c r="J609" s="512"/>
      <c r="K609" s="512"/>
      <c r="L609" s="512"/>
      <c r="M609" s="512"/>
      <c r="N609" s="512"/>
      <c r="O609" s="512"/>
      <c r="P609" s="512"/>
      <c r="Q609" s="512"/>
      <c r="R609" s="512"/>
      <c r="S609" s="512"/>
      <c r="T609" s="512"/>
      <c r="U609" s="512"/>
      <c r="V609" s="512"/>
      <c r="W609" s="512"/>
      <c r="X609" s="512"/>
      <c r="Y609" s="512"/>
      <c r="Z609" s="512"/>
      <c r="AA609" s="512"/>
      <c r="AB609" s="512"/>
      <c r="AC609" s="512"/>
      <c r="AD609" s="512"/>
      <c r="AE609" s="512"/>
      <c r="AF609" s="512"/>
      <c r="AG609" s="512"/>
      <c r="AH609" s="512"/>
      <c r="AI609" s="512"/>
      <c r="AJ609" s="512"/>
      <c r="AK609" s="512"/>
      <c r="AL609" s="512"/>
      <c r="AM609" s="512"/>
      <c r="AN609" s="512"/>
    </row>
    <row r="610" spans="1:40" ht="15.75" customHeight="1">
      <c r="A610" s="512"/>
      <c r="B610" s="512"/>
      <c r="C610" s="512"/>
      <c r="D610" s="512"/>
      <c r="E610" s="512"/>
      <c r="F610" s="512"/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/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</row>
    <row r="611" spans="1:40" ht="15.75" customHeight="1">
      <c r="A611" s="512"/>
      <c r="B611" s="512"/>
      <c r="C611" s="512"/>
      <c r="D611" s="512"/>
      <c r="E611" s="512"/>
      <c r="F611" s="512"/>
      <c r="G611" s="512"/>
      <c r="H611" s="512"/>
      <c r="I611" s="512"/>
      <c r="J611" s="512"/>
      <c r="K611" s="512"/>
      <c r="L611" s="512"/>
      <c r="M611" s="512"/>
      <c r="N611" s="512"/>
      <c r="O611" s="512"/>
      <c r="P611" s="512"/>
      <c r="Q611" s="512"/>
      <c r="R611" s="512"/>
      <c r="S611" s="512"/>
      <c r="T611" s="512"/>
      <c r="U611" s="512"/>
      <c r="V611" s="512"/>
      <c r="W611" s="512"/>
      <c r="X611" s="512"/>
      <c r="Y611" s="512"/>
      <c r="Z611" s="512"/>
      <c r="AA611" s="512"/>
      <c r="AB611" s="512"/>
      <c r="AC611" s="512"/>
      <c r="AD611" s="512"/>
      <c r="AE611" s="512"/>
      <c r="AF611" s="512"/>
      <c r="AG611" s="512"/>
      <c r="AH611" s="512"/>
      <c r="AI611" s="512"/>
      <c r="AJ611" s="512"/>
      <c r="AK611" s="512"/>
      <c r="AL611" s="512"/>
      <c r="AM611" s="512"/>
      <c r="AN611" s="512"/>
    </row>
    <row r="612" spans="1:40" ht="15.75" customHeight="1">
      <c r="A612" s="512"/>
      <c r="B612" s="512"/>
      <c r="C612" s="512"/>
      <c r="D612" s="512"/>
      <c r="E612" s="512"/>
      <c r="F612" s="512"/>
      <c r="G612" s="512"/>
      <c r="H612" s="512"/>
      <c r="I612" s="512"/>
      <c r="J612" s="512"/>
      <c r="K612" s="512"/>
      <c r="L612" s="512"/>
      <c r="M612" s="512"/>
      <c r="N612" s="512"/>
      <c r="O612" s="512"/>
      <c r="P612" s="512"/>
      <c r="Q612" s="512"/>
      <c r="R612" s="512"/>
      <c r="S612" s="512"/>
      <c r="T612" s="512"/>
      <c r="U612" s="512"/>
      <c r="V612" s="512"/>
      <c r="W612" s="512"/>
      <c r="X612" s="512"/>
      <c r="Y612" s="512"/>
      <c r="Z612" s="512"/>
      <c r="AA612" s="512"/>
      <c r="AB612" s="512"/>
      <c r="AC612" s="512"/>
      <c r="AD612" s="512"/>
      <c r="AE612" s="512"/>
      <c r="AF612" s="512"/>
      <c r="AG612" s="512"/>
      <c r="AH612" s="512"/>
      <c r="AI612" s="512"/>
      <c r="AJ612" s="512"/>
      <c r="AK612" s="512"/>
      <c r="AL612" s="512"/>
      <c r="AM612" s="512"/>
      <c r="AN612" s="512"/>
    </row>
    <row r="613" spans="1:40" ht="15.75" customHeight="1">
      <c r="A613" s="512"/>
      <c r="B613" s="512"/>
      <c r="C613" s="512"/>
      <c r="D613" s="512"/>
      <c r="E613" s="512"/>
      <c r="F613" s="512"/>
      <c r="G613" s="512"/>
      <c r="H613" s="512"/>
      <c r="I613" s="512"/>
      <c r="J613" s="512"/>
      <c r="K613" s="512"/>
      <c r="L613" s="512"/>
      <c r="M613" s="512"/>
      <c r="N613" s="512"/>
      <c r="O613" s="512"/>
      <c r="P613" s="512"/>
      <c r="Q613" s="512"/>
      <c r="R613" s="512"/>
      <c r="S613" s="512"/>
      <c r="T613" s="512"/>
      <c r="U613" s="512"/>
      <c r="V613" s="512"/>
      <c r="W613" s="512"/>
      <c r="X613" s="512"/>
      <c r="Y613" s="512"/>
      <c r="Z613" s="512"/>
      <c r="AA613" s="512"/>
      <c r="AB613" s="512"/>
      <c r="AC613" s="512"/>
      <c r="AD613" s="512"/>
      <c r="AE613" s="512"/>
      <c r="AF613" s="512"/>
      <c r="AG613" s="512"/>
      <c r="AH613" s="512"/>
      <c r="AI613" s="512"/>
      <c r="AJ613" s="512"/>
      <c r="AK613" s="512"/>
      <c r="AL613" s="512"/>
      <c r="AM613" s="512"/>
      <c r="AN613" s="512"/>
    </row>
    <row r="614" spans="1:40" ht="15.75" customHeight="1">
      <c r="A614" s="512"/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/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</row>
    <row r="615" spans="1:40" ht="15.75" customHeight="1">
      <c r="A615" s="512"/>
      <c r="B615" s="512"/>
      <c r="C615" s="512"/>
      <c r="D615" s="512"/>
      <c r="E615" s="512"/>
      <c r="F615" s="512"/>
      <c r="G615" s="512"/>
      <c r="H615" s="512"/>
      <c r="I615" s="512"/>
      <c r="J615" s="512"/>
      <c r="K615" s="512"/>
      <c r="L615" s="512"/>
      <c r="M615" s="512"/>
      <c r="N615" s="512"/>
      <c r="O615" s="512"/>
      <c r="P615" s="512"/>
      <c r="Q615" s="512"/>
      <c r="R615" s="512"/>
      <c r="S615" s="512"/>
      <c r="T615" s="512"/>
      <c r="U615" s="512"/>
      <c r="V615" s="512"/>
      <c r="W615" s="512"/>
      <c r="X615" s="512"/>
      <c r="Y615" s="512"/>
      <c r="Z615" s="512"/>
      <c r="AA615" s="512"/>
      <c r="AB615" s="512"/>
      <c r="AC615" s="512"/>
      <c r="AD615" s="512"/>
      <c r="AE615" s="512"/>
      <c r="AF615" s="512"/>
      <c r="AG615" s="512"/>
      <c r="AH615" s="512"/>
      <c r="AI615" s="512"/>
      <c r="AJ615" s="512"/>
      <c r="AK615" s="512"/>
      <c r="AL615" s="512"/>
      <c r="AM615" s="512"/>
      <c r="AN615" s="512"/>
    </row>
    <row r="616" spans="1:40" ht="15.75" customHeight="1">
      <c r="A616" s="512"/>
      <c r="B616" s="512"/>
      <c r="C616" s="512"/>
      <c r="D616" s="512"/>
      <c r="E616" s="512"/>
      <c r="F616" s="512"/>
      <c r="G616" s="512"/>
      <c r="H616" s="512"/>
      <c r="I616" s="512"/>
      <c r="J616" s="512"/>
      <c r="K616" s="512"/>
      <c r="L616" s="512"/>
      <c r="M616" s="512"/>
      <c r="N616" s="512"/>
      <c r="O616" s="512"/>
      <c r="P616" s="512"/>
      <c r="Q616" s="512"/>
      <c r="R616" s="512"/>
      <c r="S616" s="512"/>
      <c r="T616" s="512"/>
      <c r="U616" s="512"/>
      <c r="V616" s="512"/>
      <c r="W616" s="512"/>
      <c r="X616" s="512"/>
      <c r="Y616" s="512"/>
      <c r="Z616" s="512"/>
      <c r="AA616" s="512"/>
      <c r="AB616" s="512"/>
      <c r="AC616" s="512"/>
      <c r="AD616" s="512"/>
      <c r="AE616" s="512"/>
      <c r="AF616" s="512"/>
      <c r="AG616" s="512"/>
      <c r="AH616" s="512"/>
      <c r="AI616" s="512"/>
      <c r="AJ616" s="512"/>
      <c r="AK616" s="512"/>
      <c r="AL616" s="512"/>
      <c r="AM616" s="512"/>
      <c r="AN616" s="512"/>
    </row>
    <row r="617" spans="1:40" ht="15.75" customHeight="1">
      <c r="A617" s="512"/>
      <c r="B617" s="512"/>
      <c r="C617" s="512"/>
      <c r="D617" s="512"/>
      <c r="E617" s="512"/>
      <c r="F617" s="512"/>
      <c r="G617" s="512"/>
      <c r="H617" s="512"/>
      <c r="I617" s="512"/>
      <c r="J617" s="512"/>
      <c r="K617" s="512"/>
      <c r="L617" s="512"/>
      <c r="M617" s="512"/>
      <c r="N617" s="512"/>
      <c r="O617" s="512"/>
      <c r="P617" s="512"/>
      <c r="Q617" s="512"/>
      <c r="R617" s="512"/>
      <c r="S617" s="512"/>
      <c r="T617" s="512"/>
      <c r="U617" s="512"/>
      <c r="V617" s="512"/>
      <c r="W617" s="512"/>
      <c r="X617" s="512"/>
      <c r="Y617" s="512"/>
      <c r="Z617" s="512"/>
      <c r="AA617" s="512"/>
      <c r="AB617" s="512"/>
      <c r="AC617" s="512"/>
      <c r="AD617" s="512"/>
      <c r="AE617" s="512"/>
      <c r="AF617" s="512"/>
      <c r="AG617" s="512"/>
      <c r="AH617" s="512"/>
      <c r="AI617" s="512"/>
      <c r="AJ617" s="512"/>
      <c r="AK617" s="512"/>
      <c r="AL617" s="512"/>
      <c r="AM617" s="512"/>
      <c r="AN617" s="512"/>
    </row>
    <row r="618" spans="1:40" ht="15.75" customHeight="1">
      <c r="A618" s="512"/>
      <c r="B618" s="512"/>
      <c r="C618" s="512"/>
      <c r="D618" s="512"/>
      <c r="E618" s="512"/>
      <c r="F618" s="512"/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/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</row>
    <row r="619" spans="1:40" ht="15.75" customHeight="1">
      <c r="A619" s="512"/>
      <c r="B619" s="512"/>
      <c r="C619" s="512"/>
      <c r="D619" s="512"/>
      <c r="E619" s="512"/>
      <c r="F619" s="512"/>
      <c r="G619" s="512"/>
      <c r="H619" s="512"/>
      <c r="I619" s="512"/>
      <c r="J619" s="512"/>
      <c r="K619" s="512"/>
      <c r="L619" s="512"/>
      <c r="M619" s="512"/>
      <c r="N619" s="512"/>
      <c r="O619" s="512"/>
      <c r="P619" s="512"/>
      <c r="Q619" s="512"/>
      <c r="R619" s="512"/>
      <c r="S619" s="512"/>
      <c r="T619" s="512"/>
      <c r="U619" s="512"/>
      <c r="V619" s="512"/>
      <c r="W619" s="512"/>
      <c r="X619" s="512"/>
      <c r="Y619" s="512"/>
      <c r="Z619" s="512"/>
      <c r="AA619" s="512"/>
      <c r="AB619" s="512"/>
      <c r="AC619" s="512"/>
      <c r="AD619" s="512"/>
      <c r="AE619" s="512"/>
      <c r="AF619" s="512"/>
      <c r="AG619" s="512"/>
      <c r="AH619" s="512"/>
      <c r="AI619" s="512"/>
      <c r="AJ619" s="512"/>
      <c r="AK619" s="512"/>
      <c r="AL619" s="512"/>
      <c r="AM619" s="512"/>
      <c r="AN619" s="512"/>
    </row>
    <row r="620" spans="1:40" ht="15.75" customHeight="1">
      <c r="A620" s="512"/>
      <c r="B620" s="512"/>
      <c r="C620" s="512"/>
      <c r="D620" s="512"/>
      <c r="E620" s="512"/>
      <c r="F620" s="512"/>
      <c r="G620" s="512"/>
      <c r="H620" s="512"/>
      <c r="I620" s="512"/>
      <c r="J620" s="512"/>
      <c r="K620" s="512"/>
      <c r="L620" s="512"/>
      <c r="M620" s="512"/>
      <c r="N620" s="512"/>
      <c r="O620" s="512"/>
      <c r="P620" s="512"/>
      <c r="Q620" s="512"/>
      <c r="R620" s="512"/>
      <c r="S620" s="512"/>
      <c r="T620" s="512"/>
      <c r="U620" s="512"/>
      <c r="V620" s="512"/>
      <c r="W620" s="512"/>
      <c r="X620" s="512"/>
      <c r="Y620" s="512"/>
      <c r="Z620" s="512"/>
      <c r="AA620" s="512"/>
      <c r="AB620" s="512"/>
      <c r="AC620" s="512"/>
      <c r="AD620" s="512"/>
      <c r="AE620" s="512"/>
      <c r="AF620" s="512"/>
      <c r="AG620" s="512"/>
      <c r="AH620" s="512"/>
      <c r="AI620" s="512"/>
      <c r="AJ620" s="512"/>
      <c r="AK620" s="512"/>
      <c r="AL620" s="512"/>
      <c r="AM620" s="512"/>
      <c r="AN620" s="512"/>
    </row>
    <row r="621" spans="1:40" ht="15.75" customHeight="1">
      <c r="A621" s="512"/>
      <c r="B621" s="512"/>
      <c r="C621" s="512"/>
      <c r="D621" s="512"/>
      <c r="E621" s="512"/>
      <c r="F621" s="512"/>
      <c r="G621" s="512"/>
      <c r="H621" s="512"/>
      <c r="I621" s="512"/>
      <c r="J621" s="512"/>
      <c r="K621" s="512"/>
      <c r="L621" s="512"/>
      <c r="M621" s="512"/>
      <c r="N621" s="512"/>
      <c r="O621" s="512"/>
      <c r="P621" s="512"/>
      <c r="Q621" s="512"/>
      <c r="R621" s="512"/>
      <c r="S621" s="512"/>
      <c r="T621" s="512"/>
      <c r="U621" s="512"/>
      <c r="V621" s="512"/>
      <c r="W621" s="512"/>
      <c r="X621" s="512"/>
      <c r="Y621" s="512"/>
      <c r="Z621" s="512"/>
      <c r="AA621" s="512"/>
      <c r="AB621" s="512"/>
      <c r="AC621" s="512"/>
      <c r="AD621" s="512"/>
      <c r="AE621" s="512"/>
      <c r="AF621" s="512"/>
      <c r="AG621" s="512"/>
      <c r="AH621" s="512"/>
      <c r="AI621" s="512"/>
      <c r="AJ621" s="512"/>
      <c r="AK621" s="512"/>
      <c r="AL621" s="512"/>
      <c r="AM621" s="512"/>
      <c r="AN621" s="512"/>
    </row>
    <row r="622" spans="1:40" ht="15.75" customHeight="1">
      <c r="A622" s="512"/>
      <c r="B622" s="512"/>
      <c r="C622" s="512"/>
      <c r="D622" s="512"/>
      <c r="E622" s="512"/>
      <c r="F622" s="512"/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/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</row>
    <row r="623" spans="1:40" ht="15.75" customHeight="1">
      <c r="A623" s="512"/>
      <c r="B623" s="512"/>
      <c r="C623" s="512"/>
      <c r="D623" s="512"/>
      <c r="E623" s="512"/>
      <c r="F623" s="512"/>
      <c r="G623" s="512"/>
      <c r="H623" s="512"/>
      <c r="I623" s="512"/>
      <c r="J623" s="512"/>
      <c r="K623" s="512"/>
      <c r="L623" s="512"/>
      <c r="M623" s="512"/>
      <c r="N623" s="512"/>
      <c r="O623" s="512"/>
      <c r="P623" s="512"/>
      <c r="Q623" s="512"/>
      <c r="R623" s="512"/>
      <c r="S623" s="512"/>
      <c r="T623" s="512"/>
      <c r="U623" s="512"/>
      <c r="V623" s="512"/>
      <c r="W623" s="512"/>
      <c r="X623" s="512"/>
      <c r="Y623" s="512"/>
      <c r="Z623" s="512"/>
      <c r="AA623" s="512"/>
      <c r="AB623" s="512"/>
      <c r="AC623" s="512"/>
      <c r="AD623" s="512"/>
      <c r="AE623" s="512"/>
      <c r="AF623" s="512"/>
      <c r="AG623" s="512"/>
      <c r="AH623" s="512"/>
      <c r="AI623" s="512"/>
      <c r="AJ623" s="512"/>
      <c r="AK623" s="512"/>
      <c r="AL623" s="512"/>
      <c r="AM623" s="512"/>
      <c r="AN623" s="512"/>
    </row>
    <row r="624" spans="1:40" ht="15.75" customHeight="1">
      <c r="A624" s="512"/>
      <c r="B624" s="512"/>
      <c r="C624" s="512"/>
      <c r="D624" s="512"/>
      <c r="E624" s="512"/>
      <c r="F624" s="512"/>
      <c r="G624" s="512"/>
      <c r="H624" s="512"/>
      <c r="I624" s="512"/>
      <c r="J624" s="512"/>
      <c r="K624" s="512"/>
      <c r="L624" s="512"/>
      <c r="M624" s="512"/>
      <c r="N624" s="512"/>
      <c r="O624" s="512"/>
      <c r="P624" s="512"/>
      <c r="Q624" s="512"/>
      <c r="R624" s="512"/>
      <c r="S624" s="512"/>
      <c r="T624" s="512"/>
      <c r="U624" s="512"/>
      <c r="V624" s="512"/>
      <c r="W624" s="512"/>
      <c r="X624" s="512"/>
      <c r="Y624" s="512"/>
      <c r="Z624" s="512"/>
      <c r="AA624" s="512"/>
      <c r="AB624" s="512"/>
      <c r="AC624" s="512"/>
      <c r="AD624" s="512"/>
      <c r="AE624" s="512"/>
      <c r="AF624" s="512"/>
      <c r="AG624" s="512"/>
      <c r="AH624" s="512"/>
      <c r="AI624" s="512"/>
      <c r="AJ624" s="512"/>
      <c r="AK624" s="512"/>
      <c r="AL624" s="512"/>
      <c r="AM624" s="512"/>
      <c r="AN624" s="512"/>
    </row>
    <row r="625" spans="1:40" ht="15.75" customHeight="1">
      <c r="A625" s="512"/>
      <c r="B625" s="512"/>
      <c r="C625" s="512"/>
      <c r="D625" s="512"/>
      <c r="E625" s="512"/>
      <c r="F625" s="512"/>
      <c r="G625" s="512"/>
      <c r="H625" s="512"/>
      <c r="I625" s="512"/>
      <c r="J625" s="512"/>
      <c r="K625" s="512"/>
      <c r="L625" s="512"/>
      <c r="M625" s="512"/>
      <c r="N625" s="512"/>
      <c r="O625" s="512"/>
      <c r="P625" s="512"/>
      <c r="Q625" s="512"/>
      <c r="R625" s="512"/>
      <c r="S625" s="512"/>
      <c r="T625" s="512"/>
      <c r="U625" s="512"/>
      <c r="V625" s="512"/>
      <c r="W625" s="512"/>
      <c r="X625" s="512"/>
      <c r="Y625" s="512"/>
      <c r="Z625" s="512"/>
      <c r="AA625" s="512"/>
      <c r="AB625" s="512"/>
      <c r="AC625" s="512"/>
      <c r="AD625" s="512"/>
      <c r="AE625" s="512"/>
      <c r="AF625" s="512"/>
      <c r="AG625" s="512"/>
      <c r="AH625" s="512"/>
      <c r="AI625" s="512"/>
      <c r="AJ625" s="512"/>
      <c r="AK625" s="512"/>
      <c r="AL625" s="512"/>
      <c r="AM625" s="512"/>
      <c r="AN625" s="512"/>
    </row>
    <row r="626" spans="1:40" ht="15.75" customHeight="1">
      <c r="A626" s="512"/>
      <c r="B626" s="512"/>
      <c r="C626" s="512"/>
      <c r="D626" s="512"/>
      <c r="E626" s="512"/>
      <c r="F626" s="512"/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/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</row>
    <row r="627" spans="1:40" ht="15.75" customHeight="1">
      <c r="A627" s="512"/>
      <c r="B627" s="512"/>
      <c r="C627" s="512"/>
      <c r="D627" s="512"/>
      <c r="E627" s="512"/>
      <c r="F627" s="512"/>
      <c r="G627" s="512"/>
      <c r="H627" s="512"/>
      <c r="I627" s="512"/>
      <c r="J627" s="512"/>
      <c r="K627" s="512"/>
      <c r="L627" s="512"/>
      <c r="M627" s="512"/>
      <c r="N627" s="512"/>
      <c r="O627" s="512"/>
      <c r="P627" s="512"/>
      <c r="Q627" s="512"/>
      <c r="R627" s="512"/>
      <c r="S627" s="512"/>
      <c r="T627" s="512"/>
      <c r="U627" s="512"/>
      <c r="V627" s="512"/>
      <c r="W627" s="512"/>
      <c r="X627" s="512"/>
      <c r="Y627" s="512"/>
      <c r="Z627" s="512"/>
      <c r="AA627" s="512"/>
      <c r="AB627" s="512"/>
      <c r="AC627" s="512"/>
      <c r="AD627" s="512"/>
      <c r="AE627" s="512"/>
      <c r="AF627" s="512"/>
      <c r="AG627" s="512"/>
      <c r="AH627" s="512"/>
      <c r="AI627" s="512"/>
      <c r="AJ627" s="512"/>
      <c r="AK627" s="512"/>
      <c r="AL627" s="512"/>
      <c r="AM627" s="512"/>
      <c r="AN627" s="512"/>
    </row>
    <row r="628" spans="1:40" ht="15.75" customHeight="1">
      <c r="A628" s="512"/>
      <c r="B628" s="512"/>
      <c r="C628" s="512"/>
      <c r="D628" s="512"/>
      <c r="E628" s="512"/>
      <c r="F628" s="512"/>
      <c r="G628" s="512"/>
      <c r="H628" s="512"/>
      <c r="I628" s="512"/>
      <c r="J628" s="512"/>
      <c r="K628" s="512"/>
      <c r="L628" s="512"/>
      <c r="M628" s="512"/>
      <c r="N628" s="512"/>
      <c r="O628" s="512"/>
      <c r="P628" s="512"/>
      <c r="Q628" s="512"/>
      <c r="R628" s="512"/>
      <c r="S628" s="512"/>
      <c r="T628" s="512"/>
      <c r="U628" s="512"/>
      <c r="V628" s="512"/>
      <c r="W628" s="512"/>
      <c r="X628" s="512"/>
      <c r="Y628" s="512"/>
      <c r="Z628" s="512"/>
      <c r="AA628" s="512"/>
      <c r="AB628" s="512"/>
      <c r="AC628" s="512"/>
      <c r="AD628" s="512"/>
      <c r="AE628" s="512"/>
      <c r="AF628" s="512"/>
      <c r="AG628" s="512"/>
      <c r="AH628" s="512"/>
      <c r="AI628" s="512"/>
      <c r="AJ628" s="512"/>
      <c r="AK628" s="512"/>
      <c r="AL628" s="512"/>
      <c r="AM628" s="512"/>
      <c r="AN628" s="512"/>
    </row>
    <row r="629" spans="1:40" ht="15.75" customHeight="1">
      <c r="A629" s="512"/>
      <c r="B629" s="512"/>
      <c r="C629" s="512"/>
      <c r="D629" s="512"/>
      <c r="E629" s="512"/>
      <c r="F629" s="512"/>
      <c r="G629" s="512"/>
      <c r="H629" s="512"/>
      <c r="I629" s="512"/>
      <c r="J629" s="512"/>
      <c r="K629" s="512"/>
      <c r="L629" s="512"/>
      <c r="M629" s="512"/>
      <c r="N629" s="512"/>
      <c r="O629" s="512"/>
      <c r="P629" s="512"/>
      <c r="Q629" s="512"/>
      <c r="R629" s="512"/>
      <c r="S629" s="512"/>
      <c r="T629" s="512"/>
      <c r="U629" s="512"/>
      <c r="V629" s="512"/>
      <c r="W629" s="512"/>
      <c r="X629" s="512"/>
      <c r="Y629" s="512"/>
      <c r="Z629" s="512"/>
      <c r="AA629" s="512"/>
      <c r="AB629" s="512"/>
      <c r="AC629" s="512"/>
      <c r="AD629" s="512"/>
      <c r="AE629" s="512"/>
      <c r="AF629" s="512"/>
      <c r="AG629" s="512"/>
      <c r="AH629" s="512"/>
      <c r="AI629" s="512"/>
      <c r="AJ629" s="512"/>
      <c r="AK629" s="512"/>
      <c r="AL629" s="512"/>
      <c r="AM629" s="512"/>
      <c r="AN629" s="512"/>
    </row>
    <row r="630" spans="1:40" ht="15.75" customHeight="1">
      <c r="A630" s="512"/>
      <c r="B630" s="512"/>
      <c r="C630" s="512"/>
      <c r="D630" s="512"/>
      <c r="E630" s="512"/>
      <c r="F630" s="512"/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/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</row>
    <row r="631" spans="1:40" ht="15.75" customHeight="1">
      <c r="A631" s="512"/>
      <c r="B631" s="512"/>
      <c r="C631" s="512"/>
      <c r="D631" s="512"/>
      <c r="E631" s="512"/>
      <c r="F631" s="512"/>
      <c r="G631" s="512"/>
      <c r="H631" s="512"/>
      <c r="I631" s="512"/>
      <c r="J631" s="512"/>
      <c r="K631" s="512"/>
      <c r="L631" s="512"/>
      <c r="M631" s="512"/>
      <c r="N631" s="512"/>
      <c r="O631" s="512"/>
      <c r="P631" s="512"/>
      <c r="Q631" s="512"/>
      <c r="R631" s="512"/>
      <c r="S631" s="512"/>
      <c r="T631" s="512"/>
      <c r="U631" s="512"/>
      <c r="V631" s="512"/>
      <c r="W631" s="512"/>
      <c r="X631" s="512"/>
      <c r="Y631" s="512"/>
      <c r="Z631" s="512"/>
      <c r="AA631" s="512"/>
      <c r="AB631" s="512"/>
      <c r="AC631" s="512"/>
      <c r="AD631" s="512"/>
      <c r="AE631" s="512"/>
      <c r="AF631" s="512"/>
      <c r="AG631" s="512"/>
      <c r="AH631" s="512"/>
      <c r="AI631" s="512"/>
      <c r="AJ631" s="512"/>
      <c r="AK631" s="512"/>
      <c r="AL631" s="512"/>
      <c r="AM631" s="512"/>
      <c r="AN631" s="512"/>
    </row>
    <row r="632" spans="1:40" ht="15.75" customHeight="1">
      <c r="A632" s="512"/>
      <c r="B632" s="512"/>
      <c r="C632" s="512"/>
      <c r="D632" s="512"/>
      <c r="E632" s="512"/>
      <c r="F632" s="512"/>
      <c r="G632" s="512"/>
      <c r="H632" s="512"/>
      <c r="I632" s="512"/>
      <c r="J632" s="512"/>
      <c r="K632" s="512"/>
      <c r="L632" s="512"/>
      <c r="M632" s="512"/>
      <c r="N632" s="512"/>
      <c r="O632" s="512"/>
      <c r="P632" s="512"/>
      <c r="Q632" s="512"/>
      <c r="R632" s="512"/>
      <c r="S632" s="512"/>
      <c r="T632" s="512"/>
      <c r="U632" s="512"/>
      <c r="V632" s="512"/>
      <c r="W632" s="512"/>
      <c r="X632" s="512"/>
      <c r="Y632" s="512"/>
      <c r="Z632" s="512"/>
      <c r="AA632" s="512"/>
      <c r="AB632" s="512"/>
      <c r="AC632" s="512"/>
      <c r="AD632" s="512"/>
      <c r="AE632" s="512"/>
      <c r="AF632" s="512"/>
      <c r="AG632" s="512"/>
      <c r="AH632" s="512"/>
      <c r="AI632" s="512"/>
      <c r="AJ632" s="512"/>
      <c r="AK632" s="512"/>
      <c r="AL632" s="512"/>
      <c r="AM632" s="512"/>
      <c r="AN632" s="512"/>
    </row>
    <row r="633" spans="1:40" ht="15.75" customHeight="1">
      <c r="A633" s="512"/>
      <c r="B633" s="512"/>
      <c r="C633" s="512"/>
      <c r="D633" s="512"/>
      <c r="E633" s="512"/>
      <c r="F633" s="512"/>
      <c r="G633" s="512"/>
      <c r="H633" s="512"/>
      <c r="I633" s="512"/>
      <c r="J633" s="512"/>
      <c r="K633" s="512"/>
      <c r="L633" s="512"/>
      <c r="M633" s="512"/>
      <c r="N633" s="512"/>
      <c r="O633" s="512"/>
      <c r="P633" s="512"/>
      <c r="Q633" s="512"/>
      <c r="R633" s="512"/>
      <c r="S633" s="512"/>
      <c r="T633" s="512"/>
      <c r="U633" s="512"/>
      <c r="V633" s="512"/>
      <c r="W633" s="512"/>
      <c r="X633" s="512"/>
      <c r="Y633" s="512"/>
      <c r="Z633" s="512"/>
      <c r="AA633" s="512"/>
      <c r="AB633" s="512"/>
      <c r="AC633" s="512"/>
      <c r="AD633" s="512"/>
      <c r="AE633" s="512"/>
      <c r="AF633" s="512"/>
      <c r="AG633" s="512"/>
      <c r="AH633" s="512"/>
      <c r="AI633" s="512"/>
      <c r="AJ633" s="512"/>
      <c r="AK633" s="512"/>
      <c r="AL633" s="512"/>
      <c r="AM633" s="512"/>
      <c r="AN633" s="512"/>
    </row>
    <row r="634" spans="1:40" ht="15.75" customHeight="1">
      <c r="A634" s="512"/>
      <c r="B634" s="512"/>
      <c r="C634" s="512"/>
      <c r="D634" s="512"/>
      <c r="E634" s="512"/>
      <c r="F634" s="512"/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/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</row>
    <row r="635" spans="1:40" ht="15.75" customHeight="1">
      <c r="A635" s="512"/>
      <c r="B635" s="512"/>
      <c r="C635" s="512"/>
      <c r="D635" s="512"/>
      <c r="E635" s="512"/>
      <c r="F635" s="512"/>
      <c r="G635" s="512"/>
      <c r="H635" s="512"/>
      <c r="I635" s="512"/>
      <c r="J635" s="512"/>
      <c r="K635" s="512"/>
      <c r="L635" s="512"/>
      <c r="M635" s="512"/>
      <c r="N635" s="512"/>
      <c r="O635" s="512"/>
      <c r="P635" s="512"/>
      <c r="Q635" s="512"/>
      <c r="R635" s="512"/>
      <c r="S635" s="512"/>
      <c r="T635" s="512"/>
      <c r="U635" s="512"/>
      <c r="V635" s="512"/>
      <c r="W635" s="512"/>
      <c r="X635" s="512"/>
      <c r="Y635" s="512"/>
      <c r="Z635" s="512"/>
      <c r="AA635" s="512"/>
      <c r="AB635" s="512"/>
      <c r="AC635" s="512"/>
      <c r="AD635" s="512"/>
      <c r="AE635" s="512"/>
      <c r="AF635" s="512"/>
      <c r="AG635" s="512"/>
      <c r="AH635" s="512"/>
      <c r="AI635" s="512"/>
      <c r="AJ635" s="512"/>
      <c r="AK635" s="512"/>
      <c r="AL635" s="512"/>
      <c r="AM635" s="512"/>
      <c r="AN635" s="512"/>
    </row>
    <row r="636" spans="1:40" ht="15.75" customHeight="1">
      <c r="A636" s="512"/>
      <c r="B636" s="512"/>
      <c r="C636" s="512"/>
      <c r="D636" s="512"/>
      <c r="E636" s="512"/>
      <c r="F636" s="512"/>
      <c r="G636" s="512"/>
      <c r="H636" s="512"/>
      <c r="I636" s="512"/>
      <c r="J636" s="512"/>
      <c r="K636" s="512"/>
      <c r="L636" s="512"/>
      <c r="M636" s="512"/>
      <c r="N636" s="512"/>
      <c r="O636" s="512"/>
      <c r="P636" s="512"/>
      <c r="Q636" s="512"/>
      <c r="R636" s="512"/>
      <c r="S636" s="512"/>
      <c r="T636" s="512"/>
      <c r="U636" s="512"/>
      <c r="V636" s="512"/>
      <c r="W636" s="512"/>
      <c r="X636" s="512"/>
      <c r="Y636" s="512"/>
      <c r="Z636" s="512"/>
      <c r="AA636" s="512"/>
      <c r="AB636" s="512"/>
      <c r="AC636" s="512"/>
      <c r="AD636" s="512"/>
      <c r="AE636" s="512"/>
      <c r="AF636" s="512"/>
      <c r="AG636" s="512"/>
      <c r="AH636" s="512"/>
      <c r="AI636" s="512"/>
      <c r="AJ636" s="512"/>
      <c r="AK636" s="512"/>
      <c r="AL636" s="512"/>
      <c r="AM636" s="512"/>
      <c r="AN636" s="512"/>
    </row>
    <row r="637" spans="1:40" ht="15.75" customHeight="1">
      <c r="A637" s="512"/>
      <c r="B637" s="512"/>
      <c r="C637" s="512"/>
      <c r="D637" s="512"/>
      <c r="E637" s="512"/>
      <c r="F637" s="512"/>
      <c r="G637" s="512"/>
      <c r="H637" s="512"/>
      <c r="I637" s="512"/>
      <c r="J637" s="512"/>
      <c r="K637" s="512"/>
      <c r="L637" s="512"/>
      <c r="M637" s="512"/>
      <c r="N637" s="512"/>
      <c r="O637" s="512"/>
      <c r="P637" s="512"/>
      <c r="Q637" s="512"/>
      <c r="R637" s="512"/>
      <c r="S637" s="512"/>
      <c r="T637" s="512"/>
      <c r="U637" s="512"/>
      <c r="V637" s="512"/>
      <c r="W637" s="512"/>
      <c r="X637" s="512"/>
      <c r="Y637" s="512"/>
      <c r="Z637" s="512"/>
      <c r="AA637" s="512"/>
      <c r="AB637" s="512"/>
      <c r="AC637" s="512"/>
      <c r="AD637" s="512"/>
      <c r="AE637" s="512"/>
      <c r="AF637" s="512"/>
      <c r="AG637" s="512"/>
      <c r="AH637" s="512"/>
      <c r="AI637" s="512"/>
      <c r="AJ637" s="512"/>
      <c r="AK637" s="512"/>
      <c r="AL637" s="512"/>
      <c r="AM637" s="512"/>
      <c r="AN637" s="512"/>
    </row>
    <row r="638" spans="1:40" ht="15.75" customHeight="1">
      <c r="A638" s="512"/>
      <c r="B638" s="512"/>
      <c r="C638" s="512"/>
      <c r="D638" s="512"/>
      <c r="E638" s="512"/>
      <c r="F638" s="512"/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/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</row>
    <row r="639" spans="1:40" ht="15.75" customHeight="1">
      <c r="A639" s="512"/>
      <c r="B639" s="512"/>
      <c r="C639" s="512"/>
      <c r="D639" s="512"/>
      <c r="E639" s="512"/>
      <c r="F639" s="512"/>
      <c r="G639" s="512"/>
      <c r="H639" s="512"/>
      <c r="I639" s="512"/>
      <c r="J639" s="512"/>
      <c r="K639" s="512"/>
      <c r="L639" s="512"/>
      <c r="M639" s="512"/>
      <c r="N639" s="512"/>
      <c r="O639" s="512"/>
      <c r="P639" s="512"/>
      <c r="Q639" s="512"/>
      <c r="R639" s="512"/>
      <c r="S639" s="512"/>
      <c r="T639" s="512"/>
      <c r="U639" s="512"/>
      <c r="V639" s="512"/>
      <c r="W639" s="512"/>
      <c r="X639" s="512"/>
      <c r="Y639" s="512"/>
      <c r="Z639" s="512"/>
      <c r="AA639" s="512"/>
      <c r="AB639" s="512"/>
      <c r="AC639" s="512"/>
      <c r="AD639" s="512"/>
      <c r="AE639" s="512"/>
      <c r="AF639" s="512"/>
      <c r="AG639" s="512"/>
      <c r="AH639" s="512"/>
      <c r="AI639" s="512"/>
      <c r="AJ639" s="512"/>
      <c r="AK639" s="512"/>
      <c r="AL639" s="512"/>
      <c r="AM639" s="512"/>
      <c r="AN639" s="512"/>
    </row>
    <row r="640" spans="1:40" ht="15.75" customHeight="1">
      <c r="A640" s="512"/>
      <c r="B640" s="512"/>
      <c r="C640" s="512"/>
      <c r="D640" s="512"/>
      <c r="E640" s="512"/>
      <c r="F640" s="512"/>
      <c r="G640" s="512"/>
      <c r="H640" s="512"/>
      <c r="I640" s="512"/>
      <c r="J640" s="512"/>
      <c r="K640" s="512"/>
      <c r="L640" s="512"/>
      <c r="M640" s="512"/>
      <c r="N640" s="512"/>
      <c r="O640" s="512"/>
      <c r="P640" s="512"/>
      <c r="Q640" s="512"/>
      <c r="R640" s="512"/>
      <c r="S640" s="512"/>
      <c r="T640" s="512"/>
      <c r="U640" s="512"/>
      <c r="V640" s="512"/>
      <c r="W640" s="512"/>
      <c r="X640" s="512"/>
      <c r="Y640" s="512"/>
      <c r="Z640" s="512"/>
      <c r="AA640" s="512"/>
      <c r="AB640" s="512"/>
      <c r="AC640" s="512"/>
      <c r="AD640" s="512"/>
      <c r="AE640" s="512"/>
      <c r="AF640" s="512"/>
      <c r="AG640" s="512"/>
      <c r="AH640" s="512"/>
      <c r="AI640" s="512"/>
      <c r="AJ640" s="512"/>
      <c r="AK640" s="512"/>
      <c r="AL640" s="512"/>
      <c r="AM640" s="512"/>
      <c r="AN640" s="512"/>
    </row>
    <row r="641" spans="1:40" ht="15.75" customHeight="1">
      <c r="A641" s="512"/>
      <c r="B641" s="512"/>
      <c r="C641" s="512"/>
      <c r="D641" s="512"/>
      <c r="E641" s="512"/>
      <c r="F641" s="512"/>
      <c r="G641" s="512"/>
      <c r="H641" s="512"/>
      <c r="I641" s="512"/>
      <c r="J641" s="512"/>
      <c r="K641" s="512"/>
      <c r="L641" s="512"/>
      <c r="M641" s="512"/>
      <c r="N641" s="512"/>
      <c r="O641" s="512"/>
      <c r="P641" s="512"/>
      <c r="Q641" s="512"/>
      <c r="R641" s="512"/>
      <c r="S641" s="512"/>
      <c r="T641" s="512"/>
      <c r="U641" s="512"/>
      <c r="V641" s="512"/>
      <c r="W641" s="512"/>
      <c r="X641" s="512"/>
      <c r="Y641" s="512"/>
      <c r="Z641" s="512"/>
      <c r="AA641" s="512"/>
      <c r="AB641" s="512"/>
      <c r="AC641" s="512"/>
      <c r="AD641" s="512"/>
      <c r="AE641" s="512"/>
      <c r="AF641" s="512"/>
      <c r="AG641" s="512"/>
      <c r="AH641" s="512"/>
      <c r="AI641" s="512"/>
      <c r="AJ641" s="512"/>
      <c r="AK641" s="512"/>
      <c r="AL641" s="512"/>
      <c r="AM641" s="512"/>
      <c r="AN641" s="512"/>
    </row>
    <row r="642" spans="1:40" ht="15.75" customHeight="1">
      <c r="A642" s="512"/>
      <c r="B642" s="512"/>
      <c r="C642" s="512"/>
      <c r="D642" s="512"/>
      <c r="E642" s="512"/>
      <c r="F642" s="512"/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/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</row>
    <row r="643" spans="1:40" ht="15.75" customHeight="1">
      <c r="A643" s="512"/>
      <c r="B643" s="512"/>
      <c r="C643" s="512"/>
      <c r="D643" s="512"/>
      <c r="E643" s="512"/>
      <c r="F643" s="512"/>
      <c r="G643" s="512"/>
      <c r="H643" s="512"/>
      <c r="I643" s="512"/>
      <c r="J643" s="512"/>
      <c r="K643" s="512"/>
      <c r="L643" s="512"/>
      <c r="M643" s="512"/>
      <c r="N643" s="512"/>
      <c r="O643" s="512"/>
      <c r="P643" s="512"/>
      <c r="Q643" s="512"/>
      <c r="R643" s="512"/>
      <c r="S643" s="512"/>
      <c r="T643" s="512"/>
      <c r="U643" s="512"/>
      <c r="V643" s="512"/>
      <c r="W643" s="512"/>
      <c r="X643" s="512"/>
      <c r="Y643" s="512"/>
      <c r="Z643" s="512"/>
      <c r="AA643" s="512"/>
      <c r="AB643" s="512"/>
      <c r="AC643" s="512"/>
      <c r="AD643" s="512"/>
      <c r="AE643" s="512"/>
      <c r="AF643" s="512"/>
      <c r="AG643" s="512"/>
      <c r="AH643" s="512"/>
      <c r="AI643" s="512"/>
      <c r="AJ643" s="512"/>
      <c r="AK643" s="512"/>
      <c r="AL643" s="512"/>
      <c r="AM643" s="512"/>
      <c r="AN643" s="512"/>
    </row>
    <row r="644" spans="1:40" ht="15.75" customHeight="1">
      <c r="A644" s="512"/>
      <c r="B644" s="512"/>
      <c r="C644" s="512"/>
      <c r="D644" s="512"/>
      <c r="E644" s="512"/>
      <c r="F644" s="512"/>
      <c r="G644" s="512"/>
      <c r="H644" s="512"/>
      <c r="I644" s="512"/>
      <c r="J644" s="512"/>
      <c r="K644" s="512"/>
      <c r="L644" s="512"/>
      <c r="M644" s="512"/>
      <c r="N644" s="512"/>
      <c r="O644" s="512"/>
      <c r="P644" s="512"/>
      <c r="Q644" s="512"/>
      <c r="R644" s="512"/>
      <c r="S644" s="512"/>
      <c r="T644" s="512"/>
      <c r="U644" s="512"/>
      <c r="V644" s="512"/>
      <c r="W644" s="512"/>
      <c r="X644" s="512"/>
      <c r="Y644" s="512"/>
      <c r="Z644" s="512"/>
      <c r="AA644" s="512"/>
      <c r="AB644" s="512"/>
      <c r="AC644" s="512"/>
      <c r="AD644" s="512"/>
      <c r="AE644" s="512"/>
      <c r="AF644" s="512"/>
      <c r="AG644" s="512"/>
      <c r="AH644" s="512"/>
      <c r="AI644" s="512"/>
      <c r="AJ644" s="512"/>
      <c r="AK644" s="512"/>
      <c r="AL644" s="512"/>
      <c r="AM644" s="512"/>
      <c r="AN644" s="512"/>
    </row>
    <row r="645" spans="1:40" ht="15.75" customHeight="1">
      <c r="A645" s="512"/>
      <c r="B645" s="512"/>
      <c r="C645" s="512"/>
      <c r="D645" s="512"/>
      <c r="E645" s="512"/>
      <c r="F645" s="512"/>
      <c r="G645" s="512"/>
      <c r="H645" s="512"/>
      <c r="I645" s="512"/>
      <c r="J645" s="512"/>
      <c r="K645" s="512"/>
      <c r="L645" s="512"/>
      <c r="M645" s="512"/>
      <c r="N645" s="512"/>
      <c r="O645" s="512"/>
      <c r="P645" s="512"/>
      <c r="Q645" s="512"/>
      <c r="R645" s="512"/>
      <c r="S645" s="512"/>
      <c r="T645" s="512"/>
      <c r="U645" s="512"/>
      <c r="V645" s="512"/>
      <c r="W645" s="512"/>
      <c r="X645" s="512"/>
      <c r="Y645" s="512"/>
      <c r="Z645" s="512"/>
      <c r="AA645" s="512"/>
      <c r="AB645" s="512"/>
      <c r="AC645" s="512"/>
      <c r="AD645" s="512"/>
      <c r="AE645" s="512"/>
      <c r="AF645" s="512"/>
      <c r="AG645" s="512"/>
      <c r="AH645" s="512"/>
      <c r="AI645" s="512"/>
      <c r="AJ645" s="512"/>
      <c r="AK645" s="512"/>
      <c r="AL645" s="512"/>
      <c r="AM645" s="512"/>
      <c r="AN645" s="512"/>
    </row>
    <row r="646" spans="1:40" ht="15.75" customHeight="1">
      <c r="A646" s="512"/>
      <c r="B646" s="512"/>
      <c r="C646" s="512"/>
      <c r="D646" s="512"/>
      <c r="E646" s="512"/>
      <c r="F646" s="512"/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/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</row>
    <row r="647" spans="1:40" ht="15.75" customHeight="1">
      <c r="A647" s="512"/>
      <c r="B647" s="512"/>
      <c r="C647" s="512"/>
      <c r="D647" s="512"/>
      <c r="E647" s="512"/>
      <c r="F647" s="512"/>
      <c r="G647" s="512"/>
      <c r="H647" s="512"/>
      <c r="I647" s="512"/>
      <c r="J647" s="512"/>
      <c r="K647" s="512"/>
      <c r="L647" s="512"/>
      <c r="M647" s="512"/>
      <c r="N647" s="512"/>
      <c r="O647" s="512"/>
      <c r="P647" s="512"/>
      <c r="Q647" s="512"/>
      <c r="R647" s="512"/>
      <c r="S647" s="512"/>
      <c r="T647" s="512"/>
      <c r="U647" s="512"/>
      <c r="V647" s="512"/>
      <c r="W647" s="512"/>
      <c r="X647" s="512"/>
      <c r="Y647" s="512"/>
      <c r="Z647" s="512"/>
      <c r="AA647" s="512"/>
      <c r="AB647" s="512"/>
      <c r="AC647" s="512"/>
      <c r="AD647" s="512"/>
      <c r="AE647" s="512"/>
      <c r="AF647" s="512"/>
      <c r="AG647" s="512"/>
      <c r="AH647" s="512"/>
      <c r="AI647" s="512"/>
      <c r="AJ647" s="512"/>
      <c r="AK647" s="512"/>
      <c r="AL647" s="512"/>
      <c r="AM647" s="512"/>
      <c r="AN647" s="512"/>
    </row>
    <row r="648" spans="1:40" ht="15.75" customHeight="1">
      <c r="A648" s="512"/>
      <c r="B648" s="512"/>
      <c r="C648" s="512"/>
      <c r="D648" s="512"/>
      <c r="E648" s="512"/>
      <c r="F648" s="512"/>
      <c r="G648" s="512"/>
      <c r="H648" s="512"/>
      <c r="I648" s="512"/>
      <c r="J648" s="512"/>
      <c r="K648" s="512"/>
      <c r="L648" s="512"/>
      <c r="M648" s="512"/>
      <c r="N648" s="512"/>
      <c r="O648" s="512"/>
      <c r="P648" s="512"/>
      <c r="Q648" s="512"/>
      <c r="R648" s="512"/>
      <c r="S648" s="512"/>
      <c r="T648" s="512"/>
      <c r="U648" s="512"/>
      <c r="V648" s="512"/>
      <c r="W648" s="512"/>
      <c r="X648" s="512"/>
      <c r="Y648" s="512"/>
      <c r="Z648" s="512"/>
      <c r="AA648" s="512"/>
      <c r="AB648" s="512"/>
      <c r="AC648" s="512"/>
      <c r="AD648" s="512"/>
      <c r="AE648" s="512"/>
      <c r="AF648" s="512"/>
      <c r="AG648" s="512"/>
      <c r="AH648" s="512"/>
      <c r="AI648" s="512"/>
      <c r="AJ648" s="512"/>
      <c r="AK648" s="512"/>
      <c r="AL648" s="512"/>
      <c r="AM648" s="512"/>
      <c r="AN648" s="512"/>
    </row>
    <row r="649" spans="1:40" ht="15.75" customHeight="1">
      <c r="A649" s="512"/>
      <c r="B649" s="512"/>
      <c r="C649" s="512"/>
      <c r="D649" s="512"/>
      <c r="E649" s="512"/>
      <c r="F649" s="512"/>
      <c r="G649" s="512"/>
      <c r="H649" s="512"/>
      <c r="I649" s="512"/>
      <c r="J649" s="512"/>
      <c r="K649" s="512"/>
      <c r="L649" s="512"/>
      <c r="M649" s="512"/>
      <c r="N649" s="512"/>
      <c r="O649" s="512"/>
      <c r="P649" s="512"/>
      <c r="Q649" s="512"/>
      <c r="R649" s="512"/>
      <c r="S649" s="512"/>
      <c r="T649" s="512"/>
      <c r="U649" s="512"/>
      <c r="V649" s="512"/>
      <c r="W649" s="512"/>
      <c r="X649" s="512"/>
      <c r="Y649" s="512"/>
      <c r="Z649" s="512"/>
      <c r="AA649" s="512"/>
      <c r="AB649" s="512"/>
      <c r="AC649" s="512"/>
      <c r="AD649" s="512"/>
      <c r="AE649" s="512"/>
      <c r="AF649" s="512"/>
      <c r="AG649" s="512"/>
      <c r="AH649" s="512"/>
      <c r="AI649" s="512"/>
      <c r="AJ649" s="512"/>
      <c r="AK649" s="512"/>
      <c r="AL649" s="512"/>
      <c r="AM649" s="512"/>
      <c r="AN649" s="512"/>
    </row>
    <row r="650" spans="1:40" ht="15.75" customHeight="1">
      <c r="A650" s="512"/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/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</row>
    <row r="651" spans="1:40" ht="15.75" customHeight="1">
      <c r="A651" s="512"/>
      <c r="B651" s="512"/>
      <c r="C651" s="512"/>
      <c r="D651" s="512"/>
      <c r="E651" s="512"/>
      <c r="F651" s="512"/>
      <c r="G651" s="512"/>
      <c r="H651" s="512"/>
      <c r="I651" s="512"/>
      <c r="J651" s="512"/>
      <c r="K651" s="512"/>
      <c r="L651" s="512"/>
      <c r="M651" s="512"/>
      <c r="N651" s="512"/>
      <c r="O651" s="512"/>
      <c r="P651" s="512"/>
      <c r="Q651" s="512"/>
      <c r="R651" s="512"/>
      <c r="S651" s="512"/>
      <c r="T651" s="512"/>
      <c r="U651" s="512"/>
      <c r="V651" s="512"/>
      <c r="W651" s="512"/>
      <c r="X651" s="512"/>
      <c r="Y651" s="512"/>
      <c r="Z651" s="512"/>
      <c r="AA651" s="512"/>
      <c r="AB651" s="512"/>
      <c r="AC651" s="512"/>
      <c r="AD651" s="512"/>
      <c r="AE651" s="512"/>
      <c r="AF651" s="512"/>
      <c r="AG651" s="512"/>
      <c r="AH651" s="512"/>
      <c r="AI651" s="512"/>
      <c r="AJ651" s="512"/>
      <c r="AK651" s="512"/>
      <c r="AL651" s="512"/>
      <c r="AM651" s="512"/>
      <c r="AN651" s="512"/>
    </row>
    <row r="652" spans="1:40" ht="15.75" customHeight="1">
      <c r="A652" s="512"/>
      <c r="B652" s="512"/>
      <c r="C652" s="512"/>
      <c r="D652" s="512"/>
      <c r="E652" s="512"/>
      <c r="F652" s="512"/>
      <c r="G652" s="512"/>
      <c r="H652" s="512"/>
      <c r="I652" s="512"/>
      <c r="J652" s="512"/>
      <c r="K652" s="512"/>
      <c r="L652" s="512"/>
      <c r="M652" s="512"/>
      <c r="N652" s="512"/>
      <c r="O652" s="512"/>
      <c r="P652" s="512"/>
      <c r="Q652" s="512"/>
      <c r="R652" s="512"/>
      <c r="S652" s="512"/>
      <c r="T652" s="512"/>
      <c r="U652" s="512"/>
      <c r="V652" s="512"/>
      <c r="W652" s="512"/>
      <c r="X652" s="512"/>
      <c r="Y652" s="512"/>
      <c r="Z652" s="512"/>
      <c r="AA652" s="512"/>
      <c r="AB652" s="512"/>
      <c r="AC652" s="512"/>
      <c r="AD652" s="512"/>
      <c r="AE652" s="512"/>
      <c r="AF652" s="512"/>
      <c r="AG652" s="512"/>
      <c r="AH652" s="512"/>
      <c r="AI652" s="512"/>
      <c r="AJ652" s="512"/>
      <c r="AK652" s="512"/>
      <c r="AL652" s="512"/>
      <c r="AM652" s="512"/>
      <c r="AN652" s="512"/>
    </row>
    <row r="653" spans="1:40" ht="15.75" customHeight="1">
      <c r="A653" s="512"/>
      <c r="B653" s="512"/>
      <c r="C653" s="512"/>
      <c r="D653" s="512"/>
      <c r="E653" s="512"/>
      <c r="F653" s="512"/>
      <c r="G653" s="512"/>
      <c r="H653" s="512"/>
      <c r="I653" s="512"/>
      <c r="J653" s="512"/>
      <c r="K653" s="512"/>
      <c r="L653" s="512"/>
      <c r="M653" s="512"/>
      <c r="N653" s="512"/>
      <c r="O653" s="512"/>
      <c r="P653" s="512"/>
      <c r="Q653" s="512"/>
      <c r="R653" s="512"/>
      <c r="S653" s="512"/>
      <c r="T653" s="512"/>
      <c r="U653" s="512"/>
      <c r="V653" s="512"/>
      <c r="W653" s="512"/>
      <c r="X653" s="512"/>
      <c r="Y653" s="512"/>
      <c r="Z653" s="512"/>
      <c r="AA653" s="512"/>
      <c r="AB653" s="512"/>
      <c r="AC653" s="512"/>
      <c r="AD653" s="512"/>
      <c r="AE653" s="512"/>
      <c r="AF653" s="512"/>
      <c r="AG653" s="512"/>
      <c r="AH653" s="512"/>
      <c r="AI653" s="512"/>
      <c r="AJ653" s="512"/>
      <c r="AK653" s="512"/>
      <c r="AL653" s="512"/>
      <c r="AM653" s="512"/>
      <c r="AN653" s="512"/>
    </row>
    <row r="654" spans="1:40" ht="15.75" customHeight="1">
      <c r="A654" s="512"/>
      <c r="B654" s="512"/>
      <c r="C654" s="512"/>
      <c r="D654" s="512"/>
      <c r="E654" s="512"/>
      <c r="F654" s="512"/>
      <c r="G654" s="512"/>
      <c r="H654" s="512"/>
      <c r="I654" s="512"/>
      <c r="J654" s="512"/>
      <c r="K654" s="512"/>
      <c r="L654" s="512"/>
      <c r="M654" s="512"/>
      <c r="N654" s="512"/>
      <c r="O654" s="512"/>
      <c r="P654" s="512"/>
      <c r="Q654" s="512"/>
      <c r="R654" s="512"/>
      <c r="S654" s="512"/>
      <c r="T654" s="512"/>
      <c r="U654" s="512"/>
      <c r="V654" s="512"/>
      <c r="W654" s="512"/>
      <c r="X654" s="512"/>
      <c r="Y654" s="512"/>
      <c r="Z654" s="512"/>
      <c r="AA654" s="512"/>
      <c r="AB654" s="512"/>
      <c r="AC654" s="512"/>
      <c r="AD654" s="512"/>
      <c r="AE654" s="512"/>
      <c r="AF654" s="512"/>
      <c r="AG654" s="512"/>
      <c r="AH654" s="512"/>
      <c r="AI654" s="512"/>
      <c r="AJ654" s="512"/>
      <c r="AK654" s="512"/>
      <c r="AL654" s="512"/>
      <c r="AM654" s="512"/>
      <c r="AN654" s="512"/>
    </row>
    <row r="655" spans="1:40" ht="15.75" customHeight="1">
      <c r="A655" s="512"/>
      <c r="B655" s="512"/>
      <c r="C655" s="512"/>
      <c r="D655" s="512"/>
      <c r="E655" s="512"/>
      <c r="F655" s="512"/>
      <c r="G655" s="512"/>
      <c r="H655" s="512"/>
      <c r="I655" s="512"/>
      <c r="J655" s="512"/>
      <c r="K655" s="512"/>
      <c r="L655" s="512"/>
      <c r="M655" s="512"/>
      <c r="N655" s="512"/>
      <c r="O655" s="512"/>
      <c r="P655" s="512"/>
      <c r="Q655" s="512"/>
      <c r="R655" s="512"/>
      <c r="S655" s="512"/>
      <c r="T655" s="512"/>
      <c r="U655" s="512"/>
      <c r="V655" s="512"/>
      <c r="W655" s="512"/>
      <c r="X655" s="512"/>
      <c r="Y655" s="512"/>
      <c r="Z655" s="512"/>
      <c r="AA655" s="512"/>
      <c r="AB655" s="512"/>
      <c r="AC655" s="512"/>
      <c r="AD655" s="512"/>
      <c r="AE655" s="512"/>
      <c r="AF655" s="512"/>
      <c r="AG655" s="512"/>
      <c r="AH655" s="512"/>
      <c r="AI655" s="512"/>
      <c r="AJ655" s="512"/>
      <c r="AK655" s="512"/>
      <c r="AL655" s="512"/>
      <c r="AM655" s="512"/>
      <c r="AN655" s="512"/>
    </row>
    <row r="656" spans="1:40" ht="15.75" customHeight="1">
      <c r="A656" s="512"/>
      <c r="B656" s="512"/>
      <c r="C656" s="512"/>
      <c r="D656" s="512"/>
      <c r="E656" s="512"/>
      <c r="F656" s="512"/>
      <c r="G656" s="512"/>
      <c r="H656" s="512"/>
      <c r="I656" s="512"/>
      <c r="J656" s="512"/>
      <c r="K656" s="512"/>
      <c r="L656" s="512"/>
      <c r="M656" s="512"/>
      <c r="N656" s="512"/>
      <c r="O656" s="512"/>
      <c r="P656" s="512"/>
      <c r="Q656" s="512"/>
      <c r="R656" s="512"/>
      <c r="S656" s="512"/>
      <c r="T656" s="512"/>
      <c r="U656" s="512"/>
      <c r="V656" s="512"/>
      <c r="W656" s="512"/>
      <c r="X656" s="512"/>
      <c r="Y656" s="512"/>
      <c r="Z656" s="512"/>
      <c r="AA656" s="512"/>
      <c r="AB656" s="512"/>
      <c r="AC656" s="512"/>
      <c r="AD656" s="512"/>
      <c r="AE656" s="512"/>
      <c r="AF656" s="512"/>
      <c r="AG656" s="512"/>
      <c r="AH656" s="512"/>
      <c r="AI656" s="512"/>
      <c r="AJ656" s="512"/>
      <c r="AK656" s="512"/>
      <c r="AL656" s="512"/>
      <c r="AM656" s="512"/>
      <c r="AN656" s="512"/>
    </row>
    <row r="657" spans="1:40" ht="15.75" customHeight="1">
      <c r="A657" s="512"/>
      <c r="B657" s="512"/>
      <c r="C657" s="512"/>
      <c r="D657" s="512"/>
      <c r="E657" s="512"/>
      <c r="F657" s="512"/>
      <c r="G657" s="512"/>
      <c r="H657" s="512"/>
      <c r="I657" s="512"/>
      <c r="J657" s="512"/>
      <c r="K657" s="512"/>
      <c r="L657" s="512"/>
      <c r="M657" s="512"/>
      <c r="N657" s="512"/>
      <c r="O657" s="512"/>
      <c r="P657" s="512"/>
      <c r="Q657" s="512"/>
      <c r="R657" s="512"/>
      <c r="S657" s="512"/>
      <c r="T657" s="512"/>
      <c r="U657" s="512"/>
      <c r="V657" s="512"/>
      <c r="W657" s="512"/>
      <c r="X657" s="512"/>
      <c r="Y657" s="512"/>
      <c r="Z657" s="512"/>
      <c r="AA657" s="512"/>
      <c r="AB657" s="512"/>
      <c r="AC657" s="512"/>
      <c r="AD657" s="512"/>
      <c r="AE657" s="512"/>
      <c r="AF657" s="512"/>
      <c r="AG657" s="512"/>
      <c r="AH657" s="512"/>
      <c r="AI657" s="512"/>
      <c r="AJ657" s="512"/>
      <c r="AK657" s="512"/>
      <c r="AL657" s="512"/>
      <c r="AM657" s="512"/>
      <c r="AN657" s="512"/>
    </row>
    <row r="658" spans="1:40" ht="15.75" customHeight="1">
      <c r="A658" s="512"/>
      <c r="B658" s="512"/>
      <c r="C658" s="512"/>
      <c r="D658" s="512"/>
      <c r="E658" s="512"/>
      <c r="F658" s="512"/>
      <c r="G658" s="512"/>
      <c r="H658" s="512"/>
      <c r="I658" s="512"/>
      <c r="J658" s="512"/>
      <c r="K658" s="512"/>
      <c r="L658" s="512"/>
      <c r="M658" s="512"/>
      <c r="N658" s="512"/>
      <c r="O658" s="512"/>
      <c r="P658" s="512"/>
      <c r="Q658" s="512"/>
      <c r="R658" s="512"/>
      <c r="S658" s="512"/>
      <c r="T658" s="512"/>
      <c r="U658" s="512"/>
      <c r="V658" s="512"/>
      <c r="W658" s="512"/>
      <c r="X658" s="512"/>
      <c r="Y658" s="512"/>
      <c r="Z658" s="512"/>
      <c r="AA658" s="512"/>
      <c r="AB658" s="512"/>
      <c r="AC658" s="512"/>
      <c r="AD658" s="512"/>
      <c r="AE658" s="512"/>
      <c r="AF658" s="512"/>
      <c r="AG658" s="512"/>
      <c r="AH658" s="512"/>
      <c r="AI658" s="512"/>
      <c r="AJ658" s="512"/>
      <c r="AK658" s="512"/>
      <c r="AL658" s="512"/>
      <c r="AM658" s="512"/>
      <c r="AN658" s="512"/>
    </row>
    <row r="659" spans="1:40" ht="15.75" customHeight="1">
      <c r="A659" s="512"/>
      <c r="B659" s="512"/>
      <c r="C659" s="512"/>
      <c r="D659" s="512"/>
      <c r="E659" s="512"/>
      <c r="F659" s="512"/>
      <c r="G659" s="512"/>
      <c r="H659" s="512"/>
      <c r="I659" s="512"/>
      <c r="J659" s="512"/>
      <c r="K659" s="512"/>
      <c r="L659" s="512"/>
      <c r="M659" s="512"/>
      <c r="N659" s="512"/>
      <c r="O659" s="512"/>
      <c r="P659" s="512"/>
      <c r="Q659" s="512"/>
      <c r="R659" s="512"/>
      <c r="S659" s="512"/>
      <c r="T659" s="512"/>
      <c r="U659" s="512"/>
      <c r="V659" s="512"/>
      <c r="W659" s="512"/>
      <c r="X659" s="512"/>
      <c r="Y659" s="512"/>
      <c r="Z659" s="512"/>
      <c r="AA659" s="512"/>
      <c r="AB659" s="512"/>
      <c r="AC659" s="512"/>
      <c r="AD659" s="512"/>
      <c r="AE659" s="512"/>
      <c r="AF659" s="512"/>
      <c r="AG659" s="512"/>
      <c r="AH659" s="512"/>
      <c r="AI659" s="512"/>
      <c r="AJ659" s="512"/>
      <c r="AK659" s="512"/>
      <c r="AL659" s="512"/>
      <c r="AM659" s="512"/>
      <c r="AN659" s="512"/>
    </row>
    <row r="660" spans="1:40" ht="15.75" customHeight="1">
      <c r="A660" s="512"/>
      <c r="B660" s="512"/>
      <c r="C660" s="512"/>
      <c r="D660" s="512"/>
      <c r="E660" s="512"/>
      <c r="F660" s="512"/>
      <c r="G660" s="512"/>
      <c r="H660" s="512"/>
      <c r="I660" s="512"/>
      <c r="J660" s="512"/>
      <c r="K660" s="512"/>
      <c r="L660" s="512"/>
      <c r="M660" s="512"/>
      <c r="N660" s="512"/>
      <c r="O660" s="512"/>
      <c r="P660" s="512"/>
      <c r="Q660" s="512"/>
      <c r="R660" s="512"/>
      <c r="S660" s="512"/>
      <c r="T660" s="512"/>
      <c r="U660" s="512"/>
      <c r="V660" s="512"/>
      <c r="W660" s="512"/>
      <c r="X660" s="512"/>
      <c r="Y660" s="512"/>
      <c r="Z660" s="512"/>
      <c r="AA660" s="512"/>
      <c r="AB660" s="512"/>
      <c r="AC660" s="512"/>
      <c r="AD660" s="512"/>
      <c r="AE660" s="512"/>
      <c r="AF660" s="512"/>
      <c r="AG660" s="512"/>
      <c r="AH660" s="512"/>
      <c r="AI660" s="512"/>
      <c r="AJ660" s="512"/>
      <c r="AK660" s="512"/>
      <c r="AL660" s="512"/>
      <c r="AM660" s="512"/>
      <c r="AN660" s="512"/>
    </row>
    <row r="661" spans="1:40" ht="15.75" customHeight="1">
      <c r="A661" s="512"/>
      <c r="B661" s="512"/>
      <c r="C661" s="512"/>
      <c r="D661" s="512"/>
      <c r="E661" s="512"/>
      <c r="F661" s="512"/>
      <c r="G661" s="512"/>
      <c r="H661" s="512"/>
      <c r="I661" s="512"/>
      <c r="J661" s="512"/>
      <c r="K661" s="512"/>
      <c r="L661" s="512"/>
      <c r="M661" s="512"/>
      <c r="N661" s="512"/>
      <c r="O661" s="512"/>
      <c r="P661" s="512"/>
      <c r="Q661" s="512"/>
      <c r="R661" s="512"/>
      <c r="S661" s="512"/>
      <c r="T661" s="512"/>
      <c r="U661" s="512"/>
      <c r="V661" s="512"/>
      <c r="W661" s="512"/>
      <c r="X661" s="512"/>
      <c r="Y661" s="512"/>
      <c r="Z661" s="512"/>
      <c r="AA661" s="512"/>
      <c r="AB661" s="512"/>
      <c r="AC661" s="512"/>
      <c r="AD661" s="512"/>
      <c r="AE661" s="512"/>
      <c r="AF661" s="512"/>
      <c r="AG661" s="512"/>
      <c r="AH661" s="512"/>
      <c r="AI661" s="512"/>
      <c r="AJ661" s="512"/>
      <c r="AK661" s="512"/>
      <c r="AL661" s="512"/>
      <c r="AM661" s="512"/>
      <c r="AN661" s="512"/>
    </row>
    <row r="662" spans="1:40" ht="15.75" customHeight="1">
      <c r="A662" s="512"/>
      <c r="B662" s="512"/>
      <c r="C662" s="512"/>
      <c r="D662" s="512"/>
      <c r="E662" s="512"/>
      <c r="F662" s="512"/>
      <c r="G662" s="512"/>
      <c r="H662" s="512"/>
      <c r="I662" s="512"/>
      <c r="J662" s="512"/>
      <c r="K662" s="512"/>
      <c r="L662" s="512"/>
      <c r="M662" s="512"/>
      <c r="N662" s="512"/>
      <c r="O662" s="512"/>
      <c r="P662" s="512"/>
      <c r="Q662" s="512"/>
      <c r="R662" s="512"/>
      <c r="S662" s="512"/>
      <c r="T662" s="512"/>
      <c r="U662" s="512"/>
      <c r="V662" s="512"/>
      <c r="W662" s="512"/>
      <c r="X662" s="512"/>
      <c r="Y662" s="512"/>
      <c r="Z662" s="512"/>
      <c r="AA662" s="512"/>
      <c r="AB662" s="512"/>
      <c r="AC662" s="512"/>
      <c r="AD662" s="512"/>
      <c r="AE662" s="512"/>
      <c r="AF662" s="512"/>
      <c r="AG662" s="512"/>
      <c r="AH662" s="512"/>
      <c r="AI662" s="512"/>
      <c r="AJ662" s="512"/>
      <c r="AK662" s="512"/>
      <c r="AL662" s="512"/>
      <c r="AM662" s="512"/>
      <c r="AN662" s="512"/>
    </row>
    <row r="663" spans="1:40" ht="15.75" customHeight="1">
      <c r="A663" s="512"/>
      <c r="B663" s="512"/>
      <c r="C663" s="512"/>
      <c r="D663" s="512"/>
      <c r="E663" s="512"/>
      <c r="F663" s="512"/>
      <c r="G663" s="512"/>
      <c r="H663" s="512"/>
      <c r="I663" s="512"/>
      <c r="J663" s="512"/>
      <c r="K663" s="512"/>
      <c r="L663" s="512"/>
      <c r="M663" s="512"/>
      <c r="N663" s="512"/>
      <c r="O663" s="512"/>
      <c r="P663" s="512"/>
      <c r="Q663" s="512"/>
      <c r="R663" s="512"/>
      <c r="S663" s="512"/>
      <c r="T663" s="512"/>
      <c r="U663" s="512"/>
      <c r="V663" s="512"/>
      <c r="W663" s="512"/>
      <c r="X663" s="512"/>
      <c r="Y663" s="512"/>
      <c r="Z663" s="512"/>
      <c r="AA663" s="512"/>
      <c r="AB663" s="512"/>
      <c r="AC663" s="512"/>
      <c r="AD663" s="512"/>
      <c r="AE663" s="512"/>
      <c r="AF663" s="512"/>
      <c r="AG663" s="512"/>
      <c r="AH663" s="512"/>
      <c r="AI663" s="512"/>
      <c r="AJ663" s="512"/>
      <c r="AK663" s="512"/>
      <c r="AL663" s="512"/>
      <c r="AM663" s="512"/>
      <c r="AN663" s="512"/>
    </row>
    <row r="664" spans="1:40" ht="15.75" customHeight="1">
      <c r="A664" s="512"/>
      <c r="B664" s="512"/>
      <c r="C664" s="512"/>
      <c r="D664" s="512"/>
      <c r="E664" s="512"/>
      <c r="F664" s="512"/>
      <c r="G664" s="512"/>
      <c r="H664" s="512"/>
      <c r="I664" s="512"/>
      <c r="J664" s="512"/>
      <c r="K664" s="512"/>
      <c r="L664" s="512"/>
      <c r="M664" s="512"/>
      <c r="N664" s="512"/>
      <c r="O664" s="512"/>
      <c r="P664" s="512"/>
      <c r="Q664" s="512"/>
      <c r="R664" s="512"/>
      <c r="S664" s="512"/>
      <c r="T664" s="512"/>
      <c r="U664" s="512"/>
      <c r="V664" s="512"/>
      <c r="W664" s="512"/>
      <c r="X664" s="512"/>
      <c r="Y664" s="512"/>
      <c r="Z664" s="512"/>
      <c r="AA664" s="512"/>
      <c r="AB664" s="512"/>
      <c r="AC664" s="512"/>
      <c r="AD664" s="512"/>
      <c r="AE664" s="512"/>
      <c r="AF664" s="512"/>
      <c r="AG664" s="512"/>
      <c r="AH664" s="512"/>
      <c r="AI664" s="512"/>
      <c r="AJ664" s="512"/>
      <c r="AK664" s="512"/>
      <c r="AL664" s="512"/>
      <c r="AM664" s="512"/>
      <c r="AN664" s="512"/>
    </row>
    <row r="665" spans="1:40" ht="15.75" customHeight="1">
      <c r="A665" s="512"/>
      <c r="B665" s="512"/>
      <c r="C665" s="512"/>
      <c r="D665" s="512"/>
      <c r="E665" s="512"/>
      <c r="F665" s="512"/>
      <c r="G665" s="512"/>
      <c r="H665" s="512"/>
      <c r="I665" s="512"/>
      <c r="J665" s="512"/>
      <c r="K665" s="512"/>
      <c r="L665" s="512"/>
      <c r="M665" s="512"/>
      <c r="N665" s="512"/>
      <c r="O665" s="512"/>
      <c r="P665" s="512"/>
      <c r="Q665" s="512"/>
      <c r="R665" s="512"/>
      <c r="S665" s="512"/>
      <c r="T665" s="512"/>
      <c r="U665" s="512"/>
      <c r="V665" s="512"/>
      <c r="W665" s="512"/>
      <c r="X665" s="512"/>
      <c r="Y665" s="512"/>
      <c r="Z665" s="512"/>
      <c r="AA665" s="512"/>
      <c r="AB665" s="512"/>
      <c r="AC665" s="512"/>
      <c r="AD665" s="512"/>
      <c r="AE665" s="512"/>
      <c r="AF665" s="512"/>
      <c r="AG665" s="512"/>
      <c r="AH665" s="512"/>
      <c r="AI665" s="512"/>
      <c r="AJ665" s="512"/>
      <c r="AK665" s="512"/>
      <c r="AL665" s="512"/>
      <c r="AM665" s="512"/>
      <c r="AN665" s="512"/>
    </row>
    <row r="666" spans="1:40" ht="15.75" customHeight="1">
      <c r="A666" s="512"/>
      <c r="B666" s="512"/>
      <c r="C666" s="512"/>
      <c r="D666" s="512"/>
      <c r="E666" s="512"/>
      <c r="F666" s="512"/>
      <c r="G666" s="512"/>
      <c r="H666" s="512"/>
      <c r="I666" s="512"/>
      <c r="J666" s="512"/>
      <c r="K666" s="512"/>
      <c r="L666" s="512"/>
      <c r="M666" s="512"/>
      <c r="N666" s="512"/>
      <c r="O666" s="512"/>
      <c r="P666" s="512"/>
      <c r="Q666" s="512"/>
      <c r="R666" s="512"/>
      <c r="S666" s="512"/>
      <c r="T666" s="512"/>
      <c r="U666" s="512"/>
      <c r="V666" s="512"/>
      <c r="W666" s="512"/>
      <c r="X666" s="512"/>
      <c r="Y666" s="512"/>
      <c r="Z666" s="512"/>
      <c r="AA666" s="512"/>
      <c r="AB666" s="512"/>
      <c r="AC666" s="512"/>
      <c r="AD666" s="512"/>
      <c r="AE666" s="512"/>
      <c r="AF666" s="512"/>
      <c r="AG666" s="512"/>
      <c r="AH666" s="512"/>
      <c r="AI666" s="512"/>
      <c r="AJ666" s="512"/>
      <c r="AK666" s="512"/>
      <c r="AL666" s="512"/>
      <c r="AM666" s="512"/>
      <c r="AN666" s="512"/>
    </row>
    <row r="667" spans="1:40" ht="15.75" customHeight="1">
      <c r="A667" s="512"/>
      <c r="B667" s="512"/>
      <c r="C667" s="512"/>
      <c r="D667" s="512"/>
      <c r="E667" s="512"/>
      <c r="F667" s="512"/>
      <c r="G667" s="512"/>
      <c r="H667" s="512"/>
      <c r="I667" s="512"/>
      <c r="J667" s="512"/>
      <c r="K667" s="512"/>
      <c r="L667" s="512"/>
      <c r="M667" s="512"/>
      <c r="N667" s="512"/>
      <c r="O667" s="512"/>
      <c r="P667" s="512"/>
      <c r="Q667" s="512"/>
      <c r="R667" s="512"/>
      <c r="S667" s="512"/>
      <c r="T667" s="512"/>
      <c r="U667" s="512"/>
      <c r="V667" s="512"/>
      <c r="W667" s="512"/>
      <c r="X667" s="512"/>
      <c r="Y667" s="512"/>
      <c r="Z667" s="512"/>
      <c r="AA667" s="512"/>
      <c r="AB667" s="512"/>
      <c r="AC667" s="512"/>
      <c r="AD667" s="512"/>
      <c r="AE667" s="512"/>
      <c r="AF667" s="512"/>
      <c r="AG667" s="512"/>
      <c r="AH667" s="512"/>
      <c r="AI667" s="512"/>
      <c r="AJ667" s="512"/>
      <c r="AK667" s="512"/>
      <c r="AL667" s="512"/>
      <c r="AM667" s="512"/>
      <c r="AN667" s="512"/>
    </row>
    <row r="668" spans="1:40" ht="15.75" customHeight="1">
      <c r="A668" s="512"/>
      <c r="B668" s="512"/>
      <c r="C668" s="512"/>
      <c r="D668" s="512"/>
      <c r="E668" s="512"/>
      <c r="F668" s="512"/>
      <c r="G668" s="512"/>
      <c r="H668" s="512"/>
      <c r="I668" s="512"/>
      <c r="J668" s="512"/>
      <c r="K668" s="512"/>
      <c r="L668" s="512"/>
      <c r="M668" s="512"/>
      <c r="N668" s="512"/>
      <c r="O668" s="512"/>
      <c r="P668" s="512"/>
      <c r="Q668" s="512"/>
      <c r="R668" s="512"/>
      <c r="S668" s="512"/>
      <c r="T668" s="512"/>
      <c r="U668" s="512"/>
      <c r="V668" s="512"/>
      <c r="W668" s="512"/>
      <c r="X668" s="512"/>
      <c r="Y668" s="512"/>
      <c r="Z668" s="512"/>
      <c r="AA668" s="512"/>
      <c r="AB668" s="512"/>
      <c r="AC668" s="512"/>
      <c r="AD668" s="512"/>
      <c r="AE668" s="512"/>
      <c r="AF668" s="512"/>
      <c r="AG668" s="512"/>
      <c r="AH668" s="512"/>
      <c r="AI668" s="512"/>
      <c r="AJ668" s="512"/>
      <c r="AK668" s="512"/>
      <c r="AL668" s="512"/>
      <c r="AM668" s="512"/>
      <c r="AN668" s="512"/>
    </row>
    <row r="669" spans="1:40" ht="15.75" customHeight="1">
      <c r="A669" s="512"/>
      <c r="B669" s="512"/>
      <c r="C669" s="512"/>
      <c r="D669" s="512"/>
      <c r="E669" s="512"/>
      <c r="F669" s="512"/>
      <c r="G669" s="512"/>
      <c r="H669" s="512"/>
      <c r="I669" s="512"/>
      <c r="J669" s="512"/>
      <c r="K669" s="512"/>
      <c r="L669" s="512"/>
      <c r="M669" s="512"/>
      <c r="N669" s="512"/>
      <c r="O669" s="512"/>
      <c r="P669" s="512"/>
      <c r="Q669" s="512"/>
      <c r="R669" s="512"/>
      <c r="S669" s="512"/>
      <c r="T669" s="512"/>
      <c r="U669" s="512"/>
      <c r="V669" s="512"/>
      <c r="W669" s="512"/>
      <c r="X669" s="512"/>
      <c r="Y669" s="512"/>
      <c r="Z669" s="512"/>
      <c r="AA669" s="512"/>
      <c r="AB669" s="512"/>
      <c r="AC669" s="512"/>
      <c r="AD669" s="512"/>
      <c r="AE669" s="512"/>
      <c r="AF669" s="512"/>
      <c r="AG669" s="512"/>
      <c r="AH669" s="512"/>
      <c r="AI669" s="512"/>
      <c r="AJ669" s="512"/>
      <c r="AK669" s="512"/>
      <c r="AL669" s="512"/>
      <c r="AM669" s="512"/>
      <c r="AN669" s="512"/>
    </row>
    <row r="670" spans="1:40" ht="15.75" customHeight="1">
      <c r="A670" s="512"/>
      <c r="B670" s="512"/>
      <c r="C670" s="512"/>
      <c r="D670" s="512"/>
      <c r="E670" s="512"/>
      <c r="F670" s="512"/>
      <c r="G670" s="512"/>
      <c r="H670" s="512"/>
      <c r="I670" s="512"/>
      <c r="J670" s="512"/>
      <c r="K670" s="512"/>
      <c r="L670" s="512"/>
      <c r="M670" s="512"/>
      <c r="N670" s="512"/>
      <c r="O670" s="512"/>
      <c r="P670" s="512"/>
      <c r="Q670" s="512"/>
      <c r="R670" s="512"/>
      <c r="S670" s="512"/>
      <c r="T670" s="512"/>
      <c r="U670" s="512"/>
      <c r="V670" s="512"/>
      <c r="W670" s="512"/>
      <c r="X670" s="512"/>
      <c r="Y670" s="512"/>
      <c r="Z670" s="512"/>
      <c r="AA670" s="512"/>
      <c r="AB670" s="512"/>
      <c r="AC670" s="512"/>
      <c r="AD670" s="512"/>
      <c r="AE670" s="512"/>
      <c r="AF670" s="512"/>
      <c r="AG670" s="512"/>
      <c r="AH670" s="512"/>
      <c r="AI670" s="512"/>
      <c r="AJ670" s="512"/>
      <c r="AK670" s="512"/>
      <c r="AL670" s="512"/>
      <c r="AM670" s="512"/>
      <c r="AN670" s="512"/>
    </row>
    <row r="671" spans="1:40" ht="15.75" customHeight="1">
      <c r="A671" s="512"/>
      <c r="B671" s="512"/>
      <c r="C671" s="512"/>
      <c r="D671" s="512"/>
      <c r="E671" s="512"/>
      <c r="F671" s="512"/>
      <c r="G671" s="512"/>
      <c r="H671" s="512"/>
      <c r="I671" s="512"/>
      <c r="J671" s="512"/>
      <c r="K671" s="512"/>
      <c r="L671" s="512"/>
      <c r="M671" s="512"/>
      <c r="N671" s="512"/>
      <c r="O671" s="512"/>
      <c r="P671" s="512"/>
      <c r="Q671" s="512"/>
      <c r="R671" s="512"/>
      <c r="S671" s="512"/>
      <c r="T671" s="512"/>
      <c r="U671" s="512"/>
      <c r="V671" s="512"/>
      <c r="W671" s="512"/>
      <c r="X671" s="512"/>
      <c r="Y671" s="512"/>
      <c r="Z671" s="512"/>
      <c r="AA671" s="512"/>
      <c r="AB671" s="512"/>
      <c r="AC671" s="512"/>
      <c r="AD671" s="512"/>
      <c r="AE671" s="512"/>
      <c r="AF671" s="512"/>
      <c r="AG671" s="512"/>
      <c r="AH671" s="512"/>
      <c r="AI671" s="512"/>
      <c r="AJ671" s="512"/>
      <c r="AK671" s="512"/>
      <c r="AL671" s="512"/>
      <c r="AM671" s="512"/>
      <c r="AN671" s="512"/>
    </row>
    <row r="672" spans="1:40" ht="15.75" customHeight="1">
      <c r="A672" s="512"/>
      <c r="B672" s="512"/>
      <c r="C672" s="512"/>
      <c r="D672" s="512"/>
      <c r="E672" s="512"/>
      <c r="F672" s="512"/>
      <c r="G672" s="512"/>
      <c r="H672" s="512"/>
      <c r="I672" s="512"/>
      <c r="J672" s="512"/>
      <c r="K672" s="512"/>
      <c r="L672" s="512"/>
      <c r="M672" s="512"/>
      <c r="N672" s="512"/>
      <c r="O672" s="512"/>
      <c r="P672" s="512"/>
      <c r="Q672" s="512"/>
      <c r="R672" s="512"/>
      <c r="S672" s="512"/>
      <c r="T672" s="512"/>
      <c r="U672" s="512"/>
      <c r="V672" s="512"/>
      <c r="W672" s="512"/>
      <c r="X672" s="512"/>
      <c r="Y672" s="512"/>
      <c r="Z672" s="512"/>
      <c r="AA672" s="512"/>
      <c r="AB672" s="512"/>
      <c r="AC672" s="512"/>
      <c r="AD672" s="512"/>
      <c r="AE672" s="512"/>
      <c r="AF672" s="512"/>
      <c r="AG672" s="512"/>
      <c r="AH672" s="512"/>
      <c r="AI672" s="512"/>
      <c r="AJ672" s="512"/>
      <c r="AK672" s="512"/>
      <c r="AL672" s="512"/>
      <c r="AM672" s="512"/>
      <c r="AN672" s="512"/>
    </row>
    <row r="673" spans="1:40" ht="15.75" customHeight="1">
      <c r="A673" s="512"/>
      <c r="B673" s="512"/>
      <c r="C673" s="512"/>
      <c r="D673" s="512"/>
      <c r="E673" s="512"/>
      <c r="F673" s="512"/>
      <c r="G673" s="512"/>
      <c r="H673" s="512"/>
      <c r="I673" s="512"/>
      <c r="J673" s="512"/>
      <c r="K673" s="512"/>
      <c r="L673" s="512"/>
      <c r="M673" s="512"/>
      <c r="N673" s="512"/>
      <c r="O673" s="512"/>
      <c r="P673" s="512"/>
      <c r="Q673" s="512"/>
      <c r="R673" s="512"/>
      <c r="S673" s="512"/>
      <c r="T673" s="512"/>
      <c r="U673" s="512"/>
      <c r="V673" s="512"/>
      <c r="W673" s="512"/>
      <c r="X673" s="512"/>
      <c r="Y673" s="512"/>
      <c r="Z673" s="512"/>
      <c r="AA673" s="512"/>
      <c r="AB673" s="512"/>
      <c r="AC673" s="512"/>
      <c r="AD673" s="512"/>
      <c r="AE673" s="512"/>
      <c r="AF673" s="512"/>
      <c r="AG673" s="512"/>
      <c r="AH673" s="512"/>
      <c r="AI673" s="512"/>
      <c r="AJ673" s="512"/>
      <c r="AK673" s="512"/>
      <c r="AL673" s="512"/>
      <c r="AM673" s="512"/>
      <c r="AN673" s="512"/>
    </row>
    <row r="674" spans="1:40" ht="15.75" customHeight="1">
      <c r="A674" s="512"/>
      <c r="B674" s="512"/>
      <c r="C674" s="512"/>
      <c r="D674" s="512"/>
      <c r="E674" s="512"/>
      <c r="F674" s="512"/>
      <c r="G674" s="512"/>
      <c r="H674" s="512"/>
      <c r="I674" s="512"/>
      <c r="J674" s="512"/>
      <c r="K674" s="512"/>
      <c r="L674" s="512"/>
      <c r="M674" s="512"/>
      <c r="N674" s="512"/>
      <c r="O674" s="512"/>
      <c r="P674" s="512"/>
      <c r="Q674" s="512"/>
      <c r="R674" s="512"/>
      <c r="S674" s="512"/>
      <c r="T674" s="512"/>
      <c r="U674" s="512"/>
      <c r="V674" s="512"/>
      <c r="W674" s="512"/>
      <c r="X674" s="512"/>
      <c r="Y674" s="512"/>
      <c r="Z674" s="512"/>
      <c r="AA674" s="512"/>
      <c r="AB674" s="512"/>
      <c r="AC674" s="512"/>
      <c r="AD674" s="512"/>
      <c r="AE674" s="512"/>
      <c r="AF674" s="512"/>
      <c r="AG674" s="512"/>
      <c r="AH674" s="512"/>
      <c r="AI674" s="512"/>
      <c r="AJ674" s="512"/>
      <c r="AK674" s="512"/>
      <c r="AL674" s="512"/>
      <c r="AM674" s="512"/>
      <c r="AN674" s="512"/>
    </row>
    <row r="675" spans="1:40" ht="15.75" customHeight="1">
      <c r="A675" s="512"/>
      <c r="B675" s="512"/>
      <c r="C675" s="512"/>
      <c r="D675" s="512"/>
      <c r="E675" s="512"/>
      <c r="F675" s="512"/>
      <c r="G675" s="512"/>
      <c r="H675" s="512"/>
      <c r="I675" s="512"/>
      <c r="J675" s="512"/>
      <c r="K675" s="512"/>
      <c r="L675" s="512"/>
      <c r="M675" s="512"/>
      <c r="N675" s="512"/>
      <c r="O675" s="512"/>
      <c r="P675" s="512"/>
      <c r="Q675" s="512"/>
      <c r="R675" s="512"/>
      <c r="S675" s="512"/>
      <c r="T675" s="512"/>
      <c r="U675" s="512"/>
      <c r="V675" s="512"/>
      <c r="W675" s="512"/>
      <c r="X675" s="512"/>
      <c r="Y675" s="512"/>
      <c r="Z675" s="512"/>
      <c r="AA675" s="512"/>
      <c r="AB675" s="512"/>
      <c r="AC675" s="512"/>
      <c r="AD675" s="512"/>
      <c r="AE675" s="512"/>
      <c r="AF675" s="512"/>
      <c r="AG675" s="512"/>
      <c r="AH675" s="512"/>
      <c r="AI675" s="512"/>
      <c r="AJ675" s="512"/>
      <c r="AK675" s="512"/>
      <c r="AL675" s="512"/>
      <c r="AM675" s="512"/>
      <c r="AN675" s="512"/>
    </row>
    <row r="676" spans="1:40" ht="15.75" customHeight="1">
      <c r="A676" s="512"/>
      <c r="B676" s="512"/>
      <c r="C676" s="512"/>
      <c r="D676" s="512"/>
      <c r="E676" s="512"/>
      <c r="F676" s="512"/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/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</row>
    <row r="677" spans="1:40" ht="15.75" customHeight="1">
      <c r="A677" s="512"/>
      <c r="B677" s="512"/>
      <c r="C677" s="512"/>
      <c r="D677" s="512"/>
      <c r="E677" s="512"/>
      <c r="F677" s="512"/>
      <c r="G677" s="512"/>
      <c r="H677" s="512"/>
      <c r="I677" s="512"/>
      <c r="J677" s="512"/>
      <c r="K677" s="512"/>
      <c r="L677" s="512"/>
      <c r="M677" s="512"/>
      <c r="N677" s="512"/>
      <c r="O677" s="512"/>
      <c r="P677" s="512"/>
      <c r="Q677" s="512"/>
      <c r="R677" s="512"/>
      <c r="S677" s="512"/>
      <c r="T677" s="512"/>
      <c r="U677" s="512"/>
      <c r="V677" s="512"/>
      <c r="W677" s="512"/>
      <c r="X677" s="512"/>
      <c r="Y677" s="512"/>
      <c r="Z677" s="512"/>
      <c r="AA677" s="512"/>
      <c r="AB677" s="512"/>
      <c r="AC677" s="512"/>
      <c r="AD677" s="512"/>
      <c r="AE677" s="512"/>
      <c r="AF677" s="512"/>
      <c r="AG677" s="512"/>
      <c r="AH677" s="512"/>
      <c r="AI677" s="512"/>
      <c r="AJ677" s="512"/>
      <c r="AK677" s="512"/>
      <c r="AL677" s="512"/>
      <c r="AM677" s="512"/>
      <c r="AN677" s="512"/>
    </row>
    <row r="678" spans="1:40" ht="15.75" customHeight="1">
      <c r="A678" s="512"/>
      <c r="B678" s="512"/>
      <c r="C678" s="512"/>
      <c r="D678" s="512"/>
      <c r="E678" s="512"/>
      <c r="F678" s="512"/>
      <c r="G678" s="512"/>
      <c r="H678" s="512"/>
      <c r="I678" s="512"/>
      <c r="J678" s="512"/>
      <c r="K678" s="512"/>
      <c r="L678" s="512"/>
      <c r="M678" s="512"/>
      <c r="N678" s="512"/>
      <c r="O678" s="512"/>
      <c r="P678" s="512"/>
      <c r="Q678" s="512"/>
      <c r="R678" s="512"/>
      <c r="S678" s="512"/>
      <c r="T678" s="512"/>
      <c r="U678" s="512"/>
      <c r="V678" s="512"/>
      <c r="W678" s="512"/>
      <c r="X678" s="512"/>
      <c r="Y678" s="512"/>
      <c r="Z678" s="512"/>
      <c r="AA678" s="512"/>
      <c r="AB678" s="512"/>
      <c r="AC678" s="512"/>
      <c r="AD678" s="512"/>
      <c r="AE678" s="512"/>
      <c r="AF678" s="512"/>
      <c r="AG678" s="512"/>
      <c r="AH678" s="512"/>
      <c r="AI678" s="512"/>
      <c r="AJ678" s="512"/>
      <c r="AK678" s="512"/>
      <c r="AL678" s="512"/>
      <c r="AM678" s="512"/>
      <c r="AN678" s="512"/>
    </row>
    <row r="679" spans="1:40" ht="15.75" customHeight="1">
      <c r="A679" s="512"/>
      <c r="B679" s="512"/>
      <c r="C679" s="512"/>
      <c r="D679" s="512"/>
      <c r="E679" s="512"/>
      <c r="F679" s="512"/>
      <c r="G679" s="512"/>
      <c r="H679" s="512"/>
      <c r="I679" s="512"/>
      <c r="J679" s="512"/>
      <c r="K679" s="512"/>
      <c r="L679" s="512"/>
      <c r="M679" s="512"/>
      <c r="N679" s="512"/>
      <c r="O679" s="512"/>
      <c r="P679" s="512"/>
      <c r="Q679" s="512"/>
      <c r="R679" s="512"/>
      <c r="S679" s="512"/>
      <c r="T679" s="512"/>
      <c r="U679" s="512"/>
      <c r="V679" s="512"/>
      <c r="W679" s="512"/>
      <c r="X679" s="512"/>
      <c r="Y679" s="512"/>
      <c r="Z679" s="512"/>
      <c r="AA679" s="512"/>
      <c r="AB679" s="512"/>
      <c r="AC679" s="512"/>
      <c r="AD679" s="512"/>
      <c r="AE679" s="512"/>
      <c r="AF679" s="512"/>
      <c r="AG679" s="512"/>
      <c r="AH679" s="512"/>
      <c r="AI679" s="512"/>
      <c r="AJ679" s="512"/>
      <c r="AK679" s="512"/>
      <c r="AL679" s="512"/>
      <c r="AM679" s="512"/>
      <c r="AN679" s="512"/>
    </row>
    <row r="680" spans="1:40" ht="15.75" customHeight="1">
      <c r="A680" s="512"/>
      <c r="B680" s="512"/>
      <c r="C680" s="512"/>
      <c r="D680" s="512"/>
      <c r="E680" s="512"/>
      <c r="F680" s="512"/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/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</row>
    <row r="681" spans="1:40" ht="15.75" customHeight="1">
      <c r="A681" s="512"/>
      <c r="B681" s="512"/>
      <c r="C681" s="512"/>
      <c r="D681" s="512"/>
      <c r="E681" s="512"/>
      <c r="F681" s="512"/>
      <c r="G681" s="512"/>
      <c r="H681" s="512"/>
      <c r="I681" s="512"/>
      <c r="J681" s="512"/>
      <c r="K681" s="512"/>
      <c r="L681" s="512"/>
      <c r="M681" s="512"/>
      <c r="N681" s="512"/>
      <c r="O681" s="512"/>
      <c r="P681" s="512"/>
      <c r="Q681" s="512"/>
      <c r="R681" s="512"/>
      <c r="S681" s="512"/>
      <c r="T681" s="512"/>
      <c r="U681" s="512"/>
      <c r="V681" s="512"/>
      <c r="W681" s="512"/>
      <c r="X681" s="512"/>
      <c r="Y681" s="512"/>
      <c r="Z681" s="512"/>
      <c r="AA681" s="512"/>
      <c r="AB681" s="512"/>
      <c r="AC681" s="512"/>
      <c r="AD681" s="512"/>
      <c r="AE681" s="512"/>
      <c r="AF681" s="512"/>
      <c r="AG681" s="512"/>
      <c r="AH681" s="512"/>
      <c r="AI681" s="512"/>
      <c r="AJ681" s="512"/>
      <c r="AK681" s="512"/>
      <c r="AL681" s="512"/>
      <c r="AM681" s="512"/>
      <c r="AN681" s="512"/>
    </row>
    <row r="682" spans="1:40" ht="15.75" customHeight="1">
      <c r="A682" s="512"/>
      <c r="B682" s="512"/>
      <c r="C682" s="512"/>
      <c r="D682" s="512"/>
      <c r="E682" s="512"/>
      <c r="F682" s="512"/>
      <c r="G682" s="512"/>
      <c r="H682" s="512"/>
      <c r="I682" s="512"/>
      <c r="J682" s="512"/>
      <c r="K682" s="512"/>
      <c r="L682" s="512"/>
      <c r="M682" s="512"/>
      <c r="N682" s="512"/>
      <c r="O682" s="512"/>
      <c r="P682" s="512"/>
      <c r="Q682" s="512"/>
      <c r="R682" s="512"/>
      <c r="S682" s="512"/>
      <c r="T682" s="512"/>
      <c r="U682" s="512"/>
      <c r="V682" s="512"/>
      <c r="W682" s="512"/>
      <c r="X682" s="512"/>
      <c r="Y682" s="512"/>
      <c r="Z682" s="512"/>
      <c r="AA682" s="512"/>
      <c r="AB682" s="512"/>
      <c r="AC682" s="512"/>
      <c r="AD682" s="512"/>
      <c r="AE682" s="512"/>
      <c r="AF682" s="512"/>
      <c r="AG682" s="512"/>
      <c r="AH682" s="512"/>
      <c r="AI682" s="512"/>
      <c r="AJ682" s="512"/>
      <c r="AK682" s="512"/>
      <c r="AL682" s="512"/>
      <c r="AM682" s="512"/>
      <c r="AN682" s="512"/>
    </row>
    <row r="683" spans="1:40" ht="15.75" customHeight="1">
      <c r="A683" s="512"/>
      <c r="B683" s="512"/>
      <c r="C683" s="512"/>
      <c r="D683" s="512"/>
      <c r="E683" s="512"/>
      <c r="F683" s="512"/>
      <c r="G683" s="512"/>
      <c r="H683" s="512"/>
      <c r="I683" s="512"/>
      <c r="J683" s="512"/>
      <c r="K683" s="512"/>
      <c r="L683" s="512"/>
      <c r="M683" s="512"/>
      <c r="N683" s="512"/>
      <c r="O683" s="512"/>
      <c r="P683" s="512"/>
      <c r="Q683" s="512"/>
      <c r="R683" s="512"/>
      <c r="S683" s="512"/>
      <c r="T683" s="512"/>
      <c r="U683" s="512"/>
      <c r="V683" s="512"/>
      <c r="W683" s="512"/>
      <c r="X683" s="512"/>
      <c r="Y683" s="512"/>
      <c r="Z683" s="512"/>
      <c r="AA683" s="512"/>
      <c r="AB683" s="512"/>
      <c r="AC683" s="512"/>
      <c r="AD683" s="512"/>
      <c r="AE683" s="512"/>
      <c r="AF683" s="512"/>
      <c r="AG683" s="512"/>
      <c r="AH683" s="512"/>
      <c r="AI683" s="512"/>
      <c r="AJ683" s="512"/>
      <c r="AK683" s="512"/>
      <c r="AL683" s="512"/>
      <c r="AM683" s="512"/>
      <c r="AN683" s="512"/>
    </row>
    <row r="684" spans="1:40" ht="15.75" customHeight="1">
      <c r="A684" s="512"/>
      <c r="B684" s="512"/>
      <c r="C684" s="512"/>
      <c r="D684" s="512"/>
      <c r="E684" s="512"/>
      <c r="F684" s="512"/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/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</row>
    <row r="685" spans="1:40" ht="15.75" customHeight="1">
      <c r="A685" s="512"/>
      <c r="B685" s="512"/>
      <c r="C685" s="512"/>
      <c r="D685" s="512"/>
      <c r="E685" s="512"/>
      <c r="F685" s="512"/>
      <c r="G685" s="512"/>
      <c r="H685" s="512"/>
      <c r="I685" s="512"/>
      <c r="J685" s="512"/>
      <c r="K685" s="512"/>
      <c r="L685" s="512"/>
      <c r="M685" s="512"/>
      <c r="N685" s="512"/>
      <c r="O685" s="512"/>
      <c r="P685" s="512"/>
      <c r="Q685" s="512"/>
      <c r="R685" s="512"/>
      <c r="S685" s="512"/>
      <c r="T685" s="512"/>
      <c r="U685" s="512"/>
      <c r="V685" s="512"/>
      <c r="W685" s="512"/>
      <c r="X685" s="512"/>
      <c r="Y685" s="512"/>
      <c r="Z685" s="512"/>
      <c r="AA685" s="512"/>
      <c r="AB685" s="512"/>
      <c r="AC685" s="512"/>
      <c r="AD685" s="512"/>
      <c r="AE685" s="512"/>
      <c r="AF685" s="512"/>
      <c r="AG685" s="512"/>
      <c r="AH685" s="512"/>
      <c r="AI685" s="512"/>
      <c r="AJ685" s="512"/>
      <c r="AK685" s="512"/>
      <c r="AL685" s="512"/>
      <c r="AM685" s="512"/>
      <c r="AN685" s="512"/>
    </row>
    <row r="686" spans="1:40" ht="15.75" customHeight="1">
      <c r="A686" s="512"/>
      <c r="B686" s="512"/>
      <c r="C686" s="512"/>
      <c r="D686" s="512"/>
      <c r="E686" s="512"/>
      <c r="F686" s="512"/>
      <c r="G686" s="512"/>
      <c r="H686" s="512"/>
      <c r="I686" s="512"/>
      <c r="J686" s="512"/>
      <c r="K686" s="512"/>
      <c r="L686" s="512"/>
      <c r="M686" s="512"/>
      <c r="N686" s="512"/>
      <c r="O686" s="512"/>
      <c r="P686" s="512"/>
      <c r="Q686" s="512"/>
      <c r="R686" s="512"/>
      <c r="S686" s="512"/>
      <c r="T686" s="512"/>
      <c r="U686" s="512"/>
      <c r="V686" s="512"/>
      <c r="W686" s="512"/>
      <c r="X686" s="512"/>
      <c r="Y686" s="512"/>
      <c r="Z686" s="512"/>
      <c r="AA686" s="512"/>
      <c r="AB686" s="512"/>
      <c r="AC686" s="512"/>
      <c r="AD686" s="512"/>
      <c r="AE686" s="512"/>
      <c r="AF686" s="512"/>
      <c r="AG686" s="512"/>
      <c r="AH686" s="512"/>
      <c r="AI686" s="512"/>
      <c r="AJ686" s="512"/>
      <c r="AK686" s="512"/>
      <c r="AL686" s="512"/>
      <c r="AM686" s="512"/>
      <c r="AN686" s="512"/>
    </row>
    <row r="687" spans="1:40" ht="15.75" customHeight="1">
      <c r="A687" s="512"/>
      <c r="B687" s="512"/>
      <c r="C687" s="512"/>
      <c r="D687" s="512"/>
      <c r="E687" s="512"/>
      <c r="F687" s="512"/>
      <c r="G687" s="512"/>
      <c r="H687" s="512"/>
      <c r="I687" s="512"/>
      <c r="J687" s="512"/>
      <c r="K687" s="512"/>
      <c r="L687" s="512"/>
      <c r="M687" s="512"/>
      <c r="N687" s="512"/>
      <c r="O687" s="512"/>
      <c r="P687" s="512"/>
      <c r="Q687" s="512"/>
      <c r="R687" s="512"/>
      <c r="S687" s="512"/>
      <c r="T687" s="512"/>
      <c r="U687" s="512"/>
      <c r="V687" s="512"/>
      <c r="W687" s="512"/>
      <c r="X687" s="512"/>
      <c r="Y687" s="512"/>
      <c r="Z687" s="512"/>
      <c r="AA687" s="512"/>
      <c r="AB687" s="512"/>
      <c r="AC687" s="512"/>
      <c r="AD687" s="512"/>
      <c r="AE687" s="512"/>
      <c r="AF687" s="512"/>
      <c r="AG687" s="512"/>
      <c r="AH687" s="512"/>
      <c r="AI687" s="512"/>
      <c r="AJ687" s="512"/>
      <c r="AK687" s="512"/>
      <c r="AL687" s="512"/>
      <c r="AM687" s="512"/>
      <c r="AN687" s="512"/>
    </row>
    <row r="688" spans="1:40" ht="15.75" customHeight="1">
      <c r="A688" s="512"/>
      <c r="B688" s="512"/>
      <c r="C688" s="512"/>
      <c r="D688" s="512"/>
      <c r="E688" s="512"/>
      <c r="F688" s="512"/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/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</row>
    <row r="689" spans="1:40" ht="15.75" customHeight="1">
      <c r="A689" s="512"/>
      <c r="B689" s="512"/>
      <c r="C689" s="512"/>
      <c r="D689" s="512"/>
      <c r="E689" s="512"/>
      <c r="F689" s="512"/>
      <c r="G689" s="512"/>
      <c r="H689" s="512"/>
      <c r="I689" s="512"/>
      <c r="J689" s="512"/>
      <c r="K689" s="512"/>
      <c r="L689" s="512"/>
      <c r="M689" s="512"/>
      <c r="N689" s="512"/>
      <c r="O689" s="512"/>
      <c r="P689" s="512"/>
      <c r="Q689" s="512"/>
      <c r="R689" s="512"/>
      <c r="S689" s="512"/>
      <c r="T689" s="512"/>
      <c r="U689" s="512"/>
      <c r="V689" s="512"/>
      <c r="W689" s="512"/>
      <c r="X689" s="512"/>
      <c r="Y689" s="512"/>
      <c r="Z689" s="512"/>
      <c r="AA689" s="512"/>
      <c r="AB689" s="512"/>
      <c r="AC689" s="512"/>
      <c r="AD689" s="512"/>
      <c r="AE689" s="512"/>
      <c r="AF689" s="512"/>
      <c r="AG689" s="512"/>
      <c r="AH689" s="512"/>
      <c r="AI689" s="512"/>
      <c r="AJ689" s="512"/>
      <c r="AK689" s="512"/>
      <c r="AL689" s="512"/>
      <c r="AM689" s="512"/>
      <c r="AN689" s="512"/>
    </row>
    <row r="690" spans="1:40" ht="15.75" customHeight="1">
      <c r="A690" s="512"/>
      <c r="B690" s="512"/>
      <c r="C690" s="512"/>
      <c r="D690" s="512"/>
      <c r="E690" s="512"/>
      <c r="F690" s="512"/>
      <c r="G690" s="512"/>
      <c r="H690" s="512"/>
      <c r="I690" s="512"/>
      <c r="J690" s="512"/>
      <c r="K690" s="512"/>
      <c r="L690" s="512"/>
      <c r="M690" s="512"/>
      <c r="N690" s="512"/>
      <c r="O690" s="512"/>
      <c r="P690" s="512"/>
      <c r="Q690" s="512"/>
      <c r="R690" s="512"/>
      <c r="S690" s="512"/>
      <c r="T690" s="512"/>
      <c r="U690" s="512"/>
      <c r="V690" s="512"/>
      <c r="W690" s="512"/>
      <c r="X690" s="512"/>
      <c r="Y690" s="512"/>
      <c r="Z690" s="512"/>
      <c r="AA690" s="512"/>
      <c r="AB690" s="512"/>
      <c r="AC690" s="512"/>
      <c r="AD690" s="512"/>
      <c r="AE690" s="512"/>
      <c r="AF690" s="512"/>
      <c r="AG690" s="512"/>
      <c r="AH690" s="512"/>
      <c r="AI690" s="512"/>
      <c r="AJ690" s="512"/>
      <c r="AK690" s="512"/>
      <c r="AL690" s="512"/>
      <c r="AM690" s="512"/>
      <c r="AN690" s="512"/>
    </row>
    <row r="691" spans="1:40" ht="15.75" customHeight="1">
      <c r="A691" s="512"/>
      <c r="B691" s="512"/>
      <c r="C691" s="512"/>
      <c r="D691" s="512"/>
      <c r="E691" s="512"/>
      <c r="F691" s="512"/>
      <c r="G691" s="512"/>
      <c r="H691" s="512"/>
      <c r="I691" s="512"/>
      <c r="J691" s="512"/>
      <c r="K691" s="512"/>
      <c r="L691" s="512"/>
      <c r="M691" s="512"/>
      <c r="N691" s="512"/>
      <c r="O691" s="512"/>
      <c r="P691" s="512"/>
      <c r="Q691" s="512"/>
      <c r="R691" s="512"/>
      <c r="S691" s="512"/>
      <c r="T691" s="512"/>
      <c r="U691" s="512"/>
      <c r="V691" s="512"/>
      <c r="W691" s="512"/>
      <c r="X691" s="512"/>
      <c r="Y691" s="512"/>
      <c r="Z691" s="512"/>
      <c r="AA691" s="512"/>
      <c r="AB691" s="512"/>
      <c r="AC691" s="512"/>
      <c r="AD691" s="512"/>
      <c r="AE691" s="512"/>
      <c r="AF691" s="512"/>
      <c r="AG691" s="512"/>
      <c r="AH691" s="512"/>
      <c r="AI691" s="512"/>
      <c r="AJ691" s="512"/>
      <c r="AK691" s="512"/>
      <c r="AL691" s="512"/>
      <c r="AM691" s="512"/>
      <c r="AN691" s="512"/>
    </row>
    <row r="692" spans="1:40" ht="15.75" customHeight="1">
      <c r="A692" s="512"/>
      <c r="B692" s="512"/>
      <c r="C692" s="512"/>
      <c r="D692" s="512"/>
      <c r="E692" s="512"/>
      <c r="F692" s="512"/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/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</row>
    <row r="693" spans="1:40" ht="15.75" customHeight="1">
      <c r="A693" s="512"/>
      <c r="B693" s="512"/>
      <c r="C693" s="512"/>
      <c r="D693" s="512"/>
      <c r="E693" s="512"/>
      <c r="F693" s="512"/>
      <c r="G693" s="512"/>
      <c r="H693" s="512"/>
      <c r="I693" s="512"/>
      <c r="J693" s="512"/>
      <c r="K693" s="512"/>
      <c r="L693" s="512"/>
      <c r="M693" s="512"/>
      <c r="N693" s="512"/>
      <c r="O693" s="512"/>
      <c r="P693" s="512"/>
      <c r="Q693" s="512"/>
      <c r="R693" s="512"/>
      <c r="S693" s="512"/>
      <c r="T693" s="512"/>
      <c r="U693" s="512"/>
      <c r="V693" s="512"/>
      <c r="W693" s="512"/>
      <c r="X693" s="512"/>
      <c r="Y693" s="512"/>
      <c r="Z693" s="512"/>
      <c r="AA693" s="512"/>
      <c r="AB693" s="512"/>
      <c r="AC693" s="512"/>
      <c r="AD693" s="512"/>
      <c r="AE693" s="512"/>
      <c r="AF693" s="512"/>
      <c r="AG693" s="512"/>
      <c r="AH693" s="512"/>
      <c r="AI693" s="512"/>
      <c r="AJ693" s="512"/>
      <c r="AK693" s="512"/>
      <c r="AL693" s="512"/>
      <c r="AM693" s="512"/>
      <c r="AN693" s="512"/>
    </row>
    <row r="694" spans="1:40" ht="15.75" customHeight="1">
      <c r="A694" s="512"/>
      <c r="B694" s="512"/>
      <c r="C694" s="512"/>
      <c r="D694" s="512"/>
      <c r="E694" s="512"/>
      <c r="F694" s="512"/>
      <c r="G694" s="512"/>
      <c r="H694" s="512"/>
      <c r="I694" s="512"/>
      <c r="J694" s="512"/>
      <c r="K694" s="512"/>
      <c r="L694" s="512"/>
      <c r="M694" s="512"/>
      <c r="N694" s="512"/>
      <c r="O694" s="512"/>
      <c r="P694" s="512"/>
      <c r="Q694" s="512"/>
      <c r="R694" s="512"/>
      <c r="S694" s="512"/>
      <c r="T694" s="512"/>
      <c r="U694" s="512"/>
      <c r="V694" s="512"/>
      <c r="W694" s="512"/>
      <c r="X694" s="512"/>
      <c r="Y694" s="512"/>
      <c r="Z694" s="512"/>
      <c r="AA694" s="512"/>
      <c r="AB694" s="512"/>
      <c r="AC694" s="512"/>
      <c r="AD694" s="512"/>
      <c r="AE694" s="512"/>
      <c r="AF694" s="512"/>
      <c r="AG694" s="512"/>
      <c r="AH694" s="512"/>
      <c r="AI694" s="512"/>
      <c r="AJ694" s="512"/>
      <c r="AK694" s="512"/>
      <c r="AL694" s="512"/>
      <c r="AM694" s="512"/>
      <c r="AN694" s="512"/>
    </row>
    <row r="695" spans="1:40" ht="15.75" customHeight="1">
      <c r="A695" s="512"/>
      <c r="B695" s="512"/>
      <c r="C695" s="512"/>
      <c r="D695" s="512"/>
      <c r="E695" s="512"/>
      <c r="F695" s="512"/>
      <c r="G695" s="512"/>
      <c r="H695" s="512"/>
      <c r="I695" s="512"/>
      <c r="J695" s="512"/>
      <c r="K695" s="512"/>
      <c r="L695" s="512"/>
      <c r="M695" s="512"/>
      <c r="N695" s="512"/>
      <c r="O695" s="512"/>
      <c r="P695" s="512"/>
      <c r="Q695" s="512"/>
      <c r="R695" s="512"/>
      <c r="S695" s="512"/>
      <c r="T695" s="512"/>
      <c r="U695" s="512"/>
      <c r="V695" s="512"/>
      <c r="W695" s="512"/>
      <c r="X695" s="512"/>
      <c r="Y695" s="512"/>
      <c r="Z695" s="512"/>
      <c r="AA695" s="512"/>
      <c r="AB695" s="512"/>
      <c r="AC695" s="512"/>
      <c r="AD695" s="512"/>
      <c r="AE695" s="512"/>
      <c r="AF695" s="512"/>
      <c r="AG695" s="512"/>
      <c r="AH695" s="512"/>
      <c r="AI695" s="512"/>
      <c r="AJ695" s="512"/>
      <c r="AK695" s="512"/>
      <c r="AL695" s="512"/>
      <c r="AM695" s="512"/>
      <c r="AN695" s="512"/>
    </row>
    <row r="696" spans="1:40" ht="15.75" customHeight="1">
      <c r="A696" s="512"/>
      <c r="B696" s="512"/>
      <c r="C696" s="512"/>
      <c r="D696" s="512"/>
      <c r="E696" s="512"/>
      <c r="F696" s="512"/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/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</row>
    <row r="697" spans="1:40" ht="15.75" customHeight="1">
      <c r="A697" s="512"/>
      <c r="B697" s="512"/>
      <c r="C697" s="512"/>
      <c r="D697" s="512"/>
      <c r="E697" s="512"/>
      <c r="F697" s="512"/>
      <c r="G697" s="512"/>
      <c r="H697" s="512"/>
      <c r="I697" s="512"/>
      <c r="J697" s="512"/>
      <c r="K697" s="512"/>
      <c r="L697" s="512"/>
      <c r="M697" s="512"/>
      <c r="N697" s="512"/>
      <c r="O697" s="512"/>
      <c r="P697" s="512"/>
      <c r="Q697" s="512"/>
      <c r="R697" s="512"/>
      <c r="S697" s="512"/>
      <c r="T697" s="512"/>
      <c r="U697" s="512"/>
      <c r="V697" s="512"/>
      <c r="W697" s="512"/>
      <c r="X697" s="512"/>
      <c r="Y697" s="512"/>
      <c r="Z697" s="512"/>
      <c r="AA697" s="512"/>
      <c r="AB697" s="512"/>
      <c r="AC697" s="512"/>
      <c r="AD697" s="512"/>
      <c r="AE697" s="512"/>
      <c r="AF697" s="512"/>
      <c r="AG697" s="512"/>
      <c r="AH697" s="512"/>
      <c r="AI697" s="512"/>
      <c r="AJ697" s="512"/>
      <c r="AK697" s="512"/>
      <c r="AL697" s="512"/>
      <c r="AM697" s="512"/>
      <c r="AN697" s="512"/>
    </row>
    <row r="698" spans="1:40" ht="15.75" customHeight="1">
      <c r="A698" s="512"/>
      <c r="B698" s="512"/>
      <c r="C698" s="512"/>
      <c r="D698" s="512"/>
      <c r="E698" s="512"/>
      <c r="F698" s="512"/>
      <c r="G698" s="512"/>
      <c r="H698" s="512"/>
      <c r="I698" s="512"/>
      <c r="J698" s="512"/>
      <c r="K698" s="512"/>
      <c r="L698" s="512"/>
      <c r="M698" s="512"/>
      <c r="N698" s="512"/>
      <c r="O698" s="512"/>
      <c r="P698" s="512"/>
      <c r="Q698" s="512"/>
      <c r="R698" s="512"/>
      <c r="S698" s="512"/>
      <c r="T698" s="512"/>
      <c r="U698" s="512"/>
      <c r="V698" s="512"/>
      <c r="W698" s="512"/>
      <c r="X698" s="512"/>
      <c r="Y698" s="512"/>
      <c r="Z698" s="512"/>
      <c r="AA698" s="512"/>
      <c r="AB698" s="512"/>
      <c r="AC698" s="512"/>
      <c r="AD698" s="512"/>
      <c r="AE698" s="512"/>
      <c r="AF698" s="512"/>
      <c r="AG698" s="512"/>
      <c r="AH698" s="512"/>
      <c r="AI698" s="512"/>
      <c r="AJ698" s="512"/>
      <c r="AK698" s="512"/>
      <c r="AL698" s="512"/>
      <c r="AM698" s="512"/>
      <c r="AN698" s="512"/>
    </row>
    <row r="699" spans="1:40" ht="15.75" customHeight="1">
      <c r="A699" s="512"/>
      <c r="B699" s="512"/>
      <c r="C699" s="512"/>
      <c r="D699" s="512"/>
      <c r="E699" s="512"/>
      <c r="F699" s="512"/>
      <c r="G699" s="512"/>
      <c r="H699" s="512"/>
      <c r="I699" s="512"/>
      <c r="J699" s="512"/>
      <c r="K699" s="512"/>
      <c r="L699" s="512"/>
      <c r="M699" s="512"/>
      <c r="N699" s="512"/>
      <c r="O699" s="512"/>
      <c r="P699" s="512"/>
      <c r="Q699" s="512"/>
      <c r="R699" s="512"/>
      <c r="S699" s="512"/>
      <c r="T699" s="512"/>
      <c r="U699" s="512"/>
      <c r="V699" s="512"/>
      <c r="W699" s="512"/>
      <c r="X699" s="512"/>
      <c r="Y699" s="512"/>
      <c r="Z699" s="512"/>
      <c r="AA699" s="512"/>
      <c r="AB699" s="512"/>
      <c r="AC699" s="512"/>
      <c r="AD699" s="512"/>
      <c r="AE699" s="512"/>
      <c r="AF699" s="512"/>
      <c r="AG699" s="512"/>
      <c r="AH699" s="512"/>
      <c r="AI699" s="512"/>
      <c r="AJ699" s="512"/>
      <c r="AK699" s="512"/>
      <c r="AL699" s="512"/>
      <c r="AM699" s="512"/>
      <c r="AN699" s="512"/>
    </row>
    <row r="700" spans="1:40" ht="15.75" customHeight="1">
      <c r="A700" s="512"/>
      <c r="B700" s="512"/>
      <c r="C700" s="512"/>
      <c r="D700" s="512"/>
      <c r="E700" s="512"/>
      <c r="F700" s="512"/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/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</row>
    <row r="701" spans="1:40" ht="15.75" customHeight="1">
      <c r="A701" s="512"/>
      <c r="B701" s="512"/>
      <c r="C701" s="512"/>
      <c r="D701" s="512"/>
      <c r="E701" s="512"/>
      <c r="F701" s="512"/>
      <c r="G701" s="512"/>
      <c r="H701" s="512"/>
      <c r="I701" s="512"/>
      <c r="J701" s="512"/>
      <c r="K701" s="512"/>
      <c r="L701" s="512"/>
      <c r="M701" s="512"/>
      <c r="N701" s="512"/>
      <c r="O701" s="512"/>
      <c r="P701" s="512"/>
      <c r="Q701" s="512"/>
      <c r="R701" s="512"/>
      <c r="S701" s="512"/>
      <c r="T701" s="512"/>
      <c r="U701" s="512"/>
      <c r="V701" s="512"/>
      <c r="W701" s="512"/>
      <c r="X701" s="512"/>
      <c r="Y701" s="512"/>
      <c r="Z701" s="512"/>
      <c r="AA701" s="512"/>
      <c r="AB701" s="512"/>
      <c r="AC701" s="512"/>
      <c r="AD701" s="512"/>
      <c r="AE701" s="512"/>
      <c r="AF701" s="512"/>
      <c r="AG701" s="512"/>
      <c r="AH701" s="512"/>
      <c r="AI701" s="512"/>
      <c r="AJ701" s="512"/>
      <c r="AK701" s="512"/>
      <c r="AL701" s="512"/>
      <c r="AM701" s="512"/>
      <c r="AN701" s="512"/>
    </row>
    <row r="702" spans="1:40" ht="15.75" customHeight="1">
      <c r="A702" s="512"/>
      <c r="B702" s="512"/>
      <c r="C702" s="512"/>
      <c r="D702" s="512"/>
      <c r="E702" s="512"/>
      <c r="F702" s="512"/>
      <c r="G702" s="512"/>
      <c r="H702" s="512"/>
      <c r="I702" s="512"/>
      <c r="J702" s="512"/>
      <c r="K702" s="512"/>
      <c r="L702" s="512"/>
      <c r="M702" s="512"/>
      <c r="N702" s="512"/>
      <c r="O702" s="512"/>
      <c r="P702" s="512"/>
      <c r="Q702" s="512"/>
      <c r="R702" s="512"/>
      <c r="S702" s="512"/>
      <c r="T702" s="512"/>
      <c r="U702" s="512"/>
      <c r="V702" s="512"/>
      <c r="W702" s="512"/>
      <c r="X702" s="512"/>
      <c r="Y702" s="512"/>
      <c r="Z702" s="512"/>
      <c r="AA702" s="512"/>
      <c r="AB702" s="512"/>
      <c r="AC702" s="512"/>
      <c r="AD702" s="512"/>
      <c r="AE702" s="512"/>
      <c r="AF702" s="512"/>
      <c r="AG702" s="512"/>
      <c r="AH702" s="512"/>
      <c r="AI702" s="512"/>
      <c r="AJ702" s="512"/>
      <c r="AK702" s="512"/>
      <c r="AL702" s="512"/>
      <c r="AM702" s="512"/>
      <c r="AN702" s="512"/>
    </row>
    <row r="703" spans="1:40" ht="15.75" customHeight="1">
      <c r="A703" s="512"/>
      <c r="B703" s="512"/>
      <c r="C703" s="512"/>
      <c r="D703" s="512"/>
      <c r="E703" s="512"/>
      <c r="F703" s="512"/>
      <c r="G703" s="512"/>
      <c r="H703" s="512"/>
      <c r="I703" s="512"/>
      <c r="J703" s="512"/>
      <c r="K703" s="512"/>
      <c r="L703" s="512"/>
      <c r="M703" s="512"/>
      <c r="N703" s="512"/>
      <c r="O703" s="512"/>
      <c r="P703" s="512"/>
      <c r="Q703" s="512"/>
      <c r="R703" s="512"/>
      <c r="S703" s="512"/>
      <c r="T703" s="512"/>
      <c r="U703" s="512"/>
      <c r="V703" s="512"/>
      <c r="W703" s="512"/>
      <c r="X703" s="512"/>
      <c r="Y703" s="512"/>
      <c r="Z703" s="512"/>
      <c r="AA703" s="512"/>
      <c r="AB703" s="512"/>
      <c r="AC703" s="512"/>
      <c r="AD703" s="512"/>
      <c r="AE703" s="512"/>
      <c r="AF703" s="512"/>
      <c r="AG703" s="512"/>
      <c r="AH703" s="512"/>
      <c r="AI703" s="512"/>
      <c r="AJ703" s="512"/>
      <c r="AK703" s="512"/>
      <c r="AL703" s="512"/>
      <c r="AM703" s="512"/>
      <c r="AN703" s="512"/>
    </row>
    <row r="704" spans="1:40" ht="15.75" customHeight="1">
      <c r="A704" s="512"/>
      <c r="B704" s="512"/>
      <c r="C704" s="512"/>
      <c r="D704" s="512"/>
      <c r="E704" s="512"/>
      <c r="F704" s="512"/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/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</row>
    <row r="705" spans="1:40" ht="15.75" customHeight="1">
      <c r="A705" s="512"/>
      <c r="B705" s="512"/>
      <c r="C705" s="512"/>
      <c r="D705" s="512"/>
      <c r="E705" s="512"/>
      <c r="F705" s="512"/>
      <c r="G705" s="512"/>
      <c r="H705" s="512"/>
      <c r="I705" s="512"/>
      <c r="J705" s="512"/>
      <c r="K705" s="512"/>
      <c r="L705" s="512"/>
      <c r="M705" s="512"/>
      <c r="N705" s="512"/>
      <c r="O705" s="512"/>
      <c r="P705" s="512"/>
      <c r="Q705" s="512"/>
      <c r="R705" s="512"/>
      <c r="S705" s="512"/>
      <c r="T705" s="512"/>
      <c r="U705" s="512"/>
      <c r="V705" s="512"/>
      <c r="W705" s="512"/>
      <c r="X705" s="512"/>
      <c r="Y705" s="512"/>
      <c r="Z705" s="512"/>
      <c r="AA705" s="512"/>
      <c r="AB705" s="512"/>
      <c r="AC705" s="512"/>
      <c r="AD705" s="512"/>
      <c r="AE705" s="512"/>
      <c r="AF705" s="512"/>
      <c r="AG705" s="512"/>
      <c r="AH705" s="512"/>
      <c r="AI705" s="512"/>
      <c r="AJ705" s="512"/>
      <c r="AK705" s="512"/>
      <c r="AL705" s="512"/>
      <c r="AM705" s="512"/>
      <c r="AN705" s="512"/>
    </row>
    <row r="706" spans="1:40" ht="15.75" customHeight="1">
      <c r="A706" s="512"/>
      <c r="B706" s="512"/>
      <c r="C706" s="512"/>
      <c r="D706" s="512"/>
      <c r="E706" s="512"/>
      <c r="F706" s="512"/>
      <c r="G706" s="512"/>
      <c r="H706" s="512"/>
      <c r="I706" s="512"/>
      <c r="J706" s="512"/>
      <c r="K706" s="512"/>
      <c r="L706" s="512"/>
      <c r="M706" s="512"/>
      <c r="N706" s="512"/>
      <c r="O706" s="512"/>
      <c r="P706" s="512"/>
      <c r="Q706" s="512"/>
      <c r="R706" s="512"/>
      <c r="S706" s="512"/>
      <c r="T706" s="512"/>
      <c r="U706" s="512"/>
      <c r="V706" s="512"/>
      <c r="W706" s="512"/>
      <c r="X706" s="512"/>
      <c r="Y706" s="512"/>
      <c r="Z706" s="512"/>
      <c r="AA706" s="512"/>
      <c r="AB706" s="512"/>
      <c r="AC706" s="512"/>
      <c r="AD706" s="512"/>
      <c r="AE706" s="512"/>
      <c r="AF706" s="512"/>
      <c r="AG706" s="512"/>
      <c r="AH706" s="512"/>
      <c r="AI706" s="512"/>
      <c r="AJ706" s="512"/>
      <c r="AK706" s="512"/>
      <c r="AL706" s="512"/>
      <c r="AM706" s="512"/>
      <c r="AN706" s="512"/>
    </row>
    <row r="707" spans="1:40" ht="15.75" customHeight="1">
      <c r="A707" s="512"/>
      <c r="B707" s="512"/>
      <c r="C707" s="512"/>
      <c r="D707" s="512"/>
      <c r="E707" s="512"/>
      <c r="F707" s="512"/>
      <c r="G707" s="512"/>
      <c r="H707" s="512"/>
      <c r="I707" s="512"/>
      <c r="J707" s="512"/>
      <c r="K707" s="512"/>
      <c r="L707" s="512"/>
      <c r="M707" s="512"/>
      <c r="N707" s="512"/>
      <c r="O707" s="512"/>
      <c r="P707" s="512"/>
      <c r="Q707" s="512"/>
      <c r="R707" s="512"/>
      <c r="S707" s="512"/>
      <c r="T707" s="512"/>
      <c r="U707" s="512"/>
      <c r="V707" s="512"/>
      <c r="W707" s="512"/>
      <c r="X707" s="512"/>
      <c r="Y707" s="512"/>
      <c r="Z707" s="512"/>
      <c r="AA707" s="512"/>
      <c r="AB707" s="512"/>
      <c r="AC707" s="512"/>
      <c r="AD707" s="512"/>
      <c r="AE707" s="512"/>
      <c r="AF707" s="512"/>
      <c r="AG707" s="512"/>
      <c r="AH707" s="512"/>
      <c r="AI707" s="512"/>
      <c r="AJ707" s="512"/>
      <c r="AK707" s="512"/>
      <c r="AL707" s="512"/>
      <c r="AM707" s="512"/>
      <c r="AN707" s="512"/>
    </row>
    <row r="708" spans="1:40" ht="15.75" customHeight="1">
      <c r="A708" s="512"/>
      <c r="B708" s="512"/>
      <c r="C708" s="512"/>
      <c r="D708" s="512"/>
      <c r="E708" s="512"/>
      <c r="F708" s="512"/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/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</row>
    <row r="709" spans="1:40" ht="15.75" customHeight="1">
      <c r="A709" s="512"/>
      <c r="B709" s="512"/>
      <c r="C709" s="512"/>
      <c r="D709" s="512"/>
      <c r="E709" s="512"/>
      <c r="F709" s="512"/>
      <c r="G709" s="512"/>
      <c r="H709" s="512"/>
      <c r="I709" s="512"/>
      <c r="J709" s="512"/>
      <c r="K709" s="512"/>
      <c r="L709" s="512"/>
      <c r="M709" s="512"/>
      <c r="N709" s="512"/>
      <c r="O709" s="512"/>
      <c r="P709" s="512"/>
      <c r="Q709" s="512"/>
      <c r="R709" s="512"/>
      <c r="S709" s="512"/>
      <c r="T709" s="512"/>
      <c r="U709" s="512"/>
      <c r="V709" s="512"/>
      <c r="W709" s="512"/>
      <c r="X709" s="512"/>
      <c r="Y709" s="512"/>
      <c r="Z709" s="512"/>
      <c r="AA709" s="512"/>
      <c r="AB709" s="512"/>
      <c r="AC709" s="512"/>
      <c r="AD709" s="512"/>
      <c r="AE709" s="512"/>
      <c r="AF709" s="512"/>
      <c r="AG709" s="512"/>
      <c r="AH709" s="512"/>
      <c r="AI709" s="512"/>
      <c r="AJ709" s="512"/>
      <c r="AK709" s="512"/>
      <c r="AL709" s="512"/>
      <c r="AM709" s="512"/>
      <c r="AN709" s="512"/>
    </row>
    <row r="710" spans="1:40" ht="15.75" customHeight="1">
      <c r="A710" s="512"/>
      <c r="B710" s="512"/>
      <c r="C710" s="512"/>
      <c r="D710" s="512"/>
      <c r="E710" s="512"/>
      <c r="F710" s="512"/>
      <c r="G710" s="512"/>
      <c r="H710" s="512"/>
      <c r="I710" s="512"/>
      <c r="J710" s="512"/>
      <c r="K710" s="512"/>
      <c r="L710" s="512"/>
      <c r="M710" s="512"/>
      <c r="N710" s="512"/>
      <c r="O710" s="512"/>
      <c r="P710" s="512"/>
      <c r="Q710" s="512"/>
      <c r="R710" s="512"/>
      <c r="S710" s="512"/>
      <c r="T710" s="512"/>
      <c r="U710" s="512"/>
      <c r="V710" s="512"/>
      <c r="W710" s="512"/>
      <c r="X710" s="512"/>
      <c r="Y710" s="512"/>
      <c r="Z710" s="512"/>
      <c r="AA710" s="512"/>
      <c r="AB710" s="512"/>
      <c r="AC710" s="512"/>
      <c r="AD710" s="512"/>
      <c r="AE710" s="512"/>
      <c r="AF710" s="512"/>
      <c r="AG710" s="512"/>
      <c r="AH710" s="512"/>
      <c r="AI710" s="512"/>
      <c r="AJ710" s="512"/>
      <c r="AK710" s="512"/>
      <c r="AL710" s="512"/>
      <c r="AM710" s="512"/>
      <c r="AN710" s="512"/>
    </row>
    <row r="711" spans="1:40" ht="15.75" customHeight="1">
      <c r="A711" s="512"/>
      <c r="B711" s="512"/>
      <c r="C711" s="512"/>
      <c r="D711" s="512"/>
      <c r="E711" s="512"/>
      <c r="F711" s="512"/>
      <c r="G711" s="512"/>
      <c r="H711" s="512"/>
      <c r="I711" s="512"/>
      <c r="J711" s="512"/>
      <c r="K711" s="512"/>
      <c r="L711" s="512"/>
      <c r="M711" s="512"/>
      <c r="N711" s="512"/>
      <c r="O711" s="512"/>
      <c r="P711" s="512"/>
      <c r="Q711" s="512"/>
      <c r="R711" s="512"/>
      <c r="S711" s="512"/>
      <c r="T711" s="512"/>
      <c r="U711" s="512"/>
      <c r="V711" s="512"/>
      <c r="W711" s="512"/>
      <c r="X711" s="512"/>
      <c r="Y711" s="512"/>
      <c r="Z711" s="512"/>
      <c r="AA711" s="512"/>
      <c r="AB711" s="512"/>
      <c r="AC711" s="512"/>
      <c r="AD711" s="512"/>
      <c r="AE711" s="512"/>
      <c r="AF711" s="512"/>
      <c r="AG711" s="512"/>
      <c r="AH711" s="512"/>
      <c r="AI711" s="512"/>
      <c r="AJ711" s="512"/>
      <c r="AK711" s="512"/>
      <c r="AL711" s="512"/>
      <c r="AM711" s="512"/>
      <c r="AN711" s="512"/>
    </row>
    <row r="712" spans="1:40" ht="15.75" customHeight="1">
      <c r="A712" s="512"/>
      <c r="B712" s="512"/>
      <c r="C712" s="512"/>
      <c r="D712" s="512"/>
      <c r="E712" s="512"/>
      <c r="F712" s="512"/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/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</row>
    <row r="713" spans="1:40" ht="15.75" customHeight="1">
      <c r="A713" s="512"/>
      <c r="B713" s="512"/>
      <c r="C713" s="512"/>
      <c r="D713" s="512"/>
      <c r="E713" s="512"/>
      <c r="F713" s="512"/>
      <c r="G713" s="512"/>
      <c r="H713" s="512"/>
      <c r="I713" s="512"/>
      <c r="J713" s="512"/>
      <c r="K713" s="512"/>
      <c r="L713" s="512"/>
      <c r="M713" s="512"/>
      <c r="N713" s="512"/>
      <c r="O713" s="512"/>
      <c r="P713" s="512"/>
      <c r="Q713" s="512"/>
      <c r="R713" s="512"/>
      <c r="S713" s="512"/>
      <c r="T713" s="512"/>
      <c r="U713" s="512"/>
      <c r="V713" s="512"/>
      <c r="W713" s="512"/>
      <c r="X713" s="512"/>
      <c r="Y713" s="512"/>
      <c r="Z713" s="512"/>
      <c r="AA713" s="512"/>
      <c r="AB713" s="512"/>
      <c r="AC713" s="512"/>
      <c r="AD713" s="512"/>
      <c r="AE713" s="512"/>
      <c r="AF713" s="512"/>
      <c r="AG713" s="512"/>
      <c r="AH713" s="512"/>
      <c r="AI713" s="512"/>
      <c r="AJ713" s="512"/>
      <c r="AK713" s="512"/>
      <c r="AL713" s="512"/>
      <c r="AM713" s="512"/>
      <c r="AN713" s="512"/>
    </row>
    <row r="714" spans="1:40" ht="15.75" customHeight="1">
      <c r="A714" s="512"/>
      <c r="B714" s="512"/>
      <c r="C714" s="512"/>
      <c r="D714" s="512"/>
      <c r="E714" s="512"/>
      <c r="F714" s="512"/>
      <c r="G714" s="512"/>
      <c r="H714" s="512"/>
      <c r="I714" s="512"/>
      <c r="J714" s="512"/>
      <c r="K714" s="512"/>
      <c r="L714" s="512"/>
      <c r="M714" s="512"/>
      <c r="N714" s="512"/>
      <c r="O714" s="512"/>
      <c r="P714" s="512"/>
      <c r="Q714" s="512"/>
      <c r="R714" s="512"/>
      <c r="S714" s="512"/>
      <c r="T714" s="512"/>
      <c r="U714" s="512"/>
      <c r="V714" s="512"/>
      <c r="W714" s="512"/>
      <c r="X714" s="512"/>
      <c r="Y714" s="512"/>
      <c r="Z714" s="512"/>
      <c r="AA714" s="512"/>
      <c r="AB714" s="512"/>
      <c r="AC714" s="512"/>
      <c r="AD714" s="512"/>
      <c r="AE714" s="512"/>
      <c r="AF714" s="512"/>
      <c r="AG714" s="512"/>
      <c r="AH714" s="512"/>
      <c r="AI714" s="512"/>
      <c r="AJ714" s="512"/>
      <c r="AK714" s="512"/>
      <c r="AL714" s="512"/>
      <c r="AM714" s="512"/>
      <c r="AN714" s="512"/>
    </row>
    <row r="715" spans="1:40" ht="15.75" customHeight="1">
      <c r="A715" s="512"/>
      <c r="B715" s="512"/>
      <c r="C715" s="512"/>
      <c r="D715" s="512"/>
      <c r="E715" s="512"/>
      <c r="F715" s="512"/>
      <c r="G715" s="512"/>
      <c r="H715" s="512"/>
      <c r="I715" s="512"/>
      <c r="J715" s="512"/>
      <c r="K715" s="512"/>
      <c r="L715" s="512"/>
      <c r="M715" s="512"/>
      <c r="N715" s="512"/>
      <c r="O715" s="512"/>
      <c r="P715" s="512"/>
      <c r="Q715" s="512"/>
      <c r="R715" s="512"/>
      <c r="S715" s="512"/>
      <c r="T715" s="512"/>
      <c r="U715" s="512"/>
      <c r="V715" s="512"/>
      <c r="W715" s="512"/>
      <c r="X715" s="512"/>
      <c r="Y715" s="512"/>
      <c r="Z715" s="512"/>
      <c r="AA715" s="512"/>
      <c r="AB715" s="512"/>
      <c r="AC715" s="512"/>
      <c r="AD715" s="512"/>
      <c r="AE715" s="512"/>
      <c r="AF715" s="512"/>
      <c r="AG715" s="512"/>
      <c r="AH715" s="512"/>
      <c r="AI715" s="512"/>
      <c r="AJ715" s="512"/>
      <c r="AK715" s="512"/>
      <c r="AL715" s="512"/>
      <c r="AM715" s="512"/>
      <c r="AN715" s="512"/>
    </row>
    <row r="716" spans="1:40" ht="15.75" customHeight="1">
      <c r="A716" s="512"/>
      <c r="B716" s="512"/>
      <c r="C716" s="512"/>
      <c r="D716" s="512"/>
      <c r="E716" s="512"/>
      <c r="F716" s="512"/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/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</row>
    <row r="717" spans="1:40" ht="15.75" customHeight="1">
      <c r="A717" s="512"/>
      <c r="B717" s="512"/>
      <c r="C717" s="512"/>
      <c r="D717" s="512"/>
      <c r="E717" s="512"/>
      <c r="F717" s="512"/>
      <c r="G717" s="512"/>
      <c r="H717" s="512"/>
      <c r="I717" s="512"/>
      <c r="J717" s="512"/>
      <c r="K717" s="512"/>
      <c r="L717" s="512"/>
      <c r="M717" s="512"/>
      <c r="N717" s="512"/>
      <c r="O717" s="512"/>
      <c r="P717" s="512"/>
      <c r="Q717" s="512"/>
      <c r="R717" s="512"/>
      <c r="S717" s="512"/>
      <c r="T717" s="512"/>
      <c r="U717" s="512"/>
      <c r="V717" s="512"/>
      <c r="W717" s="512"/>
      <c r="X717" s="512"/>
      <c r="Y717" s="512"/>
      <c r="Z717" s="512"/>
      <c r="AA717" s="512"/>
      <c r="AB717" s="512"/>
      <c r="AC717" s="512"/>
      <c r="AD717" s="512"/>
      <c r="AE717" s="512"/>
      <c r="AF717" s="512"/>
      <c r="AG717" s="512"/>
      <c r="AH717" s="512"/>
      <c r="AI717" s="512"/>
      <c r="AJ717" s="512"/>
      <c r="AK717" s="512"/>
      <c r="AL717" s="512"/>
      <c r="AM717" s="512"/>
      <c r="AN717" s="512"/>
    </row>
    <row r="718" spans="1:40" ht="15.75" customHeight="1">
      <c r="A718" s="512"/>
      <c r="B718" s="512"/>
      <c r="C718" s="512"/>
      <c r="D718" s="512"/>
      <c r="E718" s="512"/>
      <c r="F718" s="512"/>
      <c r="G718" s="512"/>
      <c r="H718" s="512"/>
      <c r="I718" s="512"/>
      <c r="J718" s="512"/>
      <c r="K718" s="512"/>
      <c r="L718" s="512"/>
      <c r="M718" s="512"/>
      <c r="N718" s="512"/>
      <c r="O718" s="512"/>
      <c r="P718" s="512"/>
      <c r="Q718" s="512"/>
      <c r="R718" s="512"/>
      <c r="S718" s="512"/>
      <c r="T718" s="512"/>
      <c r="U718" s="512"/>
      <c r="V718" s="512"/>
      <c r="W718" s="512"/>
      <c r="X718" s="512"/>
      <c r="Y718" s="512"/>
      <c r="Z718" s="512"/>
      <c r="AA718" s="512"/>
      <c r="AB718" s="512"/>
      <c r="AC718" s="512"/>
      <c r="AD718" s="512"/>
      <c r="AE718" s="512"/>
      <c r="AF718" s="512"/>
      <c r="AG718" s="512"/>
      <c r="AH718" s="512"/>
      <c r="AI718" s="512"/>
      <c r="AJ718" s="512"/>
      <c r="AK718" s="512"/>
      <c r="AL718" s="512"/>
      <c r="AM718" s="512"/>
      <c r="AN718" s="512"/>
    </row>
    <row r="719" spans="1:40" ht="15.75" customHeight="1">
      <c r="A719" s="512"/>
      <c r="B719" s="512"/>
      <c r="C719" s="512"/>
      <c r="D719" s="512"/>
      <c r="E719" s="512"/>
      <c r="F719" s="512"/>
      <c r="G719" s="512"/>
      <c r="H719" s="512"/>
      <c r="I719" s="512"/>
      <c r="J719" s="512"/>
      <c r="K719" s="512"/>
      <c r="L719" s="512"/>
      <c r="M719" s="512"/>
      <c r="N719" s="512"/>
      <c r="O719" s="512"/>
      <c r="P719" s="512"/>
      <c r="Q719" s="512"/>
      <c r="R719" s="512"/>
      <c r="S719" s="512"/>
      <c r="T719" s="512"/>
      <c r="U719" s="512"/>
      <c r="V719" s="512"/>
      <c r="W719" s="512"/>
      <c r="X719" s="512"/>
      <c r="Y719" s="512"/>
      <c r="Z719" s="512"/>
      <c r="AA719" s="512"/>
      <c r="AB719" s="512"/>
      <c r="AC719" s="512"/>
      <c r="AD719" s="512"/>
      <c r="AE719" s="512"/>
      <c r="AF719" s="512"/>
      <c r="AG719" s="512"/>
      <c r="AH719" s="512"/>
      <c r="AI719" s="512"/>
      <c r="AJ719" s="512"/>
      <c r="AK719" s="512"/>
      <c r="AL719" s="512"/>
      <c r="AM719" s="512"/>
      <c r="AN719" s="512"/>
    </row>
    <row r="720" spans="1:40" ht="15.75" customHeight="1">
      <c r="A720" s="512"/>
      <c r="B720" s="512"/>
      <c r="C720" s="512"/>
      <c r="D720" s="512"/>
      <c r="E720" s="512"/>
      <c r="F720" s="512"/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/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</row>
    <row r="721" spans="1:40" ht="15.75" customHeight="1">
      <c r="A721" s="512"/>
      <c r="B721" s="512"/>
      <c r="C721" s="512"/>
      <c r="D721" s="512"/>
      <c r="E721" s="512"/>
      <c r="F721" s="512"/>
      <c r="G721" s="512"/>
      <c r="H721" s="512"/>
      <c r="I721" s="512"/>
      <c r="J721" s="512"/>
      <c r="K721" s="512"/>
      <c r="L721" s="512"/>
      <c r="M721" s="512"/>
      <c r="N721" s="512"/>
      <c r="O721" s="512"/>
      <c r="P721" s="512"/>
      <c r="Q721" s="512"/>
      <c r="R721" s="512"/>
      <c r="S721" s="512"/>
      <c r="T721" s="512"/>
      <c r="U721" s="512"/>
      <c r="V721" s="512"/>
      <c r="W721" s="512"/>
      <c r="X721" s="512"/>
      <c r="Y721" s="512"/>
      <c r="Z721" s="512"/>
      <c r="AA721" s="512"/>
      <c r="AB721" s="512"/>
      <c r="AC721" s="512"/>
      <c r="AD721" s="512"/>
      <c r="AE721" s="512"/>
      <c r="AF721" s="512"/>
      <c r="AG721" s="512"/>
      <c r="AH721" s="512"/>
      <c r="AI721" s="512"/>
      <c r="AJ721" s="512"/>
      <c r="AK721" s="512"/>
      <c r="AL721" s="512"/>
      <c r="AM721" s="512"/>
      <c r="AN721" s="512"/>
    </row>
    <row r="722" spans="1:40" ht="15.75" customHeight="1">
      <c r="A722" s="512"/>
      <c r="B722" s="512"/>
      <c r="C722" s="512"/>
      <c r="D722" s="512"/>
      <c r="E722" s="512"/>
      <c r="F722" s="512"/>
      <c r="G722" s="512"/>
      <c r="H722" s="512"/>
      <c r="I722" s="512"/>
      <c r="J722" s="512"/>
      <c r="K722" s="512"/>
      <c r="L722" s="512"/>
      <c r="M722" s="512"/>
      <c r="N722" s="512"/>
      <c r="O722" s="512"/>
      <c r="P722" s="512"/>
      <c r="Q722" s="512"/>
      <c r="R722" s="512"/>
      <c r="S722" s="512"/>
      <c r="T722" s="512"/>
      <c r="U722" s="512"/>
      <c r="V722" s="512"/>
      <c r="W722" s="512"/>
      <c r="X722" s="512"/>
      <c r="Y722" s="512"/>
      <c r="Z722" s="512"/>
      <c r="AA722" s="512"/>
      <c r="AB722" s="512"/>
      <c r="AC722" s="512"/>
      <c r="AD722" s="512"/>
      <c r="AE722" s="512"/>
      <c r="AF722" s="512"/>
      <c r="AG722" s="512"/>
      <c r="AH722" s="512"/>
      <c r="AI722" s="512"/>
      <c r="AJ722" s="512"/>
      <c r="AK722" s="512"/>
      <c r="AL722" s="512"/>
      <c r="AM722" s="512"/>
      <c r="AN722" s="512"/>
    </row>
    <row r="723" spans="1:40" ht="15.75" customHeight="1">
      <c r="A723" s="512"/>
      <c r="B723" s="512"/>
      <c r="C723" s="512"/>
      <c r="D723" s="512"/>
      <c r="E723" s="512"/>
      <c r="F723" s="512"/>
      <c r="G723" s="512"/>
      <c r="H723" s="512"/>
      <c r="I723" s="512"/>
      <c r="J723" s="512"/>
      <c r="K723" s="512"/>
      <c r="L723" s="512"/>
      <c r="M723" s="512"/>
      <c r="N723" s="512"/>
      <c r="O723" s="512"/>
      <c r="P723" s="512"/>
      <c r="Q723" s="512"/>
      <c r="R723" s="512"/>
      <c r="S723" s="512"/>
      <c r="T723" s="512"/>
      <c r="U723" s="512"/>
      <c r="V723" s="512"/>
      <c r="W723" s="512"/>
      <c r="X723" s="512"/>
      <c r="Y723" s="512"/>
      <c r="Z723" s="512"/>
      <c r="AA723" s="512"/>
      <c r="AB723" s="512"/>
      <c r="AC723" s="512"/>
      <c r="AD723" s="512"/>
      <c r="AE723" s="512"/>
      <c r="AF723" s="512"/>
      <c r="AG723" s="512"/>
      <c r="AH723" s="512"/>
      <c r="AI723" s="512"/>
      <c r="AJ723" s="512"/>
      <c r="AK723" s="512"/>
      <c r="AL723" s="512"/>
      <c r="AM723" s="512"/>
      <c r="AN723" s="512"/>
    </row>
    <row r="724" spans="1:40" ht="15.75" customHeight="1">
      <c r="A724" s="512"/>
      <c r="B724" s="512"/>
      <c r="C724" s="512"/>
      <c r="D724" s="512"/>
      <c r="E724" s="512"/>
      <c r="F724" s="512"/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/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</row>
    <row r="725" spans="1:40" ht="15.75" customHeight="1">
      <c r="A725" s="512"/>
      <c r="B725" s="512"/>
      <c r="C725" s="512"/>
      <c r="D725" s="512"/>
      <c r="E725" s="512"/>
      <c r="F725" s="512"/>
      <c r="G725" s="512"/>
      <c r="H725" s="512"/>
      <c r="I725" s="512"/>
      <c r="J725" s="512"/>
      <c r="K725" s="512"/>
      <c r="L725" s="512"/>
      <c r="M725" s="512"/>
      <c r="N725" s="512"/>
      <c r="O725" s="512"/>
      <c r="P725" s="512"/>
      <c r="Q725" s="512"/>
      <c r="R725" s="512"/>
      <c r="S725" s="512"/>
      <c r="T725" s="512"/>
      <c r="U725" s="512"/>
      <c r="V725" s="512"/>
      <c r="W725" s="512"/>
      <c r="X725" s="512"/>
      <c r="Y725" s="512"/>
      <c r="Z725" s="512"/>
      <c r="AA725" s="512"/>
      <c r="AB725" s="512"/>
      <c r="AC725" s="512"/>
      <c r="AD725" s="512"/>
      <c r="AE725" s="512"/>
      <c r="AF725" s="512"/>
      <c r="AG725" s="512"/>
      <c r="AH725" s="512"/>
      <c r="AI725" s="512"/>
      <c r="AJ725" s="512"/>
      <c r="AK725" s="512"/>
      <c r="AL725" s="512"/>
      <c r="AM725" s="512"/>
      <c r="AN725" s="512"/>
    </row>
    <row r="726" spans="1:40" ht="15.75" customHeight="1">
      <c r="A726" s="512"/>
      <c r="B726" s="512"/>
      <c r="C726" s="512"/>
      <c r="D726" s="512"/>
      <c r="E726" s="512"/>
      <c r="F726" s="512"/>
      <c r="G726" s="512"/>
      <c r="H726" s="512"/>
      <c r="I726" s="512"/>
      <c r="J726" s="512"/>
      <c r="K726" s="512"/>
      <c r="L726" s="512"/>
      <c r="M726" s="512"/>
      <c r="N726" s="512"/>
      <c r="O726" s="512"/>
      <c r="P726" s="512"/>
      <c r="Q726" s="512"/>
      <c r="R726" s="512"/>
      <c r="S726" s="512"/>
      <c r="T726" s="512"/>
      <c r="U726" s="512"/>
      <c r="V726" s="512"/>
      <c r="W726" s="512"/>
      <c r="X726" s="512"/>
      <c r="Y726" s="512"/>
      <c r="Z726" s="512"/>
      <c r="AA726" s="512"/>
      <c r="AB726" s="512"/>
      <c r="AC726" s="512"/>
      <c r="AD726" s="512"/>
      <c r="AE726" s="512"/>
      <c r="AF726" s="512"/>
      <c r="AG726" s="512"/>
      <c r="AH726" s="512"/>
      <c r="AI726" s="512"/>
      <c r="AJ726" s="512"/>
      <c r="AK726" s="512"/>
      <c r="AL726" s="512"/>
      <c r="AM726" s="512"/>
      <c r="AN726" s="512"/>
    </row>
    <row r="727" spans="1:40" ht="15.75" customHeight="1">
      <c r="A727" s="512"/>
      <c r="B727" s="512"/>
      <c r="C727" s="512"/>
      <c r="D727" s="512"/>
      <c r="E727" s="512"/>
      <c r="F727" s="512"/>
      <c r="G727" s="512"/>
      <c r="H727" s="512"/>
      <c r="I727" s="512"/>
      <c r="J727" s="512"/>
      <c r="K727" s="512"/>
      <c r="L727" s="512"/>
      <c r="M727" s="512"/>
      <c r="N727" s="512"/>
      <c r="O727" s="512"/>
      <c r="P727" s="512"/>
      <c r="Q727" s="512"/>
      <c r="R727" s="512"/>
      <c r="S727" s="512"/>
      <c r="T727" s="512"/>
      <c r="U727" s="512"/>
      <c r="V727" s="512"/>
      <c r="W727" s="512"/>
      <c r="X727" s="512"/>
      <c r="Y727" s="512"/>
      <c r="Z727" s="512"/>
      <c r="AA727" s="512"/>
      <c r="AB727" s="512"/>
      <c r="AC727" s="512"/>
      <c r="AD727" s="512"/>
      <c r="AE727" s="512"/>
      <c r="AF727" s="512"/>
      <c r="AG727" s="512"/>
      <c r="AH727" s="512"/>
      <c r="AI727" s="512"/>
      <c r="AJ727" s="512"/>
      <c r="AK727" s="512"/>
      <c r="AL727" s="512"/>
      <c r="AM727" s="512"/>
      <c r="AN727" s="512"/>
    </row>
    <row r="728" spans="1:40" ht="15.75" customHeight="1">
      <c r="A728" s="512"/>
      <c r="B728" s="512"/>
      <c r="C728" s="512"/>
      <c r="D728" s="512"/>
      <c r="E728" s="512"/>
      <c r="F728" s="512"/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/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</row>
    <row r="729" spans="1:40" ht="15.75" customHeight="1">
      <c r="A729" s="512"/>
      <c r="B729" s="512"/>
      <c r="C729" s="512"/>
      <c r="D729" s="512"/>
      <c r="E729" s="512"/>
      <c r="F729" s="512"/>
      <c r="G729" s="512"/>
      <c r="H729" s="512"/>
      <c r="I729" s="512"/>
      <c r="J729" s="512"/>
      <c r="K729" s="512"/>
      <c r="L729" s="512"/>
      <c r="M729" s="512"/>
      <c r="N729" s="512"/>
      <c r="O729" s="512"/>
      <c r="P729" s="512"/>
      <c r="Q729" s="512"/>
      <c r="R729" s="512"/>
      <c r="S729" s="512"/>
      <c r="T729" s="512"/>
      <c r="U729" s="512"/>
      <c r="V729" s="512"/>
      <c r="W729" s="512"/>
      <c r="X729" s="512"/>
      <c r="Y729" s="512"/>
      <c r="Z729" s="512"/>
      <c r="AA729" s="512"/>
      <c r="AB729" s="512"/>
      <c r="AC729" s="512"/>
      <c r="AD729" s="512"/>
      <c r="AE729" s="512"/>
      <c r="AF729" s="512"/>
      <c r="AG729" s="512"/>
      <c r="AH729" s="512"/>
      <c r="AI729" s="512"/>
      <c r="AJ729" s="512"/>
      <c r="AK729" s="512"/>
      <c r="AL729" s="512"/>
      <c r="AM729" s="512"/>
      <c r="AN729" s="512"/>
    </row>
    <row r="730" spans="1:40" ht="15.75" customHeight="1">
      <c r="A730" s="512"/>
      <c r="B730" s="512"/>
      <c r="C730" s="512"/>
      <c r="D730" s="512"/>
      <c r="E730" s="512"/>
      <c r="F730" s="512"/>
      <c r="G730" s="512"/>
      <c r="H730" s="512"/>
      <c r="I730" s="512"/>
      <c r="J730" s="512"/>
      <c r="K730" s="512"/>
      <c r="L730" s="512"/>
      <c r="M730" s="512"/>
      <c r="N730" s="512"/>
      <c r="O730" s="512"/>
      <c r="P730" s="512"/>
      <c r="Q730" s="512"/>
      <c r="R730" s="512"/>
      <c r="S730" s="512"/>
      <c r="T730" s="512"/>
      <c r="U730" s="512"/>
      <c r="V730" s="512"/>
      <c r="W730" s="512"/>
      <c r="X730" s="512"/>
      <c r="Y730" s="512"/>
      <c r="Z730" s="512"/>
      <c r="AA730" s="512"/>
      <c r="AB730" s="512"/>
      <c r="AC730" s="512"/>
      <c r="AD730" s="512"/>
      <c r="AE730" s="512"/>
      <c r="AF730" s="512"/>
      <c r="AG730" s="512"/>
      <c r="AH730" s="512"/>
      <c r="AI730" s="512"/>
      <c r="AJ730" s="512"/>
      <c r="AK730" s="512"/>
      <c r="AL730" s="512"/>
      <c r="AM730" s="512"/>
      <c r="AN730" s="512"/>
    </row>
    <row r="731" spans="1:40" ht="15.75" customHeight="1">
      <c r="A731" s="512"/>
      <c r="B731" s="512"/>
      <c r="C731" s="512"/>
      <c r="D731" s="512"/>
      <c r="E731" s="512"/>
      <c r="F731" s="512"/>
      <c r="G731" s="512"/>
      <c r="H731" s="512"/>
      <c r="I731" s="512"/>
      <c r="J731" s="512"/>
      <c r="K731" s="512"/>
      <c r="L731" s="512"/>
      <c r="M731" s="512"/>
      <c r="N731" s="512"/>
      <c r="O731" s="512"/>
      <c r="P731" s="512"/>
      <c r="Q731" s="512"/>
      <c r="R731" s="512"/>
      <c r="S731" s="512"/>
      <c r="T731" s="512"/>
      <c r="U731" s="512"/>
      <c r="V731" s="512"/>
      <c r="W731" s="512"/>
      <c r="X731" s="512"/>
      <c r="Y731" s="512"/>
      <c r="Z731" s="512"/>
      <c r="AA731" s="512"/>
      <c r="AB731" s="512"/>
      <c r="AC731" s="512"/>
      <c r="AD731" s="512"/>
      <c r="AE731" s="512"/>
      <c r="AF731" s="512"/>
      <c r="AG731" s="512"/>
      <c r="AH731" s="512"/>
      <c r="AI731" s="512"/>
      <c r="AJ731" s="512"/>
      <c r="AK731" s="512"/>
      <c r="AL731" s="512"/>
      <c r="AM731" s="512"/>
      <c r="AN731" s="512"/>
    </row>
    <row r="732" spans="1:40" ht="15.75" customHeight="1">
      <c r="A732" s="512"/>
      <c r="B732" s="512"/>
      <c r="C732" s="512"/>
      <c r="D732" s="512"/>
      <c r="E732" s="512"/>
      <c r="F732" s="512"/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/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</row>
    <row r="733" spans="1:40" ht="15.75" customHeight="1">
      <c r="A733" s="512"/>
      <c r="B733" s="512"/>
      <c r="C733" s="512"/>
      <c r="D733" s="512"/>
      <c r="E733" s="512"/>
      <c r="F733" s="512"/>
      <c r="G733" s="512"/>
      <c r="H733" s="512"/>
      <c r="I733" s="512"/>
      <c r="J733" s="512"/>
      <c r="K733" s="512"/>
      <c r="L733" s="512"/>
      <c r="M733" s="512"/>
      <c r="N733" s="512"/>
      <c r="O733" s="512"/>
      <c r="P733" s="512"/>
      <c r="Q733" s="512"/>
      <c r="R733" s="512"/>
      <c r="S733" s="512"/>
      <c r="T733" s="512"/>
      <c r="U733" s="512"/>
      <c r="V733" s="512"/>
      <c r="W733" s="512"/>
      <c r="X733" s="512"/>
      <c r="Y733" s="512"/>
      <c r="Z733" s="512"/>
      <c r="AA733" s="512"/>
      <c r="AB733" s="512"/>
      <c r="AC733" s="512"/>
      <c r="AD733" s="512"/>
      <c r="AE733" s="512"/>
      <c r="AF733" s="512"/>
      <c r="AG733" s="512"/>
      <c r="AH733" s="512"/>
      <c r="AI733" s="512"/>
      <c r="AJ733" s="512"/>
      <c r="AK733" s="512"/>
      <c r="AL733" s="512"/>
      <c r="AM733" s="512"/>
      <c r="AN733" s="512"/>
    </row>
    <row r="734" spans="1:40" ht="15.75" customHeight="1">
      <c r="A734" s="512"/>
      <c r="B734" s="512"/>
      <c r="C734" s="512"/>
      <c r="D734" s="512"/>
      <c r="E734" s="512"/>
      <c r="F734" s="512"/>
      <c r="G734" s="512"/>
      <c r="H734" s="512"/>
      <c r="I734" s="512"/>
      <c r="J734" s="512"/>
      <c r="K734" s="512"/>
      <c r="L734" s="512"/>
      <c r="M734" s="512"/>
      <c r="N734" s="512"/>
      <c r="O734" s="512"/>
      <c r="P734" s="512"/>
      <c r="Q734" s="512"/>
      <c r="R734" s="512"/>
      <c r="S734" s="512"/>
      <c r="T734" s="512"/>
      <c r="U734" s="512"/>
      <c r="V734" s="512"/>
      <c r="W734" s="512"/>
      <c r="X734" s="512"/>
      <c r="Y734" s="512"/>
      <c r="Z734" s="512"/>
      <c r="AA734" s="512"/>
      <c r="AB734" s="512"/>
      <c r="AC734" s="512"/>
      <c r="AD734" s="512"/>
      <c r="AE734" s="512"/>
      <c r="AF734" s="512"/>
      <c r="AG734" s="512"/>
      <c r="AH734" s="512"/>
      <c r="AI734" s="512"/>
      <c r="AJ734" s="512"/>
      <c r="AK734" s="512"/>
      <c r="AL734" s="512"/>
      <c r="AM734" s="512"/>
      <c r="AN734" s="512"/>
    </row>
    <row r="735" spans="1:40" ht="15.75" customHeight="1">
      <c r="A735" s="512"/>
      <c r="B735" s="512"/>
      <c r="C735" s="512"/>
      <c r="D735" s="512"/>
      <c r="E735" s="512"/>
      <c r="F735" s="512"/>
      <c r="G735" s="512"/>
      <c r="H735" s="512"/>
      <c r="I735" s="512"/>
      <c r="J735" s="512"/>
      <c r="K735" s="512"/>
      <c r="L735" s="512"/>
      <c r="M735" s="512"/>
      <c r="N735" s="512"/>
      <c r="O735" s="512"/>
      <c r="P735" s="512"/>
      <c r="Q735" s="512"/>
      <c r="R735" s="512"/>
      <c r="S735" s="512"/>
      <c r="T735" s="512"/>
      <c r="U735" s="512"/>
      <c r="V735" s="512"/>
      <c r="W735" s="512"/>
      <c r="X735" s="512"/>
      <c r="Y735" s="512"/>
      <c r="Z735" s="512"/>
      <c r="AA735" s="512"/>
      <c r="AB735" s="512"/>
      <c r="AC735" s="512"/>
      <c r="AD735" s="512"/>
      <c r="AE735" s="512"/>
      <c r="AF735" s="512"/>
      <c r="AG735" s="512"/>
      <c r="AH735" s="512"/>
      <c r="AI735" s="512"/>
      <c r="AJ735" s="512"/>
      <c r="AK735" s="512"/>
      <c r="AL735" s="512"/>
      <c r="AM735" s="512"/>
      <c r="AN735" s="512"/>
    </row>
    <row r="736" spans="1:40" ht="15.75" customHeight="1">
      <c r="A736" s="512"/>
      <c r="B736" s="512"/>
      <c r="C736" s="512"/>
      <c r="D736" s="512"/>
      <c r="E736" s="512"/>
      <c r="F736" s="512"/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/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</row>
    <row r="737" spans="1:40" ht="15.75" customHeight="1">
      <c r="A737" s="512"/>
      <c r="B737" s="512"/>
      <c r="C737" s="512"/>
      <c r="D737" s="512"/>
      <c r="E737" s="512"/>
      <c r="F737" s="512"/>
      <c r="G737" s="512"/>
      <c r="H737" s="512"/>
      <c r="I737" s="512"/>
      <c r="J737" s="512"/>
      <c r="K737" s="512"/>
      <c r="L737" s="512"/>
      <c r="M737" s="512"/>
      <c r="N737" s="512"/>
      <c r="O737" s="512"/>
      <c r="P737" s="512"/>
      <c r="Q737" s="512"/>
      <c r="R737" s="512"/>
      <c r="S737" s="512"/>
      <c r="T737" s="512"/>
      <c r="U737" s="512"/>
      <c r="V737" s="512"/>
      <c r="W737" s="512"/>
      <c r="X737" s="512"/>
      <c r="Y737" s="512"/>
      <c r="Z737" s="512"/>
      <c r="AA737" s="512"/>
      <c r="AB737" s="512"/>
      <c r="AC737" s="512"/>
      <c r="AD737" s="512"/>
      <c r="AE737" s="512"/>
      <c r="AF737" s="512"/>
      <c r="AG737" s="512"/>
      <c r="AH737" s="512"/>
      <c r="AI737" s="512"/>
      <c r="AJ737" s="512"/>
      <c r="AK737" s="512"/>
      <c r="AL737" s="512"/>
      <c r="AM737" s="512"/>
      <c r="AN737" s="512"/>
    </row>
    <row r="738" spans="1:40" ht="15.75" customHeight="1">
      <c r="A738" s="512"/>
      <c r="B738" s="512"/>
      <c r="C738" s="512"/>
      <c r="D738" s="512"/>
      <c r="E738" s="512"/>
      <c r="F738" s="512"/>
      <c r="G738" s="512"/>
      <c r="H738" s="512"/>
      <c r="I738" s="512"/>
      <c r="J738" s="512"/>
      <c r="K738" s="512"/>
      <c r="L738" s="512"/>
      <c r="M738" s="512"/>
      <c r="N738" s="512"/>
      <c r="O738" s="512"/>
      <c r="P738" s="512"/>
      <c r="Q738" s="512"/>
      <c r="R738" s="512"/>
      <c r="S738" s="512"/>
      <c r="T738" s="512"/>
      <c r="U738" s="512"/>
      <c r="V738" s="512"/>
      <c r="W738" s="512"/>
      <c r="X738" s="512"/>
      <c r="Y738" s="512"/>
      <c r="Z738" s="512"/>
      <c r="AA738" s="512"/>
      <c r="AB738" s="512"/>
      <c r="AC738" s="512"/>
      <c r="AD738" s="512"/>
      <c r="AE738" s="512"/>
      <c r="AF738" s="512"/>
      <c r="AG738" s="512"/>
      <c r="AH738" s="512"/>
      <c r="AI738" s="512"/>
      <c r="AJ738" s="512"/>
      <c r="AK738" s="512"/>
      <c r="AL738" s="512"/>
      <c r="AM738" s="512"/>
      <c r="AN738" s="512"/>
    </row>
    <row r="739" spans="1:40" ht="15.75" customHeight="1">
      <c r="A739" s="512"/>
      <c r="B739" s="512"/>
      <c r="C739" s="512"/>
      <c r="D739" s="512"/>
      <c r="E739" s="512"/>
      <c r="F739" s="512"/>
      <c r="G739" s="512"/>
      <c r="H739" s="512"/>
      <c r="I739" s="512"/>
      <c r="J739" s="512"/>
      <c r="K739" s="512"/>
      <c r="L739" s="512"/>
      <c r="M739" s="512"/>
      <c r="N739" s="512"/>
      <c r="O739" s="512"/>
      <c r="P739" s="512"/>
      <c r="Q739" s="512"/>
      <c r="R739" s="512"/>
      <c r="S739" s="512"/>
      <c r="T739" s="512"/>
      <c r="U739" s="512"/>
      <c r="V739" s="512"/>
      <c r="W739" s="512"/>
      <c r="X739" s="512"/>
      <c r="Y739" s="512"/>
      <c r="Z739" s="512"/>
      <c r="AA739" s="512"/>
      <c r="AB739" s="512"/>
      <c r="AC739" s="512"/>
      <c r="AD739" s="512"/>
      <c r="AE739" s="512"/>
      <c r="AF739" s="512"/>
      <c r="AG739" s="512"/>
      <c r="AH739" s="512"/>
      <c r="AI739" s="512"/>
      <c r="AJ739" s="512"/>
      <c r="AK739" s="512"/>
      <c r="AL739" s="512"/>
      <c r="AM739" s="512"/>
      <c r="AN739" s="512"/>
    </row>
    <row r="740" spans="1:40" ht="15.75" customHeight="1">
      <c r="A740" s="512"/>
      <c r="B740" s="512"/>
      <c r="C740" s="512"/>
      <c r="D740" s="512"/>
      <c r="E740" s="512"/>
      <c r="F740" s="512"/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/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</row>
    <row r="741" spans="1:40" ht="15.75" customHeight="1">
      <c r="A741" s="512"/>
      <c r="B741" s="512"/>
      <c r="C741" s="512"/>
      <c r="D741" s="512"/>
      <c r="E741" s="512"/>
      <c r="F741" s="512"/>
      <c r="G741" s="512"/>
      <c r="H741" s="512"/>
      <c r="I741" s="512"/>
      <c r="J741" s="512"/>
      <c r="K741" s="512"/>
      <c r="L741" s="512"/>
      <c r="M741" s="512"/>
      <c r="N741" s="512"/>
      <c r="O741" s="512"/>
      <c r="P741" s="512"/>
      <c r="Q741" s="512"/>
      <c r="R741" s="512"/>
      <c r="S741" s="512"/>
      <c r="T741" s="512"/>
      <c r="U741" s="512"/>
      <c r="V741" s="512"/>
      <c r="W741" s="512"/>
      <c r="X741" s="512"/>
      <c r="Y741" s="512"/>
      <c r="Z741" s="512"/>
      <c r="AA741" s="512"/>
      <c r="AB741" s="512"/>
      <c r="AC741" s="512"/>
      <c r="AD741" s="512"/>
      <c r="AE741" s="512"/>
      <c r="AF741" s="512"/>
      <c r="AG741" s="512"/>
      <c r="AH741" s="512"/>
      <c r="AI741" s="512"/>
      <c r="AJ741" s="512"/>
      <c r="AK741" s="512"/>
      <c r="AL741" s="512"/>
      <c r="AM741" s="512"/>
      <c r="AN741" s="512"/>
    </row>
    <row r="742" spans="1:40" ht="15.75" customHeight="1">
      <c r="A742" s="512"/>
      <c r="B742" s="512"/>
      <c r="C742" s="512"/>
      <c r="D742" s="512"/>
      <c r="E742" s="512"/>
      <c r="F742" s="512"/>
      <c r="G742" s="512"/>
      <c r="H742" s="512"/>
      <c r="I742" s="512"/>
      <c r="J742" s="512"/>
      <c r="K742" s="512"/>
      <c r="L742" s="512"/>
      <c r="M742" s="512"/>
      <c r="N742" s="512"/>
      <c r="O742" s="512"/>
      <c r="P742" s="512"/>
      <c r="Q742" s="512"/>
      <c r="R742" s="512"/>
      <c r="S742" s="512"/>
      <c r="T742" s="512"/>
      <c r="U742" s="512"/>
      <c r="V742" s="512"/>
      <c r="W742" s="512"/>
      <c r="X742" s="512"/>
      <c r="Y742" s="512"/>
      <c r="Z742" s="512"/>
      <c r="AA742" s="512"/>
      <c r="AB742" s="512"/>
      <c r="AC742" s="512"/>
      <c r="AD742" s="512"/>
      <c r="AE742" s="512"/>
      <c r="AF742" s="512"/>
      <c r="AG742" s="512"/>
      <c r="AH742" s="512"/>
      <c r="AI742" s="512"/>
      <c r="AJ742" s="512"/>
      <c r="AK742" s="512"/>
      <c r="AL742" s="512"/>
      <c r="AM742" s="512"/>
      <c r="AN742" s="512"/>
    </row>
    <row r="743" spans="1:40" ht="15.75" customHeight="1">
      <c r="A743" s="512"/>
      <c r="B743" s="512"/>
      <c r="C743" s="512"/>
      <c r="D743" s="512"/>
      <c r="E743" s="512"/>
      <c r="F743" s="512"/>
      <c r="G743" s="512"/>
      <c r="H743" s="512"/>
      <c r="I743" s="512"/>
      <c r="J743" s="512"/>
      <c r="K743" s="512"/>
      <c r="L743" s="512"/>
      <c r="M743" s="512"/>
      <c r="N743" s="512"/>
      <c r="O743" s="512"/>
      <c r="P743" s="512"/>
      <c r="Q743" s="512"/>
      <c r="R743" s="512"/>
      <c r="S743" s="512"/>
      <c r="T743" s="512"/>
      <c r="U743" s="512"/>
      <c r="V743" s="512"/>
      <c r="W743" s="512"/>
      <c r="X743" s="512"/>
      <c r="Y743" s="512"/>
      <c r="Z743" s="512"/>
      <c r="AA743" s="512"/>
      <c r="AB743" s="512"/>
      <c r="AC743" s="512"/>
      <c r="AD743" s="512"/>
      <c r="AE743" s="512"/>
      <c r="AF743" s="512"/>
      <c r="AG743" s="512"/>
      <c r="AH743" s="512"/>
      <c r="AI743" s="512"/>
      <c r="AJ743" s="512"/>
      <c r="AK743" s="512"/>
      <c r="AL743" s="512"/>
      <c r="AM743" s="512"/>
      <c r="AN743" s="512"/>
    </row>
    <row r="744" spans="1:40" ht="15.75" customHeight="1">
      <c r="A744" s="512"/>
      <c r="B744" s="512"/>
      <c r="C744" s="512"/>
      <c r="D744" s="512"/>
      <c r="E744" s="512"/>
      <c r="F744" s="512"/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/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</row>
    <row r="745" spans="1:40" ht="15.75" customHeight="1">
      <c r="A745" s="512"/>
      <c r="B745" s="512"/>
      <c r="C745" s="512"/>
      <c r="D745" s="512"/>
      <c r="E745" s="512"/>
      <c r="F745" s="512"/>
      <c r="G745" s="512"/>
      <c r="H745" s="512"/>
      <c r="I745" s="512"/>
      <c r="J745" s="512"/>
      <c r="K745" s="512"/>
      <c r="L745" s="512"/>
      <c r="M745" s="512"/>
      <c r="N745" s="512"/>
      <c r="O745" s="512"/>
      <c r="P745" s="512"/>
      <c r="Q745" s="512"/>
      <c r="R745" s="512"/>
      <c r="S745" s="512"/>
      <c r="T745" s="512"/>
      <c r="U745" s="512"/>
      <c r="V745" s="512"/>
      <c r="W745" s="512"/>
      <c r="X745" s="512"/>
      <c r="Y745" s="512"/>
      <c r="Z745" s="512"/>
      <c r="AA745" s="512"/>
      <c r="AB745" s="512"/>
      <c r="AC745" s="512"/>
      <c r="AD745" s="512"/>
      <c r="AE745" s="512"/>
      <c r="AF745" s="512"/>
      <c r="AG745" s="512"/>
      <c r="AH745" s="512"/>
      <c r="AI745" s="512"/>
      <c r="AJ745" s="512"/>
      <c r="AK745" s="512"/>
      <c r="AL745" s="512"/>
      <c r="AM745" s="512"/>
      <c r="AN745" s="512"/>
    </row>
    <row r="746" spans="1:40" ht="15.75" customHeight="1">
      <c r="A746" s="512"/>
      <c r="B746" s="512"/>
      <c r="C746" s="512"/>
      <c r="D746" s="512"/>
      <c r="E746" s="512"/>
      <c r="F746" s="512"/>
      <c r="G746" s="512"/>
      <c r="H746" s="512"/>
      <c r="I746" s="512"/>
      <c r="J746" s="512"/>
      <c r="K746" s="512"/>
      <c r="L746" s="512"/>
      <c r="M746" s="512"/>
      <c r="N746" s="512"/>
      <c r="O746" s="512"/>
      <c r="P746" s="512"/>
      <c r="Q746" s="512"/>
      <c r="R746" s="512"/>
      <c r="S746" s="512"/>
      <c r="T746" s="512"/>
      <c r="U746" s="512"/>
      <c r="V746" s="512"/>
      <c r="W746" s="512"/>
      <c r="X746" s="512"/>
      <c r="Y746" s="512"/>
      <c r="Z746" s="512"/>
      <c r="AA746" s="512"/>
      <c r="AB746" s="512"/>
      <c r="AC746" s="512"/>
      <c r="AD746" s="512"/>
      <c r="AE746" s="512"/>
      <c r="AF746" s="512"/>
      <c r="AG746" s="512"/>
      <c r="AH746" s="512"/>
      <c r="AI746" s="512"/>
      <c r="AJ746" s="512"/>
      <c r="AK746" s="512"/>
      <c r="AL746" s="512"/>
      <c r="AM746" s="512"/>
      <c r="AN746" s="512"/>
    </row>
    <row r="747" spans="1:40" ht="15.75" customHeight="1">
      <c r="A747" s="512"/>
      <c r="B747" s="512"/>
      <c r="C747" s="512"/>
      <c r="D747" s="512"/>
      <c r="E747" s="512"/>
      <c r="F747" s="512"/>
      <c r="G747" s="512"/>
      <c r="H747" s="512"/>
      <c r="I747" s="512"/>
      <c r="J747" s="512"/>
      <c r="K747" s="512"/>
      <c r="L747" s="512"/>
      <c r="M747" s="512"/>
      <c r="N747" s="512"/>
      <c r="O747" s="512"/>
      <c r="P747" s="512"/>
      <c r="Q747" s="512"/>
      <c r="R747" s="512"/>
      <c r="S747" s="512"/>
      <c r="T747" s="512"/>
      <c r="U747" s="512"/>
      <c r="V747" s="512"/>
      <c r="W747" s="512"/>
      <c r="X747" s="512"/>
      <c r="Y747" s="512"/>
      <c r="Z747" s="512"/>
      <c r="AA747" s="512"/>
      <c r="AB747" s="512"/>
      <c r="AC747" s="512"/>
      <c r="AD747" s="512"/>
      <c r="AE747" s="512"/>
      <c r="AF747" s="512"/>
      <c r="AG747" s="512"/>
      <c r="AH747" s="512"/>
      <c r="AI747" s="512"/>
      <c r="AJ747" s="512"/>
      <c r="AK747" s="512"/>
      <c r="AL747" s="512"/>
      <c r="AM747" s="512"/>
      <c r="AN747" s="512"/>
    </row>
    <row r="748" spans="1:40" ht="15.75" customHeight="1">
      <c r="A748" s="512"/>
      <c r="B748" s="512"/>
      <c r="C748" s="512"/>
      <c r="D748" s="512"/>
      <c r="E748" s="512"/>
      <c r="F748" s="512"/>
      <c r="G748" s="512"/>
      <c r="H748" s="512"/>
      <c r="I748" s="512"/>
      <c r="J748" s="512"/>
      <c r="K748" s="512"/>
      <c r="L748" s="512"/>
      <c r="M748" s="512"/>
      <c r="N748" s="512"/>
      <c r="O748" s="512"/>
      <c r="P748" s="512"/>
      <c r="Q748" s="512"/>
      <c r="R748" s="512"/>
      <c r="S748" s="512"/>
      <c r="T748" s="512"/>
      <c r="U748" s="512"/>
      <c r="V748" s="512"/>
      <c r="W748" s="512"/>
      <c r="X748" s="512"/>
      <c r="Y748" s="512"/>
      <c r="Z748" s="512"/>
      <c r="AA748" s="512"/>
      <c r="AB748" s="512"/>
      <c r="AC748" s="512"/>
      <c r="AD748" s="512"/>
      <c r="AE748" s="512"/>
      <c r="AF748" s="512"/>
      <c r="AG748" s="512"/>
      <c r="AH748" s="512"/>
      <c r="AI748" s="512"/>
      <c r="AJ748" s="512"/>
      <c r="AK748" s="512"/>
      <c r="AL748" s="512"/>
      <c r="AM748" s="512"/>
      <c r="AN748" s="512"/>
    </row>
    <row r="749" spans="1:40" ht="15.75" customHeight="1">
      <c r="A749" s="512"/>
      <c r="B749" s="512"/>
      <c r="C749" s="512"/>
      <c r="D749" s="512"/>
      <c r="E749" s="512"/>
      <c r="F749" s="512"/>
      <c r="G749" s="512"/>
      <c r="H749" s="512"/>
      <c r="I749" s="512"/>
      <c r="J749" s="512"/>
      <c r="K749" s="512"/>
      <c r="L749" s="512"/>
      <c r="M749" s="512"/>
      <c r="N749" s="512"/>
      <c r="O749" s="512"/>
      <c r="P749" s="512"/>
      <c r="Q749" s="512"/>
      <c r="R749" s="512"/>
      <c r="S749" s="512"/>
      <c r="T749" s="512"/>
      <c r="U749" s="512"/>
      <c r="V749" s="512"/>
      <c r="W749" s="512"/>
      <c r="X749" s="512"/>
      <c r="Y749" s="512"/>
      <c r="Z749" s="512"/>
      <c r="AA749" s="512"/>
      <c r="AB749" s="512"/>
      <c r="AC749" s="512"/>
      <c r="AD749" s="512"/>
      <c r="AE749" s="512"/>
      <c r="AF749" s="512"/>
      <c r="AG749" s="512"/>
      <c r="AH749" s="512"/>
      <c r="AI749" s="512"/>
      <c r="AJ749" s="512"/>
      <c r="AK749" s="512"/>
      <c r="AL749" s="512"/>
      <c r="AM749" s="512"/>
      <c r="AN749" s="512"/>
    </row>
    <row r="750" spans="1:40" ht="15.75" customHeight="1">
      <c r="A750" s="512"/>
      <c r="B750" s="512"/>
      <c r="C750" s="512"/>
      <c r="D750" s="512"/>
      <c r="E750" s="512"/>
      <c r="F750" s="512"/>
      <c r="G750" s="512"/>
      <c r="H750" s="512"/>
      <c r="I750" s="512"/>
      <c r="J750" s="512"/>
      <c r="K750" s="512"/>
      <c r="L750" s="512"/>
      <c r="M750" s="512"/>
      <c r="N750" s="512"/>
      <c r="O750" s="512"/>
      <c r="P750" s="512"/>
      <c r="Q750" s="512"/>
      <c r="R750" s="512"/>
      <c r="S750" s="512"/>
      <c r="T750" s="512"/>
      <c r="U750" s="512"/>
      <c r="V750" s="512"/>
      <c r="W750" s="512"/>
      <c r="X750" s="512"/>
      <c r="Y750" s="512"/>
      <c r="Z750" s="512"/>
      <c r="AA750" s="512"/>
      <c r="AB750" s="512"/>
      <c r="AC750" s="512"/>
      <c r="AD750" s="512"/>
      <c r="AE750" s="512"/>
      <c r="AF750" s="512"/>
      <c r="AG750" s="512"/>
      <c r="AH750" s="512"/>
      <c r="AI750" s="512"/>
      <c r="AJ750" s="512"/>
      <c r="AK750" s="512"/>
      <c r="AL750" s="512"/>
      <c r="AM750" s="512"/>
      <c r="AN750" s="512"/>
    </row>
    <row r="751" spans="1:40" ht="15.75" customHeight="1">
      <c r="A751" s="512"/>
      <c r="B751" s="512"/>
      <c r="C751" s="512"/>
      <c r="D751" s="512"/>
      <c r="E751" s="512"/>
      <c r="F751" s="512"/>
      <c r="G751" s="512"/>
      <c r="H751" s="512"/>
      <c r="I751" s="512"/>
      <c r="J751" s="512"/>
      <c r="K751" s="512"/>
      <c r="L751" s="512"/>
      <c r="M751" s="512"/>
      <c r="N751" s="512"/>
      <c r="O751" s="512"/>
      <c r="P751" s="512"/>
      <c r="Q751" s="512"/>
      <c r="R751" s="512"/>
      <c r="S751" s="512"/>
      <c r="T751" s="512"/>
      <c r="U751" s="512"/>
      <c r="V751" s="512"/>
      <c r="W751" s="512"/>
      <c r="X751" s="512"/>
      <c r="Y751" s="512"/>
      <c r="Z751" s="512"/>
      <c r="AA751" s="512"/>
      <c r="AB751" s="512"/>
      <c r="AC751" s="512"/>
      <c r="AD751" s="512"/>
      <c r="AE751" s="512"/>
      <c r="AF751" s="512"/>
      <c r="AG751" s="512"/>
      <c r="AH751" s="512"/>
      <c r="AI751" s="512"/>
      <c r="AJ751" s="512"/>
      <c r="AK751" s="512"/>
      <c r="AL751" s="512"/>
      <c r="AM751" s="512"/>
      <c r="AN751" s="512"/>
    </row>
    <row r="752" spans="1:40" ht="15.75" customHeight="1">
      <c r="A752" s="512"/>
      <c r="B752" s="512"/>
      <c r="C752" s="512"/>
      <c r="D752" s="512"/>
      <c r="E752" s="512"/>
      <c r="F752" s="512"/>
      <c r="G752" s="512"/>
      <c r="H752" s="512"/>
      <c r="I752" s="512"/>
      <c r="J752" s="512"/>
      <c r="K752" s="512"/>
      <c r="L752" s="512"/>
      <c r="M752" s="512"/>
      <c r="N752" s="512"/>
      <c r="O752" s="512"/>
      <c r="P752" s="512"/>
      <c r="Q752" s="512"/>
      <c r="R752" s="512"/>
      <c r="S752" s="512"/>
      <c r="T752" s="512"/>
      <c r="U752" s="512"/>
      <c r="V752" s="512"/>
      <c r="W752" s="512"/>
      <c r="X752" s="512"/>
      <c r="Y752" s="512"/>
      <c r="Z752" s="512"/>
      <c r="AA752" s="512"/>
      <c r="AB752" s="512"/>
      <c r="AC752" s="512"/>
      <c r="AD752" s="512"/>
      <c r="AE752" s="512"/>
      <c r="AF752" s="512"/>
      <c r="AG752" s="512"/>
      <c r="AH752" s="512"/>
      <c r="AI752" s="512"/>
      <c r="AJ752" s="512"/>
      <c r="AK752" s="512"/>
      <c r="AL752" s="512"/>
      <c r="AM752" s="512"/>
      <c r="AN752" s="512"/>
    </row>
    <row r="753" spans="1:40" ht="15.75" customHeight="1">
      <c r="A753" s="512"/>
      <c r="B753" s="512"/>
      <c r="C753" s="512"/>
      <c r="D753" s="512"/>
      <c r="E753" s="512"/>
      <c r="F753" s="512"/>
      <c r="G753" s="512"/>
      <c r="H753" s="512"/>
      <c r="I753" s="512"/>
      <c r="J753" s="512"/>
      <c r="K753" s="512"/>
      <c r="L753" s="512"/>
      <c r="M753" s="512"/>
      <c r="N753" s="512"/>
      <c r="O753" s="512"/>
      <c r="P753" s="512"/>
      <c r="Q753" s="512"/>
      <c r="R753" s="512"/>
      <c r="S753" s="512"/>
      <c r="T753" s="512"/>
      <c r="U753" s="512"/>
      <c r="V753" s="512"/>
      <c r="W753" s="512"/>
      <c r="X753" s="512"/>
      <c r="Y753" s="512"/>
      <c r="Z753" s="512"/>
      <c r="AA753" s="512"/>
      <c r="AB753" s="512"/>
      <c r="AC753" s="512"/>
      <c r="AD753" s="512"/>
      <c r="AE753" s="512"/>
      <c r="AF753" s="512"/>
      <c r="AG753" s="512"/>
      <c r="AH753" s="512"/>
      <c r="AI753" s="512"/>
      <c r="AJ753" s="512"/>
      <c r="AK753" s="512"/>
      <c r="AL753" s="512"/>
      <c r="AM753" s="512"/>
      <c r="AN753" s="512"/>
    </row>
    <row r="754" spans="1:40" ht="15.75" customHeight="1">
      <c r="A754" s="512"/>
      <c r="B754" s="512"/>
      <c r="C754" s="512"/>
      <c r="D754" s="512"/>
      <c r="E754" s="512"/>
      <c r="F754" s="512"/>
      <c r="G754" s="512"/>
      <c r="H754" s="512"/>
      <c r="I754" s="512"/>
      <c r="J754" s="512"/>
      <c r="K754" s="512"/>
      <c r="L754" s="512"/>
      <c r="M754" s="512"/>
      <c r="N754" s="512"/>
      <c r="O754" s="512"/>
      <c r="P754" s="512"/>
      <c r="Q754" s="512"/>
      <c r="R754" s="512"/>
      <c r="S754" s="512"/>
      <c r="T754" s="512"/>
      <c r="U754" s="512"/>
      <c r="V754" s="512"/>
      <c r="W754" s="512"/>
      <c r="X754" s="512"/>
      <c r="Y754" s="512"/>
      <c r="Z754" s="512"/>
      <c r="AA754" s="512"/>
      <c r="AB754" s="512"/>
      <c r="AC754" s="512"/>
      <c r="AD754" s="512"/>
      <c r="AE754" s="512"/>
      <c r="AF754" s="512"/>
      <c r="AG754" s="512"/>
      <c r="AH754" s="512"/>
      <c r="AI754" s="512"/>
      <c r="AJ754" s="512"/>
      <c r="AK754" s="512"/>
      <c r="AL754" s="512"/>
      <c r="AM754" s="512"/>
      <c r="AN754" s="512"/>
    </row>
    <row r="755" spans="1:40" ht="15.75" customHeight="1">
      <c r="A755" s="512"/>
      <c r="B755" s="512"/>
      <c r="C755" s="512"/>
      <c r="D755" s="512"/>
      <c r="E755" s="512"/>
      <c r="F755" s="512"/>
      <c r="G755" s="512"/>
      <c r="H755" s="512"/>
      <c r="I755" s="512"/>
      <c r="J755" s="512"/>
      <c r="K755" s="512"/>
      <c r="L755" s="512"/>
      <c r="M755" s="512"/>
      <c r="N755" s="512"/>
      <c r="O755" s="512"/>
      <c r="P755" s="512"/>
      <c r="Q755" s="512"/>
      <c r="R755" s="512"/>
      <c r="S755" s="512"/>
      <c r="T755" s="512"/>
      <c r="U755" s="512"/>
      <c r="V755" s="512"/>
      <c r="W755" s="512"/>
      <c r="X755" s="512"/>
      <c r="Y755" s="512"/>
      <c r="Z755" s="512"/>
      <c r="AA755" s="512"/>
      <c r="AB755" s="512"/>
      <c r="AC755" s="512"/>
      <c r="AD755" s="512"/>
      <c r="AE755" s="512"/>
      <c r="AF755" s="512"/>
      <c r="AG755" s="512"/>
      <c r="AH755" s="512"/>
      <c r="AI755" s="512"/>
      <c r="AJ755" s="512"/>
      <c r="AK755" s="512"/>
      <c r="AL755" s="512"/>
      <c r="AM755" s="512"/>
      <c r="AN755" s="512"/>
    </row>
    <row r="756" spans="1:40" ht="15.75" customHeight="1">
      <c r="A756" s="512"/>
      <c r="B756" s="512"/>
      <c r="C756" s="512"/>
      <c r="D756" s="512"/>
      <c r="E756" s="512"/>
      <c r="F756" s="512"/>
      <c r="G756" s="512"/>
      <c r="H756" s="512"/>
      <c r="I756" s="512"/>
      <c r="J756" s="512"/>
      <c r="K756" s="512"/>
      <c r="L756" s="512"/>
      <c r="M756" s="512"/>
      <c r="N756" s="512"/>
      <c r="O756" s="512"/>
      <c r="P756" s="512"/>
      <c r="Q756" s="512"/>
      <c r="R756" s="512"/>
      <c r="S756" s="512"/>
      <c r="T756" s="512"/>
      <c r="U756" s="512"/>
      <c r="V756" s="512"/>
      <c r="W756" s="512"/>
      <c r="X756" s="512"/>
      <c r="Y756" s="512"/>
      <c r="Z756" s="512"/>
      <c r="AA756" s="512"/>
      <c r="AB756" s="512"/>
      <c r="AC756" s="512"/>
      <c r="AD756" s="512"/>
      <c r="AE756" s="512"/>
      <c r="AF756" s="512"/>
      <c r="AG756" s="512"/>
      <c r="AH756" s="512"/>
      <c r="AI756" s="512"/>
      <c r="AJ756" s="512"/>
      <c r="AK756" s="512"/>
      <c r="AL756" s="512"/>
      <c r="AM756" s="512"/>
      <c r="AN756" s="512"/>
    </row>
    <row r="757" spans="1:40" ht="15.75" customHeight="1">
      <c r="A757" s="512"/>
      <c r="B757" s="512"/>
      <c r="C757" s="512"/>
      <c r="D757" s="512"/>
      <c r="E757" s="512"/>
      <c r="F757" s="512"/>
      <c r="G757" s="512"/>
      <c r="H757" s="512"/>
      <c r="I757" s="512"/>
      <c r="J757" s="512"/>
      <c r="K757" s="512"/>
      <c r="L757" s="512"/>
      <c r="M757" s="512"/>
      <c r="N757" s="512"/>
      <c r="O757" s="512"/>
      <c r="P757" s="512"/>
      <c r="Q757" s="512"/>
      <c r="R757" s="512"/>
      <c r="S757" s="512"/>
      <c r="T757" s="512"/>
      <c r="U757" s="512"/>
      <c r="V757" s="512"/>
      <c r="W757" s="512"/>
      <c r="X757" s="512"/>
      <c r="Y757" s="512"/>
      <c r="Z757" s="512"/>
      <c r="AA757" s="512"/>
      <c r="AB757" s="512"/>
      <c r="AC757" s="512"/>
      <c r="AD757" s="512"/>
      <c r="AE757" s="512"/>
      <c r="AF757" s="512"/>
      <c r="AG757" s="512"/>
      <c r="AH757" s="512"/>
      <c r="AI757" s="512"/>
      <c r="AJ757" s="512"/>
      <c r="AK757" s="512"/>
      <c r="AL757" s="512"/>
      <c r="AM757" s="512"/>
      <c r="AN757" s="512"/>
    </row>
    <row r="758" spans="1:40" ht="15.75" customHeight="1">
      <c r="A758" s="512"/>
      <c r="B758" s="512"/>
      <c r="C758" s="512"/>
      <c r="D758" s="512"/>
      <c r="E758" s="512"/>
      <c r="F758" s="512"/>
      <c r="G758" s="512"/>
      <c r="H758" s="512"/>
      <c r="I758" s="512"/>
      <c r="J758" s="512"/>
      <c r="K758" s="512"/>
      <c r="L758" s="512"/>
      <c r="M758" s="512"/>
      <c r="N758" s="512"/>
      <c r="O758" s="512"/>
      <c r="P758" s="512"/>
      <c r="Q758" s="512"/>
      <c r="R758" s="512"/>
      <c r="S758" s="512"/>
      <c r="T758" s="512"/>
      <c r="U758" s="512"/>
      <c r="V758" s="512"/>
      <c r="W758" s="512"/>
      <c r="X758" s="512"/>
      <c r="Y758" s="512"/>
      <c r="Z758" s="512"/>
      <c r="AA758" s="512"/>
      <c r="AB758" s="512"/>
      <c r="AC758" s="512"/>
      <c r="AD758" s="512"/>
      <c r="AE758" s="512"/>
      <c r="AF758" s="512"/>
      <c r="AG758" s="512"/>
      <c r="AH758" s="512"/>
      <c r="AI758" s="512"/>
      <c r="AJ758" s="512"/>
      <c r="AK758" s="512"/>
      <c r="AL758" s="512"/>
      <c r="AM758" s="512"/>
      <c r="AN758" s="512"/>
    </row>
    <row r="759" spans="1:40" ht="15.75" customHeight="1">
      <c r="A759" s="512"/>
      <c r="B759" s="512"/>
      <c r="C759" s="512"/>
      <c r="D759" s="512"/>
      <c r="E759" s="512"/>
      <c r="F759" s="512"/>
      <c r="G759" s="512"/>
      <c r="H759" s="512"/>
      <c r="I759" s="512"/>
      <c r="J759" s="512"/>
      <c r="K759" s="512"/>
      <c r="L759" s="512"/>
      <c r="M759" s="512"/>
      <c r="N759" s="512"/>
      <c r="O759" s="512"/>
      <c r="P759" s="512"/>
      <c r="Q759" s="512"/>
      <c r="R759" s="512"/>
      <c r="S759" s="512"/>
      <c r="T759" s="512"/>
      <c r="U759" s="512"/>
      <c r="V759" s="512"/>
      <c r="W759" s="512"/>
      <c r="X759" s="512"/>
      <c r="Y759" s="512"/>
      <c r="Z759" s="512"/>
      <c r="AA759" s="512"/>
      <c r="AB759" s="512"/>
      <c r="AC759" s="512"/>
      <c r="AD759" s="512"/>
      <c r="AE759" s="512"/>
      <c r="AF759" s="512"/>
      <c r="AG759" s="512"/>
      <c r="AH759" s="512"/>
      <c r="AI759" s="512"/>
      <c r="AJ759" s="512"/>
      <c r="AK759" s="512"/>
      <c r="AL759" s="512"/>
      <c r="AM759" s="512"/>
      <c r="AN759" s="512"/>
    </row>
    <row r="760" spans="1:40" ht="15.75" customHeight="1">
      <c r="A760" s="512"/>
      <c r="B760" s="512"/>
      <c r="C760" s="512"/>
      <c r="D760" s="512"/>
      <c r="E760" s="512"/>
      <c r="F760" s="512"/>
      <c r="G760" s="512"/>
      <c r="H760" s="512"/>
      <c r="I760" s="512"/>
      <c r="J760" s="512"/>
      <c r="K760" s="512"/>
      <c r="L760" s="512"/>
      <c r="M760" s="512"/>
      <c r="N760" s="512"/>
      <c r="O760" s="512"/>
      <c r="P760" s="512"/>
      <c r="Q760" s="512"/>
      <c r="R760" s="512"/>
      <c r="S760" s="512"/>
      <c r="T760" s="512"/>
      <c r="U760" s="512"/>
      <c r="V760" s="512"/>
      <c r="W760" s="512"/>
      <c r="X760" s="512"/>
      <c r="Y760" s="512"/>
      <c r="Z760" s="512"/>
      <c r="AA760" s="512"/>
      <c r="AB760" s="512"/>
      <c r="AC760" s="512"/>
      <c r="AD760" s="512"/>
      <c r="AE760" s="512"/>
      <c r="AF760" s="512"/>
      <c r="AG760" s="512"/>
      <c r="AH760" s="512"/>
      <c r="AI760" s="512"/>
      <c r="AJ760" s="512"/>
      <c r="AK760" s="512"/>
      <c r="AL760" s="512"/>
      <c r="AM760" s="512"/>
      <c r="AN760" s="512"/>
    </row>
    <row r="761" spans="1:40" ht="15.75" customHeight="1">
      <c r="A761" s="512"/>
      <c r="B761" s="512"/>
      <c r="C761" s="512"/>
      <c r="D761" s="512"/>
      <c r="E761" s="512"/>
      <c r="F761" s="512"/>
      <c r="G761" s="512"/>
      <c r="H761" s="512"/>
      <c r="I761" s="512"/>
      <c r="J761" s="512"/>
      <c r="K761" s="512"/>
      <c r="L761" s="512"/>
      <c r="M761" s="512"/>
      <c r="N761" s="512"/>
      <c r="O761" s="512"/>
      <c r="P761" s="512"/>
      <c r="Q761" s="512"/>
      <c r="R761" s="512"/>
      <c r="S761" s="512"/>
      <c r="T761" s="512"/>
      <c r="U761" s="512"/>
      <c r="V761" s="512"/>
      <c r="W761" s="512"/>
      <c r="X761" s="512"/>
      <c r="Y761" s="512"/>
      <c r="Z761" s="512"/>
      <c r="AA761" s="512"/>
      <c r="AB761" s="512"/>
      <c r="AC761" s="512"/>
      <c r="AD761" s="512"/>
      <c r="AE761" s="512"/>
      <c r="AF761" s="512"/>
      <c r="AG761" s="512"/>
      <c r="AH761" s="512"/>
      <c r="AI761" s="512"/>
      <c r="AJ761" s="512"/>
      <c r="AK761" s="512"/>
      <c r="AL761" s="512"/>
      <c r="AM761" s="512"/>
      <c r="AN761" s="512"/>
    </row>
    <row r="762" spans="1:40" ht="15.75" customHeight="1">
      <c r="A762" s="512"/>
      <c r="B762" s="512"/>
      <c r="C762" s="512"/>
      <c r="D762" s="512"/>
      <c r="E762" s="512"/>
      <c r="F762" s="512"/>
      <c r="G762" s="512"/>
      <c r="H762" s="512"/>
      <c r="I762" s="512"/>
      <c r="J762" s="512"/>
      <c r="K762" s="512"/>
      <c r="L762" s="512"/>
      <c r="M762" s="512"/>
      <c r="N762" s="512"/>
      <c r="O762" s="512"/>
      <c r="P762" s="512"/>
      <c r="Q762" s="512"/>
      <c r="R762" s="512"/>
      <c r="S762" s="512"/>
      <c r="T762" s="512"/>
      <c r="U762" s="512"/>
      <c r="V762" s="512"/>
      <c r="W762" s="512"/>
      <c r="X762" s="512"/>
      <c r="Y762" s="512"/>
      <c r="Z762" s="512"/>
      <c r="AA762" s="512"/>
      <c r="AB762" s="512"/>
      <c r="AC762" s="512"/>
      <c r="AD762" s="512"/>
      <c r="AE762" s="512"/>
      <c r="AF762" s="512"/>
      <c r="AG762" s="512"/>
      <c r="AH762" s="512"/>
      <c r="AI762" s="512"/>
      <c r="AJ762" s="512"/>
      <c r="AK762" s="512"/>
      <c r="AL762" s="512"/>
      <c r="AM762" s="512"/>
      <c r="AN762" s="512"/>
    </row>
    <row r="763" spans="1:40" ht="15.75" customHeight="1">
      <c r="A763" s="512"/>
      <c r="B763" s="512"/>
      <c r="C763" s="512"/>
      <c r="D763" s="512"/>
      <c r="E763" s="512"/>
      <c r="F763" s="512"/>
      <c r="G763" s="512"/>
      <c r="H763" s="512"/>
      <c r="I763" s="512"/>
      <c r="J763" s="512"/>
      <c r="K763" s="512"/>
      <c r="L763" s="512"/>
      <c r="M763" s="512"/>
      <c r="N763" s="512"/>
      <c r="O763" s="512"/>
      <c r="P763" s="512"/>
      <c r="Q763" s="512"/>
      <c r="R763" s="512"/>
      <c r="S763" s="512"/>
      <c r="T763" s="512"/>
      <c r="U763" s="512"/>
      <c r="V763" s="512"/>
      <c r="W763" s="512"/>
      <c r="X763" s="512"/>
      <c r="Y763" s="512"/>
      <c r="Z763" s="512"/>
      <c r="AA763" s="512"/>
      <c r="AB763" s="512"/>
      <c r="AC763" s="512"/>
      <c r="AD763" s="512"/>
      <c r="AE763" s="512"/>
      <c r="AF763" s="512"/>
      <c r="AG763" s="512"/>
      <c r="AH763" s="512"/>
      <c r="AI763" s="512"/>
      <c r="AJ763" s="512"/>
      <c r="AK763" s="512"/>
      <c r="AL763" s="512"/>
      <c r="AM763" s="512"/>
      <c r="AN763" s="512"/>
    </row>
    <row r="764" spans="1:40" ht="15.75" customHeight="1">
      <c r="A764" s="512"/>
      <c r="B764" s="512"/>
      <c r="C764" s="512"/>
      <c r="D764" s="512"/>
      <c r="E764" s="512"/>
      <c r="F764" s="512"/>
      <c r="G764" s="512"/>
      <c r="H764" s="512"/>
      <c r="I764" s="512"/>
      <c r="J764" s="512"/>
      <c r="K764" s="512"/>
      <c r="L764" s="512"/>
      <c r="M764" s="512"/>
      <c r="N764" s="512"/>
      <c r="O764" s="512"/>
      <c r="P764" s="512"/>
      <c r="Q764" s="512"/>
      <c r="R764" s="512"/>
      <c r="S764" s="512"/>
      <c r="T764" s="512"/>
      <c r="U764" s="512"/>
      <c r="V764" s="512"/>
      <c r="W764" s="512"/>
      <c r="X764" s="512"/>
      <c r="Y764" s="512"/>
      <c r="Z764" s="512"/>
      <c r="AA764" s="512"/>
      <c r="AB764" s="512"/>
      <c r="AC764" s="512"/>
      <c r="AD764" s="512"/>
      <c r="AE764" s="512"/>
      <c r="AF764" s="512"/>
      <c r="AG764" s="512"/>
      <c r="AH764" s="512"/>
      <c r="AI764" s="512"/>
      <c r="AJ764" s="512"/>
      <c r="AK764" s="512"/>
      <c r="AL764" s="512"/>
      <c r="AM764" s="512"/>
      <c r="AN764" s="512"/>
    </row>
    <row r="765" spans="1:40" ht="15.75" customHeight="1">
      <c r="A765" s="512"/>
      <c r="B765" s="512"/>
      <c r="C765" s="512"/>
      <c r="D765" s="512"/>
      <c r="E765" s="512"/>
      <c r="F765" s="512"/>
      <c r="G765" s="512"/>
      <c r="H765" s="512"/>
      <c r="I765" s="512"/>
      <c r="J765" s="512"/>
      <c r="K765" s="512"/>
      <c r="L765" s="512"/>
      <c r="M765" s="512"/>
      <c r="N765" s="512"/>
      <c r="O765" s="512"/>
      <c r="P765" s="512"/>
      <c r="Q765" s="512"/>
      <c r="R765" s="512"/>
      <c r="S765" s="512"/>
      <c r="T765" s="512"/>
      <c r="U765" s="512"/>
      <c r="V765" s="512"/>
      <c r="W765" s="512"/>
      <c r="X765" s="512"/>
      <c r="Y765" s="512"/>
      <c r="Z765" s="512"/>
      <c r="AA765" s="512"/>
      <c r="AB765" s="512"/>
      <c r="AC765" s="512"/>
      <c r="AD765" s="512"/>
      <c r="AE765" s="512"/>
      <c r="AF765" s="512"/>
      <c r="AG765" s="512"/>
      <c r="AH765" s="512"/>
      <c r="AI765" s="512"/>
      <c r="AJ765" s="512"/>
      <c r="AK765" s="512"/>
      <c r="AL765" s="512"/>
      <c r="AM765" s="512"/>
      <c r="AN765" s="512"/>
    </row>
    <row r="766" spans="1:40" ht="15.75" customHeight="1">
      <c r="A766" s="512"/>
      <c r="B766" s="512"/>
      <c r="C766" s="512"/>
      <c r="D766" s="512"/>
      <c r="E766" s="512"/>
      <c r="F766" s="512"/>
      <c r="G766" s="512"/>
      <c r="H766" s="512"/>
      <c r="I766" s="512"/>
      <c r="J766" s="512"/>
      <c r="K766" s="512"/>
      <c r="L766" s="512"/>
      <c r="M766" s="512"/>
      <c r="N766" s="512"/>
      <c r="O766" s="512"/>
      <c r="P766" s="512"/>
      <c r="Q766" s="512"/>
      <c r="R766" s="512"/>
      <c r="S766" s="512"/>
      <c r="T766" s="512"/>
      <c r="U766" s="512"/>
      <c r="V766" s="512"/>
      <c r="W766" s="512"/>
      <c r="X766" s="512"/>
      <c r="Y766" s="512"/>
      <c r="Z766" s="512"/>
      <c r="AA766" s="512"/>
      <c r="AB766" s="512"/>
      <c r="AC766" s="512"/>
      <c r="AD766" s="512"/>
      <c r="AE766" s="512"/>
      <c r="AF766" s="512"/>
      <c r="AG766" s="512"/>
      <c r="AH766" s="512"/>
      <c r="AI766" s="512"/>
      <c r="AJ766" s="512"/>
      <c r="AK766" s="512"/>
      <c r="AL766" s="512"/>
      <c r="AM766" s="512"/>
      <c r="AN766" s="512"/>
    </row>
    <row r="767" spans="1:40" ht="15.75" customHeight="1">
      <c r="A767" s="512"/>
      <c r="B767" s="512"/>
      <c r="C767" s="512"/>
      <c r="D767" s="512"/>
      <c r="E767" s="512"/>
      <c r="F767" s="512"/>
      <c r="G767" s="512"/>
      <c r="H767" s="512"/>
      <c r="I767" s="512"/>
      <c r="J767" s="512"/>
      <c r="K767" s="512"/>
      <c r="L767" s="512"/>
      <c r="M767" s="512"/>
      <c r="N767" s="512"/>
      <c r="O767" s="512"/>
      <c r="P767" s="512"/>
      <c r="Q767" s="512"/>
      <c r="R767" s="512"/>
      <c r="S767" s="512"/>
      <c r="T767" s="512"/>
      <c r="U767" s="512"/>
      <c r="V767" s="512"/>
      <c r="W767" s="512"/>
      <c r="X767" s="512"/>
      <c r="Y767" s="512"/>
      <c r="Z767" s="512"/>
      <c r="AA767" s="512"/>
      <c r="AB767" s="512"/>
      <c r="AC767" s="512"/>
      <c r="AD767" s="512"/>
      <c r="AE767" s="512"/>
      <c r="AF767" s="512"/>
      <c r="AG767" s="512"/>
      <c r="AH767" s="512"/>
      <c r="AI767" s="512"/>
      <c r="AJ767" s="512"/>
      <c r="AK767" s="512"/>
      <c r="AL767" s="512"/>
      <c r="AM767" s="512"/>
      <c r="AN767" s="512"/>
    </row>
    <row r="768" spans="1:40" ht="15.75" customHeight="1">
      <c r="A768" s="512"/>
      <c r="B768" s="512"/>
      <c r="C768" s="512"/>
      <c r="D768" s="512"/>
      <c r="E768" s="512"/>
      <c r="F768" s="512"/>
      <c r="G768" s="512"/>
      <c r="H768" s="512"/>
      <c r="I768" s="512"/>
      <c r="J768" s="512"/>
      <c r="K768" s="512"/>
      <c r="L768" s="512"/>
      <c r="M768" s="512"/>
      <c r="N768" s="512"/>
      <c r="O768" s="512"/>
      <c r="P768" s="512"/>
      <c r="Q768" s="512"/>
      <c r="R768" s="512"/>
      <c r="S768" s="512"/>
      <c r="T768" s="512"/>
      <c r="U768" s="512"/>
      <c r="V768" s="512"/>
      <c r="W768" s="512"/>
      <c r="X768" s="512"/>
      <c r="Y768" s="512"/>
      <c r="Z768" s="512"/>
      <c r="AA768" s="512"/>
      <c r="AB768" s="512"/>
      <c r="AC768" s="512"/>
      <c r="AD768" s="512"/>
      <c r="AE768" s="512"/>
      <c r="AF768" s="512"/>
      <c r="AG768" s="512"/>
      <c r="AH768" s="512"/>
      <c r="AI768" s="512"/>
      <c r="AJ768" s="512"/>
      <c r="AK768" s="512"/>
      <c r="AL768" s="512"/>
      <c r="AM768" s="512"/>
      <c r="AN768" s="512"/>
    </row>
    <row r="769" spans="1:40" ht="15.75" customHeight="1">
      <c r="A769" s="512"/>
      <c r="B769" s="512"/>
      <c r="C769" s="512"/>
      <c r="D769" s="512"/>
      <c r="E769" s="512"/>
      <c r="F769" s="512"/>
      <c r="G769" s="512"/>
      <c r="H769" s="512"/>
      <c r="I769" s="512"/>
      <c r="J769" s="512"/>
      <c r="K769" s="512"/>
      <c r="L769" s="512"/>
      <c r="M769" s="512"/>
      <c r="N769" s="512"/>
      <c r="O769" s="512"/>
      <c r="P769" s="512"/>
      <c r="Q769" s="512"/>
      <c r="R769" s="512"/>
      <c r="S769" s="512"/>
      <c r="T769" s="512"/>
      <c r="U769" s="512"/>
      <c r="V769" s="512"/>
      <c r="W769" s="512"/>
      <c r="X769" s="512"/>
      <c r="Y769" s="512"/>
      <c r="Z769" s="512"/>
      <c r="AA769" s="512"/>
      <c r="AB769" s="512"/>
      <c r="AC769" s="512"/>
      <c r="AD769" s="512"/>
      <c r="AE769" s="512"/>
      <c r="AF769" s="512"/>
      <c r="AG769" s="512"/>
      <c r="AH769" s="512"/>
      <c r="AI769" s="512"/>
      <c r="AJ769" s="512"/>
      <c r="AK769" s="512"/>
      <c r="AL769" s="512"/>
      <c r="AM769" s="512"/>
      <c r="AN769" s="512"/>
    </row>
    <row r="770" spans="1:40" ht="15.75" customHeight="1">
      <c r="A770" s="512"/>
      <c r="B770" s="512"/>
      <c r="C770" s="512"/>
      <c r="D770" s="512"/>
      <c r="E770" s="512"/>
      <c r="F770" s="512"/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/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</row>
    <row r="771" spans="1:40" ht="15.75" customHeight="1">
      <c r="A771" s="512"/>
      <c r="B771" s="512"/>
      <c r="C771" s="512"/>
      <c r="D771" s="512"/>
      <c r="E771" s="512"/>
      <c r="F771" s="512"/>
      <c r="G771" s="512"/>
      <c r="H771" s="512"/>
      <c r="I771" s="512"/>
      <c r="J771" s="512"/>
      <c r="K771" s="512"/>
      <c r="L771" s="512"/>
      <c r="M771" s="512"/>
      <c r="N771" s="512"/>
      <c r="O771" s="512"/>
      <c r="P771" s="512"/>
      <c r="Q771" s="512"/>
      <c r="R771" s="512"/>
      <c r="S771" s="512"/>
      <c r="T771" s="512"/>
      <c r="U771" s="512"/>
      <c r="V771" s="512"/>
      <c r="W771" s="512"/>
      <c r="X771" s="512"/>
      <c r="Y771" s="512"/>
      <c r="Z771" s="512"/>
      <c r="AA771" s="512"/>
      <c r="AB771" s="512"/>
      <c r="AC771" s="512"/>
      <c r="AD771" s="512"/>
      <c r="AE771" s="512"/>
      <c r="AF771" s="512"/>
      <c r="AG771" s="512"/>
      <c r="AH771" s="512"/>
      <c r="AI771" s="512"/>
      <c r="AJ771" s="512"/>
      <c r="AK771" s="512"/>
      <c r="AL771" s="512"/>
      <c r="AM771" s="512"/>
      <c r="AN771" s="512"/>
    </row>
    <row r="772" spans="1:40" ht="15.75" customHeight="1">
      <c r="A772" s="512"/>
      <c r="B772" s="512"/>
      <c r="C772" s="512"/>
      <c r="D772" s="512"/>
      <c r="E772" s="512"/>
      <c r="F772" s="512"/>
      <c r="G772" s="512"/>
      <c r="H772" s="512"/>
      <c r="I772" s="512"/>
      <c r="J772" s="512"/>
      <c r="K772" s="512"/>
      <c r="L772" s="512"/>
      <c r="M772" s="512"/>
      <c r="N772" s="512"/>
      <c r="O772" s="512"/>
      <c r="P772" s="512"/>
      <c r="Q772" s="512"/>
      <c r="R772" s="512"/>
      <c r="S772" s="512"/>
      <c r="T772" s="512"/>
      <c r="U772" s="512"/>
      <c r="V772" s="512"/>
      <c r="W772" s="512"/>
      <c r="X772" s="512"/>
      <c r="Y772" s="512"/>
      <c r="Z772" s="512"/>
      <c r="AA772" s="512"/>
      <c r="AB772" s="512"/>
      <c r="AC772" s="512"/>
      <c r="AD772" s="512"/>
      <c r="AE772" s="512"/>
      <c r="AF772" s="512"/>
      <c r="AG772" s="512"/>
      <c r="AH772" s="512"/>
      <c r="AI772" s="512"/>
      <c r="AJ772" s="512"/>
      <c r="AK772" s="512"/>
      <c r="AL772" s="512"/>
      <c r="AM772" s="512"/>
      <c r="AN772" s="512"/>
    </row>
    <row r="773" spans="1:40" ht="15.75" customHeight="1">
      <c r="A773" s="512"/>
      <c r="B773" s="512"/>
      <c r="C773" s="512"/>
      <c r="D773" s="512"/>
      <c r="E773" s="512"/>
      <c r="F773" s="512"/>
      <c r="G773" s="512"/>
      <c r="H773" s="512"/>
      <c r="I773" s="512"/>
      <c r="J773" s="512"/>
      <c r="K773" s="512"/>
      <c r="L773" s="512"/>
      <c r="M773" s="512"/>
      <c r="N773" s="512"/>
      <c r="O773" s="512"/>
      <c r="P773" s="512"/>
      <c r="Q773" s="512"/>
      <c r="R773" s="512"/>
      <c r="S773" s="512"/>
      <c r="T773" s="512"/>
      <c r="U773" s="512"/>
      <c r="V773" s="512"/>
      <c r="W773" s="512"/>
      <c r="X773" s="512"/>
      <c r="Y773" s="512"/>
      <c r="Z773" s="512"/>
      <c r="AA773" s="512"/>
      <c r="AB773" s="512"/>
      <c r="AC773" s="512"/>
      <c r="AD773" s="512"/>
      <c r="AE773" s="512"/>
      <c r="AF773" s="512"/>
      <c r="AG773" s="512"/>
      <c r="AH773" s="512"/>
      <c r="AI773" s="512"/>
      <c r="AJ773" s="512"/>
      <c r="AK773" s="512"/>
      <c r="AL773" s="512"/>
      <c r="AM773" s="512"/>
      <c r="AN773" s="512"/>
    </row>
    <row r="774" spans="1:40" ht="15.75" customHeight="1">
      <c r="A774" s="512"/>
      <c r="B774" s="512"/>
      <c r="C774" s="512"/>
      <c r="D774" s="512"/>
      <c r="E774" s="512"/>
      <c r="F774" s="512"/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/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</row>
    <row r="775" spans="1:40" ht="15.75" customHeight="1">
      <c r="A775" s="512"/>
      <c r="B775" s="512"/>
      <c r="C775" s="512"/>
      <c r="D775" s="512"/>
      <c r="E775" s="512"/>
      <c r="F775" s="512"/>
      <c r="G775" s="512"/>
      <c r="H775" s="512"/>
      <c r="I775" s="512"/>
      <c r="J775" s="512"/>
      <c r="K775" s="512"/>
      <c r="L775" s="512"/>
      <c r="M775" s="512"/>
      <c r="N775" s="512"/>
      <c r="O775" s="512"/>
      <c r="P775" s="512"/>
      <c r="Q775" s="512"/>
      <c r="R775" s="512"/>
      <c r="S775" s="512"/>
      <c r="T775" s="512"/>
      <c r="U775" s="512"/>
      <c r="V775" s="512"/>
      <c r="W775" s="512"/>
      <c r="X775" s="512"/>
      <c r="Y775" s="512"/>
      <c r="Z775" s="512"/>
      <c r="AA775" s="512"/>
      <c r="AB775" s="512"/>
      <c r="AC775" s="512"/>
      <c r="AD775" s="512"/>
      <c r="AE775" s="512"/>
      <c r="AF775" s="512"/>
      <c r="AG775" s="512"/>
      <c r="AH775" s="512"/>
      <c r="AI775" s="512"/>
      <c r="AJ775" s="512"/>
      <c r="AK775" s="512"/>
      <c r="AL775" s="512"/>
      <c r="AM775" s="512"/>
      <c r="AN775" s="512"/>
    </row>
    <row r="776" spans="1:40" ht="15.75" customHeight="1">
      <c r="A776" s="512"/>
      <c r="B776" s="512"/>
      <c r="C776" s="512"/>
      <c r="D776" s="512"/>
      <c r="E776" s="512"/>
      <c r="F776" s="512"/>
      <c r="G776" s="512"/>
      <c r="H776" s="512"/>
      <c r="I776" s="512"/>
      <c r="J776" s="512"/>
      <c r="K776" s="512"/>
      <c r="L776" s="512"/>
      <c r="M776" s="512"/>
      <c r="N776" s="512"/>
      <c r="O776" s="512"/>
      <c r="P776" s="512"/>
      <c r="Q776" s="512"/>
      <c r="R776" s="512"/>
      <c r="S776" s="512"/>
      <c r="T776" s="512"/>
      <c r="U776" s="512"/>
      <c r="V776" s="512"/>
      <c r="W776" s="512"/>
      <c r="X776" s="512"/>
      <c r="Y776" s="512"/>
      <c r="Z776" s="512"/>
      <c r="AA776" s="512"/>
      <c r="AB776" s="512"/>
      <c r="AC776" s="512"/>
      <c r="AD776" s="512"/>
      <c r="AE776" s="512"/>
      <c r="AF776" s="512"/>
      <c r="AG776" s="512"/>
      <c r="AH776" s="512"/>
      <c r="AI776" s="512"/>
      <c r="AJ776" s="512"/>
      <c r="AK776" s="512"/>
      <c r="AL776" s="512"/>
      <c r="AM776" s="512"/>
      <c r="AN776" s="512"/>
    </row>
    <row r="777" spans="1:40" ht="15.75" customHeight="1">
      <c r="A777" s="512"/>
      <c r="B777" s="512"/>
      <c r="C777" s="512"/>
      <c r="D777" s="512"/>
      <c r="E777" s="512"/>
      <c r="F777" s="512"/>
      <c r="G777" s="512"/>
      <c r="H777" s="512"/>
      <c r="I777" s="512"/>
      <c r="J777" s="512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  <c r="V777" s="512"/>
      <c r="W777" s="512"/>
      <c r="X777" s="512"/>
      <c r="Y777" s="512"/>
      <c r="Z777" s="512"/>
      <c r="AA777" s="512"/>
      <c r="AB777" s="512"/>
      <c r="AC777" s="512"/>
      <c r="AD777" s="512"/>
      <c r="AE777" s="512"/>
      <c r="AF777" s="512"/>
      <c r="AG777" s="512"/>
      <c r="AH777" s="512"/>
      <c r="AI777" s="512"/>
      <c r="AJ777" s="512"/>
      <c r="AK777" s="512"/>
      <c r="AL777" s="512"/>
      <c r="AM777" s="512"/>
      <c r="AN777" s="512"/>
    </row>
    <row r="778" spans="1:40" ht="15.75" customHeight="1">
      <c r="A778" s="512"/>
      <c r="B778" s="512"/>
      <c r="C778" s="512"/>
      <c r="D778" s="512"/>
      <c r="E778" s="512"/>
      <c r="F778" s="512"/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/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</row>
    <row r="779" spans="1:40" ht="15.75" customHeight="1">
      <c r="A779" s="512"/>
      <c r="B779" s="512"/>
      <c r="C779" s="512"/>
      <c r="D779" s="512"/>
      <c r="E779" s="512"/>
      <c r="F779" s="512"/>
      <c r="G779" s="512"/>
      <c r="H779" s="512"/>
      <c r="I779" s="512"/>
      <c r="J779" s="512"/>
      <c r="K779" s="512"/>
      <c r="L779" s="512"/>
      <c r="M779" s="512"/>
      <c r="N779" s="512"/>
      <c r="O779" s="512"/>
      <c r="P779" s="512"/>
      <c r="Q779" s="512"/>
      <c r="R779" s="512"/>
      <c r="S779" s="512"/>
      <c r="T779" s="512"/>
      <c r="U779" s="512"/>
      <c r="V779" s="512"/>
      <c r="W779" s="512"/>
      <c r="X779" s="512"/>
      <c r="Y779" s="512"/>
      <c r="Z779" s="512"/>
      <c r="AA779" s="512"/>
      <c r="AB779" s="512"/>
      <c r="AC779" s="512"/>
      <c r="AD779" s="512"/>
      <c r="AE779" s="512"/>
      <c r="AF779" s="512"/>
      <c r="AG779" s="512"/>
      <c r="AH779" s="512"/>
      <c r="AI779" s="512"/>
      <c r="AJ779" s="512"/>
      <c r="AK779" s="512"/>
      <c r="AL779" s="512"/>
      <c r="AM779" s="512"/>
      <c r="AN779" s="512"/>
    </row>
    <row r="780" spans="1:40" ht="15.75" customHeight="1">
      <c r="A780" s="512"/>
      <c r="B780" s="512"/>
      <c r="C780" s="512"/>
      <c r="D780" s="512"/>
      <c r="E780" s="512"/>
      <c r="F780" s="512"/>
      <c r="G780" s="512"/>
      <c r="H780" s="512"/>
      <c r="I780" s="512"/>
      <c r="J780" s="512"/>
      <c r="K780" s="512"/>
      <c r="L780" s="512"/>
      <c r="M780" s="512"/>
      <c r="N780" s="512"/>
      <c r="O780" s="512"/>
      <c r="P780" s="512"/>
      <c r="Q780" s="512"/>
      <c r="R780" s="512"/>
      <c r="S780" s="512"/>
      <c r="T780" s="512"/>
      <c r="U780" s="512"/>
      <c r="V780" s="512"/>
      <c r="W780" s="512"/>
      <c r="X780" s="512"/>
      <c r="Y780" s="512"/>
      <c r="Z780" s="512"/>
      <c r="AA780" s="512"/>
      <c r="AB780" s="512"/>
      <c r="AC780" s="512"/>
      <c r="AD780" s="512"/>
      <c r="AE780" s="512"/>
      <c r="AF780" s="512"/>
      <c r="AG780" s="512"/>
      <c r="AH780" s="512"/>
      <c r="AI780" s="512"/>
      <c r="AJ780" s="512"/>
      <c r="AK780" s="512"/>
      <c r="AL780" s="512"/>
      <c r="AM780" s="512"/>
      <c r="AN780" s="512"/>
    </row>
    <row r="781" spans="1:40" ht="15.75" customHeight="1">
      <c r="A781" s="512"/>
      <c r="B781" s="512"/>
      <c r="C781" s="512"/>
      <c r="D781" s="512"/>
      <c r="E781" s="512"/>
      <c r="F781" s="512"/>
      <c r="G781" s="512"/>
      <c r="H781" s="512"/>
      <c r="I781" s="512"/>
      <c r="J781" s="512"/>
      <c r="K781" s="512"/>
      <c r="L781" s="512"/>
      <c r="M781" s="512"/>
      <c r="N781" s="512"/>
      <c r="O781" s="512"/>
      <c r="P781" s="512"/>
      <c r="Q781" s="512"/>
      <c r="R781" s="512"/>
      <c r="S781" s="512"/>
      <c r="T781" s="512"/>
      <c r="U781" s="512"/>
      <c r="V781" s="512"/>
      <c r="W781" s="512"/>
      <c r="X781" s="512"/>
      <c r="Y781" s="512"/>
      <c r="Z781" s="512"/>
      <c r="AA781" s="512"/>
      <c r="AB781" s="512"/>
      <c r="AC781" s="512"/>
      <c r="AD781" s="512"/>
      <c r="AE781" s="512"/>
      <c r="AF781" s="512"/>
      <c r="AG781" s="512"/>
      <c r="AH781" s="512"/>
      <c r="AI781" s="512"/>
      <c r="AJ781" s="512"/>
      <c r="AK781" s="512"/>
      <c r="AL781" s="512"/>
      <c r="AM781" s="512"/>
      <c r="AN781" s="512"/>
    </row>
    <row r="782" spans="1:40" ht="15.75" customHeight="1">
      <c r="A782" s="512"/>
      <c r="B782" s="512"/>
      <c r="C782" s="512"/>
      <c r="D782" s="512"/>
      <c r="E782" s="512"/>
      <c r="F782" s="512"/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/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</row>
    <row r="783" spans="1:40" ht="15.75" customHeight="1">
      <c r="A783" s="512"/>
      <c r="B783" s="512"/>
      <c r="C783" s="512"/>
      <c r="D783" s="512"/>
      <c r="E783" s="512"/>
      <c r="F783" s="512"/>
      <c r="G783" s="512"/>
      <c r="H783" s="512"/>
      <c r="I783" s="512"/>
      <c r="J783" s="512"/>
      <c r="K783" s="512"/>
      <c r="L783" s="512"/>
      <c r="M783" s="512"/>
      <c r="N783" s="512"/>
      <c r="O783" s="512"/>
      <c r="P783" s="512"/>
      <c r="Q783" s="512"/>
      <c r="R783" s="512"/>
      <c r="S783" s="512"/>
      <c r="T783" s="512"/>
      <c r="U783" s="512"/>
      <c r="V783" s="512"/>
      <c r="W783" s="512"/>
      <c r="X783" s="512"/>
      <c r="Y783" s="512"/>
      <c r="Z783" s="512"/>
      <c r="AA783" s="512"/>
      <c r="AB783" s="512"/>
      <c r="AC783" s="512"/>
      <c r="AD783" s="512"/>
      <c r="AE783" s="512"/>
      <c r="AF783" s="512"/>
      <c r="AG783" s="512"/>
      <c r="AH783" s="512"/>
      <c r="AI783" s="512"/>
      <c r="AJ783" s="512"/>
      <c r="AK783" s="512"/>
      <c r="AL783" s="512"/>
      <c r="AM783" s="512"/>
      <c r="AN783" s="512"/>
    </row>
    <row r="784" spans="1:40" ht="15.75" customHeight="1">
      <c r="A784" s="512"/>
      <c r="B784" s="512"/>
      <c r="C784" s="512"/>
      <c r="D784" s="512"/>
      <c r="E784" s="512"/>
      <c r="F784" s="512"/>
      <c r="G784" s="512"/>
      <c r="H784" s="512"/>
      <c r="I784" s="512"/>
      <c r="J784" s="512"/>
      <c r="K784" s="512"/>
      <c r="L784" s="512"/>
      <c r="M784" s="512"/>
      <c r="N784" s="512"/>
      <c r="O784" s="512"/>
      <c r="P784" s="512"/>
      <c r="Q784" s="512"/>
      <c r="R784" s="512"/>
      <c r="S784" s="512"/>
      <c r="T784" s="512"/>
      <c r="U784" s="512"/>
      <c r="V784" s="512"/>
      <c r="W784" s="512"/>
      <c r="X784" s="512"/>
      <c r="Y784" s="512"/>
      <c r="Z784" s="512"/>
      <c r="AA784" s="512"/>
      <c r="AB784" s="512"/>
      <c r="AC784" s="512"/>
      <c r="AD784" s="512"/>
      <c r="AE784" s="512"/>
      <c r="AF784" s="512"/>
      <c r="AG784" s="512"/>
      <c r="AH784" s="512"/>
      <c r="AI784" s="512"/>
      <c r="AJ784" s="512"/>
      <c r="AK784" s="512"/>
      <c r="AL784" s="512"/>
      <c r="AM784" s="512"/>
      <c r="AN784" s="512"/>
    </row>
    <row r="785" spans="1:40" ht="15.75" customHeight="1">
      <c r="A785" s="512"/>
      <c r="B785" s="512"/>
      <c r="C785" s="512"/>
      <c r="D785" s="512"/>
      <c r="E785" s="512"/>
      <c r="F785" s="512"/>
      <c r="G785" s="512"/>
      <c r="H785" s="512"/>
      <c r="I785" s="512"/>
      <c r="J785" s="512"/>
      <c r="K785" s="512"/>
      <c r="L785" s="512"/>
      <c r="M785" s="512"/>
      <c r="N785" s="512"/>
      <c r="O785" s="512"/>
      <c r="P785" s="512"/>
      <c r="Q785" s="512"/>
      <c r="R785" s="512"/>
      <c r="S785" s="512"/>
      <c r="T785" s="512"/>
      <c r="U785" s="512"/>
      <c r="V785" s="512"/>
      <c r="W785" s="512"/>
      <c r="X785" s="512"/>
      <c r="Y785" s="512"/>
      <c r="Z785" s="512"/>
      <c r="AA785" s="512"/>
      <c r="AB785" s="512"/>
      <c r="AC785" s="512"/>
      <c r="AD785" s="512"/>
      <c r="AE785" s="512"/>
      <c r="AF785" s="512"/>
      <c r="AG785" s="512"/>
      <c r="AH785" s="512"/>
      <c r="AI785" s="512"/>
      <c r="AJ785" s="512"/>
      <c r="AK785" s="512"/>
      <c r="AL785" s="512"/>
      <c r="AM785" s="512"/>
      <c r="AN785" s="512"/>
    </row>
    <row r="786" spans="1:40" ht="15.75" customHeight="1">
      <c r="A786" s="512"/>
      <c r="B786" s="512"/>
      <c r="C786" s="512"/>
      <c r="D786" s="512"/>
      <c r="E786" s="512"/>
      <c r="F786" s="512"/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/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</row>
    <row r="787" spans="1:40" ht="15.75" customHeight="1">
      <c r="A787" s="512"/>
      <c r="B787" s="512"/>
      <c r="C787" s="512"/>
      <c r="D787" s="512"/>
      <c r="E787" s="512"/>
      <c r="F787" s="512"/>
      <c r="G787" s="512"/>
      <c r="H787" s="512"/>
      <c r="I787" s="512"/>
      <c r="J787" s="512"/>
      <c r="K787" s="512"/>
      <c r="L787" s="512"/>
      <c r="M787" s="512"/>
      <c r="N787" s="512"/>
      <c r="O787" s="512"/>
      <c r="P787" s="512"/>
      <c r="Q787" s="512"/>
      <c r="R787" s="512"/>
      <c r="S787" s="512"/>
      <c r="T787" s="512"/>
      <c r="U787" s="512"/>
      <c r="V787" s="512"/>
      <c r="W787" s="512"/>
      <c r="X787" s="512"/>
      <c r="Y787" s="512"/>
      <c r="Z787" s="512"/>
      <c r="AA787" s="512"/>
      <c r="AB787" s="512"/>
      <c r="AC787" s="512"/>
      <c r="AD787" s="512"/>
      <c r="AE787" s="512"/>
      <c r="AF787" s="512"/>
      <c r="AG787" s="512"/>
      <c r="AH787" s="512"/>
      <c r="AI787" s="512"/>
      <c r="AJ787" s="512"/>
      <c r="AK787" s="512"/>
      <c r="AL787" s="512"/>
      <c r="AM787" s="512"/>
      <c r="AN787" s="512"/>
    </row>
    <row r="788" spans="1:40" ht="15.75" customHeight="1">
      <c r="A788" s="512"/>
      <c r="B788" s="512"/>
      <c r="C788" s="512"/>
      <c r="D788" s="512"/>
      <c r="E788" s="512"/>
      <c r="F788" s="512"/>
      <c r="G788" s="512"/>
      <c r="H788" s="512"/>
      <c r="I788" s="512"/>
      <c r="J788" s="512"/>
      <c r="K788" s="512"/>
      <c r="L788" s="512"/>
      <c r="M788" s="512"/>
      <c r="N788" s="512"/>
      <c r="O788" s="512"/>
      <c r="P788" s="512"/>
      <c r="Q788" s="512"/>
      <c r="R788" s="512"/>
      <c r="S788" s="512"/>
      <c r="T788" s="512"/>
      <c r="U788" s="512"/>
      <c r="V788" s="512"/>
      <c r="W788" s="512"/>
      <c r="X788" s="512"/>
      <c r="Y788" s="512"/>
      <c r="Z788" s="512"/>
      <c r="AA788" s="512"/>
      <c r="AB788" s="512"/>
      <c r="AC788" s="512"/>
      <c r="AD788" s="512"/>
      <c r="AE788" s="512"/>
      <c r="AF788" s="512"/>
      <c r="AG788" s="512"/>
      <c r="AH788" s="512"/>
      <c r="AI788" s="512"/>
      <c r="AJ788" s="512"/>
      <c r="AK788" s="512"/>
      <c r="AL788" s="512"/>
      <c r="AM788" s="512"/>
      <c r="AN788" s="512"/>
    </row>
    <row r="789" spans="1:40" ht="15.75" customHeight="1">
      <c r="A789" s="512"/>
      <c r="B789" s="512"/>
      <c r="C789" s="512"/>
      <c r="D789" s="512"/>
      <c r="E789" s="512"/>
      <c r="F789" s="512"/>
      <c r="G789" s="512"/>
      <c r="H789" s="512"/>
      <c r="I789" s="512"/>
      <c r="J789" s="512"/>
      <c r="K789" s="512"/>
      <c r="L789" s="512"/>
      <c r="M789" s="512"/>
      <c r="N789" s="512"/>
      <c r="O789" s="512"/>
      <c r="P789" s="512"/>
      <c r="Q789" s="512"/>
      <c r="R789" s="512"/>
      <c r="S789" s="512"/>
      <c r="T789" s="512"/>
      <c r="U789" s="512"/>
      <c r="V789" s="512"/>
      <c r="W789" s="512"/>
      <c r="X789" s="512"/>
      <c r="Y789" s="512"/>
      <c r="Z789" s="512"/>
      <c r="AA789" s="512"/>
      <c r="AB789" s="512"/>
      <c r="AC789" s="512"/>
      <c r="AD789" s="512"/>
      <c r="AE789" s="512"/>
      <c r="AF789" s="512"/>
      <c r="AG789" s="512"/>
      <c r="AH789" s="512"/>
      <c r="AI789" s="512"/>
      <c r="AJ789" s="512"/>
      <c r="AK789" s="512"/>
      <c r="AL789" s="512"/>
      <c r="AM789" s="512"/>
      <c r="AN789" s="512"/>
    </row>
    <row r="790" spans="1:40" ht="15.75" customHeight="1">
      <c r="A790" s="512"/>
      <c r="B790" s="512"/>
      <c r="C790" s="512"/>
      <c r="D790" s="512"/>
      <c r="E790" s="512"/>
      <c r="F790" s="512"/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/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</row>
    <row r="791" spans="1:40" ht="15.75" customHeight="1">
      <c r="A791" s="512"/>
      <c r="B791" s="512"/>
      <c r="C791" s="512"/>
      <c r="D791" s="512"/>
      <c r="E791" s="512"/>
      <c r="F791" s="512"/>
      <c r="G791" s="512"/>
      <c r="H791" s="512"/>
      <c r="I791" s="512"/>
      <c r="J791" s="512"/>
      <c r="K791" s="512"/>
      <c r="L791" s="512"/>
      <c r="M791" s="512"/>
      <c r="N791" s="512"/>
      <c r="O791" s="512"/>
      <c r="P791" s="512"/>
      <c r="Q791" s="512"/>
      <c r="R791" s="512"/>
      <c r="S791" s="512"/>
      <c r="T791" s="512"/>
      <c r="U791" s="512"/>
      <c r="V791" s="512"/>
      <c r="W791" s="512"/>
      <c r="X791" s="512"/>
      <c r="Y791" s="512"/>
      <c r="Z791" s="512"/>
      <c r="AA791" s="512"/>
      <c r="AB791" s="512"/>
      <c r="AC791" s="512"/>
      <c r="AD791" s="512"/>
      <c r="AE791" s="512"/>
      <c r="AF791" s="512"/>
      <c r="AG791" s="512"/>
      <c r="AH791" s="512"/>
      <c r="AI791" s="512"/>
      <c r="AJ791" s="512"/>
      <c r="AK791" s="512"/>
      <c r="AL791" s="512"/>
      <c r="AM791" s="512"/>
      <c r="AN791" s="512"/>
    </row>
    <row r="792" spans="1:40" ht="15.75" customHeight="1">
      <c r="A792" s="512"/>
      <c r="B792" s="512"/>
      <c r="C792" s="512"/>
      <c r="D792" s="512"/>
      <c r="E792" s="512"/>
      <c r="F792" s="512"/>
      <c r="G792" s="512"/>
      <c r="H792" s="512"/>
      <c r="I792" s="512"/>
      <c r="J792" s="512"/>
      <c r="K792" s="512"/>
      <c r="L792" s="512"/>
      <c r="M792" s="512"/>
      <c r="N792" s="512"/>
      <c r="O792" s="512"/>
      <c r="P792" s="512"/>
      <c r="Q792" s="512"/>
      <c r="R792" s="512"/>
      <c r="S792" s="512"/>
      <c r="T792" s="512"/>
      <c r="U792" s="512"/>
      <c r="V792" s="512"/>
      <c r="W792" s="512"/>
      <c r="X792" s="512"/>
      <c r="Y792" s="512"/>
      <c r="Z792" s="512"/>
      <c r="AA792" s="512"/>
      <c r="AB792" s="512"/>
      <c r="AC792" s="512"/>
      <c r="AD792" s="512"/>
      <c r="AE792" s="512"/>
      <c r="AF792" s="512"/>
      <c r="AG792" s="512"/>
      <c r="AH792" s="512"/>
      <c r="AI792" s="512"/>
      <c r="AJ792" s="512"/>
      <c r="AK792" s="512"/>
      <c r="AL792" s="512"/>
      <c r="AM792" s="512"/>
      <c r="AN792" s="512"/>
    </row>
    <row r="793" spans="1:40" ht="15.75" customHeight="1">
      <c r="A793" s="512"/>
      <c r="B793" s="512"/>
      <c r="C793" s="512"/>
      <c r="D793" s="512"/>
      <c r="E793" s="512"/>
      <c r="F793" s="512"/>
      <c r="G793" s="512"/>
      <c r="H793" s="512"/>
      <c r="I793" s="512"/>
      <c r="J793" s="512"/>
      <c r="K793" s="512"/>
      <c r="L793" s="512"/>
      <c r="M793" s="512"/>
      <c r="N793" s="512"/>
      <c r="O793" s="512"/>
      <c r="P793" s="512"/>
      <c r="Q793" s="512"/>
      <c r="R793" s="512"/>
      <c r="S793" s="512"/>
      <c r="T793" s="512"/>
      <c r="U793" s="512"/>
      <c r="V793" s="512"/>
      <c r="W793" s="512"/>
      <c r="X793" s="512"/>
      <c r="Y793" s="512"/>
      <c r="Z793" s="512"/>
      <c r="AA793" s="512"/>
      <c r="AB793" s="512"/>
      <c r="AC793" s="512"/>
      <c r="AD793" s="512"/>
      <c r="AE793" s="512"/>
      <c r="AF793" s="512"/>
      <c r="AG793" s="512"/>
      <c r="AH793" s="512"/>
      <c r="AI793" s="512"/>
      <c r="AJ793" s="512"/>
      <c r="AK793" s="512"/>
      <c r="AL793" s="512"/>
      <c r="AM793" s="512"/>
      <c r="AN793" s="512"/>
    </row>
    <row r="794" spans="1:40" ht="15.75" customHeight="1">
      <c r="A794" s="512"/>
      <c r="B794" s="512"/>
      <c r="C794" s="512"/>
      <c r="D794" s="512"/>
      <c r="E794" s="512"/>
      <c r="F794" s="512"/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/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</row>
    <row r="795" spans="1:40" ht="15.75" customHeight="1">
      <c r="A795" s="512"/>
      <c r="B795" s="512"/>
      <c r="C795" s="512"/>
      <c r="D795" s="512"/>
      <c r="E795" s="512"/>
      <c r="F795" s="512"/>
      <c r="G795" s="512"/>
      <c r="H795" s="512"/>
      <c r="I795" s="512"/>
      <c r="J795" s="512"/>
      <c r="K795" s="512"/>
      <c r="L795" s="512"/>
      <c r="M795" s="512"/>
      <c r="N795" s="512"/>
      <c r="O795" s="512"/>
      <c r="P795" s="512"/>
      <c r="Q795" s="512"/>
      <c r="R795" s="512"/>
      <c r="S795" s="512"/>
      <c r="T795" s="512"/>
      <c r="U795" s="512"/>
      <c r="V795" s="512"/>
      <c r="W795" s="512"/>
      <c r="X795" s="512"/>
      <c r="Y795" s="512"/>
      <c r="Z795" s="512"/>
      <c r="AA795" s="512"/>
      <c r="AB795" s="512"/>
      <c r="AC795" s="512"/>
      <c r="AD795" s="512"/>
      <c r="AE795" s="512"/>
      <c r="AF795" s="512"/>
      <c r="AG795" s="512"/>
      <c r="AH795" s="512"/>
      <c r="AI795" s="512"/>
      <c r="AJ795" s="512"/>
      <c r="AK795" s="512"/>
      <c r="AL795" s="512"/>
      <c r="AM795" s="512"/>
      <c r="AN795" s="512"/>
    </row>
    <row r="796" spans="1:40" ht="15.75" customHeight="1">
      <c r="A796" s="512"/>
      <c r="B796" s="512"/>
      <c r="C796" s="512"/>
      <c r="D796" s="512"/>
      <c r="E796" s="512"/>
      <c r="F796" s="512"/>
      <c r="G796" s="512"/>
      <c r="H796" s="512"/>
      <c r="I796" s="512"/>
      <c r="J796" s="512"/>
      <c r="K796" s="512"/>
      <c r="L796" s="512"/>
      <c r="M796" s="512"/>
      <c r="N796" s="512"/>
      <c r="O796" s="512"/>
      <c r="P796" s="512"/>
      <c r="Q796" s="512"/>
      <c r="R796" s="512"/>
      <c r="S796" s="512"/>
      <c r="T796" s="512"/>
      <c r="U796" s="512"/>
      <c r="V796" s="512"/>
      <c r="W796" s="512"/>
      <c r="X796" s="512"/>
      <c r="Y796" s="512"/>
      <c r="Z796" s="512"/>
      <c r="AA796" s="512"/>
      <c r="AB796" s="512"/>
      <c r="AC796" s="512"/>
      <c r="AD796" s="512"/>
      <c r="AE796" s="512"/>
      <c r="AF796" s="512"/>
      <c r="AG796" s="512"/>
      <c r="AH796" s="512"/>
      <c r="AI796" s="512"/>
      <c r="AJ796" s="512"/>
      <c r="AK796" s="512"/>
      <c r="AL796" s="512"/>
      <c r="AM796" s="512"/>
      <c r="AN796" s="512"/>
    </row>
    <row r="797" spans="1:40" ht="15.75" customHeight="1">
      <c r="A797" s="512"/>
      <c r="B797" s="512"/>
      <c r="C797" s="512"/>
      <c r="D797" s="512"/>
      <c r="E797" s="512"/>
      <c r="F797" s="512"/>
      <c r="G797" s="512"/>
      <c r="H797" s="512"/>
      <c r="I797" s="512"/>
      <c r="J797" s="512"/>
      <c r="K797" s="512"/>
      <c r="L797" s="512"/>
      <c r="M797" s="512"/>
      <c r="N797" s="512"/>
      <c r="O797" s="512"/>
      <c r="P797" s="512"/>
      <c r="Q797" s="512"/>
      <c r="R797" s="512"/>
      <c r="S797" s="512"/>
      <c r="T797" s="512"/>
      <c r="U797" s="512"/>
      <c r="V797" s="512"/>
      <c r="W797" s="512"/>
      <c r="X797" s="512"/>
      <c r="Y797" s="512"/>
      <c r="Z797" s="512"/>
      <c r="AA797" s="512"/>
      <c r="AB797" s="512"/>
      <c r="AC797" s="512"/>
      <c r="AD797" s="512"/>
      <c r="AE797" s="512"/>
      <c r="AF797" s="512"/>
      <c r="AG797" s="512"/>
      <c r="AH797" s="512"/>
      <c r="AI797" s="512"/>
      <c r="AJ797" s="512"/>
      <c r="AK797" s="512"/>
      <c r="AL797" s="512"/>
      <c r="AM797" s="512"/>
      <c r="AN797" s="512"/>
    </row>
    <row r="798" spans="1:40" ht="15.75" customHeight="1">
      <c r="A798" s="512"/>
      <c r="B798" s="512"/>
      <c r="C798" s="512"/>
      <c r="D798" s="512"/>
      <c r="E798" s="512"/>
      <c r="F798" s="512"/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/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</row>
    <row r="799" spans="1:40" ht="15.75" customHeight="1">
      <c r="A799" s="512"/>
      <c r="B799" s="512"/>
      <c r="C799" s="512"/>
      <c r="D799" s="512"/>
      <c r="E799" s="512"/>
      <c r="F799" s="512"/>
      <c r="G799" s="512"/>
      <c r="H799" s="512"/>
      <c r="I799" s="512"/>
      <c r="J799" s="512"/>
      <c r="K799" s="512"/>
      <c r="L799" s="512"/>
      <c r="M799" s="512"/>
      <c r="N799" s="512"/>
      <c r="O799" s="512"/>
      <c r="P799" s="512"/>
      <c r="Q799" s="512"/>
      <c r="R799" s="512"/>
      <c r="S799" s="512"/>
      <c r="T799" s="512"/>
      <c r="U799" s="512"/>
      <c r="V799" s="512"/>
      <c r="W799" s="512"/>
      <c r="X799" s="512"/>
      <c r="Y799" s="512"/>
      <c r="Z799" s="512"/>
      <c r="AA799" s="512"/>
      <c r="AB799" s="512"/>
      <c r="AC799" s="512"/>
      <c r="AD799" s="512"/>
      <c r="AE799" s="512"/>
      <c r="AF799" s="512"/>
      <c r="AG799" s="512"/>
      <c r="AH799" s="512"/>
      <c r="AI799" s="512"/>
      <c r="AJ799" s="512"/>
      <c r="AK799" s="512"/>
      <c r="AL799" s="512"/>
      <c r="AM799" s="512"/>
      <c r="AN799" s="512"/>
    </row>
    <row r="800" spans="1:40" ht="15.75" customHeight="1">
      <c r="A800" s="512"/>
      <c r="B800" s="512"/>
      <c r="C800" s="512"/>
      <c r="D800" s="512"/>
      <c r="E800" s="512"/>
      <c r="F800" s="512"/>
      <c r="G800" s="512"/>
      <c r="H800" s="512"/>
      <c r="I800" s="512"/>
      <c r="J800" s="512"/>
      <c r="K800" s="512"/>
      <c r="L800" s="512"/>
      <c r="M800" s="512"/>
      <c r="N800" s="512"/>
      <c r="O800" s="512"/>
      <c r="P800" s="512"/>
      <c r="Q800" s="512"/>
      <c r="R800" s="512"/>
      <c r="S800" s="512"/>
      <c r="T800" s="512"/>
      <c r="U800" s="512"/>
      <c r="V800" s="512"/>
      <c r="W800" s="512"/>
      <c r="X800" s="512"/>
      <c r="Y800" s="512"/>
      <c r="Z800" s="512"/>
      <c r="AA800" s="512"/>
      <c r="AB800" s="512"/>
      <c r="AC800" s="512"/>
      <c r="AD800" s="512"/>
      <c r="AE800" s="512"/>
      <c r="AF800" s="512"/>
      <c r="AG800" s="512"/>
      <c r="AH800" s="512"/>
      <c r="AI800" s="512"/>
      <c r="AJ800" s="512"/>
      <c r="AK800" s="512"/>
      <c r="AL800" s="512"/>
      <c r="AM800" s="512"/>
      <c r="AN800" s="512"/>
    </row>
    <row r="801" spans="1:40" ht="15.75" customHeight="1">
      <c r="A801" s="512"/>
      <c r="B801" s="512"/>
      <c r="C801" s="512"/>
      <c r="D801" s="512"/>
      <c r="E801" s="512"/>
      <c r="F801" s="512"/>
      <c r="G801" s="512"/>
      <c r="H801" s="512"/>
      <c r="I801" s="512"/>
      <c r="J801" s="512"/>
      <c r="K801" s="512"/>
      <c r="L801" s="512"/>
      <c r="M801" s="512"/>
      <c r="N801" s="512"/>
      <c r="O801" s="512"/>
      <c r="P801" s="512"/>
      <c r="Q801" s="512"/>
      <c r="R801" s="512"/>
      <c r="S801" s="512"/>
      <c r="T801" s="512"/>
      <c r="U801" s="512"/>
      <c r="V801" s="512"/>
      <c r="W801" s="512"/>
      <c r="X801" s="512"/>
      <c r="Y801" s="512"/>
      <c r="Z801" s="512"/>
      <c r="AA801" s="512"/>
      <c r="AB801" s="512"/>
      <c r="AC801" s="512"/>
      <c r="AD801" s="512"/>
      <c r="AE801" s="512"/>
      <c r="AF801" s="512"/>
      <c r="AG801" s="512"/>
      <c r="AH801" s="512"/>
      <c r="AI801" s="512"/>
      <c r="AJ801" s="512"/>
      <c r="AK801" s="512"/>
      <c r="AL801" s="512"/>
      <c r="AM801" s="512"/>
      <c r="AN801" s="512"/>
    </row>
    <row r="802" spans="1:40" ht="15.75" customHeight="1">
      <c r="A802" s="512"/>
      <c r="B802" s="512"/>
      <c r="C802" s="512"/>
      <c r="D802" s="512"/>
      <c r="E802" s="512"/>
      <c r="F802" s="512"/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/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</row>
    <row r="803" spans="1:40" ht="15.75" customHeight="1">
      <c r="A803" s="512"/>
      <c r="B803" s="512"/>
      <c r="C803" s="512"/>
      <c r="D803" s="512"/>
      <c r="E803" s="512"/>
      <c r="F803" s="512"/>
      <c r="G803" s="512"/>
      <c r="H803" s="512"/>
      <c r="I803" s="512"/>
      <c r="J803" s="512"/>
      <c r="K803" s="512"/>
      <c r="L803" s="512"/>
      <c r="M803" s="512"/>
      <c r="N803" s="512"/>
      <c r="O803" s="512"/>
      <c r="P803" s="512"/>
      <c r="Q803" s="512"/>
      <c r="R803" s="512"/>
      <c r="S803" s="512"/>
      <c r="T803" s="512"/>
      <c r="U803" s="512"/>
      <c r="V803" s="512"/>
      <c r="W803" s="512"/>
      <c r="X803" s="512"/>
      <c r="Y803" s="512"/>
      <c r="Z803" s="512"/>
      <c r="AA803" s="512"/>
      <c r="AB803" s="512"/>
      <c r="AC803" s="512"/>
      <c r="AD803" s="512"/>
      <c r="AE803" s="512"/>
      <c r="AF803" s="512"/>
      <c r="AG803" s="512"/>
      <c r="AH803" s="512"/>
      <c r="AI803" s="512"/>
      <c r="AJ803" s="512"/>
      <c r="AK803" s="512"/>
      <c r="AL803" s="512"/>
      <c r="AM803" s="512"/>
      <c r="AN803" s="512"/>
    </row>
    <row r="804" spans="1:40" ht="15.75" customHeight="1">
      <c r="A804" s="512"/>
      <c r="B804" s="512"/>
      <c r="C804" s="512"/>
      <c r="D804" s="512"/>
      <c r="E804" s="512"/>
      <c r="F804" s="512"/>
      <c r="G804" s="512"/>
      <c r="H804" s="512"/>
      <c r="I804" s="512"/>
      <c r="J804" s="512"/>
      <c r="K804" s="512"/>
      <c r="L804" s="512"/>
      <c r="M804" s="512"/>
      <c r="N804" s="512"/>
      <c r="O804" s="512"/>
      <c r="P804" s="512"/>
      <c r="Q804" s="512"/>
      <c r="R804" s="512"/>
      <c r="S804" s="512"/>
      <c r="T804" s="512"/>
      <c r="U804" s="512"/>
      <c r="V804" s="512"/>
      <c r="W804" s="512"/>
      <c r="X804" s="512"/>
      <c r="Y804" s="512"/>
      <c r="Z804" s="512"/>
      <c r="AA804" s="512"/>
      <c r="AB804" s="512"/>
      <c r="AC804" s="512"/>
      <c r="AD804" s="512"/>
      <c r="AE804" s="512"/>
      <c r="AF804" s="512"/>
      <c r="AG804" s="512"/>
      <c r="AH804" s="512"/>
      <c r="AI804" s="512"/>
      <c r="AJ804" s="512"/>
      <c r="AK804" s="512"/>
      <c r="AL804" s="512"/>
      <c r="AM804" s="512"/>
      <c r="AN804" s="512"/>
    </row>
    <row r="805" spans="1:40" ht="15.75" customHeight="1">
      <c r="A805" s="512"/>
      <c r="B805" s="512"/>
      <c r="C805" s="512"/>
      <c r="D805" s="512"/>
      <c r="E805" s="512"/>
      <c r="F805" s="512"/>
      <c r="G805" s="512"/>
      <c r="H805" s="512"/>
      <c r="I805" s="512"/>
      <c r="J805" s="512"/>
      <c r="K805" s="512"/>
      <c r="L805" s="512"/>
      <c r="M805" s="512"/>
      <c r="N805" s="512"/>
      <c r="O805" s="512"/>
      <c r="P805" s="512"/>
      <c r="Q805" s="512"/>
      <c r="R805" s="512"/>
      <c r="S805" s="512"/>
      <c r="T805" s="512"/>
      <c r="U805" s="512"/>
      <c r="V805" s="512"/>
      <c r="W805" s="512"/>
      <c r="X805" s="512"/>
      <c r="Y805" s="512"/>
      <c r="Z805" s="512"/>
      <c r="AA805" s="512"/>
      <c r="AB805" s="512"/>
      <c r="AC805" s="512"/>
      <c r="AD805" s="512"/>
      <c r="AE805" s="512"/>
      <c r="AF805" s="512"/>
      <c r="AG805" s="512"/>
      <c r="AH805" s="512"/>
      <c r="AI805" s="512"/>
      <c r="AJ805" s="512"/>
      <c r="AK805" s="512"/>
      <c r="AL805" s="512"/>
      <c r="AM805" s="512"/>
      <c r="AN805" s="512"/>
    </row>
    <row r="806" spans="1:40" ht="15.75" customHeight="1">
      <c r="A806" s="512"/>
      <c r="B806" s="512"/>
      <c r="C806" s="512"/>
      <c r="D806" s="512"/>
      <c r="E806" s="512"/>
      <c r="F806" s="512"/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/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</row>
    <row r="807" spans="1:40" ht="15.75" customHeight="1">
      <c r="A807" s="512"/>
      <c r="B807" s="512"/>
      <c r="C807" s="512"/>
      <c r="D807" s="512"/>
      <c r="E807" s="512"/>
      <c r="F807" s="512"/>
      <c r="G807" s="512"/>
      <c r="H807" s="512"/>
      <c r="I807" s="512"/>
      <c r="J807" s="512"/>
      <c r="K807" s="512"/>
      <c r="L807" s="512"/>
      <c r="M807" s="512"/>
      <c r="N807" s="512"/>
      <c r="O807" s="512"/>
      <c r="P807" s="512"/>
      <c r="Q807" s="512"/>
      <c r="R807" s="512"/>
      <c r="S807" s="512"/>
      <c r="T807" s="512"/>
      <c r="U807" s="512"/>
      <c r="V807" s="512"/>
      <c r="W807" s="512"/>
      <c r="X807" s="512"/>
      <c r="Y807" s="512"/>
      <c r="Z807" s="512"/>
      <c r="AA807" s="512"/>
      <c r="AB807" s="512"/>
      <c r="AC807" s="512"/>
      <c r="AD807" s="512"/>
      <c r="AE807" s="512"/>
      <c r="AF807" s="512"/>
      <c r="AG807" s="512"/>
      <c r="AH807" s="512"/>
      <c r="AI807" s="512"/>
      <c r="AJ807" s="512"/>
      <c r="AK807" s="512"/>
      <c r="AL807" s="512"/>
      <c r="AM807" s="512"/>
      <c r="AN807" s="512"/>
    </row>
    <row r="808" spans="1:40" ht="15.75" customHeight="1">
      <c r="A808" s="512"/>
      <c r="B808" s="512"/>
      <c r="C808" s="512"/>
      <c r="D808" s="512"/>
      <c r="E808" s="512"/>
      <c r="F808" s="512"/>
      <c r="G808" s="512"/>
      <c r="H808" s="512"/>
      <c r="I808" s="512"/>
      <c r="J808" s="512"/>
      <c r="K808" s="512"/>
      <c r="L808" s="512"/>
      <c r="M808" s="512"/>
      <c r="N808" s="512"/>
      <c r="O808" s="512"/>
      <c r="P808" s="512"/>
      <c r="Q808" s="512"/>
      <c r="R808" s="512"/>
      <c r="S808" s="512"/>
      <c r="T808" s="512"/>
      <c r="U808" s="512"/>
      <c r="V808" s="512"/>
      <c r="W808" s="512"/>
      <c r="X808" s="512"/>
      <c r="Y808" s="512"/>
      <c r="Z808" s="512"/>
      <c r="AA808" s="512"/>
      <c r="AB808" s="512"/>
      <c r="AC808" s="512"/>
      <c r="AD808" s="512"/>
      <c r="AE808" s="512"/>
      <c r="AF808" s="512"/>
      <c r="AG808" s="512"/>
      <c r="AH808" s="512"/>
      <c r="AI808" s="512"/>
      <c r="AJ808" s="512"/>
      <c r="AK808" s="512"/>
      <c r="AL808" s="512"/>
      <c r="AM808" s="512"/>
      <c r="AN808" s="512"/>
    </row>
    <row r="809" spans="1:40" ht="15.75" customHeight="1">
      <c r="A809" s="512"/>
      <c r="B809" s="512"/>
      <c r="C809" s="512"/>
      <c r="D809" s="512"/>
      <c r="E809" s="512"/>
      <c r="F809" s="512"/>
      <c r="G809" s="512"/>
      <c r="H809" s="512"/>
      <c r="I809" s="512"/>
      <c r="J809" s="512"/>
      <c r="K809" s="512"/>
      <c r="L809" s="512"/>
      <c r="M809" s="512"/>
      <c r="N809" s="512"/>
      <c r="O809" s="512"/>
      <c r="P809" s="512"/>
      <c r="Q809" s="512"/>
      <c r="R809" s="512"/>
      <c r="S809" s="512"/>
      <c r="T809" s="512"/>
      <c r="U809" s="512"/>
      <c r="V809" s="512"/>
      <c r="W809" s="512"/>
      <c r="X809" s="512"/>
      <c r="Y809" s="512"/>
      <c r="Z809" s="512"/>
      <c r="AA809" s="512"/>
      <c r="AB809" s="512"/>
      <c r="AC809" s="512"/>
      <c r="AD809" s="512"/>
      <c r="AE809" s="512"/>
      <c r="AF809" s="512"/>
      <c r="AG809" s="512"/>
      <c r="AH809" s="512"/>
      <c r="AI809" s="512"/>
      <c r="AJ809" s="512"/>
      <c r="AK809" s="512"/>
      <c r="AL809" s="512"/>
      <c r="AM809" s="512"/>
      <c r="AN809" s="512"/>
    </row>
    <row r="810" spans="1:40" ht="15.75" customHeight="1">
      <c r="A810" s="512"/>
      <c r="B810" s="512"/>
      <c r="C810" s="512"/>
      <c r="D810" s="512"/>
      <c r="E810" s="512"/>
      <c r="F810" s="512"/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/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</row>
    <row r="811" spans="1:40" ht="15.75" customHeight="1">
      <c r="A811" s="512"/>
      <c r="B811" s="512"/>
      <c r="C811" s="512"/>
      <c r="D811" s="512"/>
      <c r="E811" s="512"/>
      <c r="F811" s="512"/>
      <c r="G811" s="512"/>
      <c r="H811" s="512"/>
      <c r="I811" s="512"/>
      <c r="J811" s="512"/>
      <c r="K811" s="512"/>
      <c r="L811" s="512"/>
      <c r="M811" s="512"/>
      <c r="N811" s="512"/>
      <c r="O811" s="512"/>
      <c r="P811" s="512"/>
      <c r="Q811" s="512"/>
      <c r="R811" s="512"/>
      <c r="S811" s="512"/>
      <c r="T811" s="512"/>
      <c r="U811" s="512"/>
      <c r="V811" s="512"/>
      <c r="W811" s="512"/>
      <c r="X811" s="512"/>
      <c r="Y811" s="512"/>
      <c r="Z811" s="512"/>
      <c r="AA811" s="512"/>
      <c r="AB811" s="512"/>
      <c r="AC811" s="512"/>
      <c r="AD811" s="512"/>
      <c r="AE811" s="512"/>
      <c r="AF811" s="512"/>
      <c r="AG811" s="512"/>
      <c r="AH811" s="512"/>
      <c r="AI811" s="512"/>
      <c r="AJ811" s="512"/>
      <c r="AK811" s="512"/>
      <c r="AL811" s="512"/>
      <c r="AM811" s="512"/>
      <c r="AN811" s="512"/>
    </row>
    <row r="812" spans="1:40" ht="15.75" customHeight="1">
      <c r="A812" s="512"/>
      <c r="B812" s="512"/>
      <c r="C812" s="512"/>
      <c r="D812" s="512"/>
      <c r="E812" s="512"/>
      <c r="F812" s="512"/>
      <c r="G812" s="512"/>
      <c r="H812" s="512"/>
      <c r="I812" s="512"/>
      <c r="J812" s="512"/>
      <c r="K812" s="512"/>
      <c r="L812" s="512"/>
      <c r="M812" s="512"/>
      <c r="N812" s="512"/>
      <c r="O812" s="512"/>
      <c r="P812" s="512"/>
      <c r="Q812" s="512"/>
      <c r="R812" s="512"/>
      <c r="S812" s="512"/>
      <c r="T812" s="512"/>
      <c r="U812" s="512"/>
      <c r="V812" s="512"/>
      <c r="W812" s="512"/>
      <c r="X812" s="512"/>
      <c r="Y812" s="512"/>
      <c r="Z812" s="512"/>
      <c r="AA812" s="512"/>
      <c r="AB812" s="512"/>
      <c r="AC812" s="512"/>
      <c r="AD812" s="512"/>
      <c r="AE812" s="512"/>
      <c r="AF812" s="512"/>
      <c r="AG812" s="512"/>
      <c r="AH812" s="512"/>
      <c r="AI812" s="512"/>
      <c r="AJ812" s="512"/>
      <c r="AK812" s="512"/>
      <c r="AL812" s="512"/>
      <c r="AM812" s="512"/>
      <c r="AN812" s="512"/>
    </row>
    <row r="813" spans="1:40" ht="15.75" customHeight="1">
      <c r="A813" s="512"/>
      <c r="B813" s="512"/>
      <c r="C813" s="512"/>
      <c r="D813" s="512"/>
      <c r="E813" s="512"/>
      <c r="F813" s="512"/>
      <c r="G813" s="512"/>
      <c r="H813" s="512"/>
      <c r="I813" s="512"/>
      <c r="J813" s="512"/>
      <c r="K813" s="512"/>
      <c r="L813" s="512"/>
      <c r="M813" s="512"/>
      <c r="N813" s="512"/>
      <c r="O813" s="512"/>
      <c r="P813" s="512"/>
      <c r="Q813" s="512"/>
      <c r="R813" s="512"/>
      <c r="S813" s="512"/>
      <c r="T813" s="512"/>
      <c r="U813" s="512"/>
      <c r="V813" s="512"/>
      <c r="W813" s="512"/>
      <c r="X813" s="512"/>
      <c r="Y813" s="512"/>
      <c r="Z813" s="512"/>
      <c r="AA813" s="512"/>
      <c r="AB813" s="512"/>
      <c r="AC813" s="512"/>
      <c r="AD813" s="512"/>
      <c r="AE813" s="512"/>
      <c r="AF813" s="512"/>
      <c r="AG813" s="512"/>
      <c r="AH813" s="512"/>
      <c r="AI813" s="512"/>
      <c r="AJ813" s="512"/>
      <c r="AK813" s="512"/>
      <c r="AL813" s="512"/>
      <c r="AM813" s="512"/>
      <c r="AN813" s="512"/>
    </row>
    <row r="814" spans="1:40" ht="15.75" customHeight="1">
      <c r="A814" s="512"/>
      <c r="B814" s="512"/>
      <c r="C814" s="512"/>
      <c r="D814" s="512"/>
      <c r="E814" s="512"/>
      <c r="F814" s="512"/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/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</row>
    <row r="815" spans="1:40" ht="15.75" customHeight="1">
      <c r="A815" s="512"/>
      <c r="B815" s="512"/>
      <c r="C815" s="512"/>
      <c r="D815" s="512"/>
      <c r="E815" s="512"/>
      <c r="F815" s="512"/>
      <c r="G815" s="512"/>
      <c r="H815" s="512"/>
      <c r="I815" s="512"/>
      <c r="J815" s="512"/>
      <c r="K815" s="512"/>
      <c r="L815" s="512"/>
      <c r="M815" s="512"/>
      <c r="N815" s="512"/>
      <c r="O815" s="512"/>
      <c r="P815" s="512"/>
      <c r="Q815" s="512"/>
      <c r="R815" s="512"/>
      <c r="S815" s="512"/>
      <c r="T815" s="512"/>
      <c r="U815" s="512"/>
      <c r="V815" s="512"/>
      <c r="W815" s="512"/>
      <c r="X815" s="512"/>
      <c r="Y815" s="512"/>
      <c r="Z815" s="512"/>
      <c r="AA815" s="512"/>
      <c r="AB815" s="512"/>
      <c r="AC815" s="512"/>
      <c r="AD815" s="512"/>
      <c r="AE815" s="512"/>
      <c r="AF815" s="512"/>
      <c r="AG815" s="512"/>
      <c r="AH815" s="512"/>
      <c r="AI815" s="512"/>
      <c r="AJ815" s="512"/>
      <c r="AK815" s="512"/>
      <c r="AL815" s="512"/>
      <c r="AM815" s="512"/>
      <c r="AN815" s="512"/>
    </row>
    <row r="816" spans="1:40" ht="15.75" customHeight="1">
      <c r="A816" s="512"/>
      <c r="B816" s="512"/>
      <c r="C816" s="512"/>
      <c r="D816" s="512"/>
      <c r="E816" s="512"/>
      <c r="F816" s="512"/>
      <c r="G816" s="512"/>
      <c r="H816" s="512"/>
      <c r="I816" s="512"/>
      <c r="J816" s="512"/>
      <c r="K816" s="512"/>
      <c r="L816" s="512"/>
      <c r="M816" s="512"/>
      <c r="N816" s="512"/>
      <c r="O816" s="512"/>
      <c r="P816" s="512"/>
      <c r="Q816" s="512"/>
      <c r="R816" s="512"/>
      <c r="S816" s="512"/>
      <c r="T816" s="512"/>
      <c r="U816" s="512"/>
      <c r="V816" s="512"/>
      <c r="W816" s="512"/>
      <c r="X816" s="512"/>
      <c r="Y816" s="512"/>
      <c r="Z816" s="512"/>
      <c r="AA816" s="512"/>
      <c r="AB816" s="512"/>
      <c r="AC816" s="512"/>
      <c r="AD816" s="512"/>
      <c r="AE816" s="512"/>
      <c r="AF816" s="512"/>
      <c r="AG816" s="512"/>
      <c r="AH816" s="512"/>
      <c r="AI816" s="512"/>
      <c r="AJ816" s="512"/>
      <c r="AK816" s="512"/>
      <c r="AL816" s="512"/>
      <c r="AM816" s="512"/>
      <c r="AN816" s="512"/>
    </row>
    <row r="817" spans="1:40" ht="15.75" customHeight="1">
      <c r="A817" s="512"/>
      <c r="B817" s="512"/>
      <c r="C817" s="512"/>
      <c r="D817" s="512"/>
      <c r="E817" s="512"/>
      <c r="F817" s="512"/>
      <c r="G817" s="512"/>
      <c r="H817" s="512"/>
      <c r="I817" s="512"/>
      <c r="J817" s="512"/>
      <c r="K817" s="512"/>
      <c r="L817" s="512"/>
      <c r="M817" s="512"/>
      <c r="N817" s="512"/>
      <c r="O817" s="512"/>
      <c r="P817" s="512"/>
      <c r="Q817" s="512"/>
      <c r="R817" s="512"/>
      <c r="S817" s="512"/>
      <c r="T817" s="512"/>
      <c r="U817" s="512"/>
      <c r="V817" s="512"/>
      <c r="W817" s="512"/>
      <c r="X817" s="512"/>
      <c r="Y817" s="512"/>
      <c r="Z817" s="512"/>
      <c r="AA817" s="512"/>
      <c r="AB817" s="512"/>
      <c r="AC817" s="512"/>
      <c r="AD817" s="512"/>
      <c r="AE817" s="512"/>
      <c r="AF817" s="512"/>
      <c r="AG817" s="512"/>
      <c r="AH817" s="512"/>
      <c r="AI817" s="512"/>
      <c r="AJ817" s="512"/>
      <c r="AK817" s="512"/>
      <c r="AL817" s="512"/>
      <c r="AM817" s="512"/>
      <c r="AN817" s="512"/>
    </row>
    <row r="818" spans="1:40" ht="15.75" customHeight="1">
      <c r="A818" s="512"/>
      <c r="B818" s="512"/>
      <c r="C818" s="512"/>
      <c r="D818" s="512"/>
      <c r="E818" s="512"/>
      <c r="F818" s="512"/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/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</row>
    <row r="819" spans="1:40" ht="15.75" customHeight="1">
      <c r="A819" s="512"/>
      <c r="B819" s="512"/>
      <c r="C819" s="512"/>
      <c r="D819" s="512"/>
      <c r="E819" s="512"/>
      <c r="F819" s="512"/>
      <c r="G819" s="512"/>
      <c r="H819" s="512"/>
      <c r="I819" s="512"/>
      <c r="J819" s="512"/>
      <c r="K819" s="512"/>
      <c r="L819" s="512"/>
      <c r="M819" s="512"/>
      <c r="N819" s="512"/>
      <c r="O819" s="512"/>
      <c r="P819" s="512"/>
      <c r="Q819" s="512"/>
      <c r="R819" s="512"/>
      <c r="S819" s="512"/>
      <c r="T819" s="512"/>
      <c r="U819" s="512"/>
      <c r="V819" s="512"/>
      <c r="W819" s="512"/>
      <c r="X819" s="512"/>
      <c r="Y819" s="512"/>
      <c r="Z819" s="512"/>
      <c r="AA819" s="512"/>
      <c r="AB819" s="512"/>
      <c r="AC819" s="512"/>
      <c r="AD819" s="512"/>
      <c r="AE819" s="512"/>
      <c r="AF819" s="512"/>
      <c r="AG819" s="512"/>
      <c r="AH819" s="512"/>
      <c r="AI819" s="512"/>
      <c r="AJ819" s="512"/>
      <c r="AK819" s="512"/>
      <c r="AL819" s="512"/>
      <c r="AM819" s="512"/>
      <c r="AN819" s="512"/>
    </row>
    <row r="820" spans="1:40" ht="15.75" customHeight="1">
      <c r="A820" s="512"/>
      <c r="B820" s="512"/>
      <c r="C820" s="512"/>
      <c r="D820" s="512"/>
      <c r="E820" s="512"/>
      <c r="F820" s="512"/>
      <c r="G820" s="512"/>
      <c r="H820" s="512"/>
      <c r="I820" s="512"/>
      <c r="J820" s="512"/>
      <c r="K820" s="512"/>
      <c r="L820" s="512"/>
      <c r="M820" s="512"/>
      <c r="N820" s="512"/>
      <c r="O820" s="512"/>
      <c r="P820" s="512"/>
      <c r="Q820" s="512"/>
      <c r="R820" s="512"/>
      <c r="S820" s="512"/>
      <c r="T820" s="512"/>
      <c r="U820" s="512"/>
      <c r="V820" s="512"/>
      <c r="W820" s="512"/>
      <c r="X820" s="512"/>
      <c r="Y820" s="512"/>
      <c r="Z820" s="512"/>
      <c r="AA820" s="512"/>
      <c r="AB820" s="512"/>
      <c r="AC820" s="512"/>
      <c r="AD820" s="512"/>
      <c r="AE820" s="512"/>
      <c r="AF820" s="512"/>
      <c r="AG820" s="512"/>
      <c r="AH820" s="512"/>
      <c r="AI820" s="512"/>
      <c r="AJ820" s="512"/>
      <c r="AK820" s="512"/>
      <c r="AL820" s="512"/>
      <c r="AM820" s="512"/>
      <c r="AN820" s="512"/>
    </row>
    <row r="821" spans="1:40" ht="15.75" customHeight="1">
      <c r="A821" s="512"/>
      <c r="B821" s="512"/>
      <c r="C821" s="512"/>
      <c r="D821" s="512"/>
      <c r="E821" s="512"/>
      <c r="F821" s="512"/>
      <c r="G821" s="512"/>
      <c r="H821" s="512"/>
      <c r="I821" s="512"/>
      <c r="J821" s="512"/>
      <c r="K821" s="512"/>
      <c r="L821" s="512"/>
      <c r="M821" s="512"/>
      <c r="N821" s="512"/>
      <c r="O821" s="512"/>
      <c r="P821" s="512"/>
      <c r="Q821" s="512"/>
      <c r="R821" s="512"/>
      <c r="S821" s="512"/>
      <c r="T821" s="512"/>
      <c r="U821" s="512"/>
      <c r="V821" s="512"/>
      <c r="W821" s="512"/>
      <c r="X821" s="512"/>
      <c r="Y821" s="512"/>
      <c r="Z821" s="512"/>
      <c r="AA821" s="512"/>
      <c r="AB821" s="512"/>
      <c r="AC821" s="512"/>
      <c r="AD821" s="512"/>
      <c r="AE821" s="512"/>
      <c r="AF821" s="512"/>
      <c r="AG821" s="512"/>
      <c r="AH821" s="512"/>
      <c r="AI821" s="512"/>
      <c r="AJ821" s="512"/>
      <c r="AK821" s="512"/>
      <c r="AL821" s="512"/>
      <c r="AM821" s="512"/>
      <c r="AN821" s="512"/>
    </row>
    <row r="822" spans="1:40" ht="15.75" customHeight="1">
      <c r="A822" s="512"/>
      <c r="B822" s="512"/>
      <c r="C822" s="512"/>
      <c r="D822" s="512"/>
      <c r="E822" s="512"/>
      <c r="F822" s="512"/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/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</row>
    <row r="823" spans="1:40" ht="15.75" customHeight="1">
      <c r="A823" s="512"/>
      <c r="B823" s="512"/>
      <c r="C823" s="512"/>
      <c r="D823" s="512"/>
      <c r="E823" s="512"/>
      <c r="F823" s="512"/>
      <c r="G823" s="512"/>
      <c r="H823" s="512"/>
      <c r="I823" s="512"/>
      <c r="J823" s="512"/>
      <c r="K823" s="512"/>
      <c r="L823" s="512"/>
      <c r="M823" s="512"/>
      <c r="N823" s="512"/>
      <c r="O823" s="512"/>
      <c r="P823" s="512"/>
      <c r="Q823" s="512"/>
      <c r="R823" s="512"/>
      <c r="S823" s="512"/>
      <c r="T823" s="512"/>
      <c r="U823" s="512"/>
      <c r="V823" s="512"/>
      <c r="W823" s="512"/>
      <c r="X823" s="512"/>
      <c r="Y823" s="512"/>
      <c r="Z823" s="512"/>
      <c r="AA823" s="512"/>
      <c r="AB823" s="512"/>
      <c r="AC823" s="512"/>
      <c r="AD823" s="512"/>
      <c r="AE823" s="512"/>
      <c r="AF823" s="512"/>
      <c r="AG823" s="512"/>
      <c r="AH823" s="512"/>
      <c r="AI823" s="512"/>
      <c r="AJ823" s="512"/>
      <c r="AK823" s="512"/>
      <c r="AL823" s="512"/>
      <c r="AM823" s="512"/>
      <c r="AN823" s="512"/>
    </row>
    <row r="824" spans="1:40" ht="15.75" customHeight="1">
      <c r="A824" s="512"/>
      <c r="B824" s="512"/>
      <c r="C824" s="512"/>
      <c r="D824" s="512"/>
      <c r="E824" s="512"/>
      <c r="F824" s="512"/>
      <c r="G824" s="512"/>
      <c r="H824" s="512"/>
      <c r="I824" s="512"/>
      <c r="J824" s="512"/>
      <c r="K824" s="512"/>
      <c r="L824" s="512"/>
      <c r="M824" s="512"/>
      <c r="N824" s="512"/>
      <c r="O824" s="512"/>
      <c r="P824" s="512"/>
      <c r="Q824" s="512"/>
      <c r="R824" s="512"/>
      <c r="S824" s="512"/>
      <c r="T824" s="512"/>
      <c r="U824" s="512"/>
      <c r="V824" s="512"/>
      <c r="W824" s="512"/>
      <c r="X824" s="512"/>
      <c r="Y824" s="512"/>
      <c r="Z824" s="512"/>
      <c r="AA824" s="512"/>
      <c r="AB824" s="512"/>
      <c r="AC824" s="512"/>
      <c r="AD824" s="512"/>
      <c r="AE824" s="512"/>
      <c r="AF824" s="512"/>
      <c r="AG824" s="512"/>
      <c r="AH824" s="512"/>
      <c r="AI824" s="512"/>
      <c r="AJ824" s="512"/>
      <c r="AK824" s="512"/>
      <c r="AL824" s="512"/>
      <c r="AM824" s="512"/>
      <c r="AN824" s="512"/>
    </row>
    <row r="825" spans="1:40" ht="15.75" customHeight="1">
      <c r="A825" s="512"/>
      <c r="B825" s="512"/>
      <c r="C825" s="512"/>
      <c r="D825" s="512"/>
      <c r="E825" s="512"/>
      <c r="F825" s="512"/>
      <c r="G825" s="512"/>
      <c r="H825" s="512"/>
      <c r="I825" s="512"/>
      <c r="J825" s="512"/>
      <c r="K825" s="512"/>
      <c r="L825" s="512"/>
      <c r="M825" s="512"/>
      <c r="N825" s="512"/>
      <c r="O825" s="512"/>
      <c r="P825" s="512"/>
      <c r="Q825" s="512"/>
      <c r="R825" s="512"/>
      <c r="S825" s="512"/>
      <c r="T825" s="512"/>
      <c r="U825" s="512"/>
      <c r="V825" s="512"/>
      <c r="W825" s="512"/>
      <c r="X825" s="512"/>
      <c r="Y825" s="512"/>
      <c r="Z825" s="512"/>
      <c r="AA825" s="512"/>
      <c r="AB825" s="512"/>
      <c r="AC825" s="512"/>
      <c r="AD825" s="512"/>
      <c r="AE825" s="512"/>
      <c r="AF825" s="512"/>
      <c r="AG825" s="512"/>
      <c r="AH825" s="512"/>
      <c r="AI825" s="512"/>
      <c r="AJ825" s="512"/>
      <c r="AK825" s="512"/>
      <c r="AL825" s="512"/>
      <c r="AM825" s="512"/>
      <c r="AN825" s="512"/>
    </row>
    <row r="826" spans="1:40" ht="15.75" customHeight="1">
      <c r="A826" s="512"/>
      <c r="B826" s="512"/>
      <c r="C826" s="512"/>
      <c r="D826" s="512"/>
      <c r="E826" s="512"/>
      <c r="F826" s="512"/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/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</row>
    <row r="827" spans="1:40" ht="15.75" customHeight="1">
      <c r="A827" s="512"/>
      <c r="B827" s="512"/>
      <c r="C827" s="512"/>
      <c r="D827" s="512"/>
      <c r="E827" s="512"/>
      <c r="F827" s="512"/>
      <c r="G827" s="512"/>
      <c r="H827" s="512"/>
      <c r="I827" s="512"/>
      <c r="J827" s="512"/>
      <c r="K827" s="512"/>
      <c r="L827" s="512"/>
      <c r="M827" s="512"/>
      <c r="N827" s="512"/>
      <c r="O827" s="512"/>
      <c r="P827" s="512"/>
      <c r="Q827" s="512"/>
      <c r="R827" s="512"/>
      <c r="S827" s="512"/>
      <c r="T827" s="512"/>
      <c r="U827" s="512"/>
      <c r="V827" s="512"/>
      <c r="W827" s="512"/>
      <c r="X827" s="512"/>
      <c r="Y827" s="512"/>
      <c r="Z827" s="512"/>
      <c r="AA827" s="512"/>
      <c r="AB827" s="512"/>
      <c r="AC827" s="512"/>
      <c r="AD827" s="512"/>
      <c r="AE827" s="512"/>
      <c r="AF827" s="512"/>
      <c r="AG827" s="512"/>
      <c r="AH827" s="512"/>
      <c r="AI827" s="512"/>
      <c r="AJ827" s="512"/>
      <c r="AK827" s="512"/>
      <c r="AL827" s="512"/>
      <c r="AM827" s="512"/>
      <c r="AN827" s="512"/>
    </row>
    <row r="828" spans="1:40" ht="15.75" customHeight="1">
      <c r="A828" s="512"/>
      <c r="B828" s="512"/>
      <c r="C828" s="512"/>
      <c r="D828" s="512"/>
      <c r="E828" s="512"/>
      <c r="F828" s="512"/>
      <c r="G828" s="512"/>
      <c r="H828" s="512"/>
      <c r="I828" s="512"/>
      <c r="J828" s="512"/>
      <c r="K828" s="512"/>
      <c r="L828" s="512"/>
      <c r="M828" s="512"/>
      <c r="N828" s="512"/>
      <c r="O828" s="512"/>
      <c r="P828" s="512"/>
      <c r="Q828" s="512"/>
      <c r="R828" s="512"/>
      <c r="S828" s="512"/>
      <c r="T828" s="512"/>
      <c r="U828" s="512"/>
      <c r="V828" s="512"/>
      <c r="W828" s="512"/>
      <c r="X828" s="512"/>
      <c r="Y828" s="512"/>
      <c r="Z828" s="512"/>
      <c r="AA828" s="512"/>
      <c r="AB828" s="512"/>
      <c r="AC828" s="512"/>
      <c r="AD828" s="512"/>
      <c r="AE828" s="512"/>
      <c r="AF828" s="512"/>
      <c r="AG828" s="512"/>
      <c r="AH828" s="512"/>
      <c r="AI828" s="512"/>
      <c r="AJ828" s="512"/>
      <c r="AK828" s="512"/>
      <c r="AL828" s="512"/>
      <c r="AM828" s="512"/>
      <c r="AN828" s="512"/>
    </row>
    <row r="829" spans="1:40" ht="15.75" customHeight="1">
      <c r="A829" s="512"/>
      <c r="B829" s="512"/>
      <c r="C829" s="512"/>
      <c r="D829" s="512"/>
      <c r="E829" s="512"/>
      <c r="F829" s="512"/>
      <c r="G829" s="512"/>
      <c r="H829" s="512"/>
      <c r="I829" s="512"/>
      <c r="J829" s="512"/>
      <c r="K829" s="512"/>
      <c r="L829" s="512"/>
      <c r="M829" s="512"/>
      <c r="N829" s="512"/>
      <c r="O829" s="512"/>
      <c r="P829" s="512"/>
      <c r="Q829" s="512"/>
      <c r="R829" s="512"/>
      <c r="S829" s="512"/>
      <c r="T829" s="512"/>
      <c r="U829" s="512"/>
      <c r="V829" s="512"/>
      <c r="W829" s="512"/>
      <c r="X829" s="512"/>
      <c r="Y829" s="512"/>
      <c r="Z829" s="512"/>
      <c r="AA829" s="512"/>
      <c r="AB829" s="512"/>
      <c r="AC829" s="512"/>
      <c r="AD829" s="512"/>
      <c r="AE829" s="512"/>
      <c r="AF829" s="512"/>
      <c r="AG829" s="512"/>
      <c r="AH829" s="512"/>
      <c r="AI829" s="512"/>
      <c r="AJ829" s="512"/>
      <c r="AK829" s="512"/>
      <c r="AL829" s="512"/>
      <c r="AM829" s="512"/>
      <c r="AN829" s="512"/>
    </row>
    <row r="830" spans="1:40" ht="15.75" customHeight="1">
      <c r="A830" s="512"/>
      <c r="B830" s="512"/>
      <c r="C830" s="512"/>
      <c r="D830" s="512"/>
      <c r="E830" s="512"/>
      <c r="F830" s="512"/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/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</row>
    <row r="831" spans="1:40" ht="15.75" customHeight="1">
      <c r="A831" s="512"/>
      <c r="B831" s="512"/>
      <c r="C831" s="512"/>
      <c r="D831" s="512"/>
      <c r="E831" s="512"/>
      <c r="F831" s="512"/>
      <c r="G831" s="512"/>
      <c r="H831" s="512"/>
      <c r="I831" s="512"/>
      <c r="J831" s="512"/>
      <c r="K831" s="512"/>
      <c r="L831" s="512"/>
      <c r="M831" s="512"/>
      <c r="N831" s="512"/>
      <c r="O831" s="512"/>
      <c r="P831" s="512"/>
      <c r="Q831" s="512"/>
      <c r="R831" s="512"/>
      <c r="S831" s="512"/>
      <c r="T831" s="512"/>
      <c r="U831" s="512"/>
      <c r="V831" s="512"/>
      <c r="W831" s="512"/>
      <c r="X831" s="512"/>
      <c r="Y831" s="512"/>
      <c r="Z831" s="512"/>
      <c r="AA831" s="512"/>
      <c r="AB831" s="512"/>
      <c r="AC831" s="512"/>
      <c r="AD831" s="512"/>
      <c r="AE831" s="512"/>
      <c r="AF831" s="512"/>
      <c r="AG831" s="512"/>
      <c r="AH831" s="512"/>
      <c r="AI831" s="512"/>
      <c r="AJ831" s="512"/>
      <c r="AK831" s="512"/>
      <c r="AL831" s="512"/>
      <c r="AM831" s="512"/>
      <c r="AN831" s="512"/>
    </row>
    <row r="832" spans="1:40" ht="15.75" customHeight="1">
      <c r="A832" s="512"/>
      <c r="B832" s="512"/>
      <c r="C832" s="512"/>
      <c r="D832" s="512"/>
      <c r="E832" s="512"/>
      <c r="F832" s="512"/>
      <c r="G832" s="512"/>
      <c r="H832" s="512"/>
      <c r="I832" s="512"/>
      <c r="J832" s="512"/>
      <c r="K832" s="512"/>
      <c r="L832" s="512"/>
      <c r="M832" s="512"/>
      <c r="N832" s="512"/>
      <c r="O832" s="512"/>
      <c r="P832" s="512"/>
      <c r="Q832" s="512"/>
      <c r="R832" s="512"/>
      <c r="S832" s="512"/>
      <c r="T832" s="512"/>
      <c r="U832" s="512"/>
      <c r="V832" s="512"/>
      <c r="W832" s="512"/>
      <c r="X832" s="512"/>
      <c r="Y832" s="512"/>
      <c r="Z832" s="512"/>
      <c r="AA832" s="512"/>
      <c r="AB832" s="512"/>
      <c r="AC832" s="512"/>
      <c r="AD832" s="512"/>
      <c r="AE832" s="512"/>
      <c r="AF832" s="512"/>
      <c r="AG832" s="512"/>
      <c r="AH832" s="512"/>
      <c r="AI832" s="512"/>
      <c r="AJ832" s="512"/>
      <c r="AK832" s="512"/>
      <c r="AL832" s="512"/>
      <c r="AM832" s="512"/>
      <c r="AN832" s="512"/>
    </row>
    <row r="833" spans="1:40" ht="15.75" customHeight="1">
      <c r="A833" s="512"/>
      <c r="B833" s="512"/>
      <c r="C833" s="512"/>
      <c r="D833" s="512"/>
      <c r="E833" s="512"/>
      <c r="F833" s="512"/>
      <c r="G833" s="512"/>
      <c r="H833" s="512"/>
      <c r="I833" s="512"/>
      <c r="J833" s="512"/>
      <c r="K833" s="512"/>
      <c r="L833" s="512"/>
      <c r="M833" s="512"/>
      <c r="N833" s="512"/>
      <c r="O833" s="512"/>
      <c r="P833" s="512"/>
      <c r="Q833" s="512"/>
      <c r="R833" s="512"/>
      <c r="S833" s="512"/>
      <c r="T833" s="512"/>
      <c r="U833" s="512"/>
      <c r="V833" s="512"/>
      <c r="W833" s="512"/>
      <c r="X833" s="512"/>
      <c r="Y833" s="512"/>
      <c r="Z833" s="512"/>
      <c r="AA833" s="512"/>
      <c r="AB833" s="512"/>
      <c r="AC833" s="512"/>
      <c r="AD833" s="512"/>
      <c r="AE833" s="512"/>
      <c r="AF833" s="512"/>
      <c r="AG833" s="512"/>
      <c r="AH833" s="512"/>
      <c r="AI833" s="512"/>
      <c r="AJ833" s="512"/>
      <c r="AK833" s="512"/>
      <c r="AL833" s="512"/>
      <c r="AM833" s="512"/>
      <c r="AN833" s="512"/>
    </row>
    <row r="834" spans="1:40" ht="15.75" customHeight="1">
      <c r="A834" s="512"/>
      <c r="B834" s="512"/>
      <c r="C834" s="512"/>
      <c r="D834" s="512"/>
      <c r="E834" s="512"/>
      <c r="F834" s="512"/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/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</row>
    <row r="835" spans="1:40" ht="15.75" customHeight="1">
      <c r="A835" s="512"/>
      <c r="B835" s="512"/>
      <c r="C835" s="512"/>
      <c r="D835" s="512"/>
      <c r="E835" s="512"/>
      <c r="F835" s="512"/>
      <c r="G835" s="512"/>
      <c r="H835" s="512"/>
      <c r="I835" s="512"/>
      <c r="J835" s="512"/>
      <c r="K835" s="512"/>
      <c r="L835" s="512"/>
      <c r="M835" s="512"/>
      <c r="N835" s="512"/>
      <c r="O835" s="512"/>
      <c r="P835" s="512"/>
      <c r="Q835" s="512"/>
      <c r="R835" s="512"/>
      <c r="S835" s="512"/>
      <c r="T835" s="512"/>
      <c r="U835" s="512"/>
      <c r="V835" s="512"/>
      <c r="W835" s="512"/>
      <c r="X835" s="512"/>
      <c r="Y835" s="512"/>
      <c r="Z835" s="512"/>
      <c r="AA835" s="512"/>
      <c r="AB835" s="512"/>
      <c r="AC835" s="512"/>
      <c r="AD835" s="512"/>
      <c r="AE835" s="512"/>
      <c r="AF835" s="512"/>
      <c r="AG835" s="512"/>
      <c r="AH835" s="512"/>
      <c r="AI835" s="512"/>
      <c r="AJ835" s="512"/>
      <c r="AK835" s="512"/>
      <c r="AL835" s="512"/>
      <c r="AM835" s="512"/>
      <c r="AN835" s="512"/>
    </row>
    <row r="836" spans="1:40" ht="15.75" customHeight="1">
      <c r="A836" s="512"/>
      <c r="B836" s="512"/>
      <c r="C836" s="512"/>
      <c r="D836" s="512"/>
      <c r="E836" s="512"/>
      <c r="F836" s="512"/>
      <c r="G836" s="512"/>
      <c r="H836" s="512"/>
      <c r="I836" s="512"/>
      <c r="J836" s="512"/>
      <c r="K836" s="512"/>
      <c r="L836" s="512"/>
      <c r="M836" s="512"/>
      <c r="N836" s="512"/>
      <c r="O836" s="512"/>
      <c r="P836" s="512"/>
      <c r="Q836" s="512"/>
      <c r="R836" s="512"/>
      <c r="S836" s="512"/>
      <c r="T836" s="512"/>
      <c r="U836" s="512"/>
      <c r="V836" s="512"/>
      <c r="W836" s="512"/>
      <c r="X836" s="512"/>
      <c r="Y836" s="512"/>
      <c r="Z836" s="512"/>
      <c r="AA836" s="512"/>
      <c r="AB836" s="512"/>
      <c r="AC836" s="512"/>
      <c r="AD836" s="512"/>
      <c r="AE836" s="512"/>
      <c r="AF836" s="512"/>
      <c r="AG836" s="512"/>
      <c r="AH836" s="512"/>
      <c r="AI836" s="512"/>
      <c r="AJ836" s="512"/>
      <c r="AK836" s="512"/>
      <c r="AL836" s="512"/>
      <c r="AM836" s="512"/>
      <c r="AN836" s="512"/>
    </row>
    <row r="837" spans="1:40" ht="15.75" customHeight="1">
      <c r="A837" s="512"/>
      <c r="B837" s="512"/>
      <c r="C837" s="512"/>
      <c r="D837" s="512"/>
      <c r="E837" s="512"/>
      <c r="F837" s="512"/>
      <c r="G837" s="512"/>
      <c r="H837" s="512"/>
      <c r="I837" s="512"/>
      <c r="J837" s="512"/>
      <c r="K837" s="512"/>
      <c r="L837" s="512"/>
      <c r="M837" s="512"/>
      <c r="N837" s="512"/>
      <c r="O837" s="512"/>
      <c r="P837" s="512"/>
      <c r="Q837" s="512"/>
      <c r="R837" s="512"/>
      <c r="S837" s="512"/>
      <c r="T837" s="512"/>
      <c r="U837" s="512"/>
      <c r="V837" s="512"/>
      <c r="W837" s="512"/>
      <c r="X837" s="512"/>
      <c r="Y837" s="512"/>
      <c r="Z837" s="512"/>
      <c r="AA837" s="512"/>
      <c r="AB837" s="512"/>
      <c r="AC837" s="512"/>
      <c r="AD837" s="512"/>
      <c r="AE837" s="512"/>
      <c r="AF837" s="512"/>
      <c r="AG837" s="512"/>
      <c r="AH837" s="512"/>
      <c r="AI837" s="512"/>
      <c r="AJ837" s="512"/>
      <c r="AK837" s="512"/>
      <c r="AL837" s="512"/>
      <c r="AM837" s="512"/>
      <c r="AN837" s="512"/>
    </row>
    <row r="838" spans="1:40" ht="15.75" customHeight="1">
      <c r="A838" s="512"/>
      <c r="B838" s="512"/>
      <c r="C838" s="512"/>
      <c r="D838" s="512"/>
      <c r="E838" s="512"/>
      <c r="F838" s="512"/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/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</row>
    <row r="839" spans="1:40" ht="15.75" customHeight="1">
      <c r="A839" s="512"/>
      <c r="B839" s="512"/>
      <c r="C839" s="512"/>
      <c r="D839" s="512"/>
      <c r="E839" s="512"/>
      <c r="F839" s="512"/>
      <c r="G839" s="512"/>
      <c r="H839" s="512"/>
      <c r="I839" s="512"/>
      <c r="J839" s="512"/>
      <c r="K839" s="512"/>
      <c r="L839" s="512"/>
      <c r="M839" s="512"/>
      <c r="N839" s="512"/>
      <c r="O839" s="512"/>
      <c r="P839" s="512"/>
      <c r="Q839" s="512"/>
      <c r="R839" s="512"/>
      <c r="S839" s="512"/>
      <c r="T839" s="512"/>
      <c r="U839" s="512"/>
      <c r="V839" s="512"/>
      <c r="W839" s="512"/>
      <c r="X839" s="512"/>
      <c r="Y839" s="512"/>
      <c r="Z839" s="512"/>
      <c r="AA839" s="512"/>
      <c r="AB839" s="512"/>
      <c r="AC839" s="512"/>
      <c r="AD839" s="512"/>
      <c r="AE839" s="512"/>
      <c r="AF839" s="512"/>
      <c r="AG839" s="512"/>
      <c r="AH839" s="512"/>
      <c r="AI839" s="512"/>
      <c r="AJ839" s="512"/>
      <c r="AK839" s="512"/>
      <c r="AL839" s="512"/>
      <c r="AM839" s="512"/>
      <c r="AN839" s="512"/>
    </row>
    <row r="840" spans="1:40" ht="15.75" customHeight="1">
      <c r="A840" s="512"/>
      <c r="B840" s="512"/>
      <c r="C840" s="512"/>
      <c r="D840" s="512"/>
      <c r="E840" s="512"/>
      <c r="F840" s="512"/>
      <c r="G840" s="512"/>
      <c r="H840" s="512"/>
      <c r="I840" s="512"/>
      <c r="J840" s="512"/>
      <c r="K840" s="512"/>
      <c r="L840" s="512"/>
      <c r="M840" s="512"/>
      <c r="N840" s="512"/>
      <c r="O840" s="512"/>
      <c r="P840" s="512"/>
      <c r="Q840" s="512"/>
      <c r="R840" s="512"/>
      <c r="S840" s="512"/>
      <c r="T840" s="512"/>
      <c r="U840" s="512"/>
      <c r="V840" s="512"/>
      <c r="W840" s="512"/>
      <c r="X840" s="512"/>
      <c r="Y840" s="512"/>
      <c r="Z840" s="512"/>
      <c r="AA840" s="512"/>
      <c r="AB840" s="512"/>
      <c r="AC840" s="512"/>
      <c r="AD840" s="512"/>
      <c r="AE840" s="512"/>
      <c r="AF840" s="512"/>
      <c r="AG840" s="512"/>
      <c r="AH840" s="512"/>
      <c r="AI840" s="512"/>
      <c r="AJ840" s="512"/>
      <c r="AK840" s="512"/>
      <c r="AL840" s="512"/>
      <c r="AM840" s="512"/>
      <c r="AN840" s="512"/>
    </row>
    <row r="841" spans="1:40" ht="15.75" customHeight="1">
      <c r="A841" s="512"/>
      <c r="B841" s="512"/>
      <c r="C841" s="512"/>
      <c r="D841" s="512"/>
      <c r="E841" s="512"/>
      <c r="F841" s="512"/>
      <c r="G841" s="512"/>
      <c r="H841" s="512"/>
      <c r="I841" s="512"/>
      <c r="J841" s="512"/>
      <c r="K841" s="512"/>
      <c r="L841" s="512"/>
      <c r="M841" s="512"/>
      <c r="N841" s="512"/>
      <c r="O841" s="512"/>
      <c r="P841" s="512"/>
      <c r="Q841" s="512"/>
      <c r="R841" s="512"/>
      <c r="S841" s="512"/>
      <c r="T841" s="512"/>
      <c r="U841" s="512"/>
      <c r="V841" s="512"/>
      <c r="W841" s="512"/>
      <c r="X841" s="512"/>
      <c r="Y841" s="512"/>
      <c r="Z841" s="512"/>
      <c r="AA841" s="512"/>
      <c r="AB841" s="512"/>
      <c r="AC841" s="512"/>
      <c r="AD841" s="512"/>
      <c r="AE841" s="512"/>
      <c r="AF841" s="512"/>
      <c r="AG841" s="512"/>
      <c r="AH841" s="512"/>
      <c r="AI841" s="512"/>
      <c r="AJ841" s="512"/>
      <c r="AK841" s="512"/>
      <c r="AL841" s="512"/>
      <c r="AM841" s="512"/>
      <c r="AN841" s="512"/>
    </row>
    <row r="842" spans="1:40" ht="15.75" customHeight="1">
      <c r="A842" s="512"/>
      <c r="B842" s="512"/>
      <c r="C842" s="512"/>
      <c r="D842" s="512"/>
      <c r="E842" s="512"/>
      <c r="F842" s="512"/>
      <c r="G842" s="512"/>
      <c r="H842" s="512"/>
      <c r="I842" s="512"/>
      <c r="J842" s="512"/>
      <c r="K842" s="512"/>
      <c r="L842" s="512"/>
      <c r="M842" s="512"/>
      <c r="N842" s="512"/>
      <c r="O842" s="512"/>
      <c r="P842" s="512"/>
      <c r="Q842" s="512"/>
      <c r="R842" s="512"/>
      <c r="S842" s="512"/>
      <c r="T842" s="512"/>
      <c r="U842" s="512"/>
      <c r="V842" s="512"/>
      <c r="W842" s="512"/>
      <c r="X842" s="512"/>
      <c r="Y842" s="512"/>
      <c r="Z842" s="512"/>
      <c r="AA842" s="512"/>
      <c r="AB842" s="512"/>
      <c r="AC842" s="512"/>
      <c r="AD842" s="512"/>
      <c r="AE842" s="512"/>
      <c r="AF842" s="512"/>
      <c r="AG842" s="512"/>
      <c r="AH842" s="512"/>
      <c r="AI842" s="512"/>
      <c r="AJ842" s="512"/>
      <c r="AK842" s="512"/>
      <c r="AL842" s="512"/>
      <c r="AM842" s="512"/>
      <c r="AN842" s="512"/>
    </row>
    <row r="843" spans="1:40" ht="15.75" customHeight="1">
      <c r="A843" s="512"/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2"/>
      <c r="Z843" s="512"/>
      <c r="AA843" s="512"/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</row>
    <row r="844" spans="1:40" ht="15.75" customHeight="1">
      <c r="A844" s="512"/>
      <c r="B844" s="512"/>
      <c r="C844" s="512"/>
      <c r="D844" s="512"/>
      <c r="E844" s="512"/>
      <c r="F844" s="512"/>
      <c r="G844" s="512"/>
      <c r="H844" s="512"/>
      <c r="I844" s="512"/>
      <c r="J844" s="512"/>
      <c r="K844" s="512"/>
      <c r="L844" s="512"/>
      <c r="M844" s="512"/>
      <c r="N844" s="512"/>
      <c r="O844" s="512"/>
      <c r="P844" s="512"/>
      <c r="Q844" s="512"/>
      <c r="R844" s="512"/>
      <c r="S844" s="512"/>
      <c r="T844" s="512"/>
      <c r="U844" s="512"/>
      <c r="V844" s="512"/>
      <c r="W844" s="512"/>
      <c r="X844" s="512"/>
      <c r="Y844" s="512"/>
      <c r="Z844" s="512"/>
      <c r="AA844" s="512"/>
      <c r="AB844" s="512"/>
      <c r="AC844" s="512"/>
      <c r="AD844" s="512"/>
      <c r="AE844" s="512"/>
      <c r="AF844" s="512"/>
      <c r="AG844" s="512"/>
      <c r="AH844" s="512"/>
      <c r="AI844" s="512"/>
      <c r="AJ844" s="512"/>
      <c r="AK844" s="512"/>
      <c r="AL844" s="512"/>
      <c r="AM844" s="512"/>
      <c r="AN844" s="512"/>
    </row>
    <row r="845" spans="1:40" ht="15.75" customHeight="1">
      <c r="A845" s="512"/>
      <c r="B845" s="512"/>
      <c r="C845" s="512"/>
      <c r="D845" s="512"/>
      <c r="E845" s="512"/>
      <c r="F845" s="512"/>
      <c r="G845" s="512"/>
      <c r="H845" s="512"/>
      <c r="I845" s="512"/>
      <c r="J845" s="512"/>
      <c r="K845" s="512"/>
      <c r="L845" s="512"/>
      <c r="M845" s="512"/>
      <c r="N845" s="512"/>
      <c r="O845" s="512"/>
      <c r="P845" s="512"/>
      <c r="Q845" s="512"/>
      <c r="R845" s="512"/>
      <c r="S845" s="512"/>
      <c r="T845" s="512"/>
      <c r="U845" s="512"/>
      <c r="V845" s="512"/>
      <c r="W845" s="512"/>
      <c r="X845" s="512"/>
      <c r="Y845" s="512"/>
      <c r="Z845" s="512"/>
      <c r="AA845" s="512"/>
      <c r="AB845" s="512"/>
      <c r="AC845" s="512"/>
      <c r="AD845" s="512"/>
      <c r="AE845" s="512"/>
      <c r="AF845" s="512"/>
      <c r="AG845" s="512"/>
      <c r="AH845" s="512"/>
      <c r="AI845" s="512"/>
      <c r="AJ845" s="512"/>
      <c r="AK845" s="512"/>
      <c r="AL845" s="512"/>
      <c r="AM845" s="512"/>
      <c r="AN845" s="512"/>
    </row>
    <row r="846" spans="1:40" ht="15.75" customHeight="1">
      <c r="A846" s="512"/>
      <c r="B846" s="512"/>
      <c r="C846" s="512"/>
      <c r="D846" s="512"/>
      <c r="E846" s="512"/>
      <c r="F846" s="512"/>
      <c r="G846" s="512"/>
      <c r="H846" s="512"/>
      <c r="I846" s="512"/>
      <c r="J846" s="512"/>
      <c r="K846" s="512"/>
      <c r="L846" s="512"/>
      <c r="M846" s="512"/>
      <c r="N846" s="512"/>
      <c r="O846" s="512"/>
      <c r="P846" s="512"/>
      <c r="Q846" s="512"/>
      <c r="R846" s="512"/>
      <c r="S846" s="512"/>
      <c r="T846" s="512"/>
      <c r="U846" s="512"/>
      <c r="V846" s="512"/>
      <c r="W846" s="512"/>
      <c r="X846" s="512"/>
      <c r="Y846" s="512"/>
      <c r="Z846" s="512"/>
      <c r="AA846" s="512"/>
      <c r="AB846" s="512"/>
      <c r="AC846" s="512"/>
      <c r="AD846" s="512"/>
      <c r="AE846" s="512"/>
      <c r="AF846" s="512"/>
      <c r="AG846" s="512"/>
      <c r="AH846" s="512"/>
      <c r="AI846" s="512"/>
      <c r="AJ846" s="512"/>
      <c r="AK846" s="512"/>
      <c r="AL846" s="512"/>
      <c r="AM846" s="512"/>
      <c r="AN846" s="512"/>
    </row>
    <row r="847" spans="1:40" ht="15.75" customHeight="1">
      <c r="A847" s="512"/>
      <c r="B847" s="512"/>
      <c r="C847" s="512"/>
      <c r="D847" s="512"/>
      <c r="E847" s="512"/>
      <c r="F847" s="512"/>
      <c r="G847" s="512"/>
      <c r="H847" s="512"/>
      <c r="I847" s="512"/>
      <c r="J847" s="512"/>
      <c r="K847" s="512"/>
      <c r="L847" s="512"/>
      <c r="M847" s="512"/>
      <c r="N847" s="512"/>
      <c r="O847" s="512"/>
      <c r="P847" s="512"/>
      <c r="Q847" s="512"/>
      <c r="R847" s="512"/>
      <c r="S847" s="512"/>
      <c r="T847" s="512"/>
      <c r="U847" s="512"/>
      <c r="V847" s="512"/>
      <c r="W847" s="512"/>
      <c r="X847" s="512"/>
      <c r="Y847" s="512"/>
      <c r="Z847" s="512"/>
      <c r="AA847" s="512"/>
      <c r="AB847" s="512"/>
      <c r="AC847" s="512"/>
      <c r="AD847" s="512"/>
      <c r="AE847" s="512"/>
      <c r="AF847" s="512"/>
      <c r="AG847" s="512"/>
      <c r="AH847" s="512"/>
      <c r="AI847" s="512"/>
      <c r="AJ847" s="512"/>
      <c r="AK847" s="512"/>
      <c r="AL847" s="512"/>
      <c r="AM847" s="512"/>
      <c r="AN847" s="512"/>
    </row>
    <row r="848" spans="1:40" ht="15.75" customHeight="1">
      <c r="A848" s="512"/>
      <c r="B848" s="512"/>
      <c r="C848" s="512"/>
      <c r="D848" s="512"/>
      <c r="E848" s="512"/>
      <c r="F848" s="512"/>
      <c r="G848" s="512"/>
      <c r="H848" s="512"/>
      <c r="I848" s="512"/>
      <c r="J848" s="512"/>
      <c r="K848" s="512"/>
      <c r="L848" s="512"/>
      <c r="M848" s="512"/>
      <c r="N848" s="512"/>
      <c r="O848" s="512"/>
      <c r="P848" s="512"/>
      <c r="Q848" s="512"/>
      <c r="R848" s="512"/>
      <c r="S848" s="512"/>
      <c r="T848" s="512"/>
      <c r="U848" s="512"/>
      <c r="V848" s="512"/>
      <c r="W848" s="512"/>
      <c r="X848" s="512"/>
      <c r="Y848" s="512"/>
      <c r="Z848" s="512"/>
      <c r="AA848" s="512"/>
      <c r="AB848" s="512"/>
      <c r="AC848" s="512"/>
      <c r="AD848" s="512"/>
      <c r="AE848" s="512"/>
      <c r="AF848" s="512"/>
      <c r="AG848" s="512"/>
      <c r="AH848" s="512"/>
      <c r="AI848" s="512"/>
      <c r="AJ848" s="512"/>
      <c r="AK848" s="512"/>
      <c r="AL848" s="512"/>
      <c r="AM848" s="512"/>
      <c r="AN848" s="512"/>
    </row>
    <row r="849" spans="1:40" ht="15.75" customHeight="1">
      <c r="A849" s="512"/>
      <c r="B849" s="512"/>
      <c r="C849" s="512"/>
      <c r="D849" s="512"/>
      <c r="E849" s="512"/>
      <c r="F849" s="512"/>
      <c r="G849" s="512"/>
      <c r="H849" s="512"/>
      <c r="I849" s="512"/>
      <c r="J849" s="512"/>
      <c r="K849" s="512"/>
      <c r="L849" s="512"/>
      <c r="M849" s="512"/>
      <c r="N849" s="512"/>
      <c r="O849" s="512"/>
      <c r="P849" s="512"/>
      <c r="Q849" s="512"/>
      <c r="R849" s="512"/>
      <c r="S849" s="512"/>
      <c r="T849" s="512"/>
      <c r="U849" s="512"/>
      <c r="V849" s="512"/>
      <c r="W849" s="512"/>
      <c r="X849" s="512"/>
      <c r="Y849" s="512"/>
      <c r="Z849" s="512"/>
      <c r="AA849" s="512"/>
      <c r="AB849" s="512"/>
      <c r="AC849" s="512"/>
      <c r="AD849" s="512"/>
      <c r="AE849" s="512"/>
      <c r="AF849" s="512"/>
      <c r="AG849" s="512"/>
      <c r="AH849" s="512"/>
      <c r="AI849" s="512"/>
      <c r="AJ849" s="512"/>
      <c r="AK849" s="512"/>
      <c r="AL849" s="512"/>
      <c r="AM849" s="512"/>
      <c r="AN849" s="512"/>
    </row>
    <row r="850" spans="1:40" ht="15.75" customHeight="1">
      <c r="A850" s="512"/>
      <c r="B850" s="512"/>
      <c r="C850" s="512"/>
      <c r="D850" s="512"/>
      <c r="E850" s="512"/>
      <c r="F850" s="512"/>
      <c r="G850" s="512"/>
      <c r="H850" s="512"/>
      <c r="I850" s="512"/>
      <c r="J850" s="512"/>
      <c r="K850" s="512"/>
      <c r="L850" s="512"/>
      <c r="M850" s="512"/>
      <c r="N850" s="512"/>
      <c r="O850" s="512"/>
      <c r="P850" s="512"/>
      <c r="Q850" s="512"/>
      <c r="R850" s="512"/>
      <c r="S850" s="512"/>
      <c r="T850" s="512"/>
      <c r="U850" s="512"/>
      <c r="V850" s="512"/>
      <c r="W850" s="512"/>
      <c r="X850" s="512"/>
      <c r="Y850" s="512"/>
      <c r="Z850" s="512"/>
      <c r="AA850" s="512"/>
      <c r="AB850" s="512"/>
      <c r="AC850" s="512"/>
      <c r="AD850" s="512"/>
      <c r="AE850" s="512"/>
      <c r="AF850" s="512"/>
      <c r="AG850" s="512"/>
      <c r="AH850" s="512"/>
      <c r="AI850" s="512"/>
      <c r="AJ850" s="512"/>
      <c r="AK850" s="512"/>
      <c r="AL850" s="512"/>
      <c r="AM850" s="512"/>
      <c r="AN850" s="512"/>
    </row>
    <row r="851" spans="1:40" ht="15.75" customHeight="1">
      <c r="A851" s="512"/>
      <c r="B851" s="512"/>
      <c r="C851" s="512"/>
      <c r="D851" s="512"/>
      <c r="E851" s="512"/>
      <c r="F851" s="512"/>
      <c r="G851" s="512"/>
      <c r="H851" s="512"/>
      <c r="I851" s="512"/>
      <c r="J851" s="512"/>
      <c r="K851" s="512"/>
      <c r="L851" s="512"/>
      <c r="M851" s="512"/>
      <c r="N851" s="512"/>
      <c r="O851" s="512"/>
      <c r="P851" s="512"/>
      <c r="Q851" s="512"/>
      <c r="R851" s="512"/>
      <c r="S851" s="512"/>
      <c r="T851" s="512"/>
      <c r="U851" s="512"/>
      <c r="V851" s="512"/>
      <c r="W851" s="512"/>
      <c r="X851" s="512"/>
      <c r="Y851" s="512"/>
      <c r="Z851" s="512"/>
      <c r="AA851" s="512"/>
      <c r="AB851" s="512"/>
      <c r="AC851" s="512"/>
      <c r="AD851" s="512"/>
      <c r="AE851" s="512"/>
      <c r="AF851" s="512"/>
      <c r="AG851" s="512"/>
      <c r="AH851" s="512"/>
      <c r="AI851" s="512"/>
      <c r="AJ851" s="512"/>
      <c r="AK851" s="512"/>
      <c r="AL851" s="512"/>
      <c r="AM851" s="512"/>
      <c r="AN851" s="512"/>
    </row>
    <row r="852" spans="1:40" ht="15.75" customHeight="1">
      <c r="A852" s="512"/>
      <c r="B852" s="512"/>
      <c r="C852" s="512"/>
      <c r="D852" s="512"/>
      <c r="E852" s="512"/>
      <c r="F852" s="512"/>
      <c r="G852" s="512"/>
      <c r="H852" s="512"/>
      <c r="I852" s="512"/>
      <c r="J852" s="512"/>
      <c r="K852" s="512"/>
      <c r="L852" s="512"/>
      <c r="M852" s="512"/>
      <c r="N852" s="512"/>
      <c r="O852" s="512"/>
      <c r="P852" s="512"/>
      <c r="Q852" s="512"/>
      <c r="R852" s="512"/>
      <c r="S852" s="512"/>
      <c r="T852" s="512"/>
      <c r="U852" s="512"/>
      <c r="V852" s="512"/>
      <c r="W852" s="512"/>
      <c r="X852" s="512"/>
      <c r="Y852" s="512"/>
      <c r="Z852" s="512"/>
      <c r="AA852" s="512"/>
      <c r="AB852" s="512"/>
      <c r="AC852" s="512"/>
      <c r="AD852" s="512"/>
      <c r="AE852" s="512"/>
      <c r="AF852" s="512"/>
      <c r="AG852" s="512"/>
      <c r="AH852" s="512"/>
      <c r="AI852" s="512"/>
      <c r="AJ852" s="512"/>
      <c r="AK852" s="512"/>
      <c r="AL852" s="512"/>
      <c r="AM852" s="512"/>
      <c r="AN852" s="512"/>
    </row>
    <row r="853" spans="1:40" ht="15.75" customHeight="1">
      <c r="A853" s="512"/>
      <c r="B853" s="512"/>
      <c r="C853" s="512"/>
      <c r="D853" s="512"/>
      <c r="E853" s="512"/>
      <c r="F853" s="512"/>
      <c r="G853" s="512"/>
      <c r="H853" s="512"/>
      <c r="I853" s="512"/>
      <c r="J853" s="512"/>
      <c r="K853" s="512"/>
      <c r="L853" s="512"/>
      <c r="M853" s="512"/>
      <c r="N853" s="512"/>
      <c r="O853" s="512"/>
      <c r="P853" s="512"/>
      <c r="Q853" s="512"/>
      <c r="R853" s="512"/>
      <c r="S853" s="512"/>
      <c r="T853" s="512"/>
      <c r="U853" s="512"/>
      <c r="V853" s="512"/>
      <c r="W853" s="512"/>
      <c r="X853" s="512"/>
      <c r="Y853" s="512"/>
      <c r="Z853" s="512"/>
      <c r="AA853" s="512"/>
      <c r="AB853" s="512"/>
      <c r="AC853" s="512"/>
      <c r="AD853" s="512"/>
      <c r="AE853" s="512"/>
      <c r="AF853" s="512"/>
      <c r="AG853" s="512"/>
      <c r="AH853" s="512"/>
      <c r="AI853" s="512"/>
      <c r="AJ853" s="512"/>
      <c r="AK853" s="512"/>
      <c r="AL853" s="512"/>
      <c r="AM853" s="512"/>
      <c r="AN853" s="512"/>
    </row>
    <row r="854" spans="1:40" ht="15.75" customHeight="1">
      <c r="A854" s="512"/>
      <c r="B854" s="512"/>
      <c r="C854" s="512"/>
      <c r="D854" s="512"/>
      <c r="E854" s="512"/>
      <c r="F854" s="512"/>
      <c r="G854" s="512"/>
      <c r="H854" s="512"/>
      <c r="I854" s="512"/>
      <c r="J854" s="512"/>
      <c r="K854" s="512"/>
      <c r="L854" s="512"/>
      <c r="M854" s="512"/>
      <c r="N854" s="512"/>
      <c r="O854" s="512"/>
      <c r="P854" s="512"/>
      <c r="Q854" s="512"/>
      <c r="R854" s="512"/>
      <c r="S854" s="512"/>
      <c r="T854" s="512"/>
      <c r="U854" s="512"/>
      <c r="V854" s="512"/>
      <c r="W854" s="512"/>
      <c r="X854" s="512"/>
      <c r="Y854" s="512"/>
      <c r="Z854" s="512"/>
      <c r="AA854" s="512"/>
      <c r="AB854" s="512"/>
      <c r="AC854" s="512"/>
      <c r="AD854" s="512"/>
      <c r="AE854" s="512"/>
      <c r="AF854" s="512"/>
      <c r="AG854" s="512"/>
      <c r="AH854" s="512"/>
      <c r="AI854" s="512"/>
      <c r="AJ854" s="512"/>
      <c r="AK854" s="512"/>
      <c r="AL854" s="512"/>
      <c r="AM854" s="512"/>
      <c r="AN854" s="512"/>
    </row>
    <row r="855" spans="1:40" ht="15.75" customHeight="1">
      <c r="A855" s="512"/>
      <c r="B855" s="512"/>
      <c r="C855" s="512"/>
      <c r="D855" s="512"/>
      <c r="E855" s="512"/>
      <c r="F855" s="512"/>
      <c r="G855" s="512"/>
      <c r="H855" s="512"/>
      <c r="I855" s="512"/>
      <c r="J855" s="512"/>
      <c r="K855" s="512"/>
      <c r="L855" s="512"/>
      <c r="M855" s="512"/>
      <c r="N855" s="512"/>
      <c r="O855" s="512"/>
      <c r="P855" s="512"/>
      <c r="Q855" s="512"/>
      <c r="R855" s="512"/>
      <c r="S855" s="512"/>
      <c r="T855" s="512"/>
      <c r="U855" s="512"/>
      <c r="V855" s="512"/>
      <c r="W855" s="512"/>
      <c r="X855" s="512"/>
      <c r="Y855" s="512"/>
      <c r="Z855" s="512"/>
      <c r="AA855" s="512"/>
      <c r="AB855" s="512"/>
      <c r="AC855" s="512"/>
      <c r="AD855" s="512"/>
      <c r="AE855" s="512"/>
      <c r="AF855" s="512"/>
      <c r="AG855" s="512"/>
      <c r="AH855" s="512"/>
      <c r="AI855" s="512"/>
      <c r="AJ855" s="512"/>
      <c r="AK855" s="512"/>
      <c r="AL855" s="512"/>
      <c r="AM855" s="512"/>
      <c r="AN855" s="512"/>
    </row>
    <row r="856" spans="1:40" ht="15.75" customHeight="1">
      <c r="A856" s="512"/>
      <c r="B856" s="512"/>
      <c r="C856" s="512"/>
      <c r="D856" s="512"/>
      <c r="E856" s="512"/>
      <c r="F856" s="512"/>
      <c r="G856" s="512"/>
      <c r="H856" s="512"/>
      <c r="I856" s="512"/>
      <c r="J856" s="512"/>
      <c r="K856" s="512"/>
      <c r="L856" s="512"/>
      <c r="M856" s="512"/>
      <c r="N856" s="512"/>
      <c r="O856" s="512"/>
      <c r="P856" s="512"/>
      <c r="Q856" s="512"/>
      <c r="R856" s="512"/>
      <c r="S856" s="512"/>
      <c r="T856" s="512"/>
      <c r="U856" s="512"/>
      <c r="V856" s="512"/>
      <c r="W856" s="512"/>
      <c r="X856" s="512"/>
      <c r="Y856" s="512"/>
      <c r="Z856" s="512"/>
      <c r="AA856" s="512"/>
      <c r="AB856" s="512"/>
      <c r="AC856" s="512"/>
      <c r="AD856" s="512"/>
      <c r="AE856" s="512"/>
      <c r="AF856" s="512"/>
      <c r="AG856" s="512"/>
      <c r="AH856" s="512"/>
      <c r="AI856" s="512"/>
      <c r="AJ856" s="512"/>
      <c r="AK856" s="512"/>
      <c r="AL856" s="512"/>
      <c r="AM856" s="512"/>
      <c r="AN856" s="512"/>
    </row>
    <row r="857" spans="1:40" ht="15.75" customHeight="1">
      <c r="A857" s="512"/>
      <c r="B857" s="512"/>
      <c r="C857" s="512"/>
      <c r="D857" s="512"/>
      <c r="E857" s="512"/>
      <c r="F857" s="512"/>
      <c r="G857" s="512"/>
      <c r="H857" s="512"/>
      <c r="I857" s="512"/>
      <c r="J857" s="512"/>
      <c r="K857" s="512"/>
      <c r="L857" s="512"/>
      <c r="M857" s="512"/>
      <c r="N857" s="512"/>
      <c r="O857" s="512"/>
      <c r="P857" s="512"/>
      <c r="Q857" s="512"/>
      <c r="R857" s="512"/>
      <c r="S857" s="512"/>
      <c r="T857" s="512"/>
      <c r="U857" s="512"/>
      <c r="V857" s="512"/>
      <c r="W857" s="512"/>
      <c r="X857" s="512"/>
      <c r="Y857" s="512"/>
      <c r="Z857" s="512"/>
      <c r="AA857" s="512"/>
      <c r="AB857" s="512"/>
      <c r="AC857" s="512"/>
      <c r="AD857" s="512"/>
      <c r="AE857" s="512"/>
      <c r="AF857" s="512"/>
      <c r="AG857" s="512"/>
      <c r="AH857" s="512"/>
      <c r="AI857" s="512"/>
      <c r="AJ857" s="512"/>
      <c r="AK857" s="512"/>
      <c r="AL857" s="512"/>
      <c r="AM857" s="512"/>
      <c r="AN857" s="512"/>
    </row>
    <row r="858" spans="1:40" ht="15.75" customHeight="1">
      <c r="A858" s="512"/>
      <c r="B858" s="512"/>
      <c r="C858" s="512"/>
      <c r="D858" s="512"/>
      <c r="E858" s="512"/>
      <c r="F858" s="512"/>
      <c r="G858" s="512"/>
      <c r="H858" s="512"/>
      <c r="I858" s="512"/>
      <c r="J858" s="512"/>
      <c r="K858" s="512"/>
      <c r="L858" s="512"/>
      <c r="M858" s="512"/>
      <c r="N858" s="512"/>
      <c r="O858" s="512"/>
      <c r="P858" s="512"/>
      <c r="Q858" s="512"/>
      <c r="R858" s="512"/>
      <c r="S858" s="512"/>
      <c r="T858" s="512"/>
      <c r="U858" s="512"/>
      <c r="V858" s="512"/>
      <c r="W858" s="512"/>
      <c r="X858" s="512"/>
      <c r="Y858" s="512"/>
      <c r="Z858" s="512"/>
      <c r="AA858" s="512"/>
      <c r="AB858" s="512"/>
      <c r="AC858" s="512"/>
      <c r="AD858" s="512"/>
      <c r="AE858" s="512"/>
      <c r="AF858" s="512"/>
      <c r="AG858" s="512"/>
      <c r="AH858" s="512"/>
      <c r="AI858" s="512"/>
      <c r="AJ858" s="512"/>
      <c r="AK858" s="512"/>
      <c r="AL858" s="512"/>
      <c r="AM858" s="512"/>
      <c r="AN858" s="512"/>
    </row>
    <row r="859" spans="1:40" ht="15.75" customHeight="1">
      <c r="A859" s="512"/>
      <c r="B859" s="512"/>
      <c r="C859" s="512"/>
      <c r="D859" s="512"/>
      <c r="E859" s="512"/>
      <c r="F859" s="512"/>
      <c r="G859" s="512"/>
      <c r="H859" s="512"/>
      <c r="I859" s="512"/>
      <c r="J859" s="512"/>
      <c r="K859" s="512"/>
      <c r="L859" s="512"/>
      <c r="M859" s="512"/>
      <c r="N859" s="512"/>
      <c r="O859" s="512"/>
      <c r="P859" s="512"/>
      <c r="Q859" s="512"/>
      <c r="R859" s="512"/>
      <c r="S859" s="512"/>
      <c r="T859" s="512"/>
      <c r="U859" s="512"/>
      <c r="V859" s="512"/>
      <c r="W859" s="512"/>
      <c r="X859" s="512"/>
      <c r="Y859" s="512"/>
      <c r="Z859" s="512"/>
      <c r="AA859" s="512"/>
      <c r="AB859" s="512"/>
      <c r="AC859" s="512"/>
      <c r="AD859" s="512"/>
      <c r="AE859" s="512"/>
      <c r="AF859" s="512"/>
      <c r="AG859" s="512"/>
      <c r="AH859" s="512"/>
      <c r="AI859" s="512"/>
      <c r="AJ859" s="512"/>
      <c r="AK859" s="512"/>
      <c r="AL859" s="512"/>
      <c r="AM859" s="512"/>
      <c r="AN859" s="512"/>
    </row>
    <row r="860" spans="1:40" ht="15.75" customHeight="1">
      <c r="A860" s="512"/>
      <c r="B860" s="512"/>
      <c r="C860" s="512"/>
      <c r="D860" s="512"/>
      <c r="E860" s="512"/>
      <c r="F860" s="512"/>
      <c r="G860" s="512"/>
      <c r="H860" s="512"/>
      <c r="I860" s="512"/>
      <c r="J860" s="512"/>
      <c r="K860" s="512"/>
      <c r="L860" s="512"/>
      <c r="M860" s="512"/>
      <c r="N860" s="512"/>
      <c r="O860" s="512"/>
      <c r="P860" s="512"/>
      <c r="Q860" s="512"/>
      <c r="R860" s="512"/>
      <c r="S860" s="512"/>
      <c r="T860" s="512"/>
      <c r="U860" s="512"/>
      <c r="V860" s="512"/>
      <c r="W860" s="512"/>
      <c r="X860" s="512"/>
      <c r="Y860" s="512"/>
      <c r="Z860" s="512"/>
      <c r="AA860" s="512"/>
      <c r="AB860" s="512"/>
      <c r="AC860" s="512"/>
      <c r="AD860" s="512"/>
      <c r="AE860" s="512"/>
      <c r="AF860" s="512"/>
      <c r="AG860" s="512"/>
      <c r="AH860" s="512"/>
      <c r="AI860" s="512"/>
      <c r="AJ860" s="512"/>
      <c r="AK860" s="512"/>
      <c r="AL860" s="512"/>
      <c r="AM860" s="512"/>
      <c r="AN860" s="512"/>
    </row>
    <row r="861" spans="1:40" ht="15.75" customHeight="1">
      <c r="A861" s="512"/>
      <c r="B861" s="512"/>
      <c r="C861" s="512"/>
      <c r="D861" s="512"/>
      <c r="E861" s="512"/>
      <c r="F861" s="512"/>
      <c r="G861" s="512"/>
      <c r="H861" s="512"/>
      <c r="I861" s="512"/>
      <c r="J861" s="512"/>
      <c r="K861" s="512"/>
      <c r="L861" s="512"/>
      <c r="M861" s="512"/>
      <c r="N861" s="512"/>
      <c r="O861" s="512"/>
      <c r="P861" s="512"/>
      <c r="Q861" s="512"/>
      <c r="R861" s="512"/>
      <c r="S861" s="512"/>
      <c r="T861" s="512"/>
      <c r="U861" s="512"/>
      <c r="V861" s="512"/>
      <c r="W861" s="512"/>
      <c r="X861" s="512"/>
      <c r="Y861" s="512"/>
      <c r="Z861" s="512"/>
      <c r="AA861" s="512"/>
      <c r="AB861" s="512"/>
      <c r="AC861" s="512"/>
      <c r="AD861" s="512"/>
      <c r="AE861" s="512"/>
      <c r="AF861" s="512"/>
      <c r="AG861" s="512"/>
      <c r="AH861" s="512"/>
      <c r="AI861" s="512"/>
      <c r="AJ861" s="512"/>
      <c r="AK861" s="512"/>
      <c r="AL861" s="512"/>
      <c r="AM861" s="512"/>
      <c r="AN861" s="512"/>
    </row>
    <row r="862" spans="1:40" ht="15.75" customHeight="1">
      <c r="A862" s="512"/>
      <c r="B862" s="512"/>
      <c r="C862" s="512"/>
      <c r="D862" s="512"/>
      <c r="E862" s="512"/>
      <c r="F862" s="512"/>
      <c r="G862" s="512"/>
      <c r="H862" s="512"/>
      <c r="I862" s="512"/>
      <c r="J862" s="512"/>
      <c r="K862" s="512"/>
      <c r="L862" s="512"/>
      <c r="M862" s="512"/>
      <c r="N862" s="512"/>
      <c r="O862" s="512"/>
      <c r="P862" s="512"/>
      <c r="Q862" s="512"/>
      <c r="R862" s="512"/>
      <c r="S862" s="512"/>
      <c r="T862" s="512"/>
      <c r="U862" s="512"/>
      <c r="V862" s="512"/>
      <c r="W862" s="512"/>
      <c r="X862" s="512"/>
      <c r="Y862" s="512"/>
      <c r="Z862" s="512"/>
      <c r="AA862" s="512"/>
      <c r="AB862" s="512"/>
      <c r="AC862" s="512"/>
      <c r="AD862" s="512"/>
      <c r="AE862" s="512"/>
      <c r="AF862" s="512"/>
      <c r="AG862" s="512"/>
      <c r="AH862" s="512"/>
      <c r="AI862" s="512"/>
      <c r="AJ862" s="512"/>
      <c r="AK862" s="512"/>
      <c r="AL862" s="512"/>
      <c r="AM862" s="512"/>
      <c r="AN862" s="512"/>
    </row>
    <row r="863" spans="1:40" ht="15.75" customHeight="1">
      <c r="A863" s="512"/>
      <c r="B863" s="512"/>
      <c r="C863" s="512"/>
      <c r="D863" s="512"/>
      <c r="E863" s="512"/>
      <c r="F863" s="512"/>
      <c r="G863" s="512"/>
      <c r="H863" s="512"/>
      <c r="I863" s="512"/>
      <c r="J863" s="512"/>
      <c r="K863" s="512"/>
      <c r="L863" s="512"/>
      <c r="M863" s="512"/>
      <c r="N863" s="512"/>
      <c r="O863" s="512"/>
      <c r="P863" s="512"/>
      <c r="Q863" s="512"/>
      <c r="R863" s="512"/>
      <c r="S863" s="512"/>
      <c r="T863" s="512"/>
      <c r="U863" s="512"/>
      <c r="V863" s="512"/>
      <c r="W863" s="512"/>
      <c r="X863" s="512"/>
      <c r="Y863" s="512"/>
      <c r="Z863" s="512"/>
      <c r="AA863" s="512"/>
      <c r="AB863" s="512"/>
      <c r="AC863" s="512"/>
      <c r="AD863" s="512"/>
      <c r="AE863" s="512"/>
      <c r="AF863" s="512"/>
      <c r="AG863" s="512"/>
      <c r="AH863" s="512"/>
      <c r="AI863" s="512"/>
      <c r="AJ863" s="512"/>
      <c r="AK863" s="512"/>
      <c r="AL863" s="512"/>
      <c r="AM863" s="512"/>
      <c r="AN863" s="512"/>
    </row>
    <row r="864" spans="1:40" ht="15.75" customHeight="1">
      <c r="A864" s="512"/>
      <c r="B864" s="512"/>
      <c r="C864" s="512"/>
      <c r="D864" s="512"/>
      <c r="E864" s="512"/>
      <c r="F864" s="512"/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/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</row>
    <row r="865" spans="1:40" ht="15.75" customHeight="1">
      <c r="A865" s="512"/>
      <c r="B865" s="512"/>
      <c r="C865" s="512"/>
      <c r="D865" s="512"/>
      <c r="E865" s="512"/>
      <c r="F865" s="512"/>
      <c r="G865" s="512"/>
      <c r="H865" s="512"/>
      <c r="I865" s="512"/>
      <c r="J865" s="512"/>
      <c r="K865" s="512"/>
      <c r="L865" s="512"/>
      <c r="M865" s="512"/>
      <c r="N865" s="512"/>
      <c r="O865" s="512"/>
      <c r="P865" s="512"/>
      <c r="Q865" s="512"/>
      <c r="R865" s="512"/>
      <c r="S865" s="512"/>
      <c r="T865" s="512"/>
      <c r="U865" s="512"/>
      <c r="V865" s="512"/>
      <c r="W865" s="512"/>
      <c r="X865" s="512"/>
      <c r="Y865" s="512"/>
      <c r="Z865" s="512"/>
      <c r="AA865" s="512"/>
      <c r="AB865" s="512"/>
      <c r="AC865" s="512"/>
      <c r="AD865" s="512"/>
      <c r="AE865" s="512"/>
      <c r="AF865" s="512"/>
      <c r="AG865" s="512"/>
      <c r="AH865" s="512"/>
      <c r="AI865" s="512"/>
      <c r="AJ865" s="512"/>
      <c r="AK865" s="512"/>
      <c r="AL865" s="512"/>
      <c r="AM865" s="512"/>
      <c r="AN865" s="512"/>
    </row>
    <row r="866" spans="1:40" ht="15.75" customHeight="1">
      <c r="A866" s="512"/>
      <c r="B866" s="512"/>
      <c r="C866" s="512"/>
      <c r="D866" s="512"/>
      <c r="E866" s="512"/>
      <c r="F866" s="512"/>
      <c r="G866" s="512"/>
      <c r="H866" s="512"/>
      <c r="I866" s="512"/>
      <c r="J866" s="512"/>
      <c r="K866" s="512"/>
      <c r="L866" s="512"/>
      <c r="M866" s="512"/>
      <c r="N866" s="512"/>
      <c r="O866" s="512"/>
      <c r="P866" s="512"/>
      <c r="Q866" s="512"/>
      <c r="R866" s="512"/>
      <c r="S866" s="512"/>
      <c r="T866" s="512"/>
      <c r="U866" s="512"/>
      <c r="V866" s="512"/>
      <c r="W866" s="512"/>
      <c r="X866" s="512"/>
      <c r="Y866" s="512"/>
      <c r="Z866" s="512"/>
      <c r="AA866" s="512"/>
      <c r="AB866" s="512"/>
      <c r="AC866" s="512"/>
      <c r="AD866" s="512"/>
      <c r="AE866" s="512"/>
      <c r="AF866" s="512"/>
      <c r="AG866" s="512"/>
      <c r="AH866" s="512"/>
      <c r="AI866" s="512"/>
      <c r="AJ866" s="512"/>
      <c r="AK866" s="512"/>
      <c r="AL866" s="512"/>
      <c r="AM866" s="512"/>
      <c r="AN866" s="512"/>
    </row>
    <row r="867" spans="1:40" ht="15.75" customHeight="1">
      <c r="A867" s="512"/>
      <c r="B867" s="512"/>
      <c r="C867" s="512"/>
      <c r="D867" s="512"/>
      <c r="E867" s="512"/>
      <c r="F867" s="512"/>
      <c r="G867" s="512"/>
      <c r="H867" s="512"/>
      <c r="I867" s="512"/>
      <c r="J867" s="512"/>
      <c r="K867" s="512"/>
      <c r="L867" s="512"/>
      <c r="M867" s="512"/>
      <c r="N867" s="512"/>
      <c r="O867" s="512"/>
      <c r="P867" s="512"/>
      <c r="Q867" s="512"/>
      <c r="R867" s="512"/>
      <c r="S867" s="512"/>
      <c r="T867" s="512"/>
      <c r="U867" s="512"/>
      <c r="V867" s="512"/>
      <c r="W867" s="512"/>
      <c r="X867" s="512"/>
      <c r="Y867" s="512"/>
      <c r="Z867" s="512"/>
      <c r="AA867" s="512"/>
      <c r="AB867" s="512"/>
      <c r="AC867" s="512"/>
      <c r="AD867" s="512"/>
      <c r="AE867" s="512"/>
      <c r="AF867" s="512"/>
      <c r="AG867" s="512"/>
      <c r="AH867" s="512"/>
      <c r="AI867" s="512"/>
      <c r="AJ867" s="512"/>
      <c r="AK867" s="512"/>
      <c r="AL867" s="512"/>
      <c r="AM867" s="512"/>
      <c r="AN867" s="512"/>
    </row>
    <row r="868" spans="1:40" ht="15.75" customHeight="1">
      <c r="A868" s="512"/>
      <c r="B868" s="512"/>
      <c r="C868" s="512"/>
      <c r="D868" s="512"/>
      <c r="E868" s="512"/>
      <c r="F868" s="512"/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/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</row>
    <row r="869" spans="1:40" ht="15.75" customHeight="1">
      <c r="A869" s="512"/>
      <c r="B869" s="512"/>
      <c r="C869" s="512"/>
      <c r="D869" s="512"/>
      <c r="E869" s="512"/>
      <c r="F869" s="512"/>
      <c r="G869" s="512"/>
      <c r="H869" s="512"/>
      <c r="I869" s="512"/>
      <c r="J869" s="512"/>
      <c r="K869" s="512"/>
      <c r="L869" s="512"/>
      <c r="M869" s="512"/>
      <c r="N869" s="512"/>
      <c r="O869" s="512"/>
      <c r="P869" s="512"/>
      <c r="Q869" s="512"/>
      <c r="R869" s="512"/>
      <c r="S869" s="512"/>
      <c r="T869" s="512"/>
      <c r="U869" s="512"/>
      <c r="V869" s="512"/>
      <c r="W869" s="512"/>
      <c r="X869" s="512"/>
      <c r="Y869" s="512"/>
      <c r="Z869" s="512"/>
      <c r="AA869" s="512"/>
      <c r="AB869" s="512"/>
      <c r="AC869" s="512"/>
      <c r="AD869" s="512"/>
      <c r="AE869" s="512"/>
      <c r="AF869" s="512"/>
      <c r="AG869" s="512"/>
      <c r="AH869" s="512"/>
      <c r="AI869" s="512"/>
      <c r="AJ869" s="512"/>
      <c r="AK869" s="512"/>
      <c r="AL869" s="512"/>
      <c r="AM869" s="512"/>
      <c r="AN869" s="512"/>
    </row>
    <row r="870" spans="1:40" ht="15.75" customHeight="1">
      <c r="A870" s="512"/>
      <c r="B870" s="512"/>
      <c r="C870" s="512"/>
      <c r="D870" s="512"/>
      <c r="E870" s="512"/>
      <c r="F870" s="512"/>
      <c r="G870" s="512"/>
      <c r="H870" s="512"/>
      <c r="I870" s="512"/>
      <c r="J870" s="512"/>
      <c r="K870" s="512"/>
      <c r="L870" s="512"/>
      <c r="M870" s="512"/>
      <c r="N870" s="512"/>
      <c r="O870" s="512"/>
      <c r="P870" s="512"/>
      <c r="Q870" s="512"/>
      <c r="R870" s="512"/>
      <c r="S870" s="512"/>
      <c r="T870" s="512"/>
      <c r="U870" s="512"/>
      <c r="V870" s="512"/>
      <c r="W870" s="512"/>
      <c r="X870" s="512"/>
      <c r="Y870" s="512"/>
      <c r="Z870" s="512"/>
      <c r="AA870" s="512"/>
      <c r="AB870" s="512"/>
      <c r="AC870" s="512"/>
      <c r="AD870" s="512"/>
      <c r="AE870" s="512"/>
      <c r="AF870" s="512"/>
      <c r="AG870" s="512"/>
      <c r="AH870" s="512"/>
      <c r="AI870" s="512"/>
      <c r="AJ870" s="512"/>
      <c r="AK870" s="512"/>
      <c r="AL870" s="512"/>
      <c r="AM870" s="512"/>
      <c r="AN870" s="512"/>
    </row>
    <row r="871" spans="1:40" ht="15.75" customHeight="1">
      <c r="A871" s="512"/>
      <c r="B871" s="512"/>
      <c r="C871" s="512"/>
      <c r="D871" s="512"/>
      <c r="E871" s="512"/>
      <c r="F871" s="512"/>
      <c r="G871" s="512"/>
      <c r="H871" s="512"/>
      <c r="I871" s="512"/>
      <c r="J871" s="512"/>
      <c r="K871" s="512"/>
      <c r="L871" s="512"/>
      <c r="M871" s="512"/>
      <c r="N871" s="512"/>
      <c r="O871" s="512"/>
      <c r="P871" s="512"/>
      <c r="Q871" s="512"/>
      <c r="R871" s="512"/>
      <c r="S871" s="512"/>
      <c r="T871" s="512"/>
      <c r="U871" s="512"/>
      <c r="V871" s="512"/>
      <c r="W871" s="512"/>
      <c r="X871" s="512"/>
      <c r="Y871" s="512"/>
      <c r="Z871" s="512"/>
      <c r="AA871" s="512"/>
      <c r="AB871" s="512"/>
      <c r="AC871" s="512"/>
      <c r="AD871" s="512"/>
      <c r="AE871" s="512"/>
      <c r="AF871" s="512"/>
      <c r="AG871" s="512"/>
      <c r="AH871" s="512"/>
      <c r="AI871" s="512"/>
      <c r="AJ871" s="512"/>
      <c r="AK871" s="512"/>
      <c r="AL871" s="512"/>
      <c r="AM871" s="512"/>
      <c r="AN871" s="512"/>
    </row>
    <row r="872" spans="1:40" ht="15.75" customHeight="1">
      <c r="A872" s="512"/>
      <c r="B872" s="512"/>
      <c r="C872" s="512"/>
      <c r="D872" s="512"/>
      <c r="E872" s="512"/>
      <c r="F872" s="512"/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/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</row>
    <row r="873" spans="1:40" ht="15.75" customHeight="1">
      <c r="A873" s="512"/>
      <c r="B873" s="512"/>
      <c r="C873" s="512"/>
      <c r="D873" s="512"/>
      <c r="E873" s="512"/>
      <c r="F873" s="512"/>
      <c r="G873" s="512"/>
      <c r="H873" s="512"/>
      <c r="I873" s="512"/>
      <c r="J873" s="512"/>
      <c r="K873" s="512"/>
      <c r="L873" s="512"/>
      <c r="M873" s="512"/>
      <c r="N873" s="512"/>
      <c r="O873" s="512"/>
      <c r="P873" s="512"/>
      <c r="Q873" s="512"/>
      <c r="R873" s="512"/>
      <c r="S873" s="512"/>
      <c r="T873" s="512"/>
      <c r="U873" s="512"/>
      <c r="V873" s="512"/>
      <c r="W873" s="512"/>
      <c r="X873" s="512"/>
      <c r="Y873" s="512"/>
      <c r="Z873" s="512"/>
      <c r="AA873" s="512"/>
      <c r="AB873" s="512"/>
      <c r="AC873" s="512"/>
      <c r="AD873" s="512"/>
      <c r="AE873" s="512"/>
      <c r="AF873" s="512"/>
      <c r="AG873" s="512"/>
      <c r="AH873" s="512"/>
      <c r="AI873" s="512"/>
      <c r="AJ873" s="512"/>
      <c r="AK873" s="512"/>
      <c r="AL873" s="512"/>
      <c r="AM873" s="512"/>
      <c r="AN873" s="512"/>
    </row>
    <row r="874" spans="1:40" ht="15.75" customHeight="1">
      <c r="A874" s="512"/>
      <c r="B874" s="512"/>
      <c r="C874" s="512"/>
      <c r="D874" s="512"/>
      <c r="E874" s="512"/>
      <c r="F874" s="512"/>
      <c r="G874" s="512"/>
      <c r="H874" s="512"/>
      <c r="I874" s="512"/>
      <c r="J874" s="512"/>
      <c r="K874" s="512"/>
      <c r="L874" s="512"/>
      <c r="M874" s="512"/>
      <c r="N874" s="512"/>
      <c r="O874" s="512"/>
      <c r="P874" s="512"/>
      <c r="Q874" s="512"/>
      <c r="R874" s="512"/>
      <c r="S874" s="512"/>
      <c r="T874" s="512"/>
      <c r="U874" s="512"/>
      <c r="V874" s="512"/>
      <c r="W874" s="512"/>
      <c r="X874" s="512"/>
      <c r="Y874" s="512"/>
      <c r="Z874" s="512"/>
      <c r="AA874" s="512"/>
      <c r="AB874" s="512"/>
      <c r="AC874" s="512"/>
      <c r="AD874" s="512"/>
      <c r="AE874" s="512"/>
      <c r="AF874" s="512"/>
      <c r="AG874" s="512"/>
      <c r="AH874" s="512"/>
      <c r="AI874" s="512"/>
      <c r="AJ874" s="512"/>
      <c r="AK874" s="512"/>
      <c r="AL874" s="512"/>
      <c r="AM874" s="512"/>
      <c r="AN874" s="512"/>
    </row>
    <row r="875" spans="1:40" ht="15.75" customHeight="1">
      <c r="A875" s="512"/>
      <c r="B875" s="512"/>
      <c r="C875" s="512"/>
      <c r="D875" s="512"/>
      <c r="E875" s="512"/>
      <c r="F875" s="512"/>
      <c r="G875" s="512"/>
      <c r="H875" s="512"/>
      <c r="I875" s="512"/>
      <c r="J875" s="512"/>
      <c r="K875" s="512"/>
      <c r="L875" s="512"/>
      <c r="M875" s="512"/>
      <c r="N875" s="512"/>
      <c r="O875" s="512"/>
      <c r="P875" s="512"/>
      <c r="Q875" s="512"/>
      <c r="R875" s="512"/>
      <c r="S875" s="512"/>
      <c r="T875" s="512"/>
      <c r="U875" s="512"/>
      <c r="V875" s="512"/>
      <c r="W875" s="512"/>
      <c r="X875" s="512"/>
      <c r="Y875" s="512"/>
      <c r="Z875" s="512"/>
      <c r="AA875" s="512"/>
      <c r="AB875" s="512"/>
      <c r="AC875" s="512"/>
      <c r="AD875" s="512"/>
      <c r="AE875" s="512"/>
      <c r="AF875" s="512"/>
      <c r="AG875" s="512"/>
      <c r="AH875" s="512"/>
      <c r="AI875" s="512"/>
      <c r="AJ875" s="512"/>
      <c r="AK875" s="512"/>
      <c r="AL875" s="512"/>
      <c r="AM875" s="512"/>
      <c r="AN875" s="512"/>
    </row>
    <row r="876" spans="1:40" ht="15.75" customHeight="1">
      <c r="A876" s="512"/>
      <c r="B876" s="512"/>
      <c r="C876" s="512"/>
      <c r="D876" s="512"/>
      <c r="E876" s="512"/>
      <c r="F876" s="512"/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/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</row>
    <row r="877" spans="1:40" ht="15.75" customHeight="1">
      <c r="A877" s="512"/>
      <c r="B877" s="512"/>
      <c r="C877" s="512"/>
      <c r="D877" s="512"/>
      <c r="E877" s="512"/>
      <c r="F877" s="512"/>
      <c r="G877" s="512"/>
      <c r="H877" s="512"/>
      <c r="I877" s="512"/>
      <c r="J877" s="512"/>
      <c r="K877" s="512"/>
      <c r="L877" s="512"/>
      <c r="M877" s="512"/>
      <c r="N877" s="512"/>
      <c r="O877" s="512"/>
      <c r="P877" s="512"/>
      <c r="Q877" s="512"/>
      <c r="R877" s="512"/>
      <c r="S877" s="512"/>
      <c r="T877" s="512"/>
      <c r="U877" s="512"/>
      <c r="V877" s="512"/>
      <c r="W877" s="512"/>
      <c r="X877" s="512"/>
      <c r="Y877" s="512"/>
      <c r="Z877" s="512"/>
      <c r="AA877" s="512"/>
      <c r="AB877" s="512"/>
      <c r="AC877" s="512"/>
      <c r="AD877" s="512"/>
      <c r="AE877" s="512"/>
      <c r="AF877" s="512"/>
      <c r="AG877" s="512"/>
      <c r="AH877" s="512"/>
      <c r="AI877" s="512"/>
      <c r="AJ877" s="512"/>
      <c r="AK877" s="512"/>
      <c r="AL877" s="512"/>
      <c r="AM877" s="512"/>
      <c r="AN877" s="512"/>
    </row>
    <row r="878" spans="1:40" ht="15.75" customHeight="1">
      <c r="A878" s="512"/>
      <c r="B878" s="512"/>
      <c r="C878" s="512"/>
      <c r="D878" s="512"/>
      <c r="E878" s="512"/>
      <c r="F878" s="512"/>
      <c r="G878" s="512"/>
      <c r="H878" s="512"/>
      <c r="I878" s="512"/>
      <c r="J878" s="512"/>
      <c r="K878" s="512"/>
      <c r="L878" s="512"/>
      <c r="M878" s="512"/>
      <c r="N878" s="512"/>
      <c r="O878" s="512"/>
      <c r="P878" s="512"/>
      <c r="Q878" s="512"/>
      <c r="R878" s="512"/>
      <c r="S878" s="512"/>
      <c r="T878" s="512"/>
      <c r="U878" s="512"/>
      <c r="V878" s="512"/>
      <c r="W878" s="512"/>
      <c r="X878" s="512"/>
      <c r="Y878" s="512"/>
      <c r="Z878" s="512"/>
      <c r="AA878" s="512"/>
      <c r="AB878" s="512"/>
      <c r="AC878" s="512"/>
      <c r="AD878" s="512"/>
      <c r="AE878" s="512"/>
      <c r="AF878" s="512"/>
      <c r="AG878" s="512"/>
      <c r="AH878" s="512"/>
      <c r="AI878" s="512"/>
      <c r="AJ878" s="512"/>
      <c r="AK878" s="512"/>
      <c r="AL878" s="512"/>
      <c r="AM878" s="512"/>
      <c r="AN878" s="512"/>
    </row>
    <row r="879" spans="1:40" ht="15.75" customHeight="1">
      <c r="A879" s="512"/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2"/>
      <c r="Z879" s="512"/>
      <c r="AA879" s="512"/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</row>
    <row r="880" spans="1:40" ht="15.75" customHeight="1">
      <c r="A880" s="512"/>
      <c r="B880" s="512"/>
      <c r="C880" s="512"/>
      <c r="D880" s="512"/>
      <c r="E880" s="512"/>
      <c r="F880" s="512"/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/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</row>
    <row r="881" spans="1:40" ht="15.75" customHeight="1">
      <c r="A881" s="512"/>
      <c r="B881" s="512"/>
      <c r="C881" s="512"/>
      <c r="D881" s="512"/>
      <c r="E881" s="512"/>
      <c r="F881" s="512"/>
      <c r="G881" s="512"/>
      <c r="H881" s="512"/>
      <c r="I881" s="512"/>
      <c r="J881" s="512"/>
      <c r="K881" s="512"/>
      <c r="L881" s="512"/>
      <c r="M881" s="512"/>
      <c r="N881" s="512"/>
      <c r="O881" s="512"/>
      <c r="P881" s="512"/>
      <c r="Q881" s="512"/>
      <c r="R881" s="512"/>
      <c r="S881" s="512"/>
      <c r="T881" s="512"/>
      <c r="U881" s="512"/>
      <c r="V881" s="512"/>
      <c r="W881" s="512"/>
      <c r="X881" s="512"/>
      <c r="Y881" s="512"/>
      <c r="Z881" s="512"/>
      <c r="AA881" s="512"/>
      <c r="AB881" s="512"/>
      <c r="AC881" s="512"/>
      <c r="AD881" s="512"/>
      <c r="AE881" s="512"/>
      <c r="AF881" s="512"/>
      <c r="AG881" s="512"/>
      <c r="AH881" s="512"/>
      <c r="AI881" s="512"/>
      <c r="AJ881" s="512"/>
      <c r="AK881" s="512"/>
      <c r="AL881" s="512"/>
      <c r="AM881" s="512"/>
      <c r="AN881" s="512"/>
    </row>
    <row r="882" spans="1:40" ht="15.75" customHeight="1">
      <c r="A882" s="512"/>
      <c r="B882" s="512"/>
      <c r="C882" s="512"/>
      <c r="D882" s="512"/>
      <c r="E882" s="512"/>
      <c r="F882" s="512"/>
      <c r="G882" s="512"/>
      <c r="H882" s="512"/>
      <c r="I882" s="512"/>
      <c r="J882" s="512"/>
      <c r="K882" s="512"/>
      <c r="L882" s="512"/>
      <c r="M882" s="512"/>
      <c r="N882" s="512"/>
      <c r="O882" s="512"/>
      <c r="P882" s="512"/>
      <c r="Q882" s="512"/>
      <c r="R882" s="512"/>
      <c r="S882" s="512"/>
      <c r="T882" s="512"/>
      <c r="U882" s="512"/>
      <c r="V882" s="512"/>
      <c r="W882" s="512"/>
      <c r="X882" s="512"/>
      <c r="Y882" s="512"/>
      <c r="Z882" s="512"/>
      <c r="AA882" s="512"/>
      <c r="AB882" s="512"/>
      <c r="AC882" s="512"/>
      <c r="AD882" s="512"/>
      <c r="AE882" s="512"/>
      <c r="AF882" s="512"/>
      <c r="AG882" s="512"/>
      <c r="AH882" s="512"/>
      <c r="AI882" s="512"/>
      <c r="AJ882" s="512"/>
      <c r="AK882" s="512"/>
      <c r="AL882" s="512"/>
      <c r="AM882" s="512"/>
      <c r="AN882" s="512"/>
    </row>
    <row r="883" spans="1:40" ht="15.75" customHeight="1">
      <c r="A883" s="512"/>
      <c r="B883" s="512"/>
      <c r="C883" s="512"/>
      <c r="D883" s="512"/>
      <c r="E883" s="512"/>
      <c r="F883" s="512"/>
      <c r="G883" s="512"/>
      <c r="H883" s="512"/>
      <c r="I883" s="512"/>
      <c r="J883" s="512"/>
      <c r="K883" s="512"/>
      <c r="L883" s="512"/>
      <c r="M883" s="512"/>
      <c r="N883" s="512"/>
      <c r="O883" s="512"/>
      <c r="P883" s="512"/>
      <c r="Q883" s="512"/>
      <c r="R883" s="512"/>
      <c r="S883" s="512"/>
      <c r="T883" s="512"/>
      <c r="U883" s="512"/>
      <c r="V883" s="512"/>
      <c r="W883" s="512"/>
      <c r="X883" s="512"/>
      <c r="Y883" s="512"/>
      <c r="Z883" s="512"/>
      <c r="AA883" s="512"/>
      <c r="AB883" s="512"/>
      <c r="AC883" s="512"/>
      <c r="AD883" s="512"/>
      <c r="AE883" s="512"/>
      <c r="AF883" s="512"/>
      <c r="AG883" s="512"/>
      <c r="AH883" s="512"/>
      <c r="AI883" s="512"/>
      <c r="AJ883" s="512"/>
      <c r="AK883" s="512"/>
      <c r="AL883" s="512"/>
      <c r="AM883" s="512"/>
      <c r="AN883" s="512"/>
    </row>
    <row r="884" spans="1:40" ht="15.75" customHeight="1">
      <c r="A884" s="512"/>
      <c r="B884" s="512"/>
      <c r="C884" s="512"/>
      <c r="D884" s="512"/>
      <c r="E884" s="512"/>
      <c r="F884" s="512"/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/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</row>
    <row r="885" spans="1:40" ht="15.75" customHeight="1">
      <c r="A885" s="512"/>
      <c r="B885" s="512"/>
      <c r="C885" s="512"/>
      <c r="D885" s="512"/>
      <c r="E885" s="512"/>
      <c r="F885" s="512"/>
      <c r="G885" s="512"/>
      <c r="H885" s="512"/>
      <c r="I885" s="512"/>
      <c r="J885" s="512"/>
      <c r="K885" s="512"/>
      <c r="L885" s="512"/>
      <c r="M885" s="512"/>
      <c r="N885" s="512"/>
      <c r="O885" s="512"/>
      <c r="P885" s="512"/>
      <c r="Q885" s="512"/>
      <c r="R885" s="512"/>
      <c r="S885" s="512"/>
      <c r="T885" s="512"/>
      <c r="U885" s="512"/>
      <c r="V885" s="512"/>
      <c r="W885" s="512"/>
      <c r="X885" s="512"/>
      <c r="Y885" s="512"/>
      <c r="Z885" s="512"/>
      <c r="AA885" s="512"/>
      <c r="AB885" s="512"/>
      <c r="AC885" s="512"/>
      <c r="AD885" s="512"/>
      <c r="AE885" s="512"/>
      <c r="AF885" s="512"/>
      <c r="AG885" s="512"/>
      <c r="AH885" s="512"/>
      <c r="AI885" s="512"/>
      <c r="AJ885" s="512"/>
      <c r="AK885" s="512"/>
      <c r="AL885" s="512"/>
      <c r="AM885" s="512"/>
      <c r="AN885" s="512"/>
    </row>
    <row r="886" spans="1:40" ht="15.75" customHeight="1">
      <c r="A886" s="512"/>
      <c r="B886" s="512"/>
      <c r="C886" s="512"/>
      <c r="D886" s="512"/>
      <c r="E886" s="512"/>
      <c r="F886" s="512"/>
      <c r="G886" s="512"/>
      <c r="H886" s="512"/>
      <c r="I886" s="512"/>
      <c r="J886" s="512"/>
      <c r="K886" s="512"/>
      <c r="L886" s="512"/>
      <c r="M886" s="512"/>
      <c r="N886" s="512"/>
      <c r="O886" s="512"/>
      <c r="P886" s="512"/>
      <c r="Q886" s="512"/>
      <c r="R886" s="512"/>
      <c r="S886" s="512"/>
      <c r="T886" s="512"/>
      <c r="U886" s="512"/>
      <c r="V886" s="512"/>
      <c r="W886" s="512"/>
      <c r="X886" s="512"/>
      <c r="Y886" s="512"/>
      <c r="Z886" s="512"/>
      <c r="AA886" s="512"/>
      <c r="AB886" s="512"/>
      <c r="AC886" s="512"/>
      <c r="AD886" s="512"/>
      <c r="AE886" s="512"/>
      <c r="AF886" s="512"/>
      <c r="AG886" s="512"/>
      <c r="AH886" s="512"/>
      <c r="AI886" s="512"/>
      <c r="AJ886" s="512"/>
      <c r="AK886" s="512"/>
      <c r="AL886" s="512"/>
      <c r="AM886" s="512"/>
      <c r="AN886" s="512"/>
    </row>
    <row r="887" spans="1:40" ht="15.75" customHeight="1">
      <c r="A887" s="512"/>
      <c r="B887" s="512"/>
      <c r="C887" s="512"/>
      <c r="D887" s="512"/>
      <c r="E887" s="512"/>
      <c r="F887" s="512"/>
      <c r="G887" s="512"/>
      <c r="H887" s="512"/>
      <c r="I887" s="512"/>
      <c r="J887" s="512"/>
      <c r="K887" s="512"/>
      <c r="L887" s="512"/>
      <c r="M887" s="512"/>
      <c r="N887" s="512"/>
      <c r="O887" s="512"/>
      <c r="P887" s="512"/>
      <c r="Q887" s="512"/>
      <c r="R887" s="512"/>
      <c r="S887" s="512"/>
      <c r="T887" s="512"/>
      <c r="U887" s="512"/>
      <c r="V887" s="512"/>
      <c r="W887" s="512"/>
      <c r="X887" s="512"/>
      <c r="Y887" s="512"/>
      <c r="Z887" s="512"/>
      <c r="AA887" s="512"/>
      <c r="AB887" s="512"/>
      <c r="AC887" s="512"/>
      <c r="AD887" s="512"/>
      <c r="AE887" s="512"/>
      <c r="AF887" s="512"/>
      <c r="AG887" s="512"/>
      <c r="AH887" s="512"/>
      <c r="AI887" s="512"/>
      <c r="AJ887" s="512"/>
      <c r="AK887" s="512"/>
      <c r="AL887" s="512"/>
      <c r="AM887" s="512"/>
      <c r="AN887" s="512"/>
    </row>
    <row r="888" spans="1:40" ht="15.75" customHeight="1">
      <c r="A888" s="512"/>
      <c r="B888" s="512"/>
      <c r="C888" s="512"/>
      <c r="D888" s="512"/>
      <c r="E888" s="512"/>
      <c r="F888" s="512"/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/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</row>
    <row r="889" spans="1:40" ht="15.75" customHeight="1">
      <c r="A889" s="512"/>
      <c r="B889" s="512"/>
      <c r="C889" s="512"/>
      <c r="D889" s="512"/>
      <c r="E889" s="512"/>
      <c r="F889" s="512"/>
      <c r="G889" s="512"/>
      <c r="H889" s="512"/>
      <c r="I889" s="512"/>
      <c r="J889" s="512"/>
      <c r="K889" s="512"/>
      <c r="L889" s="512"/>
      <c r="M889" s="512"/>
      <c r="N889" s="512"/>
      <c r="O889" s="512"/>
      <c r="P889" s="512"/>
      <c r="Q889" s="512"/>
      <c r="R889" s="512"/>
      <c r="S889" s="512"/>
      <c r="T889" s="512"/>
      <c r="U889" s="512"/>
      <c r="V889" s="512"/>
      <c r="W889" s="512"/>
      <c r="X889" s="512"/>
      <c r="Y889" s="512"/>
      <c r="Z889" s="512"/>
      <c r="AA889" s="512"/>
      <c r="AB889" s="512"/>
      <c r="AC889" s="512"/>
      <c r="AD889" s="512"/>
      <c r="AE889" s="512"/>
      <c r="AF889" s="512"/>
      <c r="AG889" s="512"/>
      <c r="AH889" s="512"/>
      <c r="AI889" s="512"/>
      <c r="AJ889" s="512"/>
      <c r="AK889" s="512"/>
      <c r="AL889" s="512"/>
      <c r="AM889" s="512"/>
      <c r="AN889" s="512"/>
    </row>
    <row r="890" spans="1:40" ht="15.75" customHeight="1">
      <c r="A890" s="512"/>
      <c r="B890" s="512"/>
      <c r="C890" s="512"/>
      <c r="D890" s="512"/>
      <c r="E890" s="512"/>
      <c r="F890" s="512"/>
      <c r="G890" s="512"/>
      <c r="H890" s="512"/>
      <c r="I890" s="512"/>
      <c r="J890" s="512"/>
      <c r="K890" s="512"/>
      <c r="L890" s="512"/>
      <c r="M890" s="512"/>
      <c r="N890" s="512"/>
      <c r="O890" s="512"/>
      <c r="P890" s="512"/>
      <c r="Q890" s="512"/>
      <c r="R890" s="512"/>
      <c r="S890" s="512"/>
      <c r="T890" s="512"/>
      <c r="U890" s="512"/>
      <c r="V890" s="512"/>
      <c r="W890" s="512"/>
      <c r="X890" s="512"/>
      <c r="Y890" s="512"/>
      <c r="Z890" s="512"/>
      <c r="AA890" s="512"/>
      <c r="AB890" s="512"/>
      <c r="AC890" s="512"/>
      <c r="AD890" s="512"/>
      <c r="AE890" s="512"/>
      <c r="AF890" s="512"/>
      <c r="AG890" s="512"/>
      <c r="AH890" s="512"/>
      <c r="AI890" s="512"/>
      <c r="AJ890" s="512"/>
      <c r="AK890" s="512"/>
      <c r="AL890" s="512"/>
      <c r="AM890" s="512"/>
      <c r="AN890" s="512"/>
    </row>
    <row r="891" spans="1:40" ht="15.75" customHeight="1">
      <c r="A891" s="512"/>
      <c r="B891" s="512"/>
      <c r="C891" s="512"/>
      <c r="D891" s="512"/>
      <c r="E891" s="512"/>
      <c r="F891" s="512"/>
      <c r="G891" s="512"/>
      <c r="H891" s="512"/>
      <c r="I891" s="512"/>
      <c r="J891" s="512"/>
      <c r="K891" s="512"/>
      <c r="L891" s="512"/>
      <c r="M891" s="512"/>
      <c r="N891" s="512"/>
      <c r="O891" s="512"/>
      <c r="P891" s="512"/>
      <c r="Q891" s="512"/>
      <c r="R891" s="512"/>
      <c r="S891" s="512"/>
      <c r="T891" s="512"/>
      <c r="U891" s="512"/>
      <c r="V891" s="512"/>
      <c r="W891" s="512"/>
      <c r="X891" s="512"/>
      <c r="Y891" s="512"/>
      <c r="Z891" s="512"/>
      <c r="AA891" s="512"/>
      <c r="AB891" s="512"/>
      <c r="AC891" s="512"/>
      <c r="AD891" s="512"/>
      <c r="AE891" s="512"/>
      <c r="AF891" s="512"/>
      <c r="AG891" s="512"/>
      <c r="AH891" s="512"/>
      <c r="AI891" s="512"/>
      <c r="AJ891" s="512"/>
      <c r="AK891" s="512"/>
      <c r="AL891" s="512"/>
      <c r="AM891" s="512"/>
      <c r="AN891" s="512"/>
    </row>
    <row r="892" spans="1:40" ht="15.75" customHeight="1">
      <c r="A892" s="512"/>
      <c r="B892" s="512"/>
      <c r="C892" s="512"/>
      <c r="D892" s="512"/>
      <c r="E892" s="512"/>
      <c r="F892" s="512"/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/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</row>
    <row r="893" spans="1:40" ht="15.75" customHeight="1">
      <c r="A893" s="512"/>
      <c r="B893" s="512"/>
      <c r="C893" s="512"/>
      <c r="D893" s="512"/>
      <c r="E893" s="512"/>
      <c r="F893" s="512"/>
      <c r="G893" s="512"/>
      <c r="H893" s="512"/>
      <c r="I893" s="512"/>
      <c r="J893" s="512"/>
      <c r="K893" s="512"/>
      <c r="L893" s="512"/>
      <c r="M893" s="512"/>
      <c r="N893" s="512"/>
      <c r="O893" s="512"/>
      <c r="P893" s="512"/>
      <c r="Q893" s="512"/>
      <c r="R893" s="512"/>
      <c r="S893" s="512"/>
      <c r="T893" s="512"/>
      <c r="U893" s="512"/>
      <c r="V893" s="512"/>
      <c r="W893" s="512"/>
      <c r="X893" s="512"/>
      <c r="Y893" s="512"/>
      <c r="Z893" s="512"/>
      <c r="AA893" s="512"/>
      <c r="AB893" s="512"/>
      <c r="AC893" s="512"/>
      <c r="AD893" s="512"/>
      <c r="AE893" s="512"/>
      <c r="AF893" s="512"/>
      <c r="AG893" s="512"/>
      <c r="AH893" s="512"/>
      <c r="AI893" s="512"/>
      <c r="AJ893" s="512"/>
      <c r="AK893" s="512"/>
      <c r="AL893" s="512"/>
      <c r="AM893" s="512"/>
      <c r="AN893" s="512"/>
    </row>
    <row r="894" spans="1:40" ht="15.75" customHeight="1">
      <c r="A894" s="512"/>
      <c r="B894" s="512"/>
      <c r="C894" s="512"/>
      <c r="D894" s="512"/>
      <c r="E894" s="512"/>
      <c r="F894" s="512"/>
      <c r="G894" s="512"/>
      <c r="H894" s="512"/>
      <c r="I894" s="512"/>
      <c r="J894" s="512"/>
      <c r="K894" s="512"/>
      <c r="L894" s="512"/>
      <c r="M894" s="512"/>
      <c r="N894" s="512"/>
      <c r="O894" s="512"/>
      <c r="P894" s="512"/>
      <c r="Q894" s="512"/>
      <c r="R894" s="512"/>
      <c r="S894" s="512"/>
      <c r="T894" s="512"/>
      <c r="U894" s="512"/>
      <c r="V894" s="512"/>
      <c r="W894" s="512"/>
      <c r="X894" s="512"/>
      <c r="Y894" s="512"/>
      <c r="Z894" s="512"/>
      <c r="AA894" s="512"/>
      <c r="AB894" s="512"/>
      <c r="AC894" s="512"/>
      <c r="AD894" s="512"/>
      <c r="AE894" s="512"/>
      <c r="AF894" s="512"/>
      <c r="AG894" s="512"/>
      <c r="AH894" s="512"/>
      <c r="AI894" s="512"/>
      <c r="AJ894" s="512"/>
      <c r="AK894" s="512"/>
      <c r="AL894" s="512"/>
      <c r="AM894" s="512"/>
      <c r="AN894" s="512"/>
    </row>
    <row r="895" spans="1:40" ht="15.75" customHeight="1">
      <c r="A895" s="512"/>
      <c r="B895" s="512"/>
      <c r="C895" s="512"/>
      <c r="D895" s="512"/>
      <c r="E895" s="512"/>
      <c r="F895" s="512"/>
      <c r="G895" s="512"/>
      <c r="H895" s="512"/>
      <c r="I895" s="512"/>
      <c r="J895" s="512"/>
      <c r="K895" s="512"/>
      <c r="L895" s="512"/>
      <c r="M895" s="512"/>
      <c r="N895" s="512"/>
      <c r="O895" s="512"/>
      <c r="P895" s="512"/>
      <c r="Q895" s="512"/>
      <c r="R895" s="512"/>
      <c r="S895" s="512"/>
      <c r="T895" s="512"/>
      <c r="U895" s="512"/>
      <c r="V895" s="512"/>
      <c r="W895" s="512"/>
      <c r="X895" s="512"/>
      <c r="Y895" s="512"/>
      <c r="Z895" s="512"/>
      <c r="AA895" s="512"/>
      <c r="AB895" s="512"/>
      <c r="AC895" s="512"/>
      <c r="AD895" s="512"/>
      <c r="AE895" s="512"/>
      <c r="AF895" s="512"/>
      <c r="AG895" s="512"/>
      <c r="AH895" s="512"/>
      <c r="AI895" s="512"/>
      <c r="AJ895" s="512"/>
      <c r="AK895" s="512"/>
      <c r="AL895" s="512"/>
      <c r="AM895" s="512"/>
      <c r="AN895" s="512"/>
    </row>
    <row r="896" spans="1:40" ht="15.75" customHeight="1">
      <c r="A896" s="512"/>
      <c r="B896" s="512"/>
      <c r="C896" s="512"/>
      <c r="D896" s="512"/>
      <c r="E896" s="512"/>
      <c r="F896" s="512"/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/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</row>
    <row r="897" spans="1:40" ht="15.75" customHeight="1">
      <c r="A897" s="512"/>
      <c r="B897" s="512"/>
      <c r="C897" s="512"/>
      <c r="D897" s="512"/>
      <c r="E897" s="512"/>
      <c r="F897" s="512"/>
      <c r="G897" s="512"/>
      <c r="H897" s="512"/>
      <c r="I897" s="512"/>
      <c r="J897" s="512"/>
      <c r="K897" s="512"/>
      <c r="L897" s="512"/>
      <c r="M897" s="512"/>
      <c r="N897" s="512"/>
      <c r="O897" s="512"/>
      <c r="P897" s="512"/>
      <c r="Q897" s="512"/>
      <c r="R897" s="512"/>
      <c r="S897" s="512"/>
      <c r="T897" s="512"/>
      <c r="U897" s="512"/>
      <c r="V897" s="512"/>
      <c r="W897" s="512"/>
      <c r="X897" s="512"/>
      <c r="Y897" s="512"/>
      <c r="Z897" s="512"/>
      <c r="AA897" s="512"/>
      <c r="AB897" s="512"/>
      <c r="AC897" s="512"/>
      <c r="AD897" s="512"/>
      <c r="AE897" s="512"/>
      <c r="AF897" s="512"/>
      <c r="AG897" s="512"/>
      <c r="AH897" s="512"/>
      <c r="AI897" s="512"/>
      <c r="AJ897" s="512"/>
      <c r="AK897" s="512"/>
      <c r="AL897" s="512"/>
      <c r="AM897" s="512"/>
      <c r="AN897" s="512"/>
    </row>
    <row r="898" spans="1:40" ht="15.75" customHeight="1">
      <c r="A898" s="512"/>
      <c r="B898" s="512"/>
      <c r="C898" s="512"/>
      <c r="D898" s="512"/>
      <c r="E898" s="512"/>
      <c r="F898" s="512"/>
      <c r="G898" s="512"/>
      <c r="H898" s="512"/>
      <c r="I898" s="512"/>
      <c r="J898" s="512"/>
      <c r="K898" s="512"/>
      <c r="L898" s="512"/>
      <c r="M898" s="512"/>
      <c r="N898" s="512"/>
      <c r="O898" s="512"/>
      <c r="P898" s="512"/>
      <c r="Q898" s="512"/>
      <c r="R898" s="512"/>
      <c r="S898" s="512"/>
      <c r="T898" s="512"/>
      <c r="U898" s="512"/>
      <c r="V898" s="512"/>
      <c r="W898" s="512"/>
      <c r="X898" s="512"/>
      <c r="Y898" s="512"/>
      <c r="Z898" s="512"/>
      <c r="AA898" s="512"/>
      <c r="AB898" s="512"/>
      <c r="AC898" s="512"/>
      <c r="AD898" s="512"/>
      <c r="AE898" s="512"/>
      <c r="AF898" s="512"/>
      <c r="AG898" s="512"/>
      <c r="AH898" s="512"/>
      <c r="AI898" s="512"/>
      <c r="AJ898" s="512"/>
      <c r="AK898" s="512"/>
      <c r="AL898" s="512"/>
      <c r="AM898" s="512"/>
      <c r="AN898" s="512"/>
    </row>
    <row r="899" spans="1:40" ht="15.75" customHeight="1">
      <c r="A899" s="512"/>
      <c r="B899" s="512"/>
      <c r="C899" s="512"/>
      <c r="D899" s="512"/>
      <c r="E899" s="512"/>
      <c r="F899" s="512"/>
      <c r="G899" s="512"/>
      <c r="H899" s="512"/>
      <c r="I899" s="512"/>
      <c r="J899" s="512"/>
      <c r="K899" s="512"/>
      <c r="L899" s="512"/>
      <c r="M899" s="512"/>
      <c r="N899" s="512"/>
      <c r="O899" s="512"/>
      <c r="P899" s="512"/>
      <c r="Q899" s="512"/>
      <c r="R899" s="512"/>
      <c r="S899" s="512"/>
      <c r="T899" s="512"/>
      <c r="U899" s="512"/>
      <c r="V899" s="512"/>
      <c r="W899" s="512"/>
      <c r="X899" s="512"/>
      <c r="Y899" s="512"/>
      <c r="Z899" s="512"/>
      <c r="AA899" s="512"/>
      <c r="AB899" s="512"/>
      <c r="AC899" s="512"/>
      <c r="AD899" s="512"/>
      <c r="AE899" s="512"/>
      <c r="AF899" s="512"/>
      <c r="AG899" s="512"/>
      <c r="AH899" s="512"/>
      <c r="AI899" s="512"/>
      <c r="AJ899" s="512"/>
      <c r="AK899" s="512"/>
      <c r="AL899" s="512"/>
      <c r="AM899" s="512"/>
      <c r="AN899" s="512"/>
    </row>
    <row r="900" spans="1:40" ht="15.75" customHeight="1">
      <c r="A900" s="512"/>
      <c r="B900" s="512"/>
      <c r="C900" s="512"/>
      <c r="D900" s="512"/>
      <c r="E900" s="512"/>
      <c r="F900" s="512"/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/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</row>
    <row r="901" spans="1:40" ht="15.75" customHeight="1">
      <c r="A901" s="512"/>
      <c r="B901" s="512"/>
      <c r="C901" s="512"/>
      <c r="D901" s="512"/>
      <c r="E901" s="512"/>
      <c r="F901" s="512"/>
      <c r="G901" s="512"/>
      <c r="H901" s="512"/>
      <c r="I901" s="512"/>
      <c r="J901" s="512"/>
      <c r="K901" s="512"/>
      <c r="L901" s="512"/>
      <c r="M901" s="512"/>
      <c r="N901" s="512"/>
      <c r="O901" s="512"/>
      <c r="P901" s="512"/>
      <c r="Q901" s="512"/>
      <c r="R901" s="512"/>
      <c r="S901" s="512"/>
      <c r="T901" s="512"/>
      <c r="U901" s="512"/>
      <c r="V901" s="512"/>
      <c r="W901" s="512"/>
      <c r="X901" s="512"/>
      <c r="Y901" s="512"/>
      <c r="Z901" s="512"/>
      <c r="AA901" s="512"/>
      <c r="AB901" s="512"/>
      <c r="AC901" s="512"/>
      <c r="AD901" s="512"/>
      <c r="AE901" s="512"/>
      <c r="AF901" s="512"/>
      <c r="AG901" s="512"/>
      <c r="AH901" s="512"/>
      <c r="AI901" s="512"/>
      <c r="AJ901" s="512"/>
      <c r="AK901" s="512"/>
      <c r="AL901" s="512"/>
      <c r="AM901" s="512"/>
      <c r="AN901" s="512"/>
    </row>
    <row r="902" spans="1:40" ht="15.75" customHeight="1">
      <c r="A902" s="512"/>
      <c r="B902" s="512"/>
      <c r="C902" s="512"/>
      <c r="D902" s="512"/>
      <c r="E902" s="512"/>
      <c r="F902" s="512"/>
      <c r="G902" s="512"/>
      <c r="H902" s="512"/>
      <c r="I902" s="512"/>
      <c r="J902" s="512"/>
      <c r="K902" s="512"/>
      <c r="L902" s="512"/>
      <c r="M902" s="512"/>
      <c r="N902" s="512"/>
      <c r="O902" s="512"/>
      <c r="P902" s="512"/>
      <c r="Q902" s="512"/>
      <c r="R902" s="512"/>
      <c r="S902" s="512"/>
      <c r="T902" s="512"/>
      <c r="U902" s="512"/>
      <c r="V902" s="512"/>
      <c r="W902" s="512"/>
      <c r="X902" s="512"/>
      <c r="Y902" s="512"/>
      <c r="Z902" s="512"/>
      <c r="AA902" s="512"/>
      <c r="AB902" s="512"/>
      <c r="AC902" s="512"/>
      <c r="AD902" s="512"/>
      <c r="AE902" s="512"/>
      <c r="AF902" s="512"/>
      <c r="AG902" s="512"/>
      <c r="AH902" s="512"/>
      <c r="AI902" s="512"/>
      <c r="AJ902" s="512"/>
      <c r="AK902" s="512"/>
      <c r="AL902" s="512"/>
      <c r="AM902" s="512"/>
      <c r="AN902" s="512"/>
    </row>
    <row r="903" spans="1:40" ht="15.75" customHeight="1">
      <c r="A903" s="512"/>
      <c r="B903" s="512"/>
      <c r="C903" s="512"/>
      <c r="D903" s="512"/>
      <c r="E903" s="512"/>
      <c r="F903" s="512"/>
      <c r="G903" s="512"/>
      <c r="H903" s="512"/>
      <c r="I903" s="512"/>
      <c r="J903" s="512"/>
      <c r="K903" s="512"/>
      <c r="L903" s="512"/>
      <c r="M903" s="512"/>
      <c r="N903" s="512"/>
      <c r="O903" s="512"/>
      <c r="P903" s="512"/>
      <c r="Q903" s="512"/>
      <c r="R903" s="512"/>
      <c r="S903" s="512"/>
      <c r="T903" s="512"/>
      <c r="U903" s="512"/>
      <c r="V903" s="512"/>
      <c r="W903" s="512"/>
      <c r="X903" s="512"/>
      <c r="Y903" s="512"/>
      <c r="Z903" s="512"/>
      <c r="AA903" s="512"/>
      <c r="AB903" s="512"/>
      <c r="AC903" s="512"/>
      <c r="AD903" s="512"/>
      <c r="AE903" s="512"/>
      <c r="AF903" s="512"/>
      <c r="AG903" s="512"/>
      <c r="AH903" s="512"/>
      <c r="AI903" s="512"/>
      <c r="AJ903" s="512"/>
      <c r="AK903" s="512"/>
      <c r="AL903" s="512"/>
      <c r="AM903" s="512"/>
      <c r="AN903" s="512"/>
    </row>
    <row r="904" spans="1:40" ht="15.75" customHeight="1">
      <c r="A904" s="512"/>
      <c r="B904" s="512"/>
      <c r="C904" s="512"/>
      <c r="D904" s="512"/>
      <c r="E904" s="512"/>
      <c r="F904" s="512"/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/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</row>
    <row r="905" spans="1:40" ht="15.75" customHeight="1">
      <c r="A905" s="512"/>
      <c r="B905" s="512"/>
      <c r="C905" s="512"/>
      <c r="D905" s="512"/>
      <c r="E905" s="512"/>
      <c r="F905" s="512"/>
      <c r="G905" s="512"/>
      <c r="H905" s="512"/>
      <c r="I905" s="512"/>
      <c r="J905" s="512"/>
      <c r="K905" s="512"/>
      <c r="L905" s="512"/>
      <c r="M905" s="512"/>
      <c r="N905" s="512"/>
      <c r="O905" s="512"/>
      <c r="P905" s="512"/>
      <c r="Q905" s="512"/>
      <c r="R905" s="512"/>
      <c r="S905" s="512"/>
      <c r="T905" s="512"/>
      <c r="U905" s="512"/>
      <c r="V905" s="512"/>
      <c r="W905" s="512"/>
      <c r="X905" s="512"/>
      <c r="Y905" s="512"/>
      <c r="Z905" s="512"/>
      <c r="AA905" s="512"/>
      <c r="AB905" s="512"/>
      <c r="AC905" s="512"/>
      <c r="AD905" s="512"/>
      <c r="AE905" s="512"/>
      <c r="AF905" s="512"/>
      <c r="AG905" s="512"/>
      <c r="AH905" s="512"/>
      <c r="AI905" s="512"/>
      <c r="AJ905" s="512"/>
      <c r="AK905" s="512"/>
      <c r="AL905" s="512"/>
      <c r="AM905" s="512"/>
      <c r="AN905" s="512"/>
    </row>
    <row r="906" spans="1:40" ht="15.75" customHeight="1">
      <c r="A906" s="512"/>
      <c r="B906" s="512"/>
      <c r="C906" s="512"/>
      <c r="D906" s="512"/>
      <c r="E906" s="512"/>
      <c r="F906" s="512"/>
      <c r="G906" s="512"/>
      <c r="H906" s="512"/>
      <c r="I906" s="512"/>
      <c r="J906" s="512"/>
      <c r="K906" s="512"/>
      <c r="L906" s="512"/>
      <c r="M906" s="512"/>
      <c r="N906" s="512"/>
      <c r="O906" s="512"/>
      <c r="P906" s="512"/>
      <c r="Q906" s="512"/>
      <c r="R906" s="512"/>
      <c r="S906" s="512"/>
      <c r="T906" s="512"/>
      <c r="U906" s="512"/>
      <c r="V906" s="512"/>
      <c r="W906" s="512"/>
      <c r="X906" s="512"/>
      <c r="Y906" s="512"/>
      <c r="Z906" s="512"/>
      <c r="AA906" s="512"/>
      <c r="AB906" s="512"/>
      <c r="AC906" s="512"/>
      <c r="AD906" s="512"/>
      <c r="AE906" s="512"/>
      <c r="AF906" s="512"/>
      <c r="AG906" s="512"/>
      <c r="AH906" s="512"/>
      <c r="AI906" s="512"/>
      <c r="AJ906" s="512"/>
      <c r="AK906" s="512"/>
      <c r="AL906" s="512"/>
      <c r="AM906" s="512"/>
      <c r="AN906" s="512"/>
    </row>
    <row r="907" spans="1:40" ht="15.75" customHeight="1">
      <c r="A907" s="512"/>
      <c r="B907" s="512"/>
      <c r="C907" s="512"/>
      <c r="D907" s="512"/>
      <c r="E907" s="512"/>
      <c r="F907" s="512"/>
      <c r="G907" s="512"/>
      <c r="H907" s="512"/>
      <c r="I907" s="512"/>
      <c r="J907" s="512"/>
      <c r="K907" s="512"/>
      <c r="L907" s="512"/>
      <c r="M907" s="512"/>
      <c r="N907" s="512"/>
      <c r="O907" s="512"/>
      <c r="P907" s="512"/>
      <c r="Q907" s="512"/>
      <c r="R907" s="512"/>
      <c r="S907" s="512"/>
      <c r="T907" s="512"/>
      <c r="U907" s="512"/>
      <c r="V907" s="512"/>
      <c r="W907" s="512"/>
      <c r="X907" s="512"/>
      <c r="Y907" s="512"/>
      <c r="Z907" s="512"/>
      <c r="AA907" s="512"/>
      <c r="AB907" s="512"/>
      <c r="AC907" s="512"/>
      <c r="AD907" s="512"/>
      <c r="AE907" s="512"/>
      <c r="AF907" s="512"/>
      <c r="AG907" s="512"/>
      <c r="AH907" s="512"/>
      <c r="AI907" s="512"/>
      <c r="AJ907" s="512"/>
      <c r="AK907" s="512"/>
      <c r="AL907" s="512"/>
      <c r="AM907" s="512"/>
      <c r="AN907" s="512"/>
    </row>
    <row r="908" spans="1:40" ht="15.75" customHeight="1">
      <c r="A908" s="512"/>
      <c r="B908" s="512"/>
      <c r="C908" s="512"/>
      <c r="D908" s="512"/>
      <c r="E908" s="512"/>
      <c r="F908" s="512"/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/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</row>
    <row r="909" spans="1:40" ht="15.75" customHeight="1">
      <c r="A909" s="512"/>
      <c r="B909" s="512"/>
      <c r="C909" s="512"/>
      <c r="D909" s="512"/>
      <c r="E909" s="512"/>
      <c r="F909" s="512"/>
      <c r="G909" s="512"/>
      <c r="H909" s="512"/>
      <c r="I909" s="512"/>
      <c r="J909" s="512"/>
      <c r="K909" s="512"/>
      <c r="L909" s="512"/>
      <c r="M909" s="512"/>
      <c r="N909" s="512"/>
      <c r="O909" s="512"/>
      <c r="P909" s="512"/>
      <c r="Q909" s="512"/>
      <c r="R909" s="512"/>
      <c r="S909" s="512"/>
      <c r="T909" s="512"/>
      <c r="U909" s="512"/>
      <c r="V909" s="512"/>
      <c r="W909" s="512"/>
      <c r="X909" s="512"/>
      <c r="Y909" s="512"/>
      <c r="Z909" s="512"/>
      <c r="AA909" s="512"/>
      <c r="AB909" s="512"/>
      <c r="AC909" s="512"/>
      <c r="AD909" s="512"/>
      <c r="AE909" s="512"/>
      <c r="AF909" s="512"/>
      <c r="AG909" s="512"/>
      <c r="AH909" s="512"/>
      <c r="AI909" s="512"/>
      <c r="AJ909" s="512"/>
      <c r="AK909" s="512"/>
      <c r="AL909" s="512"/>
      <c r="AM909" s="512"/>
      <c r="AN909" s="512"/>
    </row>
    <row r="910" spans="1:40" ht="15.75" customHeight="1">
      <c r="A910" s="512"/>
      <c r="B910" s="512"/>
      <c r="C910" s="512"/>
      <c r="D910" s="512"/>
      <c r="E910" s="512"/>
      <c r="F910" s="512"/>
      <c r="G910" s="512"/>
      <c r="H910" s="512"/>
      <c r="I910" s="512"/>
      <c r="J910" s="512"/>
      <c r="K910" s="512"/>
      <c r="L910" s="512"/>
      <c r="M910" s="512"/>
      <c r="N910" s="512"/>
      <c r="O910" s="512"/>
      <c r="P910" s="512"/>
      <c r="Q910" s="512"/>
      <c r="R910" s="512"/>
      <c r="S910" s="512"/>
      <c r="T910" s="512"/>
      <c r="U910" s="512"/>
      <c r="V910" s="512"/>
      <c r="W910" s="512"/>
      <c r="X910" s="512"/>
      <c r="Y910" s="512"/>
      <c r="Z910" s="512"/>
      <c r="AA910" s="512"/>
      <c r="AB910" s="512"/>
      <c r="AC910" s="512"/>
      <c r="AD910" s="512"/>
      <c r="AE910" s="512"/>
      <c r="AF910" s="512"/>
      <c r="AG910" s="512"/>
      <c r="AH910" s="512"/>
      <c r="AI910" s="512"/>
      <c r="AJ910" s="512"/>
      <c r="AK910" s="512"/>
      <c r="AL910" s="512"/>
      <c r="AM910" s="512"/>
      <c r="AN910" s="512"/>
    </row>
    <row r="911" spans="1:40" ht="15.75" customHeight="1">
      <c r="A911" s="512"/>
      <c r="B911" s="512"/>
      <c r="C911" s="512"/>
      <c r="D911" s="512"/>
      <c r="E911" s="512"/>
      <c r="F911" s="512"/>
      <c r="G911" s="512"/>
      <c r="H911" s="512"/>
      <c r="I911" s="512"/>
      <c r="J911" s="512"/>
      <c r="K911" s="512"/>
      <c r="L911" s="512"/>
      <c r="M911" s="512"/>
      <c r="N911" s="512"/>
      <c r="O911" s="512"/>
      <c r="P911" s="512"/>
      <c r="Q911" s="512"/>
      <c r="R911" s="512"/>
      <c r="S911" s="512"/>
      <c r="T911" s="512"/>
      <c r="U911" s="512"/>
      <c r="V911" s="512"/>
      <c r="W911" s="512"/>
      <c r="X911" s="512"/>
      <c r="Y911" s="512"/>
      <c r="Z911" s="512"/>
      <c r="AA911" s="512"/>
      <c r="AB911" s="512"/>
      <c r="AC911" s="512"/>
      <c r="AD911" s="512"/>
      <c r="AE911" s="512"/>
      <c r="AF911" s="512"/>
      <c r="AG911" s="512"/>
      <c r="AH911" s="512"/>
      <c r="AI911" s="512"/>
      <c r="AJ911" s="512"/>
      <c r="AK911" s="512"/>
      <c r="AL911" s="512"/>
      <c r="AM911" s="512"/>
      <c r="AN911" s="512"/>
    </row>
    <row r="912" spans="1:40" ht="15.75" customHeight="1">
      <c r="A912" s="512"/>
      <c r="B912" s="512"/>
      <c r="C912" s="512"/>
      <c r="D912" s="512"/>
      <c r="E912" s="512"/>
      <c r="F912" s="512"/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/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</row>
    <row r="913" spans="1:40" ht="15.75" customHeight="1">
      <c r="A913" s="512"/>
      <c r="B913" s="512"/>
      <c r="C913" s="512"/>
      <c r="D913" s="512"/>
      <c r="E913" s="512"/>
      <c r="F913" s="512"/>
      <c r="G913" s="512"/>
      <c r="H913" s="512"/>
      <c r="I913" s="512"/>
      <c r="J913" s="512"/>
      <c r="K913" s="512"/>
      <c r="L913" s="512"/>
      <c r="M913" s="512"/>
      <c r="N913" s="512"/>
      <c r="O913" s="512"/>
      <c r="P913" s="512"/>
      <c r="Q913" s="512"/>
      <c r="R913" s="512"/>
      <c r="S913" s="512"/>
      <c r="T913" s="512"/>
      <c r="U913" s="512"/>
      <c r="V913" s="512"/>
      <c r="W913" s="512"/>
      <c r="X913" s="512"/>
      <c r="Y913" s="512"/>
      <c r="Z913" s="512"/>
      <c r="AA913" s="512"/>
      <c r="AB913" s="512"/>
      <c r="AC913" s="512"/>
      <c r="AD913" s="512"/>
      <c r="AE913" s="512"/>
      <c r="AF913" s="512"/>
      <c r="AG913" s="512"/>
      <c r="AH913" s="512"/>
      <c r="AI913" s="512"/>
      <c r="AJ913" s="512"/>
      <c r="AK913" s="512"/>
      <c r="AL913" s="512"/>
      <c r="AM913" s="512"/>
      <c r="AN913" s="512"/>
    </row>
    <row r="914" spans="1:40" ht="15.75" customHeight="1">
      <c r="A914" s="512"/>
      <c r="B914" s="512"/>
      <c r="C914" s="512"/>
      <c r="D914" s="512"/>
      <c r="E914" s="512"/>
      <c r="F914" s="512"/>
      <c r="G914" s="512"/>
      <c r="H914" s="512"/>
      <c r="I914" s="512"/>
      <c r="J914" s="512"/>
      <c r="K914" s="512"/>
      <c r="L914" s="512"/>
      <c r="M914" s="512"/>
      <c r="N914" s="512"/>
      <c r="O914" s="512"/>
      <c r="P914" s="512"/>
      <c r="Q914" s="512"/>
      <c r="R914" s="512"/>
      <c r="S914" s="512"/>
      <c r="T914" s="512"/>
      <c r="U914" s="512"/>
      <c r="V914" s="512"/>
      <c r="W914" s="512"/>
      <c r="X914" s="512"/>
      <c r="Y914" s="512"/>
      <c r="Z914" s="512"/>
      <c r="AA914" s="512"/>
      <c r="AB914" s="512"/>
      <c r="AC914" s="512"/>
      <c r="AD914" s="512"/>
      <c r="AE914" s="512"/>
      <c r="AF914" s="512"/>
      <c r="AG914" s="512"/>
      <c r="AH914" s="512"/>
      <c r="AI914" s="512"/>
      <c r="AJ914" s="512"/>
      <c r="AK914" s="512"/>
      <c r="AL914" s="512"/>
      <c r="AM914" s="512"/>
      <c r="AN914" s="512"/>
    </row>
    <row r="915" spans="1:40" ht="15.75" customHeight="1">
      <c r="A915" s="512"/>
      <c r="B915" s="512"/>
      <c r="C915" s="512"/>
      <c r="D915" s="512"/>
      <c r="E915" s="512"/>
      <c r="F915" s="512"/>
      <c r="G915" s="512"/>
      <c r="H915" s="512"/>
      <c r="I915" s="512"/>
      <c r="J915" s="512"/>
      <c r="K915" s="512"/>
      <c r="L915" s="512"/>
      <c r="M915" s="512"/>
      <c r="N915" s="512"/>
      <c r="O915" s="512"/>
      <c r="P915" s="512"/>
      <c r="Q915" s="512"/>
      <c r="R915" s="512"/>
      <c r="S915" s="512"/>
      <c r="T915" s="512"/>
      <c r="U915" s="512"/>
      <c r="V915" s="512"/>
      <c r="W915" s="512"/>
      <c r="X915" s="512"/>
      <c r="Y915" s="512"/>
      <c r="Z915" s="512"/>
      <c r="AA915" s="512"/>
      <c r="AB915" s="512"/>
      <c r="AC915" s="512"/>
      <c r="AD915" s="512"/>
      <c r="AE915" s="512"/>
      <c r="AF915" s="512"/>
      <c r="AG915" s="512"/>
      <c r="AH915" s="512"/>
      <c r="AI915" s="512"/>
      <c r="AJ915" s="512"/>
      <c r="AK915" s="512"/>
      <c r="AL915" s="512"/>
      <c r="AM915" s="512"/>
      <c r="AN915" s="512"/>
    </row>
    <row r="916" spans="1:40" ht="15.75" customHeight="1">
      <c r="A916" s="512"/>
      <c r="B916" s="512"/>
      <c r="C916" s="512"/>
      <c r="D916" s="512"/>
      <c r="E916" s="512"/>
      <c r="F916" s="512"/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/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</row>
    <row r="917" spans="1:40" ht="15.75" customHeight="1">
      <c r="A917" s="512"/>
      <c r="B917" s="512"/>
      <c r="C917" s="512"/>
      <c r="D917" s="512"/>
      <c r="E917" s="512"/>
      <c r="F917" s="512"/>
      <c r="G917" s="512"/>
      <c r="H917" s="512"/>
      <c r="I917" s="512"/>
      <c r="J917" s="512"/>
      <c r="K917" s="512"/>
      <c r="L917" s="512"/>
      <c r="M917" s="512"/>
      <c r="N917" s="512"/>
      <c r="O917" s="512"/>
      <c r="P917" s="512"/>
      <c r="Q917" s="512"/>
      <c r="R917" s="512"/>
      <c r="S917" s="512"/>
      <c r="T917" s="512"/>
      <c r="U917" s="512"/>
      <c r="V917" s="512"/>
      <c r="W917" s="512"/>
      <c r="X917" s="512"/>
      <c r="Y917" s="512"/>
      <c r="Z917" s="512"/>
      <c r="AA917" s="512"/>
      <c r="AB917" s="512"/>
      <c r="AC917" s="512"/>
      <c r="AD917" s="512"/>
      <c r="AE917" s="512"/>
      <c r="AF917" s="512"/>
      <c r="AG917" s="512"/>
      <c r="AH917" s="512"/>
      <c r="AI917" s="512"/>
      <c r="AJ917" s="512"/>
      <c r="AK917" s="512"/>
      <c r="AL917" s="512"/>
      <c r="AM917" s="512"/>
      <c r="AN917" s="512"/>
    </row>
    <row r="918" spans="1:40" ht="15.75" customHeight="1">
      <c r="A918" s="512"/>
      <c r="B918" s="512"/>
      <c r="C918" s="512"/>
      <c r="D918" s="512"/>
      <c r="E918" s="512"/>
      <c r="F918" s="512"/>
      <c r="G918" s="512"/>
      <c r="H918" s="512"/>
      <c r="I918" s="512"/>
      <c r="J918" s="512"/>
      <c r="K918" s="512"/>
      <c r="L918" s="512"/>
      <c r="M918" s="512"/>
      <c r="N918" s="512"/>
      <c r="O918" s="512"/>
      <c r="P918" s="512"/>
      <c r="Q918" s="512"/>
      <c r="R918" s="512"/>
      <c r="S918" s="512"/>
      <c r="T918" s="512"/>
      <c r="U918" s="512"/>
      <c r="V918" s="512"/>
      <c r="W918" s="512"/>
      <c r="X918" s="512"/>
      <c r="Y918" s="512"/>
      <c r="Z918" s="512"/>
      <c r="AA918" s="512"/>
      <c r="AB918" s="512"/>
      <c r="AC918" s="512"/>
      <c r="AD918" s="512"/>
      <c r="AE918" s="512"/>
      <c r="AF918" s="512"/>
      <c r="AG918" s="512"/>
      <c r="AH918" s="512"/>
      <c r="AI918" s="512"/>
      <c r="AJ918" s="512"/>
      <c r="AK918" s="512"/>
      <c r="AL918" s="512"/>
      <c r="AM918" s="512"/>
      <c r="AN918" s="512"/>
    </row>
    <row r="919" spans="1:40" ht="15.75" customHeight="1">
      <c r="A919" s="512"/>
      <c r="B919" s="512"/>
      <c r="C919" s="512"/>
      <c r="D919" s="512"/>
      <c r="E919" s="512"/>
      <c r="F919" s="512"/>
      <c r="G919" s="512"/>
      <c r="H919" s="512"/>
      <c r="I919" s="512"/>
      <c r="J919" s="512"/>
      <c r="K919" s="512"/>
      <c r="L919" s="512"/>
      <c r="M919" s="512"/>
      <c r="N919" s="512"/>
      <c r="O919" s="512"/>
      <c r="P919" s="512"/>
      <c r="Q919" s="512"/>
      <c r="R919" s="512"/>
      <c r="S919" s="512"/>
      <c r="T919" s="512"/>
      <c r="U919" s="512"/>
      <c r="V919" s="512"/>
      <c r="W919" s="512"/>
      <c r="X919" s="512"/>
      <c r="Y919" s="512"/>
      <c r="Z919" s="512"/>
      <c r="AA919" s="512"/>
      <c r="AB919" s="512"/>
      <c r="AC919" s="512"/>
      <c r="AD919" s="512"/>
      <c r="AE919" s="512"/>
      <c r="AF919" s="512"/>
      <c r="AG919" s="512"/>
      <c r="AH919" s="512"/>
      <c r="AI919" s="512"/>
      <c r="AJ919" s="512"/>
      <c r="AK919" s="512"/>
      <c r="AL919" s="512"/>
      <c r="AM919" s="512"/>
      <c r="AN919" s="512"/>
    </row>
    <row r="920" spans="1:40" ht="15.75" customHeight="1">
      <c r="A920" s="512"/>
      <c r="B920" s="512"/>
      <c r="C920" s="512"/>
      <c r="D920" s="512"/>
      <c r="E920" s="512"/>
      <c r="F920" s="512"/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/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</row>
    <row r="921" spans="1:40" ht="15.75" customHeight="1">
      <c r="A921" s="512"/>
      <c r="B921" s="512"/>
      <c r="C921" s="512"/>
      <c r="D921" s="512"/>
      <c r="E921" s="512"/>
      <c r="F921" s="512"/>
      <c r="G921" s="512"/>
      <c r="H921" s="512"/>
      <c r="I921" s="512"/>
      <c r="J921" s="512"/>
      <c r="K921" s="512"/>
      <c r="L921" s="512"/>
      <c r="M921" s="512"/>
      <c r="N921" s="512"/>
      <c r="O921" s="512"/>
      <c r="P921" s="512"/>
      <c r="Q921" s="512"/>
      <c r="R921" s="512"/>
      <c r="S921" s="512"/>
      <c r="T921" s="512"/>
      <c r="U921" s="512"/>
      <c r="V921" s="512"/>
      <c r="W921" s="512"/>
      <c r="X921" s="512"/>
      <c r="Y921" s="512"/>
      <c r="Z921" s="512"/>
      <c r="AA921" s="512"/>
      <c r="AB921" s="512"/>
      <c r="AC921" s="512"/>
      <c r="AD921" s="512"/>
      <c r="AE921" s="512"/>
      <c r="AF921" s="512"/>
      <c r="AG921" s="512"/>
      <c r="AH921" s="512"/>
      <c r="AI921" s="512"/>
      <c r="AJ921" s="512"/>
      <c r="AK921" s="512"/>
      <c r="AL921" s="512"/>
      <c r="AM921" s="512"/>
      <c r="AN921" s="512"/>
    </row>
    <row r="922" spans="1:40" ht="15.75" customHeight="1">
      <c r="A922" s="512"/>
      <c r="B922" s="512"/>
      <c r="C922" s="512"/>
      <c r="D922" s="512"/>
      <c r="E922" s="512"/>
      <c r="F922" s="512"/>
      <c r="G922" s="512"/>
      <c r="H922" s="512"/>
      <c r="I922" s="512"/>
      <c r="J922" s="512"/>
      <c r="K922" s="512"/>
      <c r="L922" s="512"/>
      <c r="M922" s="512"/>
      <c r="N922" s="512"/>
      <c r="O922" s="512"/>
      <c r="P922" s="512"/>
      <c r="Q922" s="512"/>
      <c r="R922" s="512"/>
      <c r="S922" s="512"/>
      <c r="T922" s="512"/>
      <c r="U922" s="512"/>
      <c r="V922" s="512"/>
      <c r="W922" s="512"/>
      <c r="X922" s="512"/>
      <c r="Y922" s="512"/>
      <c r="Z922" s="512"/>
      <c r="AA922" s="512"/>
      <c r="AB922" s="512"/>
      <c r="AC922" s="512"/>
      <c r="AD922" s="512"/>
      <c r="AE922" s="512"/>
      <c r="AF922" s="512"/>
      <c r="AG922" s="512"/>
      <c r="AH922" s="512"/>
      <c r="AI922" s="512"/>
      <c r="AJ922" s="512"/>
      <c r="AK922" s="512"/>
      <c r="AL922" s="512"/>
      <c r="AM922" s="512"/>
      <c r="AN922" s="512"/>
    </row>
    <row r="923" spans="1:40" ht="15.75" customHeight="1">
      <c r="A923" s="512"/>
      <c r="B923" s="512"/>
      <c r="C923" s="512"/>
      <c r="D923" s="512"/>
      <c r="E923" s="512"/>
      <c r="F923" s="512"/>
      <c r="G923" s="512"/>
      <c r="H923" s="512"/>
      <c r="I923" s="512"/>
      <c r="J923" s="512"/>
      <c r="K923" s="512"/>
      <c r="L923" s="512"/>
      <c r="M923" s="512"/>
      <c r="N923" s="512"/>
      <c r="O923" s="512"/>
      <c r="P923" s="512"/>
      <c r="Q923" s="512"/>
      <c r="R923" s="512"/>
      <c r="S923" s="512"/>
      <c r="T923" s="512"/>
      <c r="U923" s="512"/>
      <c r="V923" s="512"/>
      <c r="W923" s="512"/>
      <c r="X923" s="512"/>
      <c r="Y923" s="512"/>
      <c r="Z923" s="512"/>
      <c r="AA923" s="512"/>
      <c r="AB923" s="512"/>
      <c r="AC923" s="512"/>
      <c r="AD923" s="512"/>
      <c r="AE923" s="512"/>
      <c r="AF923" s="512"/>
      <c r="AG923" s="512"/>
      <c r="AH923" s="512"/>
      <c r="AI923" s="512"/>
      <c r="AJ923" s="512"/>
      <c r="AK923" s="512"/>
      <c r="AL923" s="512"/>
      <c r="AM923" s="512"/>
      <c r="AN923" s="512"/>
    </row>
    <row r="924" spans="1:40" ht="15.75" customHeight="1">
      <c r="A924" s="512"/>
      <c r="B924" s="512"/>
      <c r="C924" s="512"/>
      <c r="D924" s="512"/>
      <c r="E924" s="512"/>
      <c r="F924" s="512"/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/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</row>
    <row r="925" spans="1:40" ht="15.75" customHeight="1">
      <c r="A925" s="512"/>
      <c r="B925" s="512"/>
      <c r="C925" s="512"/>
      <c r="D925" s="512"/>
      <c r="E925" s="512"/>
      <c r="F925" s="512"/>
      <c r="G925" s="512"/>
      <c r="H925" s="512"/>
      <c r="I925" s="512"/>
      <c r="J925" s="512"/>
      <c r="K925" s="512"/>
      <c r="L925" s="512"/>
      <c r="M925" s="512"/>
      <c r="N925" s="512"/>
      <c r="O925" s="512"/>
      <c r="P925" s="512"/>
      <c r="Q925" s="512"/>
      <c r="R925" s="512"/>
      <c r="S925" s="512"/>
      <c r="T925" s="512"/>
      <c r="U925" s="512"/>
      <c r="V925" s="512"/>
      <c r="W925" s="512"/>
      <c r="X925" s="512"/>
      <c r="Y925" s="512"/>
      <c r="Z925" s="512"/>
      <c r="AA925" s="512"/>
      <c r="AB925" s="512"/>
      <c r="AC925" s="512"/>
      <c r="AD925" s="512"/>
      <c r="AE925" s="512"/>
      <c r="AF925" s="512"/>
      <c r="AG925" s="512"/>
      <c r="AH925" s="512"/>
      <c r="AI925" s="512"/>
      <c r="AJ925" s="512"/>
      <c r="AK925" s="512"/>
      <c r="AL925" s="512"/>
      <c r="AM925" s="512"/>
      <c r="AN925" s="512"/>
    </row>
    <row r="926" spans="1:40" ht="15.75" customHeight="1">
      <c r="A926" s="512"/>
      <c r="B926" s="512"/>
      <c r="C926" s="512"/>
      <c r="D926" s="512"/>
      <c r="E926" s="512"/>
      <c r="F926" s="512"/>
      <c r="G926" s="512"/>
      <c r="H926" s="512"/>
      <c r="I926" s="512"/>
      <c r="J926" s="512"/>
      <c r="K926" s="512"/>
      <c r="L926" s="512"/>
      <c r="M926" s="512"/>
      <c r="N926" s="512"/>
      <c r="O926" s="512"/>
      <c r="P926" s="512"/>
      <c r="Q926" s="512"/>
      <c r="R926" s="512"/>
      <c r="S926" s="512"/>
      <c r="T926" s="512"/>
      <c r="U926" s="512"/>
      <c r="V926" s="512"/>
      <c r="W926" s="512"/>
      <c r="X926" s="512"/>
      <c r="Y926" s="512"/>
      <c r="Z926" s="512"/>
      <c r="AA926" s="512"/>
      <c r="AB926" s="512"/>
      <c r="AC926" s="512"/>
      <c r="AD926" s="512"/>
      <c r="AE926" s="512"/>
      <c r="AF926" s="512"/>
      <c r="AG926" s="512"/>
      <c r="AH926" s="512"/>
      <c r="AI926" s="512"/>
      <c r="AJ926" s="512"/>
      <c r="AK926" s="512"/>
      <c r="AL926" s="512"/>
      <c r="AM926" s="512"/>
      <c r="AN926" s="512"/>
    </row>
    <row r="927" spans="1:40" ht="15.75" customHeight="1">
      <c r="A927" s="512"/>
      <c r="B927" s="512"/>
      <c r="C927" s="512"/>
      <c r="D927" s="512"/>
      <c r="E927" s="512"/>
      <c r="F927" s="512"/>
      <c r="G927" s="512"/>
      <c r="H927" s="512"/>
      <c r="I927" s="512"/>
      <c r="J927" s="512"/>
      <c r="K927" s="512"/>
      <c r="L927" s="512"/>
      <c r="M927" s="512"/>
      <c r="N927" s="512"/>
      <c r="O927" s="512"/>
      <c r="P927" s="512"/>
      <c r="Q927" s="512"/>
      <c r="R927" s="512"/>
      <c r="S927" s="512"/>
      <c r="T927" s="512"/>
      <c r="U927" s="512"/>
      <c r="V927" s="512"/>
      <c r="W927" s="512"/>
      <c r="X927" s="512"/>
      <c r="Y927" s="512"/>
      <c r="Z927" s="512"/>
      <c r="AA927" s="512"/>
      <c r="AB927" s="512"/>
      <c r="AC927" s="512"/>
      <c r="AD927" s="512"/>
      <c r="AE927" s="512"/>
      <c r="AF927" s="512"/>
      <c r="AG927" s="512"/>
      <c r="AH927" s="512"/>
      <c r="AI927" s="512"/>
      <c r="AJ927" s="512"/>
      <c r="AK927" s="512"/>
      <c r="AL927" s="512"/>
      <c r="AM927" s="512"/>
      <c r="AN927" s="512"/>
    </row>
    <row r="928" spans="1:40" ht="15.75" customHeight="1">
      <c r="A928" s="512"/>
      <c r="B928" s="512"/>
      <c r="C928" s="512"/>
      <c r="D928" s="512"/>
      <c r="E928" s="512"/>
      <c r="F928" s="512"/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/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</row>
    <row r="929" spans="1:40" ht="15.75" customHeight="1">
      <c r="A929" s="512"/>
      <c r="B929" s="512"/>
      <c r="C929" s="512"/>
      <c r="D929" s="512"/>
      <c r="E929" s="512"/>
      <c r="F929" s="512"/>
      <c r="G929" s="512"/>
      <c r="H929" s="512"/>
      <c r="I929" s="512"/>
      <c r="J929" s="512"/>
      <c r="K929" s="512"/>
      <c r="L929" s="512"/>
      <c r="M929" s="512"/>
      <c r="N929" s="512"/>
      <c r="O929" s="512"/>
      <c r="P929" s="512"/>
      <c r="Q929" s="512"/>
      <c r="R929" s="512"/>
      <c r="S929" s="512"/>
      <c r="T929" s="512"/>
      <c r="U929" s="512"/>
      <c r="V929" s="512"/>
      <c r="W929" s="512"/>
      <c r="X929" s="512"/>
      <c r="Y929" s="512"/>
      <c r="Z929" s="512"/>
      <c r="AA929" s="512"/>
      <c r="AB929" s="512"/>
      <c r="AC929" s="512"/>
      <c r="AD929" s="512"/>
      <c r="AE929" s="512"/>
      <c r="AF929" s="512"/>
      <c r="AG929" s="512"/>
      <c r="AH929" s="512"/>
      <c r="AI929" s="512"/>
      <c r="AJ929" s="512"/>
      <c r="AK929" s="512"/>
      <c r="AL929" s="512"/>
      <c r="AM929" s="512"/>
      <c r="AN929" s="512"/>
    </row>
    <row r="930" spans="1:40" ht="15.75" customHeight="1">
      <c r="A930" s="512"/>
      <c r="B930" s="512"/>
      <c r="C930" s="512"/>
      <c r="D930" s="512"/>
      <c r="E930" s="512"/>
      <c r="F930" s="512"/>
      <c r="G930" s="512"/>
      <c r="H930" s="512"/>
      <c r="I930" s="512"/>
      <c r="J930" s="512"/>
      <c r="K930" s="512"/>
      <c r="L930" s="512"/>
      <c r="M930" s="512"/>
      <c r="N930" s="512"/>
      <c r="O930" s="512"/>
      <c r="P930" s="512"/>
      <c r="Q930" s="512"/>
      <c r="R930" s="512"/>
      <c r="S930" s="512"/>
      <c r="T930" s="512"/>
      <c r="U930" s="512"/>
      <c r="V930" s="512"/>
      <c r="W930" s="512"/>
      <c r="X930" s="512"/>
      <c r="Y930" s="512"/>
      <c r="Z930" s="512"/>
      <c r="AA930" s="512"/>
      <c r="AB930" s="512"/>
      <c r="AC930" s="512"/>
      <c r="AD930" s="512"/>
      <c r="AE930" s="512"/>
      <c r="AF930" s="512"/>
      <c r="AG930" s="512"/>
      <c r="AH930" s="512"/>
      <c r="AI930" s="512"/>
      <c r="AJ930" s="512"/>
      <c r="AK930" s="512"/>
      <c r="AL930" s="512"/>
      <c r="AM930" s="512"/>
      <c r="AN930" s="512"/>
    </row>
    <row r="931" spans="1:40" ht="15.75" customHeight="1">
      <c r="A931" s="512"/>
      <c r="B931" s="512"/>
      <c r="C931" s="512"/>
      <c r="D931" s="512"/>
      <c r="E931" s="512"/>
      <c r="F931" s="512"/>
      <c r="G931" s="512"/>
      <c r="H931" s="512"/>
      <c r="I931" s="512"/>
      <c r="J931" s="512"/>
      <c r="K931" s="512"/>
      <c r="L931" s="512"/>
      <c r="M931" s="512"/>
      <c r="N931" s="512"/>
      <c r="O931" s="512"/>
      <c r="P931" s="512"/>
      <c r="Q931" s="512"/>
      <c r="R931" s="512"/>
      <c r="S931" s="512"/>
      <c r="T931" s="512"/>
      <c r="U931" s="512"/>
      <c r="V931" s="512"/>
      <c r="W931" s="512"/>
      <c r="X931" s="512"/>
      <c r="Y931" s="512"/>
      <c r="Z931" s="512"/>
      <c r="AA931" s="512"/>
      <c r="AB931" s="512"/>
      <c r="AC931" s="512"/>
      <c r="AD931" s="512"/>
      <c r="AE931" s="512"/>
      <c r="AF931" s="512"/>
      <c r="AG931" s="512"/>
      <c r="AH931" s="512"/>
      <c r="AI931" s="512"/>
      <c r="AJ931" s="512"/>
      <c r="AK931" s="512"/>
      <c r="AL931" s="512"/>
      <c r="AM931" s="512"/>
      <c r="AN931" s="512"/>
    </row>
    <row r="932" spans="1:40" ht="15.75" customHeight="1">
      <c r="A932" s="512"/>
      <c r="B932" s="512"/>
      <c r="C932" s="512"/>
      <c r="D932" s="512"/>
      <c r="E932" s="512"/>
      <c r="F932" s="512"/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/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</row>
    <row r="933" spans="1:40" ht="15.75" customHeight="1">
      <c r="A933" s="512"/>
      <c r="B933" s="512"/>
      <c r="C933" s="512"/>
      <c r="D933" s="512"/>
      <c r="E933" s="512"/>
      <c r="F933" s="512"/>
      <c r="G933" s="512"/>
      <c r="H933" s="512"/>
      <c r="I933" s="512"/>
      <c r="J933" s="512"/>
      <c r="K933" s="512"/>
      <c r="L933" s="512"/>
      <c r="M933" s="512"/>
      <c r="N933" s="512"/>
      <c r="O933" s="512"/>
      <c r="P933" s="512"/>
      <c r="Q933" s="512"/>
      <c r="R933" s="512"/>
      <c r="S933" s="512"/>
      <c r="T933" s="512"/>
      <c r="U933" s="512"/>
      <c r="V933" s="512"/>
      <c r="W933" s="512"/>
      <c r="X933" s="512"/>
      <c r="Y933" s="512"/>
      <c r="Z933" s="512"/>
      <c r="AA933" s="512"/>
      <c r="AB933" s="512"/>
      <c r="AC933" s="512"/>
      <c r="AD933" s="512"/>
      <c r="AE933" s="512"/>
      <c r="AF933" s="512"/>
      <c r="AG933" s="512"/>
      <c r="AH933" s="512"/>
      <c r="AI933" s="512"/>
      <c r="AJ933" s="512"/>
      <c r="AK933" s="512"/>
      <c r="AL933" s="512"/>
      <c r="AM933" s="512"/>
      <c r="AN933" s="512"/>
    </row>
    <row r="934" spans="1:40" ht="15.75" customHeight="1">
      <c r="A934" s="512"/>
      <c r="B934" s="512"/>
      <c r="C934" s="512"/>
      <c r="D934" s="512"/>
      <c r="E934" s="512"/>
      <c r="F934" s="512"/>
      <c r="G934" s="512"/>
      <c r="H934" s="512"/>
      <c r="I934" s="512"/>
      <c r="J934" s="512"/>
      <c r="K934" s="512"/>
      <c r="L934" s="512"/>
      <c r="M934" s="512"/>
      <c r="N934" s="512"/>
      <c r="O934" s="512"/>
      <c r="P934" s="512"/>
      <c r="Q934" s="512"/>
      <c r="R934" s="512"/>
      <c r="S934" s="512"/>
      <c r="T934" s="512"/>
      <c r="U934" s="512"/>
      <c r="V934" s="512"/>
      <c r="W934" s="512"/>
      <c r="X934" s="512"/>
      <c r="Y934" s="512"/>
      <c r="Z934" s="512"/>
      <c r="AA934" s="512"/>
      <c r="AB934" s="512"/>
      <c r="AC934" s="512"/>
      <c r="AD934" s="512"/>
      <c r="AE934" s="512"/>
      <c r="AF934" s="512"/>
      <c r="AG934" s="512"/>
      <c r="AH934" s="512"/>
      <c r="AI934" s="512"/>
      <c r="AJ934" s="512"/>
      <c r="AK934" s="512"/>
      <c r="AL934" s="512"/>
      <c r="AM934" s="512"/>
      <c r="AN934" s="512"/>
    </row>
    <row r="935" spans="1:40" ht="15.75" customHeight="1">
      <c r="A935" s="512"/>
      <c r="B935" s="512"/>
      <c r="C935" s="512"/>
      <c r="D935" s="512"/>
      <c r="E935" s="512"/>
      <c r="F935" s="512"/>
      <c r="G935" s="512"/>
      <c r="H935" s="512"/>
      <c r="I935" s="512"/>
      <c r="J935" s="512"/>
      <c r="K935" s="512"/>
      <c r="L935" s="512"/>
      <c r="M935" s="512"/>
      <c r="N935" s="512"/>
      <c r="O935" s="512"/>
      <c r="P935" s="512"/>
      <c r="Q935" s="512"/>
      <c r="R935" s="512"/>
      <c r="S935" s="512"/>
      <c r="T935" s="512"/>
      <c r="U935" s="512"/>
      <c r="V935" s="512"/>
      <c r="W935" s="512"/>
      <c r="X935" s="512"/>
      <c r="Y935" s="512"/>
      <c r="Z935" s="512"/>
      <c r="AA935" s="512"/>
      <c r="AB935" s="512"/>
      <c r="AC935" s="512"/>
      <c r="AD935" s="512"/>
      <c r="AE935" s="512"/>
      <c r="AF935" s="512"/>
      <c r="AG935" s="512"/>
      <c r="AH935" s="512"/>
      <c r="AI935" s="512"/>
      <c r="AJ935" s="512"/>
      <c r="AK935" s="512"/>
      <c r="AL935" s="512"/>
      <c r="AM935" s="512"/>
      <c r="AN935" s="512"/>
    </row>
    <row r="936" spans="1:40" ht="15.75" customHeight="1">
      <c r="A936" s="512"/>
      <c r="B936" s="512"/>
      <c r="C936" s="512"/>
      <c r="D936" s="512"/>
      <c r="E936" s="512"/>
      <c r="F936" s="512"/>
      <c r="G936" s="512"/>
      <c r="H936" s="512"/>
      <c r="I936" s="512"/>
      <c r="J936" s="512"/>
      <c r="K936" s="512"/>
      <c r="L936" s="512"/>
      <c r="M936" s="512"/>
      <c r="N936" s="512"/>
      <c r="O936" s="512"/>
      <c r="P936" s="512"/>
      <c r="Q936" s="512"/>
      <c r="R936" s="512"/>
      <c r="S936" s="512"/>
      <c r="T936" s="512"/>
      <c r="U936" s="512"/>
      <c r="V936" s="512"/>
      <c r="W936" s="512"/>
      <c r="X936" s="512"/>
      <c r="Y936" s="512"/>
      <c r="Z936" s="512"/>
      <c r="AA936" s="512"/>
      <c r="AB936" s="512"/>
      <c r="AC936" s="512"/>
      <c r="AD936" s="512"/>
      <c r="AE936" s="512"/>
      <c r="AF936" s="512"/>
      <c r="AG936" s="512"/>
      <c r="AH936" s="512"/>
      <c r="AI936" s="512"/>
      <c r="AJ936" s="512"/>
      <c r="AK936" s="512"/>
      <c r="AL936" s="512"/>
      <c r="AM936" s="512"/>
      <c r="AN936" s="512"/>
    </row>
    <row r="937" spans="1:40" ht="15.75" customHeight="1">
      <c r="A937" s="512"/>
      <c r="B937" s="512"/>
      <c r="C937" s="512"/>
      <c r="D937" s="512"/>
      <c r="E937" s="512"/>
      <c r="F937" s="512"/>
      <c r="G937" s="512"/>
      <c r="H937" s="512"/>
      <c r="I937" s="512"/>
      <c r="J937" s="512"/>
      <c r="K937" s="512"/>
      <c r="L937" s="512"/>
      <c r="M937" s="512"/>
      <c r="N937" s="512"/>
      <c r="O937" s="512"/>
      <c r="P937" s="512"/>
      <c r="Q937" s="512"/>
      <c r="R937" s="512"/>
      <c r="S937" s="512"/>
      <c r="T937" s="512"/>
      <c r="U937" s="512"/>
      <c r="V937" s="512"/>
      <c r="W937" s="512"/>
      <c r="X937" s="512"/>
      <c r="Y937" s="512"/>
      <c r="Z937" s="512"/>
      <c r="AA937" s="512"/>
      <c r="AB937" s="512"/>
      <c r="AC937" s="512"/>
      <c r="AD937" s="512"/>
      <c r="AE937" s="512"/>
      <c r="AF937" s="512"/>
      <c r="AG937" s="512"/>
      <c r="AH937" s="512"/>
      <c r="AI937" s="512"/>
      <c r="AJ937" s="512"/>
      <c r="AK937" s="512"/>
      <c r="AL937" s="512"/>
      <c r="AM937" s="512"/>
      <c r="AN937" s="512"/>
    </row>
    <row r="938" spans="1:40" ht="15.75" customHeight="1">
      <c r="A938" s="512"/>
      <c r="B938" s="512"/>
      <c r="C938" s="512"/>
      <c r="D938" s="512"/>
      <c r="E938" s="512"/>
      <c r="F938" s="512"/>
      <c r="G938" s="512"/>
      <c r="H938" s="512"/>
      <c r="I938" s="512"/>
      <c r="J938" s="512"/>
      <c r="K938" s="512"/>
      <c r="L938" s="512"/>
      <c r="M938" s="512"/>
      <c r="N938" s="512"/>
      <c r="O938" s="512"/>
      <c r="P938" s="512"/>
      <c r="Q938" s="512"/>
      <c r="R938" s="512"/>
      <c r="S938" s="512"/>
      <c r="T938" s="512"/>
      <c r="U938" s="512"/>
      <c r="V938" s="512"/>
      <c r="W938" s="512"/>
      <c r="X938" s="512"/>
      <c r="Y938" s="512"/>
      <c r="Z938" s="512"/>
      <c r="AA938" s="512"/>
      <c r="AB938" s="512"/>
      <c r="AC938" s="512"/>
      <c r="AD938" s="512"/>
      <c r="AE938" s="512"/>
      <c r="AF938" s="512"/>
      <c r="AG938" s="512"/>
      <c r="AH938" s="512"/>
      <c r="AI938" s="512"/>
      <c r="AJ938" s="512"/>
      <c r="AK938" s="512"/>
      <c r="AL938" s="512"/>
      <c r="AM938" s="512"/>
      <c r="AN938" s="512"/>
    </row>
    <row r="939" spans="1:40" ht="15.75" customHeight="1">
      <c r="A939" s="512"/>
      <c r="B939" s="512"/>
      <c r="C939" s="512"/>
      <c r="D939" s="512"/>
      <c r="E939" s="512"/>
      <c r="F939" s="512"/>
      <c r="G939" s="512"/>
      <c r="H939" s="512"/>
      <c r="I939" s="512"/>
      <c r="J939" s="512"/>
      <c r="K939" s="512"/>
      <c r="L939" s="512"/>
      <c r="M939" s="512"/>
      <c r="N939" s="512"/>
      <c r="O939" s="512"/>
      <c r="P939" s="512"/>
      <c r="Q939" s="512"/>
      <c r="R939" s="512"/>
      <c r="S939" s="512"/>
      <c r="T939" s="512"/>
      <c r="U939" s="512"/>
      <c r="V939" s="512"/>
      <c r="W939" s="512"/>
      <c r="X939" s="512"/>
      <c r="Y939" s="512"/>
      <c r="Z939" s="512"/>
      <c r="AA939" s="512"/>
      <c r="AB939" s="512"/>
      <c r="AC939" s="512"/>
      <c r="AD939" s="512"/>
      <c r="AE939" s="512"/>
      <c r="AF939" s="512"/>
      <c r="AG939" s="512"/>
      <c r="AH939" s="512"/>
      <c r="AI939" s="512"/>
      <c r="AJ939" s="512"/>
      <c r="AK939" s="512"/>
      <c r="AL939" s="512"/>
      <c r="AM939" s="512"/>
      <c r="AN939" s="512"/>
    </row>
    <row r="940" spans="1:40" ht="15.75" customHeight="1">
      <c r="A940" s="512"/>
      <c r="B940" s="512"/>
      <c r="C940" s="512"/>
      <c r="D940" s="512"/>
      <c r="E940" s="512"/>
      <c r="F940" s="512"/>
      <c r="G940" s="512"/>
      <c r="H940" s="512"/>
      <c r="I940" s="512"/>
      <c r="J940" s="512"/>
      <c r="K940" s="512"/>
      <c r="L940" s="512"/>
      <c r="M940" s="512"/>
      <c r="N940" s="512"/>
      <c r="O940" s="512"/>
      <c r="P940" s="512"/>
      <c r="Q940" s="512"/>
      <c r="R940" s="512"/>
      <c r="S940" s="512"/>
      <c r="T940" s="512"/>
      <c r="U940" s="512"/>
      <c r="V940" s="512"/>
      <c r="W940" s="512"/>
      <c r="X940" s="512"/>
      <c r="Y940" s="512"/>
      <c r="Z940" s="512"/>
      <c r="AA940" s="512"/>
      <c r="AB940" s="512"/>
      <c r="AC940" s="512"/>
      <c r="AD940" s="512"/>
      <c r="AE940" s="512"/>
      <c r="AF940" s="512"/>
      <c r="AG940" s="512"/>
      <c r="AH940" s="512"/>
      <c r="AI940" s="512"/>
      <c r="AJ940" s="512"/>
      <c r="AK940" s="512"/>
      <c r="AL940" s="512"/>
      <c r="AM940" s="512"/>
      <c r="AN940" s="512"/>
    </row>
    <row r="941" spans="1:40" ht="15.75" customHeight="1">
      <c r="A941" s="512"/>
      <c r="B941" s="512"/>
      <c r="C941" s="512"/>
      <c r="D941" s="512"/>
      <c r="E941" s="512"/>
      <c r="F941" s="512"/>
      <c r="G941" s="512"/>
      <c r="H941" s="512"/>
      <c r="I941" s="512"/>
      <c r="J941" s="512"/>
      <c r="K941" s="512"/>
      <c r="L941" s="512"/>
      <c r="M941" s="512"/>
      <c r="N941" s="512"/>
      <c r="O941" s="512"/>
      <c r="P941" s="512"/>
      <c r="Q941" s="512"/>
      <c r="R941" s="512"/>
      <c r="S941" s="512"/>
      <c r="T941" s="512"/>
      <c r="U941" s="512"/>
      <c r="V941" s="512"/>
      <c r="W941" s="512"/>
      <c r="X941" s="512"/>
      <c r="Y941" s="512"/>
      <c r="Z941" s="512"/>
      <c r="AA941" s="512"/>
      <c r="AB941" s="512"/>
      <c r="AC941" s="512"/>
      <c r="AD941" s="512"/>
      <c r="AE941" s="512"/>
      <c r="AF941" s="512"/>
      <c r="AG941" s="512"/>
      <c r="AH941" s="512"/>
      <c r="AI941" s="512"/>
      <c r="AJ941" s="512"/>
      <c r="AK941" s="512"/>
      <c r="AL941" s="512"/>
      <c r="AM941" s="512"/>
      <c r="AN941" s="512"/>
    </row>
    <row r="942" spans="1:40" ht="15.75" customHeight="1">
      <c r="A942" s="512"/>
      <c r="B942" s="512"/>
      <c r="C942" s="512"/>
      <c r="D942" s="512"/>
      <c r="E942" s="512"/>
      <c r="F942" s="512"/>
      <c r="G942" s="512"/>
      <c r="H942" s="512"/>
      <c r="I942" s="512"/>
      <c r="J942" s="512"/>
      <c r="K942" s="512"/>
      <c r="L942" s="512"/>
      <c r="M942" s="512"/>
      <c r="N942" s="512"/>
      <c r="O942" s="512"/>
      <c r="P942" s="512"/>
      <c r="Q942" s="512"/>
      <c r="R942" s="512"/>
      <c r="S942" s="512"/>
      <c r="T942" s="512"/>
      <c r="U942" s="512"/>
      <c r="V942" s="512"/>
      <c r="W942" s="512"/>
      <c r="X942" s="512"/>
      <c r="Y942" s="512"/>
      <c r="Z942" s="512"/>
      <c r="AA942" s="512"/>
      <c r="AB942" s="512"/>
      <c r="AC942" s="512"/>
      <c r="AD942" s="512"/>
      <c r="AE942" s="512"/>
      <c r="AF942" s="512"/>
      <c r="AG942" s="512"/>
      <c r="AH942" s="512"/>
      <c r="AI942" s="512"/>
      <c r="AJ942" s="512"/>
      <c r="AK942" s="512"/>
      <c r="AL942" s="512"/>
      <c r="AM942" s="512"/>
      <c r="AN942" s="512"/>
    </row>
    <row r="943" spans="1:40" ht="15.75" customHeight="1">
      <c r="A943" s="512"/>
      <c r="B943" s="512"/>
      <c r="C943" s="512"/>
      <c r="D943" s="512"/>
      <c r="E943" s="512"/>
      <c r="F943" s="512"/>
      <c r="G943" s="512"/>
      <c r="H943" s="512"/>
      <c r="I943" s="512"/>
      <c r="J943" s="512"/>
      <c r="K943" s="512"/>
      <c r="L943" s="512"/>
      <c r="M943" s="512"/>
      <c r="N943" s="512"/>
      <c r="O943" s="512"/>
      <c r="P943" s="512"/>
      <c r="Q943" s="512"/>
      <c r="R943" s="512"/>
      <c r="S943" s="512"/>
      <c r="T943" s="512"/>
      <c r="U943" s="512"/>
      <c r="V943" s="512"/>
      <c r="W943" s="512"/>
      <c r="X943" s="512"/>
      <c r="Y943" s="512"/>
      <c r="Z943" s="512"/>
      <c r="AA943" s="512"/>
      <c r="AB943" s="512"/>
      <c r="AC943" s="512"/>
      <c r="AD943" s="512"/>
      <c r="AE943" s="512"/>
      <c r="AF943" s="512"/>
      <c r="AG943" s="512"/>
      <c r="AH943" s="512"/>
      <c r="AI943" s="512"/>
      <c r="AJ943" s="512"/>
      <c r="AK943" s="512"/>
      <c r="AL943" s="512"/>
      <c r="AM943" s="512"/>
      <c r="AN943" s="512"/>
    </row>
    <row r="944" spans="1:40" ht="15.75" customHeight="1">
      <c r="A944" s="512"/>
      <c r="B944" s="512"/>
      <c r="C944" s="512"/>
      <c r="D944" s="512"/>
      <c r="E944" s="512"/>
      <c r="F944" s="512"/>
      <c r="G944" s="512"/>
      <c r="H944" s="512"/>
      <c r="I944" s="512"/>
      <c r="J944" s="512"/>
      <c r="K944" s="512"/>
      <c r="L944" s="512"/>
      <c r="M944" s="512"/>
      <c r="N944" s="512"/>
      <c r="O944" s="512"/>
      <c r="P944" s="512"/>
      <c r="Q944" s="512"/>
      <c r="R944" s="512"/>
      <c r="S944" s="512"/>
      <c r="T944" s="512"/>
      <c r="U944" s="512"/>
      <c r="V944" s="512"/>
      <c r="W944" s="512"/>
      <c r="X944" s="512"/>
      <c r="Y944" s="512"/>
      <c r="Z944" s="512"/>
      <c r="AA944" s="512"/>
      <c r="AB944" s="512"/>
      <c r="AC944" s="512"/>
      <c r="AD944" s="512"/>
      <c r="AE944" s="512"/>
      <c r="AF944" s="512"/>
      <c r="AG944" s="512"/>
      <c r="AH944" s="512"/>
      <c r="AI944" s="512"/>
      <c r="AJ944" s="512"/>
      <c r="AK944" s="512"/>
      <c r="AL944" s="512"/>
      <c r="AM944" s="512"/>
      <c r="AN944" s="512"/>
    </row>
    <row r="945" spans="1:40" ht="15.75" customHeight="1">
      <c r="A945" s="512"/>
      <c r="B945" s="512"/>
      <c r="C945" s="512"/>
      <c r="D945" s="512"/>
      <c r="E945" s="512"/>
      <c r="F945" s="512"/>
      <c r="G945" s="512"/>
      <c r="H945" s="512"/>
      <c r="I945" s="512"/>
      <c r="J945" s="512"/>
      <c r="K945" s="512"/>
      <c r="L945" s="512"/>
      <c r="M945" s="512"/>
      <c r="N945" s="512"/>
      <c r="O945" s="512"/>
      <c r="P945" s="512"/>
      <c r="Q945" s="512"/>
      <c r="R945" s="512"/>
      <c r="S945" s="512"/>
      <c r="T945" s="512"/>
      <c r="U945" s="512"/>
      <c r="V945" s="512"/>
      <c r="W945" s="512"/>
      <c r="X945" s="512"/>
      <c r="Y945" s="512"/>
      <c r="Z945" s="512"/>
      <c r="AA945" s="512"/>
      <c r="AB945" s="512"/>
      <c r="AC945" s="512"/>
      <c r="AD945" s="512"/>
      <c r="AE945" s="512"/>
      <c r="AF945" s="512"/>
      <c r="AG945" s="512"/>
      <c r="AH945" s="512"/>
      <c r="AI945" s="512"/>
      <c r="AJ945" s="512"/>
      <c r="AK945" s="512"/>
      <c r="AL945" s="512"/>
      <c r="AM945" s="512"/>
      <c r="AN945" s="512"/>
    </row>
    <row r="946" spans="1:40" ht="15.75" customHeight="1">
      <c r="A946" s="512"/>
      <c r="B946" s="512"/>
      <c r="C946" s="512"/>
      <c r="D946" s="512"/>
      <c r="E946" s="512"/>
      <c r="F946" s="512"/>
      <c r="G946" s="512"/>
      <c r="H946" s="512"/>
      <c r="I946" s="512"/>
      <c r="J946" s="512"/>
      <c r="K946" s="512"/>
      <c r="L946" s="512"/>
      <c r="M946" s="512"/>
      <c r="N946" s="512"/>
      <c r="O946" s="512"/>
      <c r="P946" s="512"/>
      <c r="Q946" s="512"/>
      <c r="R946" s="512"/>
      <c r="S946" s="512"/>
      <c r="T946" s="512"/>
      <c r="U946" s="512"/>
      <c r="V946" s="512"/>
      <c r="W946" s="512"/>
      <c r="X946" s="512"/>
      <c r="Y946" s="512"/>
      <c r="Z946" s="512"/>
      <c r="AA946" s="512"/>
      <c r="AB946" s="512"/>
      <c r="AC946" s="512"/>
      <c r="AD946" s="512"/>
      <c r="AE946" s="512"/>
      <c r="AF946" s="512"/>
      <c r="AG946" s="512"/>
      <c r="AH946" s="512"/>
      <c r="AI946" s="512"/>
      <c r="AJ946" s="512"/>
      <c r="AK946" s="512"/>
      <c r="AL946" s="512"/>
      <c r="AM946" s="512"/>
      <c r="AN946" s="512"/>
    </row>
    <row r="947" spans="1:40" ht="15.75" customHeight="1">
      <c r="A947" s="512"/>
      <c r="B947" s="512"/>
      <c r="C947" s="512"/>
      <c r="D947" s="512"/>
      <c r="E947" s="512"/>
      <c r="F947" s="512"/>
      <c r="G947" s="512"/>
      <c r="H947" s="512"/>
      <c r="I947" s="512"/>
      <c r="J947" s="512"/>
      <c r="K947" s="512"/>
      <c r="L947" s="512"/>
      <c r="M947" s="512"/>
      <c r="N947" s="512"/>
      <c r="O947" s="512"/>
      <c r="P947" s="512"/>
      <c r="Q947" s="512"/>
      <c r="R947" s="512"/>
      <c r="S947" s="512"/>
      <c r="T947" s="512"/>
      <c r="U947" s="512"/>
      <c r="V947" s="512"/>
      <c r="W947" s="512"/>
      <c r="X947" s="512"/>
      <c r="Y947" s="512"/>
      <c r="Z947" s="512"/>
      <c r="AA947" s="512"/>
      <c r="AB947" s="512"/>
      <c r="AC947" s="512"/>
      <c r="AD947" s="512"/>
      <c r="AE947" s="512"/>
      <c r="AF947" s="512"/>
      <c r="AG947" s="512"/>
      <c r="AH947" s="512"/>
      <c r="AI947" s="512"/>
      <c r="AJ947" s="512"/>
      <c r="AK947" s="512"/>
      <c r="AL947" s="512"/>
      <c r="AM947" s="512"/>
      <c r="AN947" s="512"/>
    </row>
    <row r="948" spans="1:40" ht="15.75" customHeight="1">
      <c r="A948" s="512"/>
      <c r="B948" s="512"/>
      <c r="C948" s="512"/>
      <c r="D948" s="512"/>
      <c r="E948" s="512"/>
      <c r="F948" s="512"/>
      <c r="G948" s="512"/>
      <c r="H948" s="512"/>
      <c r="I948" s="512"/>
      <c r="J948" s="512"/>
      <c r="K948" s="512"/>
      <c r="L948" s="512"/>
      <c r="M948" s="512"/>
      <c r="N948" s="512"/>
      <c r="O948" s="512"/>
      <c r="P948" s="512"/>
      <c r="Q948" s="512"/>
      <c r="R948" s="512"/>
      <c r="S948" s="512"/>
      <c r="T948" s="512"/>
      <c r="U948" s="512"/>
      <c r="V948" s="512"/>
      <c r="W948" s="512"/>
      <c r="X948" s="512"/>
      <c r="Y948" s="512"/>
      <c r="Z948" s="512"/>
      <c r="AA948" s="512"/>
      <c r="AB948" s="512"/>
      <c r="AC948" s="512"/>
      <c r="AD948" s="512"/>
      <c r="AE948" s="512"/>
      <c r="AF948" s="512"/>
      <c r="AG948" s="512"/>
      <c r="AH948" s="512"/>
      <c r="AI948" s="512"/>
      <c r="AJ948" s="512"/>
      <c r="AK948" s="512"/>
      <c r="AL948" s="512"/>
      <c r="AM948" s="512"/>
      <c r="AN948" s="512"/>
    </row>
    <row r="949" spans="1:40" ht="15.75" customHeight="1">
      <c r="A949" s="512"/>
      <c r="B949" s="512"/>
      <c r="C949" s="512"/>
      <c r="D949" s="512"/>
      <c r="E949" s="512"/>
      <c r="F949" s="512"/>
      <c r="G949" s="512"/>
      <c r="H949" s="512"/>
      <c r="I949" s="512"/>
      <c r="J949" s="512"/>
      <c r="K949" s="512"/>
      <c r="L949" s="512"/>
      <c r="M949" s="512"/>
      <c r="N949" s="512"/>
      <c r="O949" s="512"/>
      <c r="P949" s="512"/>
      <c r="Q949" s="512"/>
      <c r="R949" s="512"/>
      <c r="S949" s="512"/>
      <c r="T949" s="512"/>
      <c r="U949" s="512"/>
      <c r="V949" s="512"/>
      <c r="W949" s="512"/>
      <c r="X949" s="512"/>
      <c r="Y949" s="512"/>
      <c r="Z949" s="512"/>
      <c r="AA949" s="512"/>
      <c r="AB949" s="512"/>
      <c r="AC949" s="512"/>
      <c r="AD949" s="512"/>
      <c r="AE949" s="512"/>
      <c r="AF949" s="512"/>
      <c r="AG949" s="512"/>
      <c r="AH949" s="512"/>
      <c r="AI949" s="512"/>
      <c r="AJ949" s="512"/>
      <c r="AK949" s="512"/>
      <c r="AL949" s="512"/>
      <c r="AM949" s="512"/>
      <c r="AN949" s="512"/>
    </row>
    <row r="950" spans="1:40" ht="15.75" customHeight="1">
      <c r="A950" s="512"/>
      <c r="B950" s="512"/>
      <c r="C950" s="512"/>
      <c r="D950" s="512"/>
      <c r="E950" s="512"/>
      <c r="F950" s="512"/>
      <c r="G950" s="512"/>
      <c r="H950" s="512"/>
      <c r="I950" s="512"/>
      <c r="J950" s="512"/>
      <c r="K950" s="512"/>
      <c r="L950" s="512"/>
      <c r="M950" s="512"/>
      <c r="N950" s="512"/>
      <c r="O950" s="512"/>
      <c r="P950" s="512"/>
      <c r="Q950" s="512"/>
      <c r="R950" s="512"/>
      <c r="S950" s="512"/>
      <c r="T950" s="512"/>
      <c r="U950" s="512"/>
      <c r="V950" s="512"/>
      <c r="W950" s="512"/>
      <c r="X950" s="512"/>
      <c r="Y950" s="512"/>
      <c r="Z950" s="512"/>
      <c r="AA950" s="512"/>
      <c r="AB950" s="512"/>
      <c r="AC950" s="512"/>
      <c r="AD950" s="512"/>
      <c r="AE950" s="512"/>
      <c r="AF950" s="512"/>
      <c r="AG950" s="512"/>
      <c r="AH950" s="512"/>
      <c r="AI950" s="512"/>
      <c r="AJ950" s="512"/>
      <c r="AK950" s="512"/>
      <c r="AL950" s="512"/>
      <c r="AM950" s="512"/>
      <c r="AN950" s="512"/>
    </row>
    <row r="951" spans="1:40" ht="15.75" customHeight="1">
      <c r="A951" s="512"/>
      <c r="B951" s="512"/>
      <c r="C951" s="512"/>
      <c r="D951" s="512"/>
      <c r="E951" s="512"/>
      <c r="F951" s="512"/>
      <c r="G951" s="512"/>
      <c r="H951" s="512"/>
      <c r="I951" s="512"/>
      <c r="J951" s="512"/>
      <c r="K951" s="512"/>
      <c r="L951" s="512"/>
      <c r="M951" s="512"/>
      <c r="N951" s="512"/>
      <c r="O951" s="512"/>
      <c r="P951" s="512"/>
      <c r="Q951" s="512"/>
      <c r="R951" s="512"/>
      <c r="S951" s="512"/>
      <c r="T951" s="512"/>
      <c r="U951" s="512"/>
      <c r="V951" s="512"/>
      <c r="W951" s="512"/>
      <c r="X951" s="512"/>
      <c r="Y951" s="512"/>
      <c r="Z951" s="512"/>
      <c r="AA951" s="512"/>
      <c r="AB951" s="512"/>
      <c r="AC951" s="512"/>
      <c r="AD951" s="512"/>
      <c r="AE951" s="512"/>
      <c r="AF951" s="512"/>
      <c r="AG951" s="512"/>
      <c r="AH951" s="512"/>
      <c r="AI951" s="512"/>
      <c r="AJ951" s="512"/>
      <c r="AK951" s="512"/>
      <c r="AL951" s="512"/>
      <c r="AM951" s="512"/>
      <c r="AN951" s="512"/>
    </row>
    <row r="952" spans="1:40" ht="15.75" customHeight="1">
      <c r="A952" s="512"/>
      <c r="B952" s="512"/>
      <c r="C952" s="512"/>
      <c r="D952" s="512"/>
      <c r="E952" s="512"/>
      <c r="F952" s="512"/>
      <c r="G952" s="512"/>
      <c r="H952" s="512"/>
      <c r="I952" s="512"/>
      <c r="J952" s="512"/>
      <c r="K952" s="512"/>
      <c r="L952" s="512"/>
      <c r="M952" s="512"/>
      <c r="N952" s="512"/>
      <c r="O952" s="512"/>
      <c r="P952" s="512"/>
      <c r="Q952" s="512"/>
      <c r="R952" s="512"/>
      <c r="S952" s="512"/>
      <c r="T952" s="512"/>
      <c r="U952" s="512"/>
      <c r="V952" s="512"/>
      <c r="W952" s="512"/>
      <c r="X952" s="512"/>
      <c r="Y952" s="512"/>
      <c r="Z952" s="512"/>
      <c r="AA952" s="512"/>
      <c r="AB952" s="512"/>
      <c r="AC952" s="512"/>
      <c r="AD952" s="512"/>
      <c r="AE952" s="512"/>
      <c r="AF952" s="512"/>
      <c r="AG952" s="512"/>
      <c r="AH952" s="512"/>
      <c r="AI952" s="512"/>
      <c r="AJ952" s="512"/>
      <c r="AK952" s="512"/>
      <c r="AL952" s="512"/>
      <c r="AM952" s="512"/>
      <c r="AN952" s="512"/>
    </row>
    <row r="953" spans="1:40" ht="15.75" customHeight="1">
      <c r="A953" s="512"/>
      <c r="B953" s="512"/>
      <c r="C953" s="512"/>
      <c r="D953" s="512"/>
      <c r="E953" s="512"/>
      <c r="F953" s="512"/>
      <c r="G953" s="512"/>
      <c r="H953" s="512"/>
      <c r="I953" s="512"/>
      <c r="J953" s="512"/>
      <c r="K953" s="512"/>
      <c r="L953" s="512"/>
      <c r="M953" s="512"/>
      <c r="N953" s="512"/>
      <c r="O953" s="512"/>
      <c r="P953" s="512"/>
      <c r="Q953" s="512"/>
      <c r="R953" s="512"/>
      <c r="S953" s="512"/>
      <c r="T953" s="512"/>
      <c r="U953" s="512"/>
      <c r="V953" s="512"/>
      <c r="W953" s="512"/>
      <c r="X953" s="512"/>
      <c r="Y953" s="512"/>
      <c r="Z953" s="512"/>
      <c r="AA953" s="512"/>
      <c r="AB953" s="512"/>
      <c r="AC953" s="512"/>
      <c r="AD953" s="512"/>
      <c r="AE953" s="512"/>
      <c r="AF953" s="512"/>
      <c r="AG953" s="512"/>
      <c r="AH953" s="512"/>
      <c r="AI953" s="512"/>
      <c r="AJ953" s="512"/>
      <c r="AK953" s="512"/>
      <c r="AL953" s="512"/>
      <c r="AM953" s="512"/>
      <c r="AN953" s="512"/>
    </row>
    <row r="954" spans="1:40" ht="15.75" customHeight="1">
      <c r="A954" s="512"/>
      <c r="B954" s="512"/>
      <c r="C954" s="512"/>
      <c r="D954" s="512"/>
      <c r="E954" s="512"/>
      <c r="F954" s="512"/>
      <c r="G954" s="512"/>
      <c r="H954" s="512"/>
      <c r="I954" s="512"/>
      <c r="J954" s="512"/>
      <c r="K954" s="512"/>
      <c r="L954" s="512"/>
      <c r="M954" s="512"/>
      <c r="N954" s="512"/>
      <c r="O954" s="512"/>
      <c r="P954" s="512"/>
      <c r="Q954" s="512"/>
      <c r="R954" s="512"/>
      <c r="S954" s="512"/>
      <c r="T954" s="512"/>
      <c r="U954" s="512"/>
      <c r="V954" s="512"/>
      <c r="W954" s="512"/>
      <c r="X954" s="512"/>
      <c r="Y954" s="512"/>
      <c r="Z954" s="512"/>
      <c r="AA954" s="512"/>
      <c r="AB954" s="512"/>
      <c r="AC954" s="512"/>
      <c r="AD954" s="512"/>
      <c r="AE954" s="512"/>
      <c r="AF954" s="512"/>
      <c r="AG954" s="512"/>
      <c r="AH954" s="512"/>
      <c r="AI954" s="512"/>
      <c r="AJ954" s="512"/>
      <c r="AK954" s="512"/>
      <c r="AL954" s="512"/>
      <c r="AM954" s="512"/>
      <c r="AN954" s="512"/>
    </row>
    <row r="955" spans="1:40" ht="15.75" customHeight="1">
      <c r="A955" s="512"/>
      <c r="B955" s="512"/>
      <c r="C955" s="512"/>
      <c r="D955" s="512"/>
      <c r="E955" s="512"/>
      <c r="F955" s="512"/>
      <c r="G955" s="512"/>
      <c r="H955" s="512"/>
      <c r="I955" s="512"/>
      <c r="J955" s="512"/>
      <c r="K955" s="512"/>
      <c r="L955" s="512"/>
      <c r="M955" s="512"/>
      <c r="N955" s="512"/>
      <c r="O955" s="512"/>
      <c r="P955" s="512"/>
      <c r="Q955" s="512"/>
      <c r="R955" s="512"/>
      <c r="S955" s="512"/>
      <c r="T955" s="512"/>
      <c r="U955" s="512"/>
      <c r="V955" s="512"/>
      <c r="W955" s="512"/>
      <c r="X955" s="512"/>
      <c r="Y955" s="512"/>
      <c r="Z955" s="512"/>
      <c r="AA955" s="512"/>
      <c r="AB955" s="512"/>
      <c r="AC955" s="512"/>
      <c r="AD955" s="512"/>
      <c r="AE955" s="512"/>
      <c r="AF955" s="512"/>
      <c r="AG955" s="512"/>
      <c r="AH955" s="512"/>
      <c r="AI955" s="512"/>
      <c r="AJ955" s="512"/>
      <c r="AK955" s="512"/>
      <c r="AL955" s="512"/>
      <c r="AM955" s="512"/>
      <c r="AN955" s="512"/>
    </row>
    <row r="956" spans="1:40" ht="15.75" customHeight="1">
      <c r="A956" s="512"/>
      <c r="B956" s="512"/>
      <c r="C956" s="512"/>
      <c r="D956" s="512"/>
      <c r="E956" s="512"/>
      <c r="F956" s="512"/>
      <c r="G956" s="512"/>
      <c r="H956" s="512"/>
      <c r="I956" s="512"/>
      <c r="J956" s="512"/>
      <c r="K956" s="512"/>
      <c r="L956" s="512"/>
      <c r="M956" s="512"/>
      <c r="N956" s="512"/>
      <c r="O956" s="512"/>
      <c r="P956" s="512"/>
      <c r="Q956" s="512"/>
      <c r="R956" s="512"/>
      <c r="S956" s="512"/>
      <c r="T956" s="512"/>
      <c r="U956" s="512"/>
      <c r="V956" s="512"/>
      <c r="W956" s="512"/>
      <c r="X956" s="512"/>
      <c r="Y956" s="512"/>
      <c r="Z956" s="512"/>
      <c r="AA956" s="512"/>
      <c r="AB956" s="512"/>
      <c r="AC956" s="512"/>
      <c r="AD956" s="512"/>
      <c r="AE956" s="512"/>
      <c r="AF956" s="512"/>
      <c r="AG956" s="512"/>
      <c r="AH956" s="512"/>
      <c r="AI956" s="512"/>
      <c r="AJ956" s="512"/>
      <c r="AK956" s="512"/>
      <c r="AL956" s="512"/>
      <c r="AM956" s="512"/>
      <c r="AN956" s="512"/>
    </row>
    <row r="957" spans="1:40" ht="15.75" customHeight="1">
      <c r="A957" s="512"/>
      <c r="B957" s="512"/>
      <c r="C957" s="512"/>
      <c r="D957" s="512"/>
      <c r="E957" s="512"/>
      <c r="F957" s="512"/>
      <c r="G957" s="512"/>
      <c r="H957" s="512"/>
      <c r="I957" s="512"/>
      <c r="J957" s="512"/>
      <c r="K957" s="512"/>
      <c r="L957" s="512"/>
      <c r="M957" s="512"/>
      <c r="N957" s="512"/>
      <c r="O957" s="512"/>
      <c r="P957" s="512"/>
      <c r="Q957" s="512"/>
      <c r="R957" s="512"/>
      <c r="S957" s="512"/>
      <c r="T957" s="512"/>
      <c r="U957" s="512"/>
      <c r="V957" s="512"/>
      <c r="W957" s="512"/>
      <c r="X957" s="512"/>
      <c r="Y957" s="512"/>
      <c r="Z957" s="512"/>
      <c r="AA957" s="512"/>
      <c r="AB957" s="512"/>
      <c r="AC957" s="512"/>
      <c r="AD957" s="512"/>
      <c r="AE957" s="512"/>
      <c r="AF957" s="512"/>
      <c r="AG957" s="512"/>
      <c r="AH957" s="512"/>
      <c r="AI957" s="512"/>
      <c r="AJ957" s="512"/>
      <c r="AK957" s="512"/>
      <c r="AL957" s="512"/>
      <c r="AM957" s="512"/>
      <c r="AN957" s="512"/>
    </row>
    <row r="958" spans="1:40" ht="15.75" customHeight="1">
      <c r="A958" s="512"/>
      <c r="B958" s="512"/>
      <c r="C958" s="512"/>
      <c r="D958" s="512"/>
      <c r="E958" s="512"/>
      <c r="F958" s="512"/>
      <c r="G958" s="512"/>
      <c r="H958" s="512"/>
      <c r="I958" s="512"/>
      <c r="J958" s="512"/>
      <c r="K958" s="512"/>
      <c r="L958" s="512"/>
      <c r="M958" s="512"/>
      <c r="N958" s="512"/>
      <c r="O958" s="512"/>
      <c r="P958" s="512"/>
      <c r="Q958" s="512"/>
      <c r="R958" s="512"/>
      <c r="S958" s="512"/>
      <c r="T958" s="512"/>
      <c r="U958" s="512"/>
      <c r="V958" s="512"/>
      <c r="W958" s="512"/>
      <c r="X958" s="512"/>
      <c r="Y958" s="512"/>
      <c r="Z958" s="512"/>
      <c r="AA958" s="512"/>
      <c r="AB958" s="512"/>
      <c r="AC958" s="512"/>
      <c r="AD958" s="512"/>
      <c r="AE958" s="512"/>
      <c r="AF958" s="512"/>
      <c r="AG958" s="512"/>
      <c r="AH958" s="512"/>
      <c r="AI958" s="512"/>
      <c r="AJ958" s="512"/>
      <c r="AK958" s="512"/>
      <c r="AL958" s="512"/>
      <c r="AM958" s="512"/>
      <c r="AN958" s="512"/>
    </row>
    <row r="959" spans="1:40" ht="15.75" customHeight="1">
      <c r="A959" s="512"/>
      <c r="B959" s="512"/>
      <c r="C959" s="512"/>
      <c r="D959" s="512"/>
      <c r="E959" s="512"/>
      <c r="F959" s="512"/>
      <c r="G959" s="512"/>
      <c r="H959" s="512"/>
      <c r="I959" s="512"/>
      <c r="J959" s="512"/>
      <c r="K959" s="512"/>
      <c r="L959" s="512"/>
      <c r="M959" s="512"/>
      <c r="N959" s="512"/>
      <c r="O959" s="512"/>
      <c r="P959" s="512"/>
      <c r="Q959" s="512"/>
      <c r="R959" s="512"/>
      <c r="S959" s="512"/>
      <c r="T959" s="512"/>
      <c r="U959" s="512"/>
      <c r="V959" s="512"/>
      <c r="W959" s="512"/>
      <c r="X959" s="512"/>
      <c r="Y959" s="512"/>
      <c r="Z959" s="512"/>
      <c r="AA959" s="512"/>
      <c r="AB959" s="512"/>
      <c r="AC959" s="512"/>
      <c r="AD959" s="512"/>
      <c r="AE959" s="512"/>
      <c r="AF959" s="512"/>
      <c r="AG959" s="512"/>
      <c r="AH959" s="512"/>
      <c r="AI959" s="512"/>
      <c r="AJ959" s="512"/>
      <c r="AK959" s="512"/>
      <c r="AL959" s="512"/>
      <c r="AM959" s="512"/>
      <c r="AN959" s="512"/>
    </row>
    <row r="960" spans="1:40" ht="15.75" customHeight="1">
      <c r="A960" s="512"/>
      <c r="B960" s="512"/>
      <c r="C960" s="512"/>
      <c r="D960" s="512"/>
      <c r="E960" s="512"/>
      <c r="F960" s="512"/>
      <c r="G960" s="512"/>
      <c r="H960" s="512"/>
      <c r="I960" s="512"/>
      <c r="J960" s="512"/>
      <c r="K960" s="512"/>
      <c r="L960" s="512"/>
      <c r="M960" s="512"/>
      <c r="N960" s="512"/>
      <c r="O960" s="512"/>
      <c r="P960" s="512"/>
      <c r="Q960" s="512"/>
      <c r="R960" s="512"/>
      <c r="S960" s="512"/>
      <c r="T960" s="512"/>
      <c r="U960" s="512"/>
      <c r="V960" s="512"/>
      <c r="W960" s="512"/>
      <c r="X960" s="512"/>
      <c r="Y960" s="512"/>
      <c r="Z960" s="512"/>
      <c r="AA960" s="512"/>
      <c r="AB960" s="512"/>
      <c r="AC960" s="512"/>
      <c r="AD960" s="512"/>
      <c r="AE960" s="512"/>
      <c r="AF960" s="512"/>
      <c r="AG960" s="512"/>
      <c r="AH960" s="512"/>
      <c r="AI960" s="512"/>
      <c r="AJ960" s="512"/>
      <c r="AK960" s="512"/>
      <c r="AL960" s="512"/>
      <c r="AM960" s="512"/>
      <c r="AN960" s="512"/>
    </row>
    <row r="961" spans="1:40" ht="15.75" customHeight="1">
      <c r="A961" s="512"/>
      <c r="B961" s="512"/>
      <c r="C961" s="512"/>
      <c r="D961" s="512"/>
      <c r="E961" s="512"/>
      <c r="F961" s="512"/>
      <c r="G961" s="512"/>
      <c r="H961" s="512"/>
      <c r="I961" s="512"/>
      <c r="J961" s="512"/>
      <c r="K961" s="512"/>
      <c r="L961" s="512"/>
      <c r="M961" s="512"/>
      <c r="N961" s="512"/>
      <c r="O961" s="512"/>
      <c r="P961" s="512"/>
      <c r="Q961" s="512"/>
      <c r="R961" s="512"/>
      <c r="S961" s="512"/>
      <c r="T961" s="512"/>
      <c r="U961" s="512"/>
      <c r="V961" s="512"/>
      <c r="W961" s="512"/>
      <c r="X961" s="512"/>
      <c r="Y961" s="512"/>
      <c r="Z961" s="512"/>
      <c r="AA961" s="512"/>
      <c r="AB961" s="512"/>
      <c r="AC961" s="512"/>
      <c r="AD961" s="512"/>
      <c r="AE961" s="512"/>
      <c r="AF961" s="512"/>
      <c r="AG961" s="512"/>
      <c r="AH961" s="512"/>
      <c r="AI961" s="512"/>
      <c r="AJ961" s="512"/>
      <c r="AK961" s="512"/>
      <c r="AL961" s="512"/>
      <c r="AM961" s="512"/>
      <c r="AN961" s="512"/>
    </row>
    <row r="962" spans="1:40" ht="15.75" customHeight="1">
      <c r="A962" s="512"/>
      <c r="B962" s="512"/>
      <c r="C962" s="512"/>
      <c r="D962" s="512"/>
      <c r="E962" s="512"/>
      <c r="F962" s="512"/>
      <c r="G962" s="512"/>
      <c r="H962" s="512"/>
      <c r="I962" s="512"/>
      <c r="J962" s="512"/>
      <c r="K962" s="512"/>
      <c r="L962" s="512"/>
      <c r="M962" s="512"/>
      <c r="N962" s="512"/>
      <c r="O962" s="512"/>
      <c r="P962" s="512"/>
      <c r="Q962" s="512"/>
      <c r="R962" s="512"/>
      <c r="S962" s="512"/>
      <c r="T962" s="512"/>
      <c r="U962" s="512"/>
      <c r="V962" s="512"/>
      <c r="W962" s="512"/>
      <c r="X962" s="512"/>
      <c r="Y962" s="512"/>
      <c r="Z962" s="512"/>
      <c r="AA962" s="512"/>
      <c r="AB962" s="512"/>
      <c r="AC962" s="512"/>
      <c r="AD962" s="512"/>
      <c r="AE962" s="512"/>
      <c r="AF962" s="512"/>
      <c r="AG962" s="512"/>
      <c r="AH962" s="512"/>
      <c r="AI962" s="512"/>
      <c r="AJ962" s="512"/>
      <c r="AK962" s="512"/>
      <c r="AL962" s="512"/>
      <c r="AM962" s="512"/>
      <c r="AN962" s="512"/>
    </row>
    <row r="963" spans="1:40" ht="15.75" customHeight="1">
      <c r="A963" s="512"/>
      <c r="B963" s="512"/>
      <c r="C963" s="512"/>
      <c r="D963" s="512"/>
      <c r="E963" s="512"/>
      <c r="F963" s="512"/>
      <c r="G963" s="512"/>
      <c r="H963" s="512"/>
      <c r="I963" s="512"/>
      <c r="J963" s="512"/>
      <c r="K963" s="512"/>
      <c r="L963" s="512"/>
      <c r="M963" s="512"/>
      <c r="N963" s="512"/>
      <c r="O963" s="512"/>
      <c r="P963" s="512"/>
      <c r="Q963" s="512"/>
      <c r="R963" s="512"/>
      <c r="S963" s="512"/>
      <c r="T963" s="512"/>
      <c r="U963" s="512"/>
      <c r="V963" s="512"/>
      <c r="W963" s="512"/>
      <c r="X963" s="512"/>
      <c r="Y963" s="512"/>
      <c r="Z963" s="512"/>
      <c r="AA963" s="512"/>
      <c r="AB963" s="512"/>
      <c r="AC963" s="512"/>
      <c r="AD963" s="512"/>
      <c r="AE963" s="512"/>
      <c r="AF963" s="512"/>
      <c r="AG963" s="512"/>
      <c r="AH963" s="512"/>
      <c r="AI963" s="512"/>
      <c r="AJ963" s="512"/>
      <c r="AK963" s="512"/>
      <c r="AL963" s="512"/>
      <c r="AM963" s="512"/>
      <c r="AN963" s="512"/>
    </row>
    <row r="964" spans="1:40" ht="15.75" customHeight="1">
      <c r="A964" s="512"/>
      <c r="B964" s="512"/>
      <c r="C964" s="512"/>
      <c r="D964" s="512"/>
      <c r="E964" s="512"/>
      <c r="F964" s="512"/>
      <c r="G964" s="512"/>
      <c r="H964" s="512"/>
      <c r="I964" s="512"/>
      <c r="J964" s="512"/>
      <c r="K964" s="512"/>
      <c r="L964" s="512"/>
      <c r="M964" s="512"/>
      <c r="N964" s="512"/>
      <c r="O964" s="512"/>
      <c r="P964" s="512"/>
      <c r="Q964" s="512"/>
      <c r="R964" s="512"/>
      <c r="S964" s="512"/>
      <c r="T964" s="512"/>
      <c r="U964" s="512"/>
      <c r="V964" s="512"/>
      <c r="W964" s="512"/>
      <c r="X964" s="512"/>
      <c r="Y964" s="512"/>
      <c r="Z964" s="512"/>
      <c r="AA964" s="512"/>
      <c r="AB964" s="512"/>
      <c r="AC964" s="512"/>
      <c r="AD964" s="512"/>
      <c r="AE964" s="512"/>
      <c r="AF964" s="512"/>
      <c r="AG964" s="512"/>
      <c r="AH964" s="512"/>
      <c r="AI964" s="512"/>
      <c r="AJ964" s="512"/>
      <c r="AK964" s="512"/>
      <c r="AL964" s="512"/>
      <c r="AM964" s="512"/>
      <c r="AN964" s="512"/>
    </row>
    <row r="965" spans="1:40" ht="15.75" customHeight="1">
      <c r="A965" s="512"/>
      <c r="B965" s="512"/>
      <c r="C965" s="512"/>
      <c r="D965" s="512"/>
      <c r="E965" s="512"/>
      <c r="F965" s="512"/>
      <c r="G965" s="512"/>
      <c r="H965" s="512"/>
      <c r="I965" s="512"/>
      <c r="J965" s="512"/>
      <c r="K965" s="512"/>
      <c r="L965" s="512"/>
      <c r="M965" s="512"/>
      <c r="N965" s="512"/>
      <c r="O965" s="512"/>
      <c r="P965" s="512"/>
      <c r="Q965" s="512"/>
      <c r="R965" s="512"/>
      <c r="S965" s="512"/>
      <c r="T965" s="512"/>
      <c r="U965" s="512"/>
      <c r="V965" s="512"/>
      <c r="W965" s="512"/>
      <c r="X965" s="512"/>
      <c r="Y965" s="512"/>
      <c r="Z965" s="512"/>
      <c r="AA965" s="512"/>
      <c r="AB965" s="512"/>
      <c r="AC965" s="512"/>
      <c r="AD965" s="512"/>
      <c r="AE965" s="512"/>
      <c r="AF965" s="512"/>
      <c r="AG965" s="512"/>
      <c r="AH965" s="512"/>
      <c r="AI965" s="512"/>
      <c r="AJ965" s="512"/>
      <c r="AK965" s="512"/>
      <c r="AL965" s="512"/>
      <c r="AM965" s="512"/>
      <c r="AN965" s="512"/>
    </row>
    <row r="966" spans="1:40" ht="15.75" customHeight="1">
      <c r="A966" s="512"/>
      <c r="B966" s="512"/>
      <c r="C966" s="512"/>
      <c r="D966" s="512"/>
      <c r="E966" s="512"/>
      <c r="F966" s="512"/>
      <c r="G966" s="512"/>
      <c r="H966" s="512"/>
      <c r="I966" s="512"/>
      <c r="J966" s="512"/>
      <c r="K966" s="512"/>
      <c r="L966" s="512"/>
      <c r="M966" s="512"/>
      <c r="N966" s="512"/>
      <c r="O966" s="512"/>
      <c r="P966" s="512"/>
      <c r="Q966" s="512"/>
      <c r="R966" s="512"/>
      <c r="S966" s="512"/>
      <c r="T966" s="512"/>
      <c r="U966" s="512"/>
      <c r="V966" s="512"/>
      <c r="W966" s="512"/>
      <c r="X966" s="512"/>
      <c r="Y966" s="512"/>
      <c r="Z966" s="512"/>
      <c r="AA966" s="512"/>
      <c r="AB966" s="512"/>
      <c r="AC966" s="512"/>
      <c r="AD966" s="512"/>
      <c r="AE966" s="512"/>
      <c r="AF966" s="512"/>
      <c r="AG966" s="512"/>
      <c r="AH966" s="512"/>
      <c r="AI966" s="512"/>
      <c r="AJ966" s="512"/>
      <c r="AK966" s="512"/>
      <c r="AL966" s="512"/>
      <c r="AM966" s="512"/>
      <c r="AN966" s="512"/>
    </row>
    <row r="967" spans="1:40" ht="15.75" customHeight="1">
      <c r="A967" s="512"/>
      <c r="B967" s="512"/>
      <c r="C967" s="512"/>
      <c r="D967" s="512"/>
      <c r="E967" s="512"/>
      <c r="F967" s="512"/>
      <c r="G967" s="512"/>
      <c r="H967" s="512"/>
      <c r="I967" s="512"/>
      <c r="J967" s="512"/>
      <c r="K967" s="512"/>
      <c r="L967" s="512"/>
      <c r="M967" s="512"/>
      <c r="N967" s="512"/>
      <c r="O967" s="512"/>
      <c r="P967" s="512"/>
      <c r="Q967" s="512"/>
      <c r="R967" s="512"/>
      <c r="S967" s="512"/>
      <c r="T967" s="512"/>
      <c r="U967" s="512"/>
      <c r="V967" s="512"/>
      <c r="W967" s="512"/>
      <c r="X967" s="512"/>
      <c r="Y967" s="512"/>
      <c r="Z967" s="512"/>
      <c r="AA967" s="512"/>
      <c r="AB967" s="512"/>
      <c r="AC967" s="512"/>
      <c r="AD967" s="512"/>
      <c r="AE967" s="512"/>
      <c r="AF967" s="512"/>
      <c r="AG967" s="512"/>
      <c r="AH967" s="512"/>
      <c r="AI967" s="512"/>
      <c r="AJ967" s="512"/>
      <c r="AK967" s="512"/>
      <c r="AL967" s="512"/>
      <c r="AM967" s="512"/>
      <c r="AN967" s="512"/>
    </row>
    <row r="968" spans="1:40" ht="15.75" customHeight="1">
      <c r="A968" s="512"/>
      <c r="B968" s="512"/>
      <c r="C968" s="512"/>
      <c r="D968" s="512"/>
      <c r="E968" s="512"/>
      <c r="F968" s="512"/>
      <c r="G968" s="512"/>
      <c r="H968" s="512"/>
      <c r="I968" s="512"/>
      <c r="J968" s="512"/>
      <c r="K968" s="512"/>
      <c r="L968" s="512"/>
      <c r="M968" s="512"/>
      <c r="N968" s="512"/>
      <c r="O968" s="512"/>
      <c r="P968" s="512"/>
      <c r="Q968" s="512"/>
      <c r="R968" s="512"/>
      <c r="S968" s="512"/>
      <c r="T968" s="512"/>
      <c r="U968" s="512"/>
      <c r="V968" s="512"/>
      <c r="W968" s="512"/>
      <c r="X968" s="512"/>
      <c r="Y968" s="512"/>
      <c r="Z968" s="512"/>
      <c r="AA968" s="512"/>
      <c r="AB968" s="512"/>
      <c r="AC968" s="512"/>
      <c r="AD968" s="512"/>
      <c r="AE968" s="512"/>
      <c r="AF968" s="512"/>
      <c r="AG968" s="512"/>
      <c r="AH968" s="512"/>
      <c r="AI968" s="512"/>
      <c r="AJ968" s="512"/>
      <c r="AK968" s="512"/>
      <c r="AL968" s="512"/>
      <c r="AM968" s="512"/>
      <c r="AN968" s="512"/>
    </row>
    <row r="969" spans="1:40" ht="15.75" customHeight="1">
      <c r="A969" s="512"/>
      <c r="B969" s="512"/>
      <c r="C969" s="512"/>
      <c r="D969" s="512"/>
      <c r="E969" s="512"/>
      <c r="F969" s="512"/>
      <c r="G969" s="512"/>
      <c r="H969" s="512"/>
      <c r="I969" s="512"/>
      <c r="J969" s="512"/>
      <c r="K969" s="512"/>
      <c r="L969" s="512"/>
      <c r="M969" s="512"/>
      <c r="N969" s="512"/>
      <c r="O969" s="512"/>
      <c r="P969" s="512"/>
      <c r="Q969" s="512"/>
      <c r="R969" s="512"/>
      <c r="S969" s="512"/>
      <c r="T969" s="512"/>
      <c r="U969" s="512"/>
      <c r="V969" s="512"/>
      <c r="W969" s="512"/>
      <c r="X969" s="512"/>
      <c r="Y969" s="512"/>
      <c r="Z969" s="512"/>
      <c r="AA969" s="512"/>
      <c r="AB969" s="512"/>
      <c r="AC969" s="512"/>
      <c r="AD969" s="512"/>
      <c r="AE969" s="512"/>
      <c r="AF969" s="512"/>
      <c r="AG969" s="512"/>
      <c r="AH969" s="512"/>
      <c r="AI969" s="512"/>
      <c r="AJ969" s="512"/>
      <c r="AK969" s="512"/>
      <c r="AL969" s="512"/>
      <c r="AM969" s="512"/>
      <c r="AN969" s="512"/>
    </row>
    <row r="970" spans="1:40" ht="15.75" customHeight="1">
      <c r="A970" s="512"/>
      <c r="B970" s="512"/>
      <c r="C970" s="512"/>
      <c r="D970" s="512"/>
      <c r="E970" s="512"/>
      <c r="F970" s="512"/>
      <c r="G970" s="512"/>
      <c r="H970" s="512"/>
      <c r="I970" s="512"/>
      <c r="J970" s="512"/>
      <c r="K970" s="512"/>
      <c r="L970" s="512"/>
      <c r="M970" s="512"/>
      <c r="N970" s="512"/>
      <c r="O970" s="512"/>
      <c r="P970" s="512"/>
      <c r="Q970" s="512"/>
      <c r="R970" s="512"/>
      <c r="S970" s="512"/>
      <c r="T970" s="512"/>
      <c r="U970" s="512"/>
      <c r="V970" s="512"/>
      <c r="W970" s="512"/>
      <c r="X970" s="512"/>
      <c r="Y970" s="512"/>
      <c r="Z970" s="512"/>
      <c r="AA970" s="512"/>
      <c r="AB970" s="512"/>
      <c r="AC970" s="512"/>
      <c r="AD970" s="512"/>
      <c r="AE970" s="512"/>
      <c r="AF970" s="512"/>
      <c r="AG970" s="512"/>
      <c r="AH970" s="512"/>
      <c r="AI970" s="512"/>
      <c r="AJ970" s="512"/>
      <c r="AK970" s="512"/>
      <c r="AL970" s="512"/>
      <c r="AM970" s="512"/>
      <c r="AN970" s="512"/>
    </row>
    <row r="971" spans="1:40" ht="15.75" customHeight="1">
      <c r="A971" s="512"/>
      <c r="B971" s="512"/>
      <c r="C971" s="512"/>
      <c r="D971" s="512"/>
      <c r="E971" s="512"/>
      <c r="F971" s="512"/>
      <c r="G971" s="512"/>
      <c r="H971" s="512"/>
      <c r="I971" s="512"/>
      <c r="J971" s="512"/>
      <c r="K971" s="512"/>
      <c r="L971" s="512"/>
      <c r="M971" s="512"/>
      <c r="N971" s="512"/>
      <c r="O971" s="512"/>
      <c r="P971" s="512"/>
      <c r="Q971" s="512"/>
      <c r="R971" s="512"/>
      <c r="S971" s="512"/>
      <c r="T971" s="512"/>
      <c r="U971" s="512"/>
      <c r="V971" s="512"/>
      <c r="W971" s="512"/>
      <c r="X971" s="512"/>
      <c r="Y971" s="512"/>
      <c r="Z971" s="512"/>
      <c r="AA971" s="512"/>
      <c r="AB971" s="512"/>
      <c r="AC971" s="512"/>
      <c r="AD971" s="512"/>
      <c r="AE971" s="512"/>
      <c r="AF971" s="512"/>
      <c r="AG971" s="512"/>
      <c r="AH971" s="512"/>
      <c r="AI971" s="512"/>
      <c r="AJ971" s="512"/>
      <c r="AK971" s="512"/>
      <c r="AL971" s="512"/>
      <c r="AM971" s="512"/>
      <c r="AN971" s="512"/>
    </row>
    <row r="972" spans="1:40" ht="15.75" customHeight="1">
      <c r="A972" s="512"/>
      <c r="B972" s="512"/>
      <c r="C972" s="512"/>
      <c r="D972" s="512"/>
      <c r="E972" s="512"/>
      <c r="F972" s="512"/>
      <c r="G972" s="512"/>
      <c r="H972" s="512"/>
      <c r="I972" s="512"/>
      <c r="J972" s="512"/>
      <c r="K972" s="512"/>
      <c r="L972" s="512"/>
      <c r="M972" s="512"/>
      <c r="N972" s="512"/>
      <c r="O972" s="512"/>
      <c r="P972" s="512"/>
      <c r="Q972" s="512"/>
      <c r="R972" s="512"/>
      <c r="S972" s="512"/>
      <c r="T972" s="512"/>
      <c r="U972" s="512"/>
      <c r="V972" s="512"/>
      <c r="W972" s="512"/>
      <c r="X972" s="512"/>
      <c r="Y972" s="512"/>
      <c r="Z972" s="512"/>
      <c r="AA972" s="512"/>
      <c r="AB972" s="512"/>
      <c r="AC972" s="512"/>
      <c r="AD972" s="512"/>
      <c r="AE972" s="512"/>
      <c r="AF972" s="512"/>
      <c r="AG972" s="512"/>
      <c r="AH972" s="512"/>
      <c r="AI972" s="512"/>
      <c r="AJ972" s="512"/>
      <c r="AK972" s="512"/>
      <c r="AL972" s="512"/>
      <c r="AM972" s="512"/>
      <c r="AN972" s="512"/>
    </row>
    <row r="973" spans="1:40" ht="15.75" customHeight="1">
      <c r="A973" s="512"/>
      <c r="B973" s="512"/>
      <c r="C973" s="512"/>
      <c r="D973" s="512"/>
      <c r="E973" s="512"/>
      <c r="F973" s="512"/>
      <c r="G973" s="512"/>
      <c r="H973" s="512"/>
      <c r="I973" s="512"/>
      <c r="J973" s="512"/>
      <c r="K973" s="512"/>
      <c r="L973" s="512"/>
      <c r="M973" s="512"/>
      <c r="N973" s="512"/>
      <c r="O973" s="512"/>
      <c r="P973" s="512"/>
      <c r="Q973" s="512"/>
      <c r="R973" s="512"/>
      <c r="S973" s="512"/>
      <c r="T973" s="512"/>
      <c r="U973" s="512"/>
      <c r="V973" s="512"/>
      <c r="W973" s="512"/>
      <c r="X973" s="512"/>
      <c r="Y973" s="512"/>
      <c r="Z973" s="512"/>
      <c r="AA973" s="512"/>
      <c r="AB973" s="512"/>
      <c r="AC973" s="512"/>
      <c r="AD973" s="512"/>
      <c r="AE973" s="512"/>
      <c r="AF973" s="512"/>
      <c r="AG973" s="512"/>
      <c r="AH973" s="512"/>
      <c r="AI973" s="512"/>
      <c r="AJ973" s="512"/>
      <c r="AK973" s="512"/>
      <c r="AL973" s="512"/>
      <c r="AM973" s="512"/>
      <c r="AN973" s="512"/>
    </row>
    <row r="974" spans="1:40" ht="15.75" customHeight="1">
      <c r="A974" s="512"/>
      <c r="B974" s="512"/>
      <c r="C974" s="512"/>
      <c r="D974" s="512"/>
      <c r="E974" s="512"/>
      <c r="F974" s="512"/>
      <c r="G974" s="512"/>
      <c r="H974" s="512"/>
      <c r="I974" s="512"/>
      <c r="J974" s="512"/>
      <c r="K974" s="512"/>
      <c r="L974" s="512"/>
      <c r="M974" s="512"/>
      <c r="N974" s="512"/>
      <c r="O974" s="512"/>
      <c r="P974" s="512"/>
      <c r="Q974" s="512"/>
      <c r="R974" s="512"/>
      <c r="S974" s="512"/>
      <c r="T974" s="512"/>
      <c r="U974" s="512"/>
      <c r="V974" s="512"/>
      <c r="W974" s="512"/>
      <c r="X974" s="512"/>
      <c r="Y974" s="512"/>
      <c r="Z974" s="512"/>
      <c r="AA974" s="512"/>
      <c r="AB974" s="512"/>
      <c r="AC974" s="512"/>
      <c r="AD974" s="512"/>
      <c r="AE974" s="512"/>
      <c r="AF974" s="512"/>
      <c r="AG974" s="512"/>
      <c r="AH974" s="512"/>
      <c r="AI974" s="512"/>
      <c r="AJ974" s="512"/>
      <c r="AK974" s="512"/>
      <c r="AL974" s="512"/>
      <c r="AM974" s="512"/>
      <c r="AN974" s="512"/>
    </row>
    <row r="975" spans="1:40" ht="15.75" customHeight="1">
      <c r="A975" s="512"/>
      <c r="B975" s="512"/>
      <c r="C975" s="512"/>
      <c r="D975" s="512"/>
      <c r="E975" s="512"/>
      <c r="F975" s="512"/>
      <c r="G975" s="512"/>
      <c r="H975" s="512"/>
      <c r="I975" s="512"/>
      <c r="J975" s="512"/>
      <c r="K975" s="512"/>
      <c r="L975" s="512"/>
      <c r="M975" s="512"/>
      <c r="N975" s="512"/>
      <c r="O975" s="512"/>
      <c r="P975" s="512"/>
      <c r="Q975" s="512"/>
      <c r="R975" s="512"/>
      <c r="S975" s="512"/>
      <c r="T975" s="512"/>
      <c r="U975" s="512"/>
      <c r="V975" s="512"/>
      <c r="W975" s="512"/>
      <c r="X975" s="512"/>
      <c r="Y975" s="512"/>
      <c r="Z975" s="512"/>
      <c r="AA975" s="512"/>
      <c r="AB975" s="512"/>
      <c r="AC975" s="512"/>
      <c r="AD975" s="512"/>
      <c r="AE975" s="512"/>
      <c r="AF975" s="512"/>
      <c r="AG975" s="512"/>
      <c r="AH975" s="512"/>
      <c r="AI975" s="512"/>
      <c r="AJ975" s="512"/>
      <c r="AK975" s="512"/>
      <c r="AL975" s="512"/>
      <c r="AM975" s="512"/>
      <c r="AN975" s="512"/>
    </row>
    <row r="976" spans="1:40" ht="15.75" customHeight="1">
      <c r="A976" s="512"/>
      <c r="B976" s="512"/>
      <c r="C976" s="512"/>
      <c r="D976" s="512"/>
      <c r="E976" s="512"/>
      <c r="F976" s="512"/>
      <c r="G976" s="512"/>
      <c r="H976" s="512"/>
      <c r="I976" s="512"/>
      <c r="J976" s="512"/>
      <c r="K976" s="512"/>
      <c r="L976" s="512"/>
      <c r="M976" s="512"/>
      <c r="N976" s="512"/>
      <c r="O976" s="512"/>
      <c r="P976" s="512"/>
      <c r="Q976" s="512"/>
      <c r="R976" s="512"/>
      <c r="S976" s="512"/>
      <c r="T976" s="512"/>
      <c r="U976" s="512"/>
      <c r="V976" s="512"/>
      <c r="W976" s="512"/>
      <c r="X976" s="512"/>
      <c r="Y976" s="512"/>
      <c r="Z976" s="512"/>
      <c r="AA976" s="512"/>
      <c r="AB976" s="512"/>
      <c r="AC976" s="512"/>
      <c r="AD976" s="512"/>
      <c r="AE976" s="512"/>
      <c r="AF976" s="512"/>
      <c r="AG976" s="512"/>
      <c r="AH976" s="512"/>
      <c r="AI976" s="512"/>
      <c r="AJ976" s="512"/>
      <c r="AK976" s="512"/>
      <c r="AL976" s="512"/>
      <c r="AM976" s="512"/>
      <c r="AN976" s="512"/>
    </row>
    <row r="977" spans="1:40" ht="15.75" customHeight="1">
      <c r="A977" s="512"/>
      <c r="B977" s="512"/>
      <c r="C977" s="512"/>
      <c r="D977" s="512"/>
      <c r="E977" s="512"/>
      <c r="F977" s="512"/>
      <c r="G977" s="512"/>
      <c r="H977" s="512"/>
      <c r="I977" s="512"/>
      <c r="J977" s="512"/>
      <c r="K977" s="512"/>
      <c r="L977" s="512"/>
      <c r="M977" s="512"/>
      <c r="N977" s="512"/>
      <c r="O977" s="512"/>
      <c r="P977" s="512"/>
      <c r="Q977" s="512"/>
      <c r="R977" s="512"/>
      <c r="S977" s="512"/>
      <c r="T977" s="512"/>
      <c r="U977" s="512"/>
      <c r="V977" s="512"/>
      <c r="W977" s="512"/>
      <c r="X977" s="512"/>
      <c r="Y977" s="512"/>
      <c r="Z977" s="512"/>
      <c r="AA977" s="512"/>
      <c r="AB977" s="512"/>
      <c r="AC977" s="512"/>
      <c r="AD977" s="512"/>
      <c r="AE977" s="512"/>
      <c r="AF977" s="512"/>
      <c r="AG977" s="512"/>
      <c r="AH977" s="512"/>
      <c r="AI977" s="512"/>
      <c r="AJ977" s="512"/>
      <c r="AK977" s="512"/>
      <c r="AL977" s="512"/>
      <c r="AM977" s="512"/>
      <c r="AN977" s="512"/>
    </row>
    <row r="978" spans="1:40" ht="15.75" customHeight="1">
      <c r="A978" s="512"/>
      <c r="B978" s="512"/>
      <c r="C978" s="512"/>
      <c r="D978" s="512"/>
      <c r="E978" s="512"/>
      <c r="F978" s="512"/>
      <c r="G978" s="512"/>
      <c r="H978" s="512"/>
      <c r="I978" s="512"/>
      <c r="J978" s="512"/>
      <c r="K978" s="512"/>
      <c r="L978" s="512"/>
      <c r="M978" s="512"/>
      <c r="N978" s="512"/>
      <c r="O978" s="512"/>
      <c r="P978" s="512"/>
      <c r="Q978" s="512"/>
      <c r="R978" s="512"/>
      <c r="S978" s="512"/>
      <c r="T978" s="512"/>
      <c r="U978" s="512"/>
      <c r="V978" s="512"/>
      <c r="W978" s="512"/>
      <c r="X978" s="512"/>
      <c r="Y978" s="512"/>
      <c r="Z978" s="512"/>
      <c r="AA978" s="512"/>
      <c r="AB978" s="512"/>
      <c r="AC978" s="512"/>
      <c r="AD978" s="512"/>
      <c r="AE978" s="512"/>
      <c r="AF978" s="512"/>
      <c r="AG978" s="512"/>
      <c r="AH978" s="512"/>
      <c r="AI978" s="512"/>
      <c r="AJ978" s="512"/>
      <c r="AK978" s="512"/>
      <c r="AL978" s="512"/>
      <c r="AM978" s="512"/>
      <c r="AN978" s="512"/>
    </row>
    <row r="979" spans="1:40" ht="15.75" customHeight="1">
      <c r="A979" s="512"/>
      <c r="B979" s="512"/>
      <c r="C979" s="512"/>
      <c r="D979" s="512"/>
      <c r="E979" s="512"/>
      <c r="F979" s="512"/>
      <c r="G979" s="512"/>
      <c r="H979" s="512"/>
      <c r="I979" s="512"/>
      <c r="J979" s="512"/>
      <c r="K979" s="512"/>
      <c r="L979" s="512"/>
      <c r="M979" s="512"/>
      <c r="N979" s="512"/>
      <c r="O979" s="512"/>
      <c r="P979" s="512"/>
      <c r="Q979" s="512"/>
      <c r="R979" s="512"/>
      <c r="S979" s="512"/>
      <c r="T979" s="512"/>
      <c r="U979" s="512"/>
      <c r="V979" s="512"/>
      <c r="W979" s="512"/>
      <c r="X979" s="512"/>
      <c r="Y979" s="512"/>
      <c r="Z979" s="512"/>
      <c r="AA979" s="512"/>
      <c r="AB979" s="512"/>
      <c r="AC979" s="512"/>
      <c r="AD979" s="512"/>
      <c r="AE979" s="512"/>
      <c r="AF979" s="512"/>
      <c r="AG979" s="512"/>
      <c r="AH979" s="512"/>
      <c r="AI979" s="512"/>
      <c r="AJ979" s="512"/>
      <c r="AK979" s="512"/>
      <c r="AL979" s="512"/>
      <c r="AM979" s="512"/>
      <c r="AN979" s="512"/>
    </row>
    <row r="980" spans="1:40" ht="15.75" customHeight="1">
      <c r="A980" s="512"/>
      <c r="B980" s="512"/>
      <c r="C980" s="512"/>
      <c r="D980" s="512"/>
      <c r="E980" s="512"/>
      <c r="F980" s="512"/>
      <c r="G980" s="512"/>
      <c r="H980" s="512"/>
      <c r="I980" s="512"/>
      <c r="J980" s="512"/>
      <c r="K980" s="512"/>
      <c r="L980" s="512"/>
      <c r="M980" s="512"/>
      <c r="N980" s="512"/>
      <c r="O980" s="512"/>
      <c r="P980" s="512"/>
      <c r="Q980" s="512"/>
      <c r="R980" s="512"/>
      <c r="S980" s="512"/>
      <c r="T980" s="512"/>
      <c r="U980" s="512"/>
      <c r="V980" s="512"/>
      <c r="W980" s="512"/>
      <c r="X980" s="512"/>
      <c r="Y980" s="512"/>
      <c r="Z980" s="512"/>
      <c r="AA980" s="512"/>
      <c r="AB980" s="512"/>
      <c r="AC980" s="512"/>
      <c r="AD980" s="512"/>
      <c r="AE980" s="512"/>
      <c r="AF980" s="512"/>
      <c r="AG980" s="512"/>
      <c r="AH980" s="512"/>
      <c r="AI980" s="512"/>
      <c r="AJ980" s="512"/>
      <c r="AK980" s="512"/>
      <c r="AL980" s="512"/>
      <c r="AM980" s="512"/>
      <c r="AN980" s="512"/>
    </row>
    <row r="981" spans="1:40" ht="15.75" customHeight="1">
      <c r="A981" s="512"/>
      <c r="B981" s="512"/>
      <c r="C981" s="512"/>
      <c r="D981" s="512"/>
      <c r="E981" s="512"/>
      <c r="F981" s="512"/>
      <c r="G981" s="512"/>
      <c r="H981" s="512"/>
      <c r="I981" s="512"/>
      <c r="J981" s="512"/>
      <c r="K981" s="512"/>
      <c r="L981" s="512"/>
      <c r="M981" s="512"/>
      <c r="N981" s="512"/>
      <c r="O981" s="512"/>
      <c r="P981" s="512"/>
      <c r="Q981" s="512"/>
      <c r="R981" s="512"/>
      <c r="S981" s="512"/>
      <c r="T981" s="512"/>
      <c r="U981" s="512"/>
      <c r="V981" s="512"/>
      <c r="W981" s="512"/>
      <c r="X981" s="512"/>
      <c r="Y981" s="512"/>
      <c r="Z981" s="512"/>
      <c r="AA981" s="512"/>
      <c r="AB981" s="512"/>
      <c r="AC981" s="512"/>
      <c r="AD981" s="512"/>
      <c r="AE981" s="512"/>
      <c r="AF981" s="512"/>
      <c r="AG981" s="512"/>
      <c r="AH981" s="512"/>
      <c r="AI981" s="512"/>
      <c r="AJ981" s="512"/>
      <c r="AK981" s="512"/>
      <c r="AL981" s="512"/>
      <c r="AM981" s="512"/>
      <c r="AN981" s="512"/>
    </row>
    <row r="982" spans="1:40" ht="15.75" customHeight="1">
      <c r="A982" s="512"/>
      <c r="B982" s="512"/>
      <c r="C982" s="512"/>
      <c r="D982" s="512"/>
      <c r="E982" s="512"/>
      <c r="F982" s="512"/>
      <c r="G982" s="512"/>
      <c r="H982" s="512"/>
      <c r="I982" s="512"/>
      <c r="J982" s="512"/>
      <c r="K982" s="512"/>
      <c r="L982" s="512"/>
      <c r="M982" s="512"/>
      <c r="N982" s="512"/>
      <c r="O982" s="512"/>
      <c r="P982" s="512"/>
      <c r="Q982" s="512"/>
      <c r="R982" s="512"/>
      <c r="S982" s="512"/>
      <c r="T982" s="512"/>
      <c r="U982" s="512"/>
      <c r="V982" s="512"/>
      <c r="W982" s="512"/>
      <c r="X982" s="512"/>
      <c r="Y982" s="512"/>
      <c r="Z982" s="512"/>
      <c r="AA982" s="512"/>
      <c r="AB982" s="512"/>
      <c r="AC982" s="512"/>
      <c r="AD982" s="512"/>
      <c r="AE982" s="512"/>
      <c r="AF982" s="512"/>
      <c r="AG982" s="512"/>
      <c r="AH982" s="512"/>
      <c r="AI982" s="512"/>
      <c r="AJ982" s="512"/>
      <c r="AK982" s="512"/>
      <c r="AL982" s="512"/>
      <c r="AM982" s="512"/>
      <c r="AN982" s="512"/>
    </row>
    <row r="983" spans="1:40" ht="15.75" customHeight="1">
      <c r="A983" s="512"/>
      <c r="B983" s="512"/>
      <c r="C983" s="512"/>
      <c r="D983" s="512"/>
      <c r="E983" s="512"/>
      <c r="F983" s="512"/>
      <c r="G983" s="512"/>
      <c r="H983" s="512"/>
      <c r="I983" s="512"/>
      <c r="J983" s="512"/>
      <c r="K983" s="512"/>
      <c r="L983" s="512"/>
      <c r="M983" s="512"/>
      <c r="N983" s="512"/>
      <c r="O983" s="512"/>
      <c r="P983" s="512"/>
      <c r="Q983" s="512"/>
      <c r="R983" s="512"/>
      <c r="S983" s="512"/>
      <c r="T983" s="512"/>
      <c r="U983" s="512"/>
      <c r="V983" s="512"/>
      <c r="W983" s="512"/>
      <c r="X983" s="512"/>
      <c r="Y983" s="512"/>
      <c r="Z983" s="512"/>
      <c r="AA983" s="512"/>
      <c r="AB983" s="512"/>
      <c r="AC983" s="512"/>
      <c r="AD983" s="512"/>
      <c r="AE983" s="512"/>
      <c r="AF983" s="512"/>
      <c r="AG983" s="512"/>
      <c r="AH983" s="512"/>
      <c r="AI983" s="512"/>
      <c r="AJ983" s="512"/>
      <c r="AK983" s="512"/>
      <c r="AL983" s="512"/>
      <c r="AM983" s="512"/>
      <c r="AN983" s="512"/>
    </row>
    <row r="984" spans="1:40" ht="15.75" customHeight="1">
      <c r="A984" s="512"/>
      <c r="B984" s="512"/>
      <c r="C984" s="512"/>
      <c r="D984" s="512"/>
      <c r="E984" s="512"/>
      <c r="F984" s="512"/>
      <c r="G984" s="512"/>
      <c r="H984" s="512"/>
      <c r="I984" s="512"/>
      <c r="J984" s="512"/>
      <c r="K984" s="512"/>
      <c r="L984" s="512"/>
      <c r="M984" s="512"/>
      <c r="N984" s="512"/>
      <c r="O984" s="512"/>
      <c r="P984" s="512"/>
      <c r="Q984" s="512"/>
      <c r="R984" s="512"/>
      <c r="S984" s="512"/>
      <c r="T984" s="512"/>
      <c r="U984" s="512"/>
      <c r="V984" s="512"/>
      <c r="W984" s="512"/>
      <c r="X984" s="512"/>
      <c r="Y984" s="512"/>
      <c r="Z984" s="512"/>
      <c r="AA984" s="512"/>
      <c r="AB984" s="512"/>
      <c r="AC984" s="512"/>
      <c r="AD984" s="512"/>
      <c r="AE984" s="512"/>
      <c r="AF984" s="512"/>
      <c r="AG984" s="512"/>
      <c r="AH984" s="512"/>
      <c r="AI984" s="512"/>
      <c r="AJ984" s="512"/>
      <c r="AK984" s="512"/>
      <c r="AL984" s="512"/>
      <c r="AM984" s="512"/>
      <c r="AN984" s="512"/>
    </row>
    <row r="985" spans="1:40" ht="15.75" customHeight="1">
      <c r="A985" s="512"/>
      <c r="B985" s="512"/>
      <c r="C985" s="512"/>
      <c r="D985" s="512"/>
      <c r="E985" s="512"/>
      <c r="F985" s="512"/>
      <c r="G985" s="512"/>
      <c r="H985" s="512"/>
      <c r="I985" s="512"/>
      <c r="J985" s="512"/>
      <c r="K985" s="512"/>
      <c r="L985" s="512"/>
      <c r="M985" s="512"/>
      <c r="N985" s="512"/>
      <c r="O985" s="512"/>
      <c r="P985" s="512"/>
      <c r="Q985" s="512"/>
      <c r="R985" s="512"/>
      <c r="S985" s="512"/>
      <c r="T985" s="512"/>
      <c r="U985" s="512"/>
      <c r="V985" s="512"/>
      <c r="W985" s="512"/>
      <c r="X985" s="512"/>
      <c r="Y985" s="512"/>
      <c r="Z985" s="512"/>
      <c r="AA985" s="512"/>
      <c r="AB985" s="512"/>
      <c r="AC985" s="512"/>
      <c r="AD985" s="512"/>
      <c r="AE985" s="512"/>
      <c r="AF985" s="512"/>
      <c r="AG985" s="512"/>
      <c r="AH985" s="512"/>
      <c r="AI985" s="512"/>
      <c r="AJ985" s="512"/>
      <c r="AK985" s="512"/>
      <c r="AL985" s="512"/>
      <c r="AM985" s="512"/>
      <c r="AN985" s="512"/>
    </row>
    <row r="986" spans="1:40" ht="15.75" customHeight="1">
      <c r="A986" s="512"/>
      <c r="B986" s="512"/>
      <c r="C986" s="512"/>
      <c r="D986" s="512"/>
      <c r="E986" s="512"/>
      <c r="F986" s="512"/>
      <c r="G986" s="512"/>
      <c r="H986" s="512"/>
      <c r="I986" s="512"/>
      <c r="J986" s="512"/>
      <c r="K986" s="512"/>
      <c r="L986" s="512"/>
      <c r="M986" s="512"/>
      <c r="N986" s="512"/>
      <c r="O986" s="512"/>
      <c r="P986" s="512"/>
      <c r="Q986" s="512"/>
      <c r="R986" s="512"/>
      <c r="S986" s="512"/>
      <c r="T986" s="512"/>
      <c r="U986" s="512"/>
      <c r="V986" s="512"/>
      <c r="W986" s="512"/>
      <c r="X986" s="512"/>
      <c r="Y986" s="512"/>
      <c r="Z986" s="512"/>
      <c r="AA986" s="512"/>
      <c r="AB986" s="512"/>
      <c r="AC986" s="512"/>
      <c r="AD986" s="512"/>
      <c r="AE986" s="512"/>
      <c r="AF986" s="512"/>
      <c r="AG986" s="512"/>
      <c r="AH986" s="512"/>
      <c r="AI986" s="512"/>
      <c r="AJ986" s="512"/>
      <c r="AK986" s="512"/>
      <c r="AL986" s="512"/>
      <c r="AM986" s="512"/>
      <c r="AN986" s="512"/>
    </row>
    <row r="987" spans="1:40" ht="15.75" customHeight="1">
      <c r="A987" s="512"/>
      <c r="B987" s="512"/>
      <c r="C987" s="512"/>
      <c r="D987" s="512"/>
      <c r="E987" s="512"/>
      <c r="F987" s="512"/>
      <c r="G987" s="512"/>
      <c r="H987" s="512"/>
      <c r="I987" s="512"/>
      <c r="J987" s="512"/>
      <c r="K987" s="512"/>
      <c r="L987" s="512"/>
      <c r="M987" s="512"/>
      <c r="N987" s="512"/>
      <c r="O987" s="512"/>
      <c r="P987" s="512"/>
      <c r="Q987" s="512"/>
      <c r="R987" s="512"/>
      <c r="S987" s="512"/>
      <c r="T987" s="512"/>
      <c r="U987" s="512"/>
      <c r="V987" s="512"/>
      <c r="W987" s="512"/>
      <c r="X987" s="512"/>
      <c r="Y987" s="512"/>
      <c r="Z987" s="512"/>
      <c r="AA987" s="512"/>
      <c r="AB987" s="512"/>
      <c r="AC987" s="512"/>
      <c r="AD987" s="512"/>
      <c r="AE987" s="512"/>
      <c r="AF987" s="512"/>
      <c r="AG987" s="512"/>
      <c r="AH987" s="512"/>
      <c r="AI987" s="512"/>
      <c r="AJ987" s="512"/>
      <c r="AK987" s="512"/>
      <c r="AL987" s="512"/>
      <c r="AM987" s="512"/>
      <c r="AN987" s="512"/>
    </row>
    <row r="988" spans="1:40" ht="15.75" customHeight="1">
      <c r="A988" s="512"/>
      <c r="B988" s="512"/>
      <c r="C988" s="512"/>
      <c r="D988" s="512"/>
      <c r="E988" s="512"/>
      <c r="F988" s="512"/>
      <c r="G988" s="512"/>
      <c r="H988" s="512"/>
      <c r="I988" s="512"/>
      <c r="J988" s="512"/>
      <c r="K988" s="512"/>
      <c r="L988" s="512"/>
      <c r="M988" s="512"/>
      <c r="N988" s="512"/>
      <c r="O988" s="512"/>
      <c r="P988" s="512"/>
      <c r="Q988" s="512"/>
      <c r="R988" s="512"/>
      <c r="S988" s="512"/>
      <c r="T988" s="512"/>
      <c r="U988" s="512"/>
      <c r="V988" s="512"/>
      <c r="W988" s="512"/>
      <c r="X988" s="512"/>
      <c r="Y988" s="512"/>
      <c r="Z988" s="512"/>
      <c r="AA988" s="512"/>
      <c r="AB988" s="512"/>
      <c r="AC988" s="512"/>
      <c r="AD988" s="512"/>
      <c r="AE988" s="512"/>
      <c r="AF988" s="512"/>
      <c r="AG988" s="512"/>
      <c r="AH988" s="512"/>
      <c r="AI988" s="512"/>
      <c r="AJ988" s="512"/>
      <c r="AK988" s="512"/>
      <c r="AL988" s="512"/>
      <c r="AM988" s="512"/>
      <c r="AN988" s="512"/>
    </row>
    <row r="989" spans="1:40" ht="15.75" customHeight="1">
      <c r="A989" s="512"/>
      <c r="B989" s="512"/>
      <c r="C989" s="512"/>
      <c r="D989" s="512"/>
      <c r="E989" s="512"/>
      <c r="F989" s="512"/>
      <c r="G989" s="512"/>
      <c r="H989" s="512"/>
      <c r="I989" s="512"/>
      <c r="J989" s="512"/>
      <c r="K989" s="512"/>
      <c r="L989" s="512"/>
      <c r="M989" s="512"/>
      <c r="N989" s="512"/>
      <c r="O989" s="512"/>
      <c r="P989" s="512"/>
      <c r="Q989" s="512"/>
      <c r="R989" s="512"/>
      <c r="S989" s="512"/>
      <c r="T989" s="512"/>
      <c r="U989" s="512"/>
      <c r="V989" s="512"/>
      <c r="W989" s="512"/>
      <c r="X989" s="512"/>
      <c r="Y989" s="512"/>
      <c r="Z989" s="512"/>
      <c r="AA989" s="512"/>
      <c r="AB989" s="512"/>
      <c r="AC989" s="512"/>
      <c r="AD989" s="512"/>
      <c r="AE989" s="512"/>
      <c r="AF989" s="512"/>
      <c r="AG989" s="512"/>
      <c r="AH989" s="512"/>
      <c r="AI989" s="512"/>
      <c r="AJ989" s="512"/>
      <c r="AK989" s="512"/>
      <c r="AL989" s="512"/>
      <c r="AM989" s="512"/>
      <c r="AN989" s="512"/>
    </row>
    <row r="990" spans="1:40" ht="15.75" customHeight="1">
      <c r="A990" s="512"/>
      <c r="B990" s="512"/>
      <c r="C990" s="512"/>
      <c r="D990" s="512"/>
      <c r="E990" s="512"/>
      <c r="F990" s="512"/>
      <c r="G990" s="512"/>
      <c r="H990" s="512"/>
      <c r="I990" s="512"/>
      <c r="J990" s="512"/>
      <c r="K990" s="512"/>
      <c r="L990" s="512"/>
      <c r="M990" s="512"/>
      <c r="N990" s="512"/>
      <c r="O990" s="512"/>
      <c r="P990" s="512"/>
      <c r="Q990" s="512"/>
      <c r="R990" s="512"/>
      <c r="S990" s="512"/>
      <c r="T990" s="512"/>
      <c r="U990" s="512"/>
      <c r="V990" s="512"/>
      <c r="W990" s="512"/>
      <c r="X990" s="512"/>
      <c r="Y990" s="512"/>
      <c r="Z990" s="512"/>
      <c r="AA990" s="512"/>
      <c r="AB990" s="512"/>
      <c r="AC990" s="512"/>
      <c r="AD990" s="512"/>
      <c r="AE990" s="512"/>
      <c r="AF990" s="512"/>
      <c r="AG990" s="512"/>
      <c r="AH990" s="512"/>
      <c r="AI990" s="512"/>
      <c r="AJ990" s="512"/>
      <c r="AK990" s="512"/>
      <c r="AL990" s="512"/>
      <c r="AM990" s="512"/>
      <c r="AN990" s="512"/>
    </row>
    <row r="991" spans="1:40" ht="15.75" customHeight="1">
      <c r="A991" s="512"/>
      <c r="B991" s="512"/>
      <c r="C991" s="512"/>
      <c r="D991" s="512"/>
      <c r="E991" s="512"/>
      <c r="F991" s="512"/>
      <c r="G991" s="512"/>
      <c r="H991" s="512"/>
      <c r="I991" s="512"/>
      <c r="J991" s="512"/>
      <c r="K991" s="512"/>
      <c r="L991" s="512"/>
      <c r="M991" s="512"/>
      <c r="N991" s="512"/>
      <c r="O991" s="512"/>
      <c r="P991" s="512"/>
      <c r="Q991" s="512"/>
      <c r="R991" s="512"/>
      <c r="S991" s="512"/>
      <c r="T991" s="512"/>
      <c r="U991" s="512"/>
      <c r="V991" s="512"/>
      <c r="W991" s="512"/>
      <c r="X991" s="512"/>
      <c r="Y991" s="512"/>
      <c r="Z991" s="512"/>
      <c r="AA991" s="512"/>
      <c r="AB991" s="512"/>
      <c r="AC991" s="512"/>
      <c r="AD991" s="512"/>
      <c r="AE991" s="512"/>
      <c r="AF991" s="512"/>
      <c r="AG991" s="512"/>
      <c r="AH991" s="512"/>
      <c r="AI991" s="512"/>
      <c r="AJ991" s="512"/>
      <c r="AK991" s="512"/>
      <c r="AL991" s="512"/>
      <c r="AM991" s="512"/>
      <c r="AN991" s="512"/>
    </row>
    <row r="992" spans="1:40" ht="15.75" customHeight="1">
      <c r="A992" s="512"/>
      <c r="B992" s="512"/>
      <c r="C992" s="512"/>
      <c r="D992" s="512"/>
      <c r="E992" s="512"/>
      <c r="F992" s="512"/>
      <c r="G992" s="512"/>
      <c r="H992" s="512"/>
      <c r="I992" s="512"/>
      <c r="J992" s="512"/>
      <c r="K992" s="512"/>
      <c r="L992" s="512"/>
      <c r="M992" s="512"/>
      <c r="N992" s="512"/>
      <c r="O992" s="512"/>
      <c r="P992" s="512"/>
      <c r="Q992" s="512"/>
      <c r="R992" s="512"/>
      <c r="S992" s="512"/>
      <c r="T992" s="512"/>
      <c r="U992" s="512"/>
      <c r="V992" s="512"/>
      <c r="W992" s="512"/>
      <c r="X992" s="512"/>
      <c r="Y992" s="512"/>
      <c r="Z992" s="512"/>
      <c r="AA992" s="512"/>
      <c r="AB992" s="512"/>
      <c r="AC992" s="512"/>
      <c r="AD992" s="512"/>
      <c r="AE992" s="512"/>
      <c r="AF992" s="512"/>
      <c r="AG992" s="512"/>
      <c r="AH992" s="512"/>
      <c r="AI992" s="512"/>
      <c r="AJ992" s="512"/>
      <c r="AK992" s="512"/>
      <c r="AL992" s="512"/>
      <c r="AM992" s="512"/>
      <c r="AN992" s="512"/>
    </row>
    <row r="993" spans="1:40" ht="15.75" customHeight="1">
      <c r="A993" s="512"/>
      <c r="B993" s="512"/>
      <c r="C993" s="512"/>
      <c r="D993" s="512"/>
      <c r="E993" s="512"/>
      <c r="F993" s="512"/>
      <c r="G993" s="512"/>
      <c r="H993" s="512"/>
      <c r="I993" s="512"/>
      <c r="J993" s="512"/>
      <c r="K993" s="512"/>
      <c r="L993" s="512"/>
      <c r="M993" s="512"/>
      <c r="N993" s="512"/>
      <c r="O993" s="512"/>
      <c r="P993" s="512"/>
      <c r="Q993" s="512"/>
      <c r="R993" s="512"/>
      <c r="S993" s="512"/>
      <c r="T993" s="512"/>
      <c r="U993" s="512"/>
      <c r="V993" s="512"/>
      <c r="W993" s="512"/>
      <c r="X993" s="512"/>
      <c r="Y993" s="512"/>
      <c r="Z993" s="512"/>
      <c r="AA993" s="512"/>
      <c r="AB993" s="512"/>
      <c r="AC993" s="512"/>
      <c r="AD993" s="512"/>
      <c r="AE993" s="512"/>
      <c r="AF993" s="512"/>
      <c r="AG993" s="512"/>
      <c r="AH993" s="512"/>
      <c r="AI993" s="512"/>
      <c r="AJ993" s="512"/>
      <c r="AK993" s="512"/>
      <c r="AL993" s="512"/>
      <c r="AM993" s="512"/>
      <c r="AN993" s="512"/>
    </row>
    <row r="994" spans="1:40" ht="15.75" customHeight="1">
      <c r="A994" s="512"/>
      <c r="B994" s="512"/>
      <c r="C994" s="512"/>
      <c r="D994" s="512"/>
      <c r="E994" s="512"/>
      <c r="F994" s="512"/>
      <c r="G994" s="512"/>
      <c r="H994" s="512"/>
      <c r="I994" s="512"/>
      <c r="J994" s="512"/>
      <c r="K994" s="512"/>
      <c r="L994" s="512"/>
      <c r="M994" s="512"/>
      <c r="N994" s="512"/>
      <c r="O994" s="512"/>
      <c r="P994" s="512"/>
      <c r="Q994" s="512"/>
      <c r="R994" s="512"/>
      <c r="S994" s="512"/>
      <c r="T994" s="512"/>
      <c r="U994" s="512"/>
      <c r="V994" s="512"/>
      <c r="W994" s="512"/>
      <c r="X994" s="512"/>
      <c r="Y994" s="512"/>
      <c r="Z994" s="512"/>
      <c r="AA994" s="512"/>
      <c r="AB994" s="512"/>
      <c r="AC994" s="512"/>
      <c r="AD994" s="512"/>
      <c r="AE994" s="512"/>
      <c r="AF994" s="512"/>
      <c r="AG994" s="512"/>
      <c r="AH994" s="512"/>
      <c r="AI994" s="512"/>
      <c r="AJ994" s="512"/>
      <c r="AK994" s="512"/>
      <c r="AL994" s="512"/>
      <c r="AM994" s="512"/>
      <c r="AN994" s="512"/>
    </row>
    <row r="995" spans="1:40" ht="15.75" customHeight="1">
      <c r="A995" s="512"/>
      <c r="B995" s="512"/>
      <c r="C995" s="512"/>
      <c r="D995" s="512"/>
      <c r="E995" s="512"/>
      <c r="F995" s="512"/>
      <c r="G995" s="512"/>
      <c r="H995" s="512"/>
      <c r="I995" s="512"/>
      <c r="J995" s="512"/>
      <c r="K995" s="512"/>
      <c r="L995" s="512"/>
      <c r="M995" s="512"/>
      <c r="N995" s="512"/>
      <c r="O995" s="512"/>
      <c r="P995" s="512"/>
      <c r="Q995" s="512"/>
      <c r="R995" s="512"/>
      <c r="S995" s="512"/>
      <c r="T995" s="512"/>
      <c r="U995" s="512"/>
      <c r="V995" s="512"/>
      <c r="W995" s="512"/>
      <c r="X995" s="512"/>
      <c r="Y995" s="512"/>
      <c r="Z995" s="512"/>
      <c r="AA995" s="512"/>
      <c r="AB995" s="512"/>
      <c r="AC995" s="512"/>
      <c r="AD995" s="512"/>
      <c r="AE995" s="512"/>
      <c r="AF995" s="512"/>
      <c r="AG995" s="512"/>
      <c r="AH995" s="512"/>
      <c r="AI995" s="512"/>
      <c r="AJ995" s="512"/>
      <c r="AK995" s="512"/>
      <c r="AL995" s="512"/>
      <c r="AM995" s="512"/>
      <c r="AN995" s="512"/>
    </row>
    <row r="996" spans="1:40" ht="15.75" customHeight="1">
      <c r="A996" s="512"/>
      <c r="B996" s="512"/>
      <c r="C996" s="512"/>
      <c r="D996" s="512"/>
      <c r="E996" s="512"/>
      <c r="F996" s="512"/>
      <c r="G996" s="512"/>
      <c r="H996" s="512"/>
      <c r="I996" s="512"/>
      <c r="J996" s="512"/>
      <c r="K996" s="512"/>
      <c r="L996" s="512"/>
      <c r="M996" s="512"/>
      <c r="N996" s="512"/>
      <c r="O996" s="512"/>
      <c r="P996" s="512"/>
      <c r="Q996" s="512"/>
      <c r="R996" s="512"/>
      <c r="S996" s="512"/>
      <c r="T996" s="512"/>
      <c r="U996" s="512"/>
      <c r="V996" s="512"/>
      <c r="W996" s="512"/>
      <c r="X996" s="512"/>
      <c r="Y996" s="512"/>
      <c r="Z996" s="512"/>
      <c r="AA996" s="512"/>
      <c r="AB996" s="512"/>
      <c r="AC996" s="512"/>
      <c r="AD996" s="512"/>
      <c r="AE996" s="512"/>
      <c r="AF996" s="512"/>
      <c r="AG996" s="512"/>
      <c r="AH996" s="512"/>
      <c r="AI996" s="512"/>
      <c r="AJ996" s="512"/>
      <c r="AK996" s="512"/>
      <c r="AL996" s="512"/>
      <c r="AM996" s="512"/>
      <c r="AN996" s="512"/>
    </row>
    <row r="997" spans="1:40" ht="15.75" customHeight="1">
      <c r="A997" s="512"/>
      <c r="B997" s="512"/>
      <c r="C997" s="512"/>
      <c r="D997" s="512"/>
      <c r="E997" s="512"/>
      <c r="F997" s="512"/>
      <c r="G997" s="512"/>
      <c r="H997" s="512"/>
      <c r="I997" s="512"/>
      <c r="J997" s="512"/>
      <c r="K997" s="512"/>
      <c r="L997" s="512"/>
      <c r="M997" s="512"/>
      <c r="N997" s="512"/>
      <c r="O997" s="512"/>
      <c r="P997" s="512"/>
      <c r="Q997" s="512"/>
      <c r="R997" s="512"/>
      <c r="S997" s="512"/>
      <c r="T997" s="512"/>
      <c r="U997" s="512"/>
      <c r="V997" s="512"/>
      <c r="W997" s="512"/>
      <c r="X997" s="512"/>
      <c r="Y997" s="512"/>
      <c r="Z997" s="512"/>
      <c r="AA997" s="512"/>
      <c r="AB997" s="512"/>
      <c r="AC997" s="512"/>
      <c r="AD997" s="512"/>
      <c r="AE997" s="512"/>
      <c r="AF997" s="512"/>
      <c r="AG997" s="512"/>
      <c r="AH997" s="512"/>
      <c r="AI997" s="512"/>
      <c r="AJ997" s="512"/>
      <c r="AK997" s="512"/>
      <c r="AL997" s="512"/>
      <c r="AM997" s="512"/>
      <c r="AN997" s="512"/>
    </row>
    <row r="998" spans="1:40" ht="15.75" customHeight="1">
      <c r="A998" s="512"/>
      <c r="B998" s="512"/>
      <c r="C998" s="512"/>
      <c r="D998" s="512"/>
      <c r="E998" s="512"/>
      <c r="F998" s="512"/>
      <c r="G998" s="512"/>
      <c r="H998" s="512"/>
      <c r="I998" s="512"/>
      <c r="J998" s="512"/>
      <c r="K998" s="512"/>
      <c r="L998" s="512"/>
      <c r="M998" s="512"/>
      <c r="N998" s="512"/>
      <c r="O998" s="512"/>
      <c r="P998" s="512"/>
      <c r="Q998" s="512"/>
      <c r="R998" s="512"/>
      <c r="S998" s="512"/>
      <c r="T998" s="512"/>
      <c r="U998" s="512"/>
      <c r="V998" s="512"/>
      <c r="W998" s="512"/>
      <c r="X998" s="512"/>
      <c r="Y998" s="512"/>
      <c r="Z998" s="512"/>
      <c r="AA998" s="512"/>
      <c r="AB998" s="512"/>
      <c r="AC998" s="512"/>
      <c r="AD998" s="512"/>
      <c r="AE998" s="512"/>
      <c r="AF998" s="512"/>
      <c r="AG998" s="512"/>
      <c r="AH998" s="512"/>
      <c r="AI998" s="512"/>
      <c r="AJ998" s="512"/>
      <c r="AK998" s="512"/>
      <c r="AL998" s="512"/>
      <c r="AM998" s="512"/>
      <c r="AN998" s="512"/>
    </row>
    <row r="999" spans="1:40" ht="15.75" customHeight="1">
      <c r="A999" s="512"/>
      <c r="B999" s="512"/>
      <c r="C999" s="512"/>
      <c r="D999" s="512"/>
      <c r="E999" s="512"/>
      <c r="F999" s="512"/>
      <c r="G999" s="512"/>
      <c r="H999" s="512"/>
      <c r="I999" s="512"/>
      <c r="J999" s="512"/>
      <c r="K999" s="512"/>
      <c r="L999" s="512"/>
      <c r="M999" s="512"/>
      <c r="N999" s="512"/>
      <c r="O999" s="512"/>
      <c r="P999" s="512"/>
      <c r="Q999" s="512"/>
      <c r="R999" s="512"/>
      <c r="S999" s="512"/>
      <c r="T999" s="512"/>
      <c r="U999" s="512"/>
      <c r="V999" s="512"/>
      <c r="W999" s="512"/>
      <c r="X999" s="512"/>
      <c r="Y999" s="512"/>
      <c r="Z999" s="512"/>
      <c r="AA999" s="512"/>
      <c r="AB999" s="512"/>
      <c r="AC999" s="512"/>
      <c r="AD999" s="512"/>
      <c r="AE999" s="512"/>
      <c r="AF999" s="512"/>
      <c r="AG999" s="512"/>
      <c r="AH999" s="512"/>
      <c r="AI999" s="512"/>
      <c r="AJ999" s="512"/>
      <c r="AK999" s="512"/>
      <c r="AL999" s="512"/>
      <c r="AM999" s="512"/>
      <c r="AN999" s="512"/>
    </row>
    <row r="1000" spans="1:40" ht="15.75" customHeight="1">
      <c r="A1000" s="512"/>
      <c r="B1000" s="512"/>
      <c r="C1000" s="512"/>
      <c r="D1000" s="512"/>
      <c r="E1000" s="512"/>
      <c r="F1000" s="512"/>
      <c r="G1000" s="512"/>
      <c r="H1000" s="512"/>
      <c r="I1000" s="512"/>
      <c r="J1000" s="512"/>
      <c r="K1000" s="512"/>
      <c r="L1000" s="512"/>
      <c r="M1000" s="512"/>
      <c r="N1000" s="512"/>
      <c r="O1000" s="512"/>
      <c r="P1000" s="512"/>
      <c r="Q1000" s="512"/>
      <c r="R1000" s="512"/>
      <c r="S1000" s="512"/>
      <c r="T1000" s="512"/>
      <c r="U1000" s="512"/>
      <c r="V1000" s="512"/>
      <c r="W1000" s="512"/>
      <c r="X1000" s="512"/>
      <c r="Y1000" s="512"/>
      <c r="Z1000" s="512"/>
      <c r="AA1000" s="512"/>
      <c r="AB1000" s="512"/>
      <c r="AC1000" s="512"/>
      <c r="AD1000" s="512"/>
      <c r="AE1000" s="512"/>
      <c r="AF1000" s="512"/>
      <c r="AG1000" s="512"/>
      <c r="AH1000" s="512"/>
      <c r="AI1000" s="512"/>
      <c r="AJ1000" s="512"/>
      <c r="AK1000" s="512"/>
      <c r="AL1000" s="512"/>
      <c r="AM1000" s="512"/>
      <c r="AN1000" s="512"/>
    </row>
  </sheetData>
  <mergeCells count="252">
    <mergeCell ref="Y40:AA40"/>
    <mergeCell ref="Z32:Z33"/>
    <mergeCell ref="AA32:AA33"/>
    <mergeCell ref="AC32:AC33"/>
    <mergeCell ref="AD32:AD33"/>
    <mergeCell ref="AE32:AE33"/>
    <mergeCell ref="AF32:AF33"/>
    <mergeCell ref="AG32:AG33"/>
    <mergeCell ref="AH32:AH33"/>
    <mergeCell ref="AI32:AI33"/>
    <mergeCell ref="AJ32:AJ33"/>
    <mergeCell ref="AK32:AK33"/>
    <mergeCell ref="AL32:AL33"/>
    <mergeCell ref="AM32:AM33"/>
    <mergeCell ref="AN32:AN33"/>
    <mergeCell ref="Z38:Z39"/>
    <mergeCell ref="AA38:AA39"/>
    <mergeCell ref="AC38:AN39"/>
    <mergeCell ref="AH23:AH24"/>
    <mergeCell ref="AI23:AI24"/>
    <mergeCell ref="AJ23:AJ24"/>
    <mergeCell ref="AK23:AK24"/>
    <mergeCell ref="AL23:AL24"/>
    <mergeCell ref="AM23:AM24"/>
    <mergeCell ref="AN23:AN24"/>
    <mergeCell ref="AC25:AN25"/>
    <mergeCell ref="Z23:Z24"/>
    <mergeCell ref="AA23:AA24"/>
    <mergeCell ref="AC23:AC24"/>
    <mergeCell ref="AD23:AD24"/>
    <mergeCell ref="AE23:AE24"/>
    <mergeCell ref="AF23:AF24"/>
    <mergeCell ref="AG23:AG24"/>
    <mergeCell ref="AH18:AH19"/>
    <mergeCell ref="AI18:AI19"/>
    <mergeCell ref="AJ18:AJ19"/>
    <mergeCell ref="AK18:AK19"/>
    <mergeCell ref="AL18:AL19"/>
    <mergeCell ref="AM18:AM19"/>
    <mergeCell ref="AN18:AN19"/>
    <mergeCell ref="Z20:Z21"/>
    <mergeCell ref="AA20:AA21"/>
    <mergeCell ref="AC20:AN21"/>
    <mergeCell ref="Z18:Z19"/>
    <mergeCell ref="AA18:AA19"/>
    <mergeCell ref="AC18:AC19"/>
    <mergeCell ref="AD18:AD19"/>
    <mergeCell ref="AE18:AE19"/>
    <mergeCell ref="AF18:AF19"/>
    <mergeCell ref="AG18:AG19"/>
    <mergeCell ref="Z16:Z17"/>
    <mergeCell ref="AA16:AA17"/>
    <mergeCell ref="AC16:AC17"/>
    <mergeCell ref="AD16:AD17"/>
    <mergeCell ref="AE16:AE17"/>
    <mergeCell ref="AF16:AF17"/>
    <mergeCell ref="AG16:AG17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C32:J33"/>
    <mergeCell ref="K32:K33"/>
    <mergeCell ref="C34:J35"/>
    <mergeCell ref="K34:K35"/>
    <mergeCell ref="C36:J37"/>
    <mergeCell ref="K36:K37"/>
    <mergeCell ref="C38:J39"/>
    <mergeCell ref="C25:J25"/>
    <mergeCell ref="C26:J27"/>
    <mergeCell ref="K26:K27"/>
    <mergeCell ref="C28:J29"/>
    <mergeCell ref="K28:K29"/>
    <mergeCell ref="C30:J31"/>
    <mergeCell ref="K30:K31"/>
    <mergeCell ref="K12:K13"/>
    <mergeCell ref="C14:J15"/>
    <mergeCell ref="K14:K15"/>
    <mergeCell ref="C16:J17"/>
    <mergeCell ref="K16:K17"/>
    <mergeCell ref="J23:J24"/>
    <mergeCell ref="K23:K24"/>
    <mergeCell ref="C18:J19"/>
    <mergeCell ref="K18:K19"/>
    <mergeCell ref="C20:J21"/>
    <mergeCell ref="F23:F24"/>
    <mergeCell ref="G23:G24"/>
    <mergeCell ref="H23:H24"/>
    <mergeCell ref="I23:I24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B32:B33"/>
    <mergeCell ref="B34:B35"/>
    <mergeCell ref="B16:B17"/>
    <mergeCell ref="B18:B19"/>
    <mergeCell ref="A23:A39"/>
    <mergeCell ref="B23:B24"/>
    <mergeCell ref="B26:B27"/>
    <mergeCell ref="B28:B29"/>
    <mergeCell ref="B30:B31"/>
    <mergeCell ref="B36:B37"/>
    <mergeCell ref="B12:B13"/>
    <mergeCell ref="B14:B15"/>
    <mergeCell ref="C23:C24"/>
    <mergeCell ref="D23:D24"/>
    <mergeCell ref="E23:E24"/>
    <mergeCell ref="A1:A7"/>
    <mergeCell ref="B4:B6"/>
    <mergeCell ref="A9:A21"/>
    <mergeCell ref="B9:B10"/>
    <mergeCell ref="C9:C10"/>
    <mergeCell ref="D9:D10"/>
    <mergeCell ref="E9:E10"/>
    <mergeCell ref="C11:J11"/>
    <mergeCell ref="C12:J13"/>
    <mergeCell ref="B3:X3"/>
    <mergeCell ref="B1:X2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H36:AH37"/>
    <mergeCell ref="AI36:AI37"/>
    <mergeCell ref="AJ36:AJ37"/>
    <mergeCell ref="AK36:AK37"/>
    <mergeCell ref="AL36:AL37"/>
    <mergeCell ref="AM36:AM37"/>
    <mergeCell ref="AN36:AN37"/>
    <mergeCell ref="Z36:Z37"/>
    <mergeCell ref="AA36:AA37"/>
    <mergeCell ref="AC36:AC37"/>
    <mergeCell ref="AD36:AD37"/>
    <mergeCell ref="AE36:AE37"/>
    <mergeCell ref="AF36:AF37"/>
    <mergeCell ref="AG36:AG37"/>
    <mergeCell ref="AH30:AH31"/>
    <mergeCell ref="AI30:AI31"/>
    <mergeCell ref="AJ30:AJ31"/>
    <mergeCell ref="AK30:AK31"/>
    <mergeCell ref="AL30:AL31"/>
    <mergeCell ref="AM30:AM31"/>
    <mergeCell ref="AN30:AN31"/>
    <mergeCell ref="Z30:Z31"/>
    <mergeCell ref="AA30:AA31"/>
    <mergeCell ref="AC30:AC31"/>
    <mergeCell ref="AD30:AD31"/>
    <mergeCell ref="AE30:AE31"/>
    <mergeCell ref="AF30:AF31"/>
    <mergeCell ref="AG30:AG31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C28:AC29"/>
    <mergeCell ref="AD28:AD29"/>
    <mergeCell ref="AE28:AE29"/>
    <mergeCell ref="AF28:AF29"/>
    <mergeCell ref="AG28:AG29"/>
    <mergeCell ref="AH26:AH27"/>
    <mergeCell ref="AI26:AI27"/>
    <mergeCell ref="AJ26:AJ27"/>
    <mergeCell ref="AK26:AK27"/>
    <mergeCell ref="AL26:AL27"/>
    <mergeCell ref="AM26:AM27"/>
    <mergeCell ref="AN26:AN27"/>
    <mergeCell ref="Z26:Z27"/>
    <mergeCell ref="AA26:AA27"/>
    <mergeCell ref="AC26:AC27"/>
    <mergeCell ref="AD26:AD27"/>
    <mergeCell ref="AE26:AE27"/>
    <mergeCell ref="AF26:AF27"/>
    <mergeCell ref="AG26:AG27"/>
    <mergeCell ref="AH34:AH35"/>
    <mergeCell ref="AI34:AI35"/>
    <mergeCell ref="AJ34:AJ35"/>
    <mergeCell ref="AK34:AK35"/>
    <mergeCell ref="AL34:AL35"/>
    <mergeCell ref="AM34:AM35"/>
    <mergeCell ref="AN34:AN35"/>
    <mergeCell ref="Z34:Z35"/>
    <mergeCell ref="AA34:AA35"/>
    <mergeCell ref="AC34:AC35"/>
    <mergeCell ref="AD34:AD35"/>
    <mergeCell ref="AE34:AE35"/>
    <mergeCell ref="AF34:AF35"/>
    <mergeCell ref="AG34:AG35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4.85546875" customWidth="1"/>
    <col min="2" max="2" width="21.28515625" customWidth="1"/>
    <col min="3" max="3" width="21.140625" customWidth="1"/>
    <col min="4" max="4" width="17.28515625" customWidth="1"/>
    <col min="5" max="5" width="15.5703125" customWidth="1"/>
    <col min="6" max="6" width="19.28515625" customWidth="1"/>
    <col min="11" max="11" width="17.42578125" customWidth="1"/>
    <col min="12" max="12" width="6.85546875" customWidth="1"/>
    <col min="13" max="24" width="8.28515625" customWidth="1"/>
    <col min="25" max="25" width="9.5703125" customWidth="1"/>
    <col min="26" max="26" width="13.42578125" customWidth="1"/>
    <col min="27" max="27" width="12.5703125" customWidth="1"/>
    <col min="28" max="28" width="1.5703125" customWidth="1"/>
  </cols>
  <sheetData>
    <row r="1" spans="1:40">
      <c r="A1" s="769"/>
      <c r="B1" s="608"/>
      <c r="C1" s="1020" t="s">
        <v>2</v>
      </c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156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1021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1019" t="s">
        <v>355</v>
      </c>
      <c r="AN2" s="680"/>
    </row>
    <row r="3" spans="1:40" ht="18.75">
      <c r="A3" s="687"/>
      <c r="B3" s="1017" t="s">
        <v>357</v>
      </c>
      <c r="C3" s="1018" t="s">
        <v>898</v>
      </c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  <c r="Q3" s="690"/>
      <c r="R3" s="690"/>
      <c r="S3" s="690"/>
      <c r="T3" s="690"/>
      <c r="U3" s="690"/>
      <c r="V3" s="690"/>
      <c r="W3" s="690"/>
      <c r="X3" s="679"/>
      <c r="Y3" s="795" t="s">
        <v>359</v>
      </c>
      <c r="Z3" s="680"/>
      <c r="AA3" s="609">
        <v>4.1399999999999999E-2</v>
      </c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3.25" customHeight="1">
      <c r="A4" s="687"/>
      <c r="B4" s="679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6" t="s">
        <v>360</v>
      </c>
      <c r="Z4" s="680"/>
      <c r="AA4" s="159">
        <f>AA8+AA20+AA32+AA54+AA66+AA78</f>
        <v>0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3.25" customHeight="1">
      <c r="A5" s="687"/>
      <c r="B5" s="680"/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691"/>
      <c r="Q5" s="691"/>
      <c r="R5" s="691"/>
      <c r="S5" s="691"/>
      <c r="T5" s="691"/>
      <c r="U5" s="691"/>
      <c r="V5" s="691"/>
      <c r="W5" s="691"/>
      <c r="X5" s="680"/>
      <c r="Y5" s="797" t="s">
        <v>361</v>
      </c>
      <c r="Z5" s="680"/>
      <c r="AA5" s="160">
        <f>+AA4*AA3</f>
        <v>0</v>
      </c>
      <c r="AB5" s="152"/>
      <c r="AC5" s="691"/>
      <c r="AD5" s="691"/>
      <c r="AE5" s="691"/>
      <c r="AF5" s="691"/>
      <c r="AG5" s="691"/>
      <c r="AH5" s="691"/>
      <c r="AI5" s="691"/>
      <c r="AJ5" s="691"/>
      <c r="AK5" s="691"/>
      <c r="AL5" s="680"/>
      <c r="AM5" s="690"/>
      <c r="AN5" s="690"/>
    </row>
    <row r="6" spans="1:40" ht="23.25" customHeight="1">
      <c r="A6" s="688"/>
      <c r="B6" s="798" t="s">
        <v>362</v>
      </c>
      <c r="C6" s="691"/>
      <c r="D6" s="691"/>
      <c r="E6" s="691"/>
      <c r="F6" s="680"/>
      <c r="G6" s="798" t="s">
        <v>4</v>
      </c>
      <c r="H6" s="691"/>
      <c r="I6" s="691"/>
      <c r="J6" s="691"/>
      <c r="K6" s="680"/>
      <c r="L6" s="798" t="s">
        <v>363</v>
      </c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9" t="s">
        <v>364</v>
      </c>
      <c r="Z6" s="691"/>
      <c r="AA6" s="680"/>
      <c r="AB6" s="152"/>
      <c r="AC6" s="156"/>
      <c r="AD6" s="156"/>
      <c r="AE6" s="156"/>
      <c r="AF6" s="156"/>
      <c r="AG6" s="156"/>
      <c r="AH6" s="156"/>
      <c r="AI6" s="156"/>
      <c r="AJ6" s="156"/>
      <c r="AK6" s="156"/>
      <c r="AL6" s="161"/>
      <c r="AM6" s="162"/>
      <c r="AN6" s="162"/>
    </row>
    <row r="7" spans="1:40" ht="45">
      <c r="A7" s="163" t="s">
        <v>10</v>
      </c>
      <c r="B7" s="164" t="s">
        <v>11</v>
      </c>
      <c r="C7" s="164" t="s">
        <v>12</v>
      </c>
      <c r="D7" s="164" t="s">
        <v>13</v>
      </c>
      <c r="E7" s="164" t="s">
        <v>14</v>
      </c>
      <c r="F7" s="164" t="s">
        <v>15</v>
      </c>
      <c r="G7" s="164" t="s">
        <v>16</v>
      </c>
      <c r="H7" s="164" t="s">
        <v>17</v>
      </c>
      <c r="I7" s="164" t="s">
        <v>18</v>
      </c>
      <c r="J7" s="164" t="s">
        <v>19</v>
      </c>
      <c r="K7" s="164" t="s">
        <v>20</v>
      </c>
      <c r="L7" s="164" t="s">
        <v>48</v>
      </c>
      <c r="M7" s="164" t="s">
        <v>49</v>
      </c>
      <c r="N7" s="164" t="s">
        <v>50</v>
      </c>
      <c r="O7" s="164" t="s">
        <v>51</v>
      </c>
      <c r="P7" s="164" t="s">
        <v>52</v>
      </c>
      <c r="Q7" s="164" t="s">
        <v>53</v>
      </c>
      <c r="R7" s="164" t="s">
        <v>54</v>
      </c>
      <c r="S7" s="164" t="s">
        <v>55</v>
      </c>
      <c r="T7" s="164" t="s">
        <v>56</v>
      </c>
      <c r="U7" s="164" t="s">
        <v>57</v>
      </c>
      <c r="V7" s="164" t="s">
        <v>58</v>
      </c>
      <c r="W7" s="164" t="s">
        <v>59</v>
      </c>
      <c r="X7" s="164" t="s">
        <v>60</v>
      </c>
      <c r="Y7" s="164" t="s">
        <v>61</v>
      </c>
      <c r="Z7" s="165" t="s">
        <v>365</v>
      </c>
      <c r="AA7" s="164" t="s">
        <v>366</v>
      </c>
      <c r="AB7" s="152"/>
      <c r="AC7" s="166" t="s">
        <v>65</v>
      </c>
      <c r="AD7" s="166" t="s">
        <v>66</v>
      </c>
      <c r="AE7" s="166" t="s">
        <v>67</v>
      </c>
      <c r="AF7" s="166" t="s">
        <v>68</v>
      </c>
      <c r="AG7" s="166" t="s">
        <v>69</v>
      </c>
      <c r="AH7" s="166" t="s">
        <v>70</v>
      </c>
      <c r="AI7" s="166" t="s">
        <v>71</v>
      </c>
      <c r="AJ7" s="166" t="s">
        <v>72</v>
      </c>
      <c r="AK7" s="166" t="s">
        <v>73</v>
      </c>
      <c r="AL7" s="166" t="s">
        <v>74</v>
      </c>
      <c r="AM7" s="610" t="s">
        <v>75</v>
      </c>
      <c r="AN7" s="610" t="s">
        <v>367</v>
      </c>
    </row>
    <row r="8" spans="1:40" ht="24.75" customHeight="1">
      <c r="A8" s="766" t="s">
        <v>899</v>
      </c>
      <c r="B8" s="678" t="s">
        <v>900</v>
      </c>
      <c r="C8" s="768" t="s">
        <v>622</v>
      </c>
      <c r="D8" s="768" t="s">
        <v>901</v>
      </c>
      <c r="E8" s="768" t="s">
        <v>402</v>
      </c>
      <c r="F8" s="768" t="s">
        <v>409</v>
      </c>
      <c r="G8" s="681" t="s">
        <v>902</v>
      </c>
      <c r="H8" s="681" t="s">
        <v>903</v>
      </c>
      <c r="I8" s="681" t="s">
        <v>904</v>
      </c>
      <c r="J8" s="681" t="s">
        <v>455</v>
      </c>
      <c r="K8" s="681" t="s">
        <v>905</v>
      </c>
      <c r="L8" s="46" t="s">
        <v>44</v>
      </c>
      <c r="M8" s="47">
        <f t="shared" ref="M8:X8" si="0">M17</f>
        <v>0.13500000000000001</v>
      </c>
      <c r="N8" s="47">
        <f t="shared" si="0"/>
        <v>0.13500000000000001</v>
      </c>
      <c r="O8" s="47">
        <f t="shared" si="0"/>
        <v>0.17699999999999999</v>
      </c>
      <c r="P8" s="47">
        <f t="shared" si="0"/>
        <v>6.9999999999999993E-2</v>
      </c>
      <c r="Q8" s="47">
        <f t="shared" si="0"/>
        <v>7.6999999999999999E-2</v>
      </c>
      <c r="R8" s="47">
        <f t="shared" si="0"/>
        <v>6.9999999999999993E-2</v>
      </c>
      <c r="S8" s="47">
        <f t="shared" si="0"/>
        <v>6.9999999999999993E-2</v>
      </c>
      <c r="T8" s="47">
        <f t="shared" si="0"/>
        <v>4.1999999999999996E-2</v>
      </c>
      <c r="U8" s="47">
        <f t="shared" si="0"/>
        <v>6.9999999999999993E-2</v>
      </c>
      <c r="V8" s="47">
        <f t="shared" si="0"/>
        <v>4.1999999999999996E-2</v>
      </c>
      <c r="W8" s="47">
        <f t="shared" si="0"/>
        <v>6.9999999999999993E-2</v>
      </c>
      <c r="X8" s="47">
        <f t="shared" si="0"/>
        <v>4.1999999999999996E-2</v>
      </c>
      <c r="Y8" s="167">
        <f t="shared" ref="Y8:Y9" si="1">SUM(M8:X8)</f>
        <v>0.99999999999999989</v>
      </c>
      <c r="Z8" s="1014">
        <v>0.05</v>
      </c>
      <c r="AA8" s="778">
        <f>IF(OR(Y9=0,Z8=0),0,(Y9/Y8*Z8))</f>
        <v>0</v>
      </c>
      <c r="AB8" s="152"/>
      <c r="AC8" s="681"/>
      <c r="AD8" s="681"/>
      <c r="AE8" s="681"/>
      <c r="AF8" s="681"/>
      <c r="AG8" s="681"/>
      <c r="AH8" s="681"/>
      <c r="AI8" s="681"/>
      <c r="AJ8" s="681"/>
      <c r="AK8" s="681"/>
      <c r="AL8" s="681"/>
      <c r="AM8" s="681"/>
      <c r="AN8" s="681"/>
    </row>
    <row r="9" spans="1:40" ht="24.75" customHeight="1">
      <c r="A9" s="687"/>
      <c r="B9" s="680"/>
      <c r="C9" s="680"/>
      <c r="D9" s="680"/>
      <c r="E9" s="680"/>
      <c r="F9" s="680"/>
      <c r="G9" s="680"/>
      <c r="H9" s="680"/>
      <c r="I9" s="680"/>
      <c r="J9" s="680"/>
      <c r="K9" s="680"/>
      <c r="L9" s="168" t="s">
        <v>377</v>
      </c>
      <c r="M9" s="169">
        <f t="shared" ref="M9:X9" si="2">M18</f>
        <v>0</v>
      </c>
      <c r="N9" s="169">
        <f t="shared" si="2"/>
        <v>0</v>
      </c>
      <c r="O9" s="169">
        <f t="shared" si="2"/>
        <v>0</v>
      </c>
      <c r="P9" s="169">
        <f t="shared" si="2"/>
        <v>0</v>
      </c>
      <c r="Q9" s="169">
        <f t="shared" si="2"/>
        <v>0</v>
      </c>
      <c r="R9" s="169">
        <f t="shared" si="2"/>
        <v>0</v>
      </c>
      <c r="S9" s="169">
        <f t="shared" si="2"/>
        <v>0</v>
      </c>
      <c r="T9" s="169">
        <f t="shared" si="2"/>
        <v>0</v>
      </c>
      <c r="U9" s="169">
        <f t="shared" si="2"/>
        <v>0</v>
      </c>
      <c r="V9" s="169">
        <f t="shared" si="2"/>
        <v>0</v>
      </c>
      <c r="W9" s="169">
        <f t="shared" si="2"/>
        <v>0</v>
      </c>
      <c r="X9" s="169">
        <f t="shared" si="2"/>
        <v>0</v>
      </c>
      <c r="Y9" s="170">
        <f t="shared" si="1"/>
        <v>0</v>
      </c>
      <c r="Z9" s="680"/>
      <c r="AA9" s="680"/>
      <c r="AB9" s="152"/>
      <c r="AC9" s="680"/>
      <c r="AD9" s="680"/>
      <c r="AE9" s="680"/>
      <c r="AF9" s="680"/>
      <c r="AG9" s="680"/>
      <c r="AH9" s="680"/>
      <c r="AI9" s="680"/>
      <c r="AJ9" s="680"/>
      <c r="AK9" s="680"/>
      <c r="AL9" s="680"/>
      <c r="AM9" s="680"/>
      <c r="AN9" s="680"/>
    </row>
    <row r="10" spans="1:40" ht="45.75" customHeight="1">
      <c r="A10" s="687"/>
      <c r="B10" s="187"/>
      <c r="C10" s="779" t="s">
        <v>906</v>
      </c>
      <c r="D10" s="691"/>
      <c r="E10" s="691"/>
      <c r="F10" s="691"/>
      <c r="G10" s="691"/>
      <c r="H10" s="691"/>
      <c r="I10" s="691"/>
      <c r="J10" s="680"/>
      <c r="K10" s="171"/>
      <c r="L10" s="172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2"/>
      <c r="Z10" s="194" t="s">
        <v>379</v>
      </c>
      <c r="AA10" s="192"/>
      <c r="AB10" s="152"/>
      <c r="AC10" s="807"/>
      <c r="AD10" s="691"/>
      <c r="AE10" s="691"/>
      <c r="AF10" s="691"/>
      <c r="AG10" s="691"/>
      <c r="AH10" s="691"/>
      <c r="AI10" s="691"/>
      <c r="AJ10" s="691"/>
      <c r="AK10" s="691"/>
      <c r="AL10" s="691"/>
      <c r="AM10" s="691"/>
      <c r="AN10" s="680"/>
    </row>
    <row r="11" spans="1:40" ht="16.5" customHeight="1">
      <c r="A11" s="687"/>
      <c r="B11" s="678" t="s">
        <v>900</v>
      </c>
      <c r="C11" s="788" t="s">
        <v>907</v>
      </c>
      <c r="D11" s="690"/>
      <c r="E11" s="690"/>
      <c r="F11" s="690"/>
      <c r="G11" s="690"/>
      <c r="H11" s="690"/>
      <c r="I11" s="690"/>
      <c r="J11" s="679"/>
      <c r="K11" s="681" t="s">
        <v>905</v>
      </c>
      <c r="L11" s="46" t="s">
        <v>44</v>
      </c>
      <c r="M11" s="47">
        <v>0.5</v>
      </c>
      <c r="N11" s="47">
        <v>0.5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167">
        <f t="shared" ref="Y11:Y18" si="3">SUM(M11:X11)</f>
        <v>1</v>
      </c>
      <c r="Z11" s="709">
        <v>0.2</v>
      </c>
      <c r="AA11" s="764">
        <f>IF(OR(Y12=0,Z11=0),0,(Y12/Y11*Z11))</f>
        <v>0</v>
      </c>
      <c r="AB11" s="152"/>
      <c r="AC11" s="681"/>
      <c r="AD11" s="681"/>
      <c r="AE11" s="681"/>
      <c r="AF11" s="681"/>
      <c r="AG11" s="681"/>
      <c r="AH11" s="681"/>
      <c r="AI11" s="681"/>
      <c r="AJ11" s="681"/>
      <c r="AK11" s="681"/>
      <c r="AL11" s="681"/>
      <c r="AM11" s="681"/>
      <c r="AN11" s="681"/>
    </row>
    <row r="12" spans="1:40" ht="16.5" customHeight="1">
      <c r="A12" s="687"/>
      <c r="B12" s="680"/>
      <c r="C12" s="691"/>
      <c r="D12" s="691"/>
      <c r="E12" s="691"/>
      <c r="F12" s="691"/>
      <c r="G12" s="691"/>
      <c r="H12" s="691"/>
      <c r="I12" s="691"/>
      <c r="J12" s="680"/>
      <c r="K12" s="680"/>
      <c r="L12" s="124" t="s">
        <v>377</v>
      </c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>
        <f t="shared" si="3"/>
        <v>0</v>
      </c>
      <c r="Z12" s="680"/>
      <c r="AA12" s="680"/>
      <c r="AB12" s="152"/>
      <c r="AC12" s="680"/>
      <c r="AD12" s="680"/>
      <c r="AE12" s="680"/>
      <c r="AF12" s="680"/>
      <c r="AG12" s="680"/>
      <c r="AH12" s="680"/>
      <c r="AI12" s="680"/>
      <c r="AJ12" s="680"/>
      <c r="AK12" s="680"/>
      <c r="AL12" s="680"/>
      <c r="AM12" s="680"/>
      <c r="AN12" s="680"/>
    </row>
    <row r="13" spans="1:40" ht="16.5" customHeight="1">
      <c r="A13" s="687"/>
      <c r="B13" s="678" t="s">
        <v>900</v>
      </c>
      <c r="C13" s="788" t="s">
        <v>908</v>
      </c>
      <c r="D13" s="690"/>
      <c r="E13" s="690"/>
      <c r="F13" s="690"/>
      <c r="G13" s="690"/>
      <c r="H13" s="690"/>
      <c r="I13" s="690"/>
      <c r="J13" s="679"/>
      <c r="K13" s="681" t="s">
        <v>905</v>
      </c>
      <c r="L13" s="46" t="s">
        <v>44</v>
      </c>
      <c r="M13" s="47">
        <f t="shared" ref="M13:N13" si="4">+M22</f>
        <v>0</v>
      </c>
      <c r="N13" s="47">
        <f t="shared" si="4"/>
        <v>0</v>
      </c>
      <c r="O13" s="47">
        <v>1</v>
      </c>
      <c r="P13" s="47">
        <f t="shared" ref="P13:X13" si="5">+P22</f>
        <v>0</v>
      </c>
      <c r="Q13" s="47">
        <f t="shared" si="5"/>
        <v>0</v>
      </c>
      <c r="R13" s="47">
        <f t="shared" si="5"/>
        <v>0</v>
      </c>
      <c r="S13" s="47">
        <f t="shared" si="5"/>
        <v>0</v>
      </c>
      <c r="T13" s="47">
        <f t="shared" si="5"/>
        <v>0</v>
      </c>
      <c r="U13" s="47">
        <f t="shared" si="5"/>
        <v>0</v>
      </c>
      <c r="V13" s="47">
        <f t="shared" si="5"/>
        <v>0</v>
      </c>
      <c r="W13" s="47">
        <f t="shared" si="5"/>
        <v>0</v>
      </c>
      <c r="X13" s="47">
        <f t="shared" si="5"/>
        <v>0</v>
      </c>
      <c r="Y13" s="167">
        <f t="shared" si="3"/>
        <v>1</v>
      </c>
      <c r="Z13" s="709">
        <v>0.1</v>
      </c>
      <c r="AA13" s="764">
        <f>IF(OR(Y14=0,Z13=0),0,(Y14/Y13*Z13))</f>
        <v>0</v>
      </c>
      <c r="AB13" s="152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681"/>
      <c r="AN13" s="681"/>
    </row>
    <row r="14" spans="1:40" ht="16.5" customHeight="1">
      <c r="A14" s="687"/>
      <c r="B14" s="680"/>
      <c r="C14" s="691"/>
      <c r="D14" s="691"/>
      <c r="E14" s="691"/>
      <c r="F14" s="691"/>
      <c r="G14" s="691"/>
      <c r="H14" s="691"/>
      <c r="I14" s="691"/>
      <c r="J14" s="680"/>
      <c r="K14" s="680"/>
      <c r="L14" s="124" t="s">
        <v>377</v>
      </c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70">
        <f t="shared" si="3"/>
        <v>0</v>
      </c>
      <c r="Z14" s="680"/>
      <c r="AA14" s="680"/>
      <c r="AB14" s="152"/>
      <c r="AC14" s="680"/>
      <c r="AD14" s="680"/>
      <c r="AE14" s="680"/>
      <c r="AF14" s="680"/>
      <c r="AG14" s="680"/>
      <c r="AH14" s="680"/>
      <c r="AI14" s="680"/>
      <c r="AJ14" s="680"/>
      <c r="AK14" s="680"/>
      <c r="AL14" s="680"/>
      <c r="AM14" s="680"/>
      <c r="AN14" s="680"/>
    </row>
    <row r="15" spans="1:40" ht="16.5" customHeight="1">
      <c r="A15" s="687"/>
      <c r="B15" s="678" t="s">
        <v>900</v>
      </c>
      <c r="C15" s="789" t="s">
        <v>909</v>
      </c>
      <c r="D15" s="690"/>
      <c r="E15" s="690"/>
      <c r="F15" s="690"/>
      <c r="G15" s="690"/>
      <c r="H15" s="690"/>
      <c r="I15" s="690"/>
      <c r="J15" s="679"/>
      <c r="K15" s="681" t="s">
        <v>905</v>
      </c>
      <c r="L15" s="46" t="s">
        <v>44</v>
      </c>
      <c r="M15" s="47">
        <v>0.05</v>
      </c>
      <c r="N15" s="47">
        <v>0.05</v>
      </c>
      <c r="O15" s="47">
        <v>0.11</v>
      </c>
      <c r="P15" s="47">
        <v>0.1</v>
      </c>
      <c r="Q15" s="47">
        <v>0.11</v>
      </c>
      <c r="R15" s="47">
        <v>0.1</v>
      </c>
      <c r="S15" s="47">
        <v>0.1</v>
      </c>
      <c r="T15" s="47">
        <v>0.06</v>
      </c>
      <c r="U15" s="47">
        <v>0.1</v>
      </c>
      <c r="V15" s="47">
        <v>0.06</v>
      </c>
      <c r="W15" s="47">
        <v>0.1</v>
      </c>
      <c r="X15" s="47">
        <v>0.06</v>
      </c>
      <c r="Y15" s="167">
        <f t="shared" si="3"/>
        <v>0.99999999999999978</v>
      </c>
      <c r="Z15" s="709">
        <v>0.7</v>
      </c>
      <c r="AA15" s="764">
        <f>IF(OR(Y16=0,Z15=0),0,(Y16/Y15*Z15))</f>
        <v>0</v>
      </c>
      <c r="AB15" s="152"/>
      <c r="AC15" s="681"/>
      <c r="AD15" s="681"/>
      <c r="AE15" s="681"/>
      <c r="AF15" s="681"/>
      <c r="AG15" s="681"/>
      <c r="AH15" s="681"/>
      <c r="AI15" s="681"/>
      <c r="AJ15" s="681"/>
      <c r="AK15" s="681"/>
      <c r="AL15" s="681"/>
      <c r="AM15" s="681"/>
      <c r="AN15" s="681"/>
    </row>
    <row r="16" spans="1:40" ht="16.5" customHeight="1">
      <c r="A16" s="687"/>
      <c r="B16" s="680"/>
      <c r="C16" s="691"/>
      <c r="D16" s="691"/>
      <c r="E16" s="691"/>
      <c r="F16" s="691"/>
      <c r="G16" s="691"/>
      <c r="H16" s="691"/>
      <c r="I16" s="691"/>
      <c r="J16" s="680"/>
      <c r="K16" s="680"/>
      <c r="L16" s="124" t="s">
        <v>377</v>
      </c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70">
        <f t="shared" si="3"/>
        <v>0</v>
      </c>
      <c r="Z16" s="680"/>
      <c r="AA16" s="680"/>
      <c r="AB16" s="152"/>
      <c r="AC16" s="680"/>
      <c r="AD16" s="680"/>
      <c r="AE16" s="680"/>
      <c r="AF16" s="680"/>
      <c r="AG16" s="680"/>
      <c r="AH16" s="680"/>
      <c r="AI16" s="680"/>
      <c r="AJ16" s="680"/>
      <c r="AK16" s="680"/>
      <c r="AL16" s="680"/>
      <c r="AM16" s="680"/>
      <c r="AN16" s="680"/>
    </row>
    <row r="17" spans="1:40" ht="24.75" customHeight="1">
      <c r="A17" s="687"/>
      <c r="B17" s="177"/>
      <c r="C17" s="785" t="s">
        <v>383</v>
      </c>
      <c r="D17" s="690"/>
      <c r="E17" s="690"/>
      <c r="F17" s="690"/>
      <c r="G17" s="690"/>
      <c r="H17" s="690"/>
      <c r="I17" s="690"/>
      <c r="J17" s="679"/>
      <c r="K17" s="177"/>
      <c r="L17" s="178" t="s">
        <v>44</v>
      </c>
      <c r="M17" s="179">
        <f t="shared" ref="M17:X17" si="6">M11*$Z$11+M13*$Z$13+M15*$Z$15</f>
        <v>0.13500000000000001</v>
      </c>
      <c r="N17" s="179">
        <f t="shared" si="6"/>
        <v>0.13500000000000001</v>
      </c>
      <c r="O17" s="179">
        <f t="shared" si="6"/>
        <v>0.17699999999999999</v>
      </c>
      <c r="P17" s="179">
        <f t="shared" si="6"/>
        <v>6.9999999999999993E-2</v>
      </c>
      <c r="Q17" s="179">
        <f t="shared" si="6"/>
        <v>7.6999999999999999E-2</v>
      </c>
      <c r="R17" s="179">
        <f t="shared" si="6"/>
        <v>6.9999999999999993E-2</v>
      </c>
      <c r="S17" s="179">
        <f t="shared" si="6"/>
        <v>6.9999999999999993E-2</v>
      </c>
      <c r="T17" s="179">
        <f t="shared" si="6"/>
        <v>4.1999999999999996E-2</v>
      </c>
      <c r="U17" s="179">
        <f t="shared" si="6"/>
        <v>6.9999999999999993E-2</v>
      </c>
      <c r="V17" s="179">
        <f t="shared" si="6"/>
        <v>4.1999999999999996E-2</v>
      </c>
      <c r="W17" s="179">
        <f t="shared" si="6"/>
        <v>6.9999999999999993E-2</v>
      </c>
      <c r="X17" s="179">
        <f t="shared" si="6"/>
        <v>4.1999999999999996E-2</v>
      </c>
      <c r="Y17" s="167">
        <f t="shared" si="3"/>
        <v>0.99999999999999989</v>
      </c>
      <c r="Z17" s="775">
        <f>SUM(Z11:Z16)</f>
        <v>1</v>
      </c>
      <c r="AA17" s="764">
        <f>IF(OR(Y18=0,Z17=0),0,(Y18/Y17*Z17))</f>
        <v>0</v>
      </c>
      <c r="AB17" s="152"/>
      <c r="AC17" s="689" t="s">
        <v>384</v>
      </c>
      <c r="AD17" s="690"/>
      <c r="AE17" s="690"/>
      <c r="AF17" s="690"/>
      <c r="AG17" s="690"/>
      <c r="AH17" s="690"/>
      <c r="AI17" s="690"/>
      <c r="AJ17" s="690"/>
      <c r="AK17" s="690"/>
      <c r="AL17" s="690"/>
      <c r="AM17" s="690"/>
      <c r="AN17" s="679"/>
    </row>
    <row r="18" spans="1:40" ht="24.75" customHeight="1">
      <c r="A18" s="767"/>
      <c r="B18" s="180"/>
      <c r="C18" s="786"/>
      <c r="D18" s="786"/>
      <c r="E18" s="786"/>
      <c r="F18" s="786"/>
      <c r="G18" s="786"/>
      <c r="H18" s="786"/>
      <c r="I18" s="786"/>
      <c r="J18" s="772"/>
      <c r="K18" s="180"/>
      <c r="L18" s="181" t="s">
        <v>377</v>
      </c>
      <c r="M18" s="183">
        <f t="shared" ref="M18:X18" si="7">M12*$Z$11+M14*$Z$13+M16*$Z$15</f>
        <v>0</v>
      </c>
      <c r="N18" s="183">
        <f t="shared" si="7"/>
        <v>0</v>
      </c>
      <c r="O18" s="183">
        <f t="shared" si="7"/>
        <v>0</v>
      </c>
      <c r="P18" s="183">
        <f t="shared" si="7"/>
        <v>0</v>
      </c>
      <c r="Q18" s="183">
        <f t="shared" si="7"/>
        <v>0</v>
      </c>
      <c r="R18" s="183">
        <f t="shared" si="7"/>
        <v>0</v>
      </c>
      <c r="S18" s="183">
        <f t="shared" si="7"/>
        <v>0</v>
      </c>
      <c r="T18" s="183">
        <f t="shared" si="7"/>
        <v>0</v>
      </c>
      <c r="U18" s="183">
        <f t="shared" si="7"/>
        <v>0</v>
      </c>
      <c r="V18" s="183">
        <f t="shared" si="7"/>
        <v>0</v>
      </c>
      <c r="W18" s="183">
        <f t="shared" si="7"/>
        <v>0</v>
      </c>
      <c r="X18" s="183">
        <f t="shared" si="7"/>
        <v>0</v>
      </c>
      <c r="Y18" s="184">
        <f t="shared" si="3"/>
        <v>0</v>
      </c>
      <c r="Z18" s="772"/>
      <c r="AA18" s="772"/>
      <c r="AB18" s="152"/>
      <c r="AC18" s="786"/>
      <c r="AD18" s="786"/>
      <c r="AE18" s="786"/>
      <c r="AF18" s="786"/>
      <c r="AG18" s="786"/>
      <c r="AH18" s="786"/>
      <c r="AI18" s="786"/>
      <c r="AJ18" s="786"/>
      <c r="AK18" s="786"/>
      <c r="AL18" s="786"/>
      <c r="AM18" s="786"/>
      <c r="AN18" s="772"/>
    </row>
    <row r="19" spans="1:40" ht="44.25" customHeight="1">
      <c r="A19" s="163" t="s">
        <v>10</v>
      </c>
      <c r="B19" s="165" t="s">
        <v>11</v>
      </c>
      <c r="C19" s="165" t="s">
        <v>12</v>
      </c>
      <c r="D19" s="165" t="s">
        <v>13</v>
      </c>
      <c r="E19" s="165" t="s">
        <v>14</v>
      </c>
      <c r="F19" s="165" t="s">
        <v>15</v>
      </c>
      <c r="G19" s="165" t="s">
        <v>16</v>
      </c>
      <c r="H19" s="165" t="s">
        <v>17</v>
      </c>
      <c r="I19" s="165" t="s">
        <v>18</v>
      </c>
      <c r="J19" s="165" t="s">
        <v>19</v>
      </c>
      <c r="K19" s="164" t="s">
        <v>20</v>
      </c>
      <c r="L19" s="164" t="s">
        <v>48</v>
      </c>
      <c r="M19" s="167" t="s">
        <v>49</v>
      </c>
      <c r="N19" s="167" t="s">
        <v>50</v>
      </c>
      <c r="O19" s="167" t="s">
        <v>51</v>
      </c>
      <c r="P19" s="167" t="s">
        <v>52</v>
      </c>
      <c r="Q19" s="167" t="s">
        <v>53</v>
      </c>
      <c r="R19" s="167" t="s">
        <v>54</v>
      </c>
      <c r="S19" s="167" t="s">
        <v>55</v>
      </c>
      <c r="T19" s="167" t="s">
        <v>56</v>
      </c>
      <c r="U19" s="167" t="s">
        <v>57</v>
      </c>
      <c r="V19" s="167" t="s">
        <v>58</v>
      </c>
      <c r="W19" s="167" t="s">
        <v>59</v>
      </c>
      <c r="X19" s="167" t="s">
        <v>60</v>
      </c>
      <c r="Y19" s="167" t="s">
        <v>61</v>
      </c>
      <c r="Z19" s="165" t="s">
        <v>365</v>
      </c>
      <c r="AA19" s="167" t="s">
        <v>366</v>
      </c>
      <c r="AB19" s="152"/>
      <c r="AC19" s="166" t="s">
        <v>65</v>
      </c>
      <c r="AD19" s="166" t="s">
        <v>66</v>
      </c>
      <c r="AE19" s="166" t="s">
        <v>67</v>
      </c>
      <c r="AF19" s="166" t="s">
        <v>68</v>
      </c>
      <c r="AG19" s="166" t="s">
        <v>69</v>
      </c>
      <c r="AH19" s="166" t="s">
        <v>70</v>
      </c>
      <c r="AI19" s="166" t="s">
        <v>71</v>
      </c>
      <c r="AJ19" s="166" t="s">
        <v>72</v>
      </c>
      <c r="AK19" s="166" t="s">
        <v>73</v>
      </c>
      <c r="AL19" s="166" t="s">
        <v>74</v>
      </c>
      <c r="AM19" s="166" t="s">
        <v>75</v>
      </c>
      <c r="AN19" s="166" t="s">
        <v>367</v>
      </c>
    </row>
    <row r="20" spans="1:40" ht="24.75" customHeight="1">
      <c r="A20" s="766" t="s">
        <v>910</v>
      </c>
      <c r="B20" s="678" t="s">
        <v>911</v>
      </c>
      <c r="C20" s="768" t="s">
        <v>622</v>
      </c>
      <c r="D20" s="812" t="s">
        <v>901</v>
      </c>
      <c r="E20" s="768" t="s">
        <v>402</v>
      </c>
      <c r="F20" s="812" t="s">
        <v>409</v>
      </c>
      <c r="G20" s="681" t="s">
        <v>912</v>
      </c>
      <c r="H20" s="681" t="s">
        <v>913</v>
      </c>
      <c r="I20" s="681" t="s">
        <v>914</v>
      </c>
      <c r="J20" s="678" t="s">
        <v>455</v>
      </c>
      <c r="K20" s="681" t="s">
        <v>905</v>
      </c>
      <c r="L20" s="46" t="s">
        <v>44</v>
      </c>
      <c r="M20" s="47">
        <f t="shared" ref="M20:X20" si="8">M29</f>
        <v>0.13500000000000001</v>
      </c>
      <c r="N20" s="47">
        <f t="shared" si="8"/>
        <v>0.13500000000000001</v>
      </c>
      <c r="O20" s="47">
        <f t="shared" si="8"/>
        <v>0.14900000000000002</v>
      </c>
      <c r="P20" s="47">
        <f t="shared" si="8"/>
        <v>6.9999999999999993E-2</v>
      </c>
      <c r="Q20" s="47">
        <f t="shared" si="8"/>
        <v>6.9999999999999993E-2</v>
      </c>
      <c r="R20" s="47">
        <f t="shared" si="8"/>
        <v>6.9999999999999993E-2</v>
      </c>
      <c r="S20" s="47">
        <f t="shared" si="8"/>
        <v>8.3999999999999991E-2</v>
      </c>
      <c r="T20" s="47">
        <f t="shared" si="8"/>
        <v>8.3999999999999991E-2</v>
      </c>
      <c r="U20" s="47">
        <f t="shared" si="8"/>
        <v>4.9000000000000002E-2</v>
      </c>
      <c r="V20" s="47">
        <f t="shared" si="8"/>
        <v>4.9000000000000002E-2</v>
      </c>
      <c r="W20" s="47">
        <f t="shared" si="8"/>
        <v>6.9999999999999993E-2</v>
      </c>
      <c r="X20" s="47">
        <f t="shared" si="8"/>
        <v>3.4999999999999996E-2</v>
      </c>
      <c r="Y20" s="167">
        <f t="shared" ref="Y20:Y21" si="9">SUM(M20:X20)</f>
        <v>1</v>
      </c>
      <c r="Z20" s="1014">
        <v>0.15</v>
      </c>
      <c r="AA20" s="778">
        <f>IF(OR(Y21=0,Z20=0),0,(Y21/Y20*Z20))</f>
        <v>0</v>
      </c>
      <c r="AB20" s="152"/>
      <c r="AC20" s="681"/>
      <c r="AD20" s="681"/>
      <c r="AE20" s="681"/>
      <c r="AF20" s="681"/>
      <c r="AG20" s="681"/>
      <c r="AH20" s="681"/>
      <c r="AI20" s="681"/>
      <c r="AJ20" s="681"/>
      <c r="AK20" s="681"/>
      <c r="AL20" s="681"/>
      <c r="AM20" s="681"/>
      <c r="AN20" s="681"/>
    </row>
    <row r="21" spans="1:40" ht="24.75" customHeight="1">
      <c r="A21" s="687"/>
      <c r="B21" s="680"/>
      <c r="C21" s="680"/>
      <c r="D21" s="680"/>
      <c r="E21" s="680"/>
      <c r="F21" s="680"/>
      <c r="G21" s="680"/>
      <c r="H21" s="680"/>
      <c r="I21" s="680"/>
      <c r="J21" s="680"/>
      <c r="K21" s="680"/>
      <c r="L21" s="168" t="s">
        <v>377</v>
      </c>
      <c r="M21" s="169">
        <f t="shared" ref="M21:X21" si="10">M30</f>
        <v>0</v>
      </c>
      <c r="N21" s="169">
        <f t="shared" si="10"/>
        <v>0</v>
      </c>
      <c r="O21" s="169">
        <f t="shared" si="10"/>
        <v>0</v>
      </c>
      <c r="P21" s="169">
        <f t="shared" si="10"/>
        <v>0</v>
      </c>
      <c r="Q21" s="169">
        <f t="shared" si="10"/>
        <v>0</v>
      </c>
      <c r="R21" s="169">
        <f t="shared" si="10"/>
        <v>0</v>
      </c>
      <c r="S21" s="169">
        <f t="shared" si="10"/>
        <v>0</v>
      </c>
      <c r="T21" s="169">
        <f t="shared" si="10"/>
        <v>0</v>
      </c>
      <c r="U21" s="169">
        <f t="shared" si="10"/>
        <v>0</v>
      </c>
      <c r="V21" s="169">
        <f t="shared" si="10"/>
        <v>0</v>
      </c>
      <c r="W21" s="169">
        <f t="shared" si="10"/>
        <v>0</v>
      </c>
      <c r="X21" s="169">
        <f t="shared" si="10"/>
        <v>0</v>
      </c>
      <c r="Y21" s="170">
        <f t="shared" si="9"/>
        <v>0</v>
      </c>
      <c r="Z21" s="680"/>
      <c r="AA21" s="680"/>
      <c r="AB21" s="152"/>
      <c r="AC21" s="680"/>
      <c r="AD21" s="680"/>
      <c r="AE21" s="680"/>
      <c r="AF21" s="680"/>
      <c r="AG21" s="680"/>
      <c r="AH21" s="680"/>
      <c r="AI21" s="680"/>
      <c r="AJ21" s="680"/>
      <c r="AK21" s="680"/>
      <c r="AL21" s="680"/>
      <c r="AM21" s="680"/>
      <c r="AN21" s="680"/>
    </row>
    <row r="22" spans="1:40" ht="15.75" customHeight="1">
      <c r="A22" s="687"/>
      <c r="B22" s="187"/>
      <c r="C22" s="792" t="s">
        <v>906</v>
      </c>
      <c r="D22" s="691"/>
      <c r="E22" s="691"/>
      <c r="F22" s="691"/>
      <c r="G22" s="691"/>
      <c r="H22" s="691"/>
      <c r="I22" s="691"/>
      <c r="J22" s="680"/>
      <c r="K22" s="187"/>
      <c r="L22" s="172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2"/>
      <c r="Z22" s="194" t="s">
        <v>379</v>
      </c>
      <c r="AA22" s="192"/>
      <c r="AB22" s="152"/>
      <c r="AC22" s="807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80"/>
    </row>
    <row r="23" spans="1:40" ht="21.75" customHeight="1">
      <c r="A23" s="687"/>
      <c r="B23" s="678" t="s">
        <v>911</v>
      </c>
      <c r="C23" s="789" t="s">
        <v>915</v>
      </c>
      <c r="D23" s="690"/>
      <c r="E23" s="690"/>
      <c r="F23" s="690"/>
      <c r="G23" s="690"/>
      <c r="H23" s="690"/>
      <c r="I23" s="690"/>
      <c r="J23" s="679"/>
      <c r="K23" s="678" t="s">
        <v>905</v>
      </c>
      <c r="L23" s="46" t="s">
        <v>44</v>
      </c>
      <c r="M23" s="47">
        <v>0.5</v>
      </c>
      <c r="N23" s="47">
        <v>0.5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167">
        <f t="shared" ref="Y23:Y30" si="11">SUM(M23:X23)</f>
        <v>1</v>
      </c>
      <c r="Z23" s="709">
        <v>0.2</v>
      </c>
      <c r="AA23" s="764">
        <f>IF(OR(Y24=0,Z23=0),0,(Y24/Y23*Z23))</f>
        <v>0</v>
      </c>
      <c r="AB23" s="152"/>
      <c r="AC23" s="681"/>
      <c r="AD23" s="681"/>
      <c r="AE23" s="681"/>
      <c r="AF23" s="681"/>
      <c r="AG23" s="681"/>
      <c r="AH23" s="681"/>
      <c r="AI23" s="681"/>
      <c r="AJ23" s="681"/>
      <c r="AK23" s="681"/>
      <c r="AL23" s="681"/>
      <c r="AM23" s="681"/>
      <c r="AN23" s="681"/>
    </row>
    <row r="24" spans="1:40" ht="21.75" customHeight="1">
      <c r="A24" s="687"/>
      <c r="B24" s="680"/>
      <c r="C24" s="691"/>
      <c r="D24" s="691"/>
      <c r="E24" s="691"/>
      <c r="F24" s="691"/>
      <c r="G24" s="691"/>
      <c r="H24" s="691"/>
      <c r="I24" s="691"/>
      <c r="J24" s="680"/>
      <c r="K24" s="680"/>
      <c r="L24" s="124" t="s">
        <v>377</v>
      </c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70">
        <f t="shared" si="11"/>
        <v>0</v>
      </c>
      <c r="Z24" s="680"/>
      <c r="AA24" s="680"/>
      <c r="AB24" s="152"/>
      <c r="AC24" s="680"/>
      <c r="AD24" s="680"/>
      <c r="AE24" s="680"/>
      <c r="AF24" s="680"/>
      <c r="AG24" s="680"/>
      <c r="AH24" s="680"/>
      <c r="AI24" s="680"/>
      <c r="AJ24" s="680"/>
      <c r="AK24" s="680"/>
      <c r="AL24" s="680"/>
      <c r="AM24" s="680"/>
      <c r="AN24" s="680"/>
    </row>
    <row r="25" spans="1:40" ht="21.75" customHeight="1">
      <c r="A25" s="687"/>
      <c r="B25" s="678" t="s">
        <v>911</v>
      </c>
      <c r="C25" s="789" t="s">
        <v>916</v>
      </c>
      <c r="D25" s="690"/>
      <c r="E25" s="690"/>
      <c r="F25" s="690"/>
      <c r="G25" s="690"/>
      <c r="H25" s="690"/>
      <c r="I25" s="690"/>
      <c r="J25" s="679"/>
      <c r="K25" s="681" t="s">
        <v>905</v>
      </c>
      <c r="L25" s="46" t="s">
        <v>44</v>
      </c>
      <c r="M25" s="47">
        <f>+M34</f>
        <v>0</v>
      </c>
      <c r="N25" s="47">
        <v>0</v>
      </c>
      <c r="O25" s="47">
        <v>1</v>
      </c>
      <c r="P25" s="47">
        <f t="shared" ref="P25:X25" si="12">+P34</f>
        <v>0</v>
      </c>
      <c r="Q25" s="47">
        <f t="shared" si="12"/>
        <v>0</v>
      </c>
      <c r="R25" s="47">
        <f t="shared" si="12"/>
        <v>0</v>
      </c>
      <c r="S25" s="47">
        <f t="shared" si="12"/>
        <v>0</v>
      </c>
      <c r="T25" s="47">
        <f t="shared" si="12"/>
        <v>0</v>
      </c>
      <c r="U25" s="47">
        <f t="shared" si="12"/>
        <v>0</v>
      </c>
      <c r="V25" s="47">
        <f t="shared" si="12"/>
        <v>0</v>
      </c>
      <c r="W25" s="47">
        <f t="shared" si="12"/>
        <v>0</v>
      </c>
      <c r="X25" s="47">
        <f t="shared" si="12"/>
        <v>0</v>
      </c>
      <c r="Y25" s="167">
        <f t="shared" si="11"/>
        <v>1</v>
      </c>
      <c r="Z25" s="709">
        <v>0.1</v>
      </c>
      <c r="AA25" s="764">
        <f>IF(OR(Y26=0,Z25=0),0,(Y26/Y25*Z25))</f>
        <v>0</v>
      </c>
      <c r="AB25" s="152"/>
      <c r="AC25" s="681"/>
      <c r="AD25" s="681"/>
      <c r="AE25" s="681"/>
      <c r="AF25" s="681"/>
      <c r="AG25" s="681"/>
      <c r="AH25" s="681"/>
      <c r="AI25" s="681"/>
      <c r="AJ25" s="681"/>
      <c r="AK25" s="681"/>
      <c r="AL25" s="681"/>
      <c r="AM25" s="681"/>
      <c r="AN25" s="681"/>
    </row>
    <row r="26" spans="1:40" ht="21.75" customHeight="1">
      <c r="A26" s="687"/>
      <c r="B26" s="680"/>
      <c r="C26" s="691"/>
      <c r="D26" s="691"/>
      <c r="E26" s="691"/>
      <c r="F26" s="691"/>
      <c r="G26" s="691"/>
      <c r="H26" s="691"/>
      <c r="I26" s="691"/>
      <c r="J26" s="680"/>
      <c r="K26" s="680"/>
      <c r="L26" s="124" t="s">
        <v>377</v>
      </c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70">
        <f t="shared" si="11"/>
        <v>0</v>
      </c>
      <c r="Z26" s="680"/>
      <c r="AA26" s="680"/>
      <c r="AB26" s="152"/>
      <c r="AC26" s="680"/>
      <c r="AD26" s="680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</row>
    <row r="27" spans="1:40" ht="21.75" customHeight="1">
      <c r="A27" s="687"/>
      <c r="B27" s="678" t="s">
        <v>911</v>
      </c>
      <c r="C27" s="789" t="s">
        <v>917</v>
      </c>
      <c r="D27" s="690"/>
      <c r="E27" s="690"/>
      <c r="F27" s="690"/>
      <c r="G27" s="690"/>
      <c r="H27" s="690"/>
      <c r="I27" s="690"/>
      <c r="J27" s="679"/>
      <c r="K27" s="681" t="s">
        <v>905</v>
      </c>
      <c r="L27" s="46" t="s">
        <v>44</v>
      </c>
      <c r="M27" s="47">
        <v>0.05</v>
      </c>
      <c r="N27" s="47">
        <v>0.05</v>
      </c>
      <c r="O27" s="47">
        <v>7.0000000000000007E-2</v>
      </c>
      <c r="P27" s="47">
        <v>0.1</v>
      </c>
      <c r="Q27" s="47">
        <v>0.1</v>
      </c>
      <c r="R27" s="47">
        <v>0.1</v>
      </c>
      <c r="S27" s="47">
        <v>0.12</v>
      </c>
      <c r="T27" s="47">
        <v>0.12</v>
      </c>
      <c r="U27" s="47">
        <v>7.0000000000000007E-2</v>
      </c>
      <c r="V27" s="47">
        <v>7.0000000000000007E-2</v>
      </c>
      <c r="W27" s="47">
        <v>0.1</v>
      </c>
      <c r="X27" s="47">
        <v>0.05</v>
      </c>
      <c r="Y27" s="167">
        <f t="shared" si="11"/>
        <v>1</v>
      </c>
      <c r="Z27" s="709">
        <v>0.7</v>
      </c>
      <c r="AA27" s="764">
        <f>IF(OR(Y28=0,Z27=0),0,(Y28/Y27*Z27))</f>
        <v>0</v>
      </c>
      <c r="AB27" s="152"/>
      <c r="AC27" s="681"/>
      <c r="AD27" s="681"/>
      <c r="AE27" s="681"/>
      <c r="AF27" s="681"/>
      <c r="AG27" s="681"/>
      <c r="AH27" s="681"/>
      <c r="AI27" s="681"/>
      <c r="AJ27" s="681"/>
      <c r="AK27" s="681"/>
      <c r="AL27" s="681"/>
      <c r="AM27" s="681"/>
      <c r="AN27" s="681"/>
    </row>
    <row r="28" spans="1:40" ht="21.75" customHeight="1">
      <c r="A28" s="687"/>
      <c r="B28" s="680"/>
      <c r="C28" s="691"/>
      <c r="D28" s="691"/>
      <c r="E28" s="691"/>
      <c r="F28" s="691"/>
      <c r="G28" s="691"/>
      <c r="H28" s="691"/>
      <c r="I28" s="691"/>
      <c r="J28" s="680"/>
      <c r="K28" s="680"/>
      <c r="L28" s="124" t="s">
        <v>377</v>
      </c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70">
        <f t="shared" si="11"/>
        <v>0</v>
      </c>
      <c r="Z28" s="680"/>
      <c r="AA28" s="680"/>
      <c r="AB28" s="152"/>
      <c r="AC28" s="680"/>
      <c r="AD28" s="680"/>
      <c r="AE28" s="680"/>
      <c r="AF28" s="680"/>
      <c r="AG28" s="680"/>
      <c r="AH28" s="680"/>
      <c r="AI28" s="680"/>
      <c r="AJ28" s="680"/>
      <c r="AK28" s="680"/>
      <c r="AL28" s="680"/>
      <c r="AM28" s="680"/>
      <c r="AN28" s="680"/>
    </row>
    <row r="29" spans="1:40" ht="18.75" customHeight="1">
      <c r="A29" s="687"/>
      <c r="B29" s="177"/>
      <c r="C29" s="785" t="s">
        <v>383</v>
      </c>
      <c r="D29" s="690"/>
      <c r="E29" s="690"/>
      <c r="F29" s="690"/>
      <c r="G29" s="690"/>
      <c r="H29" s="690"/>
      <c r="I29" s="690"/>
      <c r="J29" s="679"/>
      <c r="K29" s="177"/>
      <c r="L29" s="178" t="s">
        <v>44</v>
      </c>
      <c r="M29" s="179">
        <f t="shared" ref="M29:X29" si="13">M23*$Z$23+M25*$Z$25+M27*$Z$27</f>
        <v>0.13500000000000001</v>
      </c>
      <c r="N29" s="179">
        <f t="shared" si="13"/>
        <v>0.13500000000000001</v>
      </c>
      <c r="O29" s="179">
        <f t="shared" si="13"/>
        <v>0.14900000000000002</v>
      </c>
      <c r="P29" s="179">
        <f t="shared" si="13"/>
        <v>6.9999999999999993E-2</v>
      </c>
      <c r="Q29" s="179">
        <f t="shared" si="13"/>
        <v>6.9999999999999993E-2</v>
      </c>
      <c r="R29" s="179">
        <f t="shared" si="13"/>
        <v>6.9999999999999993E-2</v>
      </c>
      <c r="S29" s="179">
        <f t="shared" si="13"/>
        <v>8.3999999999999991E-2</v>
      </c>
      <c r="T29" s="179">
        <f t="shared" si="13"/>
        <v>8.3999999999999991E-2</v>
      </c>
      <c r="U29" s="179">
        <f t="shared" si="13"/>
        <v>4.9000000000000002E-2</v>
      </c>
      <c r="V29" s="179">
        <f t="shared" si="13"/>
        <v>4.9000000000000002E-2</v>
      </c>
      <c r="W29" s="179">
        <f t="shared" si="13"/>
        <v>6.9999999999999993E-2</v>
      </c>
      <c r="X29" s="179">
        <f t="shared" si="13"/>
        <v>3.4999999999999996E-2</v>
      </c>
      <c r="Y29" s="167">
        <f t="shared" si="11"/>
        <v>1</v>
      </c>
      <c r="Z29" s="775">
        <f>SUM(Z23:Z28)</f>
        <v>1</v>
      </c>
      <c r="AA29" s="764">
        <f>IF(OR(Y30=0,Z29=0),0,(Y30/Y29*Z29))</f>
        <v>0</v>
      </c>
      <c r="AB29" s="152"/>
      <c r="AC29" s="689" t="s">
        <v>384</v>
      </c>
      <c r="AD29" s="690"/>
      <c r="AE29" s="690"/>
      <c r="AF29" s="690"/>
      <c r="AG29" s="690"/>
      <c r="AH29" s="690"/>
      <c r="AI29" s="690"/>
      <c r="AJ29" s="690"/>
      <c r="AK29" s="690"/>
      <c r="AL29" s="690"/>
      <c r="AM29" s="690"/>
      <c r="AN29" s="679"/>
    </row>
    <row r="30" spans="1:40" ht="18.75" customHeight="1">
      <c r="A30" s="767"/>
      <c r="B30" s="180"/>
      <c r="C30" s="786"/>
      <c r="D30" s="786"/>
      <c r="E30" s="786"/>
      <c r="F30" s="786"/>
      <c r="G30" s="786"/>
      <c r="H30" s="786"/>
      <c r="I30" s="786"/>
      <c r="J30" s="772"/>
      <c r="K30" s="180"/>
      <c r="L30" s="181" t="s">
        <v>377</v>
      </c>
      <c r="M30" s="183">
        <f t="shared" ref="M30:X30" si="14">M24*$Z$23+M26*$Z$25+M28*$Z$27</f>
        <v>0</v>
      </c>
      <c r="N30" s="183">
        <f t="shared" si="14"/>
        <v>0</v>
      </c>
      <c r="O30" s="183">
        <f t="shared" si="14"/>
        <v>0</v>
      </c>
      <c r="P30" s="183">
        <f t="shared" si="14"/>
        <v>0</v>
      </c>
      <c r="Q30" s="183">
        <f t="shared" si="14"/>
        <v>0</v>
      </c>
      <c r="R30" s="183">
        <f t="shared" si="14"/>
        <v>0</v>
      </c>
      <c r="S30" s="183">
        <f t="shared" si="14"/>
        <v>0</v>
      </c>
      <c r="T30" s="183">
        <f t="shared" si="14"/>
        <v>0</v>
      </c>
      <c r="U30" s="183">
        <f t="shared" si="14"/>
        <v>0</v>
      </c>
      <c r="V30" s="183">
        <f t="shared" si="14"/>
        <v>0</v>
      </c>
      <c r="W30" s="183">
        <f t="shared" si="14"/>
        <v>0</v>
      </c>
      <c r="X30" s="183">
        <f t="shared" si="14"/>
        <v>0</v>
      </c>
      <c r="Y30" s="184">
        <f t="shared" si="11"/>
        <v>0</v>
      </c>
      <c r="Z30" s="772"/>
      <c r="AA30" s="772"/>
      <c r="AB30" s="152"/>
      <c r="AC30" s="786"/>
      <c r="AD30" s="786"/>
      <c r="AE30" s="786"/>
      <c r="AF30" s="786"/>
      <c r="AG30" s="786"/>
      <c r="AH30" s="786"/>
      <c r="AI30" s="786"/>
      <c r="AJ30" s="786"/>
      <c r="AK30" s="786"/>
      <c r="AL30" s="786"/>
      <c r="AM30" s="786"/>
      <c r="AN30" s="772"/>
    </row>
    <row r="31" spans="1:40" ht="43.5" customHeight="1">
      <c r="A31" s="163" t="s">
        <v>10</v>
      </c>
      <c r="B31" s="164" t="s">
        <v>11</v>
      </c>
      <c r="C31" s="165" t="s">
        <v>12</v>
      </c>
      <c r="D31" s="165" t="s">
        <v>13</v>
      </c>
      <c r="E31" s="165" t="s">
        <v>14</v>
      </c>
      <c r="F31" s="165" t="s">
        <v>15</v>
      </c>
      <c r="G31" s="165" t="s">
        <v>16</v>
      </c>
      <c r="H31" s="165" t="s">
        <v>17</v>
      </c>
      <c r="I31" s="165" t="s">
        <v>18</v>
      </c>
      <c r="J31" s="165" t="s">
        <v>19</v>
      </c>
      <c r="K31" s="164" t="s">
        <v>20</v>
      </c>
      <c r="L31" s="164" t="s">
        <v>48</v>
      </c>
      <c r="M31" s="167" t="s">
        <v>49</v>
      </c>
      <c r="N31" s="167" t="s">
        <v>50</v>
      </c>
      <c r="O31" s="167" t="s">
        <v>51</v>
      </c>
      <c r="P31" s="167" t="s">
        <v>52</v>
      </c>
      <c r="Q31" s="167" t="s">
        <v>53</v>
      </c>
      <c r="R31" s="167" t="s">
        <v>54</v>
      </c>
      <c r="S31" s="167" t="s">
        <v>55</v>
      </c>
      <c r="T31" s="167" t="s">
        <v>56</v>
      </c>
      <c r="U31" s="167" t="s">
        <v>57</v>
      </c>
      <c r="V31" s="167" t="s">
        <v>58</v>
      </c>
      <c r="W31" s="167" t="s">
        <v>59</v>
      </c>
      <c r="X31" s="167" t="s">
        <v>60</v>
      </c>
      <c r="Y31" s="167" t="s">
        <v>61</v>
      </c>
      <c r="Z31" s="165" t="s">
        <v>365</v>
      </c>
      <c r="AA31" s="167" t="s">
        <v>366</v>
      </c>
      <c r="AB31" s="152"/>
      <c r="AC31" s="166" t="s">
        <v>65</v>
      </c>
      <c r="AD31" s="166" t="s">
        <v>66</v>
      </c>
      <c r="AE31" s="166" t="s">
        <v>67</v>
      </c>
      <c r="AF31" s="166" t="s">
        <v>68</v>
      </c>
      <c r="AG31" s="166" t="s">
        <v>69</v>
      </c>
      <c r="AH31" s="166" t="s">
        <v>70</v>
      </c>
      <c r="AI31" s="166" t="s">
        <v>71</v>
      </c>
      <c r="AJ31" s="166" t="s">
        <v>72</v>
      </c>
      <c r="AK31" s="166" t="s">
        <v>73</v>
      </c>
      <c r="AL31" s="166" t="s">
        <v>74</v>
      </c>
      <c r="AM31" s="166" t="s">
        <v>75</v>
      </c>
      <c r="AN31" s="166" t="s">
        <v>367</v>
      </c>
    </row>
    <row r="32" spans="1:40" ht="27.75" customHeight="1">
      <c r="A32" s="766" t="s">
        <v>918</v>
      </c>
      <c r="B32" s="678" t="s">
        <v>919</v>
      </c>
      <c r="C32" s="768" t="s">
        <v>622</v>
      </c>
      <c r="D32" s="812" t="s">
        <v>901</v>
      </c>
      <c r="E32" s="768" t="s">
        <v>402</v>
      </c>
      <c r="F32" s="812" t="s">
        <v>409</v>
      </c>
      <c r="G32" s="681" t="s">
        <v>920</v>
      </c>
      <c r="H32" s="681" t="s">
        <v>921</v>
      </c>
      <c r="I32" s="681" t="s">
        <v>922</v>
      </c>
      <c r="J32" s="678" t="s">
        <v>455</v>
      </c>
      <c r="K32" s="681" t="s">
        <v>905</v>
      </c>
      <c r="L32" s="46" t="s">
        <v>44</v>
      </c>
      <c r="M32" s="47">
        <f t="shared" ref="M32:X32" si="15">M51</f>
        <v>0.187</v>
      </c>
      <c r="N32" s="47">
        <f t="shared" si="15"/>
        <v>0.21700000000000003</v>
      </c>
      <c r="O32" s="47">
        <f t="shared" si="15"/>
        <v>0.10200000000000001</v>
      </c>
      <c r="P32" s="47">
        <f t="shared" si="15"/>
        <v>2.2000000000000002E-2</v>
      </c>
      <c r="Q32" s="47">
        <f t="shared" si="15"/>
        <v>3.2000000000000001E-2</v>
      </c>
      <c r="R32" s="47">
        <f t="shared" si="15"/>
        <v>4.0000000000000008E-2</v>
      </c>
      <c r="S32" s="47">
        <f t="shared" si="15"/>
        <v>6.7000000000000004E-2</v>
      </c>
      <c r="T32" s="47">
        <f t="shared" si="15"/>
        <v>8.7000000000000022E-2</v>
      </c>
      <c r="U32" s="47">
        <f t="shared" si="15"/>
        <v>3.7000000000000005E-2</v>
      </c>
      <c r="V32" s="47">
        <f t="shared" si="15"/>
        <v>3.7000000000000005E-2</v>
      </c>
      <c r="W32" s="47">
        <f t="shared" si="15"/>
        <v>6.2000000000000006E-2</v>
      </c>
      <c r="X32" s="47">
        <f t="shared" si="15"/>
        <v>0.11000000000000001</v>
      </c>
      <c r="Y32" s="167">
        <f t="shared" ref="Y32:Y33" si="16">SUM(M32:X32)</f>
        <v>1.0000000000000002</v>
      </c>
      <c r="Z32" s="1014">
        <v>0.3</v>
      </c>
      <c r="AA32" s="778">
        <f>IF(OR(Y33=0,Z32=0),0,(Y33/Y32*Z32))</f>
        <v>0</v>
      </c>
      <c r="AB32" s="152"/>
      <c r="AC32" s="681"/>
      <c r="AD32" s="681"/>
      <c r="AE32" s="681"/>
      <c r="AF32" s="681"/>
      <c r="AG32" s="681"/>
      <c r="AH32" s="681"/>
      <c r="AI32" s="681"/>
      <c r="AJ32" s="681"/>
      <c r="AK32" s="681"/>
      <c r="AL32" s="681"/>
      <c r="AM32" s="681"/>
      <c r="AN32" s="681"/>
    </row>
    <row r="33" spans="1:40" ht="34.5" customHeight="1">
      <c r="A33" s="687"/>
      <c r="B33" s="680"/>
      <c r="C33" s="680"/>
      <c r="D33" s="680"/>
      <c r="E33" s="680"/>
      <c r="F33" s="680"/>
      <c r="G33" s="680"/>
      <c r="H33" s="680"/>
      <c r="I33" s="680"/>
      <c r="J33" s="680"/>
      <c r="K33" s="680"/>
      <c r="L33" s="168" t="s">
        <v>377</v>
      </c>
      <c r="M33" s="169">
        <f t="shared" ref="M33:X33" si="17">M52</f>
        <v>0</v>
      </c>
      <c r="N33" s="169">
        <f t="shared" si="17"/>
        <v>0</v>
      </c>
      <c r="O33" s="169">
        <f t="shared" si="17"/>
        <v>0</v>
      </c>
      <c r="P33" s="169">
        <f t="shared" si="17"/>
        <v>0</v>
      </c>
      <c r="Q33" s="169">
        <f t="shared" si="17"/>
        <v>0</v>
      </c>
      <c r="R33" s="169">
        <f t="shared" si="17"/>
        <v>0</v>
      </c>
      <c r="S33" s="169">
        <f t="shared" si="17"/>
        <v>0</v>
      </c>
      <c r="T33" s="169">
        <f t="shared" si="17"/>
        <v>0</v>
      </c>
      <c r="U33" s="169">
        <f t="shared" si="17"/>
        <v>0</v>
      </c>
      <c r="V33" s="169">
        <f t="shared" si="17"/>
        <v>0</v>
      </c>
      <c r="W33" s="169">
        <f t="shared" si="17"/>
        <v>0</v>
      </c>
      <c r="X33" s="169">
        <f t="shared" si="17"/>
        <v>0</v>
      </c>
      <c r="Y33" s="170">
        <f t="shared" si="16"/>
        <v>0</v>
      </c>
      <c r="Z33" s="680"/>
      <c r="AA33" s="680"/>
      <c r="AB33" s="152"/>
      <c r="AC33" s="680"/>
      <c r="AD33" s="680"/>
      <c r="AE33" s="680"/>
      <c r="AF33" s="680"/>
      <c r="AG33" s="680"/>
      <c r="AH33" s="680"/>
      <c r="AI33" s="680"/>
      <c r="AJ33" s="680"/>
      <c r="AK33" s="680"/>
      <c r="AL33" s="680"/>
      <c r="AM33" s="680"/>
      <c r="AN33" s="680"/>
    </row>
    <row r="34" spans="1:40" ht="18.75" customHeight="1">
      <c r="A34" s="687"/>
      <c r="B34" s="171"/>
      <c r="C34" s="792" t="s">
        <v>906</v>
      </c>
      <c r="D34" s="691"/>
      <c r="E34" s="691"/>
      <c r="F34" s="691"/>
      <c r="G34" s="691"/>
      <c r="H34" s="691"/>
      <c r="I34" s="691"/>
      <c r="J34" s="680"/>
      <c r="K34" s="171"/>
      <c r="L34" s="172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2"/>
      <c r="Z34" s="194" t="s">
        <v>379</v>
      </c>
      <c r="AA34" s="192"/>
      <c r="AB34" s="152"/>
      <c r="AC34" s="807"/>
      <c r="AD34" s="691"/>
      <c r="AE34" s="691"/>
      <c r="AF34" s="691"/>
      <c r="AG34" s="691"/>
      <c r="AH34" s="691"/>
      <c r="AI34" s="691"/>
      <c r="AJ34" s="691"/>
      <c r="AK34" s="691"/>
      <c r="AL34" s="691"/>
      <c r="AM34" s="691"/>
      <c r="AN34" s="680"/>
    </row>
    <row r="35" spans="1:40" ht="19.5" customHeight="1">
      <c r="A35" s="687"/>
      <c r="B35" s="694" t="s">
        <v>919</v>
      </c>
      <c r="C35" s="788" t="s">
        <v>923</v>
      </c>
      <c r="D35" s="690"/>
      <c r="E35" s="690"/>
      <c r="F35" s="690"/>
      <c r="G35" s="690"/>
      <c r="H35" s="690"/>
      <c r="I35" s="690"/>
      <c r="J35" s="679"/>
      <c r="K35" s="681" t="s">
        <v>905</v>
      </c>
      <c r="L35" s="46" t="s">
        <v>44</v>
      </c>
      <c r="M35" s="47">
        <v>0.5</v>
      </c>
      <c r="N35" s="47">
        <v>0.5</v>
      </c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167">
        <f t="shared" ref="Y35:Y39" si="18">SUM(M35:X35)</f>
        <v>1</v>
      </c>
      <c r="Z35" s="709">
        <v>0.3</v>
      </c>
      <c r="AA35" s="764">
        <f>IF(OR(Y36=0,Z35=0),0,(Y36/Y35*Z35))</f>
        <v>0</v>
      </c>
      <c r="AB35" s="152"/>
      <c r="AC35" s="681"/>
      <c r="AD35" s="681"/>
      <c r="AE35" s="681"/>
      <c r="AF35" s="681"/>
      <c r="AG35" s="681"/>
      <c r="AH35" s="681"/>
      <c r="AI35" s="681"/>
      <c r="AJ35" s="681"/>
      <c r="AK35" s="681"/>
      <c r="AL35" s="681"/>
      <c r="AM35" s="681"/>
      <c r="AN35" s="681"/>
    </row>
    <row r="36" spans="1:40" ht="19.5" customHeight="1">
      <c r="A36" s="687"/>
      <c r="B36" s="688"/>
      <c r="C36" s="691"/>
      <c r="D36" s="691"/>
      <c r="E36" s="691"/>
      <c r="F36" s="691"/>
      <c r="G36" s="691"/>
      <c r="H36" s="691"/>
      <c r="I36" s="691"/>
      <c r="J36" s="680"/>
      <c r="K36" s="1015"/>
      <c r="L36" s="124" t="s">
        <v>377</v>
      </c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70">
        <f t="shared" si="18"/>
        <v>0</v>
      </c>
      <c r="Z36" s="680"/>
      <c r="AA36" s="680"/>
      <c r="AB36" s="152"/>
      <c r="AC36" s="680"/>
      <c r="AD36" s="680"/>
      <c r="AE36" s="680"/>
      <c r="AF36" s="680"/>
      <c r="AG36" s="680"/>
      <c r="AH36" s="680"/>
      <c r="AI36" s="680"/>
      <c r="AJ36" s="680"/>
      <c r="AK36" s="680"/>
      <c r="AL36" s="680"/>
      <c r="AM36" s="680"/>
      <c r="AN36" s="680"/>
    </row>
    <row r="37" spans="1:40" ht="19.5" customHeight="1">
      <c r="A37" s="687"/>
      <c r="B37" s="694" t="s">
        <v>919</v>
      </c>
      <c r="C37" s="789" t="s">
        <v>924</v>
      </c>
      <c r="D37" s="690"/>
      <c r="E37" s="690"/>
      <c r="F37" s="690"/>
      <c r="G37" s="690"/>
      <c r="H37" s="690"/>
      <c r="I37" s="690"/>
      <c r="J37" s="679"/>
      <c r="K37" s="678" t="s">
        <v>905</v>
      </c>
      <c r="L37" s="46" t="s">
        <v>44</v>
      </c>
      <c r="M37" s="47">
        <f>+M56</f>
        <v>0</v>
      </c>
      <c r="N37" s="47">
        <v>0.5</v>
      </c>
      <c r="O37" s="47">
        <v>0.5</v>
      </c>
      <c r="P37" s="47">
        <f t="shared" ref="P37:X37" si="19">+P56</f>
        <v>0</v>
      </c>
      <c r="Q37" s="47">
        <f t="shared" si="19"/>
        <v>0</v>
      </c>
      <c r="R37" s="47">
        <f t="shared" si="19"/>
        <v>0</v>
      </c>
      <c r="S37" s="47">
        <f t="shared" si="19"/>
        <v>0</v>
      </c>
      <c r="T37" s="47">
        <f t="shared" si="19"/>
        <v>0</v>
      </c>
      <c r="U37" s="47">
        <f t="shared" si="19"/>
        <v>0</v>
      </c>
      <c r="V37" s="47">
        <f t="shared" si="19"/>
        <v>0</v>
      </c>
      <c r="W37" s="47">
        <f t="shared" si="19"/>
        <v>0</v>
      </c>
      <c r="X37" s="47">
        <f t="shared" si="19"/>
        <v>0</v>
      </c>
      <c r="Y37" s="167">
        <f t="shared" si="18"/>
        <v>1</v>
      </c>
      <c r="Z37" s="709">
        <v>0.1</v>
      </c>
      <c r="AA37" s="764">
        <f>IF(OR(Y38=0,Z37=0),0,(Y38/Y37*Z37))</f>
        <v>0</v>
      </c>
      <c r="AB37" s="152"/>
      <c r="AC37" s="681"/>
      <c r="AD37" s="681"/>
      <c r="AE37" s="681"/>
      <c r="AF37" s="681"/>
      <c r="AG37" s="681"/>
      <c r="AH37" s="681"/>
      <c r="AI37" s="681"/>
      <c r="AJ37" s="681"/>
      <c r="AK37" s="681"/>
      <c r="AL37" s="681"/>
      <c r="AM37" s="681"/>
      <c r="AN37" s="681"/>
    </row>
    <row r="38" spans="1:40" ht="19.5" customHeight="1">
      <c r="A38" s="687"/>
      <c r="B38" s="688"/>
      <c r="C38" s="691"/>
      <c r="D38" s="691"/>
      <c r="E38" s="691"/>
      <c r="F38" s="691"/>
      <c r="G38" s="691"/>
      <c r="H38" s="691"/>
      <c r="I38" s="691"/>
      <c r="J38" s="680"/>
      <c r="K38" s="680"/>
      <c r="L38" s="124" t="s">
        <v>377</v>
      </c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70">
        <f t="shared" si="18"/>
        <v>0</v>
      </c>
      <c r="Z38" s="680"/>
      <c r="AA38" s="680"/>
      <c r="AB38" s="152"/>
      <c r="AC38" s="680"/>
      <c r="AD38" s="680"/>
      <c r="AE38" s="680"/>
      <c r="AF38" s="680"/>
      <c r="AG38" s="680"/>
      <c r="AH38" s="680"/>
      <c r="AI38" s="680"/>
      <c r="AJ38" s="680"/>
      <c r="AK38" s="680"/>
      <c r="AL38" s="680"/>
      <c r="AM38" s="680"/>
      <c r="AN38" s="680"/>
    </row>
    <row r="39" spans="1:40" ht="19.5" customHeight="1">
      <c r="A39" s="687"/>
      <c r="B39" s="694" t="s">
        <v>919</v>
      </c>
      <c r="C39" s="788" t="s">
        <v>925</v>
      </c>
      <c r="D39" s="690"/>
      <c r="E39" s="690"/>
      <c r="F39" s="690"/>
      <c r="G39" s="690"/>
      <c r="H39" s="690"/>
      <c r="I39" s="690"/>
      <c r="J39" s="679"/>
      <c r="K39" s="681" t="s">
        <v>905</v>
      </c>
      <c r="L39" s="46" t="s">
        <v>44</v>
      </c>
      <c r="M39" s="47">
        <v>0.3</v>
      </c>
      <c r="N39" s="47">
        <v>0.1</v>
      </c>
      <c r="O39" s="47">
        <v>0.1</v>
      </c>
      <c r="P39" s="47"/>
      <c r="Q39" s="47"/>
      <c r="R39" s="47"/>
      <c r="S39" s="47">
        <v>0.3</v>
      </c>
      <c r="T39" s="47"/>
      <c r="U39" s="47"/>
      <c r="V39" s="47"/>
      <c r="W39" s="47"/>
      <c r="X39" s="47">
        <v>0.2</v>
      </c>
      <c r="Y39" s="167">
        <f t="shared" si="18"/>
        <v>1</v>
      </c>
      <c r="Z39" s="709">
        <v>0.1</v>
      </c>
      <c r="AA39" s="764">
        <f>IF(OR(Y40=0,Z39=0),0,(Y40/Y39*Z39))</f>
        <v>0</v>
      </c>
      <c r="AB39" s="152"/>
      <c r="AC39" s="681"/>
      <c r="AD39" s="681"/>
      <c r="AE39" s="681"/>
      <c r="AF39" s="681"/>
      <c r="AG39" s="681"/>
      <c r="AH39" s="681"/>
      <c r="AI39" s="681"/>
      <c r="AJ39" s="681"/>
      <c r="AK39" s="681"/>
      <c r="AL39" s="681"/>
      <c r="AM39" s="681"/>
      <c r="AN39" s="681"/>
    </row>
    <row r="40" spans="1:40" ht="19.5" customHeight="1">
      <c r="A40" s="687"/>
      <c r="B40" s="688"/>
      <c r="C40" s="691"/>
      <c r="D40" s="691"/>
      <c r="E40" s="691"/>
      <c r="F40" s="691"/>
      <c r="G40" s="691"/>
      <c r="H40" s="691"/>
      <c r="I40" s="691"/>
      <c r="J40" s="680"/>
      <c r="K40" s="680"/>
      <c r="L40" s="124" t="s">
        <v>377</v>
      </c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70">
        <v>0</v>
      </c>
      <c r="Z40" s="680"/>
      <c r="AA40" s="680"/>
      <c r="AB40" s="152"/>
      <c r="AC40" s="680"/>
      <c r="AD40" s="680"/>
      <c r="AE40" s="680"/>
      <c r="AF40" s="680"/>
      <c r="AG40" s="680"/>
      <c r="AH40" s="680"/>
      <c r="AI40" s="680"/>
      <c r="AJ40" s="680"/>
      <c r="AK40" s="680"/>
      <c r="AL40" s="680"/>
      <c r="AM40" s="680"/>
      <c r="AN40" s="680"/>
    </row>
    <row r="41" spans="1:40" ht="19.5" customHeight="1">
      <c r="A41" s="687"/>
      <c r="B41" s="694" t="s">
        <v>919</v>
      </c>
      <c r="C41" s="789" t="s">
        <v>926</v>
      </c>
      <c r="D41" s="690"/>
      <c r="E41" s="690"/>
      <c r="F41" s="690"/>
      <c r="G41" s="690"/>
      <c r="H41" s="690"/>
      <c r="I41" s="690"/>
      <c r="J41" s="679"/>
      <c r="K41" s="681" t="s">
        <v>905</v>
      </c>
      <c r="L41" s="46" t="s">
        <v>44</v>
      </c>
      <c r="M41" s="47"/>
      <c r="N41" s="47">
        <f>+N62</f>
        <v>0</v>
      </c>
      <c r="O41" s="47">
        <v>0.3</v>
      </c>
      <c r="P41" s="47"/>
      <c r="Q41" s="47"/>
      <c r="R41" s="47"/>
      <c r="S41" s="47"/>
      <c r="T41" s="47">
        <v>0.5</v>
      </c>
      <c r="U41" s="47"/>
      <c r="V41" s="47"/>
      <c r="W41" s="47">
        <v>0.05</v>
      </c>
      <c r="X41" s="47">
        <v>0.15</v>
      </c>
      <c r="Y41" s="170">
        <f>SUM(M41:X41)</f>
        <v>1</v>
      </c>
      <c r="Z41" s="709">
        <v>0.1</v>
      </c>
      <c r="AA41" s="764">
        <f>IF(OR(Y42=0,Z41=0),0,(Y42/Y41*Z41))</f>
        <v>0</v>
      </c>
      <c r="AB41" s="152"/>
      <c r="AC41" s="681"/>
      <c r="AD41" s="681"/>
      <c r="AE41" s="681"/>
      <c r="AF41" s="681"/>
      <c r="AG41" s="681"/>
      <c r="AH41" s="681"/>
      <c r="AI41" s="681"/>
      <c r="AJ41" s="681"/>
      <c r="AK41" s="681"/>
      <c r="AL41" s="681"/>
      <c r="AM41" s="681"/>
      <c r="AN41" s="681"/>
    </row>
    <row r="42" spans="1:40" ht="19.5" customHeight="1">
      <c r="A42" s="687"/>
      <c r="B42" s="688"/>
      <c r="C42" s="691"/>
      <c r="D42" s="691"/>
      <c r="E42" s="691"/>
      <c r="F42" s="691"/>
      <c r="G42" s="691"/>
      <c r="H42" s="691"/>
      <c r="I42" s="691"/>
      <c r="J42" s="680"/>
      <c r="K42" s="680"/>
      <c r="L42" s="124" t="s">
        <v>377</v>
      </c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70">
        <v>0</v>
      </c>
      <c r="Z42" s="680"/>
      <c r="AA42" s="680"/>
      <c r="AB42" s="152"/>
      <c r="AC42" s="680"/>
      <c r="AD42" s="680"/>
      <c r="AE42" s="680"/>
      <c r="AF42" s="680"/>
      <c r="AG42" s="680"/>
      <c r="AH42" s="680"/>
      <c r="AI42" s="680"/>
      <c r="AJ42" s="680"/>
      <c r="AK42" s="680"/>
      <c r="AL42" s="680"/>
      <c r="AM42" s="680"/>
      <c r="AN42" s="680"/>
    </row>
    <row r="43" spans="1:40" ht="19.5" customHeight="1">
      <c r="A43" s="687"/>
      <c r="B43" s="694" t="s">
        <v>919</v>
      </c>
      <c r="C43" s="788" t="s">
        <v>927</v>
      </c>
      <c r="D43" s="690"/>
      <c r="E43" s="690"/>
      <c r="F43" s="690"/>
      <c r="G43" s="690"/>
      <c r="H43" s="690"/>
      <c r="I43" s="690"/>
      <c r="J43" s="679"/>
      <c r="K43" s="681" t="s">
        <v>905</v>
      </c>
      <c r="L43" s="46" t="s">
        <v>44</v>
      </c>
      <c r="M43" s="47">
        <v>7.0000000000000007E-2</v>
      </c>
      <c r="N43" s="47">
        <v>7.0000000000000007E-2</v>
      </c>
      <c r="O43" s="47">
        <v>7.0000000000000007E-2</v>
      </c>
      <c r="P43" s="47">
        <v>7.0000000000000007E-2</v>
      </c>
      <c r="Q43" s="47">
        <v>7.0000000000000007E-2</v>
      </c>
      <c r="R43" s="47">
        <v>0.15</v>
      </c>
      <c r="S43" s="47">
        <v>7.0000000000000007E-2</v>
      </c>
      <c r="T43" s="47">
        <v>7.0000000000000007E-2</v>
      </c>
      <c r="U43" s="47">
        <v>7.0000000000000007E-2</v>
      </c>
      <c r="V43" s="47">
        <v>7.0000000000000007E-2</v>
      </c>
      <c r="W43" s="47">
        <v>7.0000000000000007E-2</v>
      </c>
      <c r="X43" s="47">
        <v>0.15</v>
      </c>
      <c r="Y43" s="170">
        <f>SUM(M43:X43)</f>
        <v>1.0000000000000002</v>
      </c>
      <c r="Z43" s="709">
        <v>0.1</v>
      </c>
      <c r="AA43" s="764">
        <f>IF(OR(Y44=0,Z43=0),0,(Y44/Y43*Z43))</f>
        <v>0</v>
      </c>
      <c r="AB43" s="152"/>
      <c r="AC43" s="681"/>
      <c r="AD43" s="681"/>
      <c r="AE43" s="681"/>
      <c r="AF43" s="681"/>
      <c r="AG43" s="681"/>
      <c r="AH43" s="681"/>
      <c r="AI43" s="681"/>
      <c r="AJ43" s="681"/>
      <c r="AK43" s="681"/>
      <c r="AL43" s="681"/>
      <c r="AM43" s="681"/>
      <c r="AN43" s="681"/>
    </row>
    <row r="44" spans="1:40" ht="19.5" customHeight="1">
      <c r="A44" s="687"/>
      <c r="B44" s="688"/>
      <c r="C44" s="691"/>
      <c r="D44" s="691"/>
      <c r="E44" s="691"/>
      <c r="F44" s="691"/>
      <c r="G44" s="691"/>
      <c r="H44" s="691"/>
      <c r="I44" s="691"/>
      <c r="J44" s="680"/>
      <c r="K44" s="680"/>
      <c r="L44" s="124" t="s">
        <v>377</v>
      </c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70">
        <v>0</v>
      </c>
      <c r="Z44" s="680"/>
      <c r="AA44" s="680"/>
      <c r="AB44" s="152"/>
      <c r="AC44" s="680"/>
      <c r="AD44" s="680"/>
      <c r="AE44" s="680"/>
      <c r="AF44" s="680"/>
      <c r="AG44" s="680"/>
      <c r="AH44" s="680"/>
      <c r="AI44" s="680"/>
      <c r="AJ44" s="680"/>
      <c r="AK44" s="680"/>
      <c r="AL44" s="680"/>
      <c r="AM44" s="680"/>
      <c r="AN44" s="680"/>
    </row>
    <row r="45" spans="1:40" ht="19.5" customHeight="1">
      <c r="A45" s="687"/>
      <c r="B45" s="694" t="s">
        <v>919</v>
      </c>
      <c r="C45" s="788" t="s">
        <v>928</v>
      </c>
      <c r="D45" s="690"/>
      <c r="E45" s="690"/>
      <c r="F45" s="690"/>
      <c r="G45" s="690"/>
      <c r="H45" s="690"/>
      <c r="I45" s="690"/>
      <c r="J45" s="679"/>
      <c r="K45" s="681" t="s">
        <v>905</v>
      </c>
      <c r="L45" s="46" t="s">
        <v>44</v>
      </c>
      <c r="M45" s="47"/>
      <c r="N45" s="47"/>
      <c r="O45" s="47"/>
      <c r="P45" s="47">
        <v>0.05</v>
      </c>
      <c r="Q45" s="47">
        <v>0.1</v>
      </c>
      <c r="R45" s="47">
        <v>0.1</v>
      </c>
      <c r="S45" s="47">
        <v>0.1</v>
      </c>
      <c r="T45" s="47">
        <v>0.1</v>
      </c>
      <c r="U45" s="47">
        <v>0.1</v>
      </c>
      <c r="V45" s="47">
        <v>0.1</v>
      </c>
      <c r="W45" s="47">
        <v>0.15</v>
      </c>
      <c r="X45" s="47">
        <v>0.2</v>
      </c>
      <c r="Y45" s="170">
        <f>SUM(M45:X45)</f>
        <v>1</v>
      </c>
      <c r="Z45" s="709">
        <v>0.1</v>
      </c>
      <c r="AA45" s="764">
        <f>IF(OR(Y46=0,Z45=0),0,(Y46/Y45*Z45))</f>
        <v>0</v>
      </c>
      <c r="AB45" s="152"/>
      <c r="AC45" s="681"/>
      <c r="AD45" s="681"/>
      <c r="AE45" s="681"/>
      <c r="AF45" s="681"/>
      <c r="AG45" s="681"/>
      <c r="AH45" s="681"/>
      <c r="AI45" s="681"/>
      <c r="AJ45" s="681"/>
      <c r="AK45" s="681"/>
      <c r="AL45" s="681"/>
      <c r="AM45" s="681"/>
      <c r="AN45" s="681"/>
    </row>
    <row r="46" spans="1:40" ht="19.5" customHeight="1">
      <c r="A46" s="687"/>
      <c r="B46" s="688"/>
      <c r="C46" s="691"/>
      <c r="D46" s="691"/>
      <c r="E46" s="691"/>
      <c r="F46" s="691"/>
      <c r="G46" s="691"/>
      <c r="H46" s="691"/>
      <c r="I46" s="691"/>
      <c r="J46" s="680"/>
      <c r="K46" s="680"/>
      <c r="L46" s="124" t="s">
        <v>377</v>
      </c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70">
        <v>0</v>
      </c>
      <c r="Z46" s="680"/>
      <c r="AA46" s="680"/>
      <c r="AB46" s="152"/>
      <c r="AC46" s="680"/>
      <c r="AD46" s="680"/>
      <c r="AE46" s="680"/>
      <c r="AF46" s="680"/>
      <c r="AG46" s="680"/>
      <c r="AH46" s="680"/>
      <c r="AI46" s="680"/>
      <c r="AJ46" s="680"/>
      <c r="AK46" s="680"/>
      <c r="AL46" s="680"/>
      <c r="AM46" s="680"/>
      <c r="AN46" s="680"/>
    </row>
    <row r="47" spans="1:40" ht="19.5" customHeight="1">
      <c r="A47" s="687"/>
      <c r="B47" s="694" t="s">
        <v>919</v>
      </c>
      <c r="C47" s="788" t="s">
        <v>929</v>
      </c>
      <c r="D47" s="690"/>
      <c r="E47" s="690"/>
      <c r="F47" s="690"/>
      <c r="G47" s="690"/>
      <c r="H47" s="690"/>
      <c r="I47" s="690"/>
      <c r="J47" s="679"/>
      <c r="K47" s="681" t="s">
        <v>905</v>
      </c>
      <c r="L47" s="46" t="s">
        <v>44</v>
      </c>
      <c r="M47" s="47"/>
      <c r="N47" s="47">
        <f>+N68</f>
        <v>0</v>
      </c>
      <c r="O47" s="47"/>
      <c r="P47" s="47">
        <v>0.05</v>
      </c>
      <c r="Q47" s="47">
        <v>0.1</v>
      </c>
      <c r="R47" s="47">
        <v>0.1</v>
      </c>
      <c r="S47" s="47">
        <v>0.1</v>
      </c>
      <c r="T47" s="47">
        <v>0.1</v>
      </c>
      <c r="U47" s="47">
        <v>0.1</v>
      </c>
      <c r="V47" s="47">
        <v>0.1</v>
      </c>
      <c r="W47" s="47">
        <v>0.15</v>
      </c>
      <c r="X47" s="47">
        <v>0.2</v>
      </c>
      <c r="Y47" s="170">
        <f>SUM(M47:X47)</f>
        <v>1</v>
      </c>
      <c r="Z47" s="709">
        <v>0.1</v>
      </c>
      <c r="AA47" s="764">
        <f>IF(OR(Y48=0,Z47=0),0,(Y48/Y47*Z47))</f>
        <v>0</v>
      </c>
      <c r="AB47" s="152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</row>
    <row r="48" spans="1:40" ht="19.5" customHeight="1">
      <c r="A48" s="687"/>
      <c r="B48" s="688"/>
      <c r="C48" s="691"/>
      <c r="D48" s="691"/>
      <c r="E48" s="691"/>
      <c r="F48" s="691"/>
      <c r="G48" s="691"/>
      <c r="H48" s="691"/>
      <c r="I48" s="691"/>
      <c r="J48" s="680"/>
      <c r="K48" s="1015"/>
      <c r="L48" s="124" t="s">
        <v>377</v>
      </c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>
        <v>0</v>
      </c>
      <c r="Z48" s="680"/>
      <c r="AA48" s="680"/>
      <c r="AB48" s="152"/>
      <c r="AC48" s="680"/>
      <c r="AD48" s="680"/>
      <c r="AE48" s="680"/>
      <c r="AF48" s="680"/>
      <c r="AG48" s="680"/>
      <c r="AH48" s="680"/>
      <c r="AI48" s="680"/>
      <c r="AJ48" s="680"/>
      <c r="AK48" s="680"/>
      <c r="AL48" s="680"/>
      <c r="AM48" s="680"/>
      <c r="AN48" s="680"/>
    </row>
    <row r="49" spans="1:40" ht="19.5" customHeight="1">
      <c r="A49" s="687"/>
      <c r="B49" s="694" t="s">
        <v>919</v>
      </c>
      <c r="C49" s="789" t="s">
        <v>930</v>
      </c>
      <c r="D49" s="690"/>
      <c r="E49" s="690"/>
      <c r="F49" s="690"/>
      <c r="G49" s="690"/>
      <c r="H49" s="690"/>
      <c r="I49" s="690"/>
      <c r="J49" s="679"/>
      <c r="K49" s="678" t="s">
        <v>905</v>
      </c>
      <c r="L49" s="46" t="s">
        <v>44</v>
      </c>
      <c r="M49" s="47"/>
      <c r="N49" s="47">
        <f>+N70</f>
        <v>0</v>
      </c>
      <c r="O49" s="47">
        <v>0.05</v>
      </c>
      <c r="P49" s="47">
        <v>0.05</v>
      </c>
      <c r="Q49" s="47">
        <v>0.05</v>
      </c>
      <c r="R49" s="47">
        <v>0.05</v>
      </c>
      <c r="S49" s="47">
        <v>0.1</v>
      </c>
      <c r="T49" s="47">
        <v>0.1</v>
      </c>
      <c r="U49" s="47">
        <v>0.1</v>
      </c>
      <c r="V49" s="47">
        <v>0.1</v>
      </c>
      <c r="W49" s="47">
        <v>0.2</v>
      </c>
      <c r="X49" s="47">
        <v>0.2</v>
      </c>
      <c r="Y49" s="170">
        <f>SUM(M49:X49)</f>
        <v>1</v>
      </c>
      <c r="Z49" s="709">
        <v>0.1</v>
      </c>
      <c r="AA49" s="764">
        <f>IF(OR(Y50=0,Z49=0),0,(Y50/Y49*Z49))</f>
        <v>0</v>
      </c>
      <c r="AB49" s="152"/>
      <c r="AC49" s="681"/>
      <c r="AD49" s="681"/>
      <c r="AE49" s="681"/>
      <c r="AF49" s="681"/>
      <c r="AG49" s="681"/>
      <c r="AH49" s="681"/>
      <c r="AI49" s="681"/>
      <c r="AJ49" s="681"/>
      <c r="AK49" s="681"/>
      <c r="AL49" s="681"/>
      <c r="AM49" s="681"/>
      <c r="AN49" s="681"/>
    </row>
    <row r="50" spans="1:40" ht="19.5" customHeight="1">
      <c r="A50" s="687"/>
      <c r="B50" s="688"/>
      <c r="C50" s="691"/>
      <c r="D50" s="691"/>
      <c r="E50" s="691"/>
      <c r="F50" s="691"/>
      <c r="G50" s="691"/>
      <c r="H50" s="691"/>
      <c r="I50" s="691"/>
      <c r="J50" s="680"/>
      <c r="K50" s="680"/>
      <c r="L50" s="124" t="s">
        <v>377</v>
      </c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70">
        <v>0</v>
      </c>
      <c r="Z50" s="680"/>
      <c r="AA50" s="680"/>
      <c r="AB50" s="152"/>
      <c r="AC50" s="680"/>
      <c r="AD50" s="680"/>
      <c r="AE50" s="680"/>
      <c r="AF50" s="680"/>
      <c r="AG50" s="680"/>
      <c r="AH50" s="680"/>
      <c r="AI50" s="680"/>
      <c r="AJ50" s="680"/>
      <c r="AK50" s="680"/>
      <c r="AL50" s="680"/>
      <c r="AM50" s="680"/>
      <c r="AN50" s="680"/>
    </row>
    <row r="51" spans="1:40" ht="18" customHeight="1">
      <c r="A51" s="687"/>
      <c r="B51" s="1016"/>
      <c r="C51" s="785" t="s">
        <v>383</v>
      </c>
      <c r="D51" s="690"/>
      <c r="E51" s="690"/>
      <c r="F51" s="690"/>
      <c r="G51" s="690"/>
      <c r="H51" s="690"/>
      <c r="I51" s="690"/>
      <c r="J51" s="679"/>
      <c r="K51" s="611"/>
      <c r="L51" s="178" t="s">
        <v>44</v>
      </c>
      <c r="M51" s="179">
        <f t="shared" ref="M51:X51" si="20">M35*$Z$35+M37*$Z$37+M39*$Z$39+M41*$Z$41+M43*$Z$43+M45*$Z$45+M47*$Z$47+M49*$Z$49</f>
        <v>0.187</v>
      </c>
      <c r="N51" s="179">
        <f t="shared" si="20"/>
        <v>0.21700000000000003</v>
      </c>
      <c r="O51" s="179">
        <f t="shared" si="20"/>
        <v>0.10200000000000001</v>
      </c>
      <c r="P51" s="179">
        <f t="shared" si="20"/>
        <v>2.2000000000000002E-2</v>
      </c>
      <c r="Q51" s="179">
        <f t="shared" si="20"/>
        <v>3.2000000000000001E-2</v>
      </c>
      <c r="R51" s="179">
        <f t="shared" si="20"/>
        <v>4.0000000000000008E-2</v>
      </c>
      <c r="S51" s="179">
        <f t="shared" si="20"/>
        <v>6.7000000000000004E-2</v>
      </c>
      <c r="T51" s="179">
        <f t="shared" si="20"/>
        <v>8.7000000000000022E-2</v>
      </c>
      <c r="U51" s="179">
        <f t="shared" si="20"/>
        <v>3.7000000000000005E-2</v>
      </c>
      <c r="V51" s="179">
        <f t="shared" si="20"/>
        <v>3.7000000000000005E-2</v>
      </c>
      <c r="W51" s="179">
        <f t="shared" si="20"/>
        <v>6.2000000000000006E-2</v>
      </c>
      <c r="X51" s="179">
        <f t="shared" si="20"/>
        <v>0.11000000000000001</v>
      </c>
      <c r="Y51" s="167">
        <f t="shared" ref="Y51:Y52" si="21">SUM(M51:X51)</f>
        <v>1.0000000000000002</v>
      </c>
      <c r="Z51" s="775">
        <f>SUM(Z35:Z50)</f>
        <v>0.99999999999999989</v>
      </c>
      <c r="AA51" s="764">
        <f>IF(OR(Y52=0,Z51=0),0,(Y52/Y51*Z51))</f>
        <v>0</v>
      </c>
      <c r="AB51" s="152"/>
      <c r="AC51" s="689" t="s">
        <v>384</v>
      </c>
      <c r="AD51" s="690"/>
      <c r="AE51" s="690"/>
      <c r="AF51" s="690"/>
      <c r="AG51" s="690"/>
      <c r="AH51" s="690"/>
      <c r="AI51" s="690"/>
      <c r="AJ51" s="690"/>
      <c r="AK51" s="690"/>
      <c r="AL51" s="690"/>
      <c r="AM51" s="690"/>
      <c r="AN51" s="679"/>
    </row>
    <row r="52" spans="1:40" ht="18" customHeight="1">
      <c r="A52" s="767"/>
      <c r="B52" s="680"/>
      <c r="C52" s="691"/>
      <c r="D52" s="691"/>
      <c r="E52" s="691"/>
      <c r="F52" s="691"/>
      <c r="G52" s="691"/>
      <c r="H52" s="691"/>
      <c r="I52" s="691"/>
      <c r="J52" s="680"/>
      <c r="K52" s="611"/>
      <c r="L52" s="181" t="s">
        <v>377</v>
      </c>
      <c r="M52" s="183">
        <f t="shared" ref="M52:X52" si="22">M36*$Z$35+M38*$Z$37+M40*$Z$39+M42*$Z$41+M44*$Z$43+M46*$Z$45+M48*$Z$47+M50*$Z$49</f>
        <v>0</v>
      </c>
      <c r="N52" s="183">
        <f t="shared" si="22"/>
        <v>0</v>
      </c>
      <c r="O52" s="183">
        <f t="shared" si="22"/>
        <v>0</v>
      </c>
      <c r="P52" s="183">
        <f t="shared" si="22"/>
        <v>0</v>
      </c>
      <c r="Q52" s="183">
        <f t="shared" si="22"/>
        <v>0</v>
      </c>
      <c r="R52" s="183">
        <f t="shared" si="22"/>
        <v>0</v>
      </c>
      <c r="S52" s="183">
        <f t="shared" si="22"/>
        <v>0</v>
      </c>
      <c r="T52" s="183">
        <f t="shared" si="22"/>
        <v>0</v>
      </c>
      <c r="U52" s="183">
        <f t="shared" si="22"/>
        <v>0</v>
      </c>
      <c r="V52" s="183">
        <f t="shared" si="22"/>
        <v>0</v>
      </c>
      <c r="W52" s="183">
        <f t="shared" si="22"/>
        <v>0</v>
      </c>
      <c r="X52" s="183">
        <f t="shared" si="22"/>
        <v>0</v>
      </c>
      <c r="Y52" s="184">
        <f t="shared" si="21"/>
        <v>0</v>
      </c>
      <c r="Z52" s="680"/>
      <c r="AA52" s="680"/>
      <c r="AB52" s="152"/>
      <c r="AC52" s="691"/>
      <c r="AD52" s="691"/>
      <c r="AE52" s="691"/>
      <c r="AF52" s="691"/>
      <c r="AG52" s="691"/>
      <c r="AH52" s="691"/>
      <c r="AI52" s="691"/>
      <c r="AJ52" s="691"/>
      <c r="AK52" s="691"/>
      <c r="AL52" s="691"/>
      <c r="AM52" s="691"/>
      <c r="AN52" s="680"/>
    </row>
    <row r="53" spans="1:40" ht="15.75" customHeight="1">
      <c r="A53" s="163" t="s">
        <v>10</v>
      </c>
      <c r="B53" s="164" t="s">
        <v>11</v>
      </c>
      <c r="C53" s="164" t="s">
        <v>12</v>
      </c>
      <c r="D53" s="164" t="s">
        <v>13</v>
      </c>
      <c r="E53" s="164" t="s">
        <v>14</v>
      </c>
      <c r="F53" s="164" t="s">
        <v>15</v>
      </c>
      <c r="G53" s="164" t="s">
        <v>16</v>
      </c>
      <c r="H53" s="164" t="s">
        <v>17</v>
      </c>
      <c r="I53" s="164" t="s">
        <v>18</v>
      </c>
      <c r="J53" s="164" t="s">
        <v>19</v>
      </c>
      <c r="K53" s="164" t="s">
        <v>20</v>
      </c>
      <c r="L53" s="164" t="s">
        <v>48</v>
      </c>
      <c r="M53" s="164" t="s">
        <v>49</v>
      </c>
      <c r="N53" s="164" t="s">
        <v>50</v>
      </c>
      <c r="O53" s="164" t="s">
        <v>51</v>
      </c>
      <c r="P53" s="164" t="s">
        <v>52</v>
      </c>
      <c r="Q53" s="164" t="s">
        <v>53</v>
      </c>
      <c r="R53" s="164" t="s">
        <v>54</v>
      </c>
      <c r="S53" s="164" t="s">
        <v>55</v>
      </c>
      <c r="T53" s="164" t="s">
        <v>56</v>
      </c>
      <c r="U53" s="164" t="s">
        <v>57</v>
      </c>
      <c r="V53" s="164" t="s">
        <v>58</v>
      </c>
      <c r="W53" s="164" t="s">
        <v>59</v>
      </c>
      <c r="X53" s="164" t="s">
        <v>60</v>
      </c>
      <c r="Y53" s="164" t="s">
        <v>61</v>
      </c>
      <c r="Z53" s="165" t="s">
        <v>365</v>
      </c>
      <c r="AA53" s="164" t="s">
        <v>366</v>
      </c>
      <c r="AB53" s="152"/>
      <c r="AC53" s="166" t="s">
        <v>65</v>
      </c>
      <c r="AD53" s="166" t="s">
        <v>66</v>
      </c>
      <c r="AE53" s="166" t="s">
        <v>67</v>
      </c>
      <c r="AF53" s="166" t="s">
        <v>68</v>
      </c>
      <c r="AG53" s="166" t="s">
        <v>69</v>
      </c>
      <c r="AH53" s="166" t="s">
        <v>70</v>
      </c>
      <c r="AI53" s="166" t="s">
        <v>71</v>
      </c>
      <c r="AJ53" s="166" t="s">
        <v>72</v>
      </c>
      <c r="AK53" s="166" t="s">
        <v>73</v>
      </c>
      <c r="AL53" s="166" t="s">
        <v>74</v>
      </c>
      <c r="AM53" s="166" t="s">
        <v>75</v>
      </c>
      <c r="AN53" s="166" t="s">
        <v>367</v>
      </c>
    </row>
    <row r="54" spans="1:40" ht="24.75" customHeight="1">
      <c r="A54" s="766" t="s">
        <v>931</v>
      </c>
      <c r="B54" s="678" t="s">
        <v>932</v>
      </c>
      <c r="C54" s="768" t="s">
        <v>622</v>
      </c>
      <c r="D54" s="768" t="s">
        <v>901</v>
      </c>
      <c r="E54" s="768" t="s">
        <v>402</v>
      </c>
      <c r="F54" s="768" t="s">
        <v>409</v>
      </c>
      <c r="G54" s="681" t="s">
        <v>933</v>
      </c>
      <c r="H54" s="681" t="s">
        <v>934</v>
      </c>
      <c r="I54" s="681" t="s">
        <v>935</v>
      </c>
      <c r="J54" s="681" t="s">
        <v>455</v>
      </c>
      <c r="K54" s="681" t="s">
        <v>905</v>
      </c>
      <c r="L54" s="46" t="s">
        <v>44</v>
      </c>
      <c r="M54" s="47">
        <f t="shared" ref="M54:X54" si="23">M63</f>
        <v>0.1</v>
      </c>
      <c r="N54" s="47">
        <f t="shared" si="23"/>
        <v>0.16400000000000003</v>
      </c>
      <c r="O54" s="47">
        <f t="shared" si="23"/>
        <v>7.1000000000000008E-2</v>
      </c>
      <c r="P54" s="47">
        <f t="shared" si="23"/>
        <v>6.3E-2</v>
      </c>
      <c r="Q54" s="47">
        <f t="shared" si="23"/>
        <v>6.9999999999999993E-2</v>
      </c>
      <c r="R54" s="47">
        <f t="shared" si="23"/>
        <v>8.3999999999999991E-2</v>
      </c>
      <c r="S54" s="47">
        <f t="shared" si="23"/>
        <v>9.8000000000000004E-2</v>
      </c>
      <c r="T54" s="47">
        <f t="shared" si="23"/>
        <v>6.3E-2</v>
      </c>
      <c r="U54" s="47">
        <f t="shared" si="23"/>
        <v>8.3999999999999991E-2</v>
      </c>
      <c r="V54" s="47">
        <f t="shared" si="23"/>
        <v>9.0999999999999998E-2</v>
      </c>
      <c r="W54" s="47">
        <f t="shared" si="23"/>
        <v>9.8000000000000004E-2</v>
      </c>
      <c r="X54" s="47">
        <f t="shared" si="23"/>
        <v>1.3999999999999999E-2</v>
      </c>
      <c r="Y54" s="167">
        <f t="shared" ref="Y54:Y55" si="24">SUM(M54:X54)</f>
        <v>1</v>
      </c>
      <c r="Z54" s="1014">
        <v>0.15</v>
      </c>
      <c r="AA54" s="778">
        <f>IF(OR(Y55=0,Z54=0),0,(Y55/Y54*Z54))</f>
        <v>0</v>
      </c>
      <c r="AB54" s="152"/>
      <c r="AC54" s="681"/>
      <c r="AD54" s="681"/>
      <c r="AE54" s="681"/>
      <c r="AF54" s="681"/>
      <c r="AG54" s="681"/>
      <c r="AH54" s="681"/>
      <c r="AI54" s="681"/>
      <c r="AJ54" s="681"/>
      <c r="AK54" s="681"/>
      <c r="AL54" s="681"/>
      <c r="AM54" s="681"/>
      <c r="AN54" s="681"/>
    </row>
    <row r="55" spans="1:40" ht="31.5" customHeight="1">
      <c r="A55" s="687"/>
      <c r="B55" s="680"/>
      <c r="C55" s="680"/>
      <c r="D55" s="680"/>
      <c r="E55" s="680"/>
      <c r="F55" s="680"/>
      <c r="G55" s="680"/>
      <c r="H55" s="680"/>
      <c r="I55" s="680"/>
      <c r="J55" s="680"/>
      <c r="K55" s="680"/>
      <c r="L55" s="168" t="s">
        <v>377</v>
      </c>
      <c r="M55" s="169">
        <f t="shared" ref="M55:X55" si="25">M64</f>
        <v>0</v>
      </c>
      <c r="N55" s="169">
        <f t="shared" si="25"/>
        <v>0</v>
      </c>
      <c r="O55" s="169">
        <f t="shared" si="25"/>
        <v>0</v>
      </c>
      <c r="P55" s="169">
        <f t="shared" si="25"/>
        <v>0</v>
      </c>
      <c r="Q55" s="169">
        <f t="shared" si="25"/>
        <v>0</v>
      </c>
      <c r="R55" s="169">
        <f t="shared" si="25"/>
        <v>0</v>
      </c>
      <c r="S55" s="169">
        <f t="shared" si="25"/>
        <v>0</v>
      </c>
      <c r="T55" s="169">
        <f t="shared" si="25"/>
        <v>0</v>
      </c>
      <c r="U55" s="169">
        <f t="shared" si="25"/>
        <v>0</v>
      </c>
      <c r="V55" s="169">
        <f t="shared" si="25"/>
        <v>0</v>
      </c>
      <c r="W55" s="169">
        <f t="shared" si="25"/>
        <v>0</v>
      </c>
      <c r="X55" s="169">
        <f t="shared" si="25"/>
        <v>0</v>
      </c>
      <c r="Y55" s="170">
        <f t="shared" si="24"/>
        <v>0</v>
      </c>
      <c r="Z55" s="680"/>
      <c r="AA55" s="680"/>
      <c r="AB55" s="152"/>
      <c r="AC55" s="680"/>
      <c r="AD55" s="680"/>
      <c r="AE55" s="680"/>
      <c r="AF55" s="680"/>
      <c r="AG55" s="680"/>
      <c r="AH55" s="680"/>
      <c r="AI55" s="680"/>
      <c r="AJ55" s="680"/>
      <c r="AK55" s="680"/>
      <c r="AL55" s="680"/>
      <c r="AM55" s="680"/>
      <c r="AN55" s="680"/>
    </row>
    <row r="56" spans="1:40" ht="24.75" customHeight="1">
      <c r="A56" s="687"/>
      <c r="B56" s="187"/>
      <c r="C56" s="792" t="s">
        <v>906</v>
      </c>
      <c r="D56" s="691"/>
      <c r="E56" s="691"/>
      <c r="F56" s="691"/>
      <c r="G56" s="691"/>
      <c r="H56" s="691"/>
      <c r="I56" s="691"/>
      <c r="J56" s="680"/>
      <c r="K56" s="171"/>
      <c r="L56" s="172"/>
      <c r="M56" s="612"/>
      <c r="N56" s="612"/>
      <c r="O56" s="612"/>
      <c r="P56" s="612"/>
      <c r="Q56" s="612"/>
      <c r="R56" s="612"/>
      <c r="S56" s="612"/>
      <c r="T56" s="612"/>
      <c r="U56" s="612"/>
      <c r="V56" s="612"/>
      <c r="W56" s="612"/>
      <c r="X56" s="612"/>
      <c r="Y56" s="192"/>
      <c r="Z56" s="194" t="s">
        <v>379</v>
      </c>
      <c r="AA56" s="192"/>
      <c r="AB56" s="152"/>
      <c r="AC56" s="807"/>
      <c r="AD56" s="691"/>
      <c r="AE56" s="691"/>
      <c r="AF56" s="691"/>
      <c r="AG56" s="691"/>
      <c r="AH56" s="691"/>
      <c r="AI56" s="691"/>
      <c r="AJ56" s="691"/>
      <c r="AK56" s="691"/>
      <c r="AL56" s="691"/>
      <c r="AM56" s="691"/>
      <c r="AN56" s="680"/>
    </row>
    <row r="57" spans="1:40" ht="18" customHeight="1">
      <c r="A57" s="687"/>
      <c r="B57" s="694" t="s">
        <v>932</v>
      </c>
      <c r="C57" s="788" t="s">
        <v>936</v>
      </c>
      <c r="D57" s="690"/>
      <c r="E57" s="690"/>
      <c r="F57" s="690"/>
      <c r="G57" s="690"/>
      <c r="H57" s="690"/>
      <c r="I57" s="690"/>
      <c r="J57" s="679"/>
      <c r="K57" s="681" t="s">
        <v>905</v>
      </c>
      <c r="L57" s="46" t="s">
        <v>44</v>
      </c>
      <c r="M57" s="47">
        <v>0.5</v>
      </c>
      <c r="N57" s="47">
        <v>0.5</v>
      </c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167">
        <f t="shared" ref="Y57:Y64" si="26">SUM(M57:X57)</f>
        <v>1</v>
      </c>
      <c r="Z57" s="709">
        <v>0.2</v>
      </c>
      <c r="AA57" s="764">
        <f>IF(OR(Y58=0,Z57=0),0,(Y58/Y57*Z57))</f>
        <v>0</v>
      </c>
      <c r="AB57" s="152"/>
      <c r="AC57" s="681"/>
      <c r="AD57" s="681"/>
      <c r="AE57" s="681"/>
      <c r="AF57" s="681"/>
      <c r="AG57" s="681"/>
      <c r="AH57" s="681"/>
      <c r="AI57" s="681"/>
      <c r="AJ57" s="681"/>
      <c r="AK57" s="681"/>
      <c r="AL57" s="681"/>
      <c r="AM57" s="681"/>
      <c r="AN57" s="681"/>
    </row>
    <row r="58" spans="1:40" ht="18" customHeight="1">
      <c r="A58" s="687"/>
      <c r="B58" s="688"/>
      <c r="C58" s="691"/>
      <c r="D58" s="691"/>
      <c r="E58" s="691"/>
      <c r="F58" s="691"/>
      <c r="G58" s="691"/>
      <c r="H58" s="691"/>
      <c r="I58" s="691"/>
      <c r="J58" s="680"/>
      <c r="K58" s="680"/>
      <c r="L58" s="124" t="s">
        <v>377</v>
      </c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0">
        <f t="shared" si="26"/>
        <v>0</v>
      </c>
      <c r="Z58" s="680"/>
      <c r="AA58" s="680"/>
      <c r="AB58" s="152"/>
      <c r="AC58" s="680"/>
      <c r="AD58" s="680"/>
      <c r="AE58" s="680"/>
      <c r="AF58" s="680"/>
      <c r="AG58" s="680"/>
      <c r="AH58" s="680"/>
      <c r="AI58" s="680"/>
      <c r="AJ58" s="680"/>
      <c r="AK58" s="680"/>
      <c r="AL58" s="680"/>
      <c r="AM58" s="680"/>
      <c r="AN58" s="680"/>
    </row>
    <row r="59" spans="1:40" ht="18" customHeight="1">
      <c r="A59" s="687"/>
      <c r="B59" s="694" t="s">
        <v>932</v>
      </c>
      <c r="C59" s="788" t="s">
        <v>937</v>
      </c>
      <c r="D59" s="690"/>
      <c r="E59" s="690"/>
      <c r="F59" s="690"/>
      <c r="G59" s="690"/>
      <c r="H59" s="690"/>
      <c r="I59" s="690"/>
      <c r="J59" s="679"/>
      <c r="K59" s="681" t="s">
        <v>905</v>
      </c>
      <c r="L59" s="46" t="s">
        <v>44</v>
      </c>
      <c r="M59" s="47"/>
      <c r="N59" s="47">
        <v>0.5</v>
      </c>
      <c r="O59" s="47">
        <v>0.5</v>
      </c>
      <c r="P59" s="47"/>
      <c r="Q59" s="47"/>
      <c r="R59" s="47"/>
      <c r="S59" s="47"/>
      <c r="T59" s="47"/>
      <c r="U59" s="47"/>
      <c r="V59" s="47"/>
      <c r="W59" s="47"/>
      <c r="X59" s="47"/>
      <c r="Y59" s="167">
        <f t="shared" si="26"/>
        <v>1</v>
      </c>
      <c r="Z59" s="709">
        <v>0.1</v>
      </c>
      <c r="AA59" s="764">
        <f>IF(OR(Y60=0,Z59=0),0,(Y60/Y59*Z59))</f>
        <v>0</v>
      </c>
      <c r="AB59" s="152"/>
      <c r="AC59" s="681"/>
      <c r="AD59" s="681"/>
      <c r="AE59" s="681"/>
      <c r="AF59" s="681"/>
      <c r="AG59" s="681"/>
      <c r="AH59" s="681"/>
      <c r="AI59" s="681"/>
      <c r="AJ59" s="681"/>
      <c r="AK59" s="681"/>
      <c r="AL59" s="681"/>
      <c r="AM59" s="681"/>
      <c r="AN59" s="681"/>
    </row>
    <row r="60" spans="1:40" ht="18" customHeight="1">
      <c r="A60" s="687"/>
      <c r="B60" s="688"/>
      <c r="C60" s="691"/>
      <c r="D60" s="691"/>
      <c r="E60" s="691"/>
      <c r="F60" s="691"/>
      <c r="G60" s="691"/>
      <c r="H60" s="691"/>
      <c r="I60" s="691"/>
      <c r="J60" s="680"/>
      <c r="K60" s="1015"/>
      <c r="L60" s="124" t="s">
        <v>377</v>
      </c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0">
        <f t="shared" si="26"/>
        <v>0</v>
      </c>
      <c r="Z60" s="680"/>
      <c r="AA60" s="680"/>
      <c r="AB60" s="152"/>
      <c r="AC60" s="680"/>
      <c r="AD60" s="680"/>
      <c r="AE60" s="680"/>
      <c r="AF60" s="680"/>
      <c r="AG60" s="680"/>
      <c r="AH60" s="680"/>
      <c r="AI60" s="680"/>
      <c r="AJ60" s="680"/>
      <c r="AK60" s="680"/>
      <c r="AL60" s="680"/>
      <c r="AM60" s="680"/>
      <c r="AN60" s="680"/>
    </row>
    <row r="61" spans="1:40" ht="18" customHeight="1">
      <c r="A61" s="687"/>
      <c r="B61" s="694" t="s">
        <v>932</v>
      </c>
      <c r="C61" s="789" t="s">
        <v>938</v>
      </c>
      <c r="D61" s="690"/>
      <c r="E61" s="690"/>
      <c r="F61" s="690"/>
      <c r="G61" s="690"/>
      <c r="H61" s="690"/>
      <c r="I61" s="690"/>
      <c r="J61" s="679"/>
      <c r="K61" s="678" t="s">
        <v>905</v>
      </c>
      <c r="L61" s="46" t="s">
        <v>44</v>
      </c>
      <c r="M61" s="47"/>
      <c r="N61" s="47">
        <v>0.02</v>
      </c>
      <c r="O61" s="47">
        <v>0.03</v>
      </c>
      <c r="P61" s="47">
        <v>0.09</v>
      </c>
      <c r="Q61" s="47">
        <v>0.1</v>
      </c>
      <c r="R61" s="47">
        <v>0.12</v>
      </c>
      <c r="S61" s="47">
        <v>0.14000000000000001</v>
      </c>
      <c r="T61" s="47">
        <v>0.09</v>
      </c>
      <c r="U61" s="47">
        <v>0.12</v>
      </c>
      <c r="V61" s="47">
        <v>0.13</v>
      </c>
      <c r="W61" s="47">
        <v>0.14000000000000001</v>
      </c>
      <c r="X61" s="47">
        <v>0.02</v>
      </c>
      <c r="Y61" s="167">
        <f t="shared" si="26"/>
        <v>1</v>
      </c>
      <c r="Z61" s="709">
        <v>0.7</v>
      </c>
      <c r="AA61" s="764">
        <f>IF(OR(Y62=0,Z61=0),0,(Y62/Y61*Z61))</f>
        <v>0</v>
      </c>
      <c r="AB61" s="152"/>
      <c r="AC61" s="681"/>
      <c r="AD61" s="681"/>
      <c r="AE61" s="681"/>
      <c r="AF61" s="681"/>
      <c r="AG61" s="681"/>
      <c r="AH61" s="681"/>
      <c r="AI61" s="681"/>
      <c r="AJ61" s="681"/>
      <c r="AK61" s="681"/>
      <c r="AL61" s="681"/>
      <c r="AM61" s="681"/>
      <c r="AN61" s="681"/>
    </row>
    <row r="62" spans="1:40" ht="18" customHeight="1">
      <c r="A62" s="687"/>
      <c r="B62" s="688"/>
      <c r="C62" s="691"/>
      <c r="D62" s="691"/>
      <c r="E62" s="691"/>
      <c r="F62" s="691"/>
      <c r="G62" s="691"/>
      <c r="H62" s="691"/>
      <c r="I62" s="691"/>
      <c r="J62" s="680"/>
      <c r="K62" s="680"/>
      <c r="L62" s="124" t="s">
        <v>377</v>
      </c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0">
        <f t="shared" si="26"/>
        <v>0</v>
      </c>
      <c r="Z62" s="680"/>
      <c r="AA62" s="680"/>
      <c r="AB62" s="152"/>
      <c r="AC62" s="680"/>
      <c r="AD62" s="680"/>
      <c r="AE62" s="680"/>
      <c r="AF62" s="680"/>
      <c r="AG62" s="680"/>
      <c r="AH62" s="680"/>
      <c r="AI62" s="680"/>
      <c r="AJ62" s="680"/>
      <c r="AK62" s="680"/>
      <c r="AL62" s="680"/>
      <c r="AM62" s="680"/>
      <c r="AN62" s="680"/>
    </row>
    <row r="63" spans="1:40" ht="18" customHeight="1">
      <c r="A63" s="687"/>
      <c r="B63" s="177"/>
      <c r="C63" s="785" t="s">
        <v>383</v>
      </c>
      <c r="D63" s="690"/>
      <c r="E63" s="690"/>
      <c r="F63" s="690"/>
      <c r="G63" s="690"/>
      <c r="H63" s="690"/>
      <c r="I63" s="690"/>
      <c r="J63" s="679"/>
      <c r="K63" s="177"/>
      <c r="L63" s="178" t="s">
        <v>44</v>
      </c>
      <c r="M63" s="613">
        <f t="shared" ref="M63:X63" si="27">M57*$Z$57+M59*$Z$59+M61*$Z$61</f>
        <v>0.1</v>
      </c>
      <c r="N63" s="613">
        <f t="shared" si="27"/>
        <v>0.16400000000000003</v>
      </c>
      <c r="O63" s="613">
        <f t="shared" si="27"/>
        <v>7.1000000000000008E-2</v>
      </c>
      <c r="P63" s="613">
        <f t="shared" si="27"/>
        <v>6.3E-2</v>
      </c>
      <c r="Q63" s="613">
        <f t="shared" si="27"/>
        <v>6.9999999999999993E-2</v>
      </c>
      <c r="R63" s="613">
        <f t="shared" si="27"/>
        <v>8.3999999999999991E-2</v>
      </c>
      <c r="S63" s="613">
        <f t="shared" si="27"/>
        <v>9.8000000000000004E-2</v>
      </c>
      <c r="T63" s="613">
        <f t="shared" si="27"/>
        <v>6.3E-2</v>
      </c>
      <c r="U63" s="613">
        <f t="shared" si="27"/>
        <v>8.3999999999999991E-2</v>
      </c>
      <c r="V63" s="613">
        <f t="shared" si="27"/>
        <v>9.0999999999999998E-2</v>
      </c>
      <c r="W63" s="613">
        <f t="shared" si="27"/>
        <v>9.8000000000000004E-2</v>
      </c>
      <c r="X63" s="613">
        <f t="shared" si="27"/>
        <v>1.3999999999999999E-2</v>
      </c>
      <c r="Y63" s="167">
        <f t="shared" si="26"/>
        <v>1</v>
      </c>
      <c r="Z63" s="775">
        <f>SUM(Z57:Z62)</f>
        <v>1</v>
      </c>
      <c r="AA63" s="764">
        <f>IF(OR(Y64=0,Z63=0),0,(Y64/Y63*Z63))</f>
        <v>0</v>
      </c>
      <c r="AB63" s="152"/>
      <c r="AC63" s="689" t="s">
        <v>384</v>
      </c>
      <c r="AD63" s="690"/>
      <c r="AE63" s="690"/>
      <c r="AF63" s="690"/>
      <c r="AG63" s="690"/>
      <c r="AH63" s="690"/>
      <c r="AI63" s="690"/>
      <c r="AJ63" s="690"/>
      <c r="AK63" s="690"/>
      <c r="AL63" s="690"/>
      <c r="AM63" s="690"/>
      <c r="AN63" s="679"/>
    </row>
    <row r="64" spans="1:40" ht="18" customHeight="1">
      <c r="A64" s="767"/>
      <c r="B64" s="180"/>
      <c r="C64" s="691"/>
      <c r="D64" s="691"/>
      <c r="E64" s="691"/>
      <c r="F64" s="691"/>
      <c r="G64" s="691"/>
      <c r="H64" s="691"/>
      <c r="I64" s="691"/>
      <c r="J64" s="680"/>
      <c r="K64" s="180"/>
      <c r="L64" s="181" t="s">
        <v>377</v>
      </c>
      <c r="M64" s="183">
        <f t="shared" ref="M64:X64" si="28">M58*$Z$57+M60*$Z$59+M62*$Z$61</f>
        <v>0</v>
      </c>
      <c r="N64" s="183">
        <f t="shared" si="28"/>
        <v>0</v>
      </c>
      <c r="O64" s="183">
        <f t="shared" si="28"/>
        <v>0</v>
      </c>
      <c r="P64" s="183">
        <f t="shared" si="28"/>
        <v>0</v>
      </c>
      <c r="Q64" s="183">
        <f t="shared" si="28"/>
        <v>0</v>
      </c>
      <c r="R64" s="183">
        <f t="shared" si="28"/>
        <v>0</v>
      </c>
      <c r="S64" s="183">
        <f t="shared" si="28"/>
        <v>0</v>
      </c>
      <c r="T64" s="183">
        <f t="shared" si="28"/>
        <v>0</v>
      </c>
      <c r="U64" s="183">
        <f t="shared" si="28"/>
        <v>0</v>
      </c>
      <c r="V64" s="183">
        <f t="shared" si="28"/>
        <v>0</v>
      </c>
      <c r="W64" s="183">
        <f t="shared" si="28"/>
        <v>0</v>
      </c>
      <c r="X64" s="183">
        <f t="shared" si="28"/>
        <v>0</v>
      </c>
      <c r="Y64" s="184">
        <f t="shared" si="26"/>
        <v>0</v>
      </c>
      <c r="Z64" s="680"/>
      <c r="AA64" s="680"/>
      <c r="AB64" s="152"/>
      <c r="AC64" s="691"/>
      <c r="AD64" s="691"/>
      <c r="AE64" s="691"/>
      <c r="AF64" s="691"/>
      <c r="AG64" s="691"/>
      <c r="AH64" s="691"/>
      <c r="AI64" s="691"/>
      <c r="AJ64" s="691"/>
      <c r="AK64" s="691"/>
      <c r="AL64" s="691"/>
      <c r="AM64" s="691"/>
      <c r="AN64" s="680"/>
    </row>
    <row r="65" spans="1:40" ht="15.75" customHeight="1">
      <c r="A65" s="163" t="s">
        <v>10</v>
      </c>
      <c r="B65" s="164" t="s">
        <v>11</v>
      </c>
      <c r="C65" s="164" t="s">
        <v>12</v>
      </c>
      <c r="D65" s="164" t="s">
        <v>13</v>
      </c>
      <c r="E65" s="164" t="s">
        <v>14</v>
      </c>
      <c r="F65" s="164" t="s">
        <v>15</v>
      </c>
      <c r="G65" s="164" t="s">
        <v>16</v>
      </c>
      <c r="H65" s="164" t="s">
        <v>17</v>
      </c>
      <c r="I65" s="164" t="s">
        <v>18</v>
      </c>
      <c r="J65" s="164" t="s">
        <v>19</v>
      </c>
      <c r="K65" s="164" t="s">
        <v>20</v>
      </c>
      <c r="L65" s="164" t="s">
        <v>48</v>
      </c>
      <c r="M65" s="164" t="s">
        <v>49</v>
      </c>
      <c r="N65" s="164" t="s">
        <v>50</v>
      </c>
      <c r="O65" s="164" t="s">
        <v>51</v>
      </c>
      <c r="P65" s="164" t="s">
        <v>52</v>
      </c>
      <c r="Q65" s="164" t="s">
        <v>53</v>
      </c>
      <c r="R65" s="164" t="s">
        <v>54</v>
      </c>
      <c r="S65" s="164" t="s">
        <v>55</v>
      </c>
      <c r="T65" s="164" t="s">
        <v>56</v>
      </c>
      <c r="U65" s="164" t="s">
        <v>57</v>
      </c>
      <c r="V65" s="164" t="s">
        <v>58</v>
      </c>
      <c r="W65" s="164" t="s">
        <v>59</v>
      </c>
      <c r="X65" s="164" t="s">
        <v>60</v>
      </c>
      <c r="Y65" s="164" t="s">
        <v>61</v>
      </c>
      <c r="Z65" s="165" t="s">
        <v>365</v>
      </c>
      <c r="AA65" s="164" t="s">
        <v>366</v>
      </c>
      <c r="AB65" s="152"/>
      <c r="AC65" s="166" t="s">
        <v>65</v>
      </c>
      <c r="AD65" s="166" t="s">
        <v>66</v>
      </c>
      <c r="AE65" s="166" t="s">
        <v>67</v>
      </c>
      <c r="AF65" s="166" t="s">
        <v>68</v>
      </c>
      <c r="AG65" s="166" t="s">
        <v>69</v>
      </c>
      <c r="AH65" s="166" t="s">
        <v>70</v>
      </c>
      <c r="AI65" s="166" t="s">
        <v>71</v>
      </c>
      <c r="AJ65" s="166" t="s">
        <v>72</v>
      </c>
      <c r="AK65" s="166" t="s">
        <v>73</v>
      </c>
      <c r="AL65" s="166" t="s">
        <v>74</v>
      </c>
      <c r="AM65" s="166" t="s">
        <v>75</v>
      </c>
      <c r="AN65" s="166" t="s">
        <v>367</v>
      </c>
    </row>
    <row r="66" spans="1:40" ht="27" customHeight="1">
      <c r="A66" s="766" t="s">
        <v>939</v>
      </c>
      <c r="B66" s="678" t="s">
        <v>940</v>
      </c>
      <c r="C66" s="768" t="s">
        <v>622</v>
      </c>
      <c r="D66" s="768" t="s">
        <v>901</v>
      </c>
      <c r="E66" s="768" t="s">
        <v>402</v>
      </c>
      <c r="F66" s="768" t="s">
        <v>409</v>
      </c>
      <c r="G66" s="681" t="s">
        <v>941</v>
      </c>
      <c r="H66" s="681" t="s">
        <v>942</v>
      </c>
      <c r="I66" s="681" t="s">
        <v>943</v>
      </c>
      <c r="J66" s="681" t="s">
        <v>455</v>
      </c>
      <c r="K66" s="681" t="s">
        <v>905</v>
      </c>
      <c r="L66" s="46" t="s">
        <v>44</v>
      </c>
      <c r="M66" s="47">
        <f t="shared" ref="M66:X66" si="29">M75</f>
        <v>0.1</v>
      </c>
      <c r="N66" s="47">
        <f t="shared" si="29"/>
        <v>0.15000000000000002</v>
      </c>
      <c r="O66" s="47">
        <f t="shared" si="29"/>
        <v>9.1999999999999998E-2</v>
      </c>
      <c r="P66" s="47">
        <f t="shared" si="29"/>
        <v>7.6999999999999999E-2</v>
      </c>
      <c r="Q66" s="47">
        <f t="shared" si="29"/>
        <v>4.1999999999999996E-2</v>
      </c>
      <c r="R66" s="47">
        <f t="shared" si="29"/>
        <v>9.0999999999999998E-2</v>
      </c>
      <c r="S66" s="47">
        <f t="shared" si="29"/>
        <v>7.6999999999999999E-2</v>
      </c>
      <c r="T66" s="47">
        <f t="shared" si="29"/>
        <v>5.5999999999999994E-2</v>
      </c>
      <c r="U66" s="47">
        <f t="shared" si="29"/>
        <v>9.0999999999999998E-2</v>
      </c>
      <c r="V66" s="47">
        <f t="shared" si="29"/>
        <v>9.0999999999999998E-2</v>
      </c>
      <c r="W66" s="47">
        <f t="shared" si="29"/>
        <v>4.1999999999999996E-2</v>
      </c>
      <c r="X66" s="47">
        <f t="shared" si="29"/>
        <v>9.0999999999999998E-2</v>
      </c>
      <c r="Y66" s="167">
        <f>SUM(M66:X66)</f>
        <v>0.99999999999999978</v>
      </c>
      <c r="Z66" s="1014">
        <v>0.15</v>
      </c>
      <c r="AA66" s="778">
        <f>IF(OR(Y67=0,Z66=0),0,(Y67/Y66*Z66))</f>
        <v>0</v>
      </c>
      <c r="AB66" s="152"/>
      <c r="AC66" s="681"/>
      <c r="AD66" s="681"/>
      <c r="AE66" s="681"/>
      <c r="AF66" s="681"/>
      <c r="AG66" s="681"/>
      <c r="AH66" s="681"/>
      <c r="AI66" s="681"/>
      <c r="AJ66" s="681"/>
      <c r="AK66" s="681"/>
      <c r="AL66" s="681"/>
      <c r="AM66" s="681"/>
      <c r="AN66" s="681"/>
    </row>
    <row r="67" spans="1:40" ht="27" customHeight="1">
      <c r="A67" s="687"/>
      <c r="B67" s="680"/>
      <c r="C67" s="680"/>
      <c r="D67" s="680"/>
      <c r="E67" s="680"/>
      <c r="F67" s="680"/>
      <c r="G67" s="680"/>
      <c r="H67" s="680"/>
      <c r="I67" s="680"/>
      <c r="J67" s="680"/>
      <c r="K67" s="680"/>
      <c r="L67" s="168" t="s">
        <v>377</v>
      </c>
      <c r="M67" s="169">
        <f t="shared" ref="M67:X67" si="30">M76</f>
        <v>0</v>
      </c>
      <c r="N67" s="169">
        <f t="shared" si="30"/>
        <v>0</v>
      </c>
      <c r="O67" s="169">
        <f t="shared" si="30"/>
        <v>0</v>
      </c>
      <c r="P67" s="169">
        <f t="shared" si="30"/>
        <v>0</v>
      </c>
      <c r="Q67" s="169">
        <f t="shared" si="30"/>
        <v>0</v>
      </c>
      <c r="R67" s="169">
        <f t="shared" si="30"/>
        <v>0</v>
      </c>
      <c r="S67" s="169">
        <f t="shared" si="30"/>
        <v>0</v>
      </c>
      <c r="T67" s="169">
        <f t="shared" si="30"/>
        <v>0</v>
      </c>
      <c r="U67" s="169">
        <f t="shared" si="30"/>
        <v>0</v>
      </c>
      <c r="V67" s="169">
        <f t="shared" si="30"/>
        <v>0</v>
      </c>
      <c r="W67" s="169">
        <f t="shared" si="30"/>
        <v>0</v>
      </c>
      <c r="X67" s="169">
        <f t="shared" si="30"/>
        <v>0</v>
      </c>
      <c r="Y67" s="170">
        <v>0</v>
      </c>
      <c r="Z67" s="680"/>
      <c r="AA67" s="680"/>
      <c r="AB67" s="152"/>
      <c r="AC67" s="680"/>
      <c r="AD67" s="680"/>
      <c r="AE67" s="680"/>
      <c r="AF67" s="680"/>
      <c r="AG67" s="680"/>
      <c r="AH67" s="680"/>
      <c r="AI67" s="680"/>
      <c r="AJ67" s="680"/>
      <c r="AK67" s="680"/>
      <c r="AL67" s="680"/>
      <c r="AM67" s="680"/>
      <c r="AN67" s="680"/>
    </row>
    <row r="68" spans="1:40" ht="21.75" customHeight="1">
      <c r="A68" s="687"/>
      <c r="B68" s="171"/>
      <c r="C68" s="792" t="s">
        <v>906</v>
      </c>
      <c r="D68" s="691"/>
      <c r="E68" s="691"/>
      <c r="F68" s="691"/>
      <c r="G68" s="691"/>
      <c r="H68" s="691"/>
      <c r="I68" s="691"/>
      <c r="J68" s="680"/>
      <c r="K68" s="171"/>
      <c r="L68" s="172"/>
      <c r="M68" s="190"/>
      <c r="N68" s="190"/>
      <c r="O68" s="190"/>
      <c r="P68" s="190"/>
      <c r="Q68" s="612"/>
      <c r="R68" s="612"/>
      <c r="S68" s="612"/>
      <c r="T68" s="612"/>
      <c r="U68" s="612"/>
      <c r="V68" s="612"/>
      <c r="W68" s="612"/>
      <c r="X68" s="612"/>
      <c r="Y68" s="192"/>
      <c r="Z68" s="194" t="s">
        <v>379</v>
      </c>
      <c r="AA68" s="192"/>
      <c r="AB68" s="152"/>
      <c r="AC68" s="807"/>
      <c r="AD68" s="691"/>
      <c r="AE68" s="691"/>
      <c r="AF68" s="691"/>
      <c r="AG68" s="691"/>
      <c r="AH68" s="691"/>
      <c r="AI68" s="691"/>
      <c r="AJ68" s="691"/>
      <c r="AK68" s="691"/>
      <c r="AL68" s="691"/>
      <c r="AM68" s="691"/>
      <c r="AN68" s="680"/>
    </row>
    <row r="69" spans="1:40" ht="21.75" customHeight="1">
      <c r="A69" s="687"/>
      <c r="B69" s="694" t="s">
        <v>940</v>
      </c>
      <c r="C69" s="780" t="s">
        <v>944</v>
      </c>
      <c r="D69" s="690"/>
      <c r="E69" s="690"/>
      <c r="F69" s="690"/>
      <c r="G69" s="690"/>
      <c r="H69" s="690"/>
      <c r="I69" s="690"/>
      <c r="J69" s="679"/>
      <c r="K69" s="681" t="s">
        <v>905</v>
      </c>
      <c r="L69" s="46" t="s">
        <v>44</v>
      </c>
      <c r="M69" s="47">
        <v>0.5</v>
      </c>
      <c r="N69" s="47">
        <v>0.5</v>
      </c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167">
        <f t="shared" ref="Y69:Y76" si="31">SUM(M69:X69)</f>
        <v>1</v>
      </c>
      <c r="Z69" s="709">
        <v>0.2</v>
      </c>
      <c r="AA69" s="764">
        <f>IF(OR(Y70=0,Z69=0),0,(Y70/Y69*Z69))</f>
        <v>0</v>
      </c>
      <c r="AB69" s="152"/>
      <c r="AC69" s="681"/>
      <c r="AD69" s="681"/>
      <c r="AE69" s="681"/>
      <c r="AF69" s="681"/>
      <c r="AG69" s="681"/>
      <c r="AH69" s="681"/>
      <c r="AI69" s="681"/>
      <c r="AJ69" s="681"/>
      <c r="AK69" s="681"/>
      <c r="AL69" s="681"/>
      <c r="AM69" s="681"/>
      <c r="AN69" s="681"/>
    </row>
    <row r="70" spans="1:40" ht="21.75" customHeight="1">
      <c r="A70" s="687"/>
      <c r="B70" s="688"/>
      <c r="C70" s="691"/>
      <c r="D70" s="691"/>
      <c r="E70" s="691"/>
      <c r="F70" s="691"/>
      <c r="G70" s="691"/>
      <c r="H70" s="691"/>
      <c r="I70" s="691"/>
      <c r="J70" s="680"/>
      <c r="K70" s="680"/>
      <c r="L70" s="124" t="s">
        <v>377</v>
      </c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70">
        <f t="shared" si="31"/>
        <v>0</v>
      </c>
      <c r="Z70" s="680"/>
      <c r="AA70" s="680"/>
      <c r="AB70" s="152"/>
      <c r="AC70" s="680"/>
      <c r="AD70" s="680"/>
      <c r="AE70" s="680"/>
      <c r="AF70" s="680"/>
      <c r="AG70" s="680"/>
      <c r="AH70" s="680"/>
      <c r="AI70" s="680"/>
      <c r="AJ70" s="680"/>
      <c r="AK70" s="680"/>
      <c r="AL70" s="680"/>
      <c r="AM70" s="680"/>
      <c r="AN70" s="680"/>
    </row>
    <row r="71" spans="1:40" ht="21.75" customHeight="1">
      <c r="A71" s="687"/>
      <c r="B71" s="694" t="s">
        <v>940</v>
      </c>
      <c r="C71" s="788" t="s">
        <v>945</v>
      </c>
      <c r="D71" s="690"/>
      <c r="E71" s="690"/>
      <c r="F71" s="690"/>
      <c r="G71" s="690"/>
      <c r="H71" s="690"/>
      <c r="I71" s="690"/>
      <c r="J71" s="679"/>
      <c r="K71" s="681" t="s">
        <v>905</v>
      </c>
      <c r="L71" s="46" t="s">
        <v>44</v>
      </c>
      <c r="M71" s="47"/>
      <c r="N71" s="47">
        <v>0.5</v>
      </c>
      <c r="O71" s="47">
        <v>0.5</v>
      </c>
      <c r="P71" s="47"/>
      <c r="Q71" s="47"/>
      <c r="R71" s="47"/>
      <c r="S71" s="47"/>
      <c r="T71" s="47"/>
      <c r="U71" s="47"/>
      <c r="V71" s="47"/>
      <c r="W71" s="47"/>
      <c r="X71" s="47"/>
      <c r="Y71" s="167">
        <f t="shared" si="31"/>
        <v>1</v>
      </c>
      <c r="Z71" s="709">
        <v>0.1</v>
      </c>
      <c r="AA71" s="764">
        <f>IF(OR(Y72=0,Z71=0),0,(Y72/Y71*Z71))</f>
        <v>0</v>
      </c>
      <c r="AB71" s="152"/>
      <c r="AC71" s="681"/>
      <c r="AD71" s="681"/>
      <c r="AE71" s="681"/>
      <c r="AF71" s="681"/>
      <c r="AG71" s="681"/>
      <c r="AH71" s="681"/>
      <c r="AI71" s="681"/>
      <c r="AJ71" s="681"/>
      <c r="AK71" s="681"/>
      <c r="AL71" s="681"/>
      <c r="AM71" s="681"/>
      <c r="AN71" s="681"/>
    </row>
    <row r="72" spans="1:40" ht="15.75" customHeight="1">
      <c r="A72" s="687"/>
      <c r="B72" s="688"/>
      <c r="C72" s="691"/>
      <c r="D72" s="691"/>
      <c r="E72" s="691"/>
      <c r="F72" s="691"/>
      <c r="G72" s="691"/>
      <c r="H72" s="691"/>
      <c r="I72" s="691"/>
      <c r="J72" s="680"/>
      <c r="K72" s="1015"/>
      <c r="L72" s="124" t="s">
        <v>377</v>
      </c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70">
        <f t="shared" si="31"/>
        <v>0</v>
      </c>
      <c r="Z72" s="680"/>
      <c r="AA72" s="680"/>
      <c r="AB72" s="152"/>
      <c r="AC72" s="680"/>
      <c r="AD72" s="680"/>
      <c r="AE72" s="680"/>
      <c r="AF72" s="680"/>
      <c r="AG72" s="680"/>
      <c r="AH72" s="680"/>
      <c r="AI72" s="680"/>
      <c r="AJ72" s="680"/>
      <c r="AK72" s="680"/>
      <c r="AL72" s="680"/>
      <c r="AM72" s="680"/>
      <c r="AN72" s="680"/>
    </row>
    <row r="73" spans="1:40" ht="15.75" customHeight="1">
      <c r="A73" s="687"/>
      <c r="B73" s="694" t="s">
        <v>940</v>
      </c>
      <c r="C73" s="789" t="s">
        <v>946</v>
      </c>
      <c r="D73" s="690"/>
      <c r="E73" s="690"/>
      <c r="F73" s="690"/>
      <c r="G73" s="690"/>
      <c r="H73" s="690"/>
      <c r="I73" s="690"/>
      <c r="J73" s="679"/>
      <c r="K73" s="678" t="s">
        <v>905</v>
      </c>
      <c r="L73" s="46" t="s">
        <v>44</v>
      </c>
      <c r="M73" s="47"/>
      <c r="N73" s="47"/>
      <c r="O73" s="47">
        <v>0.06</v>
      </c>
      <c r="P73" s="47">
        <v>0.11</v>
      </c>
      <c r="Q73" s="47">
        <v>0.06</v>
      </c>
      <c r="R73" s="47">
        <v>0.13</v>
      </c>
      <c r="S73" s="47">
        <v>0.11</v>
      </c>
      <c r="T73" s="47">
        <v>0.08</v>
      </c>
      <c r="U73" s="47">
        <v>0.13</v>
      </c>
      <c r="V73" s="47">
        <v>0.13</v>
      </c>
      <c r="W73" s="47">
        <v>0.06</v>
      </c>
      <c r="X73" s="47">
        <v>0.13</v>
      </c>
      <c r="Y73" s="167">
        <f t="shared" si="31"/>
        <v>0.99999999999999989</v>
      </c>
      <c r="Z73" s="709">
        <v>0.7</v>
      </c>
      <c r="AA73" s="764">
        <f>IF(OR(Y74=0,Z73=0),0,(Y74/Y73*Z73))</f>
        <v>0</v>
      </c>
      <c r="AB73" s="152"/>
      <c r="AC73" s="681"/>
      <c r="AD73" s="681"/>
      <c r="AE73" s="681"/>
      <c r="AF73" s="681"/>
      <c r="AG73" s="681"/>
      <c r="AH73" s="681"/>
      <c r="AI73" s="681"/>
      <c r="AJ73" s="681"/>
      <c r="AK73" s="681"/>
      <c r="AL73" s="681"/>
      <c r="AM73" s="681"/>
      <c r="AN73" s="681"/>
    </row>
    <row r="74" spans="1:40" ht="15.75" customHeight="1">
      <c r="A74" s="687"/>
      <c r="B74" s="688"/>
      <c r="C74" s="691"/>
      <c r="D74" s="691"/>
      <c r="E74" s="691"/>
      <c r="F74" s="691"/>
      <c r="G74" s="691"/>
      <c r="H74" s="691"/>
      <c r="I74" s="691"/>
      <c r="J74" s="680"/>
      <c r="K74" s="680"/>
      <c r="L74" s="124" t="s">
        <v>377</v>
      </c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70">
        <f t="shared" si="31"/>
        <v>0</v>
      </c>
      <c r="Z74" s="680"/>
      <c r="AA74" s="680"/>
      <c r="AB74" s="152"/>
      <c r="AC74" s="680"/>
      <c r="AD74" s="680"/>
      <c r="AE74" s="680"/>
      <c r="AF74" s="680"/>
      <c r="AG74" s="680"/>
      <c r="AH74" s="680"/>
      <c r="AI74" s="680"/>
      <c r="AJ74" s="680"/>
      <c r="AK74" s="680"/>
      <c r="AL74" s="680"/>
      <c r="AM74" s="680"/>
      <c r="AN74" s="680"/>
    </row>
    <row r="75" spans="1:40" ht="18.75" customHeight="1">
      <c r="A75" s="687"/>
      <c r="B75" s="177"/>
      <c r="C75" s="785" t="s">
        <v>383</v>
      </c>
      <c r="D75" s="690"/>
      <c r="E75" s="690"/>
      <c r="F75" s="690"/>
      <c r="G75" s="690"/>
      <c r="H75" s="690"/>
      <c r="I75" s="690"/>
      <c r="J75" s="679"/>
      <c r="K75" s="177"/>
      <c r="L75" s="178" t="s">
        <v>44</v>
      </c>
      <c r="M75" s="179">
        <f t="shared" ref="M75:X75" si="32">M69*$Z$69+M71*$Z$71+M73*$Z$73</f>
        <v>0.1</v>
      </c>
      <c r="N75" s="179">
        <f t="shared" si="32"/>
        <v>0.15000000000000002</v>
      </c>
      <c r="O75" s="179">
        <f t="shared" si="32"/>
        <v>9.1999999999999998E-2</v>
      </c>
      <c r="P75" s="179">
        <f t="shared" si="32"/>
        <v>7.6999999999999999E-2</v>
      </c>
      <c r="Q75" s="179">
        <f t="shared" si="32"/>
        <v>4.1999999999999996E-2</v>
      </c>
      <c r="R75" s="179">
        <f t="shared" si="32"/>
        <v>9.0999999999999998E-2</v>
      </c>
      <c r="S75" s="179">
        <f t="shared" si="32"/>
        <v>7.6999999999999999E-2</v>
      </c>
      <c r="T75" s="179">
        <f t="shared" si="32"/>
        <v>5.5999999999999994E-2</v>
      </c>
      <c r="U75" s="179">
        <f t="shared" si="32"/>
        <v>9.0999999999999998E-2</v>
      </c>
      <c r="V75" s="179">
        <f t="shared" si="32"/>
        <v>9.0999999999999998E-2</v>
      </c>
      <c r="W75" s="179">
        <f t="shared" si="32"/>
        <v>4.1999999999999996E-2</v>
      </c>
      <c r="X75" s="179">
        <f t="shared" si="32"/>
        <v>9.0999999999999998E-2</v>
      </c>
      <c r="Y75" s="167">
        <f t="shared" si="31"/>
        <v>0.99999999999999978</v>
      </c>
      <c r="Z75" s="775">
        <f>SUM(Z69:Z74)</f>
        <v>1</v>
      </c>
      <c r="AA75" s="764">
        <f>IF(OR(Y76=0,Z75=0),0,(Y76/Y75*Z75))</f>
        <v>0</v>
      </c>
      <c r="AB75" s="152"/>
      <c r="AC75" s="689" t="s">
        <v>384</v>
      </c>
      <c r="AD75" s="690"/>
      <c r="AE75" s="690"/>
      <c r="AF75" s="690"/>
      <c r="AG75" s="690"/>
      <c r="AH75" s="690"/>
      <c r="AI75" s="690"/>
      <c r="AJ75" s="690"/>
      <c r="AK75" s="690"/>
      <c r="AL75" s="690"/>
      <c r="AM75" s="690"/>
      <c r="AN75" s="679"/>
    </row>
    <row r="76" spans="1:40" ht="18.75" customHeight="1">
      <c r="A76" s="767"/>
      <c r="B76" s="180"/>
      <c r="C76" s="691"/>
      <c r="D76" s="691"/>
      <c r="E76" s="691"/>
      <c r="F76" s="691"/>
      <c r="G76" s="691"/>
      <c r="H76" s="691"/>
      <c r="I76" s="691"/>
      <c r="J76" s="680"/>
      <c r="K76" s="180"/>
      <c r="L76" s="181" t="s">
        <v>377</v>
      </c>
      <c r="M76" s="614">
        <f t="shared" ref="M76:X76" si="33">M70*$Z$69+M72*$Z$71+M74*$Z$73</f>
        <v>0</v>
      </c>
      <c r="N76" s="614">
        <f t="shared" si="33"/>
        <v>0</v>
      </c>
      <c r="O76" s="614">
        <f t="shared" si="33"/>
        <v>0</v>
      </c>
      <c r="P76" s="614">
        <f t="shared" si="33"/>
        <v>0</v>
      </c>
      <c r="Q76" s="614">
        <f t="shared" si="33"/>
        <v>0</v>
      </c>
      <c r="R76" s="614">
        <f t="shared" si="33"/>
        <v>0</v>
      </c>
      <c r="S76" s="614">
        <f t="shared" si="33"/>
        <v>0</v>
      </c>
      <c r="T76" s="614">
        <f t="shared" si="33"/>
        <v>0</v>
      </c>
      <c r="U76" s="614">
        <f t="shared" si="33"/>
        <v>0</v>
      </c>
      <c r="V76" s="614">
        <f t="shared" si="33"/>
        <v>0</v>
      </c>
      <c r="W76" s="614">
        <f t="shared" si="33"/>
        <v>0</v>
      </c>
      <c r="X76" s="614">
        <f t="shared" si="33"/>
        <v>0</v>
      </c>
      <c r="Y76" s="615">
        <f t="shared" si="31"/>
        <v>0</v>
      </c>
      <c r="Z76" s="680"/>
      <c r="AA76" s="680"/>
      <c r="AB76" s="152"/>
      <c r="AC76" s="691"/>
      <c r="AD76" s="691"/>
      <c r="AE76" s="691"/>
      <c r="AF76" s="691"/>
      <c r="AG76" s="691"/>
      <c r="AH76" s="691"/>
      <c r="AI76" s="691"/>
      <c r="AJ76" s="691"/>
      <c r="AK76" s="691"/>
      <c r="AL76" s="691"/>
      <c r="AM76" s="691"/>
      <c r="AN76" s="680"/>
    </row>
    <row r="77" spans="1:40" ht="15.75" customHeight="1">
      <c r="A77" s="163" t="s">
        <v>10</v>
      </c>
      <c r="B77" s="164" t="s">
        <v>11</v>
      </c>
      <c r="C77" s="164" t="s">
        <v>12</v>
      </c>
      <c r="D77" s="164" t="s">
        <v>13</v>
      </c>
      <c r="E77" s="164" t="s">
        <v>14</v>
      </c>
      <c r="F77" s="164" t="s">
        <v>15</v>
      </c>
      <c r="G77" s="164" t="s">
        <v>16</v>
      </c>
      <c r="H77" s="164" t="s">
        <v>17</v>
      </c>
      <c r="I77" s="164" t="s">
        <v>18</v>
      </c>
      <c r="J77" s="164" t="s">
        <v>19</v>
      </c>
      <c r="K77" s="164" t="s">
        <v>20</v>
      </c>
      <c r="L77" s="164" t="s">
        <v>48</v>
      </c>
      <c r="M77" s="164" t="s">
        <v>49</v>
      </c>
      <c r="N77" s="164" t="s">
        <v>50</v>
      </c>
      <c r="O77" s="164" t="s">
        <v>51</v>
      </c>
      <c r="P77" s="164" t="s">
        <v>52</v>
      </c>
      <c r="Q77" s="164" t="s">
        <v>53</v>
      </c>
      <c r="R77" s="164" t="s">
        <v>54</v>
      </c>
      <c r="S77" s="164" t="s">
        <v>55</v>
      </c>
      <c r="T77" s="164" t="s">
        <v>56</v>
      </c>
      <c r="U77" s="164" t="s">
        <v>57</v>
      </c>
      <c r="V77" s="164" t="s">
        <v>58</v>
      </c>
      <c r="W77" s="164" t="s">
        <v>59</v>
      </c>
      <c r="X77" s="164" t="s">
        <v>60</v>
      </c>
      <c r="Y77" s="164" t="s">
        <v>61</v>
      </c>
      <c r="Z77" s="165" t="s">
        <v>365</v>
      </c>
      <c r="AA77" s="164" t="s">
        <v>366</v>
      </c>
      <c r="AB77" s="152"/>
      <c r="AC77" s="166" t="s">
        <v>65</v>
      </c>
      <c r="AD77" s="166" t="s">
        <v>66</v>
      </c>
      <c r="AE77" s="166" t="s">
        <v>67</v>
      </c>
      <c r="AF77" s="166" t="s">
        <v>68</v>
      </c>
      <c r="AG77" s="166" t="s">
        <v>69</v>
      </c>
      <c r="AH77" s="166" t="s">
        <v>70</v>
      </c>
      <c r="AI77" s="166" t="s">
        <v>71</v>
      </c>
      <c r="AJ77" s="166" t="s">
        <v>72</v>
      </c>
      <c r="AK77" s="166" t="s">
        <v>73</v>
      </c>
      <c r="AL77" s="166" t="s">
        <v>74</v>
      </c>
      <c r="AM77" s="166" t="s">
        <v>75</v>
      </c>
      <c r="AN77" s="166" t="s">
        <v>367</v>
      </c>
    </row>
    <row r="78" spans="1:40" ht="25.5" customHeight="1">
      <c r="A78" s="766" t="s">
        <v>947</v>
      </c>
      <c r="B78" s="678" t="s">
        <v>948</v>
      </c>
      <c r="C78" s="768" t="s">
        <v>622</v>
      </c>
      <c r="D78" s="812" t="s">
        <v>901</v>
      </c>
      <c r="E78" s="768" t="s">
        <v>402</v>
      </c>
      <c r="F78" s="812" t="s">
        <v>409</v>
      </c>
      <c r="G78" s="681" t="s">
        <v>949</v>
      </c>
      <c r="H78" s="681" t="s">
        <v>950</v>
      </c>
      <c r="I78" s="681" t="s">
        <v>951</v>
      </c>
      <c r="J78" s="678" t="s">
        <v>455</v>
      </c>
      <c r="K78" s="681" t="s">
        <v>905</v>
      </c>
      <c r="L78" s="46" t="s">
        <v>44</v>
      </c>
      <c r="M78" s="47">
        <f t="shared" ref="M78:X78" si="34">M87</f>
        <v>0.13500000000000001</v>
      </c>
      <c r="N78" s="47">
        <f t="shared" si="34"/>
        <v>0.19900000000000001</v>
      </c>
      <c r="O78" s="47">
        <f t="shared" si="34"/>
        <v>0.106</v>
      </c>
      <c r="P78" s="47">
        <f t="shared" si="34"/>
        <v>6.9999999999999993E-2</v>
      </c>
      <c r="Q78" s="47">
        <f t="shared" si="34"/>
        <v>6.9999999999999993E-2</v>
      </c>
      <c r="R78" s="47">
        <f t="shared" si="34"/>
        <v>6.9999999999999993E-2</v>
      </c>
      <c r="S78" s="47">
        <f t="shared" si="34"/>
        <v>6.9999999999999993E-2</v>
      </c>
      <c r="T78" s="47">
        <f t="shared" si="34"/>
        <v>6.9999999999999993E-2</v>
      </c>
      <c r="U78" s="47">
        <f t="shared" si="34"/>
        <v>5.5999999999999994E-2</v>
      </c>
      <c r="V78" s="47">
        <f t="shared" si="34"/>
        <v>5.5999999999999994E-2</v>
      </c>
      <c r="W78" s="47">
        <f t="shared" si="34"/>
        <v>5.5999999999999994E-2</v>
      </c>
      <c r="X78" s="47">
        <f t="shared" si="34"/>
        <v>4.1999999999999996E-2</v>
      </c>
      <c r="Y78" s="167">
        <f t="shared" ref="Y78:Y79" si="35">SUM(M78:X78)</f>
        <v>1</v>
      </c>
      <c r="Z78" s="1014">
        <v>0.2</v>
      </c>
      <c r="AA78" s="778">
        <f>IF(OR(Y79=0,Z78=0),0,(Y79/Y78*Z78))</f>
        <v>0</v>
      </c>
      <c r="AB78" s="152"/>
      <c r="AC78" s="681"/>
      <c r="AD78" s="681"/>
      <c r="AE78" s="681"/>
      <c r="AF78" s="681"/>
      <c r="AG78" s="681"/>
      <c r="AH78" s="681"/>
      <c r="AI78" s="681"/>
      <c r="AJ78" s="681"/>
      <c r="AK78" s="681"/>
      <c r="AL78" s="681"/>
      <c r="AM78" s="681"/>
      <c r="AN78" s="681"/>
    </row>
    <row r="79" spans="1:40" ht="25.5" customHeight="1">
      <c r="A79" s="687"/>
      <c r="B79" s="680"/>
      <c r="C79" s="680"/>
      <c r="D79" s="680"/>
      <c r="E79" s="680"/>
      <c r="F79" s="680"/>
      <c r="G79" s="680"/>
      <c r="H79" s="680"/>
      <c r="I79" s="680"/>
      <c r="J79" s="680"/>
      <c r="K79" s="680"/>
      <c r="L79" s="168" t="s">
        <v>377</v>
      </c>
      <c r="M79" s="169">
        <f t="shared" ref="M79:X79" si="36">M88</f>
        <v>0</v>
      </c>
      <c r="N79" s="169">
        <f t="shared" si="36"/>
        <v>0</v>
      </c>
      <c r="O79" s="169">
        <f t="shared" si="36"/>
        <v>0</v>
      </c>
      <c r="P79" s="169">
        <f t="shared" si="36"/>
        <v>0</v>
      </c>
      <c r="Q79" s="169">
        <f t="shared" si="36"/>
        <v>0</v>
      </c>
      <c r="R79" s="169">
        <f t="shared" si="36"/>
        <v>0</v>
      </c>
      <c r="S79" s="169">
        <f t="shared" si="36"/>
        <v>0</v>
      </c>
      <c r="T79" s="169">
        <f t="shared" si="36"/>
        <v>0</v>
      </c>
      <c r="U79" s="169">
        <f t="shared" si="36"/>
        <v>0</v>
      </c>
      <c r="V79" s="169">
        <f t="shared" si="36"/>
        <v>0</v>
      </c>
      <c r="W79" s="169">
        <f t="shared" si="36"/>
        <v>0</v>
      </c>
      <c r="X79" s="169">
        <f t="shared" si="36"/>
        <v>0</v>
      </c>
      <c r="Y79" s="170">
        <f t="shared" si="35"/>
        <v>0</v>
      </c>
      <c r="Z79" s="680"/>
      <c r="AA79" s="680"/>
      <c r="AB79" s="152"/>
      <c r="AC79" s="680"/>
      <c r="AD79" s="680"/>
      <c r="AE79" s="680"/>
      <c r="AF79" s="680"/>
      <c r="AG79" s="680"/>
      <c r="AH79" s="680"/>
      <c r="AI79" s="680"/>
      <c r="AJ79" s="680"/>
      <c r="AK79" s="680"/>
      <c r="AL79" s="680"/>
      <c r="AM79" s="680"/>
      <c r="AN79" s="680"/>
    </row>
    <row r="80" spans="1:40" ht="15.75" customHeight="1">
      <c r="A80" s="687"/>
      <c r="B80" s="187"/>
      <c r="C80" s="792" t="s">
        <v>906</v>
      </c>
      <c r="D80" s="691"/>
      <c r="E80" s="691"/>
      <c r="F80" s="691"/>
      <c r="G80" s="691"/>
      <c r="H80" s="691"/>
      <c r="I80" s="691"/>
      <c r="J80" s="680"/>
      <c r="K80" s="171"/>
      <c r="L80" s="172"/>
      <c r="M80" s="612"/>
      <c r="N80" s="612"/>
      <c r="O80" s="612"/>
      <c r="P80" s="612"/>
      <c r="Q80" s="612"/>
      <c r="R80" s="190"/>
      <c r="S80" s="190"/>
      <c r="T80" s="190"/>
      <c r="U80" s="190"/>
      <c r="V80" s="190"/>
      <c r="W80" s="190"/>
      <c r="X80" s="190"/>
      <c r="Y80" s="192"/>
      <c r="Z80" s="616" t="s">
        <v>379</v>
      </c>
      <c r="AA80" s="192"/>
      <c r="AB80" s="152"/>
      <c r="AC80" s="807"/>
      <c r="AD80" s="691"/>
      <c r="AE80" s="691"/>
      <c r="AF80" s="691"/>
      <c r="AG80" s="691"/>
      <c r="AH80" s="691"/>
      <c r="AI80" s="691"/>
      <c r="AJ80" s="691"/>
      <c r="AK80" s="691"/>
      <c r="AL80" s="691"/>
      <c r="AM80" s="691"/>
      <c r="AN80" s="680"/>
    </row>
    <row r="81" spans="1:40" ht="23.25" customHeight="1">
      <c r="A81" s="687"/>
      <c r="B81" s="694" t="s">
        <v>948</v>
      </c>
      <c r="C81" s="788" t="s">
        <v>952</v>
      </c>
      <c r="D81" s="690"/>
      <c r="E81" s="690"/>
      <c r="F81" s="690"/>
      <c r="G81" s="690"/>
      <c r="H81" s="690"/>
      <c r="I81" s="690"/>
      <c r="J81" s="679"/>
      <c r="K81" s="681" t="s">
        <v>905</v>
      </c>
      <c r="L81" s="46" t="s">
        <v>44</v>
      </c>
      <c r="M81" s="47">
        <v>0.5</v>
      </c>
      <c r="N81" s="47">
        <v>0.5</v>
      </c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167">
        <f t="shared" ref="Y81:Y86" si="37">SUM(M81:X81)</f>
        <v>1</v>
      </c>
      <c r="Z81" s="709">
        <v>0.2</v>
      </c>
      <c r="AA81" s="764">
        <f>IF(OR(Y82=0,Z81=0),0,(Y82/Y81*Z81))</f>
        <v>0</v>
      </c>
      <c r="AB81" s="152"/>
      <c r="AC81" s="681"/>
      <c r="AD81" s="681"/>
      <c r="AE81" s="681"/>
      <c r="AF81" s="681"/>
      <c r="AG81" s="681"/>
      <c r="AH81" s="681"/>
      <c r="AI81" s="681"/>
      <c r="AJ81" s="681"/>
      <c r="AK81" s="681"/>
      <c r="AL81" s="681"/>
      <c r="AM81" s="681"/>
      <c r="AN81" s="681"/>
    </row>
    <row r="82" spans="1:40" ht="23.25" customHeight="1">
      <c r="A82" s="687"/>
      <c r="B82" s="688"/>
      <c r="C82" s="691"/>
      <c r="D82" s="691"/>
      <c r="E82" s="691"/>
      <c r="F82" s="691"/>
      <c r="G82" s="691"/>
      <c r="H82" s="691"/>
      <c r="I82" s="691"/>
      <c r="J82" s="680"/>
      <c r="K82" s="680"/>
      <c r="L82" s="124" t="s">
        <v>377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70">
        <f t="shared" si="37"/>
        <v>0</v>
      </c>
      <c r="Z82" s="680"/>
      <c r="AA82" s="680"/>
      <c r="AB82" s="152"/>
      <c r="AC82" s="680"/>
      <c r="AD82" s="680"/>
      <c r="AE82" s="680"/>
      <c r="AF82" s="680"/>
      <c r="AG82" s="680"/>
      <c r="AH82" s="680"/>
      <c r="AI82" s="680"/>
      <c r="AJ82" s="680"/>
      <c r="AK82" s="680"/>
      <c r="AL82" s="680"/>
      <c r="AM82" s="680"/>
      <c r="AN82" s="680"/>
    </row>
    <row r="83" spans="1:40" ht="23.25" customHeight="1">
      <c r="A83" s="687"/>
      <c r="B83" s="694" t="s">
        <v>948</v>
      </c>
      <c r="C83" s="788" t="s">
        <v>953</v>
      </c>
      <c r="D83" s="690"/>
      <c r="E83" s="690"/>
      <c r="F83" s="690"/>
      <c r="G83" s="690"/>
      <c r="H83" s="690"/>
      <c r="I83" s="690"/>
      <c r="J83" s="679"/>
      <c r="K83" s="681" t="s">
        <v>905</v>
      </c>
      <c r="L83" s="46" t="s">
        <v>44</v>
      </c>
      <c r="M83" s="47"/>
      <c r="N83" s="47">
        <v>0.5</v>
      </c>
      <c r="O83" s="47">
        <v>0.5</v>
      </c>
      <c r="P83" s="47"/>
      <c r="Q83" s="47"/>
      <c r="R83" s="47"/>
      <c r="S83" s="47"/>
      <c r="T83" s="47"/>
      <c r="U83" s="47"/>
      <c r="V83" s="47"/>
      <c r="W83" s="47"/>
      <c r="X83" s="47"/>
      <c r="Y83" s="167">
        <f t="shared" si="37"/>
        <v>1</v>
      </c>
      <c r="Z83" s="709">
        <v>0.1</v>
      </c>
      <c r="AA83" s="764">
        <f>IF(OR(Y84=0,Z83=0),0,(Y84/Y83*Z83))</f>
        <v>0</v>
      </c>
      <c r="AB83" s="152"/>
      <c r="AC83" s="681"/>
      <c r="AD83" s="681"/>
      <c r="AE83" s="681"/>
      <c r="AF83" s="681"/>
      <c r="AG83" s="681"/>
      <c r="AH83" s="681"/>
      <c r="AI83" s="681"/>
      <c r="AJ83" s="681"/>
      <c r="AK83" s="681"/>
      <c r="AL83" s="681"/>
      <c r="AM83" s="681"/>
      <c r="AN83" s="681"/>
    </row>
    <row r="84" spans="1:40" ht="23.25" customHeight="1">
      <c r="A84" s="687"/>
      <c r="B84" s="688"/>
      <c r="C84" s="691"/>
      <c r="D84" s="691"/>
      <c r="E84" s="691"/>
      <c r="F84" s="691"/>
      <c r="G84" s="691"/>
      <c r="H84" s="691"/>
      <c r="I84" s="691"/>
      <c r="J84" s="680"/>
      <c r="K84" s="680"/>
      <c r="L84" s="124" t="s">
        <v>377</v>
      </c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70">
        <f t="shared" si="37"/>
        <v>0</v>
      </c>
      <c r="Z84" s="680"/>
      <c r="AA84" s="680"/>
      <c r="AB84" s="152"/>
      <c r="AC84" s="680"/>
      <c r="AD84" s="680"/>
      <c r="AE84" s="680"/>
      <c r="AF84" s="680"/>
      <c r="AG84" s="680"/>
      <c r="AH84" s="680"/>
      <c r="AI84" s="680"/>
      <c r="AJ84" s="680"/>
      <c r="AK84" s="680"/>
      <c r="AL84" s="680"/>
      <c r="AM84" s="680"/>
      <c r="AN84" s="680"/>
    </row>
    <row r="85" spans="1:40" ht="23.25" customHeight="1">
      <c r="A85" s="687"/>
      <c r="B85" s="694" t="s">
        <v>948</v>
      </c>
      <c r="C85" s="789" t="s">
        <v>954</v>
      </c>
      <c r="D85" s="690"/>
      <c r="E85" s="690"/>
      <c r="F85" s="690"/>
      <c r="G85" s="690"/>
      <c r="H85" s="690"/>
      <c r="I85" s="690"/>
      <c r="J85" s="679"/>
      <c r="K85" s="686" t="s">
        <v>905</v>
      </c>
      <c r="L85" s="46" t="s">
        <v>44</v>
      </c>
      <c r="M85" s="47">
        <v>0.05</v>
      </c>
      <c r="N85" s="47">
        <v>7.0000000000000007E-2</v>
      </c>
      <c r="O85" s="47">
        <v>0.08</v>
      </c>
      <c r="P85" s="47">
        <v>0.1</v>
      </c>
      <c r="Q85" s="47">
        <v>0.1</v>
      </c>
      <c r="R85" s="47">
        <v>0.1</v>
      </c>
      <c r="S85" s="47">
        <v>0.1</v>
      </c>
      <c r="T85" s="47">
        <v>0.1</v>
      </c>
      <c r="U85" s="47">
        <v>0.08</v>
      </c>
      <c r="V85" s="47">
        <v>0.08</v>
      </c>
      <c r="W85" s="47">
        <v>0.08</v>
      </c>
      <c r="X85" s="47">
        <v>0.06</v>
      </c>
      <c r="Y85" s="167">
        <f t="shared" si="37"/>
        <v>0.99999999999999978</v>
      </c>
      <c r="Z85" s="709">
        <v>0.7</v>
      </c>
      <c r="AA85" s="764">
        <f>IF(OR(Y86=0,Z85=0),0,(Y86/Y85*Z85))</f>
        <v>0</v>
      </c>
      <c r="AB85" s="152"/>
      <c r="AC85" s="681"/>
      <c r="AD85" s="681"/>
      <c r="AE85" s="681"/>
      <c r="AF85" s="681"/>
      <c r="AG85" s="681"/>
      <c r="AH85" s="681"/>
      <c r="AI85" s="681"/>
      <c r="AJ85" s="681"/>
      <c r="AK85" s="681"/>
      <c r="AL85" s="681"/>
      <c r="AM85" s="681"/>
      <c r="AN85" s="681"/>
    </row>
    <row r="86" spans="1:40" ht="23.25" customHeight="1">
      <c r="A86" s="687"/>
      <c r="B86" s="688"/>
      <c r="C86" s="691"/>
      <c r="D86" s="691"/>
      <c r="E86" s="691"/>
      <c r="F86" s="691"/>
      <c r="G86" s="691"/>
      <c r="H86" s="691"/>
      <c r="I86" s="691"/>
      <c r="J86" s="680"/>
      <c r="K86" s="688"/>
      <c r="L86" s="124" t="s">
        <v>377</v>
      </c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70">
        <f t="shared" si="37"/>
        <v>0</v>
      </c>
      <c r="Z86" s="680"/>
      <c r="AA86" s="680"/>
      <c r="AB86" s="152"/>
      <c r="AC86" s="680"/>
      <c r="AD86" s="680"/>
      <c r="AE86" s="680"/>
      <c r="AF86" s="680"/>
      <c r="AG86" s="680"/>
      <c r="AH86" s="680"/>
      <c r="AI86" s="680"/>
      <c r="AJ86" s="680"/>
      <c r="AK86" s="680"/>
      <c r="AL86" s="680"/>
      <c r="AM86" s="680"/>
      <c r="AN86" s="680"/>
    </row>
    <row r="87" spans="1:40" ht="15.75" customHeight="1">
      <c r="A87" s="687"/>
      <c r="B87" s="177"/>
      <c r="C87" s="785" t="s">
        <v>383</v>
      </c>
      <c r="D87" s="690"/>
      <c r="E87" s="690"/>
      <c r="F87" s="690"/>
      <c r="G87" s="690"/>
      <c r="H87" s="690"/>
      <c r="I87" s="690"/>
      <c r="J87" s="679"/>
      <c r="K87" s="177"/>
      <c r="L87" s="178" t="s">
        <v>44</v>
      </c>
      <c r="M87" s="179">
        <f t="shared" ref="M87:X87" si="38">M81*$Z$81+M83*$Z$83+M85*$Z$85</f>
        <v>0.13500000000000001</v>
      </c>
      <c r="N87" s="179">
        <f t="shared" si="38"/>
        <v>0.19900000000000001</v>
      </c>
      <c r="O87" s="179">
        <f t="shared" si="38"/>
        <v>0.106</v>
      </c>
      <c r="P87" s="179">
        <f t="shared" si="38"/>
        <v>6.9999999999999993E-2</v>
      </c>
      <c r="Q87" s="179">
        <f t="shared" si="38"/>
        <v>6.9999999999999993E-2</v>
      </c>
      <c r="R87" s="179">
        <f t="shared" si="38"/>
        <v>6.9999999999999993E-2</v>
      </c>
      <c r="S87" s="179">
        <f t="shared" si="38"/>
        <v>6.9999999999999993E-2</v>
      </c>
      <c r="T87" s="179">
        <f t="shared" si="38"/>
        <v>6.9999999999999993E-2</v>
      </c>
      <c r="U87" s="179">
        <f t="shared" si="38"/>
        <v>5.5999999999999994E-2</v>
      </c>
      <c r="V87" s="179">
        <f t="shared" si="38"/>
        <v>5.5999999999999994E-2</v>
      </c>
      <c r="W87" s="179">
        <f t="shared" si="38"/>
        <v>5.5999999999999994E-2</v>
      </c>
      <c r="X87" s="179">
        <f t="shared" si="38"/>
        <v>4.1999999999999996E-2</v>
      </c>
      <c r="Y87" s="167">
        <v>0</v>
      </c>
      <c r="Z87" s="775">
        <f>SUM(Z81:Z86)</f>
        <v>1</v>
      </c>
      <c r="AA87" s="764">
        <f>IF(OR(Y88=0,Z87=0),0,(Y88/Y87*Z87))</f>
        <v>0</v>
      </c>
      <c r="AB87" s="152"/>
      <c r="AC87" s="689" t="s">
        <v>384</v>
      </c>
      <c r="AD87" s="690"/>
      <c r="AE87" s="690"/>
      <c r="AF87" s="690"/>
      <c r="AG87" s="690"/>
      <c r="AH87" s="690"/>
      <c r="AI87" s="690"/>
      <c r="AJ87" s="690"/>
      <c r="AK87" s="690"/>
      <c r="AL87" s="690"/>
      <c r="AM87" s="690"/>
      <c r="AN87" s="679"/>
    </row>
    <row r="88" spans="1:40" ht="15.75" customHeight="1">
      <c r="A88" s="688"/>
      <c r="B88" s="180"/>
      <c r="C88" s="691"/>
      <c r="D88" s="691"/>
      <c r="E88" s="691"/>
      <c r="F88" s="691"/>
      <c r="G88" s="691"/>
      <c r="H88" s="691"/>
      <c r="I88" s="691"/>
      <c r="J88" s="680"/>
      <c r="K88" s="180"/>
      <c r="L88" s="181" t="s">
        <v>377</v>
      </c>
      <c r="M88" s="183">
        <f t="shared" ref="M88:X88" si="39">M82*$Z$81+M84*$Z$83+M86*$Z$85</f>
        <v>0</v>
      </c>
      <c r="N88" s="183">
        <f t="shared" si="39"/>
        <v>0</v>
      </c>
      <c r="O88" s="183">
        <f t="shared" si="39"/>
        <v>0</v>
      </c>
      <c r="P88" s="183">
        <f t="shared" si="39"/>
        <v>0</v>
      </c>
      <c r="Q88" s="183">
        <f t="shared" si="39"/>
        <v>0</v>
      </c>
      <c r="R88" s="183">
        <f t="shared" si="39"/>
        <v>0</v>
      </c>
      <c r="S88" s="183">
        <f t="shared" si="39"/>
        <v>0</v>
      </c>
      <c r="T88" s="183">
        <f t="shared" si="39"/>
        <v>0</v>
      </c>
      <c r="U88" s="183">
        <f t="shared" si="39"/>
        <v>0</v>
      </c>
      <c r="V88" s="183">
        <f t="shared" si="39"/>
        <v>0</v>
      </c>
      <c r="W88" s="183">
        <f t="shared" si="39"/>
        <v>0</v>
      </c>
      <c r="X88" s="183">
        <f t="shared" si="39"/>
        <v>0</v>
      </c>
      <c r="Y88" s="184">
        <v>0</v>
      </c>
      <c r="Z88" s="680"/>
      <c r="AA88" s="772"/>
      <c r="AB88" s="152"/>
      <c r="AC88" s="691"/>
      <c r="AD88" s="691"/>
      <c r="AE88" s="691"/>
      <c r="AF88" s="691"/>
      <c r="AG88" s="691"/>
      <c r="AH88" s="691"/>
      <c r="AI88" s="691"/>
      <c r="AJ88" s="691"/>
      <c r="AK88" s="691"/>
      <c r="AL88" s="691"/>
      <c r="AM88" s="691"/>
      <c r="AN88" s="680"/>
    </row>
    <row r="89" spans="1:40" ht="29.25" customHeight="1">
      <c r="A89" s="157"/>
      <c r="B89" s="205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</row>
    <row r="90" spans="1:40" ht="29.25" customHeight="1">
      <c r="A90" s="157"/>
      <c r="B90" s="205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spans="1:40" ht="15.75" customHeight="1">
      <c r="A91" s="157"/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spans="1:40" ht="23.25" customHeight="1">
      <c r="A92" s="157"/>
      <c r="B92" s="205"/>
      <c r="C92" s="205"/>
      <c r="D92" s="205"/>
      <c r="E92" s="205"/>
      <c r="F92" s="205"/>
      <c r="G92" s="205"/>
      <c r="H92" s="205"/>
      <c r="I92" s="205"/>
      <c r="J92" s="205"/>
      <c r="K92" s="157"/>
      <c r="L92" s="157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spans="1:40" ht="23.25" customHeight="1">
      <c r="A93" s="157"/>
      <c r="B93" s="205"/>
      <c r="C93" s="205"/>
      <c r="D93" s="205"/>
      <c r="E93" s="205"/>
      <c r="F93" s="205"/>
      <c r="G93" s="205"/>
      <c r="H93" s="205"/>
      <c r="I93" s="205"/>
      <c r="J93" s="205"/>
      <c r="K93" s="157"/>
      <c r="L93" s="157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spans="1:40" ht="23.25" customHeight="1">
      <c r="A94" s="157"/>
      <c r="B94" s="205"/>
      <c r="C94" s="205"/>
      <c r="D94" s="205"/>
      <c r="E94" s="205"/>
      <c r="F94" s="205"/>
      <c r="G94" s="205"/>
      <c r="H94" s="205"/>
      <c r="I94" s="205"/>
      <c r="J94" s="205"/>
      <c r="K94" s="157"/>
      <c r="L94" s="157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7"/>
      <c r="AA94" s="206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spans="1:40" ht="23.25" customHeight="1">
      <c r="A95" s="157"/>
      <c r="B95" s="205"/>
      <c r="C95" s="205"/>
      <c r="D95" s="205"/>
      <c r="E95" s="205"/>
      <c r="F95" s="205"/>
      <c r="G95" s="205"/>
      <c r="H95" s="205"/>
      <c r="I95" s="205"/>
      <c r="J95" s="205"/>
      <c r="K95" s="157"/>
      <c r="L95" s="157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spans="1:40" ht="23.25" customHeight="1">
      <c r="A96" s="157"/>
      <c r="B96" s="205"/>
      <c r="C96" s="205"/>
      <c r="D96" s="205"/>
      <c r="E96" s="205"/>
      <c r="F96" s="205"/>
      <c r="G96" s="205"/>
      <c r="H96" s="205"/>
      <c r="I96" s="205"/>
      <c r="J96" s="205"/>
      <c r="K96" s="157"/>
      <c r="L96" s="157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spans="1:40" ht="23.25" customHeight="1">
      <c r="A97" s="157"/>
      <c r="B97" s="205"/>
      <c r="C97" s="205"/>
      <c r="D97" s="205"/>
      <c r="E97" s="205"/>
      <c r="F97" s="205"/>
      <c r="G97" s="205"/>
      <c r="H97" s="205"/>
      <c r="I97" s="205"/>
      <c r="J97" s="205"/>
      <c r="K97" s="157"/>
      <c r="L97" s="157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ht="15.75" customHeight="1">
      <c r="A98" s="157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157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spans="1:40" ht="15.75" customHeight="1">
      <c r="A99" s="157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157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spans="1:40" ht="15.75" customHeight="1">
      <c r="A100" s="157"/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spans="1:40" ht="15.75" customHeight="1">
      <c r="A101" s="157"/>
      <c r="B101" s="157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spans="1:40" ht="15.75" customHeight="1">
      <c r="A102" s="157"/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spans="1:40" ht="15.75" customHeight="1">
      <c r="A103" s="157"/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spans="1:40" ht="15.75" customHeight="1">
      <c r="A104" s="157"/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spans="1:40" ht="15.75" customHeight="1">
      <c r="A105" s="157"/>
      <c r="B105" s="15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spans="1:40" ht="15.75" customHeight="1">
      <c r="A106" s="157"/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spans="1:40" ht="15.75" customHeight="1">
      <c r="A107" s="157"/>
      <c r="B107" s="15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spans="1:40" ht="15.75" customHeight="1">
      <c r="A108" s="157"/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spans="1:40" ht="15.75" customHeight="1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spans="1:40" ht="15.75" customHeight="1">
      <c r="A110" s="157"/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spans="1:40" ht="15.75" customHeight="1">
      <c r="A111" s="157"/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spans="1:40" ht="15.75" customHeight="1">
      <c r="A112" s="157"/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spans="1:40" ht="15.75" customHeight="1">
      <c r="A113" s="157"/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spans="1:40" ht="15.75" customHeight="1">
      <c r="A114" s="157"/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spans="1:40" ht="15.75" customHeight="1">
      <c r="A115" s="157"/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spans="1:40" ht="15.75" customHeight="1">
      <c r="A116" s="157"/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spans="1:40" ht="15.75" customHeight="1">
      <c r="A117" s="157"/>
      <c r="B117" s="157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spans="1:40" ht="15.75" customHeight="1">
      <c r="A118" s="157"/>
      <c r="B118" s="157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spans="1:40" ht="15.75" customHeight="1">
      <c r="A119" s="157"/>
      <c r="B119" s="15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spans="1:40" ht="15.75" customHeight="1">
      <c r="A120" s="157"/>
      <c r="B120" s="15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spans="1:40" ht="15.75" customHeight="1">
      <c r="A121" s="157"/>
      <c r="B121" s="157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spans="1:40" ht="15.75" customHeight="1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spans="1:40" ht="15.75" customHeight="1">
      <c r="A123" s="157"/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spans="1:40" ht="15.75" customHeight="1">
      <c r="A124" s="15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15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15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157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157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15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15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157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157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15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15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157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157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15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157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157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157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15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157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157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157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157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157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157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157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157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157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157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157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157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157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157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157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157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157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157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157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157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157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157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157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157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157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157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157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157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157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157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157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157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157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157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157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157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157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157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157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157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157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157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157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157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157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157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157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157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157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157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157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157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157"/>
      <c r="B228" s="157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15.75" customHeight="1">
      <c r="A229" s="157"/>
      <c r="B229" s="157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15.75" customHeight="1">
      <c r="A230" s="157"/>
      <c r="B230" s="157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15.75" customHeight="1">
      <c r="A231" s="157"/>
      <c r="B231" s="157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15.75" customHeight="1">
      <c r="A232" s="157"/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15.75" customHeight="1">
      <c r="A233" s="157"/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15.75" customHeight="1">
      <c r="A234" s="157"/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15.75" customHeight="1">
      <c r="A235" s="157"/>
      <c r="B235" s="157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15.75" customHeight="1">
      <c r="A236" s="157"/>
      <c r="B236" s="157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15.75" customHeight="1">
      <c r="A237" s="157"/>
      <c r="B237" s="157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15.75" customHeight="1">
      <c r="A238" s="157"/>
      <c r="B238" s="157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15.75" customHeight="1">
      <c r="A239" s="157"/>
      <c r="B239" s="157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15.75" customHeight="1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spans="1:40" ht="15.75" customHeight="1">
      <c r="A241" s="157"/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</row>
    <row r="242" spans="1:40" ht="15.75" customHeight="1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</row>
    <row r="243" spans="1:40" ht="15.75" customHeight="1">
      <c r="A243" s="157"/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</row>
    <row r="244" spans="1:40" ht="15.75" customHeight="1">
      <c r="A244" s="157"/>
      <c r="B244" s="157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</row>
    <row r="245" spans="1:40" ht="15.75" customHeight="1">
      <c r="A245" s="157"/>
      <c r="B245" s="157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</row>
    <row r="246" spans="1:40" ht="15.75" customHeight="1">
      <c r="A246" s="157"/>
      <c r="B246" s="157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</row>
    <row r="247" spans="1:40" ht="15.75" customHeight="1">
      <c r="A247" s="157"/>
      <c r="B247" s="157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</row>
    <row r="248" spans="1:40" ht="15.75" customHeight="1">
      <c r="A248" s="157"/>
      <c r="B248" s="157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</row>
    <row r="249" spans="1:40" ht="15.75" customHeight="1">
      <c r="A249" s="157"/>
      <c r="B249" s="157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</row>
    <row r="250" spans="1:40" ht="15.75" customHeight="1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</row>
    <row r="251" spans="1:40" ht="15.75" customHeight="1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</row>
    <row r="252" spans="1:40" ht="15.75" customHeight="1">
      <c r="A252" s="157"/>
      <c r="B252" s="157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</row>
    <row r="253" spans="1:40" ht="15.75" customHeight="1">
      <c r="A253" s="157"/>
      <c r="B253" s="157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</row>
    <row r="254" spans="1:40" ht="15.75" customHeight="1">
      <c r="A254" s="157"/>
      <c r="B254" s="157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</row>
    <row r="255" spans="1:40" ht="15.75" customHeight="1">
      <c r="A255" s="157"/>
      <c r="B255" s="157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</row>
    <row r="256" spans="1:40" ht="15.75" customHeight="1">
      <c r="A256" s="157"/>
      <c r="B256" s="157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</row>
    <row r="257" spans="1:40" ht="15.75" customHeight="1">
      <c r="A257" s="157"/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</row>
    <row r="258" spans="1:40" ht="15.75" customHeight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</row>
    <row r="259" spans="1:40" ht="15.75" customHeight="1">
      <c r="A259" s="157"/>
      <c r="B259" s="157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</row>
    <row r="260" spans="1:40" ht="15.75" customHeight="1">
      <c r="A260" s="157"/>
      <c r="B260" s="157"/>
      <c r="C260" s="157"/>
      <c r="D260" s="157"/>
      <c r="E260" s="157"/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</row>
    <row r="261" spans="1:40" ht="15.75" customHeight="1">
      <c r="A261" s="157"/>
      <c r="B261" s="157"/>
      <c r="C261" s="157"/>
      <c r="D261" s="157"/>
      <c r="E261" s="157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</row>
    <row r="262" spans="1:40" ht="15.75" customHeight="1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</row>
    <row r="263" spans="1:40" ht="15.75" customHeight="1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</row>
    <row r="264" spans="1:40" ht="15.75" customHeight="1">
      <c r="A264" s="157"/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</row>
    <row r="265" spans="1:40" ht="15.75" customHeight="1">
      <c r="A265" s="157"/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</row>
    <row r="266" spans="1:40" ht="15.75" customHeight="1">
      <c r="A266" s="157"/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</row>
    <row r="267" spans="1:40" ht="15.75" customHeight="1">
      <c r="A267" s="157"/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</row>
    <row r="268" spans="1:40" ht="15.75" customHeight="1">
      <c r="A268" s="157"/>
      <c r="B268" s="157"/>
      <c r="C268" s="157"/>
      <c r="D268" s="157"/>
      <c r="E268" s="157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</row>
    <row r="269" spans="1:40" ht="15.75" customHeight="1">
      <c r="A269" s="157"/>
      <c r="B269" s="157"/>
      <c r="C269" s="157"/>
      <c r="D269" s="157"/>
      <c r="E269" s="157"/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</row>
    <row r="270" spans="1:40" ht="15.75" customHeight="1">
      <c r="A270" s="157"/>
      <c r="B270" s="157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</row>
    <row r="271" spans="1:40" ht="15.75" customHeight="1">
      <c r="A271" s="157"/>
      <c r="B271" s="157"/>
      <c r="C271" s="157"/>
      <c r="D271" s="157"/>
      <c r="E271" s="157"/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</row>
    <row r="272" spans="1:40" ht="15.75" customHeight="1">
      <c r="A272" s="157"/>
      <c r="B272" s="157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</row>
    <row r="273" spans="1:40" ht="15.75" customHeight="1">
      <c r="A273" s="157"/>
      <c r="B273" s="157"/>
      <c r="C273" s="157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</row>
    <row r="274" spans="1:40" ht="15.75" customHeight="1">
      <c r="A274" s="157"/>
      <c r="B274" s="157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</row>
    <row r="275" spans="1:40" ht="15.75" customHeight="1">
      <c r="A275" s="157"/>
      <c r="B275" s="157"/>
      <c r="C275" s="157"/>
      <c r="D275" s="157"/>
      <c r="E275" s="157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</row>
    <row r="276" spans="1:40" ht="15.75" customHeight="1">
      <c r="A276" s="157"/>
      <c r="B276" s="157"/>
      <c r="C276" s="157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</row>
    <row r="277" spans="1:40" ht="15.75" customHeight="1">
      <c r="A277" s="157"/>
      <c r="B277" s="157"/>
      <c r="C277" s="157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</row>
    <row r="278" spans="1:40" ht="15.75" customHeight="1">
      <c r="A278" s="157"/>
      <c r="B278" s="157"/>
      <c r="C278" s="157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</row>
    <row r="279" spans="1:40" ht="15.75" customHeight="1">
      <c r="A279" s="157"/>
      <c r="B279" s="157"/>
      <c r="C279" s="157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</row>
    <row r="280" spans="1:40" ht="15.75" customHeight="1">
      <c r="A280" s="157"/>
      <c r="B280" s="157"/>
      <c r="C280" s="157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</row>
    <row r="281" spans="1:40" ht="15.75" customHeight="1">
      <c r="A281" s="157"/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</row>
    <row r="282" spans="1:40" ht="15.75" customHeight="1">
      <c r="A282" s="157"/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</row>
    <row r="283" spans="1:40" ht="15.75" customHeight="1">
      <c r="A283" s="157"/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</row>
    <row r="284" spans="1:40" ht="15.75" customHeight="1">
      <c r="A284" s="157"/>
      <c r="B284" s="15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</row>
    <row r="285" spans="1:40" ht="15.75" customHeight="1">
      <c r="A285" s="157"/>
      <c r="B285" s="157"/>
      <c r="C285" s="157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</row>
    <row r="286" spans="1:40" ht="15.75" customHeight="1">
      <c r="A286" s="157"/>
      <c r="B286" s="157"/>
      <c r="C286" s="157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</row>
    <row r="287" spans="1:40" ht="15.75" customHeight="1">
      <c r="A287" s="157"/>
      <c r="B287" s="157"/>
      <c r="C287" s="157"/>
      <c r="D287" s="157"/>
      <c r="E287" s="157"/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</row>
    <row r="288" spans="1:40" ht="15.75" customHeight="1">
      <c r="A288" s="157"/>
      <c r="B288" s="157"/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</row>
    <row r="289" spans="1:40" ht="15.75" customHeight="1">
      <c r="A289" s="157"/>
      <c r="B289" s="157"/>
      <c r="C289" s="157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</row>
    <row r="290" spans="1:40" ht="15.75" customHeight="1">
      <c r="A290" s="157"/>
      <c r="B290" s="157"/>
      <c r="C290" s="157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</row>
    <row r="291" spans="1:40" ht="15.75" customHeight="1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</row>
    <row r="292" spans="1:40" ht="15.75" customHeight="1">
      <c r="A292" s="157"/>
      <c r="B292" s="157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</row>
    <row r="293" spans="1:40" ht="15.75" customHeight="1">
      <c r="A293" s="157"/>
      <c r="B293" s="157"/>
      <c r="C293" s="157"/>
      <c r="D293" s="157"/>
      <c r="E293" s="157"/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</row>
    <row r="294" spans="1:40" ht="15.75" customHeight="1">
      <c r="A294" s="157"/>
      <c r="B294" s="157"/>
      <c r="C294" s="157"/>
      <c r="D294" s="157"/>
      <c r="E294" s="157"/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</row>
    <row r="295" spans="1:40" ht="15.75" customHeight="1">
      <c r="A295" s="157"/>
      <c r="B295" s="157"/>
      <c r="C295" s="157"/>
      <c r="D295" s="157"/>
      <c r="E295" s="157"/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</row>
    <row r="296" spans="1:40" ht="15.75" customHeight="1">
      <c r="A296" s="157"/>
      <c r="B296" s="157"/>
      <c r="C296" s="157"/>
      <c r="D296" s="157"/>
      <c r="E296" s="157"/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  <c r="AA296" s="157"/>
      <c r="AB296" s="157"/>
      <c r="AC296" s="157"/>
      <c r="AD296" s="157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</row>
    <row r="297" spans="1:40" ht="15.75" customHeight="1">
      <c r="A297" s="157"/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</row>
    <row r="298" spans="1:40" ht="15.75" customHeight="1">
      <c r="A298" s="157"/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</row>
    <row r="299" spans="1:40" ht="15.75" customHeight="1">
      <c r="A299" s="157"/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</row>
    <row r="300" spans="1:40" ht="15.75" customHeight="1">
      <c r="A300" s="157"/>
      <c r="B300" s="157"/>
      <c r="C300" s="157"/>
      <c r="D300" s="157"/>
      <c r="E300" s="157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</row>
    <row r="301" spans="1:40" ht="15.75" customHeight="1">
      <c r="A301" s="216"/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</row>
    <row r="302" spans="1:40" ht="15.75" customHeight="1">
      <c r="A302" s="216"/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</row>
    <row r="303" spans="1:40" ht="15.75" customHeight="1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</row>
    <row r="304" spans="1:40" ht="15.75" customHeight="1">
      <c r="A304" s="216"/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</row>
    <row r="305" spans="1:40" ht="15.75" customHeight="1">
      <c r="A305" s="216"/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</row>
    <row r="306" spans="1:40" ht="15.75" customHeight="1">
      <c r="A306" s="216"/>
      <c r="B306" s="216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</row>
    <row r="307" spans="1:40" ht="15.75" customHeight="1">
      <c r="A307" s="216"/>
      <c r="B307" s="216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</row>
    <row r="308" spans="1:40" ht="15.75" customHeight="1">
      <c r="A308" s="216"/>
      <c r="B308" s="216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</row>
    <row r="309" spans="1:40" ht="15.75" customHeight="1">
      <c r="A309" s="216"/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</row>
    <row r="310" spans="1:40" ht="15.75" customHeight="1">
      <c r="A310" s="216"/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</row>
    <row r="311" spans="1:40" ht="15.75" customHeight="1">
      <c r="A311" s="216"/>
      <c r="B311" s="216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</row>
    <row r="312" spans="1:40" ht="15.75" customHeight="1">
      <c r="A312" s="216"/>
      <c r="B312" s="216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</row>
    <row r="313" spans="1:40" ht="15.75" customHeight="1">
      <c r="A313" s="216"/>
      <c r="B313" s="216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</row>
    <row r="314" spans="1:40" ht="15.75" customHeight="1">
      <c r="A314" s="216"/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</row>
    <row r="315" spans="1:40" ht="15.75" customHeight="1">
      <c r="A315" s="216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</row>
    <row r="316" spans="1:40" ht="15.75" customHeight="1">
      <c r="A316" s="216"/>
      <c r="B316" s="216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</row>
    <row r="317" spans="1:40" ht="15.75" customHeight="1">
      <c r="A317" s="216"/>
      <c r="B317" s="216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</row>
    <row r="318" spans="1:40" ht="15.75" customHeight="1">
      <c r="A318" s="216"/>
      <c r="B318" s="216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</row>
    <row r="319" spans="1:40" ht="15.75" customHeight="1">
      <c r="A319" s="216"/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</row>
    <row r="320" spans="1:40" ht="15.75" customHeight="1">
      <c r="A320" s="216"/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</row>
    <row r="321" spans="1:40" ht="15.75" customHeight="1">
      <c r="A321" s="216"/>
      <c r="B321" s="216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</row>
    <row r="322" spans="1:40" ht="15.75" customHeight="1">
      <c r="A322" s="216"/>
      <c r="B322" s="216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</row>
    <row r="323" spans="1:40" ht="15.75" customHeight="1">
      <c r="A323" s="216"/>
      <c r="B323" s="216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</row>
    <row r="324" spans="1:40" ht="15.75" customHeight="1">
      <c r="A324" s="216"/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</row>
    <row r="325" spans="1:40" ht="15.75" customHeight="1">
      <c r="A325" s="216"/>
      <c r="B325" s="216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</row>
    <row r="326" spans="1:40" ht="15.75" customHeight="1">
      <c r="A326" s="216"/>
      <c r="B326" s="216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</row>
    <row r="327" spans="1:40" ht="15.75" customHeight="1">
      <c r="A327" s="216"/>
      <c r="B327" s="216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</row>
    <row r="328" spans="1:40" ht="15.75" customHeight="1">
      <c r="A328" s="216"/>
      <c r="B328" s="216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</row>
    <row r="329" spans="1:40" ht="15.75" customHeight="1">
      <c r="A329" s="216"/>
      <c r="B329" s="216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</row>
    <row r="330" spans="1:40" ht="15.75" customHeight="1">
      <c r="A330" s="216"/>
      <c r="B330" s="216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</row>
    <row r="331" spans="1:40" ht="15.75" customHeight="1">
      <c r="A331" s="216"/>
      <c r="B331" s="216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</row>
    <row r="332" spans="1:40" ht="15.75" customHeight="1">
      <c r="A332" s="216"/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</row>
    <row r="333" spans="1:40" ht="15.75" customHeight="1">
      <c r="A333" s="216"/>
      <c r="B333" s="216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</row>
    <row r="334" spans="1:40" ht="15.75" customHeight="1">
      <c r="A334" s="216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</row>
    <row r="335" spans="1:40" ht="15.75" customHeight="1">
      <c r="A335" s="216"/>
      <c r="B335" s="216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</row>
    <row r="336" spans="1:40" ht="15.75" customHeight="1">
      <c r="A336" s="216"/>
      <c r="B336" s="216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</row>
    <row r="337" spans="1:40" ht="15.75" customHeight="1">
      <c r="A337" s="216"/>
      <c r="B337" s="216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</row>
    <row r="338" spans="1:40" ht="15.75" customHeight="1">
      <c r="A338" s="216"/>
      <c r="B338" s="216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</row>
    <row r="339" spans="1:40" ht="15.75" customHeight="1">
      <c r="A339" s="216"/>
      <c r="B339" s="216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</row>
    <row r="340" spans="1:40" ht="15.75" customHeight="1">
      <c r="A340" s="216"/>
      <c r="B340" s="216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</row>
    <row r="341" spans="1:40" ht="15.75" customHeight="1">
      <c r="A341" s="216"/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</row>
    <row r="342" spans="1:40" ht="15.75" customHeight="1">
      <c r="A342" s="216"/>
      <c r="B342" s="216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</row>
    <row r="343" spans="1:40" ht="15.75" customHeight="1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</row>
    <row r="344" spans="1:40" ht="15.75" customHeight="1">
      <c r="A344" s="216"/>
      <c r="B344" s="216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</row>
    <row r="345" spans="1:40" ht="15.75" customHeight="1">
      <c r="A345" s="216"/>
      <c r="B345" s="216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</row>
    <row r="346" spans="1:40" ht="15.75" customHeight="1">
      <c r="A346" s="216"/>
      <c r="B346" s="216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</row>
    <row r="347" spans="1:40" ht="15.75" customHeight="1">
      <c r="A347" s="216"/>
      <c r="B347" s="216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</row>
    <row r="348" spans="1:40" ht="15.75" customHeight="1">
      <c r="A348" s="216"/>
      <c r="B348" s="216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</row>
    <row r="349" spans="1:40" ht="15.75" customHeight="1">
      <c r="A349" s="216"/>
      <c r="B349" s="216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</row>
    <row r="350" spans="1:40" ht="15.75" customHeight="1">
      <c r="A350" s="216"/>
      <c r="B350" s="216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</row>
    <row r="351" spans="1:40" ht="15.75" customHeight="1">
      <c r="A351" s="216"/>
      <c r="B351" s="216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</row>
    <row r="352" spans="1:40" ht="15.75" customHeight="1">
      <c r="A352" s="216"/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</row>
    <row r="353" spans="1:40" ht="15.75" customHeight="1">
      <c r="A353" s="216"/>
      <c r="B353" s="216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</row>
    <row r="354" spans="1:40" ht="15.75" customHeight="1">
      <c r="A354" s="216"/>
      <c r="B354" s="216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</row>
    <row r="355" spans="1:40" ht="15.75" customHeight="1">
      <c r="A355" s="216"/>
      <c r="B355" s="216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</row>
    <row r="356" spans="1:40" ht="15.75" customHeight="1">
      <c r="A356" s="216"/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</row>
    <row r="357" spans="1:40" ht="15.75" customHeight="1">
      <c r="A357" s="216"/>
      <c r="B357" s="216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</row>
    <row r="358" spans="1:40" ht="15.75" customHeight="1">
      <c r="A358" s="216"/>
      <c r="B358" s="216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</row>
    <row r="359" spans="1:40" ht="15.75" customHeight="1">
      <c r="A359" s="216"/>
      <c r="B359" s="216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</row>
    <row r="360" spans="1:40" ht="15.75" customHeight="1">
      <c r="A360" s="216"/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</row>
    <row r="361" spans="1:40" ht="15.75" customHeight="1">
      <c r="A361" s="216"/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</row>
    <row r="362" spans="1:40" ht="15.75" customHeight="1">
      <c r="A362" s="216"/>
      <c r="B362" s="216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</row>
    <row r="363" spans="1:40" ht="15.75" customHeight="1">
      <c r="A363" s="216"/>
      <c r="B363" s="216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</row>
    <row r="364" spans="1:40" ht="15.75" customHeight="1">
      <c r="A364" s="216"/>
      <c r="B364" s="216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</row>
    <row r="365" spans="1:40" ht="15.75" customHeight="1">
      <c r="A365" s="216"/>
      <c r="B365" s="216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</row>
    <row r="366" spans="1:40" ht="15.75" customHeight="1">
      <c r="A366" s="216"/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</row>
    <row r="367" spans="1:40" ht="15.75" customHeight="1">
      <c r="A367" s="216"/>
      <c r="B367" s="216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</row>
    <row r="368" spans="1:40" ht="15.75" customHeight="1">
      <c r="A368" s="216"/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</row>
    <row r="369" spans="1:40" ht="15.75" customHeight="1">
      <c r="A369" s="216"/>
      <c r="B369" s="216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</row>
    <row r="370" spans="1:40" ht="15.75" customHeight="1">
      <c r="A370" s="216"/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</row>
    <row r="371" spans="1:40" ht="15.75" customHeight="1">
      <c r="A371" s="216"/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</row>
    <row r="372" spans="1:40" ht="15.75" customHeight="1">
      <c r="A372" s="216"/>
      <c r="B372" s="216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</row>
    <row r="373" spans="1:40" ht="15.75" customHeight="1">
      <c r="A373" s="216"/>
      <c r="B373" s="216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</row>
    <row r="374" spans="1:40" ht="15.75" customHeight="1">
      <c r="A374" s="216"/>
      <c r="B374" s="216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</row>
    <row r="375" spans="1:40" ht="15.75" customHeight="1">
      <c r="A375" s="216"/>
      <c r="B375" s="21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</row>
    <row r="376" spans="1:40" ht="15.75" customHeight="1">
      <c r="A376" s="216"/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</row>
    <row r="377" spans="1:40" ht="15.75" customHeight="1">
      <c r="A377" s="216"/>
      <c r="B377" s="216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</row>
    <row r="378" spans="1:40" ht="15.75" customHeight="1">
      <c r="A378" s="216"/>
      <c r="B378" s="216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</row>
    <row r="379" spans="1:40" ht="15.75" customHeight="1">
      <c r="A379" s="216"/>
      <c r="B379" s="216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</row>
    <row r="380" spans="1:40" ht="15.75" customHeight="1">
      <c r="A380" s="216"/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</row>
    <row r="381" spans="1:40" ht="15.75" customHeight="1">
      <c r="A381" s="216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</row>
    <row r="382" spans="1:40" ht="15.75" customHeight="1">
      <c r="A382" s="216"/>
      <c r="B382" s="216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</row>
    <row r="383" spans="1:40" ht="15.75" customHeight="1">
      <c r="A383" s="216"/>
      <c r="B383" s="216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</row>
    <row r="384" spans="1:40" ht="15.75" customHeight="1">
      <c r="A384" s="216"/>
      <c r="B384" s="216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</row>
    <row r="385" spans="1:40" ht="15.75" customHeight="1">
      <c r="A385" s="216"/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</row>
    <row r="386" spans="1:40" ht="15.75" customHeight="1">
      <c r="A386" s="216"/>
      <c r="B386" s="216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</row>
    <row r="387" spans="1:40" ht="15.75" customHeight="1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</row>
    <row r="388" spans="1:40" ht="15.75" customHeight="1">
      <c r="A388" s="216"/>
      <c r="B388" s="216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</row>
    <row r="389" spans="1:40" ht="15.75" customHeight="1">
      <c r="A389" s="216"/>
      <c r="B389" s="216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</row>
    <row r="390" spans="1:40" ht="15.75" customHeight="1">
      <c r="A390" s="216"/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</row>
    <row r="391" spans="1:40" ht="15.75" customHeight="1">
      <c r="A391" s="216"/>
      <c r="B391" s="216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</row>
    <row r="392" spans="1:40" ht="15.75" customHeight="1">
      <c r="A392" s="216"/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</row>
    <row r="393" spans="1:40" ht="15.75" customHeight="1">
      <c r="A393" s="216"/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</row>
    <row r="394" spans="1:40" ht="15.75" customHeight="1">
      <c r="A394" s="216"/>
      <c r="B394" s="216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</row>
    <row r="395" spans="1:40" ht="15.75" customHeight="1">
      <c r="A395" s="216"/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</row>
    <row r="396" spans="1:40" ht="15.75" customHeight="1">
      <c r="A396" s="216"/>
      <c r="B396" s="216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</row>
    <row r="397" spans="1:40" ht="15.75" customHeight="1">
      <c r="A397" s="216"/>
      <c r="B397" s="216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</row>
    <row r="398" spans="1:40" ht="15.75" customHeight="1">
      <c r="A398" s="216"/>
      <c r="B398" s="216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</row>
    <row r="399" spans="1:40" ht="15.75" customHeight="1">
      <c r="A399" s="216"/>
      <c r="B399" s="216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</row>
    <row r="400" spans="1:40" ht="15.75" customHeight="1">
      <c r="A400" s="216"/>
      <c r="B400" s="216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</row>
    <row r="401" spans="1:40" ht="15.75" customHeight="1">
      <c r="A401" s="216"/>
      <c r="B401" s="216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</row>
    <row r="402" spans="1:40" ht="15.75" customHeight="1">
      <c r="A402" s="216"/>
      <c r="B402" s="216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</row>
    <row r="403" spans="1:40" ht="15.75" customHeight="1">
      <c r="A403" s="216"/>
      <c r="B403" s="216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</row>
    <row r="404" spans="1:40" ht="15.75" customHeight="1">
      <c r="A404" s="216"/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</row>
    <row r="405" spans="1:40" ht="15.75" customHeight="1">
      <c r="A405" s="216"/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</row>
    <row r="406" spans="1:40" ht="15.75" customHeight="1">
      <c r="A406" s="216"/>
      <c r="B406" s="216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</row>
    <row r="407" spans="1:40" ht="15.75" customHeight="1">
      <c r="A407" s="216"/>
      <c r="B407" s="216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</row>
    <row r="408" spans="1:40" ht="15.75" customHeight="1">
      <c r="A408" s="216"/>
      <c r="B408" s="216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</row>
    <row r="409" spans="1:40" ht="15.75" customHeight="1">
      <c r="A409" s="216"/>
      <c r="B409" s="216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</row>
    <row r="410" spans="1:40" ht="15.75" customHeight="1">
      <c r="A410" s="216"/>
      <c r="B410" s="216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</row>
    <row r="411" spans="1:40" ht="15.75" customHeight="1">
      <c r="A411" s="216"/>
      <c r="B411" s="216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</row>
    <row r="412" spans="1:40" ht="15.75" customHeight="1">
      <c r="A412" s="216"/>
      <c r="B412" s="216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</row>
    <row r="413" spans="1:40" ht="15.75" customHeight="1">
      <c r="A413" s="216"/>
      <c r="B413" s="216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</row>
    <row r="414" spans="1:40" ht="15.75" customHeight="1">
      <c r="A414" s="216"/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</row>
    <row r="415" spans="1:40" ht="15.75" customHeight="1">
      <c r="A415" s="216"/>
      <c r="B415" s="216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</row>
    <row r="416" spans="1:40" ht="15.75" customHeight="1">
      <c r="A416" s="216"/>
      <c r="B416" s="216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</row>
    <row r="417" spans="1:40" ht="15.75" customHeight="1">
      <c r="A417" s="216"/>
      <c r="B417" s="216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</row>
    <row r="418" spans="1:40" ht="15.75" customHeight="1">
      <c r="A418" s="216"/>
      <c r="B418" s="216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</row>
    <row r="419" spans="1:40" ht="15.75" customHeight="1">
      <c r="A419" s="216"/>
      <c r="B419" s="216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</row>
    <row r="420" spans="1:40" ht="15.75" customHeight="1">
      <c r="A420" s="216"/>
      <c r="B420" s="216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</row>
    <row r="421" spans="1:40" ht="15.75" customHeight="1">
      <c r="A421" s="216"/>
      <c r="B421" s="216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</row>
    <row r="422" spans="1:40" ht="15.75" customHeight="1">
      <c r="A422" s="216"/>
      <c r="B422" s="216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</row>
    <row r="423" spans="1:40" ht="15.75" customHeight="1">
      <c r="A423" s="216"/>
      <c r="B423" s="216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</row>
    <row r="424" spans="1:40" ht="15.75" customHeight="1">
      <c r="A424" s="216"/>
      <c r="B424" s="216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</row>
    <row r="425" spans="1:40" ht="15.75" customHeight="1">
      <c r="A425" s="216"/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</row>
    <row r="426" spans="1:40" ht="15.75" customHeight="1">
      <c r="A426" s="216"/>
      <c r="B426" s="216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</row>
    <row r="427" spans="1:40" ht="15.75" customHeight="1">
      <c r="A427" s="216"/>
      <c r="B427" s="216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</row>
    <row r="428" spans="1:40" ht="15.75" customHeight="1">
      <c r="A428" s="216"/>
      <c r="B428" s="216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</row>
    <row r="429" spans="1:40" ht="15.75" customHeight="1">
      <c r="A429" s="216"/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</row>
    <row r="430" spans="1:40" ht="15.75" customHeight="1">
      <c r="A430" s="216"/>
      <c r="B430" s="216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</row>
    <row r="431" spans="1:40" ht="15.75" customHeight="1">
      <c r="A431" s="216"/>
      <c r="B431" s="216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</row>
    <row r="432" spans="1:40" ht="15.75" customHeight="1">
      <c r="A432" s="216"/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</row>
    <row r="433" spans="1:40" ht="15.75" customHeight="1">
      <c r="A433" s="216"/>
      <c r="B433" s="216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</row>
    <row r="434" spans="1:40" ht="15.75" customHeight="1">
      <c r="A434" s="216"/>
      <c r="B434" s="216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</row>
    <row r="435" spans="1:40" ht="15.75" customHeight="1">
      <c r="A435" s="216"/>
      <c r="B435" s="216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</row>
    <row r="436" spans="1:40" ht="15.75" customHeight="1">
      <c r="A436" s="216"/>
      <c r="B436" s="216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</row>
    <row r="437" spans="1:40" ht="15.75" customHeight="1">
      <c r="A437" s="216"/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</row>
    <row r="438" spans="1:40" ht="15.75" customHeight="1">
      <c r="A438" s="216"/>
      <c r="B438" s="216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</row>
    <row r="439" spans="1:40" ht="15.75" customHeight="1">
      <c r="A439" s="216"/>
      <c r="B439" s="216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</row>
    <row r="440" spans="1:40" ht="15.75" customHeight="1">
      <c r="A440" s="216"/>
      <c r="B440" s="216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</row>
    <row r="441" spans="1:40" ht="15.75" customHeight="1">
      <c r="A441" s="216"/>
      <c r="B441" s="216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</row>
    <row r="442" spans="1:40" ht="15.75" customHeight="1">
      <c r="A442" s="216"/>
      <c r="B442" s="216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</row>
    <row r="443" spans="1:40" ht="15.75" customHeight="1">
      <c r="A443" s="216"/>
      <c r="B443" s="216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</row>
    <row r="444" spans="1:40" ht="15.75" customHeight="1">
      <c r="A444" s="216"/>
      <c r="B444" s="216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</row>
    <row r="445" spans="1:40" ht="15.75" customHeight="1">
      <c r="A445" s="216"/>
      <c r="B445" s="216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</row>
    <row r="446" spans="1:40" ht="15.75" customHeight="1">
      <c r="A446" s="216"/>
      <c r="B446" s="216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</row>
    <row r="447" spans="1:40" ht="15.75" customHeight="1">
      <c r="A447" s="216"/>
      <c r="B447" s="216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</row>
    <row r="448" spans="1:40" ht="15.75" customHeight="1">
      <c r="A448" s="216"/>
      <c r="B448" s="216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</row>
    <row r="449" spans="1:40" ht="15.75" customHeight="1">
      <c r="A449" s="216"/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</row>
    <row r="450" spans="1:40" ht="15.75" customHeight="1">
      <c r="A450" s="216"/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</row>
    <row r="451" spans="1:40" ht="15.75" customHeight="1">
      <c r="A451" s="216"/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</row>
    <row r="452" spans="1:40" ht="15.75" customHeight="1">
      <c r="A452" s="216"/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</row>
    <row r="453" spans="1:40" ht="15.75" customHeight="1">
      <c r="A453" s="216"/>
      <c r="B453" s="216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</row>
    <row r="454" spans="1:40" ht="15.75" customHeight="1">
      <c r="A454" s="216"/>
      <c r="B454" s="216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</row>
    <row r="455" spans="1:40" ht="15.75" customHeight="1">
      <c r="A455" s="216"/>
      <c r="B455" s="216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</row>
    <row r="456" spans="1:40" ht="15.75" customHeight="1">
      <c r="A456" s="216"/>
      <c r="B456" s="216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</row>
    <row r="457" spans="1:40" ht="15.75" customHeight="1">
      <c r="A457" s="216"/>
      <c r="B457" s="216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</row>
    <row r="458" spans="1:40" ht="15.75" customHeight="1">
      <c r="A458" s="216"/>
      <c r="B458" s="216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</row>
    <row r="459" spans="1:40" ht="15.75" customHeight="1">
      <c r="A459" s="216"/>
      <c r="B459" s="216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</row>
    <row r="460" spans="1:40" ht="15.75" customHeight="1">
      <c r="A460" s="216"/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</row>
    <row r="461" spans="1:40" ht="15.75" customHeight="1">
      <c r="A461" s="216"/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</row>
    <row r="462" spans="1:40" ht="15.75" customHeight="1">
      <c r="A462" s="216"/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</row>
    <row r="463" spans="1:40" ht="15.75" customHeight="1">
      <c r="A463" s="216"/>
      <c r="B463" s="216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</row>
    <row r="464" spans="1:40" ht="15.75" customHeight="1">
      <c r="A464" s="216"/>
      <c r="B464" s="216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</row>
    <row r="465" spans="1:40" ht="15.75" customHeight="1">
      <c r="A465" s="216"/>
      <c r="B465" s="216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</row>
    <row r="466" spans="1:40" ht="15.75" customHeight="1">
      <c r="A466" s="216"/>
      <c r="B466" s="216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</row>
    <row r="467" spans="1:40" ht="15.75" customHeight="1">
      <c r="A467" s="216"/>
      <c r="B467" s="216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</row>
    <row r="468" spans="1:40" ht="15.75" customHeight="1">
      <c r="A468" s="216"/>
      <c r="B468" s="216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</row>
    <row r="469" spans="1:40" ht="15.75" customHeight="1">
      <c r="A469" s="216"/>
      <c r="B469" s="216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</row>
    <row r="470" spans="1:40" ht="15.75" customHeight="1">
      <c r="A470" s="216"/>
      <c r="B470" s="216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</row>
    <row r="471" spans="1:40" ht="15.75" customHeight="1">
      <c r="A471" s="216"/>
      <c r="B471" s="216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</row>
    <row r="472" spans="1:40" ht="15.75" customHeight="1">
      <c r="A472" s="216"/>
      <c r="B472" s="216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</row>
    <row r="473" spans="1:40" ht="15.75" customHeight="1">
      <c r="A473" s="216"/>
      <c r="B473" s="216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</row>
    <row r="474" spans="1:40" ht="15.75" customHeight="1">
      <c r="A474" s="216"/>
      <c r="B474" s="216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</row>
    <row r="475" spans="1:40" ht="15.75" customHeight="1">
      <c r="A475" s="216"/>
      <c r="B475" s="216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</row>
    <row r="476" spans="1:40" ht="15.75" customHeight="1">
      <c r="A476" s="216"/>
      <c r="B476" s="216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</row>
    <row r="477" spans="1:40" ht="15.75" customHeight="1">
      <c r="A477" s="216"/>
      <c r="B477" s="216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</row>
    <row r="478" spans="1:40" ht="15.75" customHeight="1">
      <c r="A478" s="216"/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</row>
    <row r="479" spans="1:40" ht="15.75" customHeight="1">
      <c r="A479" s="216"/>
      <c r="B479" s="216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</row>
    <row r="480" spans="1:40" ht="15.75" customHeight="1">
      <c r="A480" s="216"/>
      <c r="B480" s="216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</row>
    <row r="481" spans="1:40" ht="15.75" customHeight="1">
      <c r="A481" s="216"/>
      <c r="B481" s="216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</row>
    <row r="482" spans="1:40" ht="15.75" customHeight="1">
      <c r="A482" s="216"/>
      <c r="B482" s="216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</row>
    <row r="483" spans="1:40" ht="15.75" customHeight="1">
      <c r="A483" s="216"/>
      <c r="B483" s="216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</row>
    <row r="484" spans="1:40" ht="15.75" customHeight="1">
      <c r="A484" s="216"/>
      <c r="B484" s="216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</row>
    <row r="485" spans="1:40" ht="15.75" customHeight="1">
      <c r="A485" s="216"/>
      <c r="B485" s="216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</row>
    <row r="486" spans="1:40" ht="15.75" customHeight="1">
      <c r="A486" s="216"/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</row>
    <row r="487" spans="1:40" ht="15.75" customHeight="1">
      <c r="A487" s="216"/>
      <c r="B487" s="216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</row>
    <row r="488" spans="1:40" ht="15.75" customHeight="1">
      <c r="A488" s="216"/>
      <c r="B488" s="216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</row>
    <row r="489" spans="1:40" ht="15.75" customHeight="1">
      <c r="A489" s="216"/>
      <c r="B489" s="216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</row>
    <row r="490" spans="1:40" ht="15.75" customHeight="1">
      <c r="A490" s="216"/>
      <c r="B490" s="216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</row>
    <row r="491" spans="1:40" ht="15.75" customHeight="1">
      <c r="A491" s="216"/>
      <c r="B491" s="216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</row>
    <row r="492" spans="1:40" ht="15.75" customHeight="1">
      <c r="A492" s="216"/>
      <c r="B492" s="216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</row>
    <row r="493" spans="1:40" ht="15.75" customHeight="1">
      <c r="A493" s="216"/>
      <c r="B493" s="216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</row>
    <row r="494" spans="1:40" ht="15.75" customHeight="1">
      <c r="A494" s="216"/>
      <c r="B494" s="216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</row>
    <row r="495" spans="1:40" ht="15.75" customHeight="1">
      <c r="A495" s="216"/>
      <c r="B495" s="216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</row>
    <row r="496" spans="1:40" ht="15.75" customHeight="1">
      <c r="A496" s="216"/>
      <c r="B496" s="216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</row>
    <row r="497" spans="1:40" ht="15.75" customHeight="1">
      <c r="A497" s="216"/>
      <c r="B497" s="216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</row>
    <row r="498" spans="1:40" ht="15.75" customHeight="1">
      <c r="A498" s="216"/>
      <c r="B498" s="216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</row>
    <row r="499" spans="1:40" ht="15.75" customHeight="1">
      <c r="A499" s="216"/>
      <c r="B499" s="216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</row>
    <row r="500" spans="1:40" ht="15.75" customHeight="1">
      <c r="A500" s="216"/>
      <c r="B500" s="216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</row>
    <row r="501" spans="1:40" ht="15.75" customHeight="1">
      <c r="A501" s="216"/>
      <c r="B501" s="216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</row>
    <row r="502" spans="1:40" ht="15.75" customHeight="1">
      <c r="A502" s="216"/>
      <c r="B502" s="216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</row>
    <row r="503" spans="1:40" ht="15.75" customHeight="1">
      <c r="A503" s="216"/>
      <c r="B503" s="216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</row>
    <row r="504" spans="1:40" ht="15.75" customHeight="1">
      <c r="A504" s="216"/>
      <c r="B504" s="216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</row>
    <row r="505" spans="1:40" ht="15.75" customHeight="1">
      <c r="A505" s="216"/>
      <c r="B505" s="216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</row>
    <row r="506" spans="1:40" ht="15.75" customHeight="1">
      <c r="A506" s="216"/>
      <c r="B506" s="216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</row>
    <row r="507" spans="1:40" ht="15.75" customHeight="1">
      <c r="A507" s="216"/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</row>
    <row r="508" spans="1:40" ht="15.75" customHeight="1">
      <c r="A508" s="216"/>
      <c r="B508" s="216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</row>
    <row r="509" spans="1:40" ht="15.75" customHeight="1">
      <c r="A509" s="216"/>
      <c r="B509" s="216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</row>
    <row r="510" spans="1:40" ht="15.75" customHeight="1">
      <c r="A510" s="216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</row>
    <row r="511" spans="1:40" ht="15.75" customHeight="1">
      <c r="A511" s="216"/>
      <c r="B511" s="216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</row>
    <row r="512" spans="1:40" ht="15.75" customHeight="1">
      <c r="A512" s="216"/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</row>
    <row r="513" spans="1:40" ht="15.75" customHeight="1">
      <c r="A513" s="216"/>
      <c r="B513" s="216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</row>
    <row r="514" spans="1:40" ht="15.75" customHeight="1">
      <c r="A514" s="216"/>
      <c r="B514" s="216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</row>
    <row r="515" spans="1:40" ht="15.75" customHeight="1">
      <c r="A515" s="216"/>
      <c r="B515" s="216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</row>
    <row r="516" spans="1:40" ht="15.75" customHeight="1">
      <c r="A516" s="216"/>
      <c r="B516" s="216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</row>
    <row r="517" spans="1:40" ht="15.75" customHeight="1">
      <c r="A517" s="216"/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</row>
    <row r="518" spans="1:40" ht="15.75" customHeight="1">
      <c r="A518" s="216"/>
      <c r="B518" s="216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</row>
    <row r="519" spans="1:40" ht="15.75" customHeight="1">
      <c r="A519" s="216"/>
      <c r="B519" s="216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</row>
    <row r="520" spans="1:40" ht="15.75" customHeight="1">
      <c r="A520" s="216"/>
      <c r="B520" s="216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</row>
    <row r="521" spans="1:40" ht="15.75" customHeight="1">
      <c r="A521" s="216"/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</row>
    <row r="522" spans="1:40" ht="15.75" customHeight="1">
      <c r="A522" s="216"/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</row>
    <row r="523" spans="1:40" ht="15.75" customHeight="1">
      <c r="A523" s="216"/>
      <c r="B523" s="216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</row>
    <row r="524" spans="1:40" ht="15.75" customHeight="1">
      <c r="A524" s="216"/>
      <c r="B524" s="216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</row>
    <row r="525" spans="1:40" ht="15.75" customHeight="1">
      <c r="A525" s="216"/>
      <c r="B525" s="216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</row>
    <row r="526" spans="1:40" ht="15.75" customHeight="1">
      <c r="A526" s="216"/>
      <c r="B526" s="216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</row>
    <row r="527" spans="1:40" ht="15.75" customHeight="1">
      <c r="A527" s="216"/>
      <c r="B527" s="216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</row>
    <row r="528" spans="1:40" ht="15.75" customHeight="1">
      <c r="A528" s="216"/>
      <c r="B528" s="216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</row>
    <row r="529" spans="1:40" ht="15.75" customHeight="1">
      <c r="A529" s="216"/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</row>
    <row r="530" spans="1:40" ht="15.75" customHeight="1">
      <c r="A530" s="216"/>
      <c r="B530" s="216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</row>
    <row r="531" spans="1:40" ht="15.75" customHeight="1">
      <c r="A531" s="216"/>
      <c r="B531" s="216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</row>
    <row r="532" spans="1:40" ht="15.75" customHeight="1">
      <c r="A532" s="216"/>
      <c r="B532" s="216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</row>
    <row r="533" spans="1:40" ht="15.75" customHeight="1">
      <c r="A533" s="216"/>
      <c r="B533" s="216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</row>
    <row r="534" spans="1:40" ht="15.75" customHeight="1">
      <c r="A534" s="216"/>
      <c r="B534" s="216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</row>
    <row r="535" spans="1:40" ht="15.75" customHeight="1">
      <c r="A535" s="216"/>
      <c r="B535" s="216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</row>
    <row r="536" spans="1:40" ht="15.75" customHeight="1">
      <c r="A536" s="216"/>
      <c r="B536" s="216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</row>
    <row r="537" spans="1:40" ht="15.75" customHeight="1">
      <c r="A537" s="216"/>
      <c r="B537" s="216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</row>
    <row r="538" spans="1:40" ht="15.75" customHeight="1">
      <c r="A538" s="216"/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</row>
    <row r="539" spans="1:40" ht="15.75" customHeight="1">
      <c r="A539" s="216"/>
      <c r="B539" s="216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</row>
    <row r="540" spans="1:40" ht="15.75" customHeight="1">
      <c r="A540" s="216"/>
      <c r="B540" s="216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</row>
    <row r="541" spans="1:40" ht="15.75" customHeight="1">
      <c r="A541" s="216"/>
      <c r="B541" s="216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</row>
    <row r="542" spans="1:40" ht="15.75" customHeight="1">
      <c r="A542" s="216"/>
      <c r="B542" s="216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</row>
    <row r="543" spans="1:40" ht="15.75" customHeight="1">
      <c r="A543" s="216"/>
      <c r="B543" s="216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</row>
    <row r="544" spans="1:40" ht="15.75" customHeight="1">
      <c r="A544" s="216"/>
      <c r="B544" s="216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</row>
    <row r="545" spans="1:40" ht="15.75" customHeight="1">
      <c r="A545" s="216"/>
      <c r="B545" s="216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</row>
    <row r="546" spans="1:40" ht="15.75" customHeight="1">
      <c r="A546" s="216"/>
      <c r="B546" s="216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</row>
    <row r="547" spans="1:40" ht="15.75" customHeight="1">
      <c r="A547" s="216"/>
      <c r="B547" s="216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</row>
    <row r="548" spans="1:40" ht="15.75" customHeight="1">
      <c r="A548" s="216"/>
      <c r="B548" s="216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</row>
    <row r="549" spans="1:40" ht="15.75" customHeight="1">
      <c r="A549" s="216"/>
      <c r="B549" s="216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</row>
    <row r="550" spans="1:40" ht="15.75" customHeight="1">
      <c r="A550" s="216"/>
      <c r="B550" s="216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</row>
    <row r="551" spans="1:40" ht="15.75" customHeight="1">
      <c r="A551" s="216"/>
      <c r="B551" s="216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</row>
    <row r="552" spans="1:40" ht="15.75" customHeight="1">
      <c r="A552" s="216"/>
      <c r="B552" s="216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</row>
    <row r="553" spans="1:40" ht="15.75" customHeight="1">
      <c r="A553" s="216"/>
      <c r="B553" s="216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</row>
    <row r="554" spans="1:40" ht="15.75" customHeight="1">
      <c r="A554" s="216"/>
      <c r="B554" s="216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</row>
    <row r="555" spans="1:40" ht="15.75" customHeight="1">
      <c r="A555" s="216"/>
      <c r="B555" s="216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</row>
    <row r="556" spans="1:40" ht="15.75" customHeight="1">
      <c r="A556" s="216"/>
      <c r="B556" s="216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</row>
    <row r="557" spans="1:40" ht="15.75" customHeight="1">
      <c r="A557" s="216"/>
      <c r="B557" s="216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</row>
    <row r="558" spans="1:40" ht="15.75" customHeight="1">
      <c r="A558" s="216"/>
      <c r="B558" s="216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</row>
    <row r="559" spans="1:40" ht="15.75" customHeight="1">
      <c r="A559" s="216"/>
      <c r="B559" s="216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</row>
    <row r="560" spans="1:40" ht="15.75" customHeight="1">
      <c r="A560" s="216"/>
      <c r="B560" s="216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</row>
    <row r="561" spans="1:40" ht="15.75" customHeight="1">
      <c r="A561" s="216"/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</row>
    <row r="562" spans="1:40" ht="15.75" customHeight="1">
      <c r="A562" s="216"/>
      <c r="B562" s="216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</row>
    <row r="563" spans="1:40" ht="15.75" customHeight="1">
      <c r="A563" s="216"/>
      <c r="B563" s="216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</row>
    <row r="564" spans="1:40" ht="15.75" customHeight="1">
      <c r="A564" s="216"/>
      <c r="B564" s="216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</row>
    <row r="565" spans="1:40" ht="15.75" customHeight="1">
      <c r="A565" s="216"/>
      <c r="B565" s="216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</row>
    <row r="566" spans="1:40" ht="15.75" customHeight="1">
      <c r="A566" s="216"/>
      <c r="B566" s="216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</row>
    <row r="567" spans="1:40" ht="15.75" customHeight="1">
      <c r="A567" s="216"/>
      <c r="B567" s="216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</row>
    <row r="568" spans="1:40" ht="15.75" customHeight="1">
      <c r="A568" s="216"/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</row>
    <row r="569" spans="1:40" ht="15.75" customHeight="1">
      <c r="A569" s="216"/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</row>
    <row r="570" spans="1:40" ht="15.75" customHeight="1">
      <c r="A570" s="216"/>
      <c r="B570" s="216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</row>
    <row r="571" spans="1:40" ht="15.75" customHeight="1">
      <c r="A571" s="216"/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</row>
    <row r="572" spans="1:40" ht="15.75" customHeight="1">
      <c r="A572" s="216"/>
      <c r="B572" s="216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</row>
    <row r="573" spans="1:40" ht="15.75" customHeight="1">
      <c r="A573" s="216"/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</row>
    <row r="574" spans="1:40" ht="15.75" customHeight="1">
      <c r="A574" s="216"/>
      <c r="B574" s="216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</row>
    <row r="575" spans="1:40" ht="15.75" customHeight="1">
      <c r="A575" s="216"/>
      <c r="B575" s="216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</row>
    <row r="576" spans="1:40" ht="15.75" customHeight="1">
      <c r="A576" s="216"/>
      <c r="B576" s="216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</row>
    <row r="577" spans="1:40" ht="15.75" customHeight="1">
      <c r="A577" s="216"/>
      <c r="B577" s="216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</row>
    <row r="578" spans="1:40" ht="15.75" customHeight="1">
      <c r="A578" s="216"/>
      <c r="B578" s="216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</row>
    <row r="579" spans="1:40" ht="15.75" customHeight="1">
      <c r="A579" s="216"/>
      <c r="B579" s="216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</row>
    <row r="580" spans="1:40" ht="15.75" customHeight="1">
      <c r="A580" s="216"/>
      <c r="B580" s="216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</row>
    <row r="581" spans="1:40" ht="15.75" customHeight="1">
      <c r="A581" s="216"/>
      <c r="B581" s="216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</row>
    <row r="582" spans="1:40" ht="15.75" customHeight="1">
      <c r="A582" s="216"/>
      <c r="B582" s="216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</row>
    <row r="583" spans="1:40" ht="15.75" customHeight="1">
      <c r="A583" s="216"/>
      <c r="B583" s="216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</row>
    <row r="584" spans="1:40" ht="15.75" customHeight="1">
      <c r="A584" s="216"/>
      <c r="B584" s="216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</row>
    <row r="585" spans="1:40" ht="15.75" customHeight="1">
      <c r="A585" s="216"/>
      <c r="B585" s="216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</row>
    <row r="586" spans="1:40" ht="15.75" customHeight="1">
      <c r="A586" s="216"/>
      <c r="B586" s="216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</row>
    <row r="587" spans="1:40" ht="15.75" customHeight="1">
      <c r="A587" s="216"/>
      <c r="B587" s="216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</row>
    <row r="588" spans="1:40" ht="15.75" customHeight="1">
      <c r="A588" s="216"/>
      <c r="B588" s="216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</row>
    <row r="589" spans="1:40" ht="15.75" customHeight="1">
      <c r="A589" s="216"/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</row>
    <row r="590" spans="1:40" ht="15.75" customHeight="1">
      <c r="A590" s="216"/>
      <c r="B590" s="216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</row>
    <row r="591" spans="1:40" ht="15.75" customHeight="1">
      <c r="A591" s="216"/>
      <c r="B591" s="216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</row>
    <row r="592" spans="1:40" ht="15.75" customHeight="1">
      <c r="A592" s="216"/>
      <c r="B592" s="216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</row>
    <row r="593" spans="1:40" ht="15.75" customHeight="1">
      <c r="A593" s="216"/>
      <c r="B593" s="216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</row>
    <row r="594" spans="1:40" ht="15.75" customHeight="1">
      <c r="A594" s="216"/>
      <c r="B594" s="216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</row>
    <row r="595" spans="1:40" ht="15.75" customHeight="1">
      <c r="A595" s="216"/>
      <c r="B595" s="216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</row>
    <row r="596" spans="1:40" ht="15.75" customHeight="1">
      <c r="A596" s="216"/>
      <c r="B596" s="216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</row>
    <row r="597" spans="1:40" ht="15.75" customHeight="1">
      <c r="A597" s="216"/>
      <c r="B597" s="216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</row>
    <row r="598" spans="1:40" ht="15.75" customHeight="1">
      <c r="A598" s="216"/>
      <c r="B598" s="216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</row>
    <row r="599" spans="1:40" ht="15.75" customHeight="1">
      <c r="A599" s="216"/>
      <c r="B599" s="216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</row>
    <row r="600" spans="1:40" ht="15.75" customHeight="1">
      <c r="A600" s="216"/>
      <c r="B600" s="216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</row>
    <row r="601" spans="1:40" ht="15.75" customHeight="1">
      <c r="A601" s="216"/>
      <c r="B601" s="216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</row>
    <row r="602" spans="1:40" ht="15.75" customHeight="1">
      <c r="A602" s="216"/>
      <c r="B602" s="216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</row>
    <row r="603" spans="1:40" ht="15.75" customHeight="1">
      <c r="A603" s="216"/>
      <c r="B603" s="216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</row>
    <row r="604" spans="1:40" ht="15.75" customHeight="1">
      <c r="A604" s="216"/>
      <c r="B604" s="216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</row>
    <row r="605" spans="1:40" ht="15.75" customHeight="1">
      <c r="A605" s="216"/>
      <c r="B605" s="216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</row>
    <row r="606" spans="1:40" ht="15.75" customHeight="1">
      <c r="A606" s="216"/>
      <c r="B606" s="216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</row>
    <row r="607" spans="1:40" ht="15.75" customHeight="1">
      <c r="A607" s="216"/>
      <c r="B607" s="216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</row>
    <row r="608" spans="1:40" ht="15.75" customHeight="1">
      <c r="A608" s="216"/>
      <c r="B608" s="216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</row>
    <row r="609" spans="1:40" ht="15.75" customHeight="1">
      <c r="A609" s="216"/>
      <c r="B609" s="216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</row>
    <row r="610" spans="1:40" ht="15.75" customHeight="1">
      <c r="A610" s="216"/>
      <c r="B610" s="216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</row>
    <row r="611" spans="1:40" ht="15.75" customHeight="1">
      <c r="A611" s="216"/>
      <c r="B611" s="216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</row>
    <row r="612" spans="1:40" ht="15.75" customHeight="1">
      <c r="A612" s="216"/>
      <c r="B612" s="216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</row>
    <row r="613" spans="1:40" ht="15.75" customHeight="1">
      <c r="A613" s="216"/>
      <c r="B613" s="216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</row>
    <row r="614" spans="1:40" ht="15.75" customHeight="1">
      <c r="A614" s="216"/>
      <c r="B614" s="216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</row>
    <row r="615" spans="1:40" ht="15.75" customHeight="1">
      <c r="A615" s="216"/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</row>
    <row r="616" spans="1:40" ht="15.75" customHeight="1">
      <c r="A616" s="216"/>
      <c r="B616" s="216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</row>
    <row r="617" spans="1:40" ht="15.75" customHeight="1">
      <c r="A617" s="216"/>
      <c r="B617" s="216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</row>
    <row r="618" spans="1:40" ht="15.75" customHeight="1">
      <c r="A618" s="216"/>
      <c r="B618" s="216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</row>
    <row r="619" spans="1:40" ht="15.75" customHeight="1">
      <c r="A619" s="216"/>
      <c r="B619" s="216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</row>
    <row r="620" spans="1:40" ht="15.75" customHeight="1">
      <c r="A620" s="216"/>
      <c r="B620" s="216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</row>
    <row r="621" spans="1:40" ht="15.75" customHeight="1">
      <c r="A621" s="216"/>
      <c r="B621" s="216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</row>
    <row r="622" spans="1:40" ht="15.75" customHeight="1">
      <c r="A622" s="216"/>
      <c r="B622" s="216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</row>
    <row r="623" spans="1:40" ht="15.75" customHeight="1">
      <c r="A623" s="216"/>
      <c r="B623" s="216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</row>
    <row r="624" spans="1:40" ht="15.75" customHeight="1">
      <c r="A624" s="216"/>
      <c r="B624" s="216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</row>
    <row r="625" spans="1:40" ht="15.75" customHeight="1">
      <c r="A625" s="216"/>
      <c r="B625" s="216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</row>
    <row r="626" spans="1:40" ht="15.75" customHeight="1">
      <c r="A626" s="216"/>
      <c r="B626" s="216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</row>
    <row r="627" spans="1:40" ht="15.75" customHeight="1">
      <c r="A627" s="216"/>
      <c r="B627" s="216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</row>
    <row r="628" spans="1:40" ht="15.75" customHeight="1">
      <c r="A628" s="216"/>
      <c r="B628" s="216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</row>
    <row r="629" spans="1:40" ht="15.75" customHeight="1">
      <c r="A629" s="216"/>
      <c r="B629" s="216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</row>
    <row r="630" spans="1:40" ht="15.75" customHeight="1">
      <c r="A630" s="216"/>
      <c r="B630" s="216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</row>
    <row r="631" spans="1:40" ht="15.75" customHeight="1">
      <c r="A631" s="216"/>
      <c r="B631" s="216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</row>
    <row r="632" spans="1:40" ht="15.75" customHeight="1">
      <c r="A632" s="216"/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</row>
    <row r="633" spans="1:40" ht="15.75" customHeight="1">
      <c r="A633" s="216"/>
      <c r="B633" s="216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</row>
    <row r="634" spans="1:40" ht="15.75" customHeight="1">
      <c r="A634" s="216"/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</row>
    <row r="635" spans="1:40" ht="15.75" customHeight="1">
      <c r="A635" s="216"/>
      <c r="B635" s="216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</row>
    <row r="636" spans="1:40" ht="15.75" customHeight="1">
      <c r="A636" s="216"/>
      <c r="B636" s="216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</row>
    <row r="637" spans="1:40" ht="15.75" customHeight="1">
      <c r="A637" s="216"/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</row>
    <row r="638" spans="1:40" ht="15.75" customHeight="1">
      <c r="A638" s="216"/>
      <c r="B638" s="216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</row>
    <row r="639" spans="1:40" ht="15.75" customHeight="1">
      <c r="A639" s="216"/>
      <c r="B639" s="216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</row>
    <row r="640" spans="1:40" ht="15.75" customHeight="1">
      <c r="A640" s="216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</row>
    <row r="641" spans="1:40" ht="15.75" customHeight="1">
      <c r="A641" s="216"/>
      <c r="B641" s="216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</row>
    <row r="642" spans="1:40" ht="15.75" customHeight="1">
      <c r="A642" s="216"/>
      <c r="B642" s="216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</row>
    <row r="643" spans="1:40" ht="15.75" customHeight="1">
      <c r="A643" s="216"/>
      <c r="B643" s="216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</row>
    <row r="644" spans="1:40" ht="15.75" customHeight="1">
      <c r="A644" s="216"/>
      <c r="B644" s="216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</row>
    <row r="645" spans="1:40" ht="15.75" customHeight="1">
      <c r="A645" s="216"/>
      <c r="B645" s="216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</row>
    <row r="646" spans="1:40" ht="15.75" customHeight="1">
      <c r="A646" s="216"/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</row>
    <row r="647" spans="1:40" ht="15.75" customHeight="1">
      <c r="A647" s="216"/>
      <c r="B647" s="216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</row>
    <row r="648" spans="1:40" ht="15.75" customHeight="1">
      <c r="A648" s="216"/>
      <c r="B648" s="216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</row>
    <row r="649" spans="1:40" ht="15.75" customHeight="1">
      <c r="A649" s="216"/>
      <c r="B649" s="216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</row>
    <row r="650" spans="1:40" ht="15.75" customHeight="1">
      <c r="A650" s="216"/>
      <c r="B650" s="216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</row>
    <row r="651" spans="1:40" ht="15.75" customHeight="1">
      <c r="A651" s="216"/>
      <c r="B651" s="216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</row>
    <row r="652" spans="1:40" ht="15.75" customHeight="1">
      <c r="A652" s="216"/>
      <c r="B652" s="216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</row>
    <row r="653" spans="1:40" ht="15.75" customHeight="1">
      <c r="A653" s="216"/>
      <c r="B653" s="216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</row>
    <row r="654" spans="1:40" ht="15.75" customHeight="1">
      <c r="A654" s="216"/>
      <c r="B654" s="216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</row>
    <row r="655" spans="1:40" ht="15.75" customHeight="1">
      <c r="A655" s="216"/>
      <c r="B655" s="216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</row>
    <row r="656" spans="1:40" ht="15.75" customHeight="1">
      <c r="A656" s="216"/>
      <c r="B656" s="216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</row>
    <row r="657" spans="1:40" ht="15.75" customHeight="1">
      <c r="A657" s="216"/>
      <c r="B657" s="216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</row>
    <row r="658" spans="1:40" ht="15.75" customHeight="1">
      <c r="A658" s="216"/>
      <c r="B658" s="216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</row>
    <row r="659" spans="1:40" ht="15.75" customHeight="1">
      <c r="A659" s="216"/>
      <c r="B659" s="216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</row>
    <row r="660" spans="1:40" ht="15.75" customHeight="1">
      <c r="A660" s="216"/>
      <c r="B660" s="216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</row>
    <row r="661" spans="1:40" ht="15.75" customHeight="1">
      <c r="A661" s="216"/>
      <c r="B661" s="216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</row>
    <row r="662" spans="1:40" ht="15.75" customHeight="1">
      <c r="A662" s="216"/>
      <c r="B662" s="216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</row>
    <row r="663" spans="1:40" ht="15.75" customHeight="1">
      <c r="A663" s="216"/>
      <c r="B663" s="216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</row>
    <row r="664" spans="1:40" ht="15.75" customHeight="1">
      <c r="A664" s="216"/>
      <c r="B664" s="216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</row>
    <row r="665" spans="1:40" ht="15.75" customHeight="1">
      <c r="A665" s="216"/>
      <c r="B665" s="216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</row>
    <row r="666" spans="1:40" ht="15.75" customHeight="1">
      <c r="A666" s="216"/>
      <c r="B666" s="216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</row>
    <row r="667" spans="1:40" ht="15.75" customHeight="1">
      <c r="A667" s="216"/>
      <c r="B667" s="216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</row>
    <row r="668" spans="1:40" ht="15.75" customHeight="1">
      <c r="A668" s="216"/>
      <c r="B668" s="216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</row>
    <row r="669" spans="1:40" ht="15.75" customHeight="1">
      <c r="A669" s="216"/>
      <c r="B669" s="216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</row>
    <row r="670" spans="1:40" ht="15.75" customHeight="1">
      <c r="A670" s="216"/>
      <c r="B670" s="216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</row>
    <row r="671" spans="1:40" ht="15.75" customHeight="1">
      <c r="A671" s="216"/>
      <c r="B671" s="216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</row>
    <row r="672" spans="1:40" ht="15.75" customHeight="1">
      <c r="A672" s="216"/>
      <c r="B672" s="216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</row>
    <row r="673" spans="1:40" ht="15.75" customHeight="1">
      <c r="A673" s="216"/>
      <c r="B673" s="216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</row>
    <row r="674" spans="1:40" ht="15.75" customHeight="1">
      <c r="A674" s="216"/>
      <c r="B674" s="216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</row>
    <row r="675" spans="1:40" ht="15.75" customHeight="1">
      <c r="A675" s="216"/>
      <c r="B675" s="216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</row>
    <row r="676" spans="1:40" ht="15.75" customHeight="1">
      <c r="A676" s="216"/>
      <c r="B676" s="216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</row>
    <row r="677" spans="1:40" ht="15.75" customHeight="1">
      <c r="A677" s="216"/>
      <c r="B677" s="216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</row>
    <row r="678" spans="1:40" ht="15.75" customHeight="1">
      <c r="A678" s="216"/>
      <c r="B678" s="216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</row>
    <row r="679" spans="1:40" ht="15.75" customHeight="1">
      <c r="A679" s="216"/>
      <c r="B679" s="216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</row>
    <row r="680" spans="1:40" ht="15.75" customHeight="1">
      <c r="A680" s="216"/>
      <c r="B680" s="216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</row>
    <row r="681" spans="1:40" ht="15.75" customHeight="1">
      <c r="A681" s="216"/>
      <c r="B681" s="216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</row>
    <row r="682" spans="1:40" ht="15.75" customHeight="1">
      <c r="A682" s="216"/>
      <c r="B682" s="216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</row>
    <row r="683" spans="1:40" ht="15.75" customHeight="1">
      <c r="A683" s="216"/>
      <c r="B683" s="216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</row>
    <row r="684" spans="1:40" ht="15.75" customHeight="1">
      <c r="A684" s="216"/>
      <c r="B684" s="216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</row>
    <row r="685" spans="1:40" ht="15.75" customHeight="1">
      <c r="A685" s="216"/>
      <c r="B685" s="216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</row>
    <row r="686" spans="1:40" ht="15.75" customHeight="1">
      <c r="A686" s="216"/>
      <c r="B686" s="216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</row>
    <row r="687" spans="1:40" ht="15.75" customHeight="1">
      <c r="A687" s="216"/>
      <c r="B687" s="216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</row>
    <row r="688" spans="1:40" ht="15.75" customHeight="1">
      <c r="A688" s="216"/>
      <c r="B688" s="216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</row>
    <row r="689" spans="1:40" ht="15.75" customHeight="1">
      <c r="A689" s="216"/>
      <c r="B689" s="216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</row>
    <row r="690" spans="1:40" ht="15.75" customHeight="1">
      <c r="A690" s="216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</row>
    <row r="691" spans="1:40" ht="15.75" customHeight="1">
      <c r="A691" s="216"/>
      <c r="B691" s="216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</row>
    <row r="692" spans="1:40" ht="15.75" customHeight="1">
      <c r="A692" s="216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</row>
    <row r="693" spans="1:40" ht="15.75" customHeight="1">
      <c r="A693" s="216"/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</row>
    <row r="694" spans="1:40" ht="15.75" customHeight="1">
      <c r="A694" s="216"/>
      <c r="B694" s="216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</row>
    <row r="695" spans="1:40" ht="15.75" customHeight="1">
      <c r="A695" s="216"/>
      <c r="B695" s="216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</row>
    <row r="696" spans="1:40" ht="15.75" customHeight="1">
      <c r="A696" s="216"/>
      <c r="B696" s="216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</row>
    <row r="697" spans="1:40" ht="15.75" customHeight="1">
      <c r="A697" s="216"/>
      <c r="B697" s="216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</row>
    <row r="698" spans="1:40" ht="15.75" customHeight="1">
      <c r="A698" s="216"/>
      <c r="B698" s="216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</row>
    <row r="699" spans="1:40" ht="15.75" customHeight="1">
      <c r="A699" s="216"/>
      <c r="B699" s="216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</row>
    <row r="700" spans="1:40" ht="15.75" customHeight="1">
      <c r="A700" s="216"/>
      <c r="B700" s="216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</row>
    <row r="701" spans="1:40" ht="15.75" customHeight="1">
      <c r="A701" s="216"/>
      <c r="B701" s="216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</row>
    <row r="702" spans="1:40" ht="15.75" customHeight="1">
      <c r="A702" s="216"/>
      <c r="B702" s="216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</row>
    <row r="703" spans="1:40" ht="15.75" customHeight="1">
      <c r="A703" s="216"/>
      <c r="B703" s="216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</row>
    <row r="704" spans="1:40" ht="15.75" customHeight="1">
      <c r="A704" s="216"/>
      <c r="B704" s="216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</row>
    <row r="705" spans="1:40" ht="15.75" customHeight="1">
      <c r="A705" s="216"/>
      <c r="B705" s="216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</row>
    <row r="706" spans="1:40" ht="15.75" customHeight="1">
      <c r="A706" s="216"/>
      <c r="B706" s="216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</row>
    <row r="707" spans="1:40" ht="15.75" customHeight="1">
      <c r="A707" s="216"/>
      <c r="B707" s="216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</row>
    <row r="708" spans="1:40" ht="15.75" customHeight="1">
      <c r="A708" s="216"/>
      <c r="B708" s="216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</row>
    <row r="709" spans="1:40" ht="15.75" customHeight="1">
      <c r="A709" s="216"/>
      <c r="B709" s="216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</row>
    <row r="710" spans="1:40" ht="15.75" customHeight="1">
      <c r="A710" s="216"/>
      <c r="B710" s="216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</row>
    <row r="711" spans="1:40" ht="15.75" customHeight="1">
      <c r="A711" s="216"/>
      <c r="B711" s="216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</row>
    <row r="712" spans="1:40" ht="15.75" customHeight="1">
      <c r="A712" s="216"/>
      <c r="B712" s="216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</row>
    <row r="713" spans="1:40" ht="15.75" customHeight="1">
      <c r="A713" s="216"/>
      <c r="B713" s="216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</row>
    <row r="714" spans="1:40" ht="15.75" customHeight="1">
      <c r="A714" s="216"/>
      <c r="B714" s="216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</row>
    <row r="715" spans="1:40" ht="15.75" customHeight="1">
      <c r="A715" s="216"/>
      <c r="B715" s="216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</row>
    <row r="716" spans="1:40" ht="15.75" customHeight="1">
      <c r="A716" s="216"/>
      <c r="B716" s="216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</row>
    <row r="717" spans="1:40" ht="15.75" customHeight="1">
      <c r="A717" s="216"/>
      <c r="B717" s="216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</row>
    <row r="718" spans="1:40" ht="15.75" customHeight="1">
      <c r="A718" s="216"/>
      <c r="B718" s="216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</row>
    <row r="719" spans="1:40" ht="15.75" customHeight="1">
      <c r="A719" s="216"/>
      <c r="B719" s="216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</row>
    <row r="720" spans="1:40" ht="15.75" customHeight="1">
      <c r="A720" s="216"/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</row>
    <row r="721" spans="1:40" ht="15.75" customHeight="1">
      <c r="A721" s="216"/>
      <c r="B721" s="216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</row>
    <row r="722" spans="1:40" ht="15.75" customHeight="1">
      <c r="A722" s="216"/>
      <c r="B722" s="216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</row>
    <row r="723" spans="1:40" ht="15.75" customHeight="1">
      <c r="A723" s="216"/>
      <c r="B723" s="216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</row>
    <row r="724" spans="1:40" ht="15.75" customHeight="1">
      <c r="A724" s="216"/>
      <c r="B724" s="216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</row>
    <row r="725" spans="1:40" ht="15.75" customHeight="1">
      <c r="A725" s="216"/>
      <c r="B725" s="216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</row>
    <row r="726" spans="1:40" ht="15.75" customHeight="1">
      <c r="A726" s="216"/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</row>
    <row r="727" spans="1:40" ht="15.75" customHeight="1">
      <c r="A727" s="216"/>
      <c r="B727" s="216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</row>
    <row r="728" spans="1:40" ht="15.75" customHeight="1">
      <c r="A728" s="216"/>
      <c r="B728" s="216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</row>
    <row r="729" spans="1:40" ht="15.75" customHeight="1">
      <c r="A729" s="216"/>
      <c r="B729" s="216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</row>
    <row r="730" spans="1:40" ht="15.75" customHeight="1">
      <c r="A730" s="216"/>
      <c r="B730" s="216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</row>
    <row r="731" spans="1:40" ht="15.75" customHeight="1">
      <c r="A731" s="216"/>
      <c r="B731" s="216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</row>
    <row r="732" spans="1:40" ht="15.75" customHeight="1">
      <c r="A732" s="216"/>
      <c r="B732" s="216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</row>
    <row r="733" spans="1:40" ht="15.75" customHeight="1">
      <c r="A733" s="216"/>
      <c r="B733" s="216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</row>
    <row r="734" spans="1:40" ht="15.75" customHeight="1">
      <c r="A734" s="216"/>
      <c r="B734" s="216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</row>
    <row r="735" spans="1:40" ht="15.75" customHeight="1">
      <c r="A735" s="216"/>
      <c r="B735" s="216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</row>
    <row r="736" spans="1:40" ht="15.75" customHeight="1">
      <c r="A736" s="216"/>
      <c r="B736" s="216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</row>
    <row r="737" spans="1:40" ht="15.75" customHeight="1">
      <c r="A737" s="216"/>
      <c r="B737" s="216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</row>
    <row r="738" spans="1:40" ht="15.75" customHeight="1">
      <c r="A738" s="216"/>
      <c r="B738" s="216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</row>
    <row r="739" spans="1:40" ht="15.75" customHeight="1">
      <c r="A739" s="216"/>
      <c r="B739" s="216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</row>
    <row r="740" spans="1:40" ht="15.75" customHeight="1">
      <c r="A740" s="216"/>
      <c r="B740" s="216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</row>
    <row r="741" spans="1:40" ht="15.75" customHeight="1">
      <c r="A741" s="216"/>
      <c r="B741" s="216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</row>
    <row r="742" spans="1:40" ht="15.75" customHeight="1">
      <c r="A742" s="216"/>
      <c r="B742" s="216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</row>
    <row r="743" spans="1:40" ht="15.75" customHeight="1">
      <c r="A743" s="216"/>
      <c r="B743" s="216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</row>
    <row r="744" spans="1:40" ht="15.75" customHeight="1">
      <c r="A744" s="216"/>
      <c r="B744" s="216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</row>
    <row r="745" spans="1:40" ht="15.75" customHeight="1">
      <c r="A745" s="216"/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</row>
    <row r="746" spans="1:40" ht="15.75" customHeight="1">
      <c r="A746" s="216"/>
      <c r="B746" s="216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</row>
    <row r="747" spans="1:40" ht="15.75" customHeight="1">
      <c r="A747" s="216"/>
      <c r="B747" s="216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</row>
    <row r="748" spans="1:40" ht="15.75" customHeight="1">
      <c r="A748" s="216"/>
      <c r="B748" s="216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</row>
    <row r="749" spans="1:40" ht="15.75" customHeight="1">
      <c r="A749" s="216"/>
      <c r="B749" s="216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</row>
    <row r="750" spans="1:40" ht="15.75" customHeight="1">
      <c r="A750" s="216"/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</row>
    <row r="751" spans="1:40" ht="15.75" customHeight="1">
      <c r="A751" s="216"/>
      <c r="B751" s="216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</row>
    <row r="752" spans="1:40" ht="15.75" customHeight="1">
      <c r="A752" s="216"/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</row>
    <row r="753" spans="1:40" ht="15.75" customHeight="1">
      <c r="A753" s="216"/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</row>
    <row r="754" spans="1:40" ht="15.75" customHeight="1">
      <c r="A754" s="216"/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</row>
    <row r="755" spans="1:40" ht="15.75" customHeight="1">
      <c r="A755" s="216"/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</row>
    <row r="756" spans="1:40" ht="15.75" customHeight="1">
      <c r="A756" s="216"/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</row>
    <row r="757" spans="1:40" ht="15.75" customHeight="1">
      <c r="A757" s="216"/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</row>
    <row r="758" spans="1:40" ht="15.75" customHeight="1">
      <c r="A758" s="216"/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</row>
    <row r="759" spans="1:40" ht="15.75" customHeight="1">
      <c r="A759" s="216"/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</row>
    <row r="760" spans="1:40" ht="15.75" customHeight="1">
      <c r="A760" s="216"/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</row>
    <row r="761" spans="1:40" ht="15.75" customHeight="1">
      <c r="A761" s="216"/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</row>
    <row r="762" spans="1:40" ht="15.75" customHeight="1">
      <c r="A762" s="216"/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</row>
    <row r="763" spans="1:40" ht="15.75" customHeight="1">
      <c r="A763" s="216"/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</row>
    <row r="764" spans="1:40" ht="15.75" customHeight="1">
      <c r="A764" s="216"/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</row>
    <row r="765" spans="1:40" ht="15.75" customHeight="1">
      <c r="A765" s="216"/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</row>
    <row r="766" spans="1:40" ht="15.75" customHeight="1">
      <c r="A766" s="216"/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</row>
    <row r="767" spans="1:40" ht="15.75" customHeight="1">
      <c r="A767" s="216"/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</row>
    <row r="768" spans="1:40" ht="15.75" customHeight="1">
      <c r="A768" s="216"/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</row>
    <row r="769" spans="1:40" ht="15.75" customHeight="1">
      <c r="A769" s="216"/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</row>
    <row r="770" spans="1:40" ht="15.75" customHeight="1">
      <c r="A770" s="216"/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</row>
    <row r="771" spans="1:40" ht="15.75" customHeight="1">
      <c r="A771" s="216"/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</row>
    <row r="772" spans="1:40" ht="15.75" customHeight="1">
      <c r="A772" s="216"/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</row>
    <row r="773" spans="1:40" ht="15.75" customHeight="1">
      <c r="A773" s="216"/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</row>
    <row r="774" spans="1:40" ht="15.75" customHeight="1">
      <c r="A774" s="216"/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</row>
    <row r="775" spans="1:40" ht="15.75" customHeight="1">
      <c r="A775" s="216"/>
      <c r="B775" s="216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</row>
    <row r="776" spans="1:40" ht="15.75" customHeight="1">
      <c r="A776" s="216"/>
      <c r="B776" s="216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</row>
    <row r="777" spans="1:40" ht="15.75" customHeight="1">
      <c r="A777" s="216"/>
      <c r="B777" s="216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</row>
    <row r="778" spans="1:40" ht="15.75" customHeight="1">
      <c r="A778" s="216"/>
      <c r="B778" s="216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</row>
    <row r="779" spans="1:40" ht="15.75" customHeight="1">
      <c r="A779" s="216"/>
      <c r="B779" s="216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</row>
    <row r="780" spans="1:40" ht="15.75" customHeight="1">
      <c r="A780" s="216"/>
      <c r="B780" s="216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</row>
    <row r="781" spans="1:40" ht="15.75" customHeight="1">
      <c r="A781" s="216"/>
      <c r="B781" s="216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</row>
    <row r="782" spans="1:40" ht="15.75" customHeight="1">
      <c r="A782" s="216"/>
      <c r="B782" s="216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</row>
    <row r="783" spans="1:40" ht="15.75" customHeight="1">
      <c r="A783" s="216"/>
      <c r="B783" s="216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</row>
    <row r="784" spans="1:40" ht="15.75" customHeight="1">
      <c r="A784" s="216"/>
      <c r="B784" s="216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</row>
    <row r="785" spans="1:40" ht="15.75" customHeight="1">
      <c r="A785" s="216"/>
      <c r="B785" s="216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</row>
    <row r="786" spans="1:40" ht="15.75" customHeight="1">
      <c r="A786" s="216"/>
      <c r="B786" s="216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</row>
    <row r="787" spans="1:40" ht="15.75" customHeight="1">
      <c r="A787" s="216"/>
      <c r="B787" s="216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</row>
    <row r="788" spans="1:40" ht="15.75" customHeight="1">
      <c r="A788" s="216"/>
      <c r="B788" s="216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</row>
    <row r="789" spans="1:40" ht="15.75" customHeight="1">
      <c r="A789" s="216"/>
      <c r="B789" s="216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</row>
    <row r="790" spans="1:40" ht="15.75" customHeight="1">
      <c r="A790" s="216"/>
      <c r="B790" s="216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</row>
    <row r="791" spans="1:40" ht="15.75" customHeight="1">
      <c r="A791" s="216"/>
      <c r="B791" s="216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</row>
    <row r="792" spans="1:40" ht="15.75" customHeight="1">
      <c r="A792" s="216"/>
      <c r="B792" s="216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</row>
    <row r="793" spans="1:40" ht="15.75" customHeight="1">
      <c r="A793" s="216"/>
      <c r="B793" s="216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</row>
    <row r="794" spans="1:40" ht="15.75" customHeight="1">
      <c r="A794" s="216"/>
      <c r="B794" s="216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</row>
    <row r="795" spans="1:40" ht="15.75" customHeight="1">
      <c r="A795" s="216"/>
      <c r="B795" s="216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</row>
    <row r="796" spans="1:40" ht="15.75" customHeight="1">
      <c r="A796" s="216"/>
      <c r="B796" s="216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</row>
    <row r="797" spans="1:40" ht="15.75" customHeight="1">
      <c r="A797" s="216"/>
      <c r="B797" s="216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</row>
    <row r="798" spans="1:40" ht="15.75" customHeight="1">
      <c r="A798" s="216"/>
      <c r="B798" s="216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</row>
    <row r="799" spans="1:40" ht="15.75" customHeight="1">
      <c r="A799" s="216"/>
      <c r="B799" s="216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</row>
    <row r="800" spans="1:40" ht="15.75" customHeight="1">
      <c r="A800" s="216"/>
      <c r="B800" s="216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</row>
    <row r="801" spans="1:40" ht="15.75" customHeight="1">
      <c r="A801" s="216"/>
      <c r="B801" s="216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</row>
    <row r="802" spans="1:40" ht="15.75" customHeight="1">
      <c r="A802" s="216"/>
      <c r="B802" s="216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</row>
    <row r="803" spans="1:40" ht="15.75" customHeight="1">
      <c r="A803" s="216"/>
      <c r="B803" s="216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</row>
    <row r="804" spans="1:40" ht="15.75" customHeight="1">
      <c r="A804" s="216"/>
      <c r="B804" s="216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</row>
    <row r="805" spans="1:40" ht="15.75" customHeight="1">
      <c r="A805" s="216"/>
      <c r="B805" s="216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</row>
    <row r="806" spans="1:40" ht="15.75" customHeight="1">
      <c r="A806" s="216"/>
      <c r="B806" s="216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</row>
    <row r="807" spans="1:40" ht="15.75" customHeight="1">
      <c r="A807" s="216"/>
      <c r="B807" s="216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</row>
    <row r="808" spans="1:40" ht="15.75" customHeight="1">
      <c r="A808" s="216"/>
      <c r="B808" s="216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</row>
    <row r="809" spans="1:40" ht="15.75" customHeight="1">
      <c r="A809" s="216"/>
      <c r="B809" s="216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</row>
    <row r="810" spans="1:40" ht="15.75" customHeight="1">
      <c r="A810" s="216"/>
      <c r="B810" s="216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</row>
    <row r="811" spans="1:40" ht="15.75" customHeight="1">
      <c r="A811" s="216"/>
      <c r="B811" s="216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</row>
    <row r="812" spans="1:40" ht="15.75" customHeight="1">
      <c r="A812" s="216"/>
      <c r="B812" s="216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</row>
    <row r="813" spans="1:40" ht="15.75" customHeight="1">
      <c r="A813" s="216"/>
      <c r="B813" s="216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</row>
    <row r="814" spans="1:40" ht="15.75" customHeight="1">
      <c r="A814" s="216"/>
      <c r="B814" s="216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</row>
    <row r="815" spans="1:40" ht="15.75" customHeight="1">
      <c r="A815" s="216"/>
      <c r="B815" s="216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</row>
    <row r="816" spans="1:40" ht="15.75" customHeight="1">
      <c r="A816" s="216"/>
      <c r="B816" s="216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</row>
    <row r="817" spans="1:40" ht="15.75" customHeight="1">
      <c r="A817" s="216"/>
      <c r="B817" s="216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</row>
    <row r="818" spans="1:40" ht="15.75" customHeight="1">
      <c r="A818" s="216"/>
      <c r="B818" s="216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</row>
    <row r="819" spans="1:40" ht="15.75" customHeight="1">
      <c r="A819" s="216"/>
      <c r="B819" s="216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</row>
    <row r="820" spans="1:40" ht="15.75" customHeight="1">
      <c r="A820" s="216"/>
      <c r="B820" s="216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</row>
    <row r="821" spans="1:40" ht="15.75" customHeight="1">
      <c r="A821" s="216"/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</row>
    <row r="822" spans="1:40" ht="15.75" customHeight="1">
      <c r="A822" s="216"/>
      <c r="B822" s="216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</row>
    <row r="823" spans="1:40" ht="15.75" customHeight="1">
      <c r="A823" s="216"/>
      <c r="B823" s="216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</row>
    <row r="824" spans="1:40" ht="15.75" customHeight="1">
      <c r="A824" s="216"/>
      <c r="B824" s="216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</row>
    <row r="825" spans="1:40" ht="15.75" customHeight="1">
      <c r="A825" s="216"/>
      <c r="B825" s="216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</row>
    <row r="826" spans="1:40" ht="15.75" customHeight="1">
      <c r="A826" s="216"/>
      <c r="B826" s="216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</row>
    <row r="827" spans="1:40" ht="15.75" customHeight="1">
      <c r="A827" s="216"/>
      <c r="B827" s="216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</row>
    <row r="828" spans="1:40" ht="15.75" customHeight="1">
      <c r="A828" s="216"/>
      <c r="B828" s="216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</row>
    <row r="829" spans="1:40" ht="15.75" customHeight="1">
      <c r="A829" s="216"/>
      <c r="B829" s="216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</row>
    <row r="830" spans="1:40" ht="15.75" customHeight="1">
      <c r="A830" s="216"/>
      <c r="B830" s="216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</row>
    <row r="831" spans="1:40" ht="15.75" customHeight="1">
      <c r="A831" s="216"/>
      <c r="B831" s="216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</row>
    <row r="832" spans="1:40" ht="15.75" customHeight="1">
      <c r="A832" s="216"/>
      <c r="B832" s="216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</row>
    <row r="833" spans="1:40" ht="15.75" customHeight="1">
      <c r="A833" s="216"/>
      <c r="B833" s="216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</row>
    <row r="834" spans="1:40" ht="15.75" customHeight="1">
      <c r="A834" s="216"/>
      <c r="B834" s="216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</row>
    <row r="835" spans="1:40" ht="15.75" customHeight="1">
      <c r="A835" s="216"/>
      <c r="B835" s="216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</row>
    <row r="836" spans="1:40" ht="15.75" customHeight="1">
      <c r="A836" s="216"/>
      <c r="B836" s="216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</row>
    <row r="837" spans="1:40" ht="15.75" customHeight="1">
      <c r="A837" s="216"/>
      <c r="B837" s="216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</row>
    <row r="838" spans="1:40" ht="15.75" customHeight="1">
      <c r="A838" s="216"/>
      <c r="B838" s="216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</row>
    <row r="839" spans="1:40" ht="15.75" customHeight="1">
      <c r="A839" s="216"/>
      <c r="B839" s="216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</row>
    <row r="840" spans="1:40" ht="15.75" customHeight="1">
      <c r="A840" s="216"/>
      <c r="B840" s="216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</row>
    <row r="841" spans="1:40" ht="15.75" customHeight="1">
      <c r="A841" s="216"/>
      <c r="B841" s="216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</row>
    <row r="842" spans="1:40" ht="15.75" customHeight="1">
      <c r="A842" s="216"/>
      <c r="B842" s="216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</row>
    <row r="843" spans="1:40" ht="15.75" customHeight="1">
      <c r="A843" s="216"/>
      <c r="B843" s="216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</row>
    <row r="844" spans="1:40" ht="15.75" customHeight="1">
      <c r="A844" s="216"/>
      <c r="B844" s="216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</row>
    <row r="845" spans="1:40" ht="15.75" customHeight="1">
      <c r="A845" s="216"/>
      <c r="B845" s="216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</row>
    <row r="846" spans="1:40" ht="15.75" customHeight="1">
      <c r="A846" s="216"/>
      <c r="B846" s="216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</row>
    <row r="847" spans="1:40" ht="15.75" customHeight="1">
      <c r="A847" s="216"/>
      <c r="B847" s="216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</row>
    <row r="848" spans="1:40" ht="15.75" customHeight="1">
      <c r="A848" s="216"/>
      <c r="B848" s="216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</row>
    <row r="849" spans="1:40" ht="15.75" customHeight="1">
      <c r="A849" s="216"/>
      <c r="B849" s="216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</row>
    <row r="850" spans="1:40" ht="15.75" customHeight="1">
      <c r="A850" s="216"/>
      <c r="B850" s="216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</row>
    <row r="851" spans="1:40" ht="15.75" customHeight="1">
      <c r="A851" s="216"/>
      <c r="B851" s="216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</row>
    <row r="852" spans="1:40" ht="15.75" customHeight="1">
      <c r="A852" s="216"/>
      <c r="B852" s="216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</row>
    <row r="853" spans="1:40" ht="15.75" customHeight="1">
      <c r="A853" s="216"/>
      <c r="B853" s="216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</row>
    <row r="854" spans="1:40" ht="15.75" customHeight="1">
      <c r="A854" s="216"/>
      <c r="B854" s="216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</row>
    <row r="855" spans="1:40" ht="15.75" customHeight="1">
      <c r="A855" s="216"/>
      <c r="B855" s="216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</row>
    <row r="856" spans="1:40" ht="15.75" customHeight="1">
      <c r="A856" s="216"/>
      <c r="B856" s="216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</row>
    <row r="857" spans="1:40" ht="15.75" customHeight="1">
      <c r="A857" s="216"/>
      <c r="B857" s="216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</row>
    <row r="858" spans="1:40" ht="15.75" customHeight="1">
      <c r="A858" s="216"/>
      <c r="B858" s="216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</row>
    <row r="859" spans="1:40" ht="15.75" customHeight="1">
      <c r="A859" s="216"/>
      <c r="B859" s="216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</row>
    <row r="860" spans="1:40" ht="15.75" customHeight="1">
      <c r="A860" s="216"/>
      <c r="B860" s="216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</row>
    <row r="861" spans="1:40" ht="15.75" customHeight="1">
      <c r="A861" s="216"/>
      <c r="B861" s="216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</row>
    <row r="862" spans="1:40" ht="15.75" customHeight="1">
      <c r="A862" s="216"/>
      <c r="B862" s="216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</row>
    <row r="863" spans="1:40" ht="15.75" customHeight="1">
      <c r="A863" s="216"/>
      <c r="B863" s="216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</row>
    <row r="864" spans="1:40" ht="15.75" customHeight="1">
      <c r="A864" s="216"/>
      <c r="B864" s="216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</row>
    <row r="865" spans="1:40" ht="15.75" customHeight="1">
      <c r="A865" s="216"/>
      <c r="B865" s="216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</row>
    <row r="866" spans="1:40" ht="15.75" customHeight="1">
      <c r="A866" s="216"/>
      <c r="B866" s="216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</row>
    <row r="867" spans="1:40" ht="15.75" customHeight="1">
      <c r="A867" s="216"/>
      <c r="B867" s="216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</row>
    <row r="868" spans="1:40" ht="15.75" customHeight="1">
      <c r="A868" s="216"/>
      <c r="B868" s="216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</row>
    <row r="869" spans="1:40" ht="15.75" customHeight="1">
      <c r="A869" s="216"/>
      <c r="B869" s="216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</row>
    <row r="870" spans="1:40" ht="15.75" customHeight="1">
      <c r="A870" s="216"/>
      <c r="B870" s="216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</row>
    <row r="871" spans="1:40" ht="15.75" customHeight="1">
      <c r="A871" s="216"/>
      <c r="B871" s="216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</row>
    <row r="872" spans="1:40" ht="15.75" customHeight="1">
      <c r="A872" s="216"/>
      <c r="B872" s="216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</row>
    <row r="873" spans="1:40" ht="15.75" customHeight="1">
      <c r="A873" s="216"/>
      <c r="B873" s="216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</row>
    <row r="874" spans="1:40" ht="15.75" customHeight="1">
      <c r="A874" s="216"/>
      <c r="B874" s="216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</row>
    <row r="875" spans="1:40" ht="15.75" customHeight="1">
      <c r="A875" s="216"/>
      <c r="B875" s="216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</row>
    <row r="876" spans="1:40" ht="15.75" customHeight="1">
      <c r="A876" s="216"/>
      <c r="B876" s="216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</row>
    <row r="877" spans="1:40" ht="15.75" customHeight="1">
      <c r="A877" s="216"/>
      <c r="B877" s="216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</row>
    <row r="878" spans="1:40" ht="15.75" customHeight="1">
      <c r="A878" s="216"/>
      <c r="B878" s="216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</row>
    <row r="879" spans="1:40" ht="15.75" customHeight="1">
      <c r="A879" s="216"/>
      <c r="B879" s="216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</row>
    <row r="880" spans="1:40" ht="15.75" customHeight="1">
      <c r="A880" s="216"/>
      <c r="B880" s="216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</row>
    <row r="881" spans="1:40" ht="15.75" customHeight="1">
      <c r="A881" s="216"/>
      <c r="B881" s="216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</row>
    <row r="882" spans="1:40" ht="15.75" customHeight="1">
      <c r="A882" s="216"/>
      <c r="B882" s="216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</row>
    <row r="883" spans="1:40" ht="15.75" customHeight="1">
      <c r="A883" s="216"/>
      <c r="B883" s="216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</row>
    <row r="884" spans="1:40" ht="15.75" customHeight="1">
      <c r="A884" s="216"/>
      <c r="B884" s="216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</row>
    <row r="885" spans="1:40" ht="15.75" customHeight="1">
      <c r="A885" s="216"/>
      <c r="B885" s="216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</row>
    <row r="886" spans="1:40" ht="15.75" customHeight="1">
      <c r="A886" s="216"/>
      <c r="B886" s="216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</row>
    <row r="887" spans="1:40" ht="15.75" customHeight="1">
      <c r="A887" s="216"/>
      <c r="B887" s="216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</row>
    <row r="888" spans="1:40" ht="15.75" customHeight="1">
      <c r="A888" s="216"/>
      <c r="B888" s="216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</row>
    <row r="889" spans="1:40" ht="15.75" customHeight="1">
      <c r="A889" s="216"/>
      <c r="B889" s="216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</row>
    <row r="890" spans="1:40" ht="15.75" customHeight="1">
      <c r="A890" s="216"/>
      <c r="B890" s="216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</row>
    <row r="891" spans="1:40" ht="15.75" customHeight="1">
      <c r="A891" s="216"/>
      <c r="B891" s="216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</row>
    <row r="892" spans="1:40" ht="15.75" customHeight="1">
      <c r="A892" s="216"/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</row>
    <row r="893" spans="1:40" ht="15.75" customHeight="1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</row>
    <row r="894" spans="1:40" ht="15.75" customHeight="1">
      <c r="A894" s="216"/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</row>
    <row r="895" spans="1:40" ht="15.75" customHeight="1">
      <c r="A895" s="216"/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</row>
    <row r="896" spans="1:40" ht="15.75" customHeight="1">
      <c r="A896" s="216"/>
      <c r="B896" s="216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</row>
    <row r="897" spans="1:40" ht="15.75" customHeight="1">
      <c r="A897" s="216"/>
      <c r="B897" s="216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</row>
    <row r="898" spans="1:40" ht="15.75" customHeight="1">
      <c r="A898" s="216"/>
      <c r="B898" s="216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</row>
    <row r="899" spans="1:40" ht="15.75" customHeight="1">
      <c r="A899" s="216"/>
      <c r="B899" s="216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</row>
    <row r="900" spans="1:40" ht="15.75" customHeight="1">
      <c r="A900" s="216"/>
      <c r="B900" s="216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</row>
    <row r="901" spans="1:40" ht="15.75" customHeight="1">
      <c r="A901" s="216"/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</row>
    <row r="902" spans="1:40" ht="15.75" customHeight="1">
      <c r="A902" s="216"/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</row>
    <row r="903" spans="1:40" ht="15.75" customHeight="1">
      <c r="A903" s="216"/>
      <c r="B903" s="216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</row>
    <row r="904" spans="1:40" ht="15.75" customHeight="1">
      <c r="A904" s="216"/>
      <c r="B904" s="216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</row>
    <row r="905" spans="1:40" ht="15.75" customHeight="1">
      <c r="A905" s="216"/>
      <c r="B905" s="216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</row>
    <row r="906" spans="1:40" ht="15.75" customHeight="1">
      <c r="A906" s="216"/>
      <c r="B906" s="216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</row>
    <row r="907" spans="1:40" ht="15.75" customHeight="1">
      <c r="A907" s="216"/>
      <c r="B907" s="216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</row>
    <row r="908" spans="1:40" ht="15.75" customHeight="1">
      <c r="A908" s="216"/>
      <c r="B908" s="216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</row>
    <row r="909" spans="1:40" ht="15.75" customHeight="1">
      <c r="A909" s="216"/>
      <c r="B909" s="216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</row>
    <row r="910" spans="1:40" ht="15.75" customHeight="1">
      <c r="A910" s="216"/>
      <c r="B910" s="216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</row>
    <row r="911" spans="1:40" ht="15.75" customHeight="1">
      <c r="A911" s="216"/>
      <c r="B911" s="216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</row>
    <row r="912" spans="1:40" ht="15.75" customHeight="1">
      <c r="A912" s="216"/>
      <c r="B912" s="216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</row>
    <row r="913" spans="1:40" ht="15.75" customHeight="1">
      <c r="A913" s="216"/>
      <c r="B913" s="216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</row>
    <row r="914" spans="1:40" ht="15.75" customHeight="1">
      <c r="A914" s="216"/>
      <c r="B914" s="216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</row>
    <row r="915" spans="1:40" ht="15.75" customHeight="1">
      <c r="A915" s="216"/>
      <c r="B915" s="216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</row>
    <row r="916" spans="1:40" ht="15.75" customHeight="1">
      <c r="A916" s="216"/>
      <c r="B916" s="216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</row>
    <row r="917" spans="1:40" ht="15.75" customHeight="1">
      <c r="A917" s="216"/>
      <c r="B917" s="216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</row>
    <row r="918" spans="1:40" ht="15.75" customHeight="1">
      <c r="A918" s="216"/>
      <c r="B918" s="216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</row>
    <row r="919" spans="1:40" ht="15.75" customHeight="1">
      <c r="A919" s="216"/>
      <c r="B919" s="216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</row>
    <row r="920" spans="1:40" ht="15.75" customHeight="1">
      <c r="A920" s="216"/>
      <c r="B920" s="216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</row>
    <row r="921" spans="1:40" ht="15.75" customHeight="1">
      <c r="A921" s="216"/>
      <c r="B921" s="216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</row>
    <row r="922" spans="1:40" ht="15.75" customHeight="1">
      <c r="A922" s="216"/>
      <c r="B922" s="216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</row>
    <row r="923" spans="1:40" ht="15.75" customHeight="1">
      <c r="A923" s="216"/>
      <c r="B923" s="216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</row>
    <row r="924" spans="1:40" ht="15.75" customHeight="1">
      <c r="A924" s="216"/>
      <c r="B924" s="216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</row>
    <row r="925" spans="1:40" ht="15.75" customHeight="1">
      <c r="A925" s="216"/>
      <c r="B925" s="216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</row>
    <row r="926" spans="1:40" ht="15.75" customHeight="1">
      <c r="A926" s="216"/>
      <c r="B926" s="216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</row>
    <row r="927" spans="1:40" ht="15.75" customHeight="1">
      <c r="A927" s="216"/>
      <c r="B927" s="216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</row>
    <row r="928" spans="1:40" ht="15.75" customHeight="1">
      <c r="A928" s="216"/>
      <c r="B928" s="216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</row>
    <row r="929" spans="1:40" ht="15.75" customHeight="1">
      <c r="A929" s="216"/>
      <c r="B929" s="216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</row>
    <row r="930" spans="1:40" ht="15.75" customHeight="1">
      <c r="A930" s="216"/>
      <c r="B930" s="216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</row>
    <row r="931" spans="1:40" ht="15.75" customHeight="1">
      <c r="A931" s="216"/>
      <c r="B931" s="216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</row>
    <row r="932" spans="1:40" ht="15.75" customHeight="1">
      <c r="A932" s="216"/>
      <c r="B932" s="216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</row>
    <row r="933" spans="1:40" ht="15.75" customHeight="1">
      <c r="A933" s="216"/>
      <c r="B933" s="216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</row>
    <row r="934" spans="1:40" ht="15.75" customHeight="1">
      <c r="A934" s="216"/>
      <c r="B934" s="216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</row>
    <row r="935" spans="1:40" ht="15.75" customHeight="1">
      <c r="A935" s="216"/>
      <c r="B935" s="216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</row>
    <row r="936" spans="1:40" ht="15.75" customHeight="1">
      <c r="A936" s="216"/>
      <c r="B936" s="216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</row>
    <row r="937" spans="1:40" ht="15.75" customHeight="1">
      <c r="A937" s="216"/>
      <c r="B937" s="216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</row>
    <row r="938" spans="1:40" ht="15.75" customHeight="1">
      <c r="A938" s="216"/>
      <c r="B938" s="216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</row>
    <row r="939" spans="1:40" ht="15.75" customHeight="1">
      <c r="A939" s="216"/>
      <c r="B939" s="216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</row>
    <row r="940" spans="1:40" ht="15.75" customHeight="1">
      <c r="A940" s="216"/>
      <c r="B940" s="216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</row>
    <row r="941" spans="1:40" ht="15.75" customHeight="1">
      <c r="A941" s="216"/>
      <c r="B941" s="216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</row>
    <row r="942" spans="1:40" ht="15.75" customHeight="1">
      <c r="A942" s="216"/>
      <c r="B942" s="216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</row>
    <row r="943" spans="1:40" ht="15.75" customHeight="1">
      <c r="A943" s="216"/>
      <c r="B943" s="216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</row>
    <row r="944" spans="1:40" ht="15.75" customHeight="1">
      <c r="A944" s="216"/>
      <c r="B944" s="216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</row>
    <row r="945" spans="1:40" ht="15.75" customHeight="1">
      <c r="A945" s="216"/>
      <c r="B945" s="216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</row>
    <row r="946" spans="1:40" ht="15.75" customHeight="1">
      <c r="A946" s="216"/>
      <c r="B946" s="216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</row>
    <row r="947" spans="1:40" ht="15.75" customHeight="1">
      <c r="A947" s="216"/>
      <c r="B947" s="216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</row>
    <row r="948" spans="1:40" ht="15.75" customHeight="1">
      <c r="A948" s="216"/>
      <c r="B948" s="216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</row>
    <row r="949" spans="1:40" ht="15.75" customHeight="1">
      <c r="A949" s="216"/>
      <c r="B949" s="216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</row>
    <row r="950" spans="1:40" ht="15.75" customHeight="1">
      <c r="A950" s="216"/>
      <c r="B950" s="216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</row>
    <row r="951" spans="1:40" ht="15.75" customHeight="1">
      <c r="A951" s="216"/>
      <c r="B951" s="216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</row>
    <row r="952" spans="1:40" ht="15.75" customHeight="1">
      <c r="A952" s="216"/>
      <c r="B952" s="216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</row>
    <row r="953" spans="1:40" ht="15.75" customHeight="1">
      <c r="A953" s="216"/>
      <c r="B953" s="216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</row>
    <row r="954" spans="1:40" ht="15.75" customHeight="1">
      <c r="A954" s="216"/>
      <c r="B954" s="216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</row>
    <row r="955" spans="1:40" ht="15.75" customHeight="1">
      <c r="A955" s="216"/>
      <c r="B955" s="216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</row>
    <row r="956" spans="1:40" ht="15.75" customHeight="1">
      <c r="A956" s="216"/>
      <c r="B956" s="216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</row>
    <row r="957" spans="1:40" ht="15.75" customHeight="1">
      <c r="A957" s="216"/>
      <c r="B957" s="216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</row>
    <row r="958" spans="1:40" ht="15.75" customHeight="1">
      <c r="A958" s="216"/>
      <c r="B958" s="216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</row>
    <row r="959" spans="1:40" ht="15.75" customHeight="1">
      <c r="A959" s="216"/>
      <c r="B959" s="216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</row>
    <row r="960" spans="1:40" ht="15.75" customHeight="1">
      <c r="A960" s="216"/>
      <c r="B960" s="216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</row>
    <row r="961" spans="1:40" ht="15.75" customHeight="1">
      <c r="A961" s="216"/>
      <c r="B961" s="216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</row>
    <row r="962" spans="1:40" ht="15.75" customHeight="1">
      <c r="A962" s="216"/>
      <c r="B962" s="216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</row>
    <row r="963" spans="1:40" ht="15.75" customHeight="1">
      <c r="A963" s="216"/>
      <c r="B963" s="216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</row>
    <row r="964" spans="1:40" ht="15.75" customHeight="1">
      <c r="A964" s="216"/>
      <c r="B964" s="216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</row>
    <row r="965" spans="1:40" ht="15.75" customHeight="1">
      <c r="A965" s="216"/>
      <c r="B965" s="216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</row>
    <row r="966" spans="1:40" ht="15.75" customHeight="1">
      <c r="A966" s="216"/>
      <c r="B966" s="216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</row>
    <row r="967" spans="1:40" ht="15.75" customHeight="1">
      <c r="A967" s="216"/>
      <c r="B967" s="216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</row>
    <row r="968" spans="1:40" ht="15.75" customHeight="1">
      <c r="A968" s="216"/>
      <c r="B968" s="216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</row>
    <row r="969" spans="1:40" ht="15.75" customHeight="1">
      <c r="A969" s="216"/>
      <c r="B969" s="216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</row>
    <row r="970" spans="1:40" ht="15.75" customHeight="1">
      <c r="A970" s="216"/>
      <c r="B970" s="216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</row>
    <row r="971" spans="1:40" ht="15.75" customHeight="1">
      <c r="A971" s="216"/>
      <c r="B971" s="216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</row>
    <row r="972" spans="1:40" ht="15.75" customHeight="1">
      <c r="A972" s="216"/>
      <c r="B972" s="216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</row>
    <row r="973" spans="1:40" ht="15.75" customHeight="1">
      <c r="A973" s="216"/>
      <c r="B973" s="216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</row>
    <row r="974" spans="1:40" ht="15.75" customHeight="1">
      <c r="A974" s="216"/>
      <c r="B974" s="216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</row>
    <row r="975" spans="1:40" ht="15.75" customHeight="1">
      <c r="A975" s="216"/>
      <c r="B975" s="216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</row>
    <row r="976" spans="1:40" ht="15.75" customHeight="1">
      <c r="A976" s="216"/>
      <c r="B976" s="216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</row>
    <row r="977" spans="1:40" ht="15.75" customHeight="1">
      <c r="A977" s="216"/>
      <c r="B977" s="216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</row>
    <row r="978" spans="1:40" ht="15.75" customHeight="1">
      <c r="A978" s="216"/>
      <c r="B978" s="216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</row>
    <row r="979" spans="1:40" ht="15.75" customHeight="1">
      <c r="A979" s="216"/>
      <c r="B979" s="216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</row>
    <row r="980" spans="1:40" ht="15.75" customHeight="1">
      <c r="A980" s="216"/>
      <c r="B980" s="216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</row>
    <row r="981" spans="1:40" ht="15.75" customHeight="1">
      <c r="A981" s="216"/>
      <c r="B981" s="216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</row>
    <row r="982" spans="1:40" ht="15.75" customHeight="1">
      <c r="A982" s="216"/>
      <c r="B982" s="216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</row>
    <row r="983" spans="1:40" ht="15.75" customHeight="1">
      <c r="A983" s="216"/>
      <c r="B983" s="216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</row>
    <row r="984" spans="1:40" ht="15.75" customHeight="1">
      <c r="A984" s="216"/>
      <c r="B984" s="216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</row>
    <row r="985" spans="1:40" ht="15.75" customHeight="1">
      <c r="A985" s="216"/>
      <c r="B985" s="216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</row>
    <row r="986" spans="1:40" ht="15.75" customHeight="1">
      <c r="A986" s="216"/>
      <c r="B986" s="216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</row>
    <row r="987" spans="1:40" ht="15.75" customHeight="1">
      <c r="A987" s="216"/>
      <c r="B987" s="216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</row>
    <row r="988" spans="1:40" ht="15.75" customHeight="1">
      <c r="A988" s="216"/>
      <c r="B988" s="216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</row>
    <row r="989" spans="1:40" ht="15.75" customHeight="1">
      <c r="A989" s="216"/>
      <c r="B989" s="216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</row>
    <row r="990" spans="1:40" ht="15.75" customHeight="1">
      <c r="A990" s="216"/>
      <c r="B990" s="216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</row>
    <row r="991" spans="1:40" ht="15.75" customHeight="1">
      <c r="A991" s="216"/>
      <c r="B991" s="216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</row>
    <row r="992" spans="1:40" ht="15.75" customHeight="1">
      <c r="A992" s="216"/>
      <c r="B992" s="216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</row>
    <row r="993" spans="1:40" ht="15.75" customHeight="1">
      <c r="A993" s="216"/>
      <c r="B993" s="216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</row>
    <row r="994" spans="1:40" ht="15.75" customHeight="1">
      <c r="A994" s="216"/>
      <c r="B994" s="216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</row>
    <row r="995" spans="1:40" ht="15.75" customHeight="1">
      <c r="A995" s="216"/>
      <c r="B995" s="216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</row>
    <row r="996" spans="1:40" ht="15.75" customHeight="1">
      <c r="A996" s="216"/>
      <c r="B996" s="216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</row>
    <row r="997" spans="1:40" ht="15.75" customHeight="1">
      <c r="A997" s="216"/>
      <c r="B997" s="216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</row>
    <row r="998" spans="1:40" ht="15.75" customHeight="1">
      <c r="A998" s="216"/>
      <c r="B998" s="216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</row>
    <row r="999" spans="1:40" ht="15.75" customHeight="1">
      <c r="A999" s="216"/>
      <c r="B999" s="216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</row>
    <row r="1000" spans="1:40" ht="15.75" customHeight="1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</row>
  </sheetData>
  <mergeCells count="595">
    <mergeCell ref="AH85:AH86"/>
    <mergeCell ref="AI85:AI86"/>
    <mergeCell ref="AJ85:AJ86"/>
    <mergeCell ref="AK85:AK86"/>
    <mergeCell ref="AL85:AL86"/>
    <mergeCell ref="AM85:AM86"/>
    <mergeCell ref="AN85:AN86"/>
    <mergeCell ref="Z87:Z88"/>
    <mergeCell ref="AA87:AA88"/>
    <mergeCell ref="AC87:AN88"/>
    <mergeCell ref="Z85:Z86"/>
    <mergeCell ref="AA85:AA86"/>
    <mergeCell ref="AC85:AC86"/>
    <mergeCell ref="AD85:AD86"/>
    <mergeCell ref="AE85:AE86"/>
    <mergeCell ref="AF85:AF86"/>
    <mergeCell ref="AG85:AG86"/>
    <mergeCell ref="Z75:Z76"/>
    <mergeCell ref="AA75:AA76"/>
    <mergeCell ref="AC75:AN76"/>
    <mergeCell ref="Z78:Z79"/>
    <mergeCell ref="AA78:AA79"/>
    <mergeCell ref="AC78:AC79"/>
    <mergeCell ref="AD78:AD79"/>
    <mergeCell ref="AM83:AM84"/>
    <mergeCell ref="AN83:AN84"/>
    <mergeCell ref="AF83:AF84"/>
    <mergeCell ref="AG83:AG84"/>
    <mergeCell ref="AH83:AH84"/>
    <mergeCell ref="AI83:AI84"/>
    <mergeCell ref="AJ83:AJ84"/>
    <mergeCell ref="AK83:AK84"/>
    <mergeCell ref="AL83:AL84"/>
    <mergeCell ref="AH73:AH74"/>
    <mergeCell ref="AI73:AI74"/>
    <mergeCell ref="AJ73:AJ74"/>
    <mergeCell ref="AK73:AK74"/>
    <mergeCell ref="AL73:AL74"/>
    <mergeCell ref="AM73:AM74"/>
    <mergeCell ref="AN73:AN74"/>
    <mergeCell ref="Z73:Z74"/>
    <mergeCell ref="AA73:AA74"/>
    <mergeCell ref="AC73:AC74"/>
    <mergeCell ref="AD73:AD74"/>
    <mergeCell ref="AE73:AE74"/>
    <mergeCell ref="AF73:AF74"/>
    <mergeCell ref="AG73:AG74"/>
    <mergeCell ref="AL71:AL72"/>
    <mergeCell ref="AM71:AM72"/>
    <mergeCell ref="AN71:AN72"/>
    <mergeCell ref="Z71:Z72"/>
    <mergeCell ref="AA71:AA72"/>
    <mergeCell ref="AC71:AC72"/>
    <mergeCell ref="AD71:AD72"/>
    <mergeCell ref="AE71:AE72"/>
    <mergeCell ref="AF71:AF72"/>
    <mergeCell ref="AG71:AG72"/>
    <mergeCell ref="AC69:AC70"/>
    <mergeCell ref="AD69:AD70"/>
    <mergeCell ref="AE69:AE70"/>
    <mergeCell ref="AF69:AF70"/>
    <mergeCell ref="AG69:AG70"/>
    <mergeCell ref="AH71:AH72"/>
    <mergeCell ref="AI71:AI72"/>
    <mergeCell ref="AJ71:AJ72"/>
    <mergeCell ref="AK71:AK72"/>
    <mergeCell ref="Z83:Z84"/>
    <mergeCell ref="AA83:AA84"/>
    <mergeCell ref="AC83:AC84"/>
    <mergeCell ref="AD83:AD84"/>
    <mergeCell ref="AE83:AE84"/>
    <mergeCell ref="AH66:AH67"/>
    <mergeCell ref="AI66:AI67"/>
    <mergeCell ref="AJ66:AJ67"/>
    <mergeCell ref="AK66:AK67"/>
    <mergeCell ref="AC68:AN68"/>
    <mergeCell ref="Z66:Z67"/>
    <mergeCell ref="AA66:AA67"/>
    <mergeCell ref="AC66:AC67"/>
    <mergeCell ref="AD66:AD67"/>
    <mergeCell ref="AE66:AE67"/>
    <mergeCell ref="AF66:AF67"/>
    <mergeCell ref="AG66:AG67"/>
    <mergeCell ref="AH69:AH70"/>
    <mergeCell ref="AI69:AI70"/>
    <mergeCell ref="AJ69:AJ70"/>
    <mergeCell ref="AK69:AK70"/>
    <mergeCell ref="AL69:AL70"/>
    <mergeCell ref="AM69:AM70"/>
    <mergeCell ref="AN69:AN70"/>
    <mergeCell ref="AK59:AK60"/>
    <mergeCell ref="AL59:AL60"/>
    <mergeCell ref="AM59:AM60"/>
    <mergeCell ref="AN59:AN60"/>
    <mergeCell ref="Z59:Z60"/>
    <mergeCell ref="AA59:AA60"/>
    <mergeCell ref="AC59:AC60"/>
    <mergeCell ref="AD59:AD60"/>
    <mergeCell ref="AE59:AE60"/>
    <mergeCell ref="AF59:AF60"/>
    <mergeCell ref="AG59:AG60"/>
    <mergeCell ref="Z81:Z82"/>
    <mergeCell ref="AA81:AA82"/>
    <mergeCell ref="AC81:AC82"/>
    <mergeCell ref="AD81:AD82"/>
    <mergeCell ref="Z49:Z50"/>
    <mergeCell ref="Z51:Z52"/>
    <mergeCell ref="Z54:Z55"/>
    <mergeCell ref="AA54:AA55"/>
    <mergeCell ref="AC54:AC55"/>
    <mergeCell ref="AD54:AD55"/>
    <mergeCell ref="Z57:Z58"/>
    <mergeCell ref="AA57:AA58"/>
    <mergeCell ref="AC57:AC58"/>
    <mergeCell ref="AD57:AD58"/>
    <mergeCell ref="Z63:Z64"/>
    <mergeCell ref="AA63:AA64"/>
    <mergeCell ref="AC63:AN64"/>
    <mergeCell ref="AE81:AE82"/>
    <mergeCell ref="AF81:AF82"/>
    <mergeCell ref="AL66:AL67"/>
    <mergeCell ref="AM66:AM67"/>
    <mergeCell ref="AN66:AN67"/>
    <mergeCell ref="Z69:Z70"/>
    <mergeCell ref="AA69:AA70"/>
    <mergeCell ref="AG81:AG82"/>
    <mergeCell ref="AH81:AH82"/>
    <mergeCell ref="AI81:AI82"/>
    <mergeCell ref="AJ81:AJ82"/>
    <mergeCell ref="AK81:AK82"/>
    <mergeCell ref="AL81:AL82"/>
    <mergeCell ref="AM81:AM82"/>
    <mergeCell ref="AN81:AN82"/>
    <mergeCell ref="AE78:AE79"/>
    <mergeCell ref="AF78:AF79"/>
    <mergeCell ref="AC80:AN80"/>
    <mergeCell ref="AG78:AG79"/>
    <mergeCell ref="AH78:AH79"/>
    <mergeCell ref="AI78:AI79"/>
    <mergeCell ref="AJ78:AJ79"/>
    <mergeCell ref="AK78:AK79"/>
    <mergeCell ref="AL78:AL79"/>
    <mergeCell ref="AM78:AM79"/>
    <mergeCell ref="AN78:AN79"/>
    <mergeCell ref="AH61:AH62"/>
    <mergeCell ref="AI61:AI62"/>
    <mergeCell ref="AJ61:AJ62"/>
    <mergeCell ref="AK61:AK62"/>
    <mergeCell ref="AL61:AL62"/>
    <mergeCell ref="AM61:AM62"/>
    <mergeCell ref="AN61:AN62"/>
    <mergeCell ref="Z61:Z62"/>
    <mergeCell ref="AA61:AA62"/>
    <mergeCell ref="AC61:AC62"/>
    <mergeCell ref="AD61:AD62"/>
    <mergeCell ref="AE61:AE62"/>
    <mergeCell ref="AF61:AF62"/>
    <mergeCell ref="AG61:AG62"/>
    <mergeCell ref="AC56:AN56"/>
    <mergeCell ref="C59:J60"/>
    <mergeCell ref="K59:K60"/>
    <mergeCell ref="H54:H55"/>
    <mergeCell ref="I54:I55"/>
    <mergeCell ref="J54:J55"/>
    <mergeCell ref="K54:K55"/>
    <mergeCell ref="C56:J56"/>
    <mergeCell ref="C57:J58"/>
    <mergeCell ref="K57:K58"/>
    <mergeCell ref="AE54:AE55"/>
    <mergeCell ref="AH57:AH58"/>
    <mergeCell ref="AI57:AI58"/>
    <mergeCell ref="AJ57:AJ58"/>
    <mergeCell ref="AK57:AK58"/>
    <mergeCell ref="AL57:AL58"/>
    <mergeCell ref="AM57:AM58"/>
    <mergeCell ref="AN57:AN58"/>
    <mergeCell ref="AE57:AE58"/>
    <mergeCell ref="AF57:AF58"/>
    <mergeCell ref="AG57:AG58"/>
    <mergeCell ref="AH59:AH60"/>
    <mergeCell ref="AI59:AI60"/>
    <mergeCell ref="AJ59:AJ60"/>
    <mergeCell ref="AM54:AM55"/>
    <mergeCell ref="AN54:AN55"/>
    <mergeCell ref="AF54:AF55"/>
    <mergeCell ref="AG54:AG55"/>
    <mergeCell ref="AH54:AH55"/>
    <mergeCell ref="AI54:AI55"/>
    <mergeCell ref="AJ54:AJ55"/>
    <mergeCell ref="AK54:AK55"/>
    <mergeCell ref="AL54:AL55"/>
    <mergeCell ref="AC51:AN52"/>
    <mergeCell ref="C49:J50"/>
    <mergeCell ref="K49:K50"/>
    <mergeCell ref="AA49:AA50"/>
    <mergeCell ref="AC49:AC50"/>
    <mergeCell ref="AD49:AD50"/>
    <mergeCell ref="AE49:AE50"/>
    <mergeCell ref="C51:J52"/>
    <mergeCell ref="AA51:AA52"/>
    <mergeCell ref="K37:K38"/>
    <mergeCell ref="C39:J40"/>
    <mergeCell ref="K39:K40"/>
    <mergeCell ref="K41:K42"/>
    <mergeCell ref="AM49:AM50"/>
    <mergeCell ref="AN49:AN50"/>
    <mergeCell ref="AF49:AF50"/>
    <mergeCell ref="AG49:AG50"/>
    <mergeCell ref="AH49:AH50"/>
    <mergeCell ref="AI49:AI50"/>
    <mergeCell ref="AJ49:AJ50"/>
    <mergeCell ref="AK49:AK50"/>
    <mergeCell ref="AL49:AL50"/>
    <mergeCell ref="AH27:AH28"/>
    <mergeCell ref="AI27:AI28"/>
    <mergeCell ref="AJ27:AJ28"/>
    <mergeCell ref="AK27:AK28"/>
    <mergeCell ref="AL27:AL28"/>
    <mergeCell ref="AM27:AM28"/>
    <mergeCell ref="AN27:AN28"/>
    <mergeCell ref="Z29:Z30"/>
    <mergeCell ref="AA29:AA30"/>
    <mergeCell ref="AC29:AN30"/>
    <mergeCell ref="Z27:Z28"/>
    <mergeCell ref="AA27:AA28"/>
    <mergeCell ref="AC27:AC28"/>
    <mergeCell ref="AD27:AD28"/>
    <mergeCell ref="AE27:AE28"/>
    <mergeCell ref="AF27:AF28"/>
    <mergeCell ref="AG27:AG28"/>
    <mergeCell ref="AH25:AH26"/>
    <mergeCell ref="AI25:AI26"/>
    <mergeCell ref="AJ25:AJ26"/>
    <mergeCell ref="AK25:AK26"/>
    <mergeCell ref="AL25:AL26"/>
    <mergeCell ref="AM25:AM26"/>
    <mergeCell ref="AN25:AN26"/>
    <mergeCell ref="Z25:Z26"/>
    <mergeCell ref="AA25:AA26"/>
    <mergeCell ref="AC25:AC26"/>
    <mergeCell ref="AD25:AD26"/>
    <mergeCell ref="AE25:AE26"/>
    <mergeCell ref="AF25:AF26"/>
    <mergeCell ref="AG25:AG26"/>
    <mergeCell ref="AH23:AH24"/>
    <mergeCell ref="AI23:AI24"/>
    <mergeCell ref="AJ23:AJ24"/>
    <mergeCell ref="AK23:AK24"/>
    <mergeCell ref="AL23:AL24"/>
    <mergeCell ref="AM23:AM24"/>
    <mergeCell ref="AN23:AN24"/>
    <mergeCell ref="Z23:Z24"/>
    <mergeCell ref="AA23:AA24"/>
    <mergeCell ref="AC23:AC24"/>
    <mergeCell ref="AD23:AD24"/>
    <mergeCell ref="AE23:AE24"/>
    <mergeCell ref="AF23:AF24"/>
    <mergeCell ref="AG23:AG24"/>
    <mergeCell ref="AH20:AH21"/>
    <mergeCell ref="AI20:AI21"/>
    <mergeCell ref="AJ20:AJ21"/>
    <mergeCell ref="AK20:AK21"/>
    <mergeCell ref="AL20:AL21"/>
    <mergeCell ref="AM20:AM21"/>
    <mergeCell ref="AN20:AN21"/>
    <mergeCell ref="AC22:AN22"/>
    <mergeCell ref="Z20:Z21"/>
    <mergeCell ref="AA20:AA21"/>
    <mergeCell ref="AC20:AC21"/>
    <mergeCell ref="AD20:AD21"/>
    <mergeCell ref="AE20:AE21"/>
    <mergeCell ref="AF20:AF21"/>
    <mergeCell ref="AG20:AG21"/>
    <mergeCell ref="AH15:AH16"/>
    <mergeCell ref="AI15:AI16"/>
    <mergeCell ref="AJ15:AJ16"/>
    <mergeCell ref="AK15:AK16"/>
    <mergeCell ref="AL15:AL16"/>
    <mergeCell ref="AM15:AM16"/>
    <mergeCell ref="AN15:AN16"/>
    <mergeCell ref="Z17:Z18"/>
    <mergeCell ref="AA17:AA18"/>
    <mergeCell ref="AC17:AN18"/>
    <mergeCell ref="Z15:Z16"/>
    <mergeCell ref="AA15:AA16"/>
    <mergeCell ref="AC15:AC16"/>
    <mergeCell ref="AD15:AD16"/>
    <mergeCell ref="AE15:AE16"/>
    <mergeCell ref="AF15:AF16"/>
    <mergeCell ref="AG15:AG16"/>
    <mergeCell ref="AF11:AF12"/>
    <mergeCell ref="AH13:AH14"/>
    <mergeCell ref="AI13:AI14"/>
    <mergeCell ref="AJ13:AJ14"/>
    <mergeCell ref="AK13:AK14"/>
    <mergeCell ref="AL13:AL14"/>
    <mergeCell ref="AM13:AM14"/>
    <mergeCell ref="AN13:AN14"/>
    <mergeCell ref="Z13:Z14"/>
    <mergeCell ref="AA13:AA14"/>
    <mergeCell ref="AC13:AC14"/>
    <mergeCell ref="AD13:AD14"/>
    <mergeCell ref="AE13:AE14"/>
    <mergeCell ref="AF13:AF14"/>
    <mergeCell ref="AG13:AG14"/>
    <mergeCell ref="A1:A6"/>
    <mergeCell ref="C1:X2"/>
    <mergeCell ref="Y1:AA1"/>
    <mergeCell ref="AC1:AL5"/>
    <mergeCell ref="AM1:AN1"/>
    <mergeCell ref="Y2:AA2"/>
    <mergeCell ref="Y3:Z3"/>
    <mergeCell ref="F8:F9"/>
    <mergeCell ref="G8:G9"/>
    <mergeCell ref="H8:H9"/>
    <mergeCell ref="I8:I9"/>
    <mergeCell ref="Y4:Z4"/>
    <mergeCell ref="Y5:Z5"/>
    <mergeCell ref="Z8:Z9"/>
    <mergeCell ref="AA8:AA9"/>
    <mergeCell ref="AC8:AC9"/>
    <mergeCell ref="AD8:AD9"/>
    <mergeCell ref="AE8:AE9"/>
    <mergeCell ref="AM8:AM9"/>
    <mergeCell ref="AN8:AN9"/>
    <mergeCell ref="AF8:AF9"/>
    <mergeCell ref="AG8:AG9"/>
    <mergeCell ref="AH8:AH9"/>
    <mergeCell ref="AI8:AI9"/>
    <mergeCell ref="K69:K70"/>
    <mergeCell ref="C71:J72"/>
    <mergeCell ref="K71:K72"/>
    <mergeCell ref="C73:J74"/>
    <mergeCell ref="K73:K74"/>
    <mergeCell ref="B3:B5"/>
    <mergeCell ref="C3:X5"/>
    <mergeCell ref="AM2:AN2"/>
    <mergeCell ref="AM3:AN5"/>
    <mergeCell ref="L6:X6"/>
    <mergeCell ref="Y6:AA6"/>
    <mergeCell ref="AJ8:AJ9"/>
    <mergeCell ref="AK8:AK9"/>
    <mergeCell ref="AL8:AL9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C10:AN10"/>
    <mergeCell ref="Z11:Z12"/>
    <mergeCell ref="K61:K62"/>
    <mergeCell ref="C63:J64"/>
    <mergeCell ref="B49:B50"/>
    <mergeCell ref="B51:B52"/>
    <mergeCell ref="C54:C55"/>
    <mergeCell ref="D54:D55"/>
    <mergeCell ref="E54:E55"/>
    <mergeCell ref="F54:F55"/>
    <mergeCell ref="G54:G55"/>
    <mergeCell ref="A8:A18"/>
    <mergeCell ref="B15:B16"/>
    <mergeCell ref="A20:A30"/>
    <mergeCell ref="B20:B21"/>
    <mergeCell ref="C20:C21"/>
    <mergeCell ref="D20:D21"/>
    <mergeCell ref="E20:E21"/>
    <mergeCell ref="B41:B42"/>
    <mergeCell ref="B43:B44"/>
    <mergeCell ref="C34:J34"/>
    <mergeCell ref="C35:J36"/>
    <mergeCell ref="C37:J38"/>
    <mergeCell ref="C87:J88"/>
    <mergeCell ref="C75:J76"/>
    <mergeCell ref="C78:C79"/>
    <mergeCell ref="D78:D79"/>
    <mergeCell ref="E78:E79"/>
    <mergeCell ref="F78:F79"/>
    <mergeCell ref="G78:G79"/>
    <mergeCell ref="H78:H79"/>
    <mergeCell ref="B27:B28"/>
    <mergeCell ref="C32:C33"/>
    <mergeCell ref="D32:D33"/>
    <mergeCell ref="E32:E33"/>
    <mergeCell ref="B45:B46"/>
    <mergeCell ref="B47:B48"/>
    <mergeCell ref="C61:J62"/>
    <mergeCell ref="C68:J68"/>
    <mergeCell ref="C69:J70"/>
    <mergeCell ref="F32:F33"/>
    <mergeCell ref="G32:G33"/>
    <mergeCell ref="H32:H33"/>
    <mergeCell ref="I32:I33"/>
    <mergeCell ref="J32:J33"/>
    <mergeCell ref="I78:I79"/>
    <mergeCell ref="J78:J79"/>
    <mergeCell ref="K78:K79"/>
    <mergeCell ref="C80:J80"/>
    <mergeCell ref="C81:J82"/>
    <mergeCell ref="K81:K82"/>
    <mergeCell ref="C83:J84"/>
    <mergeCell ref="K83:K84"/>
    <mergeCell ref="C85:J86"/>
    <mergeCell ref="K85:K86"/>
    <mergeCell ref="J66:J67"/>
    <mergeCell ref="K66:K67"/>
    <mergeCell ref="C66:C67"/>
    <mergeCell ref="D66:D67"/>
    <mergeCell ref="E66:E67"/>
    <mergeCell ref="F66:F67"/>
    <mergeCell ref="G66:G67"/>
    <mergeCell ref="H66:H67"/>
    <mergeCell ref="I66:I67"/>
    <mergeCell ref="B83:B84"/>
    <mergeCell ref="B85:B86"/>
    <mergeCell ref="A66:A76"/>
    <mergeCell ref="A78:A88"/>
    <mergeCell ref="A54:A64"/>
    <mergeCell ref="B54:B55"/>
    <mergeCell ref="B57:B58"/>
    <mergeCell ref="B59:B60"/>
    <mergeCell ref="B61:B62"/>
    <mergeCell ref="B66:B67"/>
    <mergeCell ref="B73:B74"/>
    <mergeCell ref="A32:A52"/>
    <mergeCell ref="B32:B33"/>
    <mergeCell ref="B35:B36"/>
    <mergeCell ref="B37:B38"/>
    <mergeCell ref="B39:B40"/>
    <mergeCell ref="B69:B70"/>
    <mergeCell ref="B71:B72"/>
    <mergeCell ref="B78:B79"/>
    <mergeCell ref="B81:B82"/>
    <mergeCell ref="B23:B24"/>
    <mergeCell ref="B25:B26"/>
    <mergeCell ref="C23:J24"/>
    <mergeCell ref="K23:K24"/>
    <mergeCell ref="C25:J26"/>
    <mergeCell ref="K25:K26"/>
    <mergeCell ref="C27:J28"/>
    <mergeCell ref="K27:K28"/>
    <mergeCell ref="C29:J30"/>
    <mergeCell ref="B13:B14"/>
    <mergeCell ref="C13:J14"/>
    <mergeCell ref="C15:J16"/>
    <mergeCell ref="K15:K16"/>
    <mergeCell ref="C17:J18"/>
    <mergeCell ref="B6:F6"/>
    <mergeCell ref="G6:K6"/>
    <mergeCell ref="C8:C9"/>
    <mergeCell ref="D8:D9"/>
    <mergeCell ref="E8:E9"/>
    <mergeCell ref="C10:J10"/>
    <mergeCell ref="K13:K14"/>
    <mergeCell ref="B8:B9"/>
    <mergeCell ref="B11:B12"/>
    <mergeCell ref="C47:J48"/>
    <mergeCell ref="K47:K48"/>
    <mergeCell ref="Z47:Z48"/>
    <mergeCell ref="AA47:AA48"/>
    <mergeCell ref="AC47:AC48"/>
    <mergeCell ref="AD47:AD48"/>
    <mergeCell ref="AE47:AE48"/>
    <mergeCell ref="J8:J9"/>
    <mergeCell ref="K8:K9"/>
    <mergeCell ref="C11:J12"/>
    <mergeCell ref="K11:K12"/>
    <mergeCell ref="F20:F21"/>
    <mergeCell ref="G20:G21"/>
    <mergeCell ref="H20:H21"/>
    <mergeCell ref="I20:I21"/>
    <mergeCell ref="J20:J21"/>
    <mergeCell ref="K20:K21"/>
    <mergeCell ref="C22:J22"/>
    <mergeCell ref="AA11:AA12"/>
    <mergeCell ref="AC11:AC12"/>
    <mergeCell ref="AD11:AD12"/>
    <mergeCell ref="AE11:AE12"/>
    <mergeCell ref="K32:K33"/>
    <mergeCell ref="K35:K36"/>
    <mergeCell ref="AN43:AN44"/>
    <mergeCell ref="AE43:AE44"/>
    <mergeCell ref="AF43:AF44"/>
    <mergeCell ref="AG43:AG44"/>
    <mergeCell ref="AH43:AH44"/>
    <mergeCell ref="AI43:AI44"/>
    <mergeCell ref="AJ43:AJ44"/>
    <mergeCell ref="AK43:AK44"/>
    <mergeCell ref="C45:J46"/>
    <mergeCell ref="K45:K46"/>
    <mergeCell ref="Z45:Z46"/>
    <mergeCell ref="AA45:AA46"/>
    <mergeCell ref="AC45:AC46"/>
    <mergeCell ref="AD45:AD46"/>
    <mergeCell ref="AE45:AE46"/>
    <mergeCell ref="AM45:AM46"/>
    <mergeCell ref="AN45:AN46"/>
    <mergeCell ref="AF45:AF46"/>
    <mergeCell ref="AG45:AG46"/>
    <mergeCell ref="AH45:AH46"/>
    <mergeCell ref="AI45:AI46"/>
    <mergeCell ref="AJ45:AJ46"/>
    <mergeCell ref="AK45:AK46"/>
    <mergeCell ref="AL45:AL46"/>
    <mergeCell ref="C41:J42"/>
    <mergeCell ref="C43:J44"/>
    <mergeCell ref="K43:K44"/>
    <mergeCell ref="Z43:Z44"/>
    <mergeCell ref="AA43:AA44"/>
    <mergeCell ref="AC43:AC44"/>
    <mergeCell ref="AD43:AD44"/>
    <mergeCell ref="AL43:AL44"/>
    <mergeCell ref="AM43:AM44"/>
    <mergeCell ref="AM47:AM48"/>
    <mergeCell ref="AN47:AN48"/>
    <mergeCell ref="AF47:AF48"/>
    <mergeCell ref="AG47:AG48"/>
    <mergeCell ref="AH47:AH48"/>
    <mergeCell ref="AI47:AI48"/>
    <mergeCell ref="AJ47:AJ48"/>
    <mergeCell ref="AK47:AK48"/>
    <mergeCell ref="AL47:AL48"/>
    <mergeCell ref="AH41:AH42"/>
    <mergeCell ref="AI41:AI42"/>
    <mergeCell ref="AJ41:AJ42"/>
    <mergeCell ref="AK41:AK42"/>
    <mergeCell ref="AL41:AL42"/>
    <mergeCell ref="AM41:AM42"/>
    <mergeCell ref="AN41:AN42"/>
    <mergeCell ref="Z41:Z42"/>
    <mergeCell ref="AA41:AA42"/>
    <mergeCell ref="AC41:AC42"/>
    <mergeCell ref="AD41:AD42"/>
    <mergeCell ref="AE41:AE42"/>
    <mergeCell ref="AF41:AF42"/>
    <mergeCell ref="AG41:AG42"/>
    <mergeCell ref="AH37:AH38"/>
    <mergeCell ref="AI37:AI38"/>
    <mergeCell ref="AJ37:AJ38"/>
    <mergeCell ref="AK37:AK38"/>
    <mergeCell ref="AL37:AL38"/>
    <mergeCell ref="AM37:AM38"/>
    <mergeCell ref="AN37:AN38"/>
    <mergeCell ref="Z37:Z38"/>
    <mergeCell ref="AA37:AA38"/>
    <mergeCell ref="AC37:AC38"/>
    <mergeCell ref="AD37:AD38"/>
    <mergeCell ref="AE37:AE38"/>
    <mergeCell ref="AF37:AF38"/>
    <mergeCell ref="AG37:AG38"/>
    <mergeCell ref="AH35:AH36"/>
    <mergeCell ref="AI35:AI36"/>
    <mergeCell ref="AJ35:AJ36"/>
    <mergeCell ref="AK35:AK36"/>
    <mergeCell ref="AL35:AL36"/>
    <mergeCell ref="AM35:AM36"/>
    <mergeCell ref="AN35:AN36"/>
    <mergeCell ref="Z35:Z36"/>
    <mergeCell ref="AA35:AA36"/>
    <mergeCell ref="AC35:AC36"/>
    <mergeCell ref="AD35:AD36"/>
    <mergeCell ref="AE35:AE36"/>
    <mergeCell ref="AF35:AF36"/>
    <mergeCell ref="AG35:AG36"/>
    <mergeCell ref="AH32:AH33"/>
    <mergeCell ref="AI32:AI33"/>
    <mergeCell ref="AJ32:AJ33"/>
    <mergeCell ref="AK32:AK33"/>
    <mergeCell ref="AL32:AL33"/>
    <mergeCell ref="AM32:AM33"/>
    <mergeCell ref="AN32:AN33"/>
    <mergeCell ref="AC34:AN34"/>
    <mergeCell ref="Z32:Z33"/>
    <mergeCell ref="AA32:AA33"/>
    <mergeCell ref="AC32:AC33"/>
    <mergeCell ref="AD32:AD33"/>
    <mergeCell ref="AE32:AE33"/>
    <mergeCell ref="AF32:AF33"/>
    <mergeCell ref="AG32:AG33"/>
    <mergeCell ref="AH39:AH40"/>
    <mergeCell ref="AI39:AI40"/>
    <mergeCell ref="AJ39:AJ40"/>
    <mergeCell ref="AK39:AK40"/>
    <mergeCell ref="AL39:AL40"/>
    <mergeCell ref="AM39:AM40"/>
    <mergeCell ref="AN39:AN40"/>
    <mergeCell ref="Z39:Z40"/>
    <mergeCell ref="AA39:AA40"/>
    <mergeCell ref="AC39:AC40"/>
    <mergeCell ref="AD39:AD40"/>
    <mergeCell ref="AE39:AE40"/>
    <mergeCell ref="AF39:AF40"/>
    <mergeCell ref="AG39:AG40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G1045"/>
  <sheetViews>
    <sheetView workbookViewId="0">
      <selection activeCell="C3" sqref="C3:X5"/>
    </sheetView>
  </sheetViews>
  <sheetFormatPr baseColWidth="10" defaultColWidth="14.42578125" defaultRowHeight="15" customHeight="1"/>
  <cols>
    <col min="1" max="1" width="19.42578125" customWidth="1"/>
    <col min="2" max="2" width="7.140625" customWidth="1"/>
    <col min="3" max="3" width="4.28515625" customWidth="1"/>
    <col min="4" max="4" width="37" customWidth="1"/>
    <col min="5" max="5" width="25.5703125" customWidth="1"/>
    <col min="6" max="6" width="34.42578125" customWidth="1"/>
    <col min="7" max="7" width="38.28515625" customWidth="1"/>
    <col min="8" max="8" width="25.5703125" customWidth="1"/>
    <col min="9" max="9" width="27.85546875" customWidth="1"/>
    <col min="10" max="10" width="15.85546875" customWidth="1"/>
    <col min="11" max="11" width="11.7109375" customWidth="1"/>
    <col min="12" max="12" width="39.140625" customWidth="1"/>
    <col min="14" max="14" width="23.7109375" customWidth="1"/>
    <col min="15" max="15" width="8.28515625" customWidth="1"/>
    <col min="16" max="16" width="9" customWidth="1"/>
    <col min="17" max="17" width="10.140625" customWidth="1"/>
    <col min="18" max="18" width="9.5703125" customWidth="1"/>
    <col min="19" max="26" width="10.140625" customWidth="1"/>
    <col min="27" max="28" width="9" customWidth="1"/>
    <col min="29" max="29" width="9.28515625" customWidth="1"/>
    <col min="30" max="30" width="11" customWidth="1"/>
    <col min="32" max="32" width="13.7109375" customWidth="1"/>
  </cols>
  <sheetData>
    <row r="1" spans="1:3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2"/>
      <c r="AE1" s="2"/>
      <c r="AF1" s="2"/>
      <c r="AG1" s="2"/>
    </row>
    <row r="2" spans="1:3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3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3"/>
      <c r="AD2" s="2"/>
      <c r="AE2" s="2"/>
      <c r="AF2" s="2"/>
      <c r="AG2" s="2"/>
    </row>
    <row r="3" spans="1:3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3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"/>
      <c r="AE3" s="2"/>
      <c r="AF3" s="2"/>
      <c r="AG3" s="2"/>
    </row>
    <row r="4" spans="1:3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3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3"/>
      <c r="AD4" s="2"/>
      <c r="AE4" s="2"/>
      <c r="AF4" s="2"/>
      <c r="AG4" s="2"/>
    </row>
    <row r="5" spans="1:3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3"/>
      <c r="AD5" s="2"/>
      <c r="AE5" s="2"/>
      <c r="AF5" s="2"/>
      <c r="AG5" s="2"/>
    </row>
    <row r="6" spans="1:3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3"/>
      <c r="AD6" s="2"/>
      <c r="AE6" s="2"/>
      <c r="AF6" s="2"/>
      <c r="AG6" s="2"/>
    </row>
    <row r="7" spans="1:3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3"/>
      <c r="AD7" s="2"/>
      <c r="AE7" s="2"/>
      <c r="AF7" s="2"/>
      <c r="AG7" s="2"/>
    </row>
    <row r="8" spans="1:3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3"/>
      <c r="AD8" s="2"/>
      <c r="AE8" s="2"/>
      <c r="AF8" s="2"/>
      <c r="AG8" s="2"/>
    </row>
    <row r="9" spans="1:3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3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3"/>
      <c r="AD9" s="2"/>
      <c r="AE9" s="2"/>
      <c r="AF9" s="2"/>
      <c r="AG9" s="2"/>
    </row>
    <row r="10" spans="1:3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3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3"/>
      <c r="AD10" s="2"/>
      <c r="AE10" s="2"/>
      <c r="AF10" s="2"/>
      <c r="AG10" s="2"/>
    </row>
    <row r="11" spans="1:3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3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3"/>
      <c r="AD11" s="2"/>
      <c r="AE11" s="2"/>
      <c r="AF11" s="2"/>
      <c r="AG11" s="2"/>
    </row>
    <row r="12" spans="1:3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3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3"/>
      <c r="AD12" s="2"/>
      <c r="AE12" s="2"/>
      <c r="AF12" s="2"/>
      <c r="AG12" s="2"/>
    </row>
    <row r="13" spans="1:3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3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3"/>
      <c r="AD13" s="2"/>
      <c r="AE13" s="2"/>
      <c r="AF13" s="2"/>
      <c r="AG13" s="2"/>
    </row>
    <row r="14" spans="1:3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3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3"/>
      <c r="AD14" s="2"/>
      <c r="AE14" s="2"/>
      <c r="AF14" s="2"/>
      <c r="AG14" s="2"/>
    </row>
    <row r="15" spans="1:3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3"/>
      <c r="AD15" s="2"/>
      <c r="AE15" s="2"/>
      <c r="AF15" s="2"/>
      <c r="AG15" s="2"/>
    </row>
    <row r="16" spans="1:3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3"/>
      <c r="AD16" s="2"/>
      <c r="AE16" s="2"/>
      <c r="AF16" s="2"/>
      <c r="AG16" s="2"/>
    </row>
    <row r="17" spans="1:3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3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3"/>
      <c r="AD17" s="2"/>
      <c r="AE17" s="2"/>
      <c r="AF17" s="2"/>
      <c r="AG17" s="2"/>
    </row>
    <row r="18" spans="1:3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3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3"/>
      <c r="AD18" s="2"/>
      <c r="AE18" s="2"/>
      <c r="AF18" s="2"/>
      <c r="AG18" s="2"/>
    </row>
    <row r="19" spans="1:3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3"/>
      <c r="AD19" s="2"/>
      <c r="AE19" s="2"/>
      <c r="AF19" s="2"/>
      <c r="AG19" s="2"/>
    </row>
    <row r="20" spans="1:3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3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3"/>
      <c r="AD20" s="2"/>
      <c r="AE20" s="2"/>
      <c r="AF20" s="2"/>
      <c r="AG20" s="2"/>
    </row>
    <row r="21" spans="1:3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3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3"/>
      <c r="AD21" s="2"/>
      <c r="AE21" s="2"/>
      <c r="AF21" s="2"/>
      <c r="AG21" s="2"/>
    </row>
    <row r="22" spans="1:3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3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3"/>
      <c r="AD22" s="2"/>
      <c r="AE22" s="2"/>
      <c r="AF22" s="2"/>
      <c r="AG22" s="2"/>
    </row>
    <row r="23" spans="1:3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3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3"/>
      <c r="AD23" s="2"/>
      <c r="AE23" s="2"/>
      <c r="AF23" s="2"/>
      <c r="AG23" s="2"/>
    </row>
    <row r="24" spans="1:3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3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3"/>
      <c r="AD24" s="2"/>
      <c r="AE24" s="2"/>
      <c r="AF24" s="2"/>
      <c r="AG24" s="2"/>
    </row>
    <row r="25" spans="1:3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3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3"/>
      <c r="AD25" s="2"/>
      <c r="AE25" s="2"/>
      <c r="AF25" s="2"/>
      <c r="AG25" s="2"/>
    </row>
    <row r="26" spans="1:3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3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3"/>
      <c r="AD26" s="2"/>
      <c r="AE26" s="2"/>
      <c r="AF26" s="2"/>
      <c r="AG26" s="2"/>
    </row>
    <row r="27" spans="1:3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3"/>
      <c r="AD27" s="2"/>
      <c r="AE27" s="2"/>
      <c r="AF27" s="2"/>
      <c r="AG27" s="2"/>
    </row>
    <row r="28" spans="1:3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3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3"/>
      <c r="AD28" s="2"/>
      <c r="AE28" s="2"/>
      <c r="AF28" s="2"/>
      <c r="AG28" s="2"/>
    </row>
    <row r="29" spans="1:3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3"/>
      <c r="AD29" s="2"/>
      <c r="AE29" s="2"/>
      <c r="AF29" s="2"/>
      <c r="AG29" s="2"/>
    </row>
    <row r="30" spans="1:3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3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3"/>
      <c r="AD30" s="2"/>
      <c r="AE30" s="2"/>
      <c r="AF30" s="2"/>
      <c r="AG30" s="2"/>
    </row>
    <row r="31" spans="1:3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3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3"/>
      <c r="AD31" s="2"/>
      <c r="AE31" s="2"/>
      <c r="AF31" s="2"/>
      <c r="AG31" s="2"/>
    </row>
    <row r="32" spans="1:3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3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3"/>
      <c r="AD32" s="2"/>
      <c r="AE32" s="2"/>
      <c r="AF32" s="2"/>
      <c r="AG32" s="2"/>
    </row>
    <row r="33" spans="1:33">
      <c r="A33" s="713" t="s">
        <v>40</v>
      </c>
      <c r="B33" s="690"/>
      <c r="C33" s="690"/>
      <c r="D33" s="690"/>
      <c r="E33" s="690"/>
      <c r="F33" s="690"/>
      <c r="G33" s="690"/>
      <c r="H33" s="690"/>
      <c r="I33" s="690"/>
      <c r="J33" s="690"/>
      <c r="K33" s="690"/>
      <c r="L33" s="690"/>
      <c r="M33" s="690"/>
      <c r="N33" s="690"/>
      <c r="O33" s="690"/>
      <c r="P33" s="690"/>
      <c r="Q33" s="690"/>
      <c r="R33" s="690"/>
      <c r="S33" s="690"/>
      <c r="T33" s="690"/>
      <c r="U33" s="690"/>
      <c r="V33" s="690"/>
      <c r="W33" s="690"/>
      <c r="X33" s="690"/>
      <c r="Y33" s="690"/>
      <c r="Z33" s="690"/>
      <c r="AA33" s="690"/>
      <c r="AB33" s="690"/>
      <c r="AC33" s="690"/>
      <c r="AD33" s="690"/>
      <c r="AE33" s="690"/>
      <c r="AF33" s="2"/>
      <c r="AG33" s="2"/>
    </row>
    <row r="34" spans="1:33">
      <c r="A34" s="714" t="s">
        <v>41</v>
      </c>
      <c r="B34" s="691"/>
      <c r="C34" s="691"/>
      <c r="D34" s="691"/>
      <c r="E34" s="691"/>
      <c r="F34" s="691"/>
      <c r="G34" s="691"/>
      <c r="H34" s="691"/>
      <c r="I34" s="691"/>
      <c r="J34" s="691"/>
      <c r="K34" s="691"/>
      <c r="L34" s="691"/>
      <c r="M34" s="691"/>
      <c r="N34" s="691"/>
      <c r="O34" s="691"/>
      <c r="P34" s="691"/>
      <c r="Q34" s="691"/>
      <c r="R34" s="691"/>
      <c r="S34" s="691"/>
      <c r="T34" s="691"/>
      <c r="U34" s="691"/>
      <c r="V34" s="691"/>
      <c r="W34" s="691"/>
      <c r="X34" s="691"/>
      <c r="Y34" s="691"/>
      <c r="Z34" s="691"/>
      <c r="AA34" s="691"/>
      <c r="AB34" s="691"/>
      <c r="AC34" s="691"/>
      <c r="AD34" s="691"/>
      <c r="AE34" s="691"/>
      <c r="AF34" s="2"/>
      <c r="AG34" s="2"/>
    </row>
    <row r="35" spans="1:33" ht="15.75">
      <c r="A35" s="715"/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36"/>
      <c r="AG35" s="2"/>
    </row>
    <row r="36" spans="1:33" ht="45">
      <c r="A36" s="37" t="s">
        <v>8</v>
      </c>
      <c r="B36" s="38" t="s">
        <v>46</v>
      </c>
      <c r="C36" s="38" t="s">
        <v>47</v>
      </c>
      <c r="D36" s="39" t="s">
        <v>10</v>
      </c>
      <c r="E36" s="38" t="s">
        <v>11</v>
      </c>
      <c r="F36" s="38" t="s">
        <v>12</v>
      </c>
      <c r="G36" s="38" t="s">
        <v>13</v>
      </c>
      <c r="H36" s="38" t="s">
        <v>14</v>
      </c>
      <c r="I36" s="38" t="s">
        <v>15</v>
      </c>
      <c r="J36" s="38" t="s">
        <v>16</v>
      </c>
      <c r="K36" s="38" t="s">
        <v>17</v>
      </c>
      <c r="L36" s="38" t="s">
        <v>18</v>
      </c>
      <c r="M36" s="38" t="s">
        <v>19</v>
      </c>
      <c r="N36" s="38" t="s">
        <v>20</v>
      </c>
      <c r="O36" s="38" t="s">
        <v>48</v>
      </c>
      <c r="P36" s="38" t="s">
        <v>49</v>
      </c>
      <c r="Q36" s="41" t="s">
        <v>50</v>
      </c>
      <c r="R36" s="38" t="s">
        <v>51</v>
      </c>
      <c r="S36" s="38" t="s">
        <v>52</v>
      </c>
      <c r="T36" s="38" t="s">
        <v>53</v>
      </c>
      <c r="U36" s="38" t="s">
        <v>54</v>
      </c>
      <c r="V36" s="38" t="s">
        <v>55</v>
      </c>
      <c r="W36" s="38" t="s">
        <v>56</v>
      </c>
      <c r="X36" s="38" t="s">
        <v>57</v>
      </c>
      <c r="Y36" s="38" t="s">
        <v>58</v>
      </c>
      <c r="Z36" s="38" t="s">
        <v>59</v>
      </c>
      <c r="AA36" s="38" t="s">
        <v>60</v>
      </c>
      <c r="AB36" s="38" t="s">
        <v>61</v>
      </c>
      <c r="AC36" s="41" t="s">
        <v>46</v>
      </c>
      <c r="AD36" s="43" t="s">
        <v>62</v>
      </c>
      <c r="AE36" s="43" t="s">
        <v>63</v>
      </c>
      <c r="AF36" s="44" t="s">
        <v>64</v>
      </c>
      <c r="AG36" s="2"/>
    </row>
    <row r="37" spans="1:33" ht="20.25" customHeight="1">
      <c r="A37" s="692" t="str">
        <f>GEODES!C4</f>
        <v>GESTIÓN GEODESICA</v>
      </c>
      <c r="B37" s="685">
        <f>GEODES!AA4</f>
        <v>5.8599999999999999E-2</v>
      </c>
      <c r="C37" s="681">
        <v>1</v>
      </c>
      <c r="D37" s="682" t="str">
        <f>GEODES!A9</f>
        <v>Datos de gravedad actualizados, procesados y dispuestos</v>
      </c>
      <c r="E37" s="678" t="str">
        <f>GEODES!B9</f>
        <v>13. No Aplica</v>
      </c>
      <c r="F37" s="681" t="str">
        <f>GEODES!C9</f>
        <v>Fortalecer la producción de la información agrológica geográfica geodésica y cartográfica nacional</v>
      </c>
      <c r="G37" s="681" t="str">
        <f>GEODES!D9</f>
        <v>4.4. Fortalecimiento de la Red Geodésica Nacional para mejorar las precisiones de escalas  y coordenadas de la cartografía oficial</v>
      </c>
      <c r="H37" s="681" t="str">
        <f>GEODES!E9</f>
        <v>Gestión con Valores para Resultados</v>
      </c>
      <c r="I37" s="681" t="str">
        <f>GEODES!F9</f>
        <v>3.6. Fortalecimiento organizacional y simplificación de procesos</v>
      </c>
      <c r="J37" s="681" t="str">
        <f>GEODES!G9</f>
        <v>Numero</v>
      </c>
      <c r="K37" s="681">
        <f>GEODES!H9</f>
        <v>18</v>
      </c>
      <c r="L37" s="681" t="str">
        <f>GEODES!I9</f>
        <v>Datos de gravedad actualizados, procesados y dispuestos</v>
      </c>
      <c r="M37" s="681" t="str">
        <f>GEODES!J9</f>
        <v>Eficacia</v>
      </c>
      <c r="N37" s="681" t="str">
        <f>GEODES!K9</f>
        <v>GIT  Gestión Geodésica</v>
      </c>
      <c r="O37" s="46" t="s">
        <v>44</v>
      </c>
      <c r="P37" s="47">
        <f>GEODES!M9</f>
        <v>0</v>
      </c>
      <c r="Q37" s="47">
        <f>GEODES!N9</f>
        <v>0</v>
      </c>
      <c r="R37" s="47">
        <f>GEODES!O9</f>
        <v>1.0000000000000002E-2</v>
      </c>
      <c r="S37" s="47">
        <f>GEODES!P9</f>
        <v>1.0000000000000002E-2</v>
      </c>
      <c r="T37" s="47">
        <f>GEODES!Q9</f>
        <v>2.0000000000000004E-2</v>
      </c>
      <c r="U37" s="47">
        <f>GEODES!R9</f>
        <v>0.03</v>
      </c>
      <c r="V37" s="47">
        <f>GEODES!S9</f>
        <v>0.12000000000000001</v>
      </c>
      <c r="W37" s="47">
        <f>GEODES!T9</f>
        <v>0.16000000000000003</v>
      </c>
      <c r="X37" s="47">
        <f>GEODES!U9</f>
        <v>0.18000000000000005</v>
      </c>
      <c r="Y37" s="47">
        <f>GEODES!V9</f>
        <v>0.19000000000000003</v>
      </c>
      <c r="Z37" s="47">
        <f>GEODES!W9</f>
        <v>0.16000000000000003</v>
      </c>
      <c r="AA37" s="47">
        <f>GEODES!X9</f>
        <v>0.12000000000000001</v>
      </c>
      <c r="AB37" s="41">
        <f t="shared" ref="AB37:AB38" si="0">SUM(P37:AA37)</f>
        <v>1.0000000000000002</v>
      </c>
      <c r="AC37" s="709">
        <f>GEODES!Z9</f>
        <v>0.3</v>
      </c>
      <c r="AD37" s="710">
        <f>IF(OR(AB38=0,AC37=0),0,(AB38/AB37*AC37))</f>
        <v>0</v>
      </c>
      <c r="AE37" s="711">
        <f>SUM(AD37:AD45)</f>
        <v>0</v>
      </c>
      <c r="AF37" s="712">
        <f>AE37*B37</f>
        <v>0</v>
      </c>
      <c r="AG37" s="2"/>
    </row>
    <row r="38" spans="1:33" ht="20.25" customHeight="1">
      <c r="A38" s="687"/>
      <c r="B38" s="679"/>
      <c r="C38" s="679"/>
      <c r="D38" s="683"/>
      <c r="E38" s="679"/>
      <c r="F38" s="679"/>
      <c r="G38" s="679"/>
      <c r="H38" s="679"/>
      <c r="I38" s="679"/>
      <c r="J38" s="679"/>
      <c r="K38" s="679"/>
      <c r="L38" s="679"/>
      <c r="M38" s="679"/>
      <c r="N38" s="679"/>
      <c r="O38" s="50" t="s">
        <v>45</v>
      </c>
      <c r="P38" s="51">
        <f>GEODES!M10</f>
        <v>0</v>
      </c>
      <c r="Q38" s="51">
        <f>GEODES!N10</f>
        <v>0</v>
      </c>
      <c r="R38" s="51">
        <f>GEODES!O10</f>
        <v>0</v>
      </c>
      <c r="S38" s="51">
        <f>GEODES!P10</f>
        <v>0</v>
      </c>
      <c r="T38" s="51">
        <f>GEODES!Q10</f>
        <v>0</v>
      </c>
      <c r="U38" s="51">
        <f>GEODES!R10</f>
        <v>0</v>
      </c>
      <c r="V38" s="51">
        <f>GEODES!S10</f>
        <v>0</v>
      </c>
      <c r="W38" s="51">
        <f>GEODES!T10</f>
        <v>0</v>
      </c>
      <c r="X38" s="51">
        <f>GEODES!U10</f>
        <v>0</v>
      </c>
      <c r="Y38" s="51">
        <f>GEODES!V10</f>
        <v>0</v>
      </c>
      <c r="Z38" s="51">
        <f>GEODES!W10</f>
        <v>0</v>
      </c>
      <c r="AA38" s="51">
        <f>GEODES!X10</f>
        <v>0</v>
      </c>
      <c r="AB38" s="52">
        <f t="shared" si="0"/>
        <v>0</v>
      </c>
      <c r="AC38" s="680"/>
      <c r="AD38" s="684"/>
      <c r="AE38" s="683"/>
      <c r="AF38" s="683"/>
      <c r="AG38" s="2"/>
    </row>
    <row r="39" spans="1:33">
      <c r="A39" s="687"/>
      <c r="B39" s="679"/>
      <c r="C39" s="680"/>
      <c r="D39" s="684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46" t="s">
        <v>79</v>
      </c>
      <c r="P39" s="53">
        <f t="shared" ref="P39:AB39" si="1">IF(OR(P37=0,P38=0),0,P38/P37)</f>
        <v>0</v>
      </c>
      <c r="Q39" s="53">
        <f t="shared" si="1"/>
        <v>0</v>
      </c>
      <c r="R39" s="53">
        <f t="shared" si="1"/>
        <v>0</v>
      </c>
      <c r="S39" s="53">
        <f t="shared" si="1"/>
        <v>0</v>
      </c>
      <c r="T39" s="53">
        <f t="shared" si="1"/>
        <v>0</v>
      </c>
      <c r="U39" s="53">
        <f t="shared" si="1"/>
        <v>0</v>
      </c>
      <c r="V39" s="53">
        <f t="shared" si="1"/>
        <v>0</v>
      </c>
      <c r="W39" s="53">
        <f t="shared" si="1"/>
        <v>0</v>
      </c>
      <c r="X39" s="53">
        <f t="shared" si="1"/>
        <v>0</v>
      </c>
      <c r="Y39" s="53">
        <f t="shared" si="1"/>
        <v>0</v>
      </c>
      <c r="Z39" s="53">
        <f t="shared" si="1"/>
        <v>0</v>
      </c>
      <c r="AA39" s="53">
        <f t="shared" si="1"/>
        <v>0</v>
      </c>
      <c r="AB39" s="53">
        <f t="shared" si="1"/>
        <v>0</v>
      </c>
      <c r="AC39" s="47"/>
      <c r="AD39" s="46"/>
      <c r="AE39" s="683"/>
      <c r="AF39" s="683"/>
      <c r="AG39" s="2"/>
    </row>
    <row r="40" spans="1:33" ht="19.5" customHeight="1">
      <c r="A40" s="687"/>
      <c r="B40" s="679"/>
      <c r="C40" s="681">
        <v>2</v>
      </c>
      <c r="D40" s="682" t="str">
        <f>GEODES!A23</f>
        <v>Estaciones activas y conectadas al marco de referencia terrestre</v>
      </c>
      <c r="E40" s="678" t="str">
        <f>GEODES!B23</f>
        <v>13. No Aplica</v>
      </c>
      <c r="F40" s="681" t="str">
        <f>GEODES!C23</f>
        <v>Fortalecer la producción de la información agrológica geográfica geodésica y cartográfica nacional</v>
      </c>
      <c r="G40" s="681" t="str">
        <f>GEODES!D23</f>
        <v>4.4. Fortalecimiento de la Red Geodésica Nacional para mejorar las precisiones de escalas  y coordenadas de la cartografía oficial</v>
      </c>
      <c r="H40" s="681" t="str">
        <f>GEODES!E23</f>
        <v>Gestión con Valores para Resultados</v>
      </c>
      <c r="I40" s="681" t="str">
        <f>GEODES!F23</f>
        <v>3.6. Fortalecimiento organizacional y simplificación de procesos</v>
      </c>
      <c r="J40" s="681" t="str">
        <f>GEODES!G23</f>
        <v>Numero</v>
      </c>
      <c r="K40" s="681">
        <f>GEODES!H23</f>
        <v>34</v>
      </c>
      <c r="L40" s="681" t="str">
        <f>GEODES!I23</f>
        <v>Estaciones activas y conectadas al marco de referencia terrestre</v>
      </c>
      <c r="M40" s="681" t="str">
        <f>GEODES!J23</f>
        <v>Eficacia</v>
      </c>
      <c r="N40" s="681" t="str">
        <f>GEODES!K23</f>
        <v>GIT  Gestión Geodésica</v>
      </c>
      <c r="O40" s="46" t="s">
        <v>44</v>
      </c>
      <c r="P40" s="56">
        <f>GEODES!M23</f>
        <v>0</v>
      </c>
      <c r="Q40" s="56">
        <f>GEODES!N23</f>
        <v>0</v>
      </c>
      <c r="R40" s="56">
        <f>GEODES!O23</f>
        <v>1.0000000000000002E-2</v>
      </c>
      <c r="S40" s="56">
        <f>GEODES!P23</f>
        <v>6.5000000000000002E-2</v>
      </c>
      <c r="T40" s="56">
        <f>GEODES!Q23</f>
        <v>9.5000000000000001E-2</v>
      </c>
      <c r="U40" s="56">
        <f>GEODES!R23</f>
        <v>0.14500000000000002</v>
      </c>
      <c r="V40" s="56">
        <f>GEODES!S23</f>
        <v>0.14000000000000001</v>
      </c>
      <c r="W40" s="56">
        <f>GEODES!T23</f>
        <v>0.10000000000000003</v>
      </c>
      <c r="X40" s="56">
        <f>GEODES!U23</f>
        <v>0.15500000000000003</v>
      </c>
      <c r="Y40" s="56">
        <f>GEODES!V23</f>
        <v>9.0000000000000024E-2</v>
      </c>
      <c r="Z40" s="56">
        <f>GEODES!W23</f>
        <v>0.20000000000000007</v>
      </c>
      <c r="AA40" s="56">
        <f>GEODES!X23</f>
        <v>0</v>
      </c>
      <c r="AB40" s="41">
        <f t="shared" ref="AB40:AB41" si="2">SUM(P40:AA40)</f>
        <v>1.0000000000000004</v>
      </c>
      <c r="AC40" s="709">
        <f>GEODES!Z23</f>
        <v>0.45</v>
      </c>
      <c r="AD40" s="710">
        <f>IF(OR(AB41=0,AC40=0),0,(AB41/AB40*AC40))</f>
        <v>0</v>
      </c>
      <c r="AE40" s="683"/>
      <c r="AF40" s="683"/>
      <c r="AG40" s="2"/>
    </row>
    <row r="41" spans="1:33" ht="19.5" customHeight="1">
      <c r="A41" s="687"/>
      <c r="B41" s="679"/>
      <c r="C41" s="679"/>
      <c r="D41" s="683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50" t="s">
        <v>45</v>
      </c>
      <c r="P41" s="58">
        <f>GEODES!M24</f>
        <v>0</v>
      </c>
      <c r="Q41" s="58">
        <f>GEODES!N24</f>
        <v>0</v>
      </c>
      <c r="R41" s="58">
        <f>GEODES!O24</f>
        <v>0</v>
      </c>
      <c r="S41" s="58">
        <f>GEODES!P24</f>
        <v>0</v>
      </c>
      <c r="T41" s="58">
        <f>GEODES!Q24</f>
        <v>0</v>
      </c>
      <c r="U41" s="58">
        <f>GEODES!R24</f>
        <v>0</v>
      </c>
      <c r="V41" s="58">
        <f>GEODES!S24</f>
        <v>0</v>
      </c>
      <c r="W41" s="58">
        <f>GEODES!T24</f>
        <v>0</v>
      </c>
      <c r="X41" s="58">
        <f>GEODES!U24</f>
        <v>0</v>
      </c>
      <c r="Y41" s="58">
        <f>GEODES!V24</f>
        <v>0</v>
      </c>
      <c r="Z41" s="58">
        <f>GEODES!W24</f>
        <v>0</v>
      </c>
      <c r="AA41" s="58">
        <f>GEODES!X24</f>
        <v>0</v>
      </c>
      <c r="AB41" s="52">
        <f t="shared" si="2"/>
        <v>0</v>
      </c>
      <c r="AC41" s="680"/>
      <c r="AD41" s="684"/>
      <c r="AE41" s="683"/>
      <c r="AF41" s="683"/>
      <c r="AG41" s="2"/>
    </row>
    <row r="42" spans="1:33">
      <c r="A42" s="687"/>
      <c r="B42" s="679"/>
      <c r="C42" s="680"/>
      <c r="D42" s="684"/>
      <c r="E42" s="680"/>
      <c r="F42" s="680"/>
      <c r="G42" s="680"/>
      <c r="H42" s="680"/>
      <c r="I42" s="680"/>
      <c r="J42" s="680"/>
      <c r="K42" s="680"/>
      <c r="L42" s="680"/>
      <c r="M42" s="680"/>
      <c r="N42" s="680"/>
      <c r="O42" s="46" t="s">
        <v>79</v>
      </c>
      <c r="P42" s="53">
        <f t="shared" ref="P42:AB42" si="3">IF(OR(P40=0,P41=0),0,P41/P40)</f>
        <v>0</v>
      </c>
      <c r="Q42" s="53">
        <f t="shared" si="3"/>
        <v>0</v>
      </c>
      <c r="R42" s="53">
        <f t="shared" si="3"/>
        <v>0</v>
      </c>
      <c r="S42" s="53">
        <f t="shared" si="3"/>
        <v>0</v>
      </c>
      <c r="T42" s="53">
        <f t="shared" si="3"/>
        <v>0</v>
      </c>
      <c r="U42" s="53">
        <f t="shared" si="3"/>
        <v>0</v>
      </c>
      <c r="V42" s="53">
        <f t="shared" si="3"/>
        <v>0</v>
      </c>
      <c r="W42" s="53">
        <f t="shared" si="3"/>
        <v>0</v>
      </c>
      <c r="X42" s="53">
        <f t="shared" si="3"/>
        <v>0</v>
      </c>
      <c r="Y42" s="53">
        <f t="shared" si="3"/>
        <v>0</v>
      </c>
      <c r="Z42" s="53">
        <f t="shared" si="3"/>
        <v>0</v>
      </c>
      <c r="AA42" s="53">
        <f t="shared" si="3"/>
        <v>0</v>
      </c>
      <c r="AB42" s="53">
        <f t="shared" si="3"/>
        <v>0</v>
      </c>
      <c r="AC42" s="47"/>
      <c r="AD42" s="46"/>
      <c r="AE42" s="683"/>
      <c r="AF42" s="683"/>
      <c r="AG42" s="2"/>
    </row>
    <row r="43" spans="1:33" ht="22.5" customHeight="1">
      <c r="A43" s="687"/>
      <c r="B43" s="679"/>
      <c r="C43" s="681">
        <v>3</v>
      </c>
      <c r="D43" s="682" t="str">
        <f>GEODES!A43</f>
        <v>Datos geomagnéticos generados, procesados y dispuestos</v>
      </c>
      <c r="E43" s="678" t="str">
        <f>GEODES!B43</f>
        <v>13. No Aplica</v>
      </c>
      <c r="F43" s="681" t="str">
        <f>GEODES!C43</f>
        <v>Fortalecer la producción de la información agrológica geográfica geodésica y cartográfica nacional</v>
      </c>
      <c r="G43" s="681" t="str">
        <f>GEODES!D43</f>
        <v>4.4. Fortalecimiento de la Red Geodésica Nacional para mejorar las precisiones de escalas  y coordenadas de la cartografía oficial</v>
      </c>
      <c r="H43" s="681" t="str">
        <f>GEODES!E43</f>
        <v>Gestión con Valores para Resultados</v>
      </c>
      <c r="I43" s="681" t="str">
        <f>GEODES!F43</f>
        <v>3.6. Fortalecimiento organizacional y simplificación de procesos</v>
      </c>
      <c r="J43" s="681" t="str">
        <f>GEODES!G43</f>
        <v>Numero</v>
      </c>
      <c r="K43" s="681">
        <f>GEODES!H43</f>
        <v>648</v>
      </c>
      <c r="L43" s="681" t="str">
        <f>GEODES!I43</f>
        <v>Datos geomagnéticos generados, procesados y dispuestos</v>
      </c>
      <c r="M43" s="681" t="str">
        <f>GEODES!J43</f>
        <v>Eficacia</v>
      </c>
      <c r="N43" s="681" t="str">
        <f>GEODES!K43</f>
        <v>GIT  Gestión Geodésica</v>
      </c>
      <c r="O43" s="46" t="s">
        <v>44</v>
      </c>
      <c r="P43" s="47">
        <f>GEODES!M43</f>
        <v>0</v>
      </c>
      <c r="Q43" s="47">
        <f>GEODES!N43</f>
        <v>0</v>
      </c>
      <c r="R43" s="47">
        <f>GEODES!O43</f>
        <v>0</v>
      </c>
      <c r="S43" s="47">
        <f>GEODES!P43</f>
        <v>0.1</v>
      </c>
      <c r="T43" s="47">
        <f>GEODES!Q43</f>
        <v>0.1</v>
      </c>
      <c r="U43" s="47">
        <f>GEODES!R43</f>
        <v>0.125</v>
      </c>
      <c r="V43" s="47">
        <f>GEODES!S43</f>
        <v>0.2</v>
      </c>
      <c r="W43" s="47">
        <f>GEODES!T43</f>
        <v>0.1</v>
      </c>
      <c r="X43" s="47">
        <f>GEODES!U43</f>
        <v>0.1</v>
      </c>
      <c r="Y43" s="47">
        <f>GEODES!V43</f>
        <v>0.1</v>
      </c>
      <c r="Z43" s="47">
        <f>GEODES!W43</f>
        <v>0.1</v>
      </c>
      <c r="AA43" s="47">
        <f>GEODES!X43</f>
        <v>7.4999999999999997E-2</v>
      </c>
      <c r="AB43" s="41">
        <f t="shared" ref="AB43:AB44" si="4">SUM(P43:AA43)</f>
        <v>0.99999999999999989</v>
      </c>
      <c r="AC43" s="709">
        <f>GEODES!Z43</f>
        <v>0.25</v>
      </c>
      <c r="AD43" s="710">
        <f>IF(OR(AB44=0,AC43=0),0,(AB44/AB43*AC43))</f>
        <v>0</v>
      </c>
      <c r="AE43" s="683"/>
      <c r="AF43" s="683"/>
      <c r="AG43" s="2"/>
    </row>
    <row r="44" spans="1:33" ht="22.5" customHeight="1">
      <c r="A44" s="687"/>
      <c r="B44" s="679"/>
      <c r="C44" s="679"/>
      <c r="D44" s="683"/>
      <c r="E44" s="679"/>
      <c r="F44" s="679"/>
      <c r="G44" s="679"/>
      <c r="H44" s="679"/>
      <c r="I44" s="679"/>
      <c r="J44" s="679"/>
      <c r="K44" s="679"/>
      <c r="L44" s="679"/>
      <c r="M44" s="679"/>
      <c r="N44" s="679"/>
      <c r="O44" s="50" t="s">
        <v>45</v>
      </c>
      <c r="P44" s="51">
        <f>GEODES!M44</f>
        <v>0</v>
      </c>
      <c r="Q44" s="51">
        <f>GEODES!N44</f>
        <v>0</v>
      </c>
      <c r="R44" s="51">
        <f>GEODES!O44</f>
        <v>0</v>
      </c>
      <c r="S44" s="51">
        <f>GEODES!P44</f>
        <v>0</v>
      </c>
      <c r="T44" s="51">
        <f>GEODES!Q44</f>
        <v>0</v>
      </c>
      <c r="U44" s="51">
        <f>GEODES!R44</f>
        <v>0</v>
      </c>
      <c r="V44" s="51">
        <f>GEODES!S44</f>
        <v>0</v>
      </c>
      <c r="W44" s="51">
        <f>GEODES!T44</f>
        <v>0</v>
      </c>
      <c r="X44" s="51">
        <f>GEODES!U44</f>
        <v>0</v>
      </c>
      <c r="Y44" s="51">
        <f>GEODES!V44</f>
        <v>0</v>
      </c>
      <c r="Z44" s="51">
        <f>GEODES!W44</f>
        <v>0</v>
      </c>
      <c r="AA44" s="51">
        <f>GEODES!X44</f>
        <v>0</v>
      </c>
      <c r="AB44" s="52">
        <f t="shared" si="4"/>
        <v>0</v>
      </c>
      <c r="AC44" s="680"/>
      <c r="AD44" s="684"/>
      <c r="AE44" s="683"/>
      <c r="AF44" s="683"/>
      <c r="AG44" s="2"/>
    </row>
    <row r="45" spans="1:33">
      <c r="A45" s="688"/>
      <c r="B45" s="680"/>
      <c r="C45" s="680"/>
      <c r="D45" s="684"/>
      <c r="E45" s="680"/>
      <c r="F45" s="680"/>
      <c r="G45" s="680"/>
      <c r="H45" s="680"/>
      <c r="I45" s="680"/>
      <c r="J45" s="680"/>
      <c r="K45" s="680"/>
      <c r="L45" s="680"/>
      <c r="M45" s="680"/>
      <c r="N45" s="680"/>
      <c r="O45" s="46" t="s">
        <v>79</v>
      </c>
      <c r="P45" s="53">
        <f t="shared" ref="P45:AB45" si="5">IF(OR(P43=0,P44=0),0,P44/P43)</f>
        <v>0</v>
      </c>
      <c r="Q45" s="53">
        <f t="shared" si="5"/>
        <v>0</v>
      </c>
      <c r="R45" s="53">
        <f t="shared" si="5"/>
        <v>0</v>
      </c>
      <c r="S45" s="53">
        <f t="shared" si="5"/>
        <v>0</v>
      </c>
      <c r="T45" s="53">
        <f t="shared" si="5"/>
        <v>0</v>
      </c>
      <c r="U45" s="53">
        <f t="shared" si="5"/>
        <v>0</v>
      </c>
      <c r="V45" s="53">
        <f t="shared" si="5"/>
        <v>0</v>
      </c>
      <c r="W45" s="53">
        <f t="shared" si="5"/>
        <v>0</v>
      </c>
      <c r="X45" s="53">
        <f t="shared" si="5"/>
        <v>0</v>
      </c>
      <c r="Y45" s="53">
        <f t="shared" si="5"/>
        <v>0</v>
      </c>
      <c r="Z45" s="53">
        <f t="shared" si="5"/>
        <v>0</v>
      </c>
      <c r="AA45" s="53">
        <f t="shared" si="5"/>
        <v>0</v>
      </c>
      <c r="AB45" s="53">
        <f t="shared" si="5"/>
        <v>0</v>
      </c>
      <c r="AC45" s="47"/>
      <c r="AD45" s="46"/>
      <c r="AE45" s="684"/>
      <c r="AF45" s="684"/>
      <c r="AG45" s="2"/>
    </row>
    <row r="46" spans="1:33" ht="45">
      <c r="A46" s="37" t="s">
        <v>8</v>
      </c>
      <c r="B46" s="38" t="s">
        <v>46</v>
      </c>
      <c r="C46" s="38" t="s">
        <v>47</v>
      </c>
      <c r="D46" s="39" t="s">
        <v>10</v>
      </c>
      <c r="E46" s="38" t="s">
        <v>11</v>
      </c>
      <c r="F46" s="38" t="s">
        <v>12</v>
      </c>
      <c r="G46" s="38" t="s">
        <v>13</v>
      </c>
      <c r="H46" s="38" t="s">
        <v>14</v>
      </c>
      <c r="I46" s="38" t="s">
        <v>15</v>
      </c>
      <c r="J46" s="38" t="s">
        <v>16</v>
      </c>
      <c r="K46" s="38" t="s">
        <v>17</v>
      </c>
      <c r="L46" s="38" t="s">
        <v>18</v>
      </c>
      <c r="M46" s="38" t="s">
        <v>19</v>
      </c>
      <c r="N46" s="38" t="s">
        <v>20</v>
      </c>
      <c r="O46" s="38" t="s">
        <v>48</v>
      </c>
      <c r="P46" s="38" t="s">
        <v>49</v>
      </c>
      <c r="Q46" s="41" t="s">
        <v>50</v>
      </c>
      <c r="R46" s="38" t="s">
        <v>51</v>
      </c>
      <c r="S46" s="38" t="s">
        <v>52</v>
      </c>
      <c r="T46" s="38" t="s">
        <v>53</v>
      </c>
      <c r="U46" s="38" t="s">
        <v>54</v>
      </c>
      <c r="V46" s="38" t="s">
        <v>55</v>
      </c>
      <c r="W46" s="38" t="s">
        <v>56</v>
      </c>
      <c r="X46" s="38" t="s">
        <v>57</v>
      </c>
      <c r="Y46" s="38" t="s">
        <v>58</v>
      </c>
      <c r="Z46" s="38" t="s">
        <v>59</v>
      </c>
      <c r="AA46" s="38" t="s">
        <v>60</v>
      </c>
      <c r="AB46" s="38" t="s">
        <v>61</v>
      </c>
      <c r="AC46" s="41" t="s">
        <v>46</v>
      </c>
      <c r="AD46" s="43" t="s">
        <v>62</v>
      </c>
      <c r="AE46" s="43" t="s">
        <v>63</v>
      </c>
      <c r="AF46" s="44" t="s">
        <v>64</v>
      </c>
      <c r="AG46" s="2"/>
    </row>
    <row r="47" spans="1:33">
      <c r="A47" s="702" t="str">
        <f>CARTOG!C4</f>
        <v>GESTIÓN CARTOGRÁFICA</v>
      </c>
      <c r="B47" s="703">
        <f>CARTOG!AA4</f>
        <v>5.9799999999999999E-2</v>
      </c>
      <c r="C47" s="681">
        <v>4</v>
      </c>
      <c r="D47" s="682" t="str">
        <f>CARTOG!A9</f>
        <v>Información cartográfica generada o actualizada a diferentes  resoluciones de 3.500.000 ha del país.</v>
      </c>
      <c r="E47" s="678" t="str">
        <f>CARTOG!B9</f>
        <v>13. No Aplica</v>
      </c>
      <c r="F47" s="681" t="str">
        <f>CARTOG!C9</f>
        <v>Fortalecer la producción de la información agrológica geográfica geodésica y cartográfica nacional</v>
      </c>
      <c r="G47" s="681" t="str">
        <f>CARTOG!D9</f>
        <v>4.3. Fortalecimiento de la estandarización, producción y validación de la cartografía básica oficial del país</v>
      </c>
      <c r="H47" s="681" t="str">
        <f>CARTOG!E9</f>
        <v>Gestión_con_Valores_para_Resultados</v>
      </c>
      <c r="I47" s="681" t="str">
        <f>CARTOG!F9</f>
        <v>3.6. Fortalecimiento organizacional y simplificación de procesos</v>
      </c>
      <c r="J47" s="681" t="str">
        <f>CARTOG!G9</f>
        <v>Hectáreas</v>
      </c>
      <c r="K47" s="716">
        <f>CARTOG!H9</f>
        <v>3500000</v>
      </c>
      <c r="L47" s="681" t="str">
        <f>CARTOG!I9</f>
        <v>Hectáreas de información cartográfica generada o actualizada a diferentes  resoluciones</v>
      </c>
      <c r="M47" s="681" t="str">
        <f>CARTOG!J9</f>
        <v>Eficacia</v>
      </c>
      <c r="N47" s="681" t="str">
        <f>CARTOG!K9</f>
        <v xml:space="preserve">GIT  Producción Cartográfica </v>
      </c>
      <c r="O47" s="46" t="s">
        <v>44</v>
      </c>
      <c r="P47" s="47">
        <f>CARTOG!M9</f>
        <v>0</v>
      </c>
      <c r="Q47" s="47">
        <f>CARTOG!N9</f>
        <v>0</v>
      </c>
      <c r="R47" s="47">
        <f>CARTOG!O9</f>
        <v>1.0000000000000002E-2</v>
      </c>
      <c r="S47" s="47">
        <f>CARTOG!P9</f>
        <v>3.5000000000000003E-2</v>
      </c>
      <c r="T47" s="47">
        <f>CARTOG!Q9</f>
        <v>6.0000000000000012E-2</v>
      </c>
      <c r="U47" s="47">
        <f>CARTOG!R9</f>
        <v>0.19000000000000006</v>
      </c>
      <c r="V47" s="47">
        <f>CARTOG!S9</f>
        <v>8.500000000000002E-2</v>
      </c>
      <c r="W47" s="47">
        <f>CARTOG!T9</f>
        <v>7.5000000000000011E-2</v>
      </c>
      <c r="X47" s="47">
        <f>CARTOG!U9</f>
        <v>5.5000000000000007E-2</v>
      </c>
      <c r="Y47" s="47">
        <f>CARTOG!V9</f>
        <v>7.0000000000000007E-2</v>
      </c>
      <c r="Z47" s="47">
        <f>CARTOG!W9</f>
        <v>6.5000000000000002E-2</v>
      </c>
      <c r="AA47" s="47">
        <f>CARTOG!X9</f>
        <v>0.35500000000000004</v>
      </c>
      <c r="AB47" s="41">
        <f t="shared" ref="AB47:AB48" si="6">SUM(P47:AA47)</f>
        <v>1</v>
      </c>
      <c r="AC47" s="709">
        <f>CARTOG!Z9</f>
        <v>0.5</v>
      </c>
      <c r="AD47" s="710">
        <f>IF(OR(AB48=0,AC47=0),0,(AB48/AB47*AC47))</f>
        <v>0</v>
      </c>
      <c r="AE47" s="711">
        <f>SUM(AD47:AD55)</f>
        <v>0</v>
      </c>
      <c r="AF47" s="712">
        <f>AE47*B47</f>
        <v>0</v>
      </c>
      <c r="AG47" s="2"/>
    </row>
    <row r="48" spans="1:33">
      <c r="A48" s="687"/>
      <c r="B48" s="683"/>
      <c r="C48" s="679"/>
      <c r="D48" s="683"/>
      <c r="E48" s="679"/>
      <c r="F48" s="679"/>
      <c r="G48" s="679"/>
      <c r="H48" s="679"/>
      <c r="I48" s="679"/>
      <c r="J48" s="679"/>
      <c r="K48" s="679"/>
      <c r="L48" s="679"/>
      <c r="M48" s="679"/>
      <c r="N48" s="679"/>
      <c r="O48" s="50" t="s">
        <v>45</v>
      </c>
      <c r="P48" s="51">
        <f>CARTOG!M10</f>
        <v>0</v>
      </c>
      <c r="Q48" s="51">
        <f>CARTOG!N10</f>
        <v>0</v>
      </c>
      <c r="R48" s="51">
        <f>CARTOG!O10</f>
        <v>0</v>
      </c>
      <c r="S48" s="51">
        <f>CARTOG!P10</f>
        <v>0</v>
      </c>
      <c r="T48" s="51">
        <f>CARTOG!Q10</f>
        <v>0</v>
      </c>
      <c r="U48" s="51">
        <f>CARTOG!R10</f>
        <v>0</v>
      </c>
      <c r="V48" s="51">
        <f>CARTOG!S10</f>
        <v>0</v>
      </c>
      <c r="W48" s="51">
        <f>CARTOG!T10</f>
        <v>0</v>
      </c>
      <c r="X48" s="51">
        <f>CARTOG!U10</f>
        <v>0</v>
      </c>
      <c r="Y48" s="51">
        <f>CARTOG!V10</f>
        <v>0</v>
      </c>
      <c r="Z48" s="51">
        <f>CARTOG!W10</f>
        <v>0</v>
      </c>
      <c r="AA48" s="51">
        <f>CARTOG!X10</f>
        <v>0</v>
      </c>
      <c r="AB48" s="52">
        <f t="shared" si="6"/>
        <v>0</v>
      </c>
      <c r="AC48" s="680"/>
      <c r="AD48" s="684"/>
      <c r="AE48" s="683"/>
      <c r="AF48" s="683"/>
      <c r="AG48" s="2"/>
    </row>
    <row r="49" spans="1:33" ht="15.75" customHeight="1">
      <c r="A49" s="687"/>
      <c r="B49" s="683"/>
      <c r="C49" s="680"/>
      <c r="D49" s="684"/>
      <c r="E49" s="680"/>
      <c r="F49" s="680"/>
      <c r="G49" s="680"/>
      <c r="H49" s="680"/>
      <c r="I49" s="680"/>
      <c r="J49" s="680"/>
      <c r="K49" s="680"/>
      <c r="L49" s="680"/>
      <c r="M49" s="680"/>
      <c r="N49" s="680"/>
      <c r="O49" s="46" t="s">
        <v>79</v>
      </c>
      <c r="P49" s="53">
        <f t="shared" ref="P49:AB49" si="7">IF(OR(P47=0,P48=0),0,P48/P47)</f>
        <v>0</v>
      </c>
      <c r="Q49" s="53">
        <f t="shared" si="7"/>
        <v>0</v>
      </c>
      <c r="R49" s="53">
        <f t="shared" si="7"/>
        <v>0</v>
      </c>
      <c r="S49" s="53">
        <f t="shared" si="7"/>
        <v>0</v>
      </c>
      <c r="T49" s="53">
        <f t="shared" si="7"/>
        <v>0</v>
      </c>
      <c r="U49" s="53">
        <f t="shared" si="7"/>
        <v>0</v>
      </c>
      <c r="V49" s="53">
        <f t="shared" si="7"/>
        <v>0</v>
      </c>
      <c r="W49" s="53">
        <f t="shared" si="7"/>
        <v>0</v>
      </c>
      <c r="X49" s="53">
        <f t="shared" si="7"/>
        <v>0</v>
      </c>
      <c r="Y49" s="53">
        <f t="shared" si="7"/>
        <v>0</v>
      </c>
      <c r="Z49" s="53">
        <f t="shared" si="7"/>
        <v>0</v>
      </c>
      <c r="AA49" s="53">
        <f t="shared" si="7"/>
        <v>0</v>
      </c>
      <c r="AB49" s="53">
        <f t="shared" si="7"/>
        <v>0</v>
      </c>
      <c r="AC49" s="47"/>
      <c r="AD49" s="46"/>
      <c r="AE49" s="683"/>
      <c r="AF49" s="683"/>
      <c r="AG49" s="2"/>
    </row>
    <row r="50" spans="1:33" ht="15.75" customHeight="1">
      <c r="A50" s="687"/>
      <c r="B50" s="683"/>
      <c r="C50" s="681">
        <v>5</v>
      </c>
      <c r="D50" s="682" t="str">
        <f>CARTOG!A29</f>
        <v>Información cartográfica, geográfica y geodésica producida por terceros, oficializada</v>
      </c>
      <c r="E50" s="678" t="str">
        <f>CARTOG!B29</f>
        <v>13. No Aplica</v>
      </c>
      <c r="F50" s="681" t="str">
        <f>CARTOG!C29</f>
        <v>Fortalecer la producción de la información agrológica geográfica geodésica y cartográfica nacional</v>
      </c>
      <c r="G50" s="681" t="str">
        <f>CARTOG!D29</f>
        <v>4.3. Fortalecimiento de la estandarización, producción y validación de la cartografía básica oficial del país</v>
      </c>
      <c r="H50" s="681" t="str">
        <f>CARTOG!E29</f>
        <v>Gestión_con_Valores_para_Resultados</v>
      </c>
      <c r="I50" s="681" t="str">
        <f>CARTOG!F29</f>
        <v>3.6. Fortalecimiento organizacional y simplificación de procesos</v>
      </c>
      <c r="J50" s="681" t="str">
        <f>CARTOG!G29</f>
        <v>Porcentaje</v>
      </c>
      <c r="K50" s="678">
        <f>CARTOG!H29</f>
        <v>1</v>
      </c>
      <c r="L50" s="681" t="str">
        <f>CARTOG!I29</f>
        <v>Información cartográfica, geográfica y geodésica producida por terceros, oficializada</v>
      </c>
      <c r="M50" s="681" t="str">
        <f>CARTOG!J29</f>
        <v>Eficiencia</v>
      </c>
      <c r="N50" s="681" t="str">
        <f>CARTOG!K29</f>
        <v>Subdirección de Geografía y Cartografía</v>
      </c>
      <c r="O50" s="46" t="s">
        <v>44</v>
      </c>
      <c r="P50" s="47">
        <f>CARTOG!M29</f>
        <v>0</v>
      </c>
      <c r="Q50" s="47">
        <f>CARTOG!N29</f>
        <v>0</v>
      </c>
      <c r="R50" s="47">
        <f>CARTOG!O29</f>
        <v>0</v>
      </c>
      <c r="S50" s="47">
        <f>CARTOG!P29</f>
        <v>0.1</v>
      </c>
      <c r="T50" s="47">
        <f>CARTOG!Q29</f>
        <v>0.11000000000000001</v>
      </c>
      <c r="U50" s="47">
        <f>CARTOG!R29</f>
        <v>0.17</v>
      </c>
      <c r="V50" s="47">
        <f>CARTOG!S29</f>
        <v>0.17</v>
      </c>
      <c r="W50" s="47">
        <f>CARTOG!T29</f>
        <v>0.22</v>
      </c>
      <c r="X50" s="47">
        <f>CARTOG!U29</f>
        <v>0.08</v>
      </c>
      <c r="Y50" s="47">
        <f>CARTOG!V29</f>
        <v>0.06</v>
      </c>
      <c r="Z50" s="47">
        <f>CARTOG!W29</f>
        <v>0.06</v>
      </c>
      <c r="AA50" s="47">
        <f>CARTOG!X29</f>
        <v>0.03</v>
      </c>
      <c r="AB50" s="41">
        <f t="shared" ref="AB50:AB51" si="8">SUM(P50:AA50)</f>
        <v>1</v>
      </c>
      <c r="AC50" s="709">
        <f>CARTOG!Z29</f>
        <v>0.25</v>
      </c>
      <c r="AD50" s="710">
        <f>IF(OR(AB51=0,AC50=0),0,(AB51/AB50*AC50))</f>
        <v>0</v>
      </c>
      <c r="AE50" s="683"/>
      <c r="AF50" s="683"/>
      <c r="AG50" s="2"/>
    </row>
    <row r="51" spans="1:33" ht="15.75" customHeight="1">
      <c r="A51" s="687"/>
      <c r="B51" s="683"/>
      <c r="C51" s="679"/>
      <c r="D51" s="683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50" t="s">
        <v>45</v>
      </c>
      <c r="P51" s="51">
        <f>CARTOG!M30</f>
        <v>0</v>
      </c>
      <c r="Q51" s="51">
        <f>CARTOG!N30</f>
        <v>0</v>
      </c>
      <c r="R51" s="51">
        <f>CARTOG!O30</f>
        <v>0</v>
      </c>
      <c r="S51" s="51">
        <f>CARTOG!P30</f>
        <v>0</v>
      </c>
      <c r="T51" s="51">
        <f>CARTOG!Q30</f>
        <v>0</v>
      </c>
      <c r="U51" s="51">
        <f>CARTOG!R30</f>
        <v>0</v>
      </c>
      <c r="V51" s="51">
        <f>CARTOG!S30</f>
        <v>0</v>
      </c>
      <c r="W51" s="51">
        <f>CARTOG!T30</f>
        <v>0</v>
      </c>
      <c r="X51" s="51">
        <f>CARTOG!U30</f>
        <v>0</v>
      </c>
      <c r="Y51" s="51">
        <f>CARTOG!V30</f>
        <v>0</v>
      </c>
      <c r="Z51" s="51">
        <f>CARTOG!W30</f>
        <v>0</v>
      </c>
      <c r="AA51" s="51">
        <f>CARTOG!X30</f>
        <v>0</v>
      </c>
      <c r="AB51" s="52">
        <f t="shared" si="8"/>
        <v>0</v>
      </c>
      <c r="AC51" s="680"/>
      <c r="AD51" s="684"/>
      <c r="AE51" s="683"/>
      <c r="AF51" s="683"/>
      <c r="AG51" s="2"/>
    </row>
    <row r="52" spans="1:33" ht="15.75" customHeight="1">
      <c r="A52" s="687"/>
      <c r="B52" s="683"/>
      <c r="C52" s="680"/>
      <c r="D52" s="684"/>
      <c r="E52" s="680"/>
      <c r="F52" s="680"/>
      <c r="G52" s="680"/>
      <c r="H52" s="680"/>
      <c r="I52" s="680"/>
      <c r="J52" s="680"/>
      <c r="K52" s="680"/>
      <c r="L52" s="680"/>
      <c r="M52" s="680"/>
      <c r="N52" s="680"/>
      <c r="O52" s="46" t="s">
        <v>79</v>
      </c>
      <c r="P52" s="53">
        <f t="shared" ref="P52:AB52" si="9">IF(OR(P50=0,P51=0),0,P51/P50)</f>
        <v>0</v>
      </c>
      <c r="Q52" s="53">
        <f t="shared" si="9"/>
        <v>0</v>
      </c>
      <c r="R52" s="53">
        <f t="shared" si="9"/>
        <v>0</v>
      </c>
      <c r="S52" s="53">
        <f t="shared" si="9"/>
        <v>0</v>
      </c>
      <c r="T52" s="53">
        <f t="shared" si="9"/>
        <v>0</v>
      </c>
      <c r="U52" s="53">
        <f t="shared" si="9"/>
        <v>0</v>
      </c>
      <c r="V52" s="53">
        <f t="shared" si="9"/>
        <v>0</v>
      </c>
      <c r="W52" s="53">
        <f t="shared" si="9"/>
        <v>0</v>
      </c>
      <c r="X52" s="53">
        <f t="shared" si="9"/>
        <v>0</v>
      </c>
      <c r="Y52" s="53">
        <f t="shared" si="9"/>
        <v>0</v>
      </c>
      <c r="Z52" s="53">
        <f t="shared" si="9"/>
        <v>0</v>
      </c>
      <c r="AA52" s="53">
        <f t="shared" si="9"/>
        <v>0</v>
      </c>
      <c r="AB52" s="53">
        <f t="shared" si="9"/>
        <v>0</v>
      </c>
      <c r="AC52" s="47"/>
      <c r="AD52" s="46"/>
      <c r="AE52" s="683"/>
      <c r="AF52" s="683"/>
      <c r="AG52" s="2"/>
    </row>
    <row r="53" spans="1:33" ht="15.75" customHeight="1">
      <c r="A53" s="687"/>
      <c r="B53" s="683"/>
      <c r="C53" s="681">
        <v>6</v>
      </c>
      <c r="D53" s="682" t="str">
        <f>CARTOG!A43</f>
        <v xml:space="preserve">Servicios de Información Geográfica, geodesica y cartográfica </v>
      </c>
      <c r="E53" s="678" t="str">
        <f>CARTOG!B43</f>
        <v>13. No Aplica</v>
      </c>
      <c r="F53" s="678" t="str">
        <f>CARTOG!C43</f>
        <v>Fortalecer la producción de la información agrológica geográfica geodésica y cartográfica nacional</v>
      </c>
      <c r="G53" s="681" t="str">
        <f>CARTOG!D43</f>
        <v>4.3. Fortalecimiento de la estandarización, producción y validación de la cartografía básica oficial del país</v>
      </c>
      <c r="H53" s="678" t="str">
        <f>CARTOG!E43</f>
        <v>Gestión_con_Valores_para_Resultados</v>
      </c>
      <c r="I53" s="678" t="str">
        <f>CARTOG!F43</f>
        <v>3.6. Fortalecimiento organizacional y simplificación de procesos</v>
      </c>
      <c r="J53" s="678" t="str">
        <f>CARTOG!G43</f>
        <v>Numero</v>
      </c>
      <c r="K53" s="717">
        <f>CARTOG!H43</f>
        <v>3512960</v>
      </c>
      <c r="L53" s="678" t="str">
        <f>CARTOG!I43</f>
        <v xml:space="preserve">Datos publicados de infromación geográfica, geodesica y cartográfica </v>
      </c>
      <c r="M53" s="678" t="str">
        <f>CARTOG!J43</f>
        <v>Eficacia</v>
      </c>
      <c r="N53" s="681" t="str">
        <f>CARTOG!K43</f>
        <v xml:space="preserve">GIT Administración de la Información </v>
      </c>
      <c r="O53" s="46" t="s">
        <v>44</v>
      </c>
      <c r="P53" s="47">
        <f>CARTOG!M43</f>
        <v>0</v>
      </c>
      <c r="Q53" s="47">
        <f>CARTOG!N43</f>
        <v>0</v>
      </c>
      <c r="R53" s="47">
        <f>CARTOG!O43</f>
        <v>1.0000000000000002E-2</v>
      </c>
      <c r="S53" s="47">
        <f>CARTOG!P43</f>
        <v>0.125</v>
      </c>
      <c r="T53" s="47">
        <f>CARTOG!Q43</f>
        <v>0.15000000000000002</v>
      </c>
      <c r="U53" s="47">
        <f>CARTOG!R43</f>
        <v>0.11000000000000001</v>
      </c>
      <c r="V53" s="47">
        <f>CARTOG!S43</f>
        <v>0.15000000000000002</v>
      </c>
      <c r="W53" s="47">
        <f>CARTOG!T43</f>
        <v>9.0000000000000024E-2</v>
      </c>
      <c r="X53" s="47">
        <f>CARTOG!U43</f>
        <v>0.1</v>
      </c>
      <c r="Y53" s="47">
        <f>CARTOG!V43</f>
        <v>0.125</v>
      </c>
      <c r="Z53" s="47">
        <f>CARTOG!W43</f>
        <v>0.10000000000000003</v>
      </c>
      <c r="AA53" s="47">
        <f>CARTOG!X43</f>
        <v>4.0000000000000008E-2</v>
      </c>
      <c r="AB53" s="41">
        <f t="shared" ref="AB53:AB54" si="10">SUM(P53:AA53)</f>
        <v>1</v>
      </c>
      <c r="AC53" s="709">
        <f>CARTOG!Z43</f>
        <v>0.25</v>
      </c>
      <c r="AD53" s="710">
        <f>IF(OR(AB54=0,AC53=0),0,(AB54/AB53*AC53))</f>
        <v>0</v>
      </c>
      <c r="AE53" s="683"/>
      <c r="AF53" s="683"/>
      <c r="AG53" s="2"/>
    </row>
    <row r="54" spans="1:33" ht="15.75" customHeight="1">
      <c r="A54" s="687"/>
      <c r="B54" s="683"/>
      <c r="C54" s="679"/>
      <c r="D54" s="683"/>
      <c r="E54" s="679"/>
      <c r="F54" s="679"/>
      <c r="G54" s="679"/>
      <c r="H54" s="679"/>
      <c r="I54" s="679"/>
      <c r="J54" s="679"/>
      <c r="K54" s="679"/>
      <c r="L54" s="679"/>
      <c r="M54" s="679"/>
      <c r="N54" s="679"/>
      <c r="O54" s="50" t="s">
        <v>45</v>
      </c>
      <c r="P54" s="51">
        <f>CARTOG!M44</f>
        <v>0</v>
      </c>
      <c r="Q54" s="51">
        <f>CARTOG!N44</f>
        <v>0</v>
      </c>
      <c r="R54" s="51">
        <f>CARTOG!O44</f>
        <v>0</v>
      </c>
      <c r="S54" s="51">
        <f>CARTOG!P44</f>
        <v>0</v>
      </c>
      <c r="T54" s="51">
        <f>CARTOG!Q44</f>
        <v>0</v>
      </c>
      <c r="U54" s="51">
        <f>CARTOG!R44</f>
        <v>0</v>
      </c>
      <c r="V54" s="51">
        <f>CARTOG!S44</f>
        <v>0</v>
      </c>
      <c r="W54" s="51">
        <f>CARTOG!T44</f>
        <v>0</v>
      </c>
      <c r="X54" s="51">
        <f>CARTOG!U44</f>
        <v>0</v>
      </c>
      <c r="Y54" s="51">
        <f>CARTOG!V44</f>
        <v>0</v>
      </c>
      <c r="Z54" s="51">
        <f>CARTOG!W44</f>
        <v>0</v>
      </c>
      <c r="AA54" s="51">
        <f>CARTOG!X44</f>
        <v>0</v>
      </c>
      <c r="AB54" s="52">
        <f t="shared" si="10"/>
        <v>0</v>
      </c>
      <c r="AC54" s="680"/>
      <c r="AD54" s="684"/>
      <c r="AE54" s="683"/>
      <c r="AF54" s="683"/>
      <c r="AG54" s="2"/>
    </row>
    <row r="55" spans="1:33" ht="15.75" customHeight="1">
      <c r="A55" s="688"/>
      <c r="B55" s="684"/>
      <c r="C55" s="680"/>
      <c r="D55" s="684"/>
      <c r="E55" s="680"/>
      <c r="F55" s="680"/>
      <c r="G55" s="680"/>
      <c r="H55" s="680"/>
      <c r="I55" s="680"/>
      <c r="J55" s="680"/>
      <c r="K55" s="680"/>
      <c r="L55" s="680"/>
      <c r="M55" s="680"/>
      <c r="N55" s="680"/>
      <c r="O55" s="46" t="s">
        <v>79</v>
      </c>
      <c r="P55" s="53">
        <f t="shared" ref="P55:AB55" si="11">IF(OR(P53=0,P54=0),0,P54/P53)</f>
        <v>0</v>
      </c>
      <c r="Q55" s="53">
        <f t="shared" si="11"/>
        <v>0</v>
      </c>
      <c r="R55" s="53">
        <f t="shared" si="11"/>
        <v>0</v>
      </c>
      <c r="S55" s="53">
        <f t="shared" si="11"/>
        <v>0</v>
      </c>
      <c r="T55" s="53">
        <f t="shared" si="11"/>
        <v>0</v>
      </c>
      <c r="U55" s="53">
        <f t="shared" si="11"/>
        <v>0</v>
      </c>
      <c r="V55" s="53">
        <f t="shared" si="11"/>
        <v>0</v>
      </c>
      <c r="W55" s="53">
        <f t="shared" si="11"/>
        <v>0</v>
      </c>
      <c r="X55" s="53">
        <f t="shared" si="11"/>
        <v>0</v>
      </c>
      <c r="Y55" s="53">
        <f t="shared" si="11"/>
        <v>0</v>
      </c>
      <c r="Z55" s="53">
        <f t="shared" si="11"/>
        <v>0</v>
      </c>
      <c r="AA55" s="53">
        <f t="shared" si="11"/>
        <v>0</v>
      </c>
      <c r="AB55" s="53">
        <f t="shared" si="11"/>
        <v>0</v>
      </c>
      <c r="AC55" s="47"/>
      <c r="AD55" s="46"/>
      <c r="AE55" s="684"/>
      <c r="AF55" s="684"/>
      <c r="AG55" s="2"/>
    </row>
    <row r="56" spans="1:33" ht="15.75" customHeight="1">
      <c r="A56" s="37" t="s">
        <v>8</v>
      </c>
      <c r="B56" s="38" t="s">
        <v>46</v>
      </c>
      <c r="C56" s="38" t="s">
        <v>47</v>
      </c>
      <c r="D56" s="39" t="s">
        <v>10</v>
      </c>
      <c r="E56" s="38" t="s">
        <v>11</v>
      </c>
      <c r="F56" s="38" t="s">
        <v>12</v>
      </c>
      <c r="G56" s="38" t="s">
        <v>13</v>
      </c>
      <c r="H56" s="38" t="s">
        <v>14</v>
      </c>
      <c r="I56" s="38" t="s">
        <v>15</v>
      </c>
      <c r="J56" s="38" t="s">
        <v>16</v>
      </c>
      <c r="K56" s="38" t="s">
        <v>17</v>
      </c>
      <c r="L56" s="38" t="s">
        <v>18</v>
      </c>
      <c r="M56" s="38" t="s">
        <v>19</v>
      </c>
      <c r="N56" s="38" t="s">
        <v>20</v>
      </c>
      <c r="O56" s="38" t="s">
        <v>48</v>
      </c>
      <c r="P56" s="38" t="s">
        <v>49</v>
      </c>
      <c r="Q56" s="41" t="s">
        <v>50</v>
      </c>
      <c r="R56" s="38" t="s">
        <v>51</v>
      </c>
      <c r="S56" s="38" t="s">
        <v>52</v>
      </c>
      <c r="T56" s="38" t="s">
        <v>53</v>
      </c>
      <c r="U56" s="38" t="s">
        <v>54</v>
      </c>
      <c r="V56" s="38" t="s">
        <v>55</v>
      </c>
      <c r="W56" s="38" t="s">
        <v>56</v>
      </c>
      <c r="X56" s="38" t="s">
        <v>57</v>
      </c>
      <c r="Y56" s="38" t="s">
        <v>58</v>
      </c>
      <c r="Z56" s="38" t="s">
        <v>59</v>
      </c>
      <c r="AA56" s="38" t="s">
        <v>60</v>
      </c>
      <c r="AB56" s="38" t="s">
        <v>61</v>
      </c>
      <c r="AC56" s="41" t="s">
        <v>46</v>
      </c>
      <c r="AD56" s="43" t="s">
        <v>62</v>
      </c>
      <c r="AE56" s="43" t="s">
        <v>63</v>
      </c>
      <c r="AF56" s="44" t="s">
        <v>64</v>
      </c>
      <c r="AG56" s="2"/>
    </row>
    <row r="57" spans="1:33" ht="23.25" customHeight="1">
      <c r="A57" s="692" t="str">
        <f>AGROL!C3</f>
        <v>GESTIÓN AGROLÓGICA</v>
      </c>
      <c r="B57" s="685">
        <f>AGROL!AA3</f>
        <v>5.9799999999999999E-2</v>
      </c>
      <c r="C57" s="681">
        <v>7</v>
      </c>
      <c r="D57" s="682" t="str">
        <f>AGROL!A8</f>
        <v>Servicio de análisis químicos, físicos, mineralógicos y biológicos de suelos</v>
      </c>
      <c r="E57" s="678" t="str">
        <f>AGROL!B8</f>
        <v>13. No Aplica</v>
      </c>
      <c r="F57" s="681" t="str">
        <f>AGROL!C8</f>
        <v>Fortalecer la producción de la información agrológica geográfica geodésica y cartográfica nacional</v>
      </c>
      <c r="G57" s="681" t="str">
        <f>AGROL!D8</f>
        <v>4.1.Ampliación de la cobertura en la identificación de los suelos, geomorfología y capacidad agrológica a escalas más detalladas, sus usos y aplicaciones.</v>
      </c>
      <c r="H57" s="681" t="str">
        <f>AGROL!E8</f>
        <v>Gestión con Valores para Resultados</v>
      </c>
      <c r="I57" s="681" t="str">
        <f>AGROL!F8</f>
        <v xml:space="preserve"> Fortalecimiento organizacional y simplificación de procesos </v>
      </c>
      <c r="J57" s="681" t="str">
        <f>AGROL!G8</f>
        <v>Número</v>
      </c>
      <c r="K57" s="718">
        <f>AGROL!H8</f>
        <v>100000</v>
      </c>
      <c r="L57" s="681" t="str">
        <f>AGROL!I8</f>
        <v>Análisis químicos, físicos, mineralógicos y biológicos de suelos, aguas y tejido vegetal realizados</v>
      </c>
      <c r="M57" s="681" t="str">
        <f>AGROL!J8</f>
        <v>Eficacia</v>
      </c>
      <c r="N57" s="681" t="str">
        <f>AGROL!K8</f>
        <v>Laboratorio Nacional de Suelos</v>
      </c>
      <c r="O57" s="46" t="s">
        <v>44</v>
      </c>
      <c r="P57" s="64">
        <f>AGROL!M8</f>
        <v>0</v>
      </c>
      <c r="Q57" s="65">
        <f>AGROL!N8</f>
        <v>0</v>
      </c>
      <c r="R57" s="64">
        <f>AGROL!O8</f>
        <v>12495.103291554093</v>
      </c>
      <c r="S57" s="64">
        <f>AGROL!P8</f>
        <v>17015.118738729758</v>
      </c>
      <c r="T57" s="64">
        <f>AGROL!Q8</f>
        <v>13359.197521594888</v>
      </c>
      <c r="U57" s="64">
        <f>AGROL!R8</f>
        <v>4467.3696849755479</v>
      </c>
      <c r="V57" s="64">
        <f>AGROL!S8</f>
        <v>22071.10284862859</v>
      </c>
      <c r="W57" s="64">
        <f>AGROL!T8</f>
        <v>4897.4762260343887</v>
      </c>
      <c r="X57" s="64">
        <f>AGROL!U8</f>
        <v>13780.654184133171</v>
      </c>
      <c r="Y57" s="64">
        <f>AGROL!V8</f>
        <v>3172.2450129433123</v>
      </c>
      <c r="Z57" s="64">
        <f>AGROL!W8</f>
        <v>4425.0728059159019</v>
      </c>
      <c r="AA57" s="64">
        <f>AGROL!X8</f>
        <v>4316.6596854903537</v>
      </c>
      <c r="AB57" s="67">
        <f t="shared" ref="AB57:AB58" si="12">SUM(P57:AA57)</f>
        <v>99999.999999999985</v>
      </c>
      <c r="AC57" s="709">
        <f>AGROL!Z8</f>
        <v>0.2</v>
      </c>
      <c r="AD57" s="710">
        <f>IF(OR(AB58=0,AC57=0),0,(AB58/AB57*AC57))</f>
        <v>0</v>
      </c>
      <c r="AE57" s="711">
        <f>SUM(AD57:AD71)</f>
        <v>0</v>
      </c>
      <c r="AF57" s="712">
        <f>AE57*B57</f>
        <v>0</v>
      </c>
      <c r="AG57" s="2"/>
    </row>
    <row r="58" spans="1:33" ht="23.25" customHeight="1">
      <c r="A58" s="687"/>
      <c r="B58" s="679"/>
      <c r="C58" s="679"/>
      <c r="D58" s="683"/>
      <c r="E58" s="679"/>
      <c r="F58" s="679"/>
      <c r="G58" s="679"/>
      <c r="H58" s="679"/>
      <c r="I58" s="679"/>
      <c r="J58" s="679"/>
      <c r="K58" s="679"/>
      <c r="L58" s="679"/>
      <c r="M58" s="679"/>
      <c r="N58" s="679"/>
      <c r="O58" s="50" t="s">
        <v>45</v>
      </c>
      <c r="P58" s="68">
        <f>AGROL!M9</f>
        <v>0</v>
      </c>
      <c r="Q58" s="68">
        <f>AGROL!N9</f>
        <v>0</v>
      </c>
      <c r="R58" s="68">
        <f>AGROL!O9</f>
        <v>0</v>
      </c>
      <c r="S58" s="68">
        <f>AGROL!P9</f>
        <v>0</v>
      </c>
      <c r="T58" s="68">
        <f>AGROL!Q9</f>
        <v>0</v>
      </c>
      <c r="U58" s="68">
        <f>AGROL!R9</f>
        <v>0</v>
      </c>
      <c r="V58" s="68">
        <f>AGROL!S9</f>
        <v>0</v>
      </c>
      <c r="W58" s="68">
        <f>AGROL!T9</f>
        <v>0</v>
      </c>
      <c r="X58" s="68">
        <f>AGROL!U9</f>
        <v>0</v>
      </c>
      <c r="Y58" s="68">
        <f>AGROL!V9</f>
        <v>0</v>
      </c>
      <c r="Z58" s="68">
        <f>AGROL!W9</f>
        <v>0</v>
      </c>
      <c r="AA58" s="68">
        <f>AGROL!X9</f>
        <v>0</v>
      </c>
      <c r="AB58" s="70">
        <f t="shared" si="12"/>
        <v>0</v>
      </c>
      <c r="AC58" s="680"/>
      <c r="AD58" s="684"/>
      <c r="AE58" s="683"/>
      <c r="AF58" s="683"/>
      <c r="AG58" s="2"/>
    </row>
    <row r="59" spans="1:33" ht="15.75" customHeight="1">
      <c r="A59" s="687"/>
      <c r="B59" s="679"/>
      <c r="C59" s="680"/>
      <c r="D59" s="684"/>
      <c r="E59" s="680"/>
      <c r="F59" s="680"/>
      <c r="G59" s="680"/>
      <c r="H59" s="680"/>
      <c r="I59" s="680"/>
      <c r="J59" s="680"/>
      <c r="K59" s="680"/>
      <c r="L59" s="680"/>
      <c r="M59" s="680"/>
      <c r="N59" s="680"/>
      <c r="O59" s="46" t="s">
        <v>79</v>
      </c>
      <c r="P59" s="53">
        <f t="shared" ref="P59:AB59" si="13">IF(OR(P57=0,P58=0),0,P58/P57)</f>
        <v>0</v>
      </c>
      <c r="Q59" s="53">
        <f t="shared" si="13"/>
        <v>0</v>
      </c>
      <c r="R59" s="53">
        <f t="shared" si="13"/>
        <v>0</v>
      </c>
      <c r="S59" s="53">
        <f t="shared" si="13"/>
        <v>0</v>
      </c>
      <c r="T59" s="53">
        <f t="shared" si="13"/>
        <v>0</v>
      </c>
      <c r="U59" s="53">
        <f t="shared" si="13"/>
        <v>0</v>
      </c>
      <c r="V59" s="53">
        <f t="shared" si="13"/>
        <v>0</v>
      </c>
      <c r="W59" s="53">
        <f t="shared" si="13"/>
        <v>0</v>
      </c>
      <c r="X59" s="53">
        <f t="shared" si="13"/>
        <v>0</v>
      </c>
      <c r="Y59" s="53">
        <f t="shared" si="13"/>
        <v>0</v>
      </c>
      <c r="Z59" s="53">
        <f t="shared" si="13"/>
        <v>0</v>
      </c>
      <c r="AA59" s="53">
        <f t="shared" si="13"/>
        <v>0</v>
      </c>
      <c r="AB59" s="53">
        <f t="shared" si="13"/>
        <v>0</v>
      </c>
      <c r="AC59" s="47"/>
      <c r="AD59" s="46"/>
      <c r="AE59" s="683"/>
      <c r="AF59" s="683"/>
      <c r="AG59" s="2"/>
    </row>
    <row r="60" spans="1:33" ht="15" customHeight="1">
      <c r="A60" s="687"/>
      <c r="B60" s="679"/>
      <c r="C60" s="681">
        <v>8</v>
      </c>
      <c r="D60" s="682" t="str">
        <f>+AGROL!A30</f>
        <v xml:space="preserve">Áreas AHT con fines múltiples homologadas, actualizadas y correlacionadas </v>
      </c>
      <c r="E60" s="694" t="str">
        <f>+AGROL!B30</f>
        <v>13. No Aplica</v>
      </c>
      <c r="F60" s="686" t="str">
        <f>+AGROL!C30</f>
        <v>Fortalecer la producción de la información agrológica geográfica geodésica y cartográfica nacional</v>
      </c>
      <c r="G60" s="686" t="str">
        <f>+AGROL!D30</f>
        <v>4.2. Actualización de áreas homogéneas de tierras.</v>
      </c>
      <c r="H60" s="686" t="str">
        <f>+AGROL!E30</f>
        <v>Gestión con Valores para Resultados</v>
      </c>
      <c r="I60" s="686" t="str">
        <f>+AGROL!F30</f>
        <v>4.16. Seguimiento y evaluación del desempeño institucional</v>
      </c>
      <c r="J60" s="686" t="str">
        <f>+AGROL!G30</f>
        <v>Hectáreas</v>
      </c>
      <c r="K60" s="719">
        <f>+AGROL!H30</f>
        <v>2300000</v>
      </c>
      <c r="L60" s="686" t="str">
        <f>+AGROL!I30</f>
        <v xml:space="preserve"> AHT con fines múltiples homologadas, actualizadas y correlacionadas</v>
      </c>
      <c r="M60" s="686" t="str">
        <f>+AGROL!J30</f>
        <v>Eficacia</v>
      </c>
      <c r="N60" s="686" t="str">
        <f>+AGROL!K30</f>
        <v>Gestión de Suelos y Aplicaciones Agrologicas</v>
      </c>
      <c r="O60" s="46" t="s">
        <v>44</v>
      </c>
      <c r="P60" s="65">
        <f>AGROL!M30</f>
        <v>0</v>
      </c>
      <c r="Q60" s="65">
        <f>AGROL!N30</f>
        <v>5.5000000000000014E-2</v>
      </c>
      <c r="R60" s="65">
        <f>AGROL!O30</f>
        <v>0.10000000000000003</v>
      </c>
      <c r="S60" s="65">
        <f>AGROL!P30</f>
        <v>0.10000000000000003</v>
      </c>
      <c r="T60" s="65">
        <f>AGROL!Q30</f>
        <v>0.10000000000000003</v>
      </c>
      <c r="U60" s="65">
        <f>AGROL!R30</f>
        <v>0.10000000000000003</v>
      </c>
      <c r="V60" s="65">
        <f>AGROL!S30</f>
        <v>0.10000000000000003</v>
      </c>
      <c r="W60" s="65">
        <f>AGROL!T30</f>
        <v>0.10000000000000003</v>
      </c>
      <c r="X60" s="65">
        <f>AGROL!U30</f>
        <v>0.10000000000000003</v>
      </c>
      <c r="Y60" s="65">
        <f>AGROL!V30</f>
        <v>0.10000000000000003</v>
      </c>
      <c r="Z60" s="65">
        <f>AGROL!W30</f>
        <v>0.10000000000000003</v>
      </c>
      <c r="AA60" s="65">
        <f>AGROL!X30</f>
        <v>4.5000000000000012E-2</v>
      </c>
      <c r="AB60" s="41">
        <f t="shared" ref="AB60:AB61" si="14">SUM(P60:AA60)</f>
        <v>1.0000000000000004</v>
      </c>
      <c r="AC60" s="709">
        <f>AGROL!Z30</f>
        <v>0.15</v>
      </c>
      <c r="AD60" s="710">
        <f>IF(OR(AB61=0,AC60=0),0,(AB61/AB60*AC60))</f>
        <v>0</v>
      </c>
      <c r="AE60" s="683"/>
      <c r="AF60" s="683"/>
      <c r="AG60" s="2"/>
    </row>
    <row r="61" spans="1:33" ht="15.75" customHeight="1">
      <c r="A61" s="687"/>
      <c r="B61" s="679"/>
      <c r="C61" s="679"/>
      <c r="D61" s="683"/>
      <c r="E61" s="687"/>
      <c r="F61" s="687"/>
      <c r="G61" s="687"/>
      <c r="H61" s="687"/>
      <c r="I61" s="687"/>
      <c r="J61" s="687"/>
      <c r="K61" s="687"/>
      <c r="L61" s="687"/>
      <c r="M61" s="687"/>
      <c r="N61" s="687"/>
      <c r="O61" s="50" t="s">
        <v>45</v>
      </c>
      <c r="P61" s="51">
        <f>AGROL!M31</f>
        <v>0</v>
      </c>
      <c r="Q61" s="51">
        <f>AGROL!N31</f>
        <v>0</v>
      </c>
      <c r="R61" s="51">
        <f>AGROL!O31</f>
        <v>0</v>
      </c>
      <c r="S61" s="51">
        <f>AGROL!P31</f>
        <v>0</v>
      </c>
      <c r="T61" s="51">
        <f>AGROL!Q31</f>
        <v>0</v>
      </c>
      <c r="U61" s="51">
        <f>AGROL!R31</f>
        <v>0</v>
      </c>
      <c r="V61" s="51">
        <f>AGROL!S31</f>
        <v>0</v>
      </c>
      <c r="W61" s="51">
        <f>AGROL!T31</f>
        <v>0</v>
      </c>
      <c r="X61" s="51">
        <f>AGROL!U31</f>
        <v>0</v>
      </c>
      <c r="Y61" s="51">
        <f>AGROL!V31</f>
        <v>0</v>
      </c>
      <c r="Z61" s="51">
        <f>AGROL!W31</f>
        <v>0</v>
      </c>
      <c r="AA61" s="51">
        <f>AGROL!X31</f>
        <v>0</v>
      </c>
      <c r="AB61" s="52">
        <f t="shared" si="14"/>
        <v>0</v>
      </c>
      <c r="AC61" s="680"/>
      <c r="AD61" s="684"/>
      <c r="AE61" s="683"/>
      <c r="AF61" s="683"/>
      <c r="AG61" s="2"/>
    </row>
    <row r="62" spans="1:33" ht="15.75" customHeight="1">
      <c r="A62" s="687"/>
      <c r="B62" s="679"/>
      <c r="C62" s="680"/>
      <c r="D62" s="684"/>
      <c r="E62" s="688"/>
      <c r="F62" s="688"/>
      <c r="G62" s="688"/>
      <c r="H62" s="688"/>
      <c r="I62" s="688"/>
      <c r="J62" s="688"/>
      <c r="K62" s="688"/>
      <c r="L62" s="688"/>
      <c r="M62" s="688"/>
      <c r="N62" s="688"/>
      <c r="O62" s="46" t="s">
        <v>79</v>
      </c>
      <c r="P62" s="53">
        <f t="shared" ref="P62:AB62" si="15">IF(OR(P60=0,P61=0),0,P61/P60)</f>
        <v>0</v>
      </c>
      <c r="Q62" s="53">
        <f t="shared" si="15"/>
        <v>0</v>
      </c>
      <c r="R62" s="53">
        <f t="shared" si="15"/>
        <v>0</v>
      </c>
      <c r="S62" s="53">
        <f t="shared" si="15"/>
        <v>0</v>
      </c>
      <c r="T62" s="53">
        <f t="shared" si="15"/>
        <v>0</v>
      </c>
      <c r="U62" s="53">
        <f t="shared" si="15"/>
        <v>0</v>
      </c>
      <c r="V62" s="53">
        <f t="shared" si="15"/>
        <v>0</v>
      </c>
      <c r="W62" s="53">
        <f t="shared" si="15"/>
        <v>0</v>
      </c>
      <c r="X62" s="53">
        <f t="shared" si="15"/>
        <v>0</v>
      </c>
      <c r="Y62" s="53">
        <f t="shared" si="15"/>
        <v>0</v>
      </c>
      <c r="Z62" s="53">
        <f t="shared" si="15"/>
        <v>0</v>
      </c>
      <c r="AA62" s="53">
        <f t="shared" si="15"/>
        <v>0</v>
      </c>
      <c r="AB62" s="53">
        <f t="shared" si="15"/>
        <v>0</v>
      </c>
      <c r="AC62" s="47"/>
      <c r="AD62" s="46"/>
      <c r="AE62" s="683"/>
      <c r="AF62" s="683"/>
      <c r="AG62" s="2"/>
    </row>
    <row r="63" spans="1:33" ht="15.75" customHeight="1">
      <c r="A63" s="687"/>
      <c r="B63" s="679"/>
      <c r="C63" s="681">
        <v>9</v>
      </c>
      <c r="D63" s="682" t="str">
        <f>+AGROL!A46</f>
        <v xml:space="preserve">Información Agrologica básica para el Ordenamiento Integral del territorio. </v>
      </c>
      <c r="E63" s="678" t="str">
        <f>+AGROL!B46</f>
        <v>13. No Aplica</v>
      </c>
      <c r="F63" s="681" t="str">
        <f>+AGROL!C46</f>
        <v>Fortalecer la producción de la información agrológica geográfica geodésica y cartográfica nacional</v>
      </c>
      <c r="G63" s="681" t="str">
        <f>+AGROL!D46</f>
        <v>4.5. Generación de estudios territoriales en zonas focalizadas</v>
      </c>
      <c r="H63" s="681" t="str">
        <f>+AGROL!E46</f>
        <v>Gestión con Valores para Resultados</v>
      </c>
      <c r="I63" s="681" t="str">
        <f>+AGROL!F46</f>
        <v>4.16. Seguimiento y evaluación del desempeño institucional</v>
      </c>
      <c r="J63" s="681" t="str">
        <f>+AGROL!G46</f>
        <v>Hectáreas</v>
      </c>
      <c r="K63" s="681">
        <f>+AGROL!H46</f>
        <v>1300000</v>
      </c>
      <c r="L63" s="681" t="str">
        <f>+AGROL!I46</f>
        <v>Áreas de Estudio de suelos realizados, como insumo para el ordenamiento del territorio.</v>
      </c>
      <c r="M63" s="681" t="str">
        <f>+AGROL!J46</f>
        <v>Eficacia</v>
      </c>
      <c r="N63" s="681" t="str">
        <f>+AGROL!K46</f>
        <v>Gestión de Suelos y Aplicaciones Agrologicas</v>
      </c>
      <c r="O63" s="46" t="s">
        <v>44</v>
      </c>
      <c r="P63" s="65">
        <f>AGROL!M46</f>
        <v>0</v>
      </c>
      <c r="Q63" s="65">
        <f>AGROL!N46</f>
        <v>0.02</v>
      </c>
      <c r="R63" s="65">
        <f>AGROL!O46</f>
        <v>0.08</v>
      </c>
      <c r="S63" s="65">
        <f>AGROL!P46</f>
        <v>0.10600000000000001</v>
      </c>
      <c r="T63" s="65">
        <f>AGROL!Q46</f>
        <v>0.13600000000000001</v>
      </c>
      <c r="U63" s="65">
        <f>AGROL!R46</f>
        <v>0.13</v>
      </c>
      <c r="V63" s="65">
        <f>AGROL!S46</f>
        <v>0.10000000000000002</v>
      </c>
      <c r="W63" s="65">
        <f>AGROL!T46</f>
        <v>0.10000000000000002</v>
      </c>
      <c r="X63" s="65">
        <f>AGROL!U46</f>
        <v>0.10000000000000002</v>
      </c>
      <c r="Y63" s="65">
        <f>AGROL!V46</f>
        <v>0.10000000000000002</v>
      </c>
      <c r="Z63" s="65">
        <f>AGROL!W46</f>
        <v>0.10000000000000002</v>
      </c>
      <c r="AA63" s="65">
        <f>AGROL!X46</f>
        <v>2.8000000000000004E-2</v>
      </c>
      <c r="AB63" s="41">
        <f t="shared" ref="AB63:AB64" si="16">SUM(P63:AA63)</f>
        <v>1</v>
      </c>
      <c r="AC63" s="709">
        <f>AGROL!Z46</f>
        <v>0.45</v>
      </c>
      <c r="AD63" s="710">
        <f>IF(OR(AB64=0,AC63=0),0,(AB64/AB63*AC63))</f>
        <v>0</v>
      </c>
      <c r="AE63" s="683"/>
      <c r="AF63" s="683"/>
      <c r="AG63" s="2"/>
    </row>
    <row r="64" spans="1:33" ht="15.75" customHeight="1">
      <c r="A64" s="687"/>
      <c r="B64" s="679"/>
      <c r="C64" s="679"/>
      <c r="D64" s="683"/>
      <c r="E64" s="679"/>
      <c r="F64" s="679"/>
      <c r="G64" s="679"/>
      <c r="H64" s="679"/>
      <c r="I64" s="679"/>
      <c r="J64" s="679"/>
      <c r="K64" s="679"/>
      <c r="L64" s="679"/>
      <c r="M64" s="679"/>
      <c r="N64" s="679"/>
      <c r="O64" s="50" t="s">
        <v>45</v>
      </c>
      <c r="P64" s="51">
        <f>AGROL!M47</f>
        <v>0</v>
      </c>
      <c r="Q64" s="51">
        <f>AGROL!N47</f>
        <v>0</v>
      </c>
      <c r="R64" s="51">
        <f>AGROL!O47</f>
        <v>0</v>
      </c>
      <c r="S64" s="51">
        <f>AGROL!P47</f>
        <v>0</v>
      </c>
      <c r="T64" s="51">
        <f>AGROL!Q47</f>
        <v>0</v>
      </c>
      <c r="U64" s="51">
        <f>AGROL!R47</f>
        <v>0</v>
      </c>
      <c r="V64" s="51">
        <f>AGROL!S47</f>
        <v>0</v>
      </c>
      <c r="W64" s="51">
        <f>AGROL!T47</f>
        <v>0</v>
      </c>
      <c r="X64" s="51">
        <f>AGROL!U47</f>
        <v>0</v>
      </c>
      <c r="Y64" s="51">
        <f>AGROL!V47</f>
        <v>0</v>
      </c>
      <c r="Z64" s="51">
        <f>AGROL!W47</f>
        <v>0</v>
      </c>
      <c r="AA64" s="51">
        <f>AGROL!X47</f>
        <v>0</v>
      </c>
      <c r="AB64" s="52">
        <f t="shared" si="16"/>
        <v>0</v>
      </c>
      <c r="AC64" s="680"/>
      <c r="AD64" s="684"/>
      <c r="AE64" s="683"/>
      <c r="AF64" s="683"/>
      <c r="AG64" s="2"/>
    </row>
    <row r="65" spans="1:33" ht="15.75" customHeight="1">
      <c r="A65" s="687"/>
      <c r="B65" s="679"/>
      <c r="C65" s="680"/>
      <c r="D65" s="684"/>
      <c r="E65" s="680"/>
      <c r="F65" s="680"/>
      <c r="G65" s="680"/>
      <c r="H65" s="680"/>
      <c r="I65" s="680"/>
      <c r="J65" s="680"/>
      <c r="K65" s="680"/>
      <c r="L65" s="680"/>
      <c r="M65" s="680"/>
      <c r="N65" s="680"/>
      <c r="O65" s="46" t="s">
        <v>79</v>
      </c>
      <c r="P65" s="53">
        <f t="shared" ref="P65:AB65" si="17">IF(OR(P63=0,P64=0),0,P64/P63)</f>
        <v>0</v>
      </c>
      <c r="Q65" s="53">
        <f t="shared" si="17"/>
        <v>0</v>
      </c>
      <c r="R65" s="53">
        <f t="shared" si="17"/>
        <v>0</v>
      </c>
      <c r="S65" s="53">
        <f t="shared" si="17"/>
        <v>0</v>
      </c>
      <c r="T65" s="53">
        <f t="shared" si="17"/>
        <v>0</v>
      </c>
      <c r="U65" s="53">
        <f t="shared" si="17"/>
        <v>0</v>
      </c>
      <c r="V65" s="53">
        <f t="shared" si="17"/>
        <v>0</v>
      </c>
      <c r="W65" s="53">
        <f t="shared" si="17"/>
        <v>0</v>
      </c>
      <c r="X65" s="53">
        <f t="shared" si="17"/>
        <v>0</v>
      </c>
      <c r="Y65" s="53">
        <f t="shared" si="17"/>
        <v>0</v>
      </c>
      <c r="Z65" s="53">
        <f t="shared" si="17"/>
        <v>0</v>
      </c>
      <c r="AA65" s="53">
        <f t="shared" si="17"/>
        <v>0</v>
      </c>
      <c r="AB65" s="53">
        <f t="shared" si="17"/>
        <v>0</v>
      </c>
      <c r="AC65" s="47"/>
      <c r="AD65" s="46"/>
      <c r="AE65" s="683"/>
      <c r="AF65" s="683"/>
      <c r="AG65" s="2"/>
    </row>
    <row r="66" spans="1:33" ht="15" customHeight="1">
      <c r="A66" s="687"/>
      <c r="B66" s="679"/>
      <c r="C66" s="681">
        <v>10</v>
      </c>
      <c r="D66" s="682" t="str">
        <f>AGROL!A64</f>
        <v xml:space="preserve">Laboratorio Nacional de Suelos acreditado </v>
      </c>
      <c r="E66" s="694" t="str">
        <f>AGROL!B64</f>
        <v>13. No Aplica</v>
      </c>
      <c r="F66" s="694" t="str">
        <f>AGROL!C64</f>
        <v>Fortalecer la producción de la información agrológica geográfica geodésica y cartográfica nacional</v>
      </c>
      <c r="G66" s="694" t="str">
        <f>AGROL!D64</f>
        <v>4.5. Generación de estudios territoriales en zonas focalizadas</v>
      </c>
      <c r="H66" s="694" t="str">
        <f>AGROL!E64</f>
        <v>Gestión con Valores para Resultados</v>
      </c>
      <c r="I66" s="694" t="str">
        <f>AGROL!F64</f>
        <v>4.16. Seguimiento y evaluación del desempeño institucional</v>
      </c>
      <c r="J66" s="694" t="str">
        <f>AGROL!G64</f>
        <v>Porcentaje</v>
      </c>
      <c r="K66" s="694">
        <f>AGROL!H64</f>
        <v>1</v>
      </c>
      <c r="L66" s="686" t="str">
        <f>AGROL!I64</f>
        <v>Paquete Q-01 Acreditado</v>
      </c>
      <c r="M66" s="694" t="str">
        <f>AGROL!J64</f>
        <v>Eficacia</v>
      </c>
      <c r="N66" s="694" t="str">
        <f>AGROL!K64</f>
        <v>Labaoratorio Nacional de Suelos</v>
      </c>
      <c r="O66" s="46" t="s">
        <v>44</v>
      </c>
      <c r="P66" s="65">
        <f>AGROL!M64</f>
        <v>0</v>
      </c>
      <c r="Q66" s="65">
        <f>AGROL!N64</f>
        <v>0</v>
      </c>
      <c r="R66" s="65">
        <f>AGROL!O64</f>
        <v>0.1575</v>
      </c>
      <c r="S66" s="65">
        <f>AGROL!P64</f>
        <v>0.255</v>
      </c>
      <c r="T66" s="65">
        <f>AGROL!Q64</f>
        <v>0.26250000000000001</v>
      </c>
      <c r="U66" s="65">
        <f>AGROL!R64</f>
        <v>0.16500000000000001</v>
      </c>
      <c r="V66" s="65">
        <f>AGROL!S64</f>
        <v>4.0000000000000008E-2</v>
      </c>
      <c r="W66" s="65">
        <f>AGROL!T64</f>
        <v>3.0000000000000006E-2</v>
      </c>
      <c r="X66" s="65">
        <f>AGROL!U64</f>
        <v>2.0000000000000004E-2</v>
      </c>
      <c r="Y66" s="65">
        <f>AGROL!V64</f>
        <v>2.0000000000000004E-2</v>
      </c>
      <c r="Z66" s="65">
        <f>AGROL!W64</f>
        <v>4.0000000000000008E-2</v>
      </c>
      <c r="AA66" s="65">
        <f>AGROL!X64</f>
        <v>1.0000000000000002E-2</v>
      </c>
      <c r="AB66" s="41">
        <f t="shared" ref="AB66:AB67" si="18">SUM(P66:AA66)</f>
        <v>1.0000000000000002</v>
      </c>
      <c r="AC66" s="709">
        <f>AGROL!Z64</f>
        <v>7.0000000000000007E-2</v>
      </c>
      <c r="AD66" s="710">
        <f>IF(OR(AB67=0,AC66=0),0,(AB67/AB66*AC66))</f>
        <v>0</v>
      </c>
      <c r="AE66" s="683"/>
      <c r="AF66" s="683"/>
      <c r="AG66" s="2"/>
    </row>
    <row r="67" spans="1:33" ht="15.75" customHeight="1">
      <c r="A67" s="687"/>
      <c r="B67" s="679"/>
      <c r="C67" s="679"/>
      <c r="D67" s="683"/>
      <c r="E67" s="687"/>
      <c r="F67" s="687"/>
      <c r="G67" s="687"/>
      <c r="H67" s="687"/>
      <c r="I67" s="687"/>
      <c r="J67" s="687"/>
      <c r="K67" s="687"/>
      <c r="L67" s="687"/>
      <c r="M67" s="687"/>
      <c r="N67" s="687"/>
      <c r="O67" s="50" t="s">
        <v>45</v>
      </c>
      <c r="P67" s="51">
        <f>AGROL!M65</f>
        <v>0</v>
      </c>
      <c r="Q67" s="51">
        <f>AGROL!N65</f>
        <v>0</v>
      </c>
      <c r="R67" s="51">
        <f>AGROL!O65</f>
        <v>0</v>
      </c>
      <c r="S67" s="51">
        <f>AGROL!P65</f>
        <v>0</v>
      </c>
      <c r="T67" s="51">
        <f>AGROL!Q65</f>
        <v>0</v>
      </c>
      <c r="U67" s="51">
        <f>AGROL!R65</f>
        <v>0</v>
      </c>
      <c r="V67" s="51">
        <f>AGROL!S65</f>
        <v>0</v>
      </c>
      <c r="W67" s="51">
        <f>AGROL!T65</f>
        <v>0</v>
      </c>
      <c r="X67" s="51">
        <f>AGROL!U65</f>
        <v>0</v>
      </c>
      <c r="Y67" s="51">
        <f>AGROL!V65</f>
        <v>0</v>
      </c>
      <c r="Z67" s="51">
        <f>AGROL!W65</f>
        <v>0</v>
      </c>
      <c r="AA67" s="51">
        <f>AGROL!X65</f>
        <v>0</v>
      </c>
      <c r="AB67" s="52">
        <f t="shared" si="18"/>
        <v>0</v>
      </c>
      <c r="AC67" s="680"/>
      <c r="AD67" s="684"/>
      <c r="AE67" s="683"/>
      <c r="AF67" s="683"/>
      <c r="AG67" s="2"/>
    </row>
    <row r="68" spans="1:33" ht="15.75" customHeight="1">
      <c r="A68" s="687"/>
      <c r="B68" s="679"/>
      <c r="C68" s="680"/>
      <c r="D68" s="684"/>
      <c r="E68" s="688"/>
      <c r="F68" s="688"/>
      <c r="G68" s="688"/>
      <c r="H68" s="688"/>
      <c r="I68" s="688"/>
      <c r="J68" s="688"/>
      <c r="K68" s="688"/>
      <c r="L68" s="688"/>
      <c r="M68" s="688"/>
      <c r="N68" s="688"/>
      <c r="O68" s="46" t="s">
        <v>79</v>
      </c>
      <c r="P68" s="53">
        <f t="shared" ref="P68:AB68" si="19">IF(OR(P66=0,P67=0),0,P67/P66)</f>
        <v>0</v>
      </c>
      <c r="Q68" s="53">
        <f t="shared" si="19"/>
        <v>0</v>
      </c>
      <c r="R68" s="53">
        <f t="shared" si="19"/>
        <v>0</v>
      </c>
      <c r="S68" s="53">
        <f t="shared" si="19"/>
        <v>0</v>
      </c>
      <c r="T68" s="53">
        <f t="shared" si="19"/>
        <v>0</v>
      </c>
      <c r="U68" s="53">
        <f t="shared" si="19"/>
        <v>0</v>
      </c>
      <c r="V68" s="53">
        <f t="shared" si="19"/>
        <v>0</v>
      </c>
      <c r="W68" s="53">
        <f t="shared" si="19"/>
        <v>0</v>
      </c>
      <c r="X68" s="53">
        <f t="shared" si="19"/>
        <v>0</v>
      </c>
      <c r="Y68" s="53">
        <f t="shared" si="19"/>
        <v>0</v>
      </c>
      <c r="Z68" s="53">
        <f t="shared" si="19"/>
        <v>0</v>
      </c>
      <c r="AA68" s="53">
        <f t="shared" si="19"/>
        <v>0</v>
      </c>
      <c r="AB68" s="53">
        <f t="shared" si="19"/>
        <v>0</v>
      </c>
      <c r="AC68" s="47"/>
      <c r="AD68" s="46"/>
      <c r="AE68" s="683"/>
      <c r="AF68" s="683"/>
      <c r="AG68" s="2"/>
    </row>
    <row r="69" spans="1:33" ht="15.75" customHeight="1">
      <c r="A69" s="687"/>
      <c r="B69" s="679"/>
      <c r="C69" s="681">
        <v>11</v>
      </c>
      <c r="D69" s="682" t="str">
        <f>+AGROL!A84</f>
        <v>Mapa Nacional de Suelos</v>
      </c>
      <c r="E69" s="678" t="str">
        <f>+AGROL!B84</f>
        <v>13. No Aplica</v>
      </c>
      <c r="F69" s="681" t="str">
        <f>+AGROL!C84</f>
        <v>Democratizar la información y el conocimiento del IGAC</v>
      </c>
      <c r="G69" s="681" t="str">
        <f>+AGROL!D84</f>
        <v>4.7. Fortalecimiento de líneas de investigación en procesos misionales.</v>
      </c>
      <c r="H69" s="681" t="str">
        <f>+AGROL!E84</f>
        <v>Gestión con Valores para Resultados</v>
      </c>
      <c r="I69" s="681" t="str">
        <f>+AGROL!F84</f>
        <v>4.16. Seguimiento y evaluación del desempeño institucional</v>
      </c>
      <c r="J69" s="681" t="str">
        <f>+AGROL!G84</f>
        <v>Porcentaje</v>
      </c>
      <c r="K69" s="678">
        <f>+AGROL!H84</f>
        <v>0.8</v>
      </c>
      <c r="L69" s="681" t="str">
        <f>+AGROL!I84</f>
        <v xml:space="preserve">Mapa Nacional de Suelos Correlacionado </v>
      </c>
      <c r="M69" s="681" t="str">
        <f>+AGROL!J84</f>
        <v>Eficacia</v>
      </c>
      <c r="N69" s="681" t="str">
        <f>+AGROL!K84</f>
        <v>Subdirección</v>
      </c>
      <c r="O69" s="46" t="s">
        <v>44</v>
      </c>
      <c r="P69" s="65">
        <f>AGROL!M84</f>
        <v>0</v>
      </c>
      <c r="Q69" s="65">
        <f>AGROL!N84</f>
        <v>2.3000000000000003E-2</v>
      </c>
      <c r="R69" s="65">
        <f>AGROL!O84</f>
        <v>5.2500000000000005E-2</v>
      </c>
      <c r="S69" s="65">
        <f>AGROL!P84</f>
        <v>0.10000000000000002</v>
      </c>
      <c r="T69" s="65">
        <f>AGROL!Q84</f>
        <v>0.14250000000000002</v>
      </c>
      <c r="U69" s="65">
        <f>AGROL!R84</f>
        <v>0.14250000000000002</v>
      </c>
      <c r="V69" s="65">
        <f>AGROL!S84</f>
        <v>0.14250000000000002</v>
      </c>
      <c r="W69" s="65">
        <f>AGROL!T84</f>
        <v>0.11749999999999999</v>
      </c>
      <c r="X69" s="65">
        <f>AGROL!U84</f>
        <v>9.7500000000000003E-2</v>
      </c>
      <c r="Y69" s="65">
        <f>AGROL!V84</f>
        <v>9.7500000000000003E-2</v>
      </c>
      <c r="Z69" s="65">
        <f>AGROL!W84</f>
        <v>5.7500000000000009E-2</v>
      </c>
      <c r="AA69" s="65">
        <f>AGROL!X84</f>
        <v>2.7E-2</v>
      </c>
      <c r="AB69" s="41">
        <f t="shared" ref="AB69:AB70" si="20">SUM(P69:AA69)</f>
        <v>1.0000000000000002</v>
      </c>
      <c r="AC69" s="709">
        <f>AGROL!Z84</f>
        <v>0.13</v>
      </c>
      <c r="AD69" s="710">
        <f>IF(OR(AB70=0,AC69=0),0,(AB70/AB69*AC69))</f>
        <v>0</v>
      </c>
      <c r="AE69" s="683"/>
      <c r="AF69" s="683"/>
      <c r="AG69" s="2"/>
    </row>
    <row r="70" spans="1:33" ht="15.75" customHeight="1">
      <c r="A70" s="687"/>
      <c r="B70" s="679"/>
      <c r="C70" s="679"/>
      <c r="D70" s="683"/>
      <c r="E70" s="679"/>
      <c r="F70" s="679"/>
      <c r="G70" s="679"/>
      <c r="H70" s="679"/>
      <c r="I70" s="679"/>
      <c r="J70" s="679"/>
      <c r="K70" s="679"/>
      <c r="L70" s="679"/>
      <c r="M70" s="679"/>
      <c r="N70" s="679"/>
      <c r="O70" s="50" t="s">
        <v>45</v>
      </c>
      <c r="P70" s="51">
        <f>AGROL!M85</f>
        <v>0</v>
      </c>
      <c r="Q70" s="51">
        <f>AGROL!N85</f>
        <v>0</v>
      </c>
      <c r="R70" s="51">
        <f>AGROL!O85</f>
        <v>0</v>
      </c>
      <c r="S70" s="51">
        <f>AGROL!P85</f>
        <v>0</v>
      </c>
      <c r="T70" s="51">
        <f>AGROL!Q85</f>
        <v>0</v>
      </c>
      <c r="U70" s="51">
        <f>AGROL!R85</f>
        <v>0</v>
      </c>
      <c r="V70" s="51">
        <f>AGROL!S85</f>
        <v>0</v>
      </c>
      <c r="W70" s="51">
        <f>AGROL!T85</f>
        <v>0</v>
      </c>
      <c r="X70" s="51">
        <f>AGROL!U85</f>
        <v>0</v>
      </c>
      <c r="Y70" s="51">
        <f>AGROL!V85</f>
        <v>0</v>
      </c>
      <c r="Z70" s="51">
        <f>AGROL!W85</f>
        <v>0</v>
      </c>
      <c r="AA70" s="51">
        <f>AGROL!X85</f>
        <v>0</v>
      </c>
      <c r="AB70" s="52">
        <f t="shared" si="20"/>
        <v>0</v>
      </c>
      <c r="AC70" s="680"/>
      <c r="AD70" s="684"/>
      <c r="AE70" s="683"/>
      <c r="AF70" s="683"/>
      <c r="AG70" s="2"/>
    </row>
    <row r="71" spans="1:33" ht="15.75" customHeight="1">
      <c r="A71" s="688"/>
      <c r="B71" s="680"/>
      <c r="C71" s="680"/>
      <c r="D71" s="684"/>
      <c r="E71" s="680"/>
      <c r="F71" s="680"/>
      <c r="G71" s="680"/>
      <c r="H71" s="680"/>
      <c r="I71" s="680"/>
      <c r="J71" s="680"/>
      <c r="K71" s="680"/>
      <c r="L71" s="680"/>
      <c r="M71" s="680"/>
      <c r="N71" s="680"/>
      <c r="O71" s="46" t="s">
        <v>79</v>
      </c>
      <c r="P71" s="53">
        <f t="shared" ref="P71:AB71" si="21">IF(OR(P69=0,P70=0),0,P70/P69)</f>
        <v>0</v>
      </c>
      <c r="Q71" s="53">
        <f t="shared" si="21"/>
        <v>0</v>
      </c>
      <c r="R71" s="53">
        <f t="shared" si="21"/>
        <v>0</v>
      </c>
      <c r="S71" s="53">
        <f t="shared" si="21"/>
        <v>0</v>
      </c>
      <c r="T71" s="53">
        <f t="shared" si="21"/>
        <v>0</v>
      </c>
      <c r="U71" s="53">
        <f t="shared" si="21"/>
        <v>0</v>
      </c>
      <c r="V71" s="53">
        <f t="shared" si="21"/>
        <v>0</v>
      </c>
      <c r="W71" s="53">
        <f t="shared" si="21"/>
        <v>0</v>
      </c>
      <c r="X71" s="53">
        <f t="shared" si="21"/>
        <v>0</v>
      </c>
      <c r="Y71" s="53">
        <f t="shared" si="21"/>
        <v>0</v>
      </c>
      <c r="Z71" s="53">
        <f t="shared" si="21"/>
        <v>0</v>
      </c>
      <c r="AA71" s="53">
        <f t="shared" si="21"/>
        <v>0</v>
      </c>
      <c r="AB71" s="53">
        <f t="shared" si="21"/>
        <v>0</v>
      </c>
      <c r="AC71" s="47"/>
      <c r="AD71" s="46"/>
      <c r="AE71" s="684"/>
      <c r="AF71" s="684"/>
      <c r="AG71" s="2"/>
    </row>
    <row r="72" spans="1:33" ht="32.25" customHeight="1">
      <c r="A72" s="37" t="s">
        <v>8</v>
      </c>
      <c r="B72" s="38" t="s">
        <v>46</v>
      </c>
      <c r="C72" s="38" t="s">
        <v>47</v>
      </c>
      <c r="D72" s="39" t="s">
        <v>10</v>
      </c>
      <c r="E72" s="38" t="s">
        <v>11</v>
      </c>
      <c r="F72" s="38" t="s">
        <v>12</v>
      </c>
      <c r="G72" s="38" t="s">
        <v>13</v>
      </c>
      <c r="H72" s="38" t="s">
        <v>14</v>
      </c>
      <c r="I72" s="38" t="s">
        <v>15</v>
      </c>
      <c r="J72" s="38" t="s">
        <v>16</v>
      </c>
      <c r="K72" s="38" t="s">
        <v>17</v>
      </c>
      <c r="L72" s="38" t="s">
        <v>18</v>
      </c>
      <c r="M72" s="38" t="s">
        <v>19</v>
      </c>
      <c r="N72" s="38" t="s">
        <v>20</v>
      </c>
      <c r="O72" s="38" t="s">
        <v>48</v>
      </c>
      <c r="P72" s="38" t="s">
        <v>49</v>
      </c>
      <c r="Q72" s="41" t="s">
        <v>50</v>
      </c>
      <c r="R72" s="38" t="s">
        <v>51</v>
      </c>
      <c r="S72" s="38" t="s">
        <v>52</v>
      </c>
      <c r="T72" s="38" t="s">
        <v>53</v>
      </c>
      <c r="U72" s="38" t="s">
        <v>54</v>
      </c>
      <c r="V72" s="38" t="s">
        <v>55</v>
      </c>
      <c r="W72" s="38" t="s">
        <v>56</v>
      </c>
      <c r="X72" s="38" t="s">
        <v>57</v>
      </c>
      <c r="Y72" s="38" t="s">
        <v>58</v>
      </c>
      <c r="Z72" s="38" t="s">
        <v>59</v>
      </c>
      <c r="AA72" s="38" t="s">
        <v>60</v>
      </c>
      <c r="AB72" s="38" t="s">
        <v>61</v>
      </c>
      <c r="AC72" s="41" t="s">
        <v>46</v>
      </c>
      <c r="AD72" s="43" t="s">
        <v>62</v>
      </c>
      <c r="AE72" s="43" t="s">
        <v>63</v>
      </c>
      <c r="AF72" s="44" t="s">
        <v>64</v>
      </c>
      <c r="AG72" s="2"/>
    </row>
    <row r="73" spans="1:33" ht="20.25" customHeight="1">
      <c r="A73" s="692" t="str">
        <f>GEOGRA!C4</f>
        <v>GESTIÓN GEOGRÁFICA</v>
      </c>
      <c r="B73" s="685">
        <f>GEOGRA!AA4</f>
        <v>5.7500000000000002E-2</v>
      </c>
      <c r="C73" s="681">
        <v>12</v>
      </c>
      <c r="D73" s="682" t="str">
        <f>GEOGRA!A9</f>
        <v>Documentos de estudios técnicos sobre geografía
(100 Informes de caracterización territorial por municipio)</v>
      </c>
      <c r="E73" s="678" t="str">
        <f>GEOGRA!B9</f>
        <v>13. No Aplica</v>
      </c>
      <c r="F73" s="681" t="str">
        <f>GEOGRA!C9</f>
        <v>Fortalecer_la_producción_de_la_información_agrológica_geográfica_geodésica_y_cartográfica_nacional</v>
      </c>
      <c r="G73" s="681" t="str">
        <f>GEOGRA!D9</f>
        <v>4.5. Generación de estudios territoriales en zonas focalizadas</v>
      </c>
      <c r="H73" s="681" t="str">
        <f>GEOGRA!E9</f>
        <v>Gestión_con_Valores_para_Resultados</v>
      </c>
      <c r="I73" s="681" t="str">
        <f>GEOGRA!F9</f>
        <v>3.6. Fortalecimiento organizacional y simplificación de procesos</v>
      </c>
      <c r="J73" s="681" t="str">
        <f>GEOGRA!G9</f>
        <v>Numero</v>
      </c>
      <c r="K73" s="681">
        <f>GEOGRA!H9</f>
        <v>100</v>
      </c>
      <c r="L73" s="681" t="str">
        <f>GEOGRA!I9</f>
        <v>Documentos de estudios técnicos sobre geografía elaborados</v>
      </c>
      <c r="M73" s="681" t="str">
        <f>GEOGRA!J9</f>
        <v>Eficacia</v>
      </c>
      <c r="N73" s="681" t="str">
        <f>GEOGRA!K9</f>
        <v xml:space="preserve">GIT  Estudios Geográficos y Ordenamiento Territorial </v>
      </c>
      <c r="O73" s="46" t="s">
        <v>44</v>
      </c>
      <c r="P73" s="65">
        <f>GEOGRA!M9</f>
        <v>0</v>
      </c>
      <c r="Q73" s="65">
        <f>GEOGRA!N9</f>
        <v>1.2500000000000001E-2</v>
      </c>
      <c r="R73" s="65">
        <f>GEOGRA!O9</f>
        <v>2.5000000000000001E-2</v>
      </c>
      <c r="S73" s="65">
        <f>GEOGRA!P9</f>
        <v>0.05</v>
      </c>
      <c r="T73" s="65">
        <f>GEOGRA!Q9</f>
        <v>0.125</v>
      </c>
      <c r="U73" s="65">
        <f>GEOGRA!R9</f>
        <v>0.125</v>
      </c>
      <c r="V73" s="65">
        <f>GEOGRA!S9</f>
        <v>0.15000000000000002</v>
      </c>
      <c r="W73" s="65">
        <f>GEOGRA!T9</f>
        <v>8.7499999999999994E-2</v>
      </c>
      <c r="X73" s="65">
        <f>GEOGRA!U9</f>
        <v>8.7499999999999994E-2</v>
      </c>
      <c r="Y73" s="65">
        <f>GEOGRA!V9</f>
        <v>0.1</v>
      </c>
      <c r="Z73" s="65">
        <f>GEOGRA!W9</f>
        <v>2.5000000000000001E-2</v>
      </c>
      <c r="AA73" s="65">
        <f>GEOGRA!X9</f>
        <v>0.21250000000000002</v>
      </c>
      <c r="AB73" s="41">
        <f t="shared" ref="AB73:AB74" si="22">SUM(P73:AA73)</f>
        <v>1</v>
      </c>
      <c r="AC73" s="709">
        <f>GEOGRA!Z9</f>
        <v>0.2</v>
      </c>
      <c r="AD73" s="710">
        <f>IF(OR(AB74=0,AC73=0),0,(AB74/AB73*AC73))</f>
        <v>0</v>
      </c>
      <c r="AE73" s="711">
        <f>SUM(AD73:AD93)</f>
        <v>0</v>
      </c>
      <c r="AF73" s="712">
        <f>AE73*B73</f>
        <v>0</v>
      </c>
      <c r="AG73" s="2"/>
    </row>
    <row r="74" spans="1:33" ht="20.25" customHeight="1">
      <c r="A74" s="687"/>
      <c r="B74" s="679"/>
      <c r="C74" s="679"/>
      <c r="D74" s="683"/>
      <c r="E74" s="679"/>
      <c r="F74" s="679"/>
      <c r="G74" s="679"/>
      <c r="H74" s="679"/>
      <c r="I74" s="679"/>
      <c r="J74" s="679"/>
      <c r="K74" s="679"/>
      <c r="L74" s="679"/>
      <c r="M74" s="679"/>
      <c r="N74" s="679"/>
      <c r="O74" s="50" t="s">
        <v>45</v>
      </c>
      <c r="P74" s="51">
        <f>GEOGRA!M10</f>
        <v>0</v>
      </c>
      <c r="Q74" s="51">
        <f>GEOGRA!N10</f>
        <v>0</v>
      </c>
      <c r="R74" s="51">
        <f>GEOGRA!O10</f>
        <v>0</v>
      </c>
      <c r="S74" s="51">
        <f>GEOGRA!P10</f>
        <v>0</v>
      </c>
      <c r="T74" s="51">
        <f>GEOGRA!Q10</f>
        <v>0</v>
      </c>
      <c r="U74" s="51">
        <f>GEOGRA!R10</f>
        <v>0</v>
      </c>
      <c r="V74" s="51">
        <f>GEOGRA!S10</f>
        <v>0</v>
      </c>
      <c r="W74" s="51">
        <f>GEOGRA!T10</f>
        <v>0</v>
      </c>
      <c r="X74" s="51">
        <f>GEOGRA!U10</f>
        <v>0</v>
      </c>
      <c r="Y74" s="51">
        <f>GEOGRA!V10</f>
        <v>0</v>
      </c>
      <c r="Z74" s="51">
        <f>GEOGRA!W10</f>
        <v>0</v>
      </c>
      <c r="AA74" s="51">
        <f>GEOGRA!X10</f>
        <v>0</v>
      </c>
      <c r="AB74" s="52">
        <f t="shared" si="22"/>
        <v>0</v>
      </c>
      <c r="AC74" s="680"/>
      <c r="AD74" s="684"/>
      <c r="AE74" s="683"/>
      <c r="AF74" s="683"/>
      <c r="AG74" s="2"/>
    </row>
    <row r="75" spans="1:33" ht="15.75" customHeight="1">
      <c r="A75" s="687"/>
      <c r="B75" s="679"/>
      <c r="C75" s="680"/>
      <c r="D75" s="684"/>
      <c r="E75" s="680"/>
      <c r="F75" s="680"/>
      <c r="G75" s="680"/>
      <c r="H75" s="680"/>
      <c r="I75" s="680"/>
      <c r="J75" s="680"/>
      <c r="K75" s="680"/>
      <c r="L75" s="680"/>
      <c r="M75" s="680"/>
      <c r="N75" s="680"/>
      <c r="O75" s="46" t="s">
        <v>79</v>
      </c>
      <c r="P75" s="53">
        <f t="shared" ref="P75:AB75" si="23">IF(OR(P73=0,P74=0),0,P74/P73)</f>
        <v>0</v>
      </c>
      <c r="Q75" s="53">
        <f t="shared" si="23"/>
        <v>0</v>
      </c>
      <c r="R75" s="53">
        <f t="shared" si="23"/>
        <v>0</v>
      </c>
      <c r="S75" s="53">
        <f t="shared" si="23"/>
        <v>0</v>
      </c>
      <c r="T75" s="53">
        <f t="shared" si="23"/>
        <v>0</v>
      </c>
      <c r="U75" s="53">
        <f t="shared" si="23"/>
        <v>0</v>
      </c>
      <c r="V75" s="53">
        <f t="shared" si="23"/>
        <v>0</v>
      </c>
      <c r="W75" s="53">
        <f t="shared" si="23"/>
        <v>0</v>
      </c>
      <c r="X75" s="53">
        <f t="shared" si="23"/>
        <v>0</v>
      </c>
      <c r="Y75" s="53">
        <f t="shared" si="23"/>
        <v>0</v>
      </c>
      <c r="Z75" s="53">
        <f t="shared" si="23"/>
        <v>0</v>
      </c>
      <c r="AA75" s="53">
        <f t="shared" si="23"/>
        <v>0</v>
      </c>
      <c r="AB75" s="53">
        <f t="shared" si="23"/>
        <v>0</v>
      </c>
      <c r="AC75" s="47"/>
      <c r="AD75" s="46"/>
      <c r="AE75" s="683"/>
      <c r="AF75" s="683"/>
      <c r="AG75" s="2"/>
    </row>
    <row r="76" spans="1:33" ht="20.25" customHeight="1">
      <c r="A76" s="687"/>
      <c r="B76" s="679"/>
      <c r="C76" s="681">
        <v>13</v>
      </c>
      <c r="D76" s="682" t="str">
        <f>GEOGRA!A25</f>
        <v>Estudios de investigación geográfica 
(Fase 2 del atlas funcional y
geografía del departamento del Casanare)</v>
      </c>
      <c r="E76" s="678" t="str">
        <f>GEOGRA!B25</f>
        <v>13. No Aplica</v>
      </c>
      <c r="F76" s="681" t="str">
        <f>GEOGRA!C25</f>
        <v>Fortalecer_la_producción_de_la_información_agrológica_geográfica_geodésica_y_cartográfica_nacional</v>
      </c>
      <c r="G76" s="681" t="str">
        <f>GEOGRA!D25</f>
        <v>4.7. Fortalecimiento de líneas de investigación en procesos misionales.</v>
      </c>
      <c r="H76" s="681" t="str">
        <f>GEOGRA!E25</f>
        <v>Gestión_con_Valores_para_Resultados</v>
      </c>
      <c r="I76" s="681" t="str">
        <f>GEOGRA!F25</f>
        <v>3.6. Fortalecimiento organizacional y simplificación de procesos</v>
      </c>
      <c r="J76" s="681" t="str">
        <f>GEOGRA!G25</f>
        <v>Numero</v>
      </c>
      <c r="K76" s="681">
        <f>GEOGRA!H25</f>
        <v>2</v>
      </c>
      <c r="L76" s="681" t="str">
        <f>GEOGRA!I25</f>
        <v>Documentos de Investigación geogràfica generados</v>
      </c>
      <c r="M76" s="681" t="str">
        <f>GEOGRA!J25</f>
        <v>Eficacia</v>
      </c>
      <c r="N76" s="681" t="str">
        <f>GEOGRA!K25</f>
        <v xml:space="preserve">GIT  Estudios Geográficos y Ordenamiento Territorial </v>
      </c>
      <c r="O76" s="46" t="s">
        <v>44</v>
      </c>
      <c r="P76" s="47">
        <f>GEOGRA!M25</f>
        <v>0</v>
      </c>
      <c r="Q76" s="47">
        <f>GEOGRA!N25</f>
        <v>1.2500000000000001E-2</v>
      </c>
      <c r="R76" s="47">
        <f>GEOGRA!O25</f>
        <v>1.2500000000000001E-2</v>
      </c>
      <c r="S76" s="47">
        <f>GEOGRA!P25</f>
        <v>0.11249999999999999</v>
      </c>
      <c r="T76" s="47">
        <f>GEOGRA!Q25</f>
        <v>0.125</v>
      </c>
      <c r="U76" s="47">
        <f>GEOGRA!R25</f>
        <v>0.13750000000000001</v>
      </c>
      <c r="V76" s="47">
        <f>GEOGRA!S25</f>
        <v>0.13750000000000001</v>
      </c>
      <c r="W76" s="47">
        <f>GEOGRA!T25</f>
        <v>0.125</v>
      </c>
      <c r="X76" s="47">
        <f>GEOGRA!U25</f>
        <v>7.4999999999999997E-2</v>
      </c>
      <c r="Y76" s="47">
        <f>GEOGRA!V25</f>
        <v>1.2500000000000001E-2</v>
      </c>
      <c r="Z76" s="47">
        <f>GEOGRA!W25</f>
        <v>0.25</v>
      </c>
      <c r="AA76" s="47">
        <f>GEOGRA!X25</f>
        <v>0</v>
      </c>
      <c r="AB76" s="41">
        <f t="shared" ref="AB76:AB77" si="24">SUM(P76:AA76)</f>
        <v>0.99999999999999989</v>
      </c>
      <c r="AC76" s="709">
        <f>GEOGRA!Z25</f>
        <v>0.1</v>
      </c>
      <c r="AD76" s="710">
        <f>IF(OR(AB77=0,AC76=0),0,(AB77/AB76*AC76))</f>
        <v>0</v>
      </c>
      <c r="AE76" s="683"/>
      <c r="AF76" s="683"/>
      <c r="AG76" s="2"/>
    </row>
    <row r="77" spans="1:33" ht="20.25" customHeight="1">
      <c r="A77" s="687"/>
      <c r="B77" s="679"/>
      <c r="C77" s="679"/>
      <c r="D77" s="683"/>
      <c r="E77" s="679"/>
      <c r="F77" s="679"/>
      <c r="G77" s="679"/>
      <c r="H77" s="679"/>
      <c r="I77" s="679"/>
      <c r="J77" s="679"/>
      <c r="K77" s="679"/>
      <c r="L77" s="679"/>
      <c r="M77" s="679"/>
      <c r="N77" s="679"/>
      <c r="O77" s="50" t="s">
        <v>45</v>
      </c>
      <c r="P77" s="51">
        <f>GEOGRA!M26</f>
        <v>0</v>
      </c>
      <c r="Q77" s="51">
        <f>GEOGRA!N26</f>
        <v>0</v>
      </c>
      <c r="R77" s="51">
        <f>GEOGRA!O26</f>
        <v>0</v>
      </c>
      <c r="S77" s="51">
        <f>GEOGRA!P26</f>
        <v>0</v>
      </c>
      <c r="T77" s="51">
        <f>GEOGRA!Q26</f>
        <v>0</v>
      </c>
      <c r="U77" s="51">
        <f>GEOGRA!R26</f>
        <v>0</v>
      </c>
      <c r="V77" s="51">
        <f>GEOGRA!S26</f>
        <v>0</v>
      </c>
      <c r="W77" s="51">
        <f>GEOGRA!T26</f>
        <v>0</v>
      </c>
      <c r="X77" s="51">
        <f>GEOGRA!U26</f>
        <v>0</v>
      </c>
      <c r="Y77" s="51">
        <f>GEOGRA!V26</f>
        <v>0</v>
      </c>
      <c r="Z77" s="51">
        <f>GEOGRA!W26</f>
        <v>0</v>
      </c>
      <c r="AA77" s="51">
        <f>GEOGRA!X26</f>
        <v>0</v>
      </c>
      <c r="AB77" s="52">
        <f t="shared" si="24"/>
        <v>0</v>
      </c>
      <c r="AC77" s="680"/>
      <c r="AD77" s="684"/>
      <c r="AE77" s="683"/>
      <c r="AF77" s="683"/>
      <c r="AG77" s="2"/>
    </row>
    <row r="78" spans="1:33" ht="15.75" customHeight="1">
      <c r="A78" s="687"/>
      <c r="B78" s="679"/>
      <c r="C78" s="680"/>
      <c r="D78" s="684"/>
      <c r="E78" s="680"/>
      <c r="F78" s="680"/>
      <c r="G78" s="680"/>
      <c r="H78" s="680"/>
      <c r="I78" s="680"/>
      <c r="J78" s="680"/>
      <c r="K78" s="680"/>
      <c r="L78" s="680"/>
      <c r="M78" s="680"/>
      <c r="N78" s="680"/>
      <c r="O78" s="46" t="s">
        <v>79</v>
      </c>
      <c r="P78" s="53">
        <f t="shared" ref="P78:AB78" si="25">IF(OR(P76=0,P77=0),0,P77/P76)</f>
        <v>0</v>
      </c>
      <c r="Q78" s="53">
        <f t="shared" si="25"/>
        <v>0</v>
      </c>
      <c r="R78" s="53">
        <f t="shared" si="25"/>
        <v>0</v>
      </c>
      <c r="S78" s="53">
        <f t="shared" si="25"/>
        <v>0</v>
      </c>
      <c r="T78" s="53">
        <f t="shared" si="25"/>
        <v>0</v>
      </c>
      <c r="U78" s="53">
        <f t="shared" si="25"/>
        <v>0</v>
      </c>
      <c r="V78" s="53">
        <f t="shared" si="25"/>
        <v>0</v>
      </c>
      <c r="W78" s="53">
        <f t="shared" si="25"/>
        <v>0</v>
      </c>
      <c r="X78" s="53">
        <f t="shared" si="25"/>
        <v>0</v>
      </c>
      <c r="Y78" s="53">
        <f t="shared" si="25"/>
        <v>0</v>
      </c>
      <c r="Z78" s="53">
        <f t="shared" si="25"/>
        <v>0</v>
      </c>
      <c r="AA78" s="53">
        <f t="shared" si="25"/>
        <v>0</v>
      </c>
      <c r="AB78" s="53">
        <f t="shared" si="25"/>
        <v>0</v>
      </c>
      <c r="AC78" s="47"/>
      <c r="AD78" s="46"/>
      <c r="AE78" s="683"/>
      <c r="AF78" s="683"/>
      <c r="AG78" s="2"/>
    </row>
    <row r="79" spans="1:33" ht="27.75" customHeight="1">
      <c r="A79" s="687"/>
      <c r="B79" s="679"/>
      <c r="C79" s="681">
        <v>14</v>
      </c>
      <c r="D79" s="682" t="str">
        <f>GEOGRA!A41</f>
        <v>Base de Datos del Diccionario geográfico
(Actualizar  60.000 topónimos en la Base Nacional de Nombres Geográficos)</v>
      </c>
      <c r="E79" s="678" t="str">
        <f>GEOGRA!B41</f>
        <v>13. No Aplica</v>
      </c>
      <c r="F79" s="681" t="str">
        <f>GEOGRA!C41</f>
        <v>Fortalecer_la_producción_de_la_información_agrológica_geográfica_geodésica_y_cartográfica_nacional</v>
      </c>
      <c r="G79" s="681" t="str">
        <f>GEOGRA!D41</f>
        <v>4.5. Generación de estudios territoriales en zonas focalizadas</v>
      </c>
      <c r="H79" s="681" t="str">
        <f>GEOGRA!E41</f>
        <v>Gestión_con_Valores_para_Resultados</v>
      </c>
      <c r="I79" s="681" t="str">
        <f>GEOGRA!F41</f>
        <v>3.6. Fortalecimiento organizacional y simplificación de procesos</v>
      </c>
      <c r="J79" s="681" t="str">
        <f>GEOGRA!G41</f>
        <v>Numero</v>
      </c>
      <c r="K79" s="718">
        <f>GEOGRA!H41</f>
        <v>60000</v>
      </c>
      <c r="L79" s="681" t="str">
        <f>GEOGRA!I41</f>
        <v>Registros del Diccionario Geográfico actualizados</v>
      </c>
      <c r="M79" s="681" t="str">
        <f>GEOGRA!J41</f>
        <v>Eficacia</v>
      </c>
      <c r="N79" s="681" t="str">
        <f>GEOGRA!K41</f>
        <v xml:space="preserve">GIT  Estudios Geográficos y Ordenamiento Territorial </v>
      </c>
      <c r="O79" s="46" t="s">
        <v>44</v>
      </c>
      <c r="P79" s="47">
        <f>GEOGRA!M41</f>
        <v>0</v>
      </c>
      <c r="Q79" s="47">
        <f>GEOGRA!N41</f>
        <v>0</v>
      </c>
      <c r="R79" s="47">
        <f>GEOGRA!O41</f>
        <v>1.4999999999999999E-2</v>
      </c>
      <c r="S79" s="47">
        <f>GEOGRA!P41</f>
        <v>7.0000000000000007E-2</v>
      </c>
      <c r="T79" s="47">
        <f>GEOGRA!Q41</f>
        <v>0.16500000000000001</v>
      </c>
      <c r="U79" s="47">
        <f>GEOGRA!R41</f>
        <v>0.17500000000000002</v>
      </c>
      <c r="V79" s="47">
        <f>GEOGRA!S41</f>
        <v>0.13500000000000001</v>
      </c>
      <c r="W79" s="47">
        <f>GEOGRA!T41</f>
        <v>0.09</v>
      </c>
      <c r="X79" s="47">
        <f>GEOGRA!U41</f>
        <v>0.09</v>
      </c>
      <c r="Y79" s="47">
        <f>GEOGRA!V41</f>
        <v>0.1</v>
      </c>
      <c r="Z79" s="47">
        <f>GEOGRA!W41</f>
        <v>0.1</v>
      </c>
      <c r="AA79" s="47">
        <f>GEOGRA!X41</f>
        <v>0.06</v>
      </c>
      <c r="AB79" s="41">
        <f t="shared" ref="AB79:AB80" si="26">SUM(P79:AA79)</f>
        <v>1</v>
      </c>
      <c r="AC79" s="709">
        <f>GEOGRA!Z41</f>
        <v>0.1</v>
      </c>
      <c r="AD79" s="710">
        <f>IF(OR(AB80=0,AC79=0),0,(AB80/AB79*AC79))</f>
        <v>0</v>
      </c>
      <c r="AE79" s="683"/>
      <c r="AF79" s="683"/>
      <c r="AG79" s="2"/>
    </row>
    <row r="80" spans="1:33" ht="27.75" customHeight="1">
      <c r="A80" s="687"/>
      <c r="B80" s="679"/>
      <c r="C80" s="679"/>
      <c r="D80" s="683"/>
      <c r="E80" s="679"/>
      <c r="F80" s="679"/>
      <c r="G80" s="679"/>
      <c r="H80" s="679"/>
      <c r="I80" s="679"/>
      <c r="J80" s="679"/>
      <c r="K80" s="679"/>
      <c r="L80" s="679"/>
      <c r="M80" s="679"/>
      <c r="N80" s="679"/>
      <c r="O80" s="50" t="s">
        <v>45</v>
      </c>
      <c r="P80" s="51">
        <f>GEOGRA!M42</f>
        <v>0</v>
      </c>
      <c r="Q80" s="51">
        <f>GEOGRA!N42</f>
        <v>0</v>
      </c>
      <c r="R80" s="51">
        <f>GEOGRA!O42</f>
        <v>0</v>
      </c>
      <c r="S80" s="51">
        <f>GEOGRA!P42</f>
        <v>0</v>
      </c>
      <c r="T80" s="51">
        <f>GEOGRA!Q42</f>
        <v>0</v>
      </c>
      <c r="U80" s="51">
        <f>GEOGRA!R42</f>
        <v>0</v>
      </c>
      <c r="V80" s="51">
        <f>GEOGRA!S42</f>
        <v>0</v>
      </c>
      <c r="W80" s="51">
        <f>GEOGRA!T42</f>
        <v>0</v>
      </c>
      <c r="X80" s="51">
        <f>GEOGRA!U42</f>
        <v>0</v>
      </c>
      <c r="Y80" s="51">
        <f>GEOGRA!V42</f>
        <v>0</v>
      </c>
      <c r="Z80" s="51">
        <f>GEOGRA!W42</f>
        <v>0</v>
      </c>
      <c r="AA80" s="51">
        <f>GEOGRA!X42</f>
        <v>0</v>
      </c>
      <c r="AB80" s="52">
        <f t="shared" si="26"/>
        <v>0</v>
      </c>
      <c r="AC80" s="680"/>
      <c r="AD80" s="684"/>
      <c r="AE80" s="683"/>
      <c r="AF80" s="683"/>
      <c r="AG80" s="2"/>
    </row>
    <row r="81" spans="1:33" ht="15.75" customHeight="1">
      <c r="A81" s="687"/>
      <c r="B81" s="679"/>
      <c r="C81" s="680"/>
      <c r="D81" s="684"/>
      <c r="E81" s="680"/>
      <c r="F81" s="680"/>
      <c r="G81" s="680"/>
      <c r="H81" s="680"/>
      <c r="I81" s="680"/>
      <c r="J81" s="680"/>
      <c r="K81" s="680"/>
      <c r="L81" s="680"/>
      <c r="M81" s="680"/>
      <c r="N81" s="680"/>
      <c r="O81" s="46" t="s">
        <v>79</v>
      </c>
      <c r="P81" s="53">
        <f t="shared" ref="P81:AB81" si="27">IF(OR(P79=0,P80=0),0,P80/P79)</f>
        <v>0</v>
      </c>
      <c r="Q81" s="53">
        <f t="shared" si="27"/>
        <v>0</v>
      </c>
      <c r="R81" s="53">
        <f t="shared" si="27"/>
        <v>0</v>
      </c>
      <c r="S81" s="53">
        <f t="shared" si="27"/>
        <v>0</v>
      </c>
      <c r="T81" s="53">
        <f t="shared" si="27"/>
        <v>0</v>
      </c>
      <c r="U81" s="53">
        <f t="shared" si="27"/>
        <v>0</v>
      </c>
      <c r="V81" s="53">
        <f t="shared" si="27"/>
        <v>0</v>
      </c>
      <c r="W81" s="53">
        <f t="shared" si="27"/>
        <v>0</v>
      </c>
      <c r="X81" s="53">
        <f t="shared" si="27"/>
        <v>0</v>
      </c>
      <c r="Y81" s="53">
        <f t="shared" si="27"/>
        <v>0</v>
      </c>
      <c r="Z81" s="53">
        <f t="shared" si="27"/>
        <v>0</v>
      </c>
      <c r="AA81" s="53">
        <f t="shared" si="27"/>
        <v>0</v>
      </c>
      <c r="AB81" s="53">
        <f t="shared" si="27"/>
        <v>0</v>
      </c>
      <c r="AC81" s="47"/>
      <c r="AD81" s="46"/>
      <c r="AE81" s="683"/>
      <c r="AF81" s="683"/>
      <c r="AG81" s="3"/>
    </row>
    <row r="82" spans="1:33" ht="15.75" customHeight="1">
      <c r="A82" s="687"/>
      <c r="B82" s="679"/>
      <c r="C82" s="681">
        <v>15</v>
      </c>
      <c r="D82" s="682" t="str">
        <f>GEOGRA!A57</f>
        <v>Instrumento para el mejoramiento de los procesos de ordenamiento territorial</v>
      </c>
      <c r="E82" s="678" t="str">
        <f>GEOGRA!B57</f>
        <v>13. No Aplica</v>
      </c>
      <c r="F82" s="681" t="str">
        <f>GEOGRA!C57</f>
        <v>Fortalecer_la_producción_de_la_información_agrológica_geográfica_geodésica_y_cartográfica_nacional</v>
      </c>
      <c r="G82" s="681" t="str">
        <f>GEOGRA!D57</f>
        <v>4.5. Generación de estudios territoriales en zonas focalizadas</v>
      </c>
      <c r="H82" s="681" t="str">
        <f>GEOGRA!E57</f>
        <v>Gestión_con_Valores_para_Resultados</v>
      </c>
      <c r="I82" s="681" t="str">
        <f>GEOGRA!F57</f>
        <v>3.6. Fortalecimiento organizacional y simplificación de procesos</v>
      </c>
      <c r="J82" s="681" t="str">
        <f>GEOGRA!G57</f>
        <v>Numero</v>
      </c>
      <c r="K82" s="718">
        <f>GEOGRA!H57</f>
        <v>1</v>
      </c>
      <c r="L82" s="681" t="str">
        <f>GEOGRA!I57</f>
        <v>Instrumento para el mejoramiento de los procesos de ordenamiento territorial elaborado</v>
      </c>
      <c r="M82" s="681" t="str">
        <f>GEOGRA!J57</f>
        <v>Eficacia</v>
      </c>
      <c r="N82" s="681" t="str">
        <f>GEOGRA!K57</f>
        <v xml:space="preserve">GIT  Estudios Geográficos y Ordenamiento Territorial </v>
      </c>
      <c r="O82" s="46" t="s">
        <v>44</v>
      </c>
      <c r="P82" s="47">
        <f>GEOGRA!M57</f>
        <v>0</v>
      </c>
      <c r="Q82" s="47">
        <f>GEOGRA!N57</f>
        <v>0</v>
      </c>
      <c r="R82" s="47">
        <f>GEOGRA!O57</f>
        <v>0</v>
      </c>
      <c r="S82" s="47">
        <f>GEOGRA!P57</f>
        <v>0.03</v>
      </c>
      <c r="T82" s="47">
        <f>GEOGRA!Q57</f>
        <v>0.1</v>
      </c>
      <c r="U82" s="47">
        <f>GEOGRA!R57</f>
        <v>0.16</v>
      </c>
      <c r="V82" s="47">
        <f>GEOGRA!S57</f>
        <v>0.18</v>
      </c>
      <c r="W82" s="47">
        <f>GEOGRA!T57</f>
        <v>0.13</v>
      </c>
      <c r="X82" s="47">
        <f>GEOGRA!U57</f>
        <v>0.1</v>
      </c>
      <c r="Y82" s="47">
        <f>GEOGRA!V57</f>
        <v>0.14000000000000001</v>
      </c>
      <c r="Z82" s="47">
        <f>GEOGRA!W57</f>
        <v>0.1</v>
      </c>
      <c r="AA82" s="47">
        <f>GEOGRA!X57</f>
        <v>0.06</v>
      </c>
      <c r="AB82" s="41">
        <f t="shared" ref="AB82:AB83" si="28">SUM(P82:AA82)</f>
        <v>1</v>
      </c>
      <c r="AC82" s="709">
        <f>GEOGRA!Z57</f>
        <v>0.1</v>
      </c>
      <c r="AD82" s="710">
        <f>IF(OR(AB83=0,AC82=0),0,(AB83/AB82*AC82))</f>
        <v>0</v>
      </c>
      <c r="AE82" s="683"/>
      <c r="AF82" s="683"/>
      <c r="AG82" s="2"/>
    </row>
    <row r="83" spans="1:33" ht="15.75" customHeight="1">
      <c r="A83" s="687"/>
      <c r="B83" s="679"/>
      <c r="C83" s="679"/>
      <c r="D83" s="683"/>
      <c r="E83" s="679"/>
      <c r="F83" s="679"/>
      <c r="G83" s="679"/>
      <c r="H83" s="679"/>
      <c r="I83" s="679"/>
      <c r="J83" s="679"/>
      <c r="K83" s="679"/>
      <c r="L83" s="679"/>
      <c r="M83" s="679"/>
      <c r="N83" s="679"/>
      <c r="O83" s="50" t="s">
        <v>45</v>
      </c>
      <c r="P83" s="51">
        <f>GEOGRA!M58</f>
        <v>0</v>
      </c>
      <c r="Q83" s="51">
        <f>GEOGRA!N58</f>
        <v>0</v>
      </c>
      <c r="R83" s="51">
        <f>GEOGRA!O58</f>
        <v>0</v>
      </c>
      <c r="S83" s="51">
        <f>GEOGRA!P58</f>
        <v>0</v>
      </c>
      <c r="T83" s="51">
        <f>GEOGRA!Q58</f>
        <v>0</v>
      </c>
      <c r="U83" s="51">
        <f>GEOGRA!R58</f>
        <v>0</v>
      </c>
      <c r="V83" s="51">
        <f>GEOGRA!S58</f>
        <v>0</v>
      </c>
      <c r="W83" s="51">
        <f>GEOGRA!T58</f>
        <v>0</v>
      </c>
      <c r="X83" s="51">
        <f>GEOGRA!U58</f>
        <v>0</v>
      </c>
      <c r="Y83" s="51">
        <f>GEOGRA!V58</f>
        <v>0</v>
      </c>
      <c r="Z83" s="51">
        <f>GEOGRA!W58</f>
        <v>0</v>
      </c>
      <c r="AA83" s="51">
        <f>GEOGRA!X58</f>
        <v>0</v>
      </c>
      <c r="AB83" s="52">
        <f t="shared" si="28"/>
        <v>0</v>
      </c>
      <c r="AC83" s="680"/>
      <c r="AD83" s="684"/>
      <c r="AE83" s="683"/>
      <c r="AF83" s="683"/>
      <c r="AG83" s="2"/>
    </row>
    <row r="84" spans="1:33" ht="15.75" customHeight="1">
      <c r="A84" s="687"/>
      <c r="B84" s="679"/>
      <c r="C84" s="680"/>
      <c r="D84" s="684"/>
      <c r="E84" s="680"/>
      <c r="F84" s="680"/>
      <c r="G84" s="680"/>
      <c r="H84" s="680"/>
      <c r="I84" s="680"/>
      <c r="J84" s="680"/>
      <c r="K84" s="680"/>
      <c r="L84" s="680"/>
      <c r="M84" s="680"/>
      <c r="N84" s="680"/>
      <c r="O84" s="46" t="s">
        <v>79</v>
      </c>
      <c r="P84" s="53">
        <f t="shared" ref="P84:AB84" si="29">IF(OR(P82=0,P83=0),0,P83/P82)</f>
        <v>0</v>
      </c>
      <c r="Q84" s="53">
        <f t="shared" si="29"/>
        <v>0</v>
      </c>
      <c r="R84" s="53">
        <f t="shared" si="29"/>
        <v>0</v>
      </c>
      <c r="S84" s="53">
        <f t="shared" si="29"/>
        <v>0</v>
      </c>
      <c r="T84" s="53">
        <f t="shared" si="29"/>
        <v>0</v>
      </c>
      <c r="U84" s="53">
        <f t="shared" si="29"/>
        <v>0</v>
      </c>
      <c r="V84" s="53">
        <f t="shared" si="29"/>
        <v>0</v>
      </c>
      <c r="W84" s="53">
        <f t="shared" si="29"/>
        <v>0</v>
      </c>
      <c r="X84" s="53">
        <f t="shared" si="29"/>
        <v>0</v>
      </c>
      <c r="Y84" s="53">
        <f t="shared" si="29"/>
        <v>0</v>
      </c>
      <c r="Z84" s="53">
        <f t="shared" si="29"/>
        <v>0</v>
      </c>
      <c r="AA84" s="53">
        <f t="shared" si="29"/>
        <v>0</v>
      </c>
      <c r="AB84" s="53">
        <f t="shared" si="29"/>
        <v>0</v>
      </c>
      <c r="AC84" s="47"/>
      <c r="AD84" s="46"/>
      <c r="AE84" s="683"/>
      <c r="AF84" s="683"/>
      <c r="AG84" s="2"/>
    </row>
    <row r="85" spans="1:33" ht="15.75" customHeight="1">
      <c r="A85" s="687"/>
      <c r="B85" s="679"/>
      <c r="C85" s="681">
        <v>16</v>
      </c>
      <c r="D85" s="682" t="str">
        <f>GEOGRA!A73</f>
        <v xml:space="preserve">Servicio de información geográfica
</v>
      </c>
      <c r="E85" s="678" t="str">
        <f>GEOGRA!B73</f>
        <v>13. No Aplica</v>
      </c>
      <c r="F85" s="681" t="str">
        <f>GEOGRA!C73</f>
        <v>Fortalecer_la_producción_de_la_información_agrológica_geográfica_geodésica_y_cartográfica_nacional</v>
      </c>
      <c r="G85" s="681" t="str">
        <f>GEOGRA!D73</f>
        <v>4.5. Generación de estudios territoriales en zonas focalizadas</v>
      </c>
      <c r="H85" s="681" t="str">
        <f>GEOGRA!E73</f>
        <v>Gestión_con_Valores_para_Resultados</v>
      </c>
      <c r="I85" s="681" t="str">
        <f>GEOGRA!F73</f>
        <v>3.6. Fortalecimiento organizacional y simplificación de procesos</v>
      </c>
      <c r="J85" s="681" t="str">
        <f>GEOGRA!G73</f>
        <v>Numero</v>
      </c>
      <c r="K85" s="718">
        <f>GEOGRA!H73</f>
        <v>103</v>
      </c>
      <c r="L85" s="681" t="str">
        <f>GEOGRA!I73</f>
        <v>Servicios de información geográfica actualizados</v>
      </c>
      <c r="M85" s="681" t="str">
        <f>GEOGRA!J73</f>
        <v>Eficiencia</v>
      </c>
      <c r="N85" s="681" t="str">
        <f>GEOGRA!K73</f>
        <v xml:space="preserve">GIT  Estudios Geográficos y Ordenamiento Territorial </v>
      </c>
      <c r="O85" s="46" t="s">
        <v>44</v>
      </c>
      <c r="P85" s="47">
        <f>GEOGRA!M73</f>
        <v>0</v>
      </c>
      <c r="Q85" s="47">
        <f>GEOGRA!N73</f>
        <v>0</v>
      </c>
      <c r="R85" s="47">
        <f>GEOGRA!O73</f>
        <v>0</v>
      </c>
      <c r="S85" s="47">
        <f>GEOGRA!P73</f>
        <v>0.1</v>
      </c>
      <c r="T85" s="47">
        <f>GEOGRA!Q73</f>
        <v>0.16</v>
      </c>
      <c r="U85" s="47">
        <f>GEOGRA!R73</f>
        <v>0.22499999999999998</v>
      </c>
      <c r="V85" s="47">
        <f>GEOGRA!S73</f>
        <v>0.105</v>
      </c>
      <c r="W85" s="47">
        <f>GEOGRA!T73</f>
        <v>0.105</v>
      </c>
      <c r="X85" s="47">
        <f>GEOGRA!U73</f>
        <v>7.0000000000000007E-2</v>
      </c>
      <c r="Y85" s="47">
        <f>GEOGRA!V73</f>
        <v>0.1</v>
      </c>
      <c r="Z85" s="47">
        <f>GEOGRA!W73</f>
        <v>0.1</v>
      </c>
      <c r="AA85" s="47">
        <f>GEOGRA!X73</f>
        <v>3.5000000000000003E-2</v>
      </c>
      <c r="AB85" s="41">
        <f t="shared" ref="AB85:AB86" si="30">SUM(P85:AA85)</f>
        <v>0.99999999999999989</v>
      </c>
      <c r="AC85" s="709">
        <f>GEOGRA!Z73</f>
        <v>0.1</v>
      </c>
      <c r="AD85" s="710">
        <f>IF(OR(AB86=0,AC85=0),0,(AB86/AB85*AC85))</f>
        <v>0</v>
      </c>
      <c r="AE85" s="683"/>
      <c r="AF85" s="683"/>
      <c r="AG85" s="2"/>
    </row>
    <row r="86" spans="1:33" ht="15.75" customHeight="1">
      <c r="A86" s="687"/>
      <c r="B86" s="679"/>
      <c r="C86" s="679"/>
      <c r="D86" s="683"/>
      <c r="E86" s="679"/>
      <c r="F86" s="679"/>
      <c r="G86" s="679"/>
      <c r="H86" s="679"/>
      <c r="I86" s="679"/>
      <c r="J86" s="679"/>
      <c r="K86" s="679"/>
      <c r="L86" s="679"/>
      <c r="M86" s="679"/>
      <c r="N86" s="679"/>
      <c r="O86" s="50" t="s">
        <v>45</v>
      </c>
      <c r="P86" s="51">
        <f>GEOGRA!M74</f>
        <v>0</v>
      </c>
      <c r="Q86" s="51">
        <f>GEOGRA!N74</f>
        <v>0</v>
      </c>
      <c r="R86" s="51">
        <f>GEOGRA!O74</f>
        <v>0</v>
      </c>
      <c r="S86" s="51">
        <f>GEOGRA!P74</f>
        <v>0</v>
      </c>
      <c r="T86" s="51">
        <f>GEOGRA!Q74</f>
        <v>0</v>
      </c>
      <c r="U86" s="51">
        <f>GEOGRA!R74</f>
        <v>0</v>
      </c>
      <c r="V86" s="51">
        <f>GEOGRA!S74</f>
        <v>0</v>
      </c>
      <c r="W86" s="51">
        <f>GEOGRA!T74</f>
        <v>0</v>
      </c>
      <c r="X86" s="51">
        <f>GEOGRA!U74</f>
        <v>0</v>
      </c>
      <c r="Y86" s="51">
        <f>GEOGRA!V74</f>
        <v>0</v>
      </c>
      <c r="Z86" s="51">
        <f>GEOGRA!W74</f>
        <v>0</v>
      </c>
      <c r="AA86" s="51">
        <f>GEOGRA!X74</f>
        <v>0</v>
      </c>
      <c r="AB86" s="52">
        <f t="shared" si="30"/>
        <v>0</v>
      </c>
      <c r="AC86" s="680"/>
      <c r="AD86" s="684"/>
      <c r="AE86" s="683"/>
      <c r="AF86" s="683"/>
      <c r="AG86" s="2"/>
    </row>
    <row r="87" spans="1:33" ht="15.75" customHeight="1">
      <c r="A87" s="687"/>
      <c r="B87" s="679"/>
      <c r="C87" s="680"/>
      <c r="D87" s="684"/>
      <c r="E87" s="680"/>
      <c r="F87" s="680"/>
      <c r="G87" s="680"/>
      <c r="H87" s="680"/>
      <c r="I87" s="680"/>
      <c r="J87" s="680"/>
      <c r="K87" s="680"/>
      <c r="L87" s="680"/>
      <c r="M87" s="680"/>
      <c r="N87" s="680"/>
      <c r="O87" s="46" t="s">
        <v>79</v>
      </c>
      <c r="P87" s="53">
        <f t="shared" ref="P87:AB87" si="31">IF(OR(P85=0,P86=0),0,P86/P85)</f>
        <v>0</v>
      </c>
      <c r="Q87" s="53">
        <f t="shared" si="31"/>
        <v>0</v>
      </c>
      <c r="R87" s="53">
        <f t="shared" si="31"/>
        <v>0</v>
      </c>
      <c r="S87" s="53">
        <f t="shared" si="31"/>
        <v>0</v>
      </c>
      <c r="T87" s="53">
        <f t="shared" si="31"/>
        <v>0</v>
      </c>
      <c r="U87" s="53">
        <f t="shared" si="31"/>
        <v>0</v>
      </c>
      <c r="V87" s="53">
        <f t="shared" si="31"/>
        <v>0</v>
      </c>
      <c r="W87" s="53">
        <f t="shared" si="31"/>
        <v>0</v>
      </c>
      <c r="X87" s="53">
        <f t="shared" si="31"/>
        <v>0</v>
      </c>
      <c r="Y87" s="53">
        <f t="shared" si="31"/>
        <v>0</v>
      </c>
      <c r="Z87" s="53">
        <f t="shared" si="31"/>
        <v>0</v>
      </c>
      <c r="AA87" s="53">
        <f t="shared" si="31"/>
        <v>0</v>
      </c>
      <c r="AB87" s="53">
        <f t="shared" si="31"/>
        <v>0</v>
      </c>
      <c r="AC87" s="47"/>
      <c r="AD87" s="46"/>
      <c r="AE87" s="683"/>
      <c r="AF87" s="683"/>
      <c r="AG87" s="2"/>
    </row>
    <row r="88" spans="1:33" ht="15.75" customHeight="1">
      <c r="A88" s="687"/>
      <c r="B88" s="679"/>
      <c r="C88" s="681">
        <v>17</v>
      </c>
      <c r="D88" s="682" t="str">
        <f>GEOGRA!A89</f>
        <v>Documentos de estudios técnicos de deslindes y de Territorios Indígenas, con su respectiva cartografía</v>
      </c>
      <c r="E88" s="678" t="str">
        <f>GEOGRA!B89</f>
        <v>13. No Aplica</v>
      </c>
      <c r="F88" s="681" t="str">
        <f>GEOGRA!C89</f>
        <v>Fortalecer_la_producción_de_la_información_agrológica_geográfica_geodésica_y_cartográfica_nacional</v>
      </c>
      <c r="G88" s="681" t="str">
        <f>GEOGRA!D89</f>
        <v>4.5. Generación de estudios territoriales en zonas focalizadas</v>
      </c>
      <c r="H88" s="681" t="str">
        <f>GEOGRA!E89</f>
        <v>Gestión_con_Valores_para_Resultados</v>
      </c>
      <c r="I88" s="681" t="str">
        <f>GEOGRA!F89</f>
        <v>3.6. Fortalecimiento organizacional y simplificación de procesos</v>
      </c>
      <c r="J88" s="681" t="str">
        <f>GEOGRA!G89</f>
        <v>Numero</v>
      </c>
      <c r="K88" s="681">
        <f>GEOGRA!H89</f>
        <v>463</v>
      </c>
      <c r="L88" s="681" t="str">
        <f>GEOGRA!I89</f>
        <v>Documentos de estudios técnicos de deslindes y de Territorios Indígenas elaborados</v>
      </c>
      <c r="M88" s="681" t="str">
        <f>GEOGRA!J89</f>
        <v>Eficacia</v>
      </c>
      <c r="N88" s="681" t="str">
        <f>GEOGRA!K89</f>
        <v xml:space="preserve">GIT Fronteras y Límites Territoriales </v>
      </c>
      <c r="O88" s="46" t="s">
        <v>44</v>
      </c>
      <c r="P88" s="47">
        <f>GEOGRA!M89</f>
        <v>0</v>
      </c>
      <c r="Q88" s="47">
        <f>GEOGRA!N89</f>
        <v>0</v>
      </c>
      <c r="R88" s="47">
        <f>GEOGRA!O89</f>
        <v>1.0000000000000002E-2</v>
      </c>
      <c r="S88" s="47">
        <f>GEOGRA!P89</f>
        <v>0.11000000000000004</v>
      </c>
      <c r="T88" s="47">
        <f>GEOGRA!Q89</f>
        <v>0.11000000000000004</v>
      </c>
      <c r="U88" s="47">
        <f>GEOGRA!R89</f>
        <v>0.11000000000000004</v>
      </c>
      <c r="V88" s="47">
        <f>GEOGRA!S89</f>
        <v>0.125</v>
      </c>
      <c r="W88" s="47">
        <f>GEOGRA!T89</f>
        <v>0.12000000000000002</v>
      </c>
      <c r="X88" s="47">
        <f>GEOGRA!U89</f>
        <v>0.10000000000000003</v>
      </c>
      <c r="Y88" s="47">
        <f>GEOGRA!V89</f>
        <v>0.10000000000000003</v>
      </c>
      <c r="Z88" s="47">
        <f>GEOGRA!W89</f>
        <v>0.13500000000000001</v>
      </c>
      <c r="AA88" s="47">
        <f>GEOGRA!X89</f>
        <v>8.0000000000000016E-2</v>
      </c>
      <c r="AB88" s="41">
        <f t="shared" ref="AB88:AB89" si="32">SUM(P88:AA88)</f>
        <v>1.0000000000000004</v>
      </c>
      <c r="AC88" s="709">
        <f>GEOGRA!Z89</f>
        <v>0.3</v>
      </c>
      <c r="AD88" s="710">
        <f>IF(OR(AB89=0,AC88=0),0,(AB89/AB88*AC88))</f>
        <v>0</v>
      </c>
      <c r="AE88" s="683"/>
      <c r="AF88" s="683"/>
      <c r="AG88" s="2"/>
    </row>
    <row r="89" spans="1:33" ht="15.75" customHeight="1">
      <c r="A89" s="687"/>
      <c r="B89" s="679"/>
      <c r="C89" s="679"/>
      <c r="D89" s="683"/>
      <c r="E89" s="679"/>
      <c r="F89" s="679"/>
      <c r="G89" s="679"/>
      <c r="H89" s="679"/>
      <c r="I89" s="679"/>
      <c r="J89" s="679"/>
      <c r="K89" s="679"/>
      <c r="L89" s="679"/>
      <c r="M89" s="679"/>
      <c r="N89" s="679"/>
      <c r="O89" s="50" t="s">
        <v>45</v>
      </c>
      <c r="P89" s="51">
        <f>GEOGRA!M90</f>
        <v>0</v>
      </c>
      <c r="Q89" s="51">
        <f>GEOGRA!N90</f>
        <v>0</v>
      </c>
      <c r="R89" s="51">
        <f>GEOGRA!O90</f>
        <v>0</v>
      </c>
      <c r="S89" s="51">
        <f>GEOGRA!P90</f>
        <v>0</v>
      </c>
      <c r="T89" s="51">
        <f>GEOGRA!Q90</f>
        <v>0</v>
      </c>
      <c r="U89" s="51">
        <f>GEOGRA!R90</f>
        <v>0</v>
      </c>
      <c r="V89" s="51">
        <f>GEOGRA!S90</f>
        <v>0</v>
      </c>
      <c r="W89" s="51">
        <f>GEOGRA!T90</f>
        <v>0</v>
      </c>
      <c r="X89" s="51">
        <f>GEOGRA!U90</f>
        <v>0</v>
      </c>
      <c r="Y89" s="51">
        <f>GEOGRA!V90</f>
        <v>0</v>
      </c>
      <c r="Z89" s="51">
        <f>GEOGRA!W90</f>
        <v>0</v>
      </c>
      <c r="AA89" s="51">
        <f>GEOGRA!X90</f>
        <v>0</v>
      </c>
      <c r="AB89" s="52">
        <f t="shared" si="32"/>
        <v>0</v>
      </c>
      <c r="AC89" s="680"/>
      <c r="AD89" s="684"/>
      <c r="AE89" s="683"/>
      <c r="AF89" s="683"/>
      <c r="AG89" s="2"/>
    </row>
    <row r="90" spans="1:33" ht="15.75" customHeight="1">
      <c r="A90" s="687"/>
      <c r="B90" s="679"/>
      <c r="C90" s="680"/>
      <c r="D90" s="684"/>
      <c r="E90" s="680"/>
      <c r="F90" s="680"/>
      <c r="G90" s="680"/>
      <c r="H90" s="680"/>
      <c r="I90" s="680"/>
      <c r="J90" s="680"/>
      <c r="K90" s="680"/>
      <c r="L90" s="680"/>
      <c r="M90" s="680"/>
      <c r="N90" s="680"/>
      <c r="O90" s="46" t="s">
        <v>79</v>
      </c>
      <c r="P90" s="53">
        <f t="shared" ref="P90:AB90" si="33">IF(OR(P88=0,P89=0),0,P89/P88)</f>
        <v>0</v>
      </c>
      <c r="Q90" s="53">
        <f t="shared" si="33"/>
        <v>0</v>
      </c>
      <c r="R90" s="53">
        <f t="shared" si="33"/>
        <v>0</v>
      </c>
      <c r="S90" s="53">
        <f t="shared" si="33"/>
        <v>0</v>
      </c>
      <c r="T90" s="53">
        <f t="shared" si="33"/>
        <v>0</v>
      </c>
      <c r="U90" s="53">
        <f t="shared" si="33"/>
        <v>0</v>
      </c>
      <c r="V90" s="53">
        <f t="shared" si="33"/>
        <v>0</v>
      </c>
      <c r="W90" s="53">
        <f t="shared" si="33"/>
        <v>0</v>
      </c>
      <c r="X90" s="53">
        <f t="shared" si="33"/>
        <v>0</v>
      </c>
      <c r="Y90" s="53">
        <f t="shared" si="33"/>
        <v>0</v>
      </c>
      <c r="Z90" s="53">
        <f t="shared" si="33"/>
        <v>0</v>
      </c>
      <c r="AA90" s="53">
        <f t="shared" si="33"/>
        <v>0</v>
      </c>
      <c r="AB90" s="53">
        <f t="shared" si="33"/>
        <v>0</v>
      </c>
      <c r="AC90" s="47"/>
      <c r="AD90" s="46"/>
      <c r="AE90" s="683"/>
      <c r="AF90" s="683"/>
      <c r="AG90" s="2"/>
    </row>
    <row r="91" spans="1:33" ht="15.75" customHeight="1">
      <c r="A91" s="687"/>
      <c r="B91" s="679"/>
      <c r="C91" s="681">
        <v>18</v>
      </c>
      <c r="D91" s="682" t="str">
        <f>GEOGRA!A109</f>
        <v>Servicio de apoyo técnico a las solicitudes recibidas por la cancillería en temas fronterizos</v>
      </c>
      <c r="E91" s="678" t="str">
        <f>GEOGRA!B109</f>
        <v>13. No Aplica</v>
      </c>
      <c r="F91" s="678" t="str">
        <f>GEOGRA!C109</f>
        <v>Fortalecer_la_producción_de_la_información_agrológica_geográfica_geodésica_y_cartográfica_nacional</v>
      </c>
      <c r="G91" s="681" t="str">
        <f>GEOGRA!D109</f>
        <v>4.3. Fortalecimiento de la estandarización, producción y validación de la cartografía básica oficial del país</v>
      </c>
      <c r="H91" s="678" t="str">
        <f>GEOGRA!E109</f>
        <v>Gestión_con_Valores_para_Resultados</v>
      </c>
      <c r="I91" s="678" t="str">
        <f>GEOGRA!F109</f>
        <v>3.6. Fortalecimiento organizacional y simplificación de procesos</v>
      </c>
      <c r="J91" s="678" t="str">
        <f>GEOGRA!G109</f>
        <v>Porcentaje</v>
      </c>
      <c r="K91" s="678">
        <f>GEOGRA!H109</f>
        <v>1</v>
      </c>
      <c r="L91" s="678" t="str">
        <f>GEOGRA!I109</f>
        <v>Solicitudes atendidas en temas de demarcación  y mantenimiento de fronteras internacionales</v>
      </c>
      <c r="M91" s="678" t="str">
        <f>GEOGRA!J109</f>
        <v>Eficacia</v>
      </c>
      <c r="N91" s="681" t="str">
        <f>GEOGRA!K109</f>
        <v xml:space="preserve">GIT Fronteras y Límites Territoriales </v>
      </c>
      <c r="O91" s="46" t="s">
        <v>44</v>
      </c>
      <c r="P91" s="47">
        <f>GEOGRA!M109</f>
        <v>0</v>
      </c>
      <c r="Q91" s="47">
        <f>GEOGRA!N109</f>
        <v>0</v>
      </c>
      <c r="R91" s="47">
        <f>GEOGRA!O109</f>
        <v>0</v>
      </c>
      <c r="S91" s="47">
        <f>GEOGRA!P109</f>
        <v>0.1</v>
      </c>
      <c r="T91" s="47">
        <f>GEOGRA!Q109</f>
        <v>0.1</v>
      </c>
      <c r="U91" s="47">
        <f>GEOGRA!R109</f>
        <v>0.15</v>
      </c>
      <c r="V91" s="47">
        <f>GEOGRA!S109</f>
        <v>0.1</v>
      </c>
      <c r="W91" s="47">
        <f>GEOGRA!T109</f>
        <v>0.1</v>
      </c>
      <c r="X91" s="47">
        <f>GEOGRA!U109</f>
        <v>0.15</v>
      </c>
      <c r="Y91" s="47">
        <f>GEOGRA!V109</f>
        <v>0.1</v>
      </c>
      <c r="Z91" s="47">
        <f>GEOGRA!W109</f>
        <v>0.1</v>
      </c>
      <c r="AA91" s="47">
        <f>GEOGRA!X109</f>
        <v>0.1</v>
      </c>
      <c r="AB91" s="41">
        <f t="shared" ref="AB91:AB92" si="34">SUM(P91:AA91)</f>
        <v>0.99999999999999989</v>
      </c>
      <c r="AC91" s="709">
        <f>GEOGRA!Z109</f>
        <v>0.1</v>
      </c>
      <c r="AD91" s="710">
        <f>IF(OR(AB92=0,AC91=0),0,(AB92/AB91*AC91))</f>
        <v>0</v>
      </c>
      <c r="AE91" s="683"/>
      <c r="AF91" s="683"/>
      <c r="AG91" s="2"/>
    </row>
    <row r="92" spans="1:33" ht="15.75" customHeight="1">
      <c r="A92" s="687"/>
      <c r="B92" s="679"/>
      <c r="C92" s="679"/>
      <c r="D92" s="683"/>
      <c r="E92" s="679"/>
      <c r="F92" s="679"/>
      <c r="G92" s="679"/>
      <c r="H92" s="679"/>
      <c r="I92" s="679"/>
      <c r="J92" s="679"/>
      <c r="K92" s="679"/>
      <c r="L92" s="679"/>
      <c r="M92" s="679"/>
      <c r="N92" s="679"/>
      <c r="O92" s="50" t="s">
        <v>45</v>
      </c>
      <c r="P92" s="51">
        <f>GEOGRA!M110</f>
        <v>0</v>
      </c>
      <c r="Q92" s="51">
        <f>GEOGRA!N110</f>
        <v>0</v>
      </c>
      <c r="R92" s="51">
        <f>GEOGRA!O110</f>
        <v>0</v>
      </c>
      <c r="S92" s="51">
        <f>GEOGRA!P110</f>
        <v>0</v>
      </c>
      <c r="T92" s="51">
        <f>GEOGRA!Q110</f>
        <v>0</v>
      </c>
      <c r="U92" s="51">
        <f>GEOGRA!R110</f>
        <v>0</v>
      </c>
      <c r="V92" s="51">
        <f>GEOGRA!S110</f>
        <v>0</v>
      </c>
      <c r="W92" s="51">
        <f>GEOGRA!T110</f>
        <v>0</v>
      </c>
      <c r="X92" s="51">
        <f>GEOGRA!U110</f>
        <v>0</v>
      </c>
      <c r="Y92" s="51">
        <f>GEOGRA!V110</f>
        <v>0</v>
      </c>
      <c r="Z92" s="51">
        <f>GEOGRA!W110</f>
        <v>0</v>
      </c>
      <c r="AA92" s="51">
        <f>GEOGRA!X110</f>
        <v>0</v>
      </c>
      <c r="AB92" s="52">
        <f t="shared" si="34"/>
        <v>0</v>
      </c>
      <c r="AC92" s="680"/>
      <c r="AD92" s="684"/>
      <c r="AE92" s="683"/>
      <c r="AF92" s="683"/>
      <c r="AG92" s="2"/>
    </row>
    <row r="93" spans="1:33" ht="15.75" customHeight="1">
      <c r="A93" s="688"/>
      <c r="B93" s="680"/>
      <c r="C93" s="680"/>
      <c r="D93" s="684"/>
      <c r="E93" s="680"/>
      <c r="F93" s="680"/>
      <c r="G93" s="680"/>
      <c r="H93" s="680"/>
      <c r="I93" s="680"/>
      <c r="J93" s="680"/>
      <c r="K93" s="680"/>
      <c r="L93" s="680"/>
      <c r="M93" s="680"/>
      <c r="N93" s="680"/>
      <c r="O93" s="46" t="s">
        <v>79</v>
      </c>
      <c r="P93" s="53">
        <f t="shared" ref="P93:AB93" si="35">IF(OR(P91=0,P92=0),0,P92/P91)</f>
        <v>0</v>
      </c>
      <c r="Q93" s="53">
        <f t="shared" si="35"/>
        <v>0</v>
      </c>
      <c r="R93" s="53">
        <f t="shared" si="35"/>
        <v>0</v>
      </c>
      <c r="S93" s="53">
        <f t="shared" si="35"/>
        <v>0</v>
      </c>
      <c r="T93" s="53">
        <f t="shared" si="35"/>
        <v>0</v>
      </c>
      <c r="U93" s="53">
        <f t="shared" si="35"/>
        <v>0</v>
      </c>
      <c r="V93" s="53">
        <f t="shared" si="35"/>
        <v>0</v>
      </c>
      <c r="W93" s="53">
        <f t="shared" si="35"/>
        <v>0</v>
      </c>
      <c r="X93" s="53">
        <f t="shared" si="35"/>
        <v>0</v>
      </c>
      <c r="Y93" s="53">
        <f t="shared" si="35"/>
        <v>0</v>
      </c>
      <c r="Z93" s="53">
        <f t="shared" si="35"/>
        <v>0</v>
      </c>
      <c r="AA93" s="53">
        <f t="shared" si="35"/>
        <v>0</v>
      </c>
      <c r="AB93" s="53">
        <f t="shared" si="35"/>
        <v>0</v>
      </c>
      <c r="AC93" s="47"/>
      <c r="AD93" s="46"/>
      <c r="AE93" s="684"/>
      <c r="AF93" s="684"/>
      <c r="AG93" s="2"/>
    </row>
    <row r="94" spans="1:33" ht="31.5" customHeight="1">
      <c r="A94" s="37" t="s">
        <v>8</v>
      </c>
      <c r="B94" s="38" t="s">
        <v>46</v>
      </c>
      <c r="C94" s="38" t="s">
        <v>47</v>
      </c>
      <c r="D94" s="39" t="s">
        <v>10</v>
      </c>
      <c r="E94" s="38" t="s">
        <v>11</v>
      </c>
      <c r="F94" s="38" t="s">
        <v>12</v>
      </c>
      <c r="G94" s="38" t="s">
        <v>13</v>
      </c>
      <c r="H94" s="38" t="s">
        <v>14</v>
      </c>
      <c r="I94" s="38" t="s">
        <v>15</v>
      </c>
      <c r="J94" s="38" t="s">
        <v>16</v>
      </c>
      <c r="K94" s="38" t="s">
        <v>17</v>
      </c>
      <c r="L94" s="38" t="s">
        <v>18</v>
      </c>
      <c r="M94" s="38" t="s">
        <v>19</v>
      </c>
      <c r="N94" s="38" t="s">
        <v>20</v>
      </c>
      <c r="O94" s="38" t="s">
        <v>48</v>
      </c>
      <c r="P94" s="38" t="s">
        <v>49</v>
      </c>
      <c r="Q94" s="41" t="s">
        <v>50</v>
      </c>
      <c r="R94" s="38" t="s">
        <v>51</v>
      </c>
      <c r="S94" s="38" t="s">
        <v>52</v>
      </c>
      <c r="T94" s="38" t="s">
        <v>53</v>
      </c>
      <c r="U94" s="38" t="s">
        <v>54</v>
      </c>
      <c r="V94" s="38" t="s">
        <v>55</v>
      </c>
      <c r="W94" s="38" t="s">
        <v>56</v>
      </c>
      <c r="X94" s="38" t="s">
        <v>57</v>
      </c>
      <c r="Y94" s="38" t="s">
        <v>58</v>
      </c>
      <c r="Z94" s="38" t="s">
        <v>59</v>
      </c>
      <c r="AA94" s="38" t="s">
        <v>60</v>
      </c>
      <c r="AB94" s="38" t="s">
        <v>61</v>
      </c>
      <c r="AC94" s="41" t="s">
        <v>46</v>
      </c>
      <c r="AD94" s="43" t="s">
        <v>62</v>
      </c>
      <c r="AE94" s="121" t="s">
        <v>63</v>
      </c>
      <c r="AF94" s="44" t="s">
        <v>64</v>
      </c>
      <c r="AG94" s="2"/>
    </row>
    <row r="95" spans="1:33" ht="21" customHeight="1">
      <c r="A95" s="692" t="str">
        <f>CATAS!C4</f>
        <v>GESTIÓN CATASTRAL</v>
      </c>
      <c r="B95" s="685">
        <f>CATAS!AA4</f>
        <v>6.4500000000000002E-2</v>
      </c>
      <c r="C95" s="681">
        <v>19</v>
      </c>
      <c r="D95" s="682" t="str">
        <f>CATAS!A9</f>
        <v xml:space="preserve">Avalúos comerciales elaborados 
</v>
      </c>
      <c r="E95" s="678" t="str">
        <f>CATAS!B9</f>
        <v>13. No Aplica</v>
      </c>
      <c r="F95" s="681" t="str">
        <f>CATAS!C9</f>
        <v>Implementar_la_prestación_por_excepción_de_la_gestión_catastral_acorde_con_los_procedimientos_con_enfoque_multipropósito</v>
      </c>
      <c r="G95" s="681" t="str">
        <f>CATAS!D9</f>
        <v>3.2. Promoción a otros gestores catastrales del IGAC como operador catastral.</v>
      </c>
      <c r="H95" s="681" t="str">
        <f>CATAS!E9</f>
        <v>Gestión_con_Valores_para_Resultados</v>
      </c>
      <c r="I95" s="681" t="str">
        <f>CATAS!F9</f>
        <v>3.6. Fortalecimiento organizacional y simplificación de procesos</v>
      </c>
      <c r="J95" s="681" t="str">
        <f>CATAS!G9</f>
        <v>Avalúos</v>
      </c>
      <c r="K95" s="716">
        <f>CATAS!H9</f>
        <v>7358</v>
      </c>
      <c r="L95" s="681" t="str">
        <f>CATAS!I9</f>
        <v>Número de avalúos elaborados en el periodo</v>
      </c>
      <c r="M95" s="681" t="str">
        <f>CATAS!J9</f>
        <v>Producto</v>
      </c>
      <c r="N95" s="681" t="str">
        <f>CATAS!K9</f>
        <v>GIT AVALÚOS</v>
      </c>
      <c r="O95" s="46" t="s">
        <v>44</v>
      </c>
      <c r="P95" s="64">
        <f>CATAS!M9</f>
        <v>22</v>
      </c>
      <c r="Q95" s="65">
        <f>CATAS!N9</f>
        <v>46</v>
      </c>
      <c r="R95" s="64">
        <f>CATAS!O9</f>
        <v>28</v>
      </c>
      <c r="S95" s="64">
        <f>CATAS!P9</f>
        <v>31</v>
      </c>
      <c r="T95" s="64">
        <f>CATAS!Q9</f>
        <v>0</v>
      </c>
      <c r="U95" s="64">
        <f>CATAS!R9</f>
        <v>150</v>
      </c>
      <c r="V95" s="64">
        <f>CATAS!S9</f>
        <v>360</v>
      </c>
      <c r="W95" s="64">
        <f>CATAS!T9</f>
        <v>360</v>
      </c>
      <c r="X95" s="64">
        <f>CATAS!U9</f>
        <v>360</v>
      </c>
      <c r="Y95" s="64">
        <f>CATAS!V9</f>
        <v>2820</v>
      </c>
      <c r="Z95" s="64">
        <f>CATAS!W9</f>
        <v>2821</v>
      </c>
      <c r="AA95" s="64">
        <f>CATAS!X9</f>
        <v>360</v>
      </c>
      <c r="AB95" s="67">
        <f t="shared" ref="AB95:AB96" si="36">SUM(P95:AA95)</f>
        <v>7358</v>
      </c>
      <c r="AC95" s="709">
        <f>CATAS!Z9</f>
        <v>0.1</v>
      </c>
      <c r="AD95" s="710">
        <f>IF(OR(AB96=0,AC95=0),0,(AB96/AB95*AC95))</f>
        <v>0</v>
      </c>
      <c r="AE95" s="711">
        <f>SUM(AD95:AD123)</f>
        <v>0</v>
      </c>
      <c r="AF95" s="712">
        <f>AE95*B95</f>
        <v>0</v>
      </c>
      <c r="AG95" s="2"/>
    </row>
    <row r="96" spans="1:33" ht="21" customHeight="1">
      <c r="A96" s="687"/>
      <c r="B96" s="679"/>
      <c r="C96" s="679"/>
      <c r="D96" s="683"/>
      <c r="E96" s="679"/>
      <c r="F96" s="679"/>
      <c r="G96" s="679"/>
      <c r="H96" s="679"/>
      <c r="I96" s="679"/>
      <c r="J96" s="679"/>
      <c r="K96" s="679"/>
      <c r="L96" s="679"/>
      <c r="M96" s="679"/>
      <c r="N96" s="679"/>
      <c r="O96" s="50" t="s">
        <v>45</v>
      </c>
      <c r="P96" s="64">
        <f>CATAS!M10</f>
        <v>0</v>
      </c>
      <c r="Q96" s="65">
        <f>CATAS!N10</f>
        <v>0</v>
      </c>
      <c r="R96" s="64">
        <f>CATAS!O10</f>
        <v>0</v>
      </c>
      <c r="S96" s="64">
        <f>CATAS!P10</f>
        <v>0</v>
      </c>
      <c r="T96" s="64">
        <f>CATAS!Q10</f>
        <v>0</v>
      </c>
      <c r="U96" s="64">
        <f>CATAS!R10</f>
        <v>0</v>
      </c>
      <c r="V96" s="64">
        <f>CATAS!S10</f>
        <v>0</v>
      </c>
      <c r="W96" s="64">
        <f>CATAS!T10</f>
        <v>0</v>
      </c>
      <c r="X96" s="64">
        <f>CATAS!U10</f>
        <v>0</v>
      </c>
      <c r="Y96" s="64">
        <f>CATAS!V10</f>
        <v>0</v>
      </c>
      <c r="Z96" s="64">
        <f>CATAS!W10</f>
        <v>0</v>
      </c>
      <c r="AA96" s="64">
        <f>CATAS!X10</f>
        <v>0</v>
      </c>
      <c r="AB96" s="70">
        <f t="shared" si="36"/>
        <v>0</v>
      </c>
      <c r="AC96" s="680"/>
      <c r="AD96" s="684"/>
      <c r="AE96" s="683"/>
      <c r="AF96" s="683"/>
      <c r="AG96" s="2"/>
    </row>
    <row r="97" spans="1:33" ht="15.75" customHeight="1">
      <c r="A97" s="687"/>
      <c r="B97" s="679"/>
      <c r="C97" s="680"/>
      <c r="D97" s="684"/>
      <c r="E97" s="680"/>
      <c r="F97" s="680"/>
      <c r="G97" s="680"/>
      <c r="H97" s="680"/>
      <c r="I97" s="680"/>
      <c r="J97" s="680"/>
      <c r="K97" s="680"/>
      <c r="L97" s="680"/>
      <c r="M97" s="680"/>
      <c r="N97" s="680"/>
      <c r="O97" s="46" t="s">
        <v>79</v>
      </c>
      <c r="P97" s="53">
        <f t="shared" ref="P97:AB97" si="37">IF(OR(P95=0,P96=0),0,P96/P95)</f>
        <v>0</v>
      </c>
      <c r="Q97" s="53">
        <f t="shared" si="37"/>
        <v>0</v>
      </c>
      <c r="R97" s="53">
        <f t="shared" si="37"/>
        <v>0</v>
      </c>
      <c r="S97" s="53">
        <f t="shared" si="37"/>
        <v>0</v>
      </c>
      <c r="T97" s="53">
        <f t="shared" si="37"/>
        <v>0</v>
      </c>
      <c r="U97" s="53">
        <f t="shared" si="37"/>
        <v>0</v>
      </c>
      <c r="V97" s="53">
        <f t="shared" si="37"/>
        <v>0</v>
      </c>
      <c r="W97" s="53">
        <f t="shared" si="37"/>
        <v>0</v>
      </c>
      <c r="X97" s="53">
        <f t="shared" si="37"/>
        <v>0</v>
      </c>
      <c r="Y97" s="53">
        <f t="shared" si="37"/>
        <v>0</v>
      </c>
      <c r="Z97" s="53">
        <f t="shared" si="37"/>
        <v>0</v>
      </c>
      <c r="AA97" s="53">
        <f t="shared" si="37"/>
        <v>0</v>
      </c>
      <c r="AB97" s="53">
        <f t="shared" si="37"/>
        <v>0</v>
      </c>
      <c r="AC97" s="47"/>
      <c r="AD97" s="46"/>
      <c r="AE97" s="683"/>
      <c r="AF97" s="683"/>
      <c r="AG97" s="2"/>
    </row>
    <row r="98" spans="1:33" ht="31.5" customHeight="1">
      <c r="A98" s="687"/>
      <c r="B98" s="679"/>
      <c r="C98" s="681">
        <v>20</v>
      </c>
      <c r="D98" s="682" t="str">
        <f>CATAS!A23</f>
        <v>Observatorio Inmobiliario Nacional implementado</v>
      </c>
      <c r="E98" s="678" t="str">
        <f>CATAS!B23</f>
        <v>13. No Aplica</v>
      </c>
      <c r="F98" s="681" t="str">
        <f>CATAS!C23</f>
        <v>Implementar_la_prestación_por_excepción_de_la_gestión_catastral_acorde_con_los_procedimientos_con_enfoque_multipropósito</v>
      </c>
      <c r="G98" s="681" t="str">
        <f>CATAS!D23</f>
        <v>3.2. Promoción a otros gestores catastrales del IGAC como operador catastral.</v>
      </c>
      <c r="H98" s="681" t="str">
        <f>CATAS!E23</f>
        <v>Gestión_con_Valores_para_Resultados</v>
      </c>
      <c r="I98" s="681" t="str">
        <f>CATAS!F23</f>
        <v>3.6. Fortalecimiento organizacional y simplificación de procesos</v>
      </c>
      <c r="J98" s="681" t="str">
        <f>CATAS!G23</f>
        <v>Porcentaje</v>
      </c>
      <c r="K98" s="678">
        <f>CATAS!H23</f>
        <v>100</v>
      </c>
      <c r="L98" s="681" t="str">
        <f>CATAS!I23</f>
        <v>Avance en la implementación del Observatorio Inmobiliario Nacional</v>
      </c>
      <c r="M98" s="681" t="str">
        <f>CATAS!J23</f>
        <v>Producto</v>
      </c>
      <c r="N98" s="681" t="str">
        <f>CATAS!K23</f>
        <v>GIT AVALÚOS</v>
      </c>
      <c r="O98" s="46" t="s">
        <v>44</v>
      </c>
      <c r="P98" s="47">
        <f>CATAS!M23</f>
        <v>0</v>
      </c>
      <c r="Q98" s="47">
        <f>CATAS!N23</f>
        <v>0</v>
      </c>
      <c r="R98" s="47">
        <f>CATAS!O23</f>
        <v>2.0000000000000004E-2</v>
      </c>
      <c r="S98" s="47">
        <f>CATAS!P23</f>
        <v>0.08</v>
      </c>
      <c r="T98" s="47">
        <f>CATAS!Q23</f>
        <v>0.08</v>
      </c>
      <c r="U98" s="47">
        <f>CATAS!R23</f>
        <v>0.08</v>
      </c>
      <c r="V98" s="47">
        <f>CATAS!S23</f>
        <v>0.08</v>
      </c>
      <c r="W98" s="47">
        <f>CATAS!T23</f>
        <v>0.08</v>
      </c>
      <c r="X98" s="47">
        <f>CATAS!U23</f>
        <v>0.52</v>
      </c>
      <c r="Y98" s="47">
        <f>CATAS!V23</f>
        <v>2.0000000000000004E-2</v>
      </c>
      <c r="Z98" s="47">
        <f>CATAS!W23</f>
        <v>2.0000000000000004E-2</v>
      </c>
      <c r="AA98" s="47">
        <f>CATAS!X23</f>
        <v>2.0000000000000004E-2</v>
      </c>
      <c r="AB98" s="41">
        <f t="shared" ref="AB98:AB99" si="38">SUM(P98:AA98)</f>
        <v>1</v>
      </c>
      <c r="AC98" s="709">
        <f>CATAS!Z23</f>
        <v>0.1</v>
      </c>
      <c r="AD98" s="710">
        <f>IF(OR(AB99=0,AC98=0),0,(AB99/AB98*AC98))</f>
        <v>0</v>
      </c>
      <c r="AE98" s="683"/>
      <c r="AF98" s="683"/>
      <c r="AG98" s="2"/>
    </row>
    <row r="99" spans="1:33" ht="31.5" customHeight="1">
      <c r="A99" s="687"/>
      <c r="B99" s="679"/>
      <c r="C99" s="679"/>
      <c r="D99" s="683"/>
      <c r="E99" s="679"/>
      <c r="F99" s="679"/>
      <c r="G99" s="679"/>
      <c r="H99" s="679"/>
      <c r="I99" s="679"/>
      <c r="J99" s="679"/>
      <c r="K99" s="679"/>
      <c r="L99" s="679"/>
      <c r="M99" s="679"/>
      <c r="N99" s="679"/>
      <c r="O99" s="124" t="s">
        <v>45</v>
      </c>
      <c r="P99" s="51">
        <f>CATAS!M24</f>
        <v>0</v>
      </c>
      <c r="Q99" s="51">
        <f>CATAS!N24</f>
        <v>0</v>
      </c>
      <c r="R99" s="51">
        <f>CATAS!O24</f>
        <v>0</v>
      </c>
      <c r="S99" s="51">
        <f>CATAS!P24</f>
        <v>0</v>
      </c>
      <c r="T99" s="51">
        <f>CATAS!Q24</f>
        <v>0</v>
      </c>
      <c r="U99" s="51">
        <f>CATAS!R24</f>
        <v>0</v>
      </c>
      <c r="V99" s="51">
        <f>CATAS!S24</f>
        <v>0</v>
      </c>
      <c r="W99" s="51">
        <f>CATAS!T24</f>
        <v>0</v>
      </c>
      <c r="X99" s="51">
        <f>CATAS!U24</f>
        <v>0</v>
      </c>
      <c r="Y99" s="51">
        <f>CATAS!V24</f>
        <v>0</v>
      </c>
      <c r="Z99" s="51">
        <f>CATAS!W24</f>
        <v>0</v>
      </c>
      <c r="AA99" s="51">
        <f>CATAS!X24</f>
        <v>0</v>
      </c>
      <c r="AB99" s="52">
        <f t="shared" si="38"/>
        <v>0</v>
      </c>
      <c r="AC99" s="680"/>
      <c r="AD99" s="684"/>
      <c r="AE99" s="683"/>
      <c r="AF99" s="683"/>
      <c r="AG99" s="2"/>
    </row>
    <row r="100" spans="1:33" ht="15.75" customHeight="1">
      <c r="A100" s="687"/>
      <c r="B100" s="679"/>
      <c r="C100" s="680"/>
      <c r="D100" s="684"/>
      <c r="E100" s="680"/>
      <c r="F100" s="680"/>
      <c r="G100" s="680"/>
      <c r="H100" s="680"/>
      <c r="I100" s="680"/>
      <c r="J100" s="680"/>
      <c r="K100" s="680"/>
      <c r="L100" s="680"/>
      <c r="M100" s="680"/>
      <c r="N100" s="680"/>
      <c r="O100" s="46" t="s">
        <v>79</v>
      </c>
      <c r="P100" s="53">
        <f t="shared" ref="P100:AB100" si="39">IF(OR(P98=0,P99=0),0,P99/P98)</f>
        <v>0</v>
      </c>
      <c r="Q100" s="53">
        <f t="shared" si="39"/>
        <v>0</v>
      </c>
      <c r="R100" s="53">
        <f t="shared" si="39"/>
        <v>0</v>
      </c>
      <c r="S100" s="53">
        <f t="shared" si="39"/>
        <v>0</v>
      </c>
      <c r="T100" s="53">
        <f t="shared" si="39"/>
        <v>0</v>
      </c>
      <c r="U100" s="53">
        <f t="shared" si="39"/>
        <v>0</v>
      </c>
      <c r="V100" s="53">
        <f t="shared" si="39"/>
        <v>0</v>
      </c>
      <c r="W100" s="53">
        <f t="shared" si="39"/>
        <v>0</v>
      </c>
      <c r="X100" s="53">
        <f t="shared" si="39"/>
        <v>0</v>
      </c>
      <c r="Y100" s="53">
        <f t="shared" si="39"/>
        <v>0</v>
      </c>
      <c r="Z100" s="53">
        <f t="shared" si="39"/>
        <v>0</v>
      </c>
      <c r="AA100" s="53">
        <f t="shared" si="39"/>
        <v>0</v>
      </c>
      <c r="AB100" s="53">
        <f t="shared" si="39"/>
        <v>0</v>
      </c>
      <c r="AC100" s="47"/>
      <c r="AD100" s="46"/>
      <c r="AE100" s="683"/>
      <c r="AF100" s="683"/>
      <c r="AG100" s="2"/>
    </row>
    <row r="101" spans="1:33" ht="24.75" customHeight="1">
      <c r="A101" s="687"/>
      <c r="B101" s="679"/>
      <c r="C101" s="681">
        <v>21</v>
      </c>
      <c r="D101" s="682" t="str">
        <f>CATAS!A35</f>
        <v>Disposiciones de cabida y linderos actualizadas e implementadas</v>
      </c>
      <c r="E101" s="678" t="str">
        <f>CATAS!B35</f>
        <v>13. No Aplica</v>
      </c>
      <c r="F101" s="681" t="str">
        <f>CATAS!C35</f>
        <v>Implementar_la_prestación_por_excepción_de_la_gestión_catastral_acorde_con_los_procedimientos_con_enfoque_multipropósito</v>
      </c>
      <c r="G101" s="681" t="str">
        <f>CATAS!D35</f>
        <v>3.2. Promoción a otros gestores catastrales del IGAC como operador catastral.</v>
      </c>
      <c r="H101" s="681" t="str">
        <f>CATAS!E35</f>
        <v>Gestión_con_Valores_para_Resultados</v>
      </c>
      <c r="I101" s="681" t="str">
        <f>CATAS!F35</f>
        <v>3.6. Fortalecimiento organizacional y simplificación de procesos</v>
      </c>
      <c r="J101" s="681" t="str">
        <f>CATAS!G35</f>
        <v>Porcentaje</v>
      </c>
      <c r="K101" s="681">
        <f>CATAS!H35</f>
        <v>100</v>
      </c>
      <c r="L101" s="681" t="str">
        <f>CATAS!I35</f>
        <v>Avance en la implementación de las disposiciones de cabida y linderos actualizadas</v>
      </c>
      <c r="M101" s="681" t="str">
        <f>CATAS!J35</f>
        <v>Eficacia</v>
      </c>
      <c r="N101" s="681" t="str">
        <f>CATAS!K35</f>
        <v>GIT GESTIÓN CATASTRAL</v>
      </c>
      <c r="O101" s="46" t="s">
        <v>44</v>
      </c>
      <c r="P101" s="47">
        <f>CATAS!M35</f>
        <v>0</v>
      </c>
      <c r="Q101" s="47">
        <f>CATAS!N35</f>
        <v>0</v>
      </c>
      <c r="R101" s="47">
        <f>CATAS!O35</f>
        <v>0.7</v>
      </c>
      <c r="S101" s="47">
        <f>CATAS!P35</f>
        <v>0.30000000000000004</v>
      </c>
      <c r="T101" s="47">
        <f>CATAS!Q35</f>
        <v>0</v>
      </c>
      <c r="U101" s="47">
        <f>CATAS!R35</f>
        <v>0</v>
      </c>
      <c r="V101" s="47">
        <f>CATAS!S35</f>
        <v>0</v>
      </c>
      <c r="W101" s="47">
        <f>CATAS!T35</f>
        <v>0</v>
      </c>
      <c r="X101" s="47">
        <f>CATAS!U35</f>
        <v>0</v>
      </c>
      <c r="Y101" s="47">
        <f>CATAS!V35</f>
        <v>0</v>
      </c>
      <c r="Z101" s="47">
        <f>CATAS!W35</f>
        <v>0</v>
      </c>
      <c r="AA101" s="47">
        <f>CATAS!X35</f>
        <v>0</v>
      </c>
      <c r="AB101" s="41">
        <f t="shared" ref="AB101:AB102" si="40">SUM(P101:AA101)</f>
        <v>1</v>
      </c>
      <c r="AC101" s="709">
        <f>CATAS!Z35</f>
        <v>0.05</v>
      </c>
      <c r="AD101" s="710">
        <f>IF(OR(AB102=0,AC101=0),0,(AB102/AB101*AC101))</f>
        <v>0</v>
      </c>
      <c r="AE101" s="683"/>
      <c r="AF101" s="683"/>
      <c r="AG101" s="2"/>
    </row>
    <row r="102" spans="1:33" ht="24.75" customHeight="1">
      <c r="A102" s="687"/>
      <c r="B102" s="679"/>
      <c r="C102" s="679"/>
      <c r="D102" s="683"/>
      <c r="E102" s="679"/>
      <c r="F102" s="679"/>
      <c r="G102" s="679"/>
      <c r="H102" s="679"/>
      <c r="I102" s="679"/>
      <c r="J102" s="679"/>
      <c r="K102" s="679"/>
      <c r="L102" s="679"/>
      <c r="M102" s="679"/>
      <c r="N102" s="679"/>
      <c r="O102" s="124" t="s">
        <v>45</v>
      </c>
      <c r="P102" s="51">
        <f>CATAS!M36</f>
        <v>0</v>
      </c>
      <c r="Q102" s="51">
        <f>CATAS!N36</f>
        <v>0</v>
      </c>
      <c r="R102" s="51">
        <f>CATAS!O36</f>
        <v>0</v>
      </c>
      <c r="S102" s="51">
        <f>CATAS!P36</f>
        <v>0</v>
      </c>
      <c r="T102" s="51">
        <f>CATAS!Q36</f>
        <v>0</v>
      </c>
      <c r="U102" s="51">
        <f>CATAS!R36</f>
        <v>0</v>
      </c>
      <c r="V102" s="51">
        <f>CATAS!S36</f>
        <v>0</v>
      </c>
      <c r="W102" s="51">
        <f>CATAS!T36</f>
        <v>0</v>
      </c>
      <c r="X102" s="51">
        <f>CATAS!U36</f>
        <v>0</v>
      </c>
      <c r="Y102" s="51">
        <f>CATAS!V36</f>
        <v>0</v>
      </c>
      <c r="Z102" s="51">
        <f>CATAS!W36</f>
        <v>0</v>
      </c>
      <c r="AA102" s="51">
        <f>CATAS!X36</f>
        <v>0</v>
      </c>
      <c r="AB102" s="52">
        <f t="shared" si="40"/>
        <v>0</v>
      </c>
      <c r="AC102" s="680"/>
      <c r="AD102" s="684"/>
      <c r="AE102" s="683"/>
      <c r="AF102" s="683"/>
      <c r="AG102" s="2"/>
    </row>
    <row r="103" spans="1:33" ht="15.75" customHeight="1">
      <c r="A103" s="687"/>
      <c r="B103" s="679"/>
      <c r="C103" s="680"/>
      <c r="D103" s="684"/>
      <c r="E103" s="680"/>
      <c r="F103" s="680"/>
      <c r="G103" s="680"/>
      <c r="H103" s="680"/>
      <c r="I103" s="680"/>
      <c r="J103" s="680"/>
      <c r="K103" s="680"/>
      <c r="L103" s="680"/>
      <c r="M103" s="680"/>
      <c r="N103" s="680"/>
      <c r="O103" s="46" t="s">
        <v>79</v>
      </c>
      <c r="P103" s="53">
        <f t="shared" ref="P103:AB103" si="41">IF(OR(P101=0,P102=0),0,P102/P101)</f>
        <v>0</v>
      </c>
      <c r="Q103" s="53">
        <f t="shared" si="41"/>
        <v>0</v>
      </c>
      <c r="R103" s="53">
        <f t="shared" si="41"/>
        <v>0</v>
      </c>
      <c r="S103" s="53">
        <f t="shared" si="41"/>
        <v>0</v>
      </c>
      <c r="T103" s="53">
        <f t="shared" si="41"/>
        <v>0</v>
      </c>
      <c r="U103" s="53">
        <f t="shared" si="41"/>
        <v>0</v>
      </c>
      <c r="V103" s="53">
        <f t="shared" si="41"/>
        <v>0</v>
      </c>
      <c r="W103" s="53">
        <f t="shared" si="41"/>
        <v>0</v>
      </c>
      <c r="X103" s="53">
        <f t="shared" si="41"/>
        <v>0</v>
      </c>
      <c r="Y103" s="53">
        <f t="shared" si="41"/>
        <v>0</v>
      </c>
      <c r="Z103" s="53">
        <f t="shared" si="41"/>
        <v>0</v>
      </c>
      <c r="AA103" s="53">
        <f t="shared" si="41"/>
        <v>0</v>
      </c>
      <c r="AB103" s="53">
        <f t="shared" si="41"/>
        <v>0</v>
      </c>
      <c r="AC103" s="47"/>
      <c r="AD103" s="46"/>
      <c r="AE103" s="683"/>
      <c r="AF103" s="683"/>
      <c r="AG103" s="2"/>
    </row>
    <row r="104" spans="1:33" ht="24.75" customHeight="1">
      <c r="A104" s="687"/>
      <c r="B104" s="679"/>
      <c r="C104" s="681">
        <v>22</v>
      </c>
      <c r="D104" s="682" t="str">
        <f>CATAS!A51</f>
        <v>Ejecución de estrategias para la implementación de la Política de Catastro Multipropósito, en el marco de las competencias misionales del IGAC</v>
      </c>
      <c r="E104" s="678" t="str">
        <f>CATAS!B51</f>
        <v>13. No Aplica</v>
      </c>
      <c r="F104" s="681" t="str">
        <f>CATAS!C51</f>
        <v>Implementar_la_prestación_por_excepción_de_la_gestión_catastral_acorde_con_los_procedimientos_con_enfoque_multipropósito</v>
      </c>
      <c r="G104" s="678" t="str">
        <f>CATAS!D51</f>
        <v>3.2. Promoción a otros gestores catastrales del IGAC como operador catastral.</v>
      </c>
      <c r="H104" s="681" t="str">
        <f>CATAS!E51</f>
        <v>Gestión_con_Valores_para_Resultados</v>
      </c>
      <c r="I104" s="678" t="str">
        <f>CATAS!F51</f>
        <v>3.6. Fortalecimiento organizacional y simplificación de procesos</v>
      </c>
      <c r="J104" s="678" t="str">
        <f>CATAS!G51</f>
        <v>Porcentaje</v>
      </c>
      <c r="K104" s="718">
        <f>CATAS!H51</f>
        <v>100</v>
      </c>
      <c r="L104" s="678" t="str">
        <f>CATAS!I51</f>
        <v>Avance en la Ejecución de estrategias para la implementación de la Política de Catastro Multipropósito</v>
      </c>
      <c r="M104" s="678" t="str">
        <f>CATAS!J51</f>
        <v>Eficacia</v>
      </c>
      <c r="N104" s="678" t="str">
        <f>CATAS!K51</f>
        <v>SUBDIRECCIÓN DE CATASTRO</v>
      </c>
      <c r="O104" s="46" t="s">
        <v>44</v>
      </c>
      <c r="P104" s="47">
        <f>CATAS!M51</f>
        <v>4.9500000000000002E-2</v>
      </c>
      <c r="Q104" s="47">
        <f>CATAS!N51</f>
        <v>9.9500000000000005E-2</v>
      </c>
      <c r="R104" s="47">
        <f>CATAS!O51</f>
        <v>0.45100000000000001</v>
      </c>
      <c r="S104" s="47">
        <f>CATAS!P51</f>
        <v>0.1</v>
      </c>
      <c r="T104" s="47">
        <f>CATAS!Q51</f>
        <v>0</v>
      </c>
      <c r="U104" s="47">
        <f>CATAS!R51</f>
        <v>0.05</v>
      </c>
      <c r="V104" s="47">
        <f>CATAS!S51</f>
        <v>0.15000000000000002</v>
      </c>
      <c r="W104" s="47">
        <f>CATAS!T51</f>
        <v>0.05</v>
      </c>
      <c r="X104" s="47">
        <f>CATAS!U51</f>
        <v>0</v>
      </c>
      <c r="Y104" s="47">
        <f>CATAS!V51</f>
        <v>0</v>
      </c>
      <c r="Z104" s="47">
        <f>CATAS!W51</f>
        <v>0.05</v>
      </c>
      <c r="AA104" s="47">
        <f>CATAS!X51</f>
        <v>0</v>
      </c>
      <c r="AB104" s="41">
        <f t="shared" ref="AB104:AB105" si="42">SUM(P104:AA104)</f>
        <v>1.0000000000000002</v>
      </c>
      <c r="AC104" s="709">
        <f>CATAS!Z51</f>
        <v>0.1</v>
      </c>
      <c r="AD104" s="710">
        <f>IF(OR(AB105=0,AC104=0),0,(AB105/AB104*AC104))</f>
        <v>0</v>
      </c>
      <c r="AE104" s="683"/>
      <c r="AF104" s="683"/>
      <c r="AG104" s="2"/>
    </row>
    <row r="105" spans="1:33" ht="24.75" customHeight="1">
      <c r="A105" s="687"/>
      <c r="B105" s="679"/>
      <c r="C105" s="679"/>
      <c r="D105" s="683"/>
      <c r="E105" s="679"/>
      <c r="F105" s="679"/>
      <c r="G105" s="679"/>
      <c r="H105" s="679"/>
      <c r="I105" s="679"/>
      <c r="J105" s="679"/>
      <c r="K105" s="679"/>
      <c r="L105" s="679"/>
      <c r="M105" s="679"/>
      <c r="N105" s="679"/>
      <c r="O105" s="124" t="s">
        <v>45</v>
      </c>
      <c r="P105" s="51">
        <f>CATAS!M52</f>
        <v>0</v>
      </c>
      <c r="Q105" s="51">
        <f>CATAS!N52</f>
        <v>0</v>
      </c>
      <c r="R105" s="51">
        <f>CATAS!O52</f>
        <v>0</v>
      </c>
      <c r="S105" s="51">
        <f>CATAS!P52</f>
        <v>0</v>
      </c>
      <c r="T105" s="51">
        <f>CATAS!Q52</f>
        <v>0</v>
      </c>
      <c r="U105" s="51">
        <f>CATAS!R52</f>
        <v>0</v>
      </c>
      <c r="V105" s="51">
        <f>CATAS!S52</f>
        <v>0</v>
      </c>
      <c r="W105" s="51">
        <f>CATAS!T52</f>
        <v>0</v>
      </c>
      <c r="X105" s="51">
        <f>CATAS!U52</f>
        <v>0</v>
      </c>
      <c r="Y105" s="51">
        <f>CATAS!V52</f>
        <v>0</v>
      </c>
      <c r="Z105" s="51">
        <f>CATAS!W52</f>
        <v>0</v>
      </c>
      <c r="AA105" s="51">
        <f>CATAS!X52</f>
        <v>0</v>
      </c>
      <c r="AB105" s="52">
        <f t="shared" si="42"/>
        <v>0</v>
      </c>
      <c r="AC105" s="680"/>
      <c r="AD105" s="684"/>
      <c r="AE105" s="683"/>
      <c r="AF105" s="683"/>
      <c r="AG105" s="2"/>
    </row>
    <row r="106" spans="1:33" ht="15.75" customHeight="1">
      <c r="A106" s="687"/>
      <c r="B106" s="679"/>
      <c r="C106" s="680"/>
      <c r="D106" s="684"/>
      <c r="E106" s="680"/>
      <c r="F106" s="680"/>
      <c r="G106" s="680"/>
      <c r="H106" s="680"/>
      <c r="I106" s="680"/>
      <c r="J106" s="680"/>
      <c r="K106" s="680"/>
      <c r="L106" s="680"/>
      <c r="M106" s="680"/>
      <c r="N106" s="680"/>
      <c r="O106" s="46" t="s">
        <v>79</v>
      </c>
      <c r="P106" s="53">
        <f t="shared" ref="P106:AB106" si="43">IF(OR(P104=0,P105=0),0,P105/P104)</f>
        <v>0</v>
      </c>
      <c r="Q106" s="53">
        <f t="shared" si="43"/>
        <v>0</v>
      </c>
      <c r="R106" s="53">
        <f t="shared" si="43"/>
        <v>0</v>
      </c>
      <c r="S106" s="53">
        <f t="shared" si="43"/>
        <v>0</v>
      </c>
      <c r="T106" s="53">
        <f t="shared" si="43"/>
        <v>0</v>
      </c>
      <c r="U106" s="53">
        <f t="shared" si="43"/>
        <v>0</v>
      </c>
      <c r="V106" s="53">
        <f t="shared" si="43"/>
        <v>0</v>
      </c>
      <c r="W106" s="53">
        <f t="shared" si="43"/>
        <v>0</v>
      </c>
      <c r="X106" s="53">
        <f t="shared" si="43"/>
        <v>0</v>
      </c>
      <c r="Y106" s="53">
        <f t="shared" si="43"/>
        <v>0</v>
      </c>
      <c r="Z106" s="53">
        <f t="shared" si="43"/>
        <v>0</v>
      </c>
      <c r="AA106" s="53">
        <f t="shared" si="43"/>
        <v>0</v>
      </c>
      <c r="AB106" s="53">
        <f t="shared" si="43"/>
        <v>0</v>
      </c>
      <c r="AC106" s="47"/>
      <c r="AD106" s="46"/>
      <c r="AE106" s="683"/>
      <c r="AF106" s="683"/>
      <c r="AG106" s="2"/>
    </row>
    <row r="107" spans="1:33" ht="22.5" customHeight="1">
      <c r="A107" s="687"/>
      <c r="B107" s="679"/>
      <c r="C107" s="681">
        <v>23</v>
      </c>
      <c r="D107" s="682" t="str">
        <f>CATAS!A91</f>
        <v>Solicitudes y requerimientos atendidos, en el marco de la Política de Reparación Integral a Víctimas y de sentencias de Restitución de Tierras</v>
      </c>
      <c r="E107" s="678" t="str">
        <f>CATAS!B91</f>
        <v>13. No Aplica</v>
      </c>
      <c r="F107" s="681" t="str">
        <f>CATAS!C91</f>
        <v>Implementar_la_prestación_por_excepción_de_la_gestión_catastral_acorde_con_los_procedimientos_con_enfoque_multipropósito</v>
      </c>
      <c r="G107" s="681" t="str">
        <f>CATAS!D91</f>
        <v>3.2. Promoción a otros gestores catastrales del IGAC como operador catastral.</v>
      </c>
      <c r="H107" s="681" t="str">
        <f>CATAS!E91</f>
        <v>Gestión_con_Valores_para_Resultados</v>
      </c>
      <c r="I107" s="681" t="str">
        <f>CATAS!F91</f>
        <v>3.6. Fortalecimiento organizacional y simplificación de procesos</v>
      </c>
      <c r="J107" s="681" t="str">
        <f>CATAS!G91</f>
        <v>Porcentaje</v>
      </c>
      <c r="K107" s="716">
        <f>CATAS!H91</f>
        <v>100</v>
      </c>
      <c r="L107" s="681" t="str">
        <f>CATAS!I91</f>
        <v>Porcentaje de solicitudes y requerimientos atendidos, en el marco de la Política de Reparación Integral a Víctimas y de sentencias de Restitución de Tierras</v>
      </c>
      <c r="M107" s="681" t="str">
        <f>CATAS!J91</f>
        <v>Eficacia</v>
      </c>
      <c r="N107" s="681" t="str">
        <f>CATAS!K91</f>
        <v>GIT TIERRAS</v>
      </c>
      <c r="O107" s="46" t="s">
        <v>44</v>
      </c>
      <c r="P107" s="65">
        <f>CATAS!M91</f>
        <v>0</v>
      </c>
      <c r="Q107" s="65">
        <f>CATAS!N91</f>
        <v>9.0909090909090912E-2</v>
      </c>
      <c r="R107" s="65">
        <f>CATAS!O91</f>
        <v>9.0909090909090912E-2</v>
      </c>
      <c r="S107" s="65">
        <f>CATAS!P91</f>
        <v>9.0909090909090912E-2</v>
      </c>
      <c r="T107" s="65">
        <f>CATAS!Q91</f>
        <v>9.0909090909090912E-2</v>
      </c>
      <c r="U107" s="65">
        <f>CATAS!R91</f>
        <v>9.0909090909090912E-2</v>
      </c>
      <c r="V107" s="65">
        <f>CATAS!S91</f>
        <v>9.0909090909090912E-2</v>
      </c>
      <c r="W107" s="65">
        <f>CATAS!T91</f>
        <v>9.0909090909090912E-2</v>
      </c>
      <c r="X107" s="65">
        <f>CATAS!U91</f>
        <v>9.0909090909090912E-2</v>
      </c>
      <c r="Y107" s="65">
        <f>CATAS!V91</f>
        <v>9.0909090909090912E-2</v>
      </c>
      <c r="Z107" s="65">
        <f>CATAS!W91</f>
        <v>9.0909090909090912E-2</v>
      </c>
      <c r="AA107" s="65">
        <f>CATAS!X91</f>
        <v>9.0909090909090912E-2</v>
      </c>
      <c r="AB107" s="41">
        <f t="shared" ref="AB107:AB108" si="44">SUM(P107:AA107)</f>
        <v>1.0000000000000002</v>
      </c>
      <c r="AC107" s="709">
        <f>CATAS!Z91</f>
        <v>0.1</v>
      </c>
      <c r="AD107" s="710">
        <f>IF(OR(AB108=0,AC107=0),0,(AB108/AB107*AC107))</f>
        <v>0</v>
      </c>
      <c r="AE107" s="683"/>
      <c r="AF107" s="683"/>
      <c r="AG107" s="2"/>
    </row>
    <row r="108" spans="1:33" ht="22.5" customHeight="1">
      <c r="A108" s="687"/>
      <c r="B108" s="679"/>
      <c r="C108" s="679"/>
      <c r="D108" s="683"/>
      <c r="E108" s="679"/>
      <c r="F108" s="679"/>
      <c r="G108" s="679"/>
      <c r="H108" s="679"/>
      <c r="I108" s="679"/>
      <c r="J108" s="679"/>
      <c r="K108" s="679"/>
      <c r="L108" s="679"/>
      <c r="M108" s="679"/>
      <c r="N108" s="679"/>
      <c r="O108" s="124" t="s">
        <v>45</v>
      </c>
      <c r="P108" s="65">
        <f>CATAS!M92</f>
        <v>0</v>
      </c>
      <c r="Q108" s="65">
        <f>CATAS!N92</f>
        <v>0</v>
      </c>
      <c r="R108" s="65">
        <f>CATAS!O92</f>
        <v>0</v>
      </c>
      <c r="S108" s="65">
        <f>CATAS!P92</f>
        <v>0</v>
      </c>
      <c r="T108" s="65">
        <f>CATAS!Q92</f>
        <v>0</v>
      </c>
      <c r="U108" s="65">
        <f>CATAS!R92</f>
        <v>0</v>
      </c>
      <c r="V108" s="65">
        <f>CATAS!S92</f>
        <v>0</v>
      </c>
      <c r="W108" s="65">
        <f>CATAS!T92</f>
        <v>0</v>
      </c>
      <c r="X108" s="65">
        <f>CATAS!U92</f>
        <v>0</v>
      </c>
      <c r="Y108" s="65">
        <f>CATAS!V92</f>
        <v>0</v>
      </c>
      <c r="Z108" s="65">
        <f>CATAS!W92</f>
        <v>0</v>
      </c>
      <c r="AA108" s="65">
        <f>CATAS!X92</f>
        <v>0</v>
      </c>
      <c r="AB108" s="52">
        <f t="shared" si="44"/>
        <v>0</v>
      </c>
      <c r="AC108" s="680"/>
      <c r="AD108" s="684"/>
      <c r="AE108" s="683"/>
      <c r="AF108" s="683"/>
      <c r="AG108" s="2"/>
    </row>
    <row r="109" spans="1:33" ht="15.75" customHeight="1">
      <c r="A109" s="687"/>
      <c r="B109" s="679"/>
      <c r="C109" s="680"/>
      <c r="D109" s="684"/>
      <c r="E109" s="680"/>
      <c r="F109" s="680"/>
      <c r="G109" s="680"/>
      <c r="H109" s="680"/>
      <c r="I109" s="680"/>
      <c r="J109" s="680"/>
      <c r="K109" s="680"/>
      <c r="L109" s="680"/>
      <c r="M109" s="680"/>
      <c r="N109" s="680"/>
      <c r="O109" s="46" t="s">
        <v>79</v>
      </c>
      <c r="P109" s="53">
        <f t="shared" ref="P109:AB109" si="45">IF(OR(P107=0,P108=0),0,P108/P107)</f>
        <v>0</v>
      </c>
      <c r="Q109" s="53">
        <f t="shared" si="45"/>
        <v>0</v>
      </c>
      <c r="R109" s="53">
        <f t="shared" si="45"/>
        <v>0</v>
      </c>
      <c r="S109" s="53">
        <f t="shared" si="45"/>
        <v>0</v>
      </c>
      <c r="T109" s="53">
        <f t="shared" si="45"/>
        <v>0</v>
      </c>
      <c r="U109" s="53">
        <f t="shared" si="45"/>
        <v>0</v>
      </c>
      <c r="V109" s="53">
        <f t="shared" si="45"/>
        <v>0</v>
      </c>
      <c r="W109" s="53">
        <f t="shared" si="45"/>
        <v>0</v>
      </c>
      <c r="X109" s="53">
        <f t="shared" si="45"/>
        <v>0</v>
      </c>
      <c r="Y109" s="53">
        <f t="shared" si="45"/>
        <v>0</v>
      </c>
      <c r="Z109" s="53">
        <f t="shared" si="45"/>
        <v>0</v>
      </c>
      <c r="AA109" s="53">
        <f t="shared" si="45"/>
        <v>0</v>
      </c>
      <c r="AB109" s="53">
        <f t="shared" si="45"/>
        <v>0</v>
      </c>
      <c r="AC109" s="47"/>
      <c r="AD109" s="46"/>
      <c r="AE109" s="683"/>
      <c r="AF109" s="683"/>
      <c r="AG109" s="2"/>
    </row>
    <row r="110" spans="1:33" ht="21" customHeight="1">
      <c r="A110" s="687"/>
      <c r="B110" s="679"/>
      <c r="C110" s="681">
        <v>24</v>
      </c>
      <c r="D110" s="682" t="str">
        <f>CATAS!A103</f>
        <v>Área geográfica actualizada catastralmente</v>
      </c>
      <c r="E110" s="678" t="str">
        <f>CATAS!B103</f>
        <v>13. No Aplica</v>
      </c>
      <c r="F110" s="681" t="str">
        <f>CATAS!C103</f>
        <v>Implementar_la_prestación_por_excepción_de_la_gestión_catastral_acorde_con_los_procedimientos_con_enfoque_multipropósito</v>
      </c>
      <c r="G110" s="681" t="str">
        <f>CATAS!D103</f>
        <v>3.2. Promoción a otros gestores catastrales del IGAC como operador catastral.</v>
      </c>
      <c r="H110" s="681" t="str">
        <f>CATAS!E103</f>
        <v>Gestión_con_Valores_para_Resultados</v>
      </c>
      <c r="I110" s="681" t="str">
        <f>CATAS!F103</f>
        <v>3.6. Fortalecimiento organizacional y simplificación de procesos</v>
      </c>
      <c r="J110" s="681" t="str">
        <f>CATAS!G103</f>
        <v>Porcentaje</v>
      </c>
      <c r="K110" s="716">
        <f>CATAS!H103</f>
        <v>100</v>
      </c>
      <c r="L110" s="681" t="str">
        <f>CATAS!I103</f>
        <v>Avance en el proceso de actualización catastral</v>
      </c>
      <c r="M110" s="681" t="str">
        <f>CATAS!J103</f>
        <v>Eficacia</v>
      </c>
      <c r="N110" s="681" t="str">
        <f>CATAS!K103</f>
        <v>GIT GESTIÓN CATASTRAL</v>
      </c>
      <c r="O110" s="46" t="s">
        <v>44</v>
      </c>
      <c r="P110" s="65">
        <f>CATAS!M103</f>
        <v>0</v>
      </c>
      <c r="Q110" s="65">
        <f>CATAS!N103</f>
        <v>0</v>
      </c>
      <c r="R110" s="65">
        <f>CATAS!O103</f>
        <v>0.1</v>
      </c>
      <c r="S110" s="65">
        <f>CATAS!P103</f>
        <v>0.1</v>
      </c>
      <c r="T110" s="65">
        <f>CATAS!Q103</f>
        <v>0.1</v>
      </c>
      <c r="U110" s="65">
        <f>CATAS!R103</f>
        <v>0.1</v>
      </c>
      <c r="V110" s="65">
        <f>CATAS!S103</f>
        <v>0.1</v>
      </c>
      <c r="W110" s="65">
        <f>CATAS!T103</f>
        <v>0.1</v>
      </c>
      <c r="X110" s="65">
        <f>CATAS!U103</f>
        <v>0.1</v>
      </c>
      <c r="Y110" s="65">
        <f>CATAS!V103</f>
        <v>0.1</v>
      </c>
      <c r="Z110" s="65">
        <f>CATAS!W103</f>
        <v>0.1</v>
      </c>
      <c r="AA110" s="65">
        <f>CATAS!X103</f>
        <v>0.1</v>
      </c>
      <c r="AB110" s="41">
        <f t="shared" ref="AB110:AB111" si="46">SUM(P110:AA110)</f>
        <v>0.99999999999999989</v>
      </c>
      <c r="AC110" s="709">
        <f>CATAS!Z103</f>
        <v>0.15</v>
      </c>
      <c r="AD110" s="710">
        <f>IF(OR(AB111=0,AC110=0),0,(AB111/AB110*AC110))</f>
        <v>0</v>
      </c>
      <c r="AE110" s="683"/>
      <c r="AF110" s="683"/>
      <c r="AG110" s="2"/>
    </row>
    <row r="111" spans="1:33" ht="21" customHeight="1">
      <c r="A111" s="687"/>
      <c r="B111" s="679"/>
      <c r="C111" s="679"/>
      <c r="D111" s="683"/>
      <c r="E111" s="679"/>
      <c r="F111" s="679"/>
      <c r="G111" s="679"/>
      <c r="H111" s="679"/>
      <c r="I111" s="679"/>
      <c r="J111" s="679"/>
      <c r="K111" s="679"/>
      <c r="L111" s="679"/>
      <c r="M111" s="679"/>
      <c r="N111" s="679"/>
      <c r="O111" s="124" t="s">
        <v>45</v>
      </c>
      <c r="P111" s="65">
        <f>CATAS!M104</f>
        <v>0</v>
      </c>
      <c r="Q111" s="65">
        <f>CATAS!N104</f>
        <v>0</v>
      </c>
      <c r="R111" s="65">
        <f>CATAS!O104</f>
        <v>0</v>
      </c>
      <c r="S111" s="65">
        <f>CATAS!P104</f>
        <v>0</v>
      </c>
      <c r="T111" s="65">
        <f>CATAS!Q104</f>
        <v>0</v>
      </c>
      <c r="U111" s="65">
        <f>CATAS!R104</f>
        <v>0</v>
      </c>
      <c r="V111" s="65">
        <f>CATAS!S104</f>
        <v>0</v>
      </c>
      <c r="W111" s="65">
        <f>CATAS!T104</f>
        <v>0</v>
      </c>
      <c r="X111" s="65">
        <f>CATAS!U104</f>
        <v>0</v>
      </c>
      <c r="Y111" s="65">
        <f>CATAS!V104</f>
        <v>0</v>
      </c>
      <c r="Z111" s="65">
        <f>CATAS!W104</f>
        <v>0</v>
      </c>
      <c r="AA111" s="65">
        <f>CATAS!X104</f>
        <v>0</v>
      </c>
      <c r="AB111" s="52">
        <f t="shared" si="46"/>
        <v>0</v>
      </c>
      <c r="AC111" s="680"/>
      <c r="AD111" s="684"/>
      <c r="AE111" s="683"/>
      <c r="AF111" s="683"/>
      <c r="AG111" s="2"/>
    </row>
    <row r="112" spans="1:33" ht="15.75" customHeight="1">
      <c r="A112" s="687"/>
      <c r="B112" s="679"/>
      <c r="C112" s="680"/>
      <c r="D112" s="684"/>
      <c r="E112" s="680"/>
      <c r="F112" s="680"/>
      <c r="G112" s="680"/>
      <c r="H112" s="680"/>
      <c r="I112" s="680"/>
      <c r="J112" s="680"/>
      <c r="K112" s="680"/>
      <c r="L112" s="680"/>
      <c r="M112" s="680"/>
      <c r="N112" s="680"/>
      <c r="O112" s="46" t="s">
        <v>79</v>
      </c>
      <c r="P112" s="53">
        <f t="shared" ref="P112:AB112" si="47">IF(OR(P110=0,P111=0),0,P111/P110)</f>
        <v>0</v>
      </c>
      <c r="Q112" s="53">
        <f t="shared" si="47"/>
        <v>0</v>
      </c>
      <c r="R112" s="53">
        <f t="shared" si="47"/>
        <v>0</v>
      </c>
      <c r="S112" s="53">
        <f t="shared" si="47"/>
        <v>0</v>
      </c>
      <c r="T112" s="53">
        <f t="shared" si="47"/>
        <v>0</v>
      </c>
      <c r="U112" s="53">
        <f t="shared" si="47"/>
        <v>0</v>
      </c>
      <c r="V112" s="53">
        <f t="shared" si="47"/>
        <v>0</v>
      </c>
      <c r="W112" s="53">
        <f t="shared" si="47"/>
        <v>0</v>
      </c>
      <c r="X112" s="53">
        <f t="shared" si="47"/>
        <v>0</v>
      </c>
      <c r="Y112" s="53">
        <f t="shared" si="47"/>
        <v>0</v>
      </c>
      <c r="Z112" s="53">
        <f t="shared" si="47"/>
        <v>0</v>
      </c>
      <c r="AA112" s="53">
        <f t="shared" si="47"/>
        <v>0</v>
      </c>
      <c r="AB112" s="53">
        <f t="shared" si="47"/>
        <v>0</v>
      </c>
      <c r="AC112" s="47"/>
      <c r="AD112" s="46"/>
      <c r="AE112" s="683"/>
      <c r="AF112" s="683"/>
      <c r="AG112" s="2"/>
    </row>
    <row r="113" spans="1:33" ht="22.5" customHeight="1">
      <c r="A113" s="687"/>
      <c r="B113" s="679"/>
      <c r="C113" s="681">
        <v>25</v>
      </c>
      <c r="D113" s="682" t="str">
        <f>CATAS!A111</f>
        <v>Trámites de conservación catastral</v>
      </c>
      <c r="E113" s="678" t="str">
        <f>CATAS!B111</f>
        <v>13. No Aplica</v>
      </c>
      <c r="F113" s="681" t="str">
        <f>CATAS!C111</f>
        <v>Implementar_la_prestación_por_excepción_de_la_gestión_catastral_acorde_con_los_procedimientos_con_enfoque_multipropósito</v>
      </c>
      <c r="G113" s="681" t="str">
        <f>CATAS!D111</f>
        <v>3.2. Promoción a otros gestores catastrales del IGAC como operador catastral.</v>
      </c>
      <c r="H113" s="681" t="str">
        <f>CATAS!E111</f>
        <v>Gestión_con_Valores_para_Resultados</v>
      </c>
      <c r="I113" s="681" t="str">
        <f>CATAS!F111</f>
        <v>3.6. Fortalecimiento organizacional y simplificación de procesos</v>
      </c>
      <c r="J113" s="681" t="str">
        <f>CATAS!G111</f>
        <v>Numero</v>
      </c>
      <c r="K113" s="716">
        <f>CATAS!H111</f>
        <v>840348.38656250003</v>
      </c>
      <c r="L113" s="681" t="str">
        <f>CATAS!I111</f>
        <v>Número de trámites de conservación catastral</v>
      </c>
      <c r="M113" s="681" t="str">
        <f>CATAS!J111</f>
        <v>Eficacia</v>
      </c>
      <c r="N113" s="681" t="str">
        <f>CATAS!K111</f>
        <v>GIT GESTIÓN CATASTRAL</v>
      </c>
      <c r="O113" s="46" t="s">
        <v>44</v>
      </c>
      <c r="P113" s="64">
        <f>CATAS!M111</f>
        <v>8550</v>
      </c>
      <c r="Q113" s="65">
        <f>CATAS!N111</f>
        <v>19831</v>
      </c>
      <c r="R113" s="64">
        <f>CATAS!O111</f>
        <v>18838</v>
      </c>
      <c r="S113" s="64">
        <f>CATAS!P111</f>
        <v>41797.599999999999</v>
      </c>
      <c r="T113" s="64">
        <f>CATAS!Q111</f>
        <v>43122.978999999999</v>
      </c>
      <c r="U113" s="64">
        <f>CATAS!R111</f>
        <v>43122.978999999999</v>
      </c>
      <c r="V113" s="64">
        <f>CATAS!S111</f>
        <v>43122.978999999999</v>
      </c>
      <c r="W113" s="64">
        <f>CATAS!T111</f>
        <v>123178.179</v>
      </c>
      <c r="X113" s="64">
        <f>CATAS!U111</f>
        <v>123879.2</v>
      </c>
      <c r="Y113" s="64">
        <f>CATAS!V111</f>
        <v>124968.49018749999</v>
      </c>
      <c r="Z113" s="64">
        <f>CATAS!W111</f>
        <v>124968.49018749999</v>
      </c>
      <c r="AA113" s="64">
        <f>CATAS!X111</f>
        <v>124968.49018749999</v>
      </c>
      <c r="AB113" s="67">
        <f t="shared" ref="AB113:AB114" si="48">SUM(P113:AA113)</f>
        <v>840348.38656250003</v>
      </c>
      <c r="AC113" s="709">
        <f>CATAS!Z111</f>
        <v>0.1</v>
      </c>
      <c r="AD113" s="710">
        <f>IF(OR(AB114=0,AC113=0),0,(AB114/AB113*AC113))</f>
        <v>0</v>
      </c>
      <c r="AE113" s="683"/>
      <c r="AF113" s="683"/>
      <c r="AG113" s="2"/>
    </row>
    <row r="114" spans="1:33" ht="22.5" customHeight="1">
      <c r="A114" s="687"/>
      <c r="B114" s="679"/>
      <c r="C114" s="679"/>
      <c r="D114" s="683"/>
      <c r="E114" s="679"/>
      <c r="F114" s="679"/>
      <c r="G114" s="679"/>
      <c r="H114" s="679"/>
      <c r="I114" s="679"/>
      <c r="J114" s="679"/>
      <c r="K114" s="679"/>
      <c r="L114" s="679"/>
      <c r="M114" s="679"/>
      <c r="N114" s="679"/>
      <c r="O114" s="124" t="s">
        <v>45</v>
      </c>
      <c r="P114" s="140">
        <f>CATAS!M112</f>
        <v>0</v>
      </c>
      <c r="Q114" s="141">
        <f>CATAS!N112</f>
        <v>0</v>
      </c>
      <c r="R114" s="140">
        <f>CATAS!O112</f>
        <v>0</v>
      </c>
      <c r="S114" s="140">
        <f>CATAS!P112</f>
        <v>0</v>
      </c>
      <c r="T114" s="140">
        <f>CATAS!Q112</f>
        <v>0</v>
      </c>
      <c r="U114" s="140">
        <f>CATAS!R112</f>
        <v>0</v>
      </c>
      <c r="V114" s="140">
        <f>CATAS!S112</f>
        <v>0</v>
      </c>
      <c r="W114" s="140">
        <f>CATAS!T112</f>
        <v>0</v>
      </c>
      <c r="X114" s="140">
        <f>CATAS!U112</f>
        <v>0</v>
      </c>
      <c r="Y114" s="140">
        <f>CATAS!V112</f>
        <v>0</v>
      </c>
      <c r="Z114" s="140">
        <f>CATAS!W112</f>
        <v>0</v>
      </c>
      <c r="AA114" s="140">
        <f>CATAS!X112</f>
        <v>0</v>
      </c>
      <c r="AB114" s="70">
        <f t="shared" si="48"/>
        <v>0</v>
      </c>
      <c r="AC114" s="680"/>
      <c r="AD114" s="684"/>
      <c r="AE114" s="683"/>
      <c r="AF114" s="683"/>
      <c r="AG114" s="2"/>
    </row>
    <row r="115" spans="1:33" ht="15.75" customHeight="1">
      <c r="A115" s="687"/>
      <c r="B115" s="679"/>
      <c r="C115" s="680"/>
      <c r="D115" s="684"/>
      <c r="E115" s="680"/>
      <c r="F115" s="680"/>
      <c r="G115" s="680"/>
      <c r="H115" s="680"/>
      <c r="I115" s="680"/>
      <c r="J115" s="680"/>
      <c r="K115" s="680"/>
      <c r="L115" s="680"/>
      <c r="M115" s="680"/>
      <c r="N115" s="680"/>
      <c r="O115" s="46" t="s">
        <v>79</v>
      </c>
      <c r="P115" s="53">
        <f t="shared" ref="P115:AB115" si="49">IF(OR(P113=0,P114=0),0,P114/P113)</f>
        <v>0</v>
      </c>
      <c r="Q115" s="53">
        <f t="shared" si="49"/>
        <v>0</v>
      </c>
      <c r="R115" s="53">
        <f t="shared" si="49"/>
        <v>0</v>
      </c>
      <c r="S115" s="53">
        <f t="shared" si="49"/>
        <v>0</v>
      </c>
      <c r="T115" s="53">
        <f t="shared" si="49"/>
        <v>0</v>
      </c>
      <c r="U115" s="53">
        <f t="shared" si="49"/>
        <v>0</v>
      </c>
      <c r="V115" s="53">
        <f t="shared" si="49"/>
        <v>0</v>
      </c>
      <c r="W115" s="53">
        <f t="shared" si="49"/>
        <v>0</v>
      </c>
      <c r="X115" s="53">
        <f t="shared" si="49"/>
        <v>0</v>
      </c>
      <c r="Y115" s="53">
        <f t="shared" si="49"/>
        <v>0</v>
      </c>
      <c r="Z115" s="53">
        <f t="shared" si="49"/>
        <v>0</v>
      </c>
      <c r="AA115" s="53">
        <f t="shared" si="49"/>
        <v>0</v>
      </c>
      <c r="AB115" s="53">
        <f t="shared" si="49"/>
        <v>0</v>
      </c>
      <c r="AC115" s="47"/>
      <c r="AD115" s="46"/>
      <c r="AE115" s="683"/>
      <c r="AF115" s="683"/>
      <c r="AG115" s="2"/>
    </row>
    <row r="116" spans="1:33" ht="19.5" customHeight="1">
      <c r="A116" s="687"/>
      <c r="B116" s="679"/>
      <c r="C116" s="681">
        <v>26</v>
      </c>
      <c r="D116" s="682" t="str">
        <f>CATAS!A127</f>
        <v>Suministro y disposición de información catastral actualizada</v>
      </c>
      <c r="E116" s="678" t="str">
        <f>CATAS!B127</f>
        <v>13. No Aplica</v>
      </c>
      <c r="F116" s="681" t="str">
        <f>CATAS!C127</f>
        <v>Implementar_la_prestación_por_excepción_de_la_gestión_catastral_acorde_con_los_procedimientos_con_enfoque_multipropósito</v>
      </c>
      <c r="G116" s="678" t="str">
        <f>CATAS!D127</f>
        <v>3.2. Promoción a otros gestores catastrales del IGAC como operador catastral.</v>
      </c>
      <c r="H116" s="681" t="str">
        <f>CATAS!E127</f>
        <v>Gestión_con_Valores_para_Resultados</v>
      </c>
      <c r="I116" s="678" t="str">
        <f>CATAS!F127</f>
        <v>3.6. Fortalecimiento organizacional y simplificación de procesos</v>
      </c>
      <c r="J116" s="678" t="str">
        <f>CATAS!G127</f>
        <v>Porcentaje</v>
      </c>
      <c r="K116" s="718">
        <f>CATAS!H127</f>
        <v>1</v>
      </c>
      <c r="L116" s="678" t="str">
        <f>CATAS!I127</f>
        <v>Porcentaje de cumplimiento en el suministro y disposición de información catastral con relación a la programación</v>
      </c>
      <c r="M116" s="678" t="str">
        <f>CATAS!J127</f>
        <v>Eficacia</v>
      </c>
      <c r="N116" s="681" t="str">
        <f>CATAS!K127</f>
        <v>GIT ADMINISTRACIÓN DE LA INFORMACIÓN CATASTRAL</v>
      </c>
      <c r="O116" s="46" t="s">
        <v>44</v>
      </c>
      <c r="P116" s="65">
        <f>CATAS!M127</f>
        <v>0</v>
      </c>
      <c r="Q116" s="65">
        <f>CATAS!N127</f>
        <v>0</v>
      </c>
      <c r="R116" s="65">
        <f>CATAS!O127</f>
        <v>0.1</v>
      </c>
      <c r="S116" s="65">
        <f>CATAS!P127</f>
        <v>0.1</v>
      </c>
      <c r="T116" s="65">
        <f>CATAS!Q127</f>
        <v>0.1</v>
      </c>
      <c r="U116" s="65">
        <f>CATAS!R127</f>
        <v>0.1</v>
      </c>
      <c r="V116" s="65">
        <f>CATAS!S127</f>
        <v>0.1</v>
      </c>
      <c r="W116" s="65">
        <f>CATAS!T127</f>
        <v>0.1</v>
      </c>
      <c r="X116" s="65">
        <f>CATAS!U127</f>
        <v>0.1</v>
      </c>
      <c r="Y116" s="65">
        <f>CATAS!V127</f>
        <v>0.1</v>
      </c>
      <c r="Z116" s="65">
        <f>CATAS!W127</f>
        <v>0.1</v>
      </c>
      <c r="AA116" s="65">
        <f>CATAS!X127</f>
        <v>0.1</v>
      </c>
      <c r="AB116" s="41">
        <f t="shared" ref="AB116:AB117" si="50">SUM(P116:AA116)</f>
        <v>0.99999999999999989</v>
      </c>
      <c r="AC116" s="709">
        <f>CATAS!Z127</f>
        <v>0.1</v>
      </c>
      <c r="AD116" s="710">
        <f>IF(OR(AB117=0,AC116=0),0,(AB117/AB116*AC116))</f>
        <v>0</v>
      </c>
      <c r="AE116" s="683"/>
      <c r="AF116" s="683"/>
      <c r="AG116" s="2"/>
    </row>
    <row r="117" spans="1:33" ht="19.5" customHeight="1">
      <c r="A117" s="687"/>
      <c r="B117" s="679"/>
      <c r="C117" s="679"/>
      <c r="D117" s="683"/>
      <c r="E117" s="679"/>
      <c r="F117" s="679"/>
      <c r="G117" s="679"/>
      <c r="H117" s="679"/>
      <c r="I117" s="679"/>
      <c r="J117" s="679"/>
      <c r="K117" s="679"/>
      <c r="L117" s="679"/>
      <c r="M117" s="679"/>
      <c r="N117" s="679"/>
      <c r="O117" s="124" t="s">
        <v>45</v>
      </c>
      <c r="P117" s="141">
        <f>CATAS!M128</f>
        <v>0</v>
      </c>
      <c r="Q117" s="141">
        <f>CATAS!N128</f>
        <v>0</v>
      </c>
      <c r="R117" s="141">
        <f>CATAS!O128</f>
        <v>0</v>
      </c>
      <c r="S117" s="141">
        <f>CATAS!P128</f>
        <v>0</v>
      </c>
      <c r="T117" s="141">
        <f>CATAS!Q128</f>
        <v>0</v>
      </c>
      <c r="U117" s="141">
        <f>CATAS!R128</f>
        <v>0</v>
      </c>
      <c r="V117" s="141">
        <f>CATAS!S128</f>
        <v>0</v>
      </c>
      <c r="W117" s="141">
        <f>CATAS!T128</f>
        <v>0</v>
      </c>
      <c r="X117" s="141">
        <f>CATAS!U128</f>
        <v>0</v>
      </c>
      <c r="Y117" s="141">
        <f>CATAS!V128</f>
        <v>0</v>
      </c>
      <c r="Z117" s="141">
        <f>CATAS!W128</f>
        <v>0</v>
      </c>
      <c r="AA117" s="141">
        <f>CATAS!X128</f>
        <v>0</v>
      </c>
      <c r="AB117" s="52">
        <f t="shared" si="50"/>
        <v>0</v>
      </c>
      <c r="AC117" s="680"/>
      <c r="AD117" s="684"/>
      <c r="AE117" s="683"/>
      <c r="AF117" s="683"/>
      <c r="AG117" s="2"/>
    </row>
    <row r="118" spans="1:33" ht="15.75" customHeight="1">
      <c r="A118" s="687"/>
      <c r="B118" s="679"/>
      <c r="C118" s="680"/>
      <c r="D118" s="684"/>
      <c r="E118" s="680"/>
      <c r="F118" s="680"/>
      <c r="G118" s="680"/>
      <c r="H118" s="680"/>
      <c r="I118" s="680"/>
      <c r="J118" s="680"/>
      <c r="K118" s="680"/>
      <c r="L118" s="680"/>
      <c r="M118" s="680"/>
      <c r="N118" s="680"/>
      <c r="O118" s="46" t="s">
        <v>79</v>
      </c>
      <c r="P118" s="53">
        <f t="shared" ref="P118:AB118" si="51">IF(OR(P116=0,P117=0),0,P117/P116)</f>
        <v>0</v>
      </c>
      <c r="Q118" s="53">
        <f t="shared" si="51"/>
        <v>0</v>
      </c>
      <c r="R118" s="53">
        <f t="shared" si="51"/>
        <v>0</v>
      </c>
      <c r="S118" s="53">
        <f t="shared" si="51"/>
        <v>0</v>
      </c>
      <c r="T118" s="53">
        <f t="shared" si="51"/>
        <v>0</v>
      </c>
      <c r="U118" s="53">
        <f t="shared" si="51"/>
        <v>0</v>
      </c>
      <c r="V118" s="53">
        <f t="shared" si="51"/>
        <v>0</v>
      </c>
      <c r="W118" s="53">
        <f t="shared" si="51"/>
        <v>0</v>
      </c>
      <c r="X118" s="53">
        <f t="shared" si="51"/>
        <v>0</v>
      </c>
      <c r="Y118" s="53">
        <f t="shared" si="51"/>
        <v>0</v>
      </c>
      <c r="Z118" s="53">
        <f t="shared" si="51"/>
        <v>0</v>
      </c>
      <c r="AA118" s="53">
        <f t="shared" si="51"/>
        <v>0</v>
      </c>
      <c r="AB118" s="53">
        <f t="shared" si="51"/>
        <v>0</v>
      </c>
      <c r="AC118" s="47"/>
      <c r="AD118" s="46"/>
      <c r="AE118" s="683"/>
      <c r="AF118" s="683"/>
      <c r="AG118" s="2"/>
    </row>
    <row r="119" spans="1:33" ht="21" customHeight="1">
      <c r="A119" s="687"/>
      <c r="B119" s="679"/>
      <c r="C119" s="681">
        <v>27</v>
      </c>
      <c r="D119" s="682" t="str">
        <f>CATAS!A139</f>
        <v>Gestores habilitados en el marco de lo definido en el Plan Nacional de Desarrollo 2019-2022</v>
      </c>
      <c r="E119" s="678" t="str">
        <f>CATAS!B139</f>
        <v>13. No Aplica</v>
      </c>
      <c r="F119" s="681" t="str">
        <f>CATAS!C139</f>
        <v>Promover_la_habilitación_de_gestores_catastrales</v>
      </c>
      <c r="G119" s="678" t="str">
        <f>CATAS!D139</f>
        <v>3.2. Promoción a otros gestores catastrales del IGAC como operador catastral.</v>
      </c>
      <c r="H119" s="681" t="str">
        <f>CATAS!E139</f>
        <v>Gestión_con_Valores_para_Resultados</v>
      </c>
      <c r="I119" s="678" t="str">
        <f>CATAS!F139</f>
        <v>3.6. Fortalecimiento organizacional y simplificación de procesos</v>
      </c>
      <c r="J119" s="678" t="str">
        <f>CATAS!G139</f>
        <v>Numero</v>
      </c>
      <c r="K119" s="718">
        <f>CATAS!H139</f>
        <v>5</v>
      </c>
      <c r="L119" s="678" t="str">
        <f>CATAS!I139</f>
        <v>Número de Gestores Catastrales Habilitados en el marco de lo definido en el Plan Nacional de Desarrollo 2019-2022</v>
      </c>
      <c r="M119" s="678" t="str">
        <f>CATAS!J139</f>
        <v>Eficacia</v>
      </c>
      <c r="N119" s="681" t="str">
        <f>CATAS!K139</f>
        <v>GIT EVALUACIÓN , SEGUIMIENTO Y CONTROL DE LOS CATASTROS</v>
      </c>
      <c r="O119" s="46" t="s">
        <v>44</v>
      </c>
      <c r="P119" s="147">
        <f>CATAS!M139</f>
        <v>0</v>
      </c>
      <c r="Q119" s="47">
        <f>CATAS!N139</f>
        <v>0</v>
      </c>
      <c r="R119" s="147">
        <f>CATAS!O139</f>
        <v>0</v>
      </c>
      <c r="S119" s="147">
        <f>CATAS!P139</f>
        <v>0</v>
      </c>
      <c r="T119" s="147">
        <f>CATAS!Q139</f>
        <v>0</v>
      </c>
      <c r="U119" s="147">
        <f>CATAS!R139</f>
        <v>2</v>
      </c>
      <c r="V119" s="147">
        <f>CATAS!S139</f>
        <v>0</v>
      </c>
      <c r="W119" s="147">
        <f>CATAS!T139</f>
        <v>0</v>
      </c>
      <c r="X119" s="147">
        <f>CATAS!U139</f>
        <v>2</v>
      </c>
      <c r="Y119" s="147">
        <f>CATAS!V139</f>
        <v>0</v>
      </c>
      <c r="Z119" s="147">
        <f>CATAS!W139</f>
        <v>0</v>
      </c>
      <c r="AA119" s="147">
        <f>CATAS!X139</f>
        <v>1</v>
      </c>
      <c r="AB119" s="67">
        <f t="shared" ref="AB119:AB120" si="52">SUM(P119:AA119)</f>
        <v>5</v>
      </c>
      <c r="AC119" s="709">
        <f>CATAS!Z139</f>
        <v>0.1</v>
      </c>
      <c r="AD119" s="710">
        <f>IF(OR(AB120=0,AC119=0),0,(AB120/AB119*AC119))</f>
        <v>0</v>
      </c>
      <c r="AE119" s="683"/>
      <c r="AF119" s="683"/>
      <c r="AG119" s="2"/>
    </row>
    <row r="120" spans="1:33" ht="21" customHeight="1">
      <c r="A120" s="687"/>
      <c r="B120" s="679"/>
      <c r="C120" s="679"/>
      <c r="D120" s="683"/>
      <c r="E120" s="679"/>
      <c r="F120" s="679"/>
      <c r="G120" s="679"/>
      <c r="H120" s="679"/>
      <c r="I120" s="679"/>
      <c r="J120" s="679"/>
      <c r="K120" s="679"/>
      <c r="L120" s="679"/>
      <c r="M120" s="679"/>
      <c r="N120" s="679"/>
      <c r="O120" s="124" t="s">
        <v>45</v>
      </c>
      <c r="P120" s="68">
        <f>CATAS!M140</f>
        <v>0</v>
      </c>
      <c r="Q120" s="51">
        <f>CATAS!N140</f>
        <v>0</v>
      </c>
      <c r="R120" s="68">
        <f>CATAS!O140</f>
        <v>0</v>
      </c>
      <c r="S120" s="68">
        <f>CATAS!P140</f>
        <v>0</v>
      </c>
      <c r="T120" s="68">
        <f>CATAS!Q140</f>
        <v>0</v>
      </c>
      <c r="U120" s="68">
        <f>CATAS!R140</f>
        <v>0</v>
      </c>
      <c r="V120" s="68">
        <f>CATAS!S140</f>
        <v>0</v>
      </c>
      <c r="W120" s="68">
        <f>CATAS!T140</f>
        <v>0</v>
      </c>
      <c r="X120" s="68">
        <f>CATAS!U140</f>
        <v>0</v>
      </c>
      <c r="Y120" s="68">
        <f>CATAS!V140</f>
        <v>0</v>
      </c>
      <c r="Z120" s="68">
        <f>CATAS!W140</f>
        <v>0</v>
      </c>
      <c r="AA120" s="68">
        <f>CATAS!X140</f>
        <v>0</v>
      </c>
      <c r="AB120" s="70">
        <f t="shared" si="52"/>
        <v>0</v>
      </c>
      <c r="AC120" s="680"/>
      <c r="AD120" s="684"/>
      <c r="AE120" s="683"/>
      <c r="AF120" s="683"/>
      <c r="AG120" s="2"/>
    </row>
    <row r="121" spans="1:33" ht="15.75" customHeight="1">
      <c r="A121" s="687"/>
      <c r="B121" s="679"/>
      <c r="C121" s="680"/>
      <c r="D121" s="684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46" t="s">
        <v>79</v>
      </c>
      <c r="P121" s="53">
        <f t="shared" ref="P121:AB121" si="53">IF(OR(P119=0,P120=0),0,P120/P119)</f>
        <v>0</v>
      </c>
      <c r="Q121" s="53">
        <f t="shared" si="53"/>
        <v>0</v>
      </c>
      <c r="R121" s="53">
        <f t="shared" si="53"/>
        <v>0</v>
      </c>
      <c r="S121" s="53">
        <f t="shared" si="53"/>
        <v>0</v>
      </c>
      <c r="T121" s="53">
        <f t="shared" si="53"/>
        <v>0</v>
      </c>
      <c r="U121" s="53">
        <f t="shared" si="53"/>
        <v>0</v>
      </c>
      <c r="V121" s="53">
        <f t="shared" si="53"/>
        <v>0</v>
      </c>
      <c r="W121" s="53">
        <f t="shared" si="53"/>
        <v>0</v>
      </c>
      <c r="X121" s="53">
        <f t="shared" si="53"/>
        <v>0</v>
      </c>
      <c r="Y121" s="53">
        <f t="shared" si="53"/>
        <v>0</v>
      </c>
      <c r="Z121" s="53">
        <f t="shared" si="53"/>
        <v>0</v>
      </c>
      <c r="AA121" s="53">
        <f t="shared" si="53"/>
        <v>0</v>
      </c>
      <c r="AB121" s="53">
        <f t="shared" si="53"/>
        <v>0</v>
      </c>
      <c r="AC121" s="47"/>
      <c r="AD121" s="46"/>
      <c r="AE121" s="683"/>
      <c r="AF121" s="683"/>
      <c r="AG121" s="2"/>
    </row>
    <row r="122" spans="1:33" ht="15.75" customHeight="1">
      <c r="A122" s="687"/>
      <c r="B122" s="679"/>
      <c r="C122" s="681">
        <v>28</v>
      </c>
      <c r="D122" s="682" t="str">
        <f>CATAS!A151</f>
        <v>Crédito de banca multilateral implementado</v>
      </c>
      <c r="E122" s="678" t="str">
        <f>CATAS!B151</f>
        <v>13. No Aplica</v>
      </c>
      <c r="F122" s="681" t="str">
        <f>CATAS!C151</f>
        <v>Implementar_la_prestación_por_excepción_de_la_gestión_catastral_acorde_con_los_procedimientos_con_enfoque_multipropósito</v>
      </c>
      <c r="G122" s="681" t="str">
        <f>CATAS!D151</f>
        <v>3.2. Promoción a otros gestores catastrales del IGAC como operador catastral.</v>
      </c>
      <c r="H122" s="681" t="str">
        <f>CATAS!E151</f>
        <v>Gestión_con_Valores_para_Resultados</v>
      </c>
      <c r="I122" s="681" t="str">
        <f>CATAS!F151</f>
        <v>3.6. Fortalecimiento organizacional y simplificación de procesos</v>
      </c>
      <c r="J122" s="681" t="str">
        <f>CATAS!G151</f>
        <v>Porcentaje</v>
      </c>
      <c r="K122" s="681">
        <f>CATAS!H151</f>
        <v>100</v>
      </c>
      <c r="L122" s="681" t="str">
        <f>CATAS!I151</f>
        <v>Avance en la implementación del proyecto de Catastro Multipropósito, en el marco del crédito de la banca multilateral</v>
      </c>
      <c r="M122" s="681" t="str">
        <f>CATAS!J151</f>
        <v>Eficacia</v>
      </c>
      <c r="N122" s="681" t="str">
        <f>CATAS!K151</f>
        <v>SUBDIRECCIÓN DE CATASTRO</v>
      </c>
      <c r="O122" s="46" t="s">
        <v>44</v>
      </c>
      <c r="P122" s="47">
        <f>CATAS!M151</f>
        <v>0</v>
      </c>
      <c r="Q122" s="47">
        <f>CATAS!N151</f>
        <v>0</v>
      </c>
      <c r="R122" s="47">
        <f>CATAS!O151</f>
        <v>0</v>
      </c>
      <c r="S122" s="47">
        <f>CATAS!P151</f>
        <v>0.04</v>
      </c>
      <c r="T122" s="47">
        <f>CATAS!Q151</f>
        <v>0.12</v>
      </c>
      <c r="U122" s="47">
        <f>CATAS!R151</f>
        <v>0.12</v>
      </c>
      <c r="V122" s="47">
        <f>CATAS!S151</f>
        <v>0.12</v>
      </c>
      <c r="W122" s="47">
        <f>CATAS!T151</f>
        <v>0.12</v>
      </c>
      <c r="X122" s="47">
        <f>CATAS!U151</f>
        <v>0.12</v>
      </c>
      <c r="Y122" s="47">
        <f>CATAS!V151</f>
        <v>0.12</v>
      </c>
      <c r="Z122" s="47">
        <f>CATAS!W151</f>
        <v>0.12</v>
      </c>
      <c r="AA122" s="47">
        <f>CATAS!X151</f>
        <v>0.12</v>
      </c>
      <c r="AB122" s="41">
        <f t="shared" ref="AB122:AB123" si="54">SUM(P122:AA122)</f>
        <v>1</v>
      </c>
      <c r="AC122" s="709">
        <f>CATAS!Z151</f>
        <v>0.1</v>
      </c>
      <c r="AD122" s="710">
        <f>IF(OR(AB123=0,AC122=0),0,(AB123/AB122*AC122))</f>
        <v>0</v>
      </c>
      <c r="AE122" s="683"/>
      <c r="AF122" s="683"/>
      <c r="AG122" s="2"/>
    </row>
    <row r="123" spans="1:33" ht="15.75" customHeight="1">
      <c r="A123" s="687"/>
      <c r="B123" s="679"/>
      <c r="C123" s="679"/>
      <c r="D123" s="683"/>
      <c r="E123" s="679"/>
      <c r="F123" s="679"/>
      <c r="G123" s="679"/>
      <c r="H123" s="679"/>
      <c r="I123" s="679"/>
      <c r="J123" s="679"/>
      <c r="K123" s="679"/>
      <c r="L123" s="679"/>
      <c r="M123" s="679"/>
      <c r="N123" s="679"/>
      <c r="O123" s="124" t="s">
        <v>45</v>
      </c>
      <c r="P123" s="51">
        <f>CATAS!M152</f>
        <v>0</v>
      </c>
      <c r="Q123" s="51">
        <f>CATAS!N152</f>
        <v>0</v>
      </c>
      <c r="R123" s="51">
        <f>CATAS!O152</f>
        <v>0</v>
      </c>
      <c r="S123" s="51">
        <f>CATAS!P152</f>
        <v>0</v>
      </c>
      <c r="T123" s="51">
        <f>CATAS!Q152</f>
        <v>0</v>
      </c>
      <c r="U123" s="51">
        <f>CATAS!R152</f>
        <v>0</v>
      </c>
      <c r="V123" s="51">
        <f>CATAS!S152</f>
        <v>0</v>
      </c>
      <c r="W123" s="51">
        <f>CATAS!T152</f>
        <v>0</v>
      </c>
      <c r="X123" s="51">
        <f>CATAS!U152</f>
        <v>0</v>
      </c>
      <c r="Y123" s="51">
        <f>CATAS!V152</f>
        <v>0</v>
      </c>
      <c r="Z123" s="51">
        <f>CATAS!W152</f>
        <v>0</v>
      </c>
      <c r="AA123" s="51">
        <f>CATAS!X152</f>
        <v>0</v>
      </c>
      <c r="AB123" s="52">
        <f t="shared" si="54"/>
        <v>0</v>
      </c>
      <c r="AC123" s="680"/>
      <c r="AD123" s="684"/>
      <c r="AE123" s="683"/>
      <c r="AF123" s="683"/>
      <c r="AG123" s="2"/>
    </row>
    <row r="124" spans="1:33" ht="15.75" customHeight="1">
      <c r="A124" s="688"/>
      <c r="B124" s="680"/>
      <c r="C124" s="680"/>
      <c r="D124" s="684"/>
      <c r="E124" s="680"/>
      <c r="F124" s="680"/>
      <c r="G124" s="680"/>
      <c r="H124" s="680"/>
      <c r="I124" s="680"/>
      <c r="J124" s="680"/>
      <c r="K124" s="680"/>
      <c r="L124" s="680"/>
      <c r="M124" s="680"/>
      <c r="N124" s="680"/>
      <c r="O124" s="46" t="s">
        <v>79</v>
      </c>
      <c r="P124" s="53">
        <f t="shared" ref="P124:AB124" si="55">IF(OR(P122=0,P123=0),0,P123/P122)</f>
        <v>0</v>
      </c>
      <c r="Q124" s="53">
        <f t="shared" si="55"/>
        <v>0</v>
      </c>
      <c r="R124" s="53">
        <f t="shared" si="55"/>
        <v>0</v>
      </c>
      <c r="S124" s="53">
        <f t="shared" si="55"/>
        <v>0</v>
      </c>
      <c r="T124" s="53">
        <f t="shared" si="55"/>
        <v>0</v>
      </c>
      <c r="U124" s="53">
        <f t="shared" si="55"/>
        <v>0</v>
      </c>
      <c r="V124" s="53">
        <f t="shared" si="55"/>
        <v>0</v>
      </c>
      <c r="W124" s="53">
        <f t="shared" si="55"/>
        <v>0</v>
      </c>
      <c r="X124" s="53">
        <f t="shared" si="55"/>
        <v>0</v>
      </c>
      <c r="Y124" s="53">
        <f t="shared" si="55"/>
        <v>0</v>
      </c>
      <c r="Z124" s="53">
        <f t="shared" si="55"/>
        <v>0</v>
      </c>
      <c r="AA124" s="53">
        <f t="shared" si="55"/>
        <v>0</v>
      </c>
      <c r="AB124" s="53">
        <f t="shared" si="55"/>
        <v>0</v>
      </c>
      <c r="AC124" s="47"/>
      <c r="AD124" s="46"/>
      <c r="AE124" s="684"/>
      <c r="AF124" s="684"/>
      <c r="AG124" s="2"/>
    </row>
    <row r="125" spans="1:33" ht="30.75" customHeight="1">
      <c r="A125" s="37" t="s">
        <v>8</v>
      </c>
      <c r="B125" s="38" t="s">
        <v>46</v>
      </c>
      <c r="C125" s="38" t="s">
        <v>47</v>
      </c>
      <c r="D125" s="39" t="s">
        <v>10</v>
      </c>
      <c r="E125" s="38" t="s">
        <v>11</v>
      </c>
      <c r="F125" s="38" t="s">
        <v>12</v>
      </c>
      <c r="G125" s="38" t="s">
        <v>13</v>
      </c>
      <c r="H125" s="38" t="s">
        <v>14</v>
      </c>
      <c r="I125" s="38" t="s">
        <v>15</v>
      </c>
      <c r="J125" s="38" t="s">
        <v>16</v>
      </c>
      <c r="K125" s="38" t="s">
        <v>17</v>
      </c>
      <c r="L125" s="38" t="s">
        <v>18</v>
      </c>
      <c r="M125" s="38" t="s">
        <v>19</v>
      </c>
      <c r="N125" s="38" t="s">
        <v>20</v>
      </c>
      <c r="O125" s="38" t="s">
        <v>48</v>
      </c>
      <c r="P125" s="38" t="s">
        <v>49</v>
      </c>
      <c r="Q125" s="41" t="s">
        <v>50</v>
      </c>
      <c r="R125" s="38" t="s">
        <v>51</v>
      </c>
      <c r="S125" s="38" t="s">
        <v>52</v>
      </c>
      <c r="T125" s="38" t="s">
        <v>53</v>
      </c>
      <c r="U125" s="38" t="s">
        <v>54</v>
      </c>
      <c r="V125" s="38" t="s">
        <v>55</v>
      </c>
      <c r="W125" s="38" t="s">
        <v>56</v>
      </c>
      <c r="X125" s="38" t="s">
        <v>57</v>
      </c>
      <c r="Y125" s="38" t="s">
        <v>58</v>
      </c>
      <c r="Z125" s="38" t="s">
        <v>59</v>
      </c>
      <c r="AA125" s="38" t="s">
        <v>60</v>
      </c>
      <c r="AB125" s="38" t="s">
        <v>61</v>
      </c>
      <c r="AC125" s="41" t="s">
        <v>46</v>
      </c>
      <c r="AD125" s="43" t="s">
        <v>62</v>
      </c>
      <c r="AE125" s="43" t="s">
        <v>63</v>
      </c>
      <c r="AF125" s="44" t="s">
        <v>64</v>
      </c>
      <c r="AG125" s="2"/>
    </row>
    <row r="126" spans="1:33" ht="15.75" customHeight="1">
      <c r="A126" s="692" t="str">
        <f>DIRECC!C4</f>
        <v>DIRECCIONAMIENTO ESTRATÉGICO Y PLANEACION</v>
      </c>
      <c r="B126" s="685">
        <f>DIRECC!AA4</f>
        <v>5.7500000000000002E-2</v>
      </c>
      <c r="C126" s="681">
        <v>29</v>
      </c>
      <c r="D126" s="682" t="str">
        <f>DIRECC!A9</f>
        <v>Reportes de seguimiento a las metas institucionales y sectoriales</v>
      </c>
      <c r="E126" s="678" t="str">
        <f>DIRECC!B9</f>
        <v>13. No Aplica</v>
      </c>
      <c r="F126" s="681" t="str">
        <f>DIRECC!C9</f>
        <v>Implementar un plan de modernización y fortalecimiento institucional</v>
      </c>
      <c r="G126" s="681" t="str">
        <f>DIRECC!D9</f>
        <v>1.8. Implementación  de las políticas de gestión y desempeño institucional (MIPG).</v>
      </c>
      <c r="H126" s="681" t="str">
        <f>DIRECC!E9</f>
        <v>Direccionamiento Estratégico y Planeación</v>
      </c>
      <c r="I126" s="681" t="str">
        <f>DIRECC!F9</f>
        <v>2.1. Planeacion Institucional</v>
      </c>
      <c r="J126" s="681" t="str">
        <f>DIRECC!G9</f>
        <v>Numero</v>
      </c>
      <c r="K126" s="678">
        <f>DIRECC!H9</f>
        <v>9</v>
      </c>
      <c r="L126" s="681" t="str">
        <f>DIRECC!I9</f>
        <v>Reportes de seguimiento a metas institucionales y sectoriales elaborados</v>
      </c>
      <c r="M126" s="681" t="str">
        <f>DIRECC!J9</f>
        <v>Eficacia</v>
      </c>
      <c r="N126" s="681" t="str">
        <f>DIRECC!K9</f>
        <v xml:space="preserve">Oficina Asesora de Planeación </v>
      </c>
      <c r="O126" s="46" t="s">
        <v>44</v>
      </c>
      <c r="P126" s="147">
        <f>DIRECC!M9</f>
        <v>0</v>
      </c>
      <c r="Q126" s="147">
        <f>DIRECC!N9</f>
        <v>0</v>
      </c>
      <c r="R126" s="147">
        <f>DIRECC!O9</f>
        <v>0</v>
      </c>
      <c r="S126" s="147">
        <f>DIRECC!P9</f>
        <v>0.55999999999999994</v>
      </c>
      <c r="T126" s="147">
        <f>DIRECC!Q9</f>
        <v>1</v>
      </c>
      <c r="U126" s="147">
        <f>DIRECC!R9</f>
        <v>1</v>
      </c>
      <c r="V126" s="147">
        <f>DIRECC!S9</f>
        <v>1</v>
      </c>
      <c r="W126" s="147">
        <f>DIRECC!T9</f>
        <v>1</v>
      </c>
      <c r="X126" s="147">
        <f>DIRECC!U9</f>
        <v>1</v>
      </c>
      <c r="Y126" s="147">
        <f>DIRECC!V9</f>
        <v>1</v>
      </c>
      <c r="Z126" s="147">
        <f>DIRECC!W9</f>
        <v>1</v>
      </c>
      <c r="AA126" s="147">
        <f>DIRECC!X9</f>
        <v>1</v>
      </c>
      <c r="AB126" s="67">
        <f t="shared" ref="AB126:AB127" si="56">SUM(P126:AA126)</f>
        <v>8.56</v>
      </c>
      <c r="AC126" s="709">
        <f>DIRECC!Z9</f>
        <v>0.52</v>
      </c>
      <c r="AD126" s="710">
        <f>IF(OR(AB127=0,AC126=0),0,(AB127/AB126*AC126))</f>
        <v>0</v>
      </c>
      <c r="AE126" s="711">
        <f>SUM(AD126:AD137)</f>
        <v>0</v>
      </c>
      <c r="AF126" s="712">
        <f>AE126*B126</f>
        <v>0</v>
      </c>
      <c r="AG126" s="2"/>
    </row>
    <row r="127" spans="1:33" ht="15.75" customHeight="1">
      <c r="A127" s="687"/>
      <c r="B127" s="679"/>
      <c r="C127" s="679"/>
      <c r="D127" s="683"/>
      <c r="E127" s="679"/>
      <c r="F127" s="679"/>
      <c r="G127" s="679"/>
      <c r="H127" s="679"/>
      <c r="I127" s="679"/>
      <c r="J127" s="679"/>
      <c r="K127" s="679"/>
      <c r="L127" s="679"/>
      <c r="M127" s="679"/>
      <c r="N127" s="679"/>
      <c r="O127" s="124" t="s">
        <v>45</v>
      </c>
      <c r="P127" s="68">
        <f>DIRECC!M10</f>
        <v>0</v>
      </c>
      <c r="Q127" s="68">
        <f>DIRECC!N10</f>
        <v>0</v>
      </c>
      <c r="R127" s="68">
        <f>DIRECC!O10</f>
        <v>0</v>
      </c>
      <c r="S127" s="68">
        <f>DIRECC!P10</f>
        <v>0</v>
      </c>
      <c r="T127" s="68">
        <f>DIRECC!Q10</f>
        <v>0</v>
      </c>
      <c r="U127" s="68">
        <f>DIRECC!R10</f>
        <v>0</v>
      </c>
      <c r="V127" s="68">
        <f>DIRECC!S10</f>
        <v>0</v>
      </c>
      <c r="W127" s="68">
        <f>DIRECC!T10</f>
        <v>0</v>
      </c>
      <c r="X127" s="68">
        <f>DIRECC!U10</f>
        <v>0</v>
      </c>
      <c r="Y127" s="68">
        <f>DIRECC!V10</f>
        <v>0</v>
      </c>
      <c r="Z127" s="68">
        <f>DIRECC!W10</f>
        <v>0</v>
      </c>
      <c r="AA127" s="68">
        <f>DIRECC!X10</f>
        <v>0</v>
      </c>
      <c r="AB127" s="70">
        <f t="shared" si="56"/>
        <v>0</v>
      </c>
      <c r="AC127" s="680"/>
      <c r="AD127" s="684"/>
      <c r="AE127" s="683"/>
      <c r="AF127" s="683"/>
      <c r="AG127" s="2"/>
    </row>
    <row r="128" spans="1:33" ht="15.75" customHeight="1">
      <c r="A128" s="687"/>
      <c r="B128" s="679"/>
      <c r="C128" s="680"/>
      <c r="D128" s="684"/>
      <c r="E128" s="680"/>
      <c r="F128" s="680"/>
      <c r="G128" s="680"/>
      <c r="H128" s="680"/>
      <c r="I128" s="680"/>
      <c r="J128" s="680"/>
      <c r="K128" s="680"/>
      <c r="L128" s="680"/>
      <c r="M128" s="680"/>
      <c r="N128" s="680"/>
      <c r="O128" s="46" t="s">
        <v>79</v>
      </c>
      <c r="P128" s="53">
        <f t="shared" ref="P128:AB128" si="57">IF(OR(P126=0,P127=0),0,P127/P126)</f>
        <v>0</v>
      </c>
      <c r="Q128" s="53">
        <f t="shared" si="57"/>
        <v>0</v>
      </c>
      <c r="R128" s="53">
        <f t="shared" si="57"/>
        <v>0</v>
      </c>
      <c r="S128" s="53">
        <f t="shared" si="57"/>
        <v>0</v>
      </c>
      <c r="T128" s="53">
        <f t="shared" si="57"/>
        <v>0</v>
      </c>
      <c r="U128" s="53">
        <f t="shared" si="57"/>
        <v>0</v>
      </c>
      <c r="V128" s="53">
        <f t="shared" si="57"/>
        <v>0</v>
      </c>
      <c r="W128" s="53">
        <f t="shared" si="57"/>
        <v>0</v>
      </c>
      <c r="X128" s="53">
        <f t="shared" si="57"/>
        <v>0</v>
      </c>
      <c r="Y128" s="53">
        <f t="shared" si="57"/>
        <v>0</v>
      </c>
      <c r="Z128" s="53">
        <f t="shared" si="57"/>
        <v>0</v>
      </c>
      <c r="AA128" s="53">
        <f t="shared" si="57"/>
        <v>0</v>
      </c>
      <c r="AB128" s="53">
        <f t="shared" si="57"/>
        <v>0</v>
      </c>
      <c r="AC128" s="47"/>
      <c r="AD128" s="46"/>
      <c r="AE128" s="683"/>
      <c r="AF128" s="683"/>
      <c r="AG128" s="2"/>
    </row>
    <row r="129" spans="1:33" ht="15.75" customHeight="1">
      <c r="A129" s="687"/>
      <c r="B129" s="679"/>
      <c r="C129" s="681">
        <v>30</v>
      </c>
      <c r="D129" s="682" t="str">
        <f>DIRECC!A21</f>
        <v>Anteproyecto de presupuesto - MGMP</v>
      </c>
      <c r="E129" s="678" t="str">
        <f>DIRECC!B21</f>
        <v>13. No Aplica</v>
      </c>
      <c r="F129" s="681" t="str">
        <f>DIRECC!C21</f>
        <v>Implementar un plan de modernización y fortalecimiento institucional</v>
      </c>
      <c r="G129" s="678" t="str">
        <f>DIRECC!D21</f>
        <v>1.8. Implementación  de las políticas de gestión y desempeño institucional (MIPG).</v>
      </c>
      <c r="H129" s="681" t="str">
        <f>DIRECC!E21</f>
        <v>Direccionamiento Estratégico y Planeación</v>
      </c>
      <c r="I129" s="678" t="str">
        <f>DIRECC!F21</f>
        <v>2.2. Gestión Presupuestal y eficiencia del gasto público</v>
      </c>
      <c r="J129" s="678" t="str">
        <f>DIRECC!G21</f>
        <v>Número</v>
      </c>
      <c r="K129" s="704">
        <f>DIRECC!H21</f>
        <v>1</v>
      </c>
      <c r="L129" s="678" t="str">
        <f>DIRECC!I21</f>
        <v>Anteproyecto de presupuesto presentado</v>
      </c>
      <c r="M129" s="678" t="str">
        <f>DIRECC!J21</f>
        <v>Eficacia</v>
      </c>
      <c r="N129" s="681" t="str">
        <f>DIRECC!K21</f>
        <v xml:space="preserve">Oficina Asesora de Planeación </v>
      </c>
      <c r="O129" s="46" t="s">
        <v>44</v>
      </c>
      <c r="P129" s="47">
        <f>DIRECC!M21</f>
        <v>0</v>
      </c>
      <c r="Q129" s="47">
        <f>DIRECC!N21</f>
        <v>0</v>
      </c>
      <c r="R129" s="47">
        <f>DIRECC!O21</f>
        <v>0.92499999999999993</v>
      </c>
      <c r="S129" s="47">
        <f>DIRECC!P21</f>
        <v>7.4999999999999997E-2</v>
      </c>
      <c r="T129" s="47">
        <f>DIRECC!Q21</f>
        <v>0</v>
      </c>
      <c r="U129" s="47">
        <f>DIRECC!R21</f>
        <v>0</v>
      </c>
      <c r="V129" s="47">
        <f>DIRECC!S21</f>
        <v>0</v>
      </c>
      <c r="W129" s="47">
        <f>DIRECC!T21</f>
        <v>0</v>
      </c>
      <c r="X129" s="47">
        <f>DIRECC!U21</f>
        <v>0</v>
      </c>
      <c r="Y129" s="47">
        <f>DIRECC!V21</f>
        <v>0</v>
      </c>
      <c r="Z129" s="47">
        <f>DIRECC!W21</f>
        <v>0</v>
      </c>
      <c r="AA129" s="47">
        <f>DIRECC!X21</f>
        <v>0</v>
      </c>
      <c r="AB129" s="41">
        <f t="shared" ref="AB129:AB130" si="58">SUM(P129:AA129)</f>
        <v>0.99999999999999989</v>
      </c>
      <c r="AC129" s="709">
        <f>DIRECC!Z21</f>
        <v>0.16</v>
      </c>
      <c r="AD129" s="710">
        <f>IF(OR(AB130=0,AC129=0),0,(AB130/AB129*AC129))</f>
        <v>0</v>
      </c>
      <c r="AE129" s="683"/>
      <c r="AF129" s="683"/>
      <c r="AG129" s="2"/>
    </row>
    <row r="130" spans="1:33" ht="15.75" customHeight="1">
      <c r="A130" s="687"/>
      <c r="B130" s="679"/>
      <c r="C130" s="679"/>
      <c r="D130" s="683"/>
      <c r="E130" s="679"/>
      <c r="F130" s="679"/>
      <c r="G130" s="679"/>
      <c r="H130" s="679"/>
      <c r="I130" s="679"/>
      <c r="J130" s="679"/>
      <c r="K130" s="679"/>
      <c r="L130" s="679"/>
      <c r="M130" s="679"/>
      <c r="N130" s="679"/>
      <c r="O130" s="124" t="s">
        <v>45</v>
      </c>
      <c r="P130" s="51">
        <f>DIRECC!M22</f>
        <v>0</v>
      </c>
      <c r="Q130" s="51">
        <f>DIRECC!N22</f>
        <v>0</v>
      </c>
      <c r="R130" s="51">
        <f>DIRECC!O22</f>
        <v>0</v>
      </c>
      <c r="S130" s="51">
        <f>DIRECC!P22</f>
        <v>0</v>
      </c>
      <c r="T130" s="51">
        <f>DIRECC!Q22</f>
        <v>0</v>
      </c>
      <c r="U130" s="51">
        <f>DIRECC!R22</f>
        <v>0</v>
      </c>
      <c r="V130" s="51">
        <f>DIRECC!S22</f>
        <v>0</v>
      </c>
      <c r="W130" s="51">
        <f>DIRECC!T22</f>
        <v>0</v>
      </c>
      <c r="X130" s="51">
        <f>DIRECC!U22</f>
        <v>0</v>
      </c>
      <c r="Y130" s="51">
        <f>DIRECC!V22</f>
        <v>0</v>
      </c>
      <c r="Z130" s="51">
        <f>DIRECC!W22</f>
        <v>0</v>
      </c>
      <c r="AA130" s="51">
        <f>DIRECC!X22</f>
        <v>0</v>
      </c>
      <c r="AB130" s="52">
        <f t="shared" si="58"/>
        <v>0</v>
      </c>
      <c r="AC130" s="680"/>
      <c r="AD130" s="684"/>
      <c r="AE130" s="683"/>
      <c r="AF130" s="683"/>
      <c r="AG130" s="2"/>
    </row>
    <row r="131" spans="1:33" ht="15.75" customHeight="1">
      <c r="A131" s="687"/>
      <c r="B131" s="679"/>
      <c r="C131" s="680"/>
      <c r="D131" s="684"/>
      <c r="E131" s="680"/>
      <c r="F131" s="680"/>
      <c r="G131" s="680"/>
      <c r="H131" s="680"/>
      <c r="I131" s="680"/>
      <c r="J131" s="680"/>
      <c r="K131" s="680"/>
      <c r="L131" s="680"/>
      <c r="M131" s="680"/>
      <c r="N131" s="680"/>
      <c r="O131" s="46" t="s">
        <v>79</v>
      </c>
      <c r="P131" s="53">
        <f t="shared" ref="P131:AB131" si="59">IF(OR(P129=0,P130=0),0,P130/P129)</f>
        <v>0</v>
      </c>
      <c r="Q131" s="53">
        <f t="shared" si="59"/>
        <v>0</v>
      </c>
      <c r="R131" s="53">
        <f t="shared" si="59"/>
        <v>0</v>
      </c>
      <c r="S131" s="53">
        <f t="shared" si="59"/>
        <v>0</v>
      </c>
      <c r="T131" s="53">
        <f t="shared" si="59"/>
        <v>0</v>
      </c>
      <c r="U131" s="53">
        <f t="shared" si="59"/>
        <v>0</v>
      </c>
      <c r="V131" s="53">
        <f t="shared" si="59"/>
        <v>0</v>
      </c>
      <c r="W131" s="53">
        <f t="shared" si="59"/>
        <v>0</v>
      </c>
      <c r="X131" s="53">
        <f t="shared" si="59"/>
        <v>0</v>
      </c>
      <c r="Y131" s="53">
        <f t="shared" si="59"/>
        <v>0</v>
      </c>
      <c r="Z131" s="53">
        <f t="shared" si="59"/>
        <v>0</v>
      </c>
      <c r="AA131" s="53">
        <f t="shared" si="59"/>
        <v>0</v>
      </c>
      <c r="AB131" s="53">
        <f t="shared" si="59"/>
        <v>0</v>
      </c>
      <c r="AC131" s="47"/>
      <c r="AD131" s="46"/>
      <c r="AE131" s="683"/>
      <c r="AF131" s="683"/>
      <c r="AG131" s="2"/>
    </row>
    <row r="132" spans="1:33" ht="15.75" customHeight="1">
      <c r="A132" s="687"/>
      <c r="B132" s="679"/>
      <c r="C132" s="681">
        <v>31</v>
      </c>
      <c r="D132" s="682" t="str">
        <f>DIRECC!A33</f>
        <v xml:space="preserve">Informes de gestión </v>
      </c>
      <c r="E132" s="678" t="str">
        <f>DIRECC!B33</f>
        <v>9. Plan Anticorrupción y de Atención al Ciudadano</v>
      </c>
      <c r="F132" s="681" t="str">
        <f>DIRECC!C33</f>
        <v>Implementar un plan de modernización y fortalecimiento institucional</v>
      </c>
      <c r="G132" s="678" t="str">
        <f>DIRECC!D33</f>
        <v>1.8. Implementación  de las políticas de gestión y desempeño institucional (MIPG).</v>
      </c>
      <c r="H132" s="681" t="str">
        <f>DIRECC!E33</f>
        <v>Direccionamiento Estratégico y Planeación</v>
      </c>
      <c r="I132" s="678" t="str">
        <f>DIRECC!F33</f>
        <v>2.1. Planeacion Institucional</v>
      </c>
      <c r="J132" s="681" t="str">
        <f>DIRECC!G33</f>
        <v>Número</v>
      </c>
      <c r="K132" s="681">
        <f>DIRECC!H33</f>
        <v>15</v>
      </c>
      <c r="L132" s="681" t="str">
        <f>DIRECC!I33</f>
        <v>Informes de gestión elaborados</v>
      </c>
      <c r="M132" s="678" t="str">
        <f>DIRECC!J33</f>
        <v>Eficacia</v>
      </c>
      <c r="N132" s="678" t="str">
        <f>DIRECC!K33</f>
        <v xml:space="preserve">Oficina Asesora de Planeación </v>
      </c>
      <c r="O132" s="46" t="s">
        <v>44</v>
      </c>
      <c r="P132" s="147">
        <f>DIRECC!M33</f>
        <v>2</v>
      </c>
      <c r="Q132" s="147">
        <f>DIRECC!N33</f>
        <v>1</v>
      </c>
      <c r="R132" s="147">
        <f>DIRECC!O33</f>
        <v>1</v>
      </c>
      <c r="S132" s="147">
        <f>DIRECC!P33</f>
        <v>1</v>
      </c>
      <c r="T132" s="147">
        <f>DIRECC!Q33</f>
        <v>1</v>
      </c>
      <c r="U132" s="147">
        <f>DIRECC!R33</f>
        <v>1</v>
      </c>
      <c r="V132" s="147">
        <f>DIRECC!S33</f>
        <v>3</v>
      </c>
      <c r="W132" s="147">
        <f>DIRECC!T33</f>
        <v>1</v>
      </c>
      <c r="X132" s="147">
        <f>DIRECC!U33</f>
        <v>1</v>
      </c>
      <c r="Y132" s="147">
        <f>DIRECC!V33</f>
        <v>1</v>
      </c>
      <c r="Z132" s="147">
        <f>DIRECC!W33</f>
        <v>1</v>
      </c>
      <c r="AA132" s="147">
        <f>DIRECC!X33</f>
        <v>1</v>
      </c>
      <c r="AB132" s="67">
        <f t="shared" ref="AB132:AB133" si="60">SUM(P132:AA132)</f>
        <v>15</v>
      </c>
      <c r="AC132" s="709">
        <f>DIRECC!Z33</f>
        <v>0.16</v>
      </c>
      <c r="AD132" s="710">
        <f>IF(OR(AB133=0,AC132=0),0,(AB133/AB132*AC132))</f>
        <v>0</v>
      </c>
      <c r="AE132" s="683"/>
      <c r="AF132" s="683"/>
      <c r="AG132" s="2"/>
    </row>
    <row r="133" spans="1:33" ht="15.75" customHeight="1">
      <c r="A133" s="687"/>
      <c r="B133" s="679"/>
      <c r="C133" s="679"/>
      <c r="D133" s="683"/>
      <c r="E133" s="679"/>
      <c r="F133" s="679"/>
      <c r="G133" s="679"/>
      <c r="H133" s="679"/>
      <c r="I133" s="679"/>
      <c r="J133" s="679"/>
      <c r="K133" s="679"/>
      <c r="L133" s="679"/>
      <c r="M133" s="679"/>
      <c r="N133" s="679"/>
      <c r="O133" s="124" t="s">
        <v>45</v>
      </c>
      <c r="P133" s="68">
        <f>DIRECC!M34</f>
        <v>0</v>
      </c>
      <c r="Q133" s="68">
        <f>DIRECC!N34</f>
        <v>0</v>
      </c>
      <c r="R133" s="68">
        <f>DIRECC!O34</f>
        <v>0</v>
      </c>
      <c r="S133" s="68">
        <f>DIRECC!P34</f>
        <v>0</v>
      </c>
      <c r="T133" s="68">
        <f>DIRECC!Q34</f>
        <v>0</v>
      </c>
      <c r="U133" s="68">
        <f>DIRECC!R34</f>
        <v>0</v>
      </c>
      <c r="V133" s="68">
        <f>DIRECC!S34</f>
        <v>0</v>
      </c>
      <c r="W133" s="68">
        <f>DIRECC!T34</f>
        <v>0</v>
      </c>
      <c r="X133" s="68">
        <f>DIRECC!U34</f>
        <v>0</v>
      </c>
      <c r="Y133" s="68">
        <f>DIRECC!V34</f>
        <v>0</v>
      </c>
      <c r="Z133" s="68">
        <f>DIRECC!W34</f>
        <v>0</v>
      </c>
      <c r="AA133" s="68">
        <f>DIRECC!X34</f>
        <v>0</v>
      </c>
      <c r="AB133" s="70">
        <f t="shared" si="60"/>
        <v>0</v>
      </c>
      <c r="AC133" s="680"/>
      <c r="AD133" s="684"/>
      <c r="AE133" s="683"/>
      <c r="AF133" s="683"/>
      <c r="AG133" s="2"/>
    </row>
    <row r="134" spans="1:33" ht="15.75" customHeight="1">
      <c r="A134" s="687"/>
      <c r="B134" s="679"/>
      <c r="C134" s="680"/>
      <c r="D134" s="684"/>
      <c r="E134" s="680"/>
      <c r="F134" s="680"/>
      <c r="G134" s="680"/>
      <c r="H134" s="680"/>
      <c r="I134" s="680"/>
      <c r="J134" s="680"/>
      <c r="K134" s="680"/>
      <c r="L134" s="680"/>
      <c r="M134" s="680"/>
      <c r="N134" s="680"/>
      <c r="O134" s="46" t="s">
        <v>79</v>
      </c>
      <c r="P134" s="53">
        <f t="shared" ref="P134:AB134" si="61">IF(OR(P132=0,P133=0),0,P133/P132)</f>
        <v>0</v>
      </c>
      <c r="Q134" s="53">
        <f t="shared" si="61"/>
        <v>0</v>
      </c>
      <c r="R134" s="53">
        <f t="shared" si="61"/>
        <v>0</v>
      </c>
      <c r="S134" s="53">
        <f t="shared" si="61"/>
        <v>0</v>
      </c>
      <c r="T134" s="53">
        <f t="shared" si="61"/>
        <v>0</v>
      </c>
      <c r="U134" s="53">
        <f t="shared" si="61"/>
        <v>0</v>
      </c>
      <c r="V134" s="53">
        <f t="shared" si="61"/>
        <v>0</v>
      </c>
      <c r="W134" s="53">
        <f t="shared" si="61"/>
        <v>0</v>
      </c>
      <c r="X134" s="53">
        <f t="shared" si="61"/>
        <v>0</v>
      </c>
      <c r="Y134" s="53">
        <f t="shared" si="61"/>
        <v>0</v>
      </c>
      <c r="Z134" s="53">
        <f t="shared" si="61"/>
        <v>0</v>
      </c>
      <c r="AA134" s="53">
        <f t="shared" si="61"/>
        <v>0</v>
      </c>
      <c r="AB134" s="53">
        <f t="shared" si="61"/>
        <v>0</v>
      </c>
      <c r="AC134" s="47"/>
      <c r="AD134" s="46"/>
      <c r="AE134" s="683"/>
      <c r="AF134" s="683"/>
      <c r="AG134" s="2"/>
    </row>
    <row r="135" spans="1:33" ht="15.75" customHeight="1">
      <c r="A135" s="687"/>
      <c r="B135" s="679"/>
      <c r="C135" s="681">
        <v>32</v>
      </c>
      <c r="D135" s="682" t="str">
        <f>DIRECC!A47</f>
        <v>MIPG implementado</v>
      </c>
      <c r="E135" s="681" t="str">
        <f>DIRECC!B47</f>
        <v>13. No aplica</v>
      </c>
      <c r="F135" s="681" t="str">
        <f>DIRECC!C47</f>
        <v xml:space="preserve">Implementar la modernización y el fortalecimiento  del IGAC </v>
      </c>
      <c r="G135" s="681" t="str">
        <f>DIRECC!D47</f>
        <v>Implementación  de las políticas de gestión y desempeño institucional (MIPG)</v>
      </c>
      <c r="H135" s="681" t="str">
        <f>DIRECC!E47</f>
        <v>Direccionamiento Estratégico y Planeación</v>
      </c>
      <c r="I135" s="681" t="str">
        <f>DIRECC!F47</f>
        <v xml:space="preserve">Fortalecimiento organizacional y simplificación de procesos </v>
      </c>
      <c r="J135" s="681" t="str">
        <f>DIRECC!G47</f>
        <v>Número</v>
      </c>
      <c r="K135" s="681">
        <f>DIRECC!H47</f>
        <v>82.2</v>
      </c>
      <c r="L135" s="681" t="str">
        <f>DIRECC!I47</f>
        <v>Indice de desempeño institucional</v>
      </c>
      <c r="M135" s="681" t="str">
        <f>DIRECC!J47</f>
        <v>Producto</v>
      </c>
      <c r="N135" s="678" t="str">
        <f>DIRECC!K47</f>
        <v xml:space="preserve">Oficina Asesora de Planeación </v>
      </c>
      <c r="O135" s="46" t="s">
        <v>44</v>
      </c>
      <c r="P135" s="47">
        <f>DIRECC!M47</f>
        <v>0</v>
      </c>
      <c r="Q135" s="47">
        <f>DIRECC!N47</f>
        <v>0</v>
      </c>
      <c r="R135" s="47">
        <f>DIRECC!O47</f>
        <v>0</v>
      </c>
      <c r="S135" s="47">
        <f>DIRECC!P47</f>
        <v>0.03</v>
      </c>
      <c r="T135" s="47">
        <f>DIRECC!Q47</f>
        <v>0.17</v>
      </c>
      <c r="U135" s="47">
        <f>DIRECC!R47</f>
        <v>0.22000000000000003</v>
      </c>
      <c r="V135" s="47">
        <f>DIRECC!S47</f>
        <v>0.41333333333333333</v>
      </c>
      <c r="W135" s="47">
        <f>DIRECC!T47</f>
        <v>0</v>
      </c>
      <c r="X135" s="47">
        <f>DIRECC!U47</f>
        <v>8.3333333333333343E-2</v>
      </c>
      <c r="Y135" s="47">
        <f>DIRECC!V47</f>
        <v>0</v>
      </c>
      <c r="Z135" s="47">
        <f>DIRECC!W47</f>
        <v>3.3333333333333333E-2</v>
      </c>
      <c r="AA135" s="47">
        <f>DIRECC!X47</f>
        <v>0.05</v>
      </c>
      <c r="AB135" s="41">
        <f t="shared" ref="AB135:AB136" si="62">SUM(P135:AA135)</f>
        <v>1</v>
      </c>
      <c r="AC135" s="709">
        <f>DIRECC!Z47</f>
        <v>0.16</v>
      </c>
      <c r="AD135" s="710">
        <f>IF(OR(AB136=0,AC135=0),0,(AB136/AB135*AC135))</f>
        <v>0</v>
      </c>
      <c r="AE135" s="683"/>
      <c r="AF135" s="683"/>
      <c r="AG135" s="2"/>
    </row>
    <row r="136" spans="1:33" ht="15.75" customHeight="1">
      <c r="A136" s="687"/>
      <c r="B136" s="679"/>
      <c r="C136" s="679"/>
      <c r="D136" s="683"/>
      <c r="E136" s="679"/>
      <c r="F136" s="679"/>
      <c r="G136" s="679"/>
      <c r="H136" s="679"/>
      <c r="I136" s="679"/>
      <c r="J136" s="679"/>
      <c r="K136" s="679"/>
      <c r="L136" s="679"/>
      <c r="M136" s="679"/>
      <c r="N136" s="679"/>
      <c r="O136" s="124" t="s">
        <v>45</v>
      </c>
      <c r="P136" s="51">
        <f>DIRECC!M48</f>
        <v>0</v>
      </c>
      <c r="Q136" s="51">
        <f>DIRECC!N48</f>
        <v>0</v>
      </c>
      <c r="R136" s="51">
        <f>DIRECC!O48</f>
        <v>0</v>
      </c>
      <c r="S136" s="51">
        <f>DIRECC!P48</f>
        <v>0</v>
      </c>
      <c r="T136" s="51">
        <f>DIRECC!Q48</f>
        <v>0</v>
      </c>
      <c r="U136" s="51">
        <f>DIRECC!R48</f>
        <v>0</v>
      </c>
      <c r="V136" s="51">
        <f>DIRECC!S48</f>
        <v>0</v>
      </c>
      <c r="W136" s="51">
        <f>DIRECC!T48</f>
        <v>0</v>
      </c>
      <c r="X136" s="51">
        <f>DIRECC!U48</f>
        <v>0</v>
      </c>
      <c r="Y136" s="51">
        <f>DIRECC!V48</f>
        <v>0</v>
      </c>
      <c r="Z136" s="51">
        <f>DIRECC!W48</f>
        <v>0</v>
      </c>
      <c r="AA136" s="51">
        <f>DIRECC!X48</f>
        <v>0</v>
      </c>
      <c r="AB136" s="52">
        <f t="shared" si="62"/>
        <v>0</v>
      </c>
      <c r="AC136" s="680"/>
      <c r="AD136" s="684"/>
      <c r="AE136" s="683"/>
      <c r="AF136" s="683"/>
      <c r="AG136" s="2"/>
    </row>
    <row r="137" spans="1:33" ht="15.75" customHeight="1">
      <c r="A137" s="688"/>
      <c r="B137" s="680"/>
      <c r="C137" s="680"/>
      <c r="D137" s="684"/>
      <c r="E137" s="680"/>
      <c r="F137" s="680"/>
      <c r="G137" s="680"/>
      <c r="H137" s="680"/>
      <c r="I137" s="680"/>
      <c r="J137" s="680"/>
      <c r="K137" s="680"/>
      <c r="L137" s="680"/>
      <c r="M137" s="680"/>
      <c r="N137" s="680"/>
      <c r="O137" s="46" t="s">
        <v>79</v>
      </c>
      <c r="P137" s="53">
        <f t="shared" ref="P137:AB137" si="63">IF(OR(P135=0,P136=0),0,P136/P135)</f>
        <v>0</v>
      </c>
      <c r="Q137" s="53">
        <f t="shared" si="63"/>
        <v>0</v>
      </c>
      <c r="R137" s="53">
        <f t="shared" si="63"/>
        <v>0</v>
      </c>
      <c r="S137" s="53">
        <f t="shared" si="63"/>
        <v>0</v>
      </c>
      <c r="T137" s="53">
        <f t="shared" si="63"/>
        <v>0</v>
      </c>
      <c r="U137" s="53">
        <f t="shared" si="63"/>
        <v>0</v>
      </c>
      <c r="V137" s="53">
        <f t="shared" si="63"/>
        <v>0</v>
      </c>
      <c r="W137" s="53">
        <f t="shared" si="63"/>
        <v>0</v>
      </c>
      <c r="X137" s="53">
        <f t="shared" si="63"/>
        <v>0</v>
      </c>
      <c r="Y137" s="53">
        <f t="shared" si="63"/>
        <v>0</v>
      </c>
      <c r="Z137" s="53">
        <f t="shared" si="63"/>
        <v>0</v>
      </c>
      <c r="AA137" s="53">
        <f t="shared" si="63"/>
        <v>0</v>
      </c>
      <c r="AB137" s="53">
        <f t="shared" si="63"/>
        <v>0</v>
      </c>
      <c r="AC137" s="47"/>
      <c r="AD137" s="46"/>
      <c r="AE137" s="684"/>
      <c r="AF137" s="684"/>
      <c r="AG137" s="2"/>
    </row>
    <row r="138" spans="1:33" ht="15.75" customHeight="1">
      <c r="A138" s="37" t="s">
        <v>8</v>
      </c>
      <c r="B138" s="38" t="s">
        <v>46</v>
      </c>
      <c r="C138" s="38" t="s">
        <v>47</v>
      </c>
      <c r="D138" s="39" t="s">
        <v>10</v>
      </c>
      <c r="E138" s="148" t="s">
        <v>11</v>
      </c>
      <c r="F138" s="38" t="s">
        <v>12</v>
      </c>
      <c r="G138" s="38" t="s">
        <v>13</v>
      </c>
      <c r="H138" s="38" t="s">
        <v>14</v>
      </c>
      <c r="I138" s="38" t="s">
        <v>15</v>
      </c>
      <c r="J138" s="38" t="s">
        <v>16</v>
      </c>
      <c r="K138" s="38" t="s">
        <v>17</v>
      </c>
      <c r="L138" s="38" t="s">
        <v>18</v>
      </c>
      <c r="M138" s="38" t="s">
        <v>19</v>
      </c>
      <c r="N138" s="38" t="s">
        <v>20</v>
      </c>
      <c r="O138" s="38" t="s">
        <v>48</v>
      </c>
      <c r="P138" s="38" t="s">
        <v>49</v>
      </c>
      <c r="Q138" s="41" t="s">
        <v>50</v>
      </c>
      <c r="R138" s="38" t="s">
        <v>51</v>
      </c>
      <c r="S138" s="38" t="s">
        <v>52</v>
      </c>
      <c r="T138" s="38" t="s">
        <v>53</v>
      </c>
      <c r="U138" s="38" t="s">
        <v>54</v>
      </c>
      <c r="V138" s="38" t="s">
        <v>55</v>
      </c>
      <c r="W138" s="38" t="s">
        <v>56</v>
      </c>
      <c r="X138" s="38" t="s">
        <v>57</v>
      </c>
      <c r="Y138" s="38" t="s">
        <v>58</v>
      </c>
      <c r="Z138" s="38" t="s">
        <v>59</v>
      </c>
      <c r="AA138" s="38" t="s">
        <v>60</v>
      </c>
      <c r="AB138" s="38" t="s">
        <v>61</v>
      </c>
      <c r="AC138" s="41" t="s">
        <v>46</v>
      </c>
      <c r="AD138" s="43" t="s">
        <v>62</v>
      </c>
      <c r="AE138" s="43" t="s">
        <v>63</v>
      </c>
      <c r="AF138" s="44" t="s">
        <v>64</v>
      </c>
      <c r="AG138" s="2"/>
    </row>
    <row r="139" spans="1:33" ht="15.75" customHeight="1">
      <c r="A139" s="702" t="str">
        <f>+REGULA!C4</f>
        <v>REGULACIÓN</v>
      </c>
      <c r="B139" s="703">
        <f>+REGULA!AA4</f>
        <v>5.04E-2</v>
      </c>
      <c r="C139" s="681"/>
      <c r="D139" s="697"/>
      <c r="E139" s="686"/>
      <c r="F139" s="686"/>
      <c r="G139" s="686"/>
      <c r="H139" s="686"/>
      <c r="I139" s="686"/>
      <c r="J139" s="686"/>
      <c r="K139" s="686"/>
      <c r="L139" s="686"/>
      <c r="M139" s="686"/>
      <c r="N139" s="686"/>
      <c r="O139" s="46" t="s">
        <v>44</v>
      </c>
      <c r="P139" s="47">
        <f>DIRECC!M51</f>
        <v>0</v>
      </c>
      <c r="Q139" s="47">
        <f>DIRECC!N51</f>
        <v>0</v>
      </c>
      <c r="R139" s="47">
        <f>DIRECC!O51</f>
        <v>0</v>
      </c>
      <c r="S139" s="47">
        <f>DIRECC!P51</f>
        <v>0</v>
      </c>
      <c r="T139" s="47">
        <f>DIRECC!Q51</f>
        <v>0</v>
      </c>
      <c r="U139" s="47">
        <f>DIRECC!R51</f>
        <v>0</v>
      </c>
      <c r="V139" s="47">
        <f>DIRECC!S51</f>
        <v>0</v>
      </c>
      <c r="W139" s="47">
        <f>DIRECC!T51</f>
        <v>0</v>
      </c>
      <c r="X139" s="47">
        <f>DIRECC!U51</f>
        <v>0</v>
      </c>
      <c r="Y139" s="47">
        <f>DIRECC!V51</f>
        <v>0</v>
      </c>
      <c r="Z139" s="47">
        <f>DIRECC!W51</f>
        <v>0</v>
      </c>
      <c r="AA139" s="47">
        <f>DIRECC!X51</f>
        <v>0</v>
      </c>
      <c r="AB139" s="41">
        <f t="shared" ref="AB139:AB140" si="64">SUM(P139:AA139)</f>
        <v>0</v>
      </c>
      <c r="AC139" s="709">
        <f>DIRECC!Z51</f>
        <v>0</v>
      </c>
      <c r="AD139" s="710">
        <f>IF(OR(AB140=0,AC139=0),0,(AB140/AB139*AC139))</f>
        <v>0</v>
      </c>
      <c r="AE139" s="685">
        <f>+AD139</f>
        <v>0</v>
      </c>
      <c r="AF139" s="712">
        <f>AE139*B139</f>
        <v>0</v>
      </c>
      <c r="AG139" s="2"/>
    </row>
    <row r="140" spans="1:33" ht="15.75" customHeight="1">
      <c r="A140" s="687"/>
      <c r="B140" s="683"/>
      <c r="C140" s="679"/>
      <c r="D140" s="687"/>
      <c r="E140" s="687"/>
      <c r="F140" s="687"/>
      <c r="G140" s="687"/>
      <c r="H140" s="687"/>
      <c r="I140" s="687"/>
      <c r="J140" s="687"/>
      <c r="K140" s="687"/>
      <c r="L140" s="687"/>
      <c r="M140" s="687"/>
      <c r="N140" s="687"/>
      <c r="O140" s="124" t="s">
        <v>45</v>
      </c>
      <c r="P140" s="51">
        <f>DIRECC!M52</f>
        <v>0</v>
      </c>
      <c r="Q140" s="51">
        <f>DIRECC!N52</f>
        <v>0</v>
      </c>
      <c r="R140" s="51">
        <f>DIRECC!O52</f>
        <v>0</v>
      </c>
      <c r="S140" s="51">
        <f>DIRECC!P52</f>
        <v>0</v>
      </c>
      <c r="T140" s="51">
        <f>DIRECC!Q52</f>
        <v>0</v>
      </c>
      <c r="U140" s="51">
        <f>DIRECC!R52</f>
        <v>0</v>
      </c>
      <c r="V140" s="51">
        <f>DIRECC!S52</f>
        <v>1</v>
      </c>
      <c r="W140" s="51">
        <f>DIRECC!T52</f>
        <v>0</v>
      </c>
      <c r="X140" s="51">
        <f>DIRECC!U52</f>
        <v>0</v>
      </c>
      <c r="Y140" s="51">
        <f>DIRECC!V52</f>
        <v>0</v>
      </c>
      <c r="Z140" s="51">
        <f>DIRECC!W52</f>
        <v>0</v>
      </c>
      <c r="AA140" s="51">
        <f>DIRECC!X52</f>
        <v>0</v>
      </c>
      <c r="AB140" s="52">
        <f t="shared" si="64"/>
        <v>1</v>
      </c>
      <c r="AC140" s="680"/>
      <c r="AD140" s="684"/>
      <c r="AE140" s="679"/>
      <c r="AF140" s="683"/>
      <c r="AG140" s="2"/>
    </row>
    <row r="141" spans="1:33" ht="15.75" customHeight="1">
      <c r="A141" s="688"/>
      <c r="B141" s="684"/>
      <c r="C141" s="680"/>
      <c r="D141" s="688"/>
      <c r="E141" s="688"/>
      <c r="F141" s="688"/>
      <c r="G141" s="688"/>
      <c r="H141" s="688"/>
      <c r="I141" s="688"/>
      <c r="J141" s="688"/>
      <c r="K141" s="688"/>
      <c r="L141" s="688"/>
      <c r="M141" s="688"/>
      <c r="N141" s="688"/>
      <c r="O141" s="46" t="s">
        <v>79</v>
      </c>
      <c r="P141" s="53">
        <f t="shared" ref="P141:AB141" si="65">IF(OR(P139=0,P140=0),0,P140/P139)</f>
        <v>0</v>
      </c>
      <c r="Q141" s="53">
        <f t="shared" si="65"/>
        <v>0</v>
      </c>
      <c r="R141" s="53">
        <f t="shared" si="65"/>
        <v>0</v>
      </c>
      <c r="S141" s="53">
        <f t="shared" si="65"/>
        <v>0</v>
      </c>
      <c r="T141" s="53">
        <f t="shared" si="65"/>
        <v>0</v>
      </c>
      <c r="U141" s="53">
        <f t="shared" si="65"/>
        <v>0</v>
      </c>
      <c r="V141" s="53">
        <f t="shared" si="65"/>
        <v>0</v>
      </c>
      <c r="W141" s="53">
        <f t="shared" si="65"/>
        <v>0</v>
      </c>
      <c r="X141" s="53">
        <f t="shared" si="65"/>
        <v>0</v>
      </c>
      <c r="Y141" s="53">
        <f t="shared" si="65"/>
        <v>0</v>
      </c>
      <c r="Z141" s="53">
        <f t="shared" si="65"/>
        <v>0</v>
      </c>
      <c r="AA141" s="53">
        <f t="shared" si="65"/>
        <v>0</v>
      </c>
      <c r="AB141" s="53">
        <f t="shared" si="65"/>
        <v>0</v>
      </c>
      <c r="AC141" s="47"/>
      <c r="AD141" s="46"/>
      <c r="AE141" s="680"/>
      <c r="AF141" s="684"/>
      <c r="AG141" s="2"/>
    </row>
    <row r="142" spans="1:33" ht="15.75" customHeight="1">
      <c r="A142" s="37" t="s">
        <v>8</v>
      </c>
      <c r="B142" s="38" t="s">
        <v>46</v>
      </c>
      <c r="C142" s="38" t="s">
        <v>47</v>
      </c>
      <c r="D142" s="39" t="s">
        <v>10</v>
      </c>
      <c r="E142" s="38" t="s">
        <v>11</v>
      </c>
      <c r="F142" s="38" t="s">
        <v>12</v>
      </c>
      <c r="G142" s="38" t="s">
        <v>13</v>
      </c>
      <c r="H142" s="38" t="s">
        <v>14</v>
      </c>
      <c r="I142" s="38" t="s">
        <v>15</v>
      </c>
      <c r="J142" s="38" t="s">
        <v>16</v>
      </c>
      <c r="K142" s="38" t="s">
        <v>17</v>
      </c>
      <c r="L142" s="38" t="s">
        <v>18</v>
      </c>
      <c r="M142" s="38" t="s">
        <v>19</v>
      </c>
      <c r="N142" s="38" t="s">
        <v>20</v>
      </c>
      <c r="O142" s="38" t="s">
        <v>48</v>
      </c>
      <c r="P142" s="38" t="s">
        <v>49</v>
      </c>
      <c r="Q142" s="41" t="s">
        <v>50</v>
      </c>
      <c r="R142" s="38" t="s">
        <v>51</v>
      </c>
      <c r="S142" s="38" t="s">
        <v>52</v>
      </c>
      <c r="T142" s="38" t="s">
        <v>53</v>
      </c>
      <c r="U142" s="38" t="s">
        <v>54</v>
      </c>
      <c r="V142" s="38" t="s">
        <v>55</v>
      </c>
      <c r="W142" s="38" t="s">
        <v>56</v>
      </c>
      <c r="X142" s="38" t="s">
        <v>57</v>
      </c>
      <c r="Y142" s="38" t="s">
        <v>58</v>
      </c>
      <c r="Z142" s="38" t="s">
        <v>59</v>
      </c>
      <c r="AA142" s="38" t="s">
        <v>60</v>
      </c>
      <c r="AB142" s="38" t="s">
        <v>61</v>
      </c>
      <c r="AC142" s="41" t="s">
        <v>46</v>
      </c>
      <c r="AD142" s="43" t="s">
        <v>62</v>
      </c>
      <c r="AE142" s="43" t="s">
        <v>63</v>
      </c>
      <c r="AF142" s="44" t="s">
        <v>64</v>
      </c>
      <c r="AG142" s="2"/>
    </row>
    <row r="143" spans="1:33" ht="19.5" customHeight="1">
      <c r="A143" s="692" t="str">
        <f>TECNOL!C4</f>
        <v>GESTIÓN DE TECNOLOGÍAS DE LA INFORMACIÓN</v>
      </c>
      <c r="B143" s="685">
        <f>TECNOL!AA4</f>
        <v>5.9200000000000003E-2</v>
      </c>
      <c r="C143" s="681">
        <v>33</v>
      </c>
      <c r="D143" s="682" t="str">
        <f>TECNOL!A9</f>
        <v>Servicios tecnológicos</v>
      </c>
      <c r="E143" s="678" t="str">
        <f>TECNOL!B9</f>
        <v>10. Plan Estratégico de Tecnologías de la Información y las Comunicaciones PETI</v>
      </c>
      <c r="F143" s="681" t="str">
        <f>TECNOL!C9</f>
        <v>Implementar un plan de modernización y fortalecimiento institucional</v>
      </c>
      <c r="G143" s="681" t="str">
        <f>TECNOL!D9</f>
        <v>1.2. Fortalecimiento del ecosistema digital para la gestión misional de la Entidad.</v>
      </c>
      <c r="H143" s="681" t="str">
        <f>TECNOL!E9</f>
        <v>Gestión con Valores para Resultados</v>
      </c>
      <c r="I143" s="681" t="str">
        <f>TECNOL!F9</f>
        <v>3.11. Gobierno Digital, antes Gobierno en Línea</v>
      </c>
      <c r="J143" s="681" t="str">
        <f>TECNOL!G9</f>
        <v>Porcentaje</v>
      </c>
      <c r="K143" s="681">
        <f>TECNOL!H9</f>
        <v>100</v>
      </c>
      <c r="L143" s="681" t="str">
        <f>TECNOL!I9</f>
        <v>índice de capacidad en la prestación de servicios de tecnología.</v>
      </c>
      <c r="M143" s="681" t="str">
        <f>TECNOL!J9</f>
        <v>Eficacia</v>
      </c>
      <c r="N143" s="681" t="str">
        <f>TECNOL!K9</f>
        <v>OIT</v>
      </c>
      <c r="O143" s="46" t="s">
        <v>44</v>
      </c>
      <c r="P143" s="47">
        <f>TECNOL!M9</f>
        <v>0</v>
      </c>
      <c r="Q143" s="47">
        <f>TECNOL!N9</f>
        <v>0</v>
      </c>
      <c r="R143" s="47">
        <f>TECNOL!O9</f>
        <v>0.26500000000000001</v>
      </c>
      <c r="S143" s="47">
        <f>TECNOL!P9</f>
        <v>0.11000000000000001</v>
      </c>
      <c r="T143" s="47">
        <f>TECNOL!Q9</f>
        <v>0.12000000000000002</v>
      </c>
      <c r="U143" s="47">
        <f>TECNOL!R9</f>
        <v>0.12500000000000003</v>
      </c>
      <c r="V143" s="47">
        <f>TECNOL!S9</f>
        <v>8.0000000000000016E-2</v>
      </c>
      <c r="W143" s="47">
        <f>TECNOL!T9</f>
        <v>6.0000000000000005E-2</v>
      </c>
      <c r="X143" s="47">
        <f>TECNOL!U9</f>
        <v>5.5000000000000007E-2</v>
      </c>
      <c r="Y143" s="47">
        <f>TECNOL!V9</f>
        <v>9.5000000000000001E-2</v>
      </c>
      <c r="Z143" s="47">
        <f>TECNOL!W9</f>
        <v>4.5000000000000005E-2</v>
      </c>
      <c r="AA143" s="47">
        <f>TECNOL!X9</f>
        <v>4.5000000000000005E-2</v>
      </c>
      <c r="AB143" s="41">
        <f t="shared" ref="AB143:AB144" si="66">SUM(P143:AA143)</f>
        <v>1</v>
      </c>
      <c r="AC143" s="709">
        <f>TECNOL!Z9</f>
        <v>0.5</v>
      </c>
      <c r="AD143" s="710">
        <f>IF(OR(AB144=0,AC143=0),0,(AB144/AB143*AC143))</f>
        <v>0</v>
      </c>
      <c r="AE143" s="711">
        <f>SUM(AD143:AD148)</f>
        <v>0</v>
      </c>
      <c r="AF143" s="712">
        <f>AE143*B143</f>
        <v>0</v>
      </c>
      <c r="AG143" s="2"/>
    </row>
    <row r="144" spans="1:33" ht="19.5" customHeight="1">
      <c r="A144" s="687"/>
      <c r="B144" s="679"/>
      <c r="C144" s="679"/>
      <c r="D144" s="683"/>
      <c r="E144" s="679"/>
      <c r="F144" s="679"/>
      <c r="G144" s="679"/>
      <c r="H144" s="679"/>
      <c r="I144" s="679"/>
      <c r="J144" s="679"/>
      <c r="K144" s="679"/>
      <c r="L144" s="679"/>
      <c r="M144" s="679"/>
      <c r="N144" s="679"/>
      <c r="O144" s="124" t="s">
        <v>45</v>
      </c>
      <c r="P144" s="51">
        <f>TECNOL!M10</f>
        <v>0</v>
      </c>
      <c r="Q144" s="51">
        <f>TECNOL!N10</f>
        <v>0</v>
      </c>
      <c r="R144" s="51">
        <f>TECNOL!O10</f>
        <v>0</v>
      </c>
      <c r="S144" s="51">
        <f>TECNOL!P10</f>
        <v>0</v>
      </c>
      <c r="T144" s="51">
        <f>TECNOL!Q10</f>
        <v>0</v>
      </c>
      <c r="U144" s="51">
        <f>TECNOL!R10</f>
        <v>0</v>
      </c>
      <c r="V144" s="51">
        <f>TECNOL!S10</f>
        <v>0</v>
      </c>
      <c r="W144" s="51">
        <f>TECNOL!T10</f>
        <v>0</v>
      </c>
      <c r="X144" s="51">
        <f>TECNOL!U10</f>
        <v>0</v>
      </c>
      <c r="Y144" s="51">
        <f>TECNOL!V10</f>
        <v>0</v>
      </c>
      <c r="Z144" s="51">
        <f>TECNOL!W10</f>
        <v>0</v>
      </c>
      <c r="AA144" s="51">
        <f>TECNOL!X10</f>
        <v>0</v>
      </c>
      <c r="AB144" s="52">
        <f t="shared" si="66"/>
        <v>0</v>
      </c>
      <c r="AC144" s="680"/>
      <c r="AD144" s="684"/>
      <c r="AE144" s="683"/>
      <c r="AF144" s="683"/>
      <c r="AG144" s="2"/>
    </row>
    <row r="145" spans="1:33" ht="15.75" customHeight="1">
      <c r="A145" s="687"/>
      <c r="B145" s="679"/>
      <c r="C145" s="680"/>
      <c r="D145" s="684"/>
      <c r="E145" s="680"/>
      <c r="F145" s="680"/>
      <c r="G145" s="680"/>
      <c r="H145" s="680"/>
      <c r="I145" s="680"/>
      <c r="J145" s="680"/>
      <c r="K145" s="680"/>
      <c r="L145" s="680"/>
      <c r="M145" s="680"/>
      <c r="N145" s="680"/>
      <c r="O145" s="46" t="s">
        <v>79</v>
      </c>
      <c r="P145" s="53">
        <f t="shared" ref="P145:AB145" si="67">IF(OR(P143=0,P144=0),0,P144/P143)</f>
        <v>0</v>
      </c>
      <c r="Q145" s="53">
        <f t="shared" si="67"/>
        <v>0</v>
      </c>
      <c r="R145" s="53">
        <f t="shared" si="67"/>
        <v>0</v>
      </c>
      <c r="S145" s="53">
        <f t="shared" si="67"/>
        <v>0</v>
      </c>
      <c r="T145" s="53">
        <f t="shared" si="67"/>
        <v>0</v>
      </c>
      <c r="U145" s="53">
        <f t="shared" si="67"/>
        <v>0</v>
      </c>
      <c r="V145" s="53">
        <f t="shared" si="67"/>
        <v>0</v>
      </c>
      <c r="W145" s="53">
        <f t="shared" si="67"/>
        <v>0</v>
      </c>
      <c r="X145" s="53">
        <f t="shared" si="67"/>
        <v>0</v>
      </c>
      <c r="Y145" s="53">
        <f t="shared" si="67"/>
        <v>0</v>
      </c>
      <c r="Z145" s="53">
        <f t="shared" si="67"/>
        <v>0</v>
      </c>
      <c r="AA145" s="53">
        <f t="shared" si="67"/>
        <v>0</v>
      </c>
      <c r="AB145" s="53">
        <f t="shared" si="67"/>
        <v>0</v>
      </c>
      <c r="AC145" s="47"/>
      <c r="AD145" s="46"/>
      <c r="AE145" s="683"/>
      <c r="AF145" s="683"/>
      <c r="AG145" s="2"/>
    </row>
    <row r="146" spans="1:33" ht="17.25" customHeight="1">
      <c r="A146" s="687"/>
      <c r="B146" s="679"/>
      <c r="C146" s="681">
        <v>34</v>
      </c>
      <c r="D146" s="682" t="str">
        <f>TECNOL!A39</f>
        <v>Fortalecimiento tecnológico para la implementación del SINIC/RMD</v>
      </c>
      <c r="E146" s="678" t="str">
        <f>TECNOL!B39</f>
        <v>10. Plan Estratégico de Tecnologías de la Información y las Comunicaciones PETI</v>
      </c>
      <c r="F146" s="678" t="str">
        <f>TECNOL!C39</f>
        <v>Implementar un plan de modernización y fortalecimiento institucional</v>
      </c>
      <c r="G146" s="678" t="str">
        <f>TECNOL!D39</f>
        <v>1.2. Fortalecimiento del ecosistema digital para la gestión misional de la Entidad.</v>
      </c>
      <c r="H146" s="678" t="str">
        <f>TECNOL!E39</f>
        <v>Gestión con Valores para Resultados</v>
      </c>
      <c r="I146" s="678" t="str">
        <f>TECNOL!F39</f>
        <v>3.11. Gobierno Digital, antes Gobierno en Línea</v>
      </c>
      <c r="J146" s="678" t="str">
        <f>TECNOL!G39</f>
        <v>Porcentaje</v>
      </c>
      <c r="K146" s="678">
        <f>TECNOL!H39</f>
        <v>1</v>
      </c>
      <c r="L146" s="678" t="str">
        <f>TECNOL!I39</f>
        <v>Porcentaje implementación SINIC</v>
      </c>
      <c r="M146" s="678" t="str">
        <f>TECNOL!J39</f>
        <v>Eficacia</v>
      </c>
      <c r="N146" s="678" t="str">
        <f>TECNOL!K39</f>
        <v>OIT</v>
      </c>
      <c r="O146" s="46" t="s">
        <v>44</v>
      </c>
      <c r="P146" s="65">
        <f>TECNOL!M39</f>
        <v>0</v>
      </c>
      <c r="Q146" s="65">
        <f>TECNOL!N39</f>
        <v>0</v>
      </c>
      <c r="R146" s="65">
        <f>TECNOL!O39</f>
        <v>0</v>
      </c>
      <c r="S146" s="65">
        <f>TECNOL!P39</f>
        <v>9.4999999999999987E-2</v>
      </c>
      <c r="T146" s="65">
        <f>TECNOL!Q39</f>
        <v>0.18125000000000005</v>
      </c>
      <c r="U146" s="65">
        <f>TECNOL!R39</f>
        <v>0.10875000000000001</v>
      </c>
      <c r="V146" s="65">
        <f>TECNOL!S39</f>
        <v>0.105</v>
      </c>
      <c r="W146" s="65">
        <f>TECNOL!T39</f>
        <v>0.25500000000000006</v>
      </c>
      <c r="X146" s="65">
        <f>TECNOL!U39</f>
        <v>0.17</v>
      </c>
      <c r="Y146" s="65">
        <f>TECNOL!V39</f>
        <v>0.02</v>
      </c>
      <c r="Z146" s="65">
        <f>TECNOL!W39</f>
        <v>5.7500000000000002E-2</v>
      </c>
      <c r="AA146" s="65">
        <f>TECNOL!X39</f>
        <v>7.4999999999999997E-3</v>
      </c>
      <c r="AB146" s="41">
        <f t="shared" ref="AB146:AB147" si="68">SUM(P146:AA146)</f>
        <v>1.0000000000000002</v>
      </c>
      <c r="AC146" s="709">
        <f>TECNOL!Z39</f>
        <v>0.5</v>
      </c>
      <c r="AD146" s="710">
        <f>IF(OR(AB147=0,AC146=0),0,(AB147/AB146*AC146))</f>
        <v>0</v>
      </c>
      <c r="AE146" s="683"/>
      <c r="AF146" s="683"/>
      <c r="AG146" s="2"/>
    </row>
    <row r="147" spans="1:33" ht="17.25" customHeight="1">
      <c r="A147" s="687"/>
      <c r="B147" s="679"/>
      <c r="C147" s="679"/>
      <c r="D147" s="683"/>
      <c r="E147" s="679"/>
      <c r="F147" s="679"/>
      <c r="G147" s="679"/>
      <c r="H147" s="679"/>
      <c r="I147" s="679"/>
      <c r="J147" s="679"/>
      <c r="K147" s="679"/>
      <c r="L147" s="679"/>
      <c r="M147" s="679"/>
      <c r="N147" s="679"/>
      <c r="O147" s="50" t="s">
        <v>45</v>
      </c>
      <c r="P147" s="51">
        <f>TECNOL!M40</f>
        <v>0</v>
      </c>
      <c r="Q147" s="51">
        <f>TECNOL!N40</f>
        <v>0</v>
      </c>
      <c r="R147" s="51">
        <f>TECNOL!O40</f>
        <v>0</v>
      </c>
      <c r="S147" s="51">
        <f>TECNOL!P40</f>
        <v>0</v>
      </c>
      <c r="T147" s="51">
        <f>TECNOL!Q40</f>
        <v>0</v>
      </c>
      <c r="U147" s="51">
        <f>TECNOL!R40</f>
        <v>0</v>
      </c>
      <c r="V147" s="51">
        <f>TECNOL!S40</f>
        <v>0</v>
      </c>
      <c r="W147" s="51">
        <f>TECNOL!T40</f>
        <v>0</v>
      </c>
      <c r="X147" s="51">
        <f>TECNOL!U40</f>
        <v>0</v>
      </c>
      <c r="Y147" s="51">
        <f>TECNOL!V40</f>
        <v>0</v>
      </c>
      <c r="Z147" s="51">
        <f>TECNOL!W40</f>
        <v>0</v>
      </c>
      <c r="AA147" s="51">
        <f>TECNOL!X40</f>
        <v>0</v>
      </c>
      <c r="AB147" s="52">
        <f t="shared" si="68"/>
        <v>0</v>
      </c>
      <c r="AC147" s="680"/>
      <c r="AD147" s="684"/>
      <c r="AE147" s="683"/>
      <c r="AF147" s="683"/>
      <c r="AG147" s="2"/>
    </row>
    <row r="148" spans="1:33" ht="15.75" customHeight="1">
      <c r="A148" s="688"/>
      <c r="B148" s="680"/>
      <c r="C148" s="680"/>
      <c r="D148" s="684"/>
      <c r="E148" s="680"/>
      <c r="F148" s="680"/>
      <c r="G148" s="680"/>
      <c r="H148" s="680"/>
      <c r="I148" s="680"/>
      <c r="J148" s="680"/>
      <c r="K148" s="680"/>
      <c r="L148" s="680"/>
      <c r="M148" s="680"/>
      <c r="N148" s="680"/>
      <c r="O148" s="46" t="s">
        <v>79</v>
      </c>
      <c r="P148" s="53">
        <f t="shared" ref="P148:AB148" si="69">IF(OR(P146=0,P147=0),0,P147/P146)</f>
        <v>0</v>
      </c>
      <c r="Q148" s="53">
        <f t="shared" si="69"/>
        <v>0</v>
      </c>
      <c r="R148" s="53">
        <f t="shared" si="69"/>
        <v>0</v>
      </c>
      <c r="S148" s="53">
        <f t="shared" si="69"/>
        <v>0</v>
      </c>
      <c r="T148" s="53">
        <f t="shared" si="69"/>
        <v>0</v>
      </c>
      <c r="U148" s="53">
        <f t="shared" si="69"/>
        <v>0</v>
      </c>
      <c r="V148" s="53">
        <f t="shared" si="69"/>
        <v>0</v>
      </c>
      <c r="W148" s="53">
        <f t="shared" si="69"/>
        <v>0</v>
      </c>
      <c r="X148" s="53">
        <f t="shared" si="69"/>
        <v>0</v>
      </c>
      <c r="Y148" s="53">
        <f t="shared" si="69"/>
        <v>0</v>
      </c>
      <c r="Z148" s="53">
        <f t="shared" si="69"/>
        <v>0</v>
      </c>
      <c r="AA148" s="53">
        <f t="shared" si="69"/>
        <v>0</v>
      </c>
      <c r="AB148" s="53">
        <f t="shared" si="69"/>
        <v>0</v>
      </c>
      <c r="AC148" s="47"/>
      <c r="AD148" s="46"/>
      <c r="AE148" s="684"/>
      <c r="AF148" s="684"/>
      <c r="AG148" s="2"/>
    </row>
    <row r="149" spans="1:33" ht="15.75" customHeight="1">
      <c r="A149" s="37" t="s">
        <v>8</v>
      </c>
      <c r="B149" s="38" t="s">
        <v>46</v>
      </c>
      <c r="C149" s="38" t="s">
        <v>47</v>
      </c>
      <c r="D149" s="39" t="s">
        <v>10</v>
      </c>
      <c r="E149" s="38" t="s">
        <v>11</v>
      </c>
      <c r="F149" s="38" t="s">
        <v>12</v>
      </c>
      <c r="G149" s="38" t="s">
        <v>13</v>
      </c>
      <c r="H149" s="38" t="s">
        <v>14</v>
      </c>
      <c r="I149" s="38" t="s">
        <v>15</v>
      </c>
      <c r="J149" s="38" t="s">
        <v>16</v>
      </c>
      <c r="K149" s="38" t="s">
        <v>17</v>
      </c>
      <c r="L149" s="38" t="s">
        <v>18</v>
      </c>
      <c r="M149" s="38" t="s">
        <v>19</v>
      </c>
      <c r="N149" s="38" t="s">
        <v>20</v>
      </c>
      <c r="O149" s="38" t="s">
        <v>48</v>
      </c>
      <c r="P149" s="38" t="s">
        <v>49</v>
      </c>
      <c r="Q149" s="41" t="s">
        <v>50</v>
      </c>
      <c r="R149" s="38" t="s">
        <v>51</v>
      </c>
      <c r="S149" s="38" t="s">
        <v>52</v>
      </c>
      <c r="T149" s="38" t="s">
        <v>53</v>
      </c>
      <c r="U149" s="38" t="s">
        <v>54</v>
      </c>
      <c r="V149" s="38" t="s">
        <v>55</v>
      </c>
      <c r="W149" s="38" t="s">
        <v>56</v>
      </c>
      <c r="X149" s="38" t="s">
        <v>57</v>
      </c>
      <c r="Y149" s="38" t="s">
        <v>58</v>
      </c>
      <c r="Z149" s="38" t="s">
        <v>59</v>
      </c>
      <c r="AA149" s="38" t="s">
        <v>60</v>
      </c>
      <c r="AB149" s="38" t="s">
        <v>61</v>
      </c>
      <c r="AC149" s="41" t="s">
        <v>46</v>
      </c>
      <c r="AD149" s="43" t="s">
        <v>62</v>
      </c>
      <c r="AE149" s="43" t="s">
        <v>63</v>
      </c>
      <c r="AF149" s="44" t="s">
        <v>64</v>
      </c>
      <c r="AG149" s="2"/>
    </row>
    <row r="150" spans="1:33" ht="19.5" customHeight="1">
      <c r="A150" s="692" t="str">
        <f>COMUNIC!C4</f>
        <v>GESTIÓN DE COMUNICACIONES Y MERCADEO</v>
      </c>
      <c r="B150" s="685">
        <f>COMUNIC!AA4</f>
        <v>5.1200000000000002E-2</v>
      </c>
      <c r="C150" s="681">
        <v>35</v>
      </c>
      <c r="D150" s="682" t="str">
        <f>COMUNIC!A9</f>
        <v>Servicios de información implementados</v>
      </c>
      <c r="E150" s="678" t="str">
        <f>COMUNIC!B9</f>
        <v>9. Plan Anticorrupción y de Atención al Ciudadano</v>
      </c>
      <c r="F150" s="681" t="str">
        <f>COMUNIC!C9</f>
        <v>Democratizar la información y el conocimiento del IGAC</v>
      </c>
      <c r="G150" s="681" t="str">
        <f>COMUNIC!D9</f>
        <v>5.6.Fortalecimiento de mecanismos y escenarios de difusión de la información académica, técnica y científica de la gestión misional.</v>
      </c>
      <c r="H150" s="681" t="str">
        <f>COMUNIC!E9</f>
        <v>Información y Comunicación</v>
      </c>
      <c r="I150" s="681" t="str">
        <f>COMUNIC!F9</f>
        <v>5.5. Transparencia, acceso a la información pública y Lucha contra la Corrupción</v>
      </c>
      <c r="J150" s="681" t="str">
        <f>COMUNIC!G9</f>
        <v>Porcentaje</v>
      </c>
      <c r="K150" s="681">
        <f>COMUNIC!H9</f>
        <v>100</v>
      </c>
      <c r="L150" s="681" t="str">
        <f>COMUNIC!I9</f>
        <v>Porcentaje de servicios de información implementados</v>
      </c>
      <c r="M150" s="681" t="str">
        <f>COMUNIC!J9</f>
        <v>Eficacia</v>
      </c>
      <c r="N150" s="681" t="str">
        <f>COMUNIC!K9</f>
        <v>Oficina Difusión y Mercadeo</v>
      </c>
      <c r="O150" s="46" t="s">
        <v>44</v>
      </c>
      <c r="P150" s="47">
        <f>COMUNIC!M9</f>
        <v>0</v>
      </c>
      <c r="Q150" s="47">
        <f>COMUNIC!N9</f>
        <v>0</v>
      </c>
      <c r="R150" s="47">
        <f>COMUNIC!O9</f>
        <v>5.5000000000000007E-2</v>
      </c>
      <c r="S150" s="47">
        <f>COMUNIC!P9</f>
        <v>0.104995</v>
      </c>
      <c r="T150" s="47">
        <f>COMUNIC!Q9</f>
        <v>0.15499000000000002</v>
      </c>
      <c r="U150" s="47">
        <f>COMUNIC!R9</f>
        <v>5.5000000000000007E-2</v>
      </c>
      <c r="V150" s="47">
        <f>COMUNIC!S9</f>
        <v>0.104995</v>
      </c>
      <c r="W150" s="47">
        <f>COMUNIC!T9</f>
        <v>0.15499000000000002</v>
      </c>
      <c r="X150" s="47">
        <f>COMUNIC!U9</f>
        <v>5.5000000000000007E-2</v>
      </c>
      <c r="Y150" s="47">
        <f>COMUNIC!V9</f>
        <v>0.10500999999999999</v>
      </c>
      <c r="Z150" s="47">
        <f>COMUNIC!W9</f>
        <v>0.15501999999999999</v>
      </c>
      <c r="AA150" s="47">
        <f>COMUNIC!X9</f>
        <v>5.5000000000000007E-2</v>
      </c>
      <c r="AB150" s="41">
        <f t="shared" ref="AB150:AB151" si="70">SUM(P150:AA150)</f>
        <v>1</v>
      </c>
      <c r="AC150" s="709">
        <f>COMUNIC!Z9</f>
        <v>0.25</v>
      </c>
      <c r="AD150" s="710">
        <f>IF(OR(AB151=0,AC150=0),0,(AB151/AB150*AC150))</f>
        <v>0</v>
      </c>
      <c r="AE150" s="711">
        <f>SUM(AD150:AD164)</f>
        <v>0</v>
      </c>
      <c r="AF150" s="712">
        <f>AE150*B150</f>
        <v>0</v>
      </c>
      <c r="AG150" s="2"/>
    </row>
    <row r="151" spans="1:33" ht="19.5" customHeight="1">
      <c r="A151" s="687"/>
      <c r="B151" s="679"/>
      <c r="C151" s="679"/>
      <c r="D151" s="683"/>
      <c r="E151" s="679"/>
      <c r="F151" s="679"/>
      <c r="G151" s="679"/>
      <c r="H151" s="679"/>
      <c r="I151" s="679"/>
      <c r="J151" s="679"/>
      <c r="K151" s="679"/>
      <c r="L151" s="679"/>
      <c r="M151" s="679"/>
      <c r="N151" s="679"/>
      <c r="O151" s="124" t="s">
        <v>45</v>
      </c>
      <c r="P151" s="51">
        <f>COMUNIC!M10</f>
        <v>0</v>
      </c>
      <c r="Q151" s="51">
        <f>COMUNIC!N10</f>
        <v>0</v>
      </c>
      <c r="R151" s="51">
        <f>COMUNIC!O10</f>
        <v>0</v>
      </c>
      <c r="S151" s="51">
        <f>COMUNIC!P10</f>
        <v>0</v>
      </c>
      <c r="T151" s="51">
        <f>COMUNIC!Q10</f>
        <v>0</v>
      </c>
      <c r="U151" s="51">
        <f>COMUNIC!R10</f>
        <v>0</v>
      </c>
      <c r="V151" s="51">
        <f>COMUNIC!S10</f>
        <v>0</v>
      </c>
      <c r="W151" s="51">
        <f>COMUNIC!T10</f>
        <v>0</v>
      </c>
      <c r="X151" s="51">
        <f>COMUNIC!U10</f>
        <v>0</v>
      </c>
      <c r="Y151" s="51">
        <f>COMUNIC!V10</f>
        <v>0</v>
      </c>
      <c r="Z151" s="51">
        <f>COMUNIC!W10</f>
        <v>0</v>
      </c>
      <c r="AA151" s="51">
        <f>COMUNIC!X10</f>
        <v>0</v>
      </c>
      <c r="AB151" s="52">
        <f t="shared" si="70"/>
        <v>0</v>
      </c>
      <c r="AC151" s="680"/>
      <c r="AD151" s="684"/>
      <c r="AE151" s="683"/>
      <c r="AF151" s="683"/>
      <c r="AG151" s="2"/>
    </row>
    <row r="152" spans="1:33" ht="15.75" customHeight="1">
      <c r="A152" s="687"/>
      <c r="B152" s="679"/>
      <c r="C152" s="680"/>
      <c r="D152" s="684"/>
      <c r="E152" s="680"/>
      <c r="F152" s="680"/>
      <c r="G152" s="680"/>
      <c r="H152" s="680"/>
      <c r="I152" s="680"/>
      <c r="J152" s="680"/>
      <c r="K152" s="680"/>
      <c r="L152" s="680"/>
      <c r="M152" s="680"/>
      <c r="N152" s="680"/>
      <c r="O152" s="46" t="s">
        <v>79</v>
      </c>
      <c r="P152" s="53">
        <f t="shared" ref="P152:AB152" si="71">IF(OR(P150=0,P151=0),0,P151/P150)</f>
        <v>0</v>
      </c>
      <c r="Q152" s="53">
        <f t="shared" si="71"/>
        <v>0</v>
      </c>
      <c r="R152" s="53">
        <f t="shared" si="71"/>
        <v>0</v>
      </c>
      <c r="S152" s="53">
        <f t="shared" si="71"/>
        <v>0</v>
      </c>
      <c r="T152" s="53">
        <f t="shared" si="71"/>
        <v>0</v>
      </c>
      <c r="U152" s="53">
        <f t="shared" si="71"/>
        <v>0</v>
      </c>
      <c r="V152" s="53">
        <f t="shared" si="71"/>
        <v>0</v>
      </c>
      <c r="W152" s="53">
        <f t="shared" si="71"/>
        <v>0</v>
      </c>
      <c r="X152" s="53">
        <f t="shared" si="71"/>
        <v>0</v>
      </c>
      <c r="Y152" s="53">
        <f t="shared" si="71"/>
        <v>0</v>
      </c>
      <c r="Z152" s="53">
        <f t="shared" si="71"/>
        <v>0</v>
      </c>
      <c r="AA152" s="53">
        <f t="shared" si="71"/>
        <v>0</v>
      </c>
      <c r="AB152" s="53">
        <f t="shared" si="71"/>
        <v>0</v>
      </c>
      <c r="AC152" s="47"/>
      <c r="AD152" s="46"/>
      <c r="AE152" s="683"/>
      <c r="AF152" s="683"/>
      <c r="AG152" s="2"/>
    </row>
    <row r="153" spans="1:33" ht="20.25" customHeight="1">
      <c r="A153" s="687"/>
      <c r="B153" s="679"/>
      <c r="C153" s="681">
        <v>36</v>
      </c>
      <c r="D153" s="682" t="str">
        <f>COMUNIC!A25</f>
        <v>Documentos de lineamientos técnicos</v>
      </c>
      <c r="E153" s="678" t="str">
        <f>COMUNIC!B25</f>
        <v>9. Plan Anticorrupción y de Atención al Ciudadano</v>
      </c>
      <c r="F153" s="681" t="str">
        <f>COMUNIC!C25</f>
        <v>Democratizar la información y el conocimiento del IGAC</v>
      </c>
      <c r="G153" s="681" t="str">
        <f>COMUNIC!D25</f>
        <v>5.6.Fortalecimiento de mecanismos y escenarios de difusión de la información académica, técnica y científica de la gestión misional.</v>
      </c>
      <c r="H153" s="681" t="str">
        <f>COMUNIC!E25</f>
        <v>Información y Comunicación</v>
      </c>
      <c r="I153" s="681" t="str">
        <f>COMUNIC!F25</f>
        <v>5.5. Transparencia, acceso a la información pública y Lucha contra la Corrupción</v>
      </c>
      <c r="J153" s="681" t="str">
        <f>COMUNIC!G25</f>
        <v>Porcentaje</v>
      </c>
      <c r="K153" s="681">
        <f>COMUNIC!H25</f>
        <v>100</v>
      </c>
      <c r="L153" s="681" t="str">
        <f>COMUNIC!I25</f>
        <v>Porcentaje avance de los documentos de lineamientos técnicos realizados</v>
      </c>
      <c r="M153" s="681" t="str">
        <f>COMUNIC!J25</f>
        <v>Eficacia</v>
      </c>
      <c r="N153" s="681" t="str">
        <f>COMUNIC!K25</f>
        <v>Oficina Difusión y Mercadeo</v>
      </c>
      <c r="O153" s="46" t="s">
        <v>44</v>
      </c>
      <c r="P153" s="47">
        <f>COMUNIC!M25</f>
        <v>0</v>
      </c>
      <c r="Q153" s="47">
        <f>COMUNIC!N25</f>
        <v>0</v>
      </c>
      <c r="R153" s="47">
        <f>COMUNIC!O25</f>
        <v>0.1</v>
      </c>
      <c r="S153" s="47">
        <f>COMUNIC!P25</f>
        <v>0.1</v>
      </c>
      <c r="T153" s="47">
        <f>COMUNIC!Q25</f>
        <v>0.1</v>
      </c>
      <c r="U153" s="47">
        <f>COMUNIC!R25</f>
        <v>0.1</v>
      </c>
      <c r="V153" s="47">
        <f>COMUNIC!S25</f>
        <v>0.1</v>
      </c>
      <c r="W153" s="47">
        <f>COMUNIC!T25</f>
        <v>0.1</v>
      </c>
      <c r="X153" s="47">
        <f>COMUNIC!U25</f>
        <v>0.1</v>
      </c>
      <c r="Y153" s="47">
        <f>COMUNIC!V25</f>
        <v>0.15000000000000002</v>
      </c>
      <c r="Z153" s="47">
        <f>COMUNIC!W25</f>
        <v>0.15000000000000002</v>
      </c>
      <c r="AA153" s="47">
        <f>COMUNIC!X25</f>
        <v>0</v>
      </c>
      <c r="AB153" s="41">
        <f t="shared" ref="AB153:AB154" si="72">SUM(P153:AA153)</f>
        <v>1</v>
      </c>
      <c r="AC153" s="709">
        <f>COMUNIC!Z25</f>
        <v>0.2</v>
      </c>
      <c r="AD153" s="710">
        <f>IF(OR(AB154=0,AC153=0),0,(AB154/AB153*AC153))</f>
        <v>0</v>
      </c>
      <c r="AE153" s="683"/>
      <c r="AF153" s="683"/>
      <c r="AG153" s="2"/>
    </row>
    <row r="154" spans="1:33" ht="20.25" customHeight="1">
      <c r="A154" s="687"/>
      <c r="B154" s="679"/>
      <c r="C154" s="679"/>
      <c r="D154" s="683"/>
      <c r="E154" s="679"/>
      <c r="F154" s="679"/>
      <c r="G154" s="679"/>
      <c r="H154" s="679"/>
      <c r="I154" s="679"/>
      <c r="J154" s="679"/>
      <c r="K154" s="679"/>
      <c r="L154" s="679"/>
      <c r="M154" s="679"/>
      <c r="N154" s="679"/>
      <c r="O154" s="124" t="s">
        <v>45</v>
      </c>
      <c r="P154" s="51">
        <f>COMUNIC!M26</f>
        <v>0</v>
      </c>
      <c r="Q154" s="51">
        <f>COMUNIC!N26</f>
        <v>0</v>
      </c>
      <c r="R154" s="51">
        <f>COMUNIC!O26</f>
        <v>0</v>
      </c>
      <c r="S154" s="51">
        <f>COMUNIC!P26</f>
        <v>0</v>
      </c>
      <c r="T154" s="51">
        <f>COMUNIC!Q26</f>
        <v>0</v>
      </c>
      <c r="U154" s="51">
        <f>COMUNIC!R26</f>
        <v>0</v>
      </c>
      <c r="V154" s="51">
        <f>COMUNIC!S26</f>
        <v>0</v>
      </c>
      <c r="W154" s="51">
        <f>COMUNIC!T26</f>
        <v>0</v>
      </c>
      <c r="X154" s="51">
        <f>COMUNIC!U26</f>
        <v>0</v>
      </c>
      <c r="Y154" s="51">
        <f>COMUNIC!V26</f>
        <v>0</v>
      </c>
      <c r="Z154" s="51">
        <f>COMUNIC!W26</f>
        <v>0</v>
      </c>
      <c r="AA154" s="51">
        <f>COMUNIC!X26</f>
        <v>0</v>
      </c>
      <c r="AB154" s="52">
        <f t="shared" si="72"/>
        <v>0</v>
      </c>
      <c r="AC154" s="680"/>
      <c r="AD154" s="684"/>
      <c r="AE154" s="683"/>
      <c r="AF154" s="683"/>
      <c r="AG154" s="2"/>
    </row>
    <row r="155" spans="1:33" ht="15.75" customHeight="1">
      <c r="A155" s="687"/>
      <c r="B155" s="679"/>
      <c r="C155" s="680"/>
      <c r="D155" s="684"/>
      <c r="E155" s="680"/>
      <c r="F155" s="680"/>
      <c r="G155" s="680"/>
      <c r="H155" s="680"/>
      <c r="I155" s="680"/>
      <c r="J155" s="680"/>
      <c r="K155" s="680"/>
      <c r="L155" s="680"/>
      <c r="M155" s="680"/>
      <c r="N155" s="680"/>
      <c r="O155" s="46" t="s">
        <v>79</v>
      </c>
      <c r="P155" s="53">
        <f t="shared" ref="P155:AB155" si="73">IF(OR(P153=0,P154=0),0,P154/P153)</f>
        <v>0</v>
      </c>
      <c r="Q155" s="53">
        <f t="shared" si="73"/>
        <v>0</v>
      </c>
      <c r="R155" s="53">
        <f t="shared" si="73"/>
        <v>0</v>
      </c>
      <c r="S155" s="53">
        <f t="shared" si="73"/>
        <v>0</v>
      </c>
      <c r="T155" s="53">
        <f t="shared" si="73"/>
        <v>0</v>
      </c>
      <c r="U155" s="53">
        <f t="shared" si="73"/>
        <v>0</v>
      </c>
      <c r="V155" s="53">
        <f t="shared" si="73"/>
        <v>0</v>
      </c>
      <c r="W155" s="53">
        <f t="shared" si="73"/>
        <v>0</v>
      </c>
      <c r="X155" s="53">
        <f t="shared" si="73"/>
        <v>0</v>
      </c>
      <c r="Y155" s="53">
        <f t="shared" si="73"/>
        <v>0</v>
      </c>
      <c r="Z155" s="53">
        <f t="shared" si="73"/>
        <v>0</v>
      </c>
      <c r="AA155" s="53">
        <f t="shared" si="73"/>
        <v>0</v>
      </c>
      <c r="AB155" s="53">
        <f t="shared" si="73"/>
        <v>0</v>
      </c>
      <c r="AC155" s="47"/>
      <c r="AD155" s="46"/>
      <c r="AE155" s="683"/>
      <c r="AF155" s="683"/>
      <c r="AG155" s="2"/>
    </row>
    <row r="156" spans="1:33" ht="19.5" customHeight="1">
      <c r="A156" s="687"/>
      <c r="B156" s="679"/>
      <c r="C156" s="681">
        <v>37</v>
      </c>
      <c r="D156" s="682" t="str">
        <f>COMUNIC!A35</f>
        <v>Ingresos por ventas de bienes y servicios</v>
      </c>
      <c r="E156" s="678" t="str">
        <f>COMUNIC!B35</f>
        <v>9. Plan Anticorrupción y de Atención al Ciudadano</v>
      </c>
      <c r="F156" s="681" t="str">
        <f>COMUNIC!C35</f>
        <v>Democratizar la información y el conocimiento del IGAC</v>
      </c>
      <c r="G156" s="681" t="str">
        <f>COMUNIC!D35</f>
        <v xml:space="preserve">5.6.Fortalecimiento de mecanismos y escenarios de difusión de la información académica, técnica y científica de la gestión misional. </v>
      </c>
      <c r="H156" s="681" t="str">
        <f>COMUNIC!E35</f>
        <v>Información y Comunicación</v>
      </c>
      <c r="I156" s="681" t="str">
        <f>COMUNIC!F35</f>
        <v>5.5. Transparencia, acceso a la información pública y Lucha contra la Corrupción</v>
      </c>
      <c r="J156" s="681" t="str">
        <f>COMUNIC!G35</f>
        <v>Porcentaje</v>
      </c>
      <c r="K156" s="681">
        <f>COMUNIC!H35</f>
        <v>100</v>
      </c>
      <c r="L156" s="681" t="str">
        <f>COMUNIC!I35</f>
        <v>Porcentaje de cumplimiento de ingresos por venta de bienes y servicios de la entidad</v>
      </c>
      <c r="M156" s="681" t="str">
        <f>COMUNIC!J35</f>
        <v>Eficiencia</v>
      </c>
      <c r="N156" s="681" t="str">
        <f>COMUNIC!K35</f>
        <v>Oficina Difusión y Mercadeo</v>
      </c>
      <c r="O156" s="46" t="s">
        <v>44</v>
      </c>
      <c r="P156" s="47">
        <f>COMUNIC!M35</f>
        <v>4.5900000000000003E-2</v>
      </c>
      <c r="Q156" s="47">
        <f>COMUNIC!N35</f>
        <v>7.4259999999999993E-2</v>
      </c>
      <c r="R156" s="47">
        <f>COMUNIC!O35</f>
        <v>7.4580000000000007E-2</v>
      </c>
      <c r="S156" s="47">
        <f>COMUNIC!P35</f>
        <v>7.8320000000000001E-2</v>
      </c>
      <c r="T156" s="47">
        <f>COMUNIC!Q35</f>
        <v>0.10503999999999999</v>
      </c>
      <c r="U156" s="47">
        <f>COMUNIC!R35</f>
        <v>7.2539999999999993E-2</v>
      </c>
      <c r="V156" s="47">
        <f>COMUNIC!S35</f>
        <v>8.7840000000000001E-2</v>
      </c>
      <c r="W156" s="47">
        <f>COMUNIC!T35</f>
        <v>9.5459999999999989E-2</v>
      </c>
      <c r="X156" s="47">
        <f>COMUNIC!U35</f>
        <v>7.1679999999999994E-2</v>
      </c>
      <c r="Y156" s="47">
        <f>COMUNIC!V35</f>
        <v>7.9039999999999999E-2</v>
      </c>
      <c r="Z156" s="47">
        <f>COMUNIC!W35</f>
        <v>8.1180000000000002E-2</v>
      </c>
      <c r="AA156" s="47">
        <f>COMUNIC!X35</f>
        <v>0.13416</v>
      </c>
      <c r="AB156" s="41">
        <f t="shared" ref="AB156:AB157" si="74">SUM(P156:AA156)</f>
        <v>1</v>
      </c>
      <c r="AC156" s="709">
        <f>COMUNIC!Z35</f>
        <v>0.15</v>
      </c>
      <c r="AD156" s="710">
        <f>IF(OR(AB157=0,AC156=0),0,(AB157/AB156*AC156))</f>
        <v>0</v>
      </c>
      <c r="AE156" s="683"/>
      <c r="AF156" s="683"/>
      <c r="AG156" s="2"/>
    </row>
    <row r="157" spans="1:33" ht="19.5" customHeight="1">
      <c r="A157" s="687"/>
      <c r="B157" s="679"/>
      <c r="C157" s="679"/>
      <c r="D157" s="683"/>
      <c r="E157" s="679"/>
      <c r="F157" s="679"/>
      <c r="G157" s="679"/>
      <c r="H157" s="679"/>
      <c r="I157" s="679"/>
      <c r="J157" s="679"/>
      <c r="K157" s="679"/>
      <c r="L157" s="679"/>
      <c r="M157" s="679"/>
      <c r="N157" s="679"/>
      <c r="O157" s="124" t="s">
        <v>45</v>
      </c>
      <c r="P157" s="51">
        <f>COMUNIC!M36</f>
        <v>0</v>
      </c>
      <c r="Q157" s="51">
        <f>COMUNIC!N36</f>
        <v>0</v>
      </c>
      <c r="R157" s="51">
        <f>COMUNIC!O36</f>
        <v>0</v>
      </c>
      <c r="S157" s="51">
        <f>COMUNIC!P36</f>
        <v>0</v>
      </c>
      <c r="T157" s="51">
        <f>COMUNIC!Q36</f>
        <v>0</v>
      </c>
      <c r="U157" s="51">
        <f>COMUNIC!R36</f>
        <v>0</v>
      </c>
      <c r="V157" s="51">
        <f>COMUNIC!S36</f>
        <v>0</v>
      </c>
      <c r="W157" s="51">
        <f>COMUNIC!T36</f>
        <v>0</v>
      </c>
      <c r="X157" s="51">
        <f>COMUNIC!U36</f>
        <v>0</v>
      </c>
      <c r="Y157" s="51">
        <f>COMUNIC!V36</f>
        <v>0</v>
      </c>
      <c r="Z157" s="51">
        <f>COMUNIC!W36</f>
        <v>0</v>
      </c>
      <c r="AA157" s="51">
        <f>COMUNIC!X36</f>
        <v>0</v>
      </c>
      <c r="AB157" s="52">
        <f t="shared" si="74"/>
        <v>0</v>
      </c>
      <c r="AC157" s="680"/>
      <c r="AD157" s="684"/>
      <c r="AE157" s="683"/>
      <c r="AF157" s="683"/>
      <c r="AG157" s="2"/>
    </row>
    <row r="158" spans="1:33" ht="15.75" customHeight="1">
      <c r="A158" s="687"/>
      <c r="B158" s="679"/>
      <c r="C158" s="680"/>
      <c r="D158" s="684"/>
      <c r="E158" s="680"/>
      <c r="F158" s="680"/>
      <c r="G158" s="680"/>
      <c r="H158" s="680"/>
      <c r="I158" s="680"/>
      <c r="J158" s="680"/>
      <c r="K158" s="680"/>
      <c r="L158" s="680"/>
      <c r="M158" s="680"/>
      <c r="N158" s="680"/>
      <c r="O158" s="46" t="s">
        <v>79</v>
      </c>
      <c r="P158" s="53">
        <f t="shared" ref="P158:AB158" si="75">IF(OR(P156=0,P157=0),0,P157/P156)</f>
        <v>0</v>
      </c>
      <c r="Q158" s="53">
        <f t="shared" si="75"/>
        <v>0</v>
      </c>
      <c r="R158" s="53">
        <f t="shared" si="75"/>
        <v>0</v>
      </c>
      <c r="S158" s="53">
        <f t="shared" si="75"/>
        <v>0</v>
      </c>
      <c r="T158" s="53">
        <f t="shared" si="75"/>
        <v>0</v>
      </c>
      <c r="U158" s="53">
        <f t="shared" si="75"/>
        <v>0</v>
      </c>
      <c r="V158" s="53">
        <f t="shared" si="75"/>
        <v>0</v>
      </c>
      <c r="W158" s="53">
        <f t="shared" si="75"/>
        <v>0</v>
      </c>
      <c r="X158" s="53">
        <f t="shared" si="75"/>
        <v>0</v>
      </c>
      <c r="Y158" s="53">
        <f t="shared" si="75"/>
        <v>0</v>
      </c>
      <c r="Z158" s="53">
        <f t="shared" si="75"/>
        <v>0</v>
      </c>
      <c r="AA158" s="53">
        <f t="shared" si="75"/>
        <v>0</v>
      </c>
      <c r="AB158" s="53">
        <f t="shared" si="75"/>
        <v>0</v>
      </c>
      <c r="AC158" s="47"/>
      <c r="AD158" s="46"/>
      <c r="AE158" s="683"/>
      <c r="AF158" s="683"/>
      <c r="AG158" s="2"/>
    </row>
    <row r="159" spans="1:33" ht="17.25" customHeight="1">
      <c r="A159" s="687"/>
      <c r="B159" s="679"/>
      <c r="C159" s="681">
        <v>38</v>
      </c>
      <c r="D159" s="682" t="str">
        <f>COMUNIC!A47</f>
        <v>Plan estratégico de comunicaciones del IGAC</v>
      </c>
      <c r="E159" s="678" t="str">
        <f>COMUNIC!B47</f>
        <v>9. Plan Anticorrupción y de Atención al Ciudadano</v>
      </c>
      <c r="F159" s="681" t="str">
        <f>COMUNIC!C47</f>
        <v>Democratizar la información y el conocimiento del IGAC</v>
      </c>
      <c r="G159" s="681" t="str">
        <f>COMUNIC!D47</f>
        <v>5.6.Fortalecimiento de mecanismos y escenarios de difusión de la información académica, técnica y científica de la gestión misional.</v>
      </c>
      <c r="H159" s="681" t="str">
        <f>COMUNIC!E47</f>
        <v>Información y Comunicación</v>
      </c>
      <c r="I159" s="681" t="str">
        <f>COMUNIC!F47</f>
        <v>5.5. Transparencia, acceso a la información pública y Lucha contra la Corrupción</v>
      </c>
      <c r="J159" s="681" t="str">
        <f>COMUNIC!G47</f>
        <v>Porcentaje</v>
      </c>
      <c r="K159" s="678">
        <f>COMUNIC!H47</f>
        <v>1</v>
      </c>
      <c r="L159" s="681" t="str">
        <f>COMUNIC!I47</f>
        <v>Porcentaje avance Implementación Estrategía de comunicación.</v>
      </c>
      <c r="M159" s="681" t="str">
        <f>COMUNIC!J47</f>
        <v>Eficacia</v>
      </c>
      <c r="N159" s="681" t="str">
        <f>COMUNIC!K47</f>
        <v>Oficina Difusión y Mercadeo</v>
      </c>
      <c r="O159" s="46" t="s">
        <v>44</v>
      </c>
      <c r="P159" s="47">
        <f>COMUNIC!M47</f>
        <v>0</v>
      </c>
      <c r="Q159" s="47">
        <f>COMUNIC!N47</f>
        <v>2.5000000000000001E-2</v>
      </c>
      <c r="R159" s="47">
        <f>COMUNIC!O47</f>
        <v>8.7499999999999994E-2</v>
      </c>
      <c r="S159" s="47">
        <f>COMUNIC!P47</f>
        <v>2.5000000000000001E-2</v>
      </c>
      <c r="T159" s="47">
        <f>COMUNIC!Q47</f>
        <v>2.5000000000000001E-2</v>
      </c>
      <c r="U159" s="47">
        <f>COMUNIC!R47</f>
        <v>0.33750000000000002</v>
      </c>
      <c r="V159" s="47">
        <f>COMUNIC!S47</f>
        <v>0.05</v>
      </c>
      <c r="W159" s="47">
        <f>COMUNIC!T47</f>
        <v>0.05</v>
      </c>
      <c r="X159" s="47">
        <f>COMUNIC!U47</f>
        <v>0.17499999999999999</v>
      </c>
      <c r="Y159" s="47">
        <f>COMUNIC!V47</f>
        <v>0.05</v>
      </c>
      <c r="Z159" s="47">
        <f>COMUNIC!W47</f>
        <v>0.05</v>
      </c>
      <c r="AA159" s="47">
        <f>COMUNIC!X47</f>
        <v>0.125</v>
      </c>
      <c r="AB159" s="41">
        <f t="shared" ref="AB159:AB160" si="76">SUM(P159:AA159)</f>
        <v>1.0000000000000002</v>
      </c>
      <c r="AC159" s="709">
        <f>COMUNIC!Z47</f>
        <v>0.2</v>
      </c>
      <c r="AD159" s="710">
        <f>IF(OR(AB160=0,AC159=0),0,(AB160/AB159*AC159))</f>
        <v>0</v>
      </c>
      <c r="AE159" s="683"/>
      <c r="AF159" s="683"/>
      <c r="AG159" s="2"/>
    </row>
    <row r="160" spans="1:33" ht="17.25" customHeight="1">
      <c r="A160" s="687"/>
      <c r="B160" s="679"/>
      <c r="C160" s="679"/>
      <c r="D160" s="683"/>
      <c r="E160" s="679"/>
      <c r="F160" s="679"/>
      <c r="G160" s="679"/>
      <c r="H160" s="679"/>
      <c r="I160" s="679"/>
      <c r="J160" s="679"/>
      <c r="K160" s="679"/>
      <c r="L160" s="679"/>
      <c r="M160" s="679"/>
      <c r="N160" s="679"/>
      <c r="O160" s="124" t="s">
        <v>45</v>
      </c>
      <c r="P160" s="51">
        <f>COMUNIC!M48</f>
        <v>0</v>
      </c>
      <c r="Q160" s="51">
        <f>COMUNIC!N48</f>
        <v>0</v>
      </c>
      <c r="R160" s="51">
        <f>COMUNIC!O48</f>
        <v>0</v>
      </c>
      <c r="S160" s="51">
        <f>COMUNIC!P48</f>
        <v>0</v>
      </c>
      <c r="T160" s="51">
        <f>COMUNIC!Q48</f>
        <v>0</v>
      </c>
      <c r="U160" s="51">
        <f>COMUNIC!R48</f>
        <v>0</v>
      </c>
      <c r="V160" s="51">
        <f>COMUNIC!S48</f>
        <v>0</v>
      </c>
      <c r="W160" s="51">
        <f>COMUNIC!T48</f>
        <v>0</v>
      </c>
      <c r="X160" s="51">
        <f>COMUNIC!U48</f>
        <v>0</v>
      </c>
      <c r="Y160" s="51">
        <f>COMUNIC!V48</f>
        <v>0</v>
      </c>
      <c r="Z160" s="51">
        <f>COMUNIC!W48</f>
        <v>0</v>
      </c>
      <c r="AA160" s="51">
        <f>COMUNIC!X48</f>
        <v>0</v>
      </c>
      <c r="AB160" s="52">
        <f t="shared" si="76"/>
        <v>0</v>
      </c>
      <c r="AC160" s="680"/>
      <c r="AD160" s="684"/>
      <c r="AE160" s="683"/>
      <c r="AF160" s="683"/>
      <c r="AG160" s="2"/>
    </row>
    <row r="161" spans="1:33" ht="15.75" customHeight="1">
      <c r="A161" s="687"/>
      <c r="B161" s="679"/>
      <c r="C161" s="680"/>
      <c r="D161" s="684"/>
      <c r="E161" s="680"/>
      <c r="F161" s="680"/>
      <c r="G161" s="680"/>
      <c r="H161" s="680"/>
      <c r="I161" s="680"/>
      <c r="J161" s="680"/>
      <c r="K161" s="680"/>
      <c r="L161" s="680"/>
      <c r="M161" s="680"/>
      <c r="N161" s="680"/>
      <c r="O161" s="46" t="s">
        <v>79</v>
      </c>
      <c r="P161" s="53">
        <f t="shared" ref="P161:AB161" si="77">IF(OR(P159=0,P160=0),0,P160/P159)</f>
        <v>0</v>
      </c>
      <c r="Q161" s="53">
        <f t="shared" si="77"/>
        <v>0</v>
      </c>
      <c r="R161" s="53">
        <f t="shared" si="77"/>
        <v>0</v>
      </c>
      <c r="S161" s="53">
        <f t="shared" si="77"/>
        <v>0</v>
      </c>
      <c r="T161" s="53">
        <f t="shared" si="77"/>
        <v>0</v>
      </c>
      <c r="U161" s="53">
        <f t="shared" si="77"/>
        <v>0</v>
      </c>
      <c r="V161" s="53">
        <f t="shared" si="77"/>
        <v>0</v>
      </c>
      <c r="W161" s="53">
        <f t="shared" si="77"/>
        <v>0</v>
      </c>
      <c r="X161" s="53">
        <f t="shared" si="77"/>
        <v>0</v>
      </c>
      <c r="Y161" s="53">
        <f t="shared" si="77"/>
        <v>0</v>
      </c>
      <c r="Z161" s="53">
        <f t="shared" si="77"/>
        <v>0</v>
      </c>
      <c r="AA161" s="53">
        <f t="shared" si="77"/>
        <v>0</v>
      </c>
      <c r="AB161" s="53">
        <f t="shared" si="77"/>
        <v>0</v>
      </c>
      <c r="AC161" s="47"/>
      <c r="AD161" s="46"/>
      <c r="AE161" s="683"/>
      <c r="AF161" s="683"/>
      <c r="AG161" s="2"/>
    </row>
    <row r="162" spans="1:33" ht="16.5" customHeight="1">
      <c r="A162" s="687"/>
      <c r="B162" s="679"/>
      <c r="C162" s="681">
        <v>39</v>
      </c>
      <c r="D162" s="682" t="str">
        <f>COMUNIC!A61</f>
        <v xml:space="preserve">Estrategia de divulgación de la política de catastro multipropósito ejecutada </v>
      </c>
      <c r="E162" s="678" t="str">
        <f>COMUNIC!B61</f>
        <v>9. Plan Anticorrupción y de Atención al Ciudadano</v>
      </c>
      <c r="F162" s="681" t="str">
        <f>COMUNIC!C61</f>
        <v>Democratizar la información y el conocimiento del IGAC</v>
      </c>
      <c r="G162" s="678" t="str">
        <f>COMUNIC!D61</f>
        <v>5.6.Fortalecimiento de mecanismos y escenarios de difusión de la información académica, técnica y científica de la gestión misional.</v>
      </c>
      <c r="H162" s="681" t="str">
        <f>COMUNIC!E61</f>
        <v>Información y Comunicación</v>
      </c>
      <c r="I162" s="678" t="str">
        <f>COMUNIC!F61</f>
        <v>5.5. Transparencia, acceso a la información pública y Lucha contra la Corrupción</v>
      </c>
      <c r="J162" s="678" t="str">
        <f>COMUNIC!G61</f>
        <v>Porcentaje</v>
      </c>
      <c r="K162" s="678">
        <f>COMUNIC!H61</f>
        <v>1</v>
      </c>
      <c r="L162" s="678" t="str">
        <f>COMUNIC!I61</f>
        <v xml:space="preserve">Porcentaje de implementación de la estrategia de divulgación ejecutada </v>
      </c>
      <c r="M162" s="678" t="str">
        <f>COMUNIC!J61</f>
        <v>Eficacia</v>
      </c>
      <c r="N162" s="681" t="str">
        <f>COMUNIC!K61</f>
        <v>Oficina Difusión y Mercadeo</v>
      </c>
      <c r="O162" s="46" t="s">
        <v>44</v>
      </c>
      <c r="P162" s="47">
        <f>COMUNIC!M61</f>
        <v>0</v>
      </c>
      <c r="Q162" s="47">
        <f>COMUNIC!N61</f>
        <v>0</v>
      </c>
      <c r="R162" s="47">
        <f>COMUNIC!O61</f>
        <v>9.9999999999999992E-2</v>
      </c>
      <c r="S162" s="47">
        <f>COMUNIC!P61</f>
        <v>9.9999999999999992E-2</v>
      </c>
      <c r="T162" s="47">
        <f>COMUNIC!Q61</f>
        <v>9.9999999999999992E-2</v>
      </c>
      <c r="U162" s="47">
        <f>COMUNIC!R61</f>
        <v>9.9999999999999992E-2</v>
      </c>
      <c r="V162" s="47">
        <f>COMUNIC!S61</f>
        <v>9.9999999999999992E-2</v>
      </c>
      <c r="W162" s="47">
        <f>COMUNIC!T61</f>
        <v>9.9999999999999992E-2</v>
      </c>
      <c r="X162" s="47">
        <f>COMUNIC!U61</f>
        <v>9.9999999999999992E-2</v>
      </c>
      <c r="Y162" s="47">
        <f>COMUNIC!V61</f>
        <v>9.9999999999999992E-2</v>
      </c>
      <c r="Z162" s="47">
        <f>COMUNIC!W61</f>
        <v>9.9999999999999992E-2</v>
      </c>
      <c r="AA162" s="47">
        <f>COMUNIC!X61</f>
        <v>9.9999999999999992E-2</v>
      </c>
      <c r="AB162" s="41">
        <f t="shared" ref="AB162:AB163" si="78">SUM(P162:AA162)</f>
        <v>0.99999999999999989</v>
      </c>
      <c r="AC162" s="709">
        <f>COMUNIC!Z61</f>
        <v>0.2</v>
      </c>
      <c r="AD162" s="710">
        <f>IF(OR(AB163=0,AC162=0),0,(AB163/AB162*AC162))</f>
        <v>0</v>
      </c>
      <c r="AE162" s="683"/>
      <c r="AF162" s="683"/>
      <c r="AG162" s="2"/>
    </row>
    <row r="163" spans="1:33" ht="16.5" customHeight="1">
      <c r="A163" s="687"/>
      <c r="B163" s="679"/>
      <c r="C163" s="679"/>
      <c r="D163" s="683"/>
      <c r="E163" s="679"/>
      <c r="F163" s="679"/>
      <c r="G163" s="679"/>
      <c r="H163" s="679"/>
      <c r="I163" s="679"/>
      <c r="J163" s="679"/>
      <c r="K163" s="679"/>
      <c r="L163" s="679"/>
      <c r="M163" s="679"/>
      <c r="N163" s="679"/>
      <c r="O163" s="124" t="s">
        <v>45</v>
      </c>
      <c r="P163" s="51">
        <f>COMUNIC!M62</f>
        <v>0</v>
      </c>
      <c r="Q163" s="51">
        <f>COMUNIC!N62</f>
        <v>0</v>
      </c>
      <c r="R163" s="51">
        <f>COMUNIC!O62</f>
        <v>0</v>
      </c>
      <c r="S163" s="51">
        <f>COMUNIC!P62</f>
        <v>0</v>
      </c>
      <c r="T163" s="51">
        <f>COMUNIC!Q62</f>
        <v>0</v>
      </c>
      <c r="U163" s="51">
        <f>COMUNIC!R62</f>
        <v>0</v>
      </c>
      <c r="V163" s="51">
        <f>COMUNIC!S62</f>
        <v>0</v>
      </c>
      <c r="W163" s="51">
        <f>COMUNIC!T62</f>
        <v>0</v>
      </c>
      <c r="X163" s="51">
        <f>COMUNIC!U62</f>
        <v>0</v>
      </c>
      <c r="Y163" s="51">
        <f>COMUNIC!V62</f>
        <v>0</v>
      </c>
      <c r="Z163" s="51">
        <f>COMUNIC!W62</f>
        <v>0</v>
      </c>
      <c r="AA163" s="51">
        <f>COMUNIC!X62</f>
        <v>0</v>
      </c>
      <c r="AB163" s="52">
        <f t="shared" si="78"/>
        <v>0</v>
      </c>
      <c r="AC163" s="680"/>
      <c r="AD163" s="684"/>
      <c r="AE163" s="683"/>
      <c r="AF163" s="683"/>
      <c r="AG163" s="2"/>
    </row>
    <row r="164" spans="1:33" ht="15.75" customHeight="1">
      <c r="A164" s="688"/>
      <c r="B164" s="680"/>
      <c r="C164" s="680"/>
      <c r="D164" s="684"/>
      <c r="E164" s="680"/>
      <c r="F164" s="680"/>
      <c r="G164" s="680"/>
      <c r="H164" s="680"/>
      <c r="I164" s="680"/>
      <c r="J164" s="680"/>
      <c r="K164" s="680"/>
      <c r="L164" s="680"/>
      <c r="M164" s="680"/>
      <c r="N164" s="680"/>
      <c r="O164" s="46" t="s">
        <v>79</v>
      </c>
      <c r="P164" s="53">
        <f t="shared" ref="P164:AB164" si="79">IF(OR(P162=0,P163=0),0,P163/P162)</f>
        <v>0</v>
      </c>
      <c r="Q164" s="53">
        <f t="shared" si="79"/>
        <v>0</v>
      </c>
      <c r="R164" s="53">
        <f t="shared" si="79"/>
        <v>0</v>
      </c>
      <c r="S164" s="53">
        <f t="shared" si="79"/>
        <v>0</v>
      </c>
      <c r="T164" s="53">
        <f t="shared" si="79"/>
        <v>0</v>
      </c>
      <c r="U164" s="53">
        <f t="shared" si="79"/>
        <v>0</v>
      </c>
      <c r="V164" s="53">
        <f t="shared" si="79"/>
        <v>0</v>
      </c>
      <c r="W164" s="53">
        <f t="shared" si="79"/>
        <v>0</v>
      </c>
      <c r="X164" s="53">
        <f t="shared" si="79"/>
        <v>0</v>
      </c>
      <c r="Y164" s="53">
        <f t="shared" si="79"/>
        <v>0</v>
      </c>
      <c r="Z164" s="53">
        <f t="shared" si="79"/>
        <v>0</v>
      </c>
      <c r="AA164" s="53">
        <f t="shared" si="79"/>
        <v>0</v>
      </c>
      <c r="AB164" s="53">
        <f t="shared" si="79"/>
        <v>0</v>
      </c>
      <c r="AC164" s="47"/>
      <c r="AD164" s="46"/>
      <c r="AE164" s="684"/>
      <c r="AF164" s="684"/>
      <c r="AG164" s="2"/>
    </row>
    <row r="165" spans="1:33" ht="15.75" customHeight="1">
      <c r="A165" s="37" t="s">
        <v>8</v>
      </c>
      <c r="B165" s="38" t="s">
        <v>46</v>
      </c>
      <c r="C165" s="38" t="s">
        <v>47</v>
      </c>
      <c r="D165" s="39" t="s">
        <v>10</v>
      </c>
      <c r="E165" s="38" t="s">
        <v>11</v>
      </c>
      <c r="F165" s="38" t="s">
        <v>12</v>
      </c>
      <c r="G165" s="38" t="s">
        <v>13</v>
      </c>
      <c r="H165" s="38" t="s">
        <v>14</v>
      </c>
      <c r="I165" s="38" t="s">
        <v>15</v>
      </c>
      <c r="J165" s="38" t="s">
        <v>16</v>
      </c>
      <c r="K165" s="38" t="s">
        <v>17</v>
      </c>
      <c r="L165" s="38" t="s">
        <v>18</v>
      </c>
      <c r="M165" s="38" t="s">
        <v>19</v>
      </c>
      <c r="N165" s="38" t="s">
        <v>20</v>
      </c>
      <c r="O165" s="38" t="s">
        <v>48</v>
      </c>
      <c r="P165" s="38" t="s">
        <v>49</v>
      </c>
      <c r="Q165" s="41" t="s">
        <v>50</v>
      </c>
      <c r="R165" s="38" t="s">
        <v>51</v>
      </c>
      <c r="S165" s="38" t="s">
        <v>52</v>
      </c>
      <c r="T165" s="38" t="s">
        <v>53</v>
      </c>
      <c r="U165" s="38" t="s">
        <v>54</v>
      </c>
      <c r="V165" s="38" t="s">
        <v>55</v>
      </c>
      <c r="W165" s="38" t="s">
        <v>56</v>
      </c>
      <c r="X165" s="38" t="s">
        <v>57</v>
      </c>
      <c r="Y165" s="38" t="s">
        <v>58</v>
      </c>
      <c r="Z165" s="38" t="s">
        <v>59</v>
      </c>
      <c r="AA165" s="38" t="s">
        <v>60</v>
      </c>
      <c r="AB165" s="38" t="s">
        <v>61</v>
      </c>
      <c r="AC165" s="41" t="s">
        <v>46</v>
      </c>
      <c r="AD165" s="43" t="s">
        <v>62</v>
      </c>
      <c r="AE165" s="43" t="s">
        <v>63</v>
      </c>
      <c r="AF165" s="44" t="s">
        <v>64</v>
      </c>
      <c r="AG165" s="2"/>
    </row>
    <row r="166" spans="1:33" ht="15.75" customHeight="1">
      <c r="A166" s="692" t="str">
        <f>'S CIUDAD'!C4</f>
        <v>SERVICIO AL CIUDADANO Y PARTICIPACION</v>
      </c>
      <c r="B166" s="685">
        <f>'S CIUDAD'!AA4</f>
        <v>4.2599999999999999E-2</v>
      </c>
      <c r="C166" s="681">
        <v>40</v>
      </c>
      <c r="D166" s="682" t="str">
        <f>'S CIUDAD'!A9</f>
        <v>Atención del servicio al ciudadano en todos sus niveles  en cumplimiento de las normas establecidas</v>
      </c>
      <c r="E166" s="678" t="str">
        <f>'S CIUDAD'!B9</f>
        <v>9. Plan Anticorrupción y de Atención al Ciudadano</v>
      </c>
      <c r="F166" s="681" t="str">
        <f>'S CIUDAD'!C9</f>
        <v>Implementar_un_plan_de_modernización_y_fortalecimiento_institucional</v>
      </c>
      <c r="G166" s="681" t="str">
        <f>'S CIUDAD'!D9</f>
        <v>1.6. Mejoramiento en la prestación del servicio a la ciudadanía.</v>
      </c>
      <c r="H166" s="681" t="str">
        <f>'S CIUDAD'!E9</f>
        <v>Gestión_con_Valores_para_Resultados</v>
      </c>
      <c r="I166" s="681" t="str">
        <f>'S CIUDAD'!F9</f>
        <v>Servicio al ciudadano</v>
      </c>
      <c r="J166" s="681" t="str">
        <f>'S CIUDAD'!G9</f>
        <v>Porcentaje</v>
      </c>
      <c r="K166" s="678">
        <f>'S CIUDAD'!H9</f>
        <v>1</v>
      </c>
      <c r="L166" s="681" t="str">
        <f>'S CIUDAD'!I9</f>
        <v xml:space="preserve">Porcentaje de avance en las actividades de fortalecimiento del servicio al ciudadano </v>
      </c>
      <c r="M166" s="681" t="str">
        <f>'S CIUDAD'!J9</f>
        <v>Eficiencia</v>
      </c>
      <c r="N166" s="681" t="str">
        <f>'S CIUDAD'!K9</f>
        <v xml:space="preserve">GIT Servicio al ciudadano </v>
      </c>
      <c r="O166" s="46" t="s">
        <v>44</v>
      </c>
      <c r="P166" s="47">
        <f>'S CIUDAD'!M9</f>
        <v>0</v>
      </c>
      <c r="Q166" s="47">
        <f>'S CIUDAD'!N9</f>
        <v>0</v>
      </c>
      <c r="R166" s="47">
        <f>'S CIUDAD'!O9</f>
        <v>2.5000000000000001E-2</v>
      </c>
      <c r="S166" s="47">
        <f>'S CIUDAD'!P9</f>
        <v>0.125</v>
      </c>
      <c r="T166" s="47">
        <f>'S CIUDAD'!Q9</f>
        <v>7.4999999999999997E-2</v>
      </c>
      <c r="U166" s="47">
        <f>'S CIUDAD'!R9</f>
        <v>0.15000000000000002</v>
      </c>
      <c r="V166" s="47">
        <f>'S CIUDAD'!S9</f>
        <v>0.2</v>
      </c>
      <c r="W166" s="47">
        <f>'S CIUDAD'!T9</f>
        <v>2.0000000000000004E-2</v>
      </c>
      <c r="X166" s="47">
        <f>'S CIUDAD'!U9</f>
        <v>0.14000000000000001</v>
      </c>
      <c r="Y166" s="47">
        <f>'S CIUDAD'!V9</f>
        <v>9.5000000000000001E-2</v>
      </c>
      <c r="Z166" s="47">
        <f>'S CIUDAD'!W9</f>
        <v>0.125</v>
      </c>
      <c r="AA166" s="47">
        <f>'S CIUDAD'!X9</f>
        <v>4.5000000000000005E-2</v>
      </c>
      <c r="AB166" s="41">
        <f t="shared" ref="AB166:AB167" si="80">SUM(P166:AA166)</f>
        <v>1</v>
      </c>
      <c r="AC166" s="709">
        <f>'S CIUDAD'!Z9</f>
        <v>0.25</v>
      </c>
      <c r="AD166" s="710">
        <f>IF(OR(AB167=0,AC166=0),0,(AB167/AB166*AC166))</f>
        <v>0</v>
      </c>
      <c r="AE166" s="711">
        <f>AD166+AD169+AD172+AD175</f>
        <v>0</v>
      </c>
      <c r="AF166" s="712">
        <f>AE166*B166</f>
        <v>0</v>
      </c>
      <c r="AG166" s="2"/>
    </row>
    <row r="167" spans="1:33" ht="15.75" customHeight="1">
      <c r="A167" s="687"/>
      <c r="B167" s="679"/>
      <c r="C167" s="679"/>
      <c r="D167" s="683"/>
      <c r="E167" s="679"/>
      <c r="F167" s="679"/>
      <c r="G167" s="679"/>
      <c r="H167" s="679"/>
      <c r="I167" s="679"/>
      <c r="J167" s="679"/>
      <c r="K167" s="679"/>
      <c r="L167" s="679"/>
      <c r="M167" s="679"/>
      <c r="N167" s="679"/>
      <c r="O167" s="124" t="s">
        <v>45</v>
      </c>
      <c r="P167" s="51">
        <f>'S CIUDAD'!M10</f>
        <v>0</v>
      </c>
      <c r="Q167" s="51">
        <f>'S CIUDAD'!N10</f>
        <v>0</v>
      </c>
      <c r="R167" s="51">
        <f>'S CIUDAD'!O10</f>
        <v>0</v>
      </c>
      <c r="S167" s="51">
        <f>'S CIUDAD'!P10</f>
        <v>0</v>
      </c>
      <c r="T167" s="51">
        <f>'S CIUDAD'!Q10</f>
        <v>0</v>
      </c>
      <c r="U167" s="51">
        <f>'S CIUDAD'!R10</f>
        <v>0</v>
      </c>
      <c r="V167" s="51">
        <f>'S CIUDAD'!S10</f>
        <v>0</v>
      </c>
      <c r="W167" s="51">
        <f>'S CIUDAD'!T10</f>
        <v>0</v>
      </c>
      <c r="X167" s="51">
        <f>'S CIUDAD'!U10</f>
        <v>0</v>
      </c>
      <c r="Y167" s="51">
        <f>'S CIUDAD'!V10</f>
        <v>0</v>
      </c>
      <c r="Z167" s="51">
        <f>'S CIUDAD'!W10</f>
        <v>0</v>
      </c>
      <c r="AA167" s="51">
        <f>'S CIUDAD'!X10</f>
        <v>0</v>
      </c>
      <c r="AB167" s="52">
        <f t="shared" si="80"/>
        <v>0</v>
      </c>
      <c r="AC167" s="680"/>
      <c r="AD167" s="684"/>
      <c r="AE167" s="683"/>
      <c r="AF167" s="683"/>
      <c r="AG167" s="2"/>
    </row>
    <row r="168" spans="1:33" ht="15.75" customHeight="1">
      <c r="A168" s="687"/>
      <c r="B168" s="679"/>
      <c r="C168" s="680"/>
      <c r="D168" s="684"/>
      <c r="E168" s="680"/>
      <c r="F168" s="680"/>
      <c r="G168" s="680"/>
      <c r="H168" s="680"/>
      <c r="I168" s="680"/>
      <c r="J168" s="680"/>
      <c r="K168" s="680"/>
      <c r="L168" s="680"/>
      <c r="M168" s="680"/>
      <c r="N168" s="680"/>
      <c r="O168" s="46" t="s">
        <v>79</v>
      </c>
      <c r="P168" s="53">
        <f t="shared" ref="P168:AB168" si="81">IF(OR(P166=0,P167=0),0,P167/P166)</f>
        <v>0</v>
      </c>
      <c r="Q168" s="53">
        <f t="shared" si="81"/>
        <v>0</v>
      </c>
      <c r="R168" s="53">
        <f t="shared" si="81"/>
        <v>0</v>
      </c>
      <c r="S168" s="53">
        <f t="shared" si="81"/>
        <v>0</v>
      </c>
      <c r="T168" s="53">
        <f t="shared" si="81"/>
        <v>0</v>
      </c>
      <c r="U168" s="53">
        <f t="shared" si="81"/>
        <v>0</v>
      </c>
      <c r="V168" s="53">
        <f t="shared" si="81"/>
        <v>0</v>
      </c>
      <c r="W168" s="53">
        <f t="shared" si="81"/>
        <v>0</v>
      </c>
      <c r="X168" s="53">
        <f t="shared" si="81"/>
        <v>0</v>
      </c>
      <c r="Y168" s="53">
        <f t="shared" si="81"/>
        <v>0</v>
      </c>
      <c r="Z168" s="53">
        <f t="shared" si="81"/>
        <v>0</v>
      </c>
      <c r="AA168" s="53">
        <f t="shared" si="81"/>
        <v>0</v>
      </c>
      <c r="AB168" s="53">
        <f t="shared" si="81"/>
        <v>0</v>
      </c>
      <c r="AC168" s="47"/>
      <c r="AD168" s="46"/>
      <c r="AE168" s="683"/>
      <c r="AF168" s="683"/>
      <c r="AG168" s="2"/>
    </row>
    <row r="169" spans="1:33" ht="15" customHeight="1">
      <c r="A169" s="687"/>
      <c r="B169" s="679"/>
      <c r="C169" s="681">
        <v>41</v>
      </c>
      <c r="D169" s="682" t="str">
        <f>'S CIUDAD'!A31</f>
        <v>PQRD de los ciudadanos de la entidad en los tiempos establecidos</v>
      </c>
      <c r="E169" s="678" t="str">
        <f>'S CIUDAD'!B31</f>
        <v>13. No Aplica</v>
      </c>
      <c r="F169" s="681" t="str">
        <f>'S CIUDAD'!C31</f>
        <v>Implementar_un_plan_de_modernización_y_fortalecimiento_institucional</v>
      </c>
      <c r="G169" s="681" t="str">
        <f>'S CIUDAD'!D31</f>
        <v>1.6. Mejoramiento en la prestación del servicio a la ciudadanía.</v>
      </c>
      <c r="H169" s="681" t="str">
        <f>'S CIUDAD'!E31</f>
        <v>Gestión_con_Valores_para_Resultados</v>
      </c>
      <c r="I169" s="681" t="str">
        <f>'S CIUDAD'!F31</f>
        <v>Servicio al ciudadano</v>
      </c>
      <c r="J169" s="681" t="str">
        <f>'S CIUDAD'!G31</f>
        <v>Porcentaje</v>
      </c>
      <c r="K169" s="678">
        <f>'S CIUDAD'!H31</f>
        <v>1</v>
      </c>
      <c r="L169" s="681" t="str">
        <f>'S CIUDAD'!I31</f>
        <v>(Nùmero) Porcentaje de PQRD atendidas con oportunidad</v>
      </c>
      <c r="M169" s="681" t="str">
        <f>'S CIUDAD'!J31</f>
        <v>Eficacia</v>
      </c>
      <c r="N169" s="681" t="str">
        <f>'S CIUDAD'!K31</f>
        <v xml:space="preserve">GIT Servicio al ciudadano </v>
      </c>
      <c r="O169" s="46" t="s">
        <v>44</v>
      </c>
      <c r="P169" s="47">
        <f>'S CIUDAD'!M31</f>
        <v>0</v>
      </c>
      <c r="Q169" s="47">
        <f>'S CIUDAD'!N31</f>
        <v>5.3999999999999992E-2</v>
      </c>
      <c r="R169" s="47">
        <f>'S CIUDAD'!O31</f>
        <v>5.3999999999999992E-2</v>
      </c>
      <c r="S169" s="47">
        <f>'S CIUDAD'!P31</f>
        <v>5.3999999999999992E-2</v>
      </c>
      <c r="T169" s="47">
        <f>'S CIUDAD'!Q31</f>
        <v>5.3999999999999992E-2</v>
      </c>
      <c r="U169" s="47">
        <f>'S CIUDAD'!R31</f>
        <v>5.3999999999999992E-2</v>
      </c>
      <c r="V169" s="47">
        <f>'S CIUDAD'!S31</f>
        <v>5.3999999999999992E-2</v>
      </c>
      <c r="W169" s="47">
        <f>'S CIUDAD'!T31</f>
        <v>0.254</v>
      </c>
      <c r="X169" s="47">
        <f>'S CIUDAD'!U31</f>
        <v>0.254</v>
      </c>
      <c r="Y169" s="47">
        <f>'S CIUDAD'!V31</f>
        <v>5.3999999999999992E-2</v>
      </c>
      <c r="Z169" s="47">
        <f>'S CIUDAD'!W31</f>
        <v>5.3999999999999992E-2</v>
      </c>
      <c r="AA169" s="47">
        <f>'S CIUDAD'!X31</f>
        <v>6.0000000000000012E-2</v>
      </c>
      <c r="AB169" s="41">
        <f t="shared" ref="AB169:AB170" si="82">SUM(P169:AA169)</f>
        <v>1</v>
      </c>
      <c r="AC169" s="709">
        <f>'S CIUDAD'!Z31</f>
        <v>0.25</v>
      </c>
      <c r="AD169" s="710">
        <f>IF(OR(AB170=0,AC169=0),0,(AB170/AB169*AC169))</f>
        <v>0</v>
      </c>
      <c r="AE169" s="683"/>
      <c r="AF169" s="683"/>
      <c r="AG169" s="2"/>
    </row>
    <row r="170" spans="1:33" ht="15" customHeight="1">
      <c r="A170" s="687"/>
      <c r="B170" s="679"/>
      <c r="C170" s="679"/>
      <c r="D170" s="683"/>
      <c r="E170" s="679"/>
      <c r="F170" s="679"/>
      <c r="G170" s="679"/>
      <c r="H170" s="679"/>
      <c r="I170" s="679"/>
      <c r="J170" s="679"/>
      <c r="K170" s="679"/>
      <c r="L170" s="679"/>
      <c r="M170" s="679"/>
      <c r="N170" s="679"/>
      <c r="O170" s="124" t="s">
        <v>45</v>
      </c>
      <c r="P170" s="51">
        <f>'S CIUDAD'!M32</f>
        <v>0</v>
      </c>
      <c r="Q170" s="51">
        <f>'S CIUDAD'!N32</f>
        <v>0</v>
      </c>
      <c r="R170" s="51">
        <f>'S CIUDAD'!O32</f>
        <v>0</v>
      </c>
      <c r="S170" s="51">
        <f>'S CIUDAD'!P32</f>
        <v>0</v>
      </c>
      <c r="T170" s="51">
        <f>'S CIUDAD'!Q32</f>
        <v>0</v>
      </c>
      <c r="U170" s="51">
        <f>'S CIUDAD'!R32</f>
        <v>0</v>
      </c>
      <c r="V170" s="51">
        <f>'S CIUDAD'!S32</f>
        <v>0</v>
      </c>
      <c r="W170" s="51">
        <f>'S CIUDAD'!T32</f>
        <v>0</v>
      </c>
      <c r="X170" s="51">
        <f>'S CIUDAD'!U32</f>
        <v>0</v>
      </c>
      <c r="Y170" s="51">
        <f>'S CIUDAD'!V32</f>
        <v>0</v>
      </c>
      <c r="Z170" s="51">
        <f>'S CIUDAD'!W32</f>
        <v>0</v>
      </c>
      <c r="AA170" s="51">
        <f>'S CIUDAD'!X32</f>
        <v>0</v>
      </c>
      <c r="AB170" s="52">
        <f t="shared" si="82"/>
        <v>0</v>
      </c>
      <c r="AC170" s="680"/>
      <c r="AD170" s="684"/>
      <c r="AE170" s="683"/>
      <c r="AF170" s="683"/>
      <c r="AG170" s="2"/>
    </row>
    <row r="171" spans="1:33" ht="15" customHeight="1">
      <c r="A171" s="687"/>
      <c r="B171" s="679"/>
      <c r="C171" s="680"/>
      <c r="D171" s="684"/>
      <c r="E171" s="680"/>
      <c r="F171" s="680"/>
      <c r="G171" s="680"/>
      <c r="H171" s="680"/>
      <c r="I171" s="680"/>
      <c r="J171" s="680"/>
      <c r="K171" s="680"/>
      <c r="L171" s="680"/>
      <c r="M171" s="680"/>
      <c r="N171" s="680"/>
      <c r="O171" s="46" t="s">
        <v>79</v>
      </c>
      <c r="P171" s="53">
        <f t="shared" ref="P171:AB171" si="83">IF(OR(P169=0,P170=0),0,P170/P169)</f>
        <v>0</v>
      </c>
      <c r="Q171" s="53">
        <f t="shared" si="83"/>
        <v>0</v>
      </c>
      <c r="R171" s="53">
        <f t="shared" si="83"/>
        <v>0</v>
      </c>
      <c r="S171" s="53">
        <f t="shared" si="83"/>
        <v>0</v>
      </c>
      <c r="T171" s="53">
        <f t="shared" si="83"/>
        <v>0</v>
      </c>
      <c r="U171" s="53">
        <f t="shared" si="83"/>
        <v>0</v>
      </c>
      <c r="V171" s="53">
        <f t="shared" si="83"/>
        <v>0</v>
      </c>
      <c r="W171" s="53">
        <f t="shared" si="83"/>
        <v>0</v>
      </c>
      <c r="X171" s="53">
        <f t="shared" si="83"/>
        <v>0</v>
      </c>
      <c r="Y171" s="53">
        <f t="shared" si="83"/>
        <v>0</v>
      </c>
      <c r="Z171" s="53">
        <f t="shared" si="83"/>
        <v>0</v>
      </c>
      <c r="AA171" s="53">
        <f t="shared" si="83"/>
        <v>0</v>
      </c>
      <c r="AB171" s="53">
        <f t="shared" si="83"/>
        <v>0</v>
      </c>
      <c r="AC171" s="47"/>
      <c r="AD171" s="46"/>
      <c r="AE171" s="683"/>
      <c r="AF171" s="683"/>
      <c r="AG171" s="2"/>
    </row>
    <row r="172" spans="1:33" ht="19.5" customHeight="1">
      <c r="A172" s="687"/>
      <c r="B172" s="679"/>
      <c r="C172" s="681">
        <v>42</v>
      </c>
      <c r="D172" s="682" t="str">
        <f>'S CIUDAD'!A47</f>
        <v xml:space="preserve">Documento  de caracterización de los grupos de valor y/o los grupos de interes del IGAC </v>
      </c>
      <c r="E172" s="678" t="str">
        <f>'S CIUDAD'!B47</f>
        <v>9. Plan Anticorrupción y de Atención al Ciudadano</v>
      </c>
      <c r="F172" s="681" t="str">
        <f>'S CIUDAD'!C47</f>
        <v>Implementar_un_plan_de_modernización_y_fortalecimiento_institucional</v>
      </c>
      <c r="G172" s="681" t="str">
        <f>'S CIUDAD'!D47</f>
        <v>1.6. Mejoramiento en la prestación del servicio a la ciudadanía.</v>
      </c>
      <c r="H172" s="681" t="str">
        <f>'S CIUDAD'!E47</f>
        <v>Gestión_con_Valores_para_Resultados</v>
      </c>
      <c r="I172" s="681" t="str">
        <f>'S CIUDAD'!F47</f>
        <v>Servicio al ciudadano</v>
      </c>
      <c r="J172" s="681" t="str">
        <f>'S CIUDAD'!G47</f>
        <v>Documentos</v>
      </c>
      <c r="K172" s="678">
        <f>'S CIUDAD'!H47</f>
        <v>1</v>
      </c>
      <c r="L172" s="681" t="str">
        <f>'S CIUDAD'!I47</f>
        <v xml:space="preserve">Porcentaje de Avance del Documento de Caracterización de los grupos de valor y/o grupos de interés del IGAC </v>
      </c>
      <c r="M172" s="681" t="str">
        <f>'S CIUDAD'!J47</f>
        <v>Eficiencia</v>
      </c>
      <c r="N172" s="681" t="str">
        <f>'S CIUDAD'!K47</f>
        <v xml:space="preserve">GIT Servicio al ciudadano </v>
      </c>
      <c r="O172" s="46" t="s">
        <v>44</v>
      </c>
      <c r="P172" s="47">
        <f>'S CIUDAD'!M47</f>
        <v>0</v>
      </c>
      <c r="Q172" s="47">
        <f>'S CIUDAD'!N47</f>
        <v>0</v>
      </c>
      <c r="R172" s="47">
        <f>'S CIUDAD'!O47</f>
        <v>0</v>
      </c>
      <c r="S172" s="47">
        <f>'S CIUDAD'!P47</f>
        <v>0</v>
      </c>
      <c r="T172" s="47">
        <f>'S CIUDAD'!Q47</f>
        <v>0</v>
      </c>
      <c r="U172" s="47">
        <f>'S CIUDAD'!R47</f>
        <v>0</v>
      </c>
      <c r="V172" s="47">
        <f>'S CIUDAD'!S47</f>
        <v>0.3</v>
      </c>
      <c r="W172" s="47">
        <f>'S CIUDAD'!T47</f>
        <v>0</v>
      </c>
      <c r="X172" s="47">
        <f>'S CIUDAD'!U47</f>
        <v>0</v>
      </c>
      <c r="Y172" s="47">
        <f>'S CIUDAD'!V47</f>
        <v>0.55000000000000004</v>
      </c>
      <c r="Z172" s="47">
        <f>'S CIUDAD'!W47</f>
        <v>0.15</v>
      </c>
      <c r="AA172" s="47">
        <f>'S CIUDAD'!X47</f>
        <v>0</v>
      </c>
      <c r="AB172" s="41">
        <f t="shared" ref="AB172:AB173" si="84">SUM(P172:AA172)</f>
        <v>1</v>
      </c>
      <c r="AC172" s="709">
        <f>'S CIUDAD'!Z47</f>
        <v>0.25</v>
      </c>
      <c r="AD172" s="710">
        <f>IF(OR(AB173=0,AC172=0),0,(AB173/AB172*AC172))</f>
        <v>0</v>
      </c>
      <c r="AE172" s="683"/>
      <c r="AF172" s="683"/>
      <c r="AG172" s="2"/>
    </row>
    <row r="173" spans="1:33" ht="19.5" customHeight="1">
      <c r="A173" s="687"/>
      <c r="B173" s="679"/>
      <c r="C173" s="679"/>
      <c r="D173" s="683"/>
      <c r="E173" s="679"/>
      <c r="F173" s="679"/>
      <c r="G173" s="679"/>
      <c r="H173" s="679"/>
      <c r="I173" s="679"/>
      <c r="J173" s="679"/>
      <c r="K173" s="679"/>
      <c r="L173" s="679"/>
      <c r="M173" s="679"/>
      <c r="N173" s="679"/>
      <c r="O173" s="124" t="s">
        <v>45</v>
      </c>
      <c r="P173" s="51">
        <f>'S CIUDAD'!M48</f>
        <v>0</v>
      </c>
      <c r="Q173" s="51">
        <f>'S CIUDAD'!N48</f>
        <v>0</v>
      </c>
      <c r="R173" s="51">
        <f>'S CIUDAD'!O48</f>
        <v>0</v>
      </c>
      <c r="S173" s="51">
        <f>'S CIUDAD'!P48</f>
        <v>0</v>
      </c>
      <c r="T173" s="51">
        <f>'S CIUDAD'!Q48</f>
        <v>0</v>
      </c>
      <c r="U173" s="51">
        <f>'S CIUDAD'!R48</f>
        <v>0</v>
      </c>
      <c r="V173" s="51">
        <f>'S CIUDAD'!S48</f>
        <v>0</v>
      </c>
      <c r="W173" s="51">
        <f>'S CIUDAD'!T48</f>
        <v>0</v>
      </c>
      <c r="X173" s="51">
        <f>'S CIUDAD'!U48</f>
        <v>0</v>
      </c>
      <c r="Y173" s="51">
        <f>'S CIUDAD'!V48</f>
        <v>0</v>
      </c>
      <c r="Z173" s="51">
        <f>'S CIUDAD'!W48</f>
        <v>0</v>
      </c>
      <c r="AA173" s="51">
        <f>'S CIUDAD'!X48</f>
        <v>0</v>
      </c>
      <c r="AB173" s="52">
        <f t="shared" si="84"/>
        <v>0</v>
      </c>
      <c r="AC173" s="680"/>
      <c r="AD173" s="684"/>
      <c r="AE173" s="683"/>
      <c r="AF173" s="683"/>
      <c r="AG173" s="2"/>
    </row>
    <row r="174" spans="1:33" ht="15" customHeight="1">
      <c r="A174" s="687"/>
      <c r="B174" s="679"/>
      <c r="C174" s="680"/>
      <c r="D174" s="684"/>
      <c r="E174" s="680"/>
      <c r="F174" s="680"/>
      <c r="G174" s="680"/>
      <c r="H174" s="680"/>
      <c r="I174" s="680"/>
      <c r="J174" s="680"/>
      <c r="K174" s="680"/>
      <c r="L174" s="680"/>
      <c r="M174" s="680"/>
      <c r="N174" s="680"/>
      <c r="O174" s="46" t="s">
        <v>79</v>
      </c>
      <c r="P174" s="53">
        <f t="shared" ref="P174:AB174" si="85">IF(OR(P172=0,P173=0),0,P173/P172)</f>
        <v>0</v>
      </c>
      <c r="Q174" s="53">
        <f t="shared" si="85"/>
        <v>0</v>
      </c>
      <c r="R174" s="53">
        <f t="shared" si="85"/>
        <v>0</v>
      </c>
      <c r="S174" s="53">
        <f t="shared" si="85"/>
        <v>0</v>
      </c>
      <c r="T174" s="53">
        <f t="shared" si="85"/>
        <v>0</v>
      </c>
      <c r="U174" s="53">
        <f t="shared" si="85"/>
        <v>0</v>
      </c>
      <c r="V174" s="53">
        <f t="shared" si="85"/>
        <v>0</v>
      </c>
      <c r="W174" s="53">
        <f t="shared" si="85"/>
        <v>0</v>
      </c>
      <c r="X174" s="53">
        <f t="shared" si="85"/>
        <v>0</v>
      </c>
      <c r="Y174" s="53">
        <f t="shared" si="85"/>
        <v>0</v>
      </c>
      <c r="Z174" s="53">
        <f t="shared" si="85"/>
        <v>0</v>
      </c>
      <c r="AA174" s="53">
        <f t="shared" si="85"/>
        <v>0</v>
      </c>
      <c r="AB174" s="53">
        <f t="shared" si="85"/>
        <v>0</v>
      </c>
      <c r="AC174" s="47"/>
      <c r="AD174" s="46"/>
      <c r="AE174" s="683"/>
      <c r="AF174" s="683"/>
      <c r="AG174" s="2"/>
    </row>
    <row r="175" spans="1:33" ht="15" customHeight="1">
      <c r="A175" s="687"/>
      <c r="B175" s="679"/>
      <c r="C175" s="681">
        <v>43</v>
      </c>
      <c r="D175" s="682" t="str">
        <f>'S CIUDAD'!A63</f>
        <v xml:space="preserve"> Plan de participación ciudadana </v>
      </c>
      <c r="E175" s="678" t="str">
        <f>'S CIUDAD'!B63</f>
        <v>9. Plan Anticorrupción y de Atención al Ciudadano</v>
      </c>
      <c r="F175" s="681" t="str">
        <f>'S CIUDAD'!C63</f>
        <v>Implementar_un_plan_de_modernización_y_fortalecimiento_institucional</v>
      </c>
      <c r="G175" s="681" t="str">
        <f>'S CIUDAD'!D63</f>
        <v>1.6. Mejoramiento en la prestación del servicio a la ciudadanía.</v>
      </c>
      <c r="H175" s="681" t="str">
        <f>'S CIUDAD'!E63</f>
        <v>Gestión_con_Valores_para_Resultados</v>
      </c>
      <c r="I175" s="681" t="str">
        <f>'S CIUDAD'!F63</f>
        <v>Servicio al ciudadano</v>
      </c>
      <c r="J175" s="681" t="str">
        <f>'S CIUDAD'!G63</f>
        <v>Porcentaje</v>
      </c>
      <c r="K175" s="678">
        <f>'S CIUDAD'!H63</f>
        <v>1</v>
      </c>
      <c r="L175" s="681" t="str">
        <f>'S CIUDAD'!I63</f>
        <v>Porcentaje de avance implementado del Plan de participación ciudadana.</v>
      </c>
      <c r="M175" s="681" t="str">
        <f>'S CIUDAD'!J63</f>
        <v>Eficiencia</v>
      </c>
      <c r="N175" s="681" t="str">
        <f>'S CIUDAD'!K63</f>
        <v xml:space="preserve">GIT Servicio al ciudadano </v>
      </c>
      <c r="O175" s="46" t="s">
        <v>44</v>
      </c>
      <c r="P175" s="47">
        <f>'S CIUDAD'!M63</f>
        <v>0</v>
      </c>
      <c r="Q175" s="47">
        <f>'S CIUDAD'!N63</f>
        <v>0</v>
      </c>
      <c r="R175" s="47">
        <f>'S CIUDAD'!O63</f>
        <v>0.25</v>
      </c>
      <c r="S175" s="47">
        <f>'S CIUDAD'!P63</f>
        <v>0.05</v>
      </c>
      <c r="T175" s="47">
        <f>'S CIUDAD'!Q63</f>
        <v>0</v>
      </c>
      <c r="U175" s="47">
        <f>'S CIUDAD'!R63</f>
        <v>0.15000000000000002</v>
      </c>
      <c r="V175" s="47">
        <f>'S CIUDAD'!S63</f>
        <v>0.05</v>
      </c>
      <c r="W175" s="47">
        <f>'S CIUDAD'!T63</f>
        <v>0</v>
      </c>
      <c r="X175" s="47">
        <f>'S CIUDAD'!U63</f>
        <v>0.05</v>
      </c>
      <c r="Y175" s="47">
        <f>'S CIUDAD'!V63</f>
        <v>0.05</v>
      </c>
      <c r="Z175" s="47">
        <f>'S CIUDAD'!W63</f>
        <v>0.2</v>
      </c>
      <c r="AA175" s="47">
        <f>'S CIUDAD'!X63</f>
        <v>0.2</v>
      </c>
      <c r="AB175" s="41">
        <f t="shared" ref="AB175:AB176" si="86">SUM(P175:AA175)</f>
        <v>1</v>
      </c>
      <c r="AC175" s="709">
        <f>'S CIUDAD'!Z63</f>
        <v>0.25</v>
      </c>
      <c r="AD175" s="710">
        <f>IF(OR(AB176=0,AC175=0),0,(AB176/AB175*AC175))</f>
        <v>0</v>
      </c>
      <c r="AE175" s="683"/>
      <c r="AF175" s="683"/>
      <c r="AG175" s="2"/>
    </row>
    <row r="176" spans="1:33" ht="15" customHeight="1">
      <c r="A176" s="687"/>
      <c r="B176" s="679"/>
      <c r="C176" s="679"/>
      <c r="D176" s="683"/>
      <c r="E176" s="679"/>
      <c r="F176" s="679"/>
      <c r="G176" s="679"/>
      <c r="H176" s="679"/>
      <c r="I176" s="679"/>
      <c r="J176" s="679"/>
      <c r="K176" s="679"/>
      <c r="L176" s="679"/>
      <c r="M176" s="679"/>
      <c r="N176" s="679"/>
      <c r="O176" s="124" t="s">
        <v>45</v>
      </c>
      <c r="P176" s="51">
        <f>'S CIUDAD'!M64</f>
        <v>0</v>
      </c>
      <c r="Q176" s="51">
        <f>'S CIUDAD'!N64</f>
        <v>0</v>
      </c>
      <c r="R176" s="51">
        <f>'S CIUDAD'!O64</f>
        <v>0</v>
      </c>
      <c r="S176" s="51">
        <f>'S CIUDAD'!P64</f>
        <v>0</v>
      </c>
      <c r="T176" s="51">
        <f>'S CIUDAD'!Q64</f>
        <v>0</v>
      </c>
      <c r="U176" s="51">
        <f>'S CIUDAD'!R64</f>
        <v>0</v>
      </c>
      <c r="V176" s="51">
        <f>'S CIUDAD'!S64</f>
        <v>0</v>
      </c>
      <c r="W176" s="51">
        <f>'S CIUDAD'!T64</f>
        <v>0</v>
      </c>
      <c r="X176" s="51">
        <f>'S CIUDAD'!U64</f>
        <v>0</v>
      </c>
      <c r="Y176" s="51">
        <f>'S CIUDAD'!V64</f>
        <v>0</v>
      </c>
      <c r="Z176" s="51">
        <f>'S CIUDAD'!W64</f>
        <v>0</v>
      </c>
      <c r="AA176" s="51">
        <f>'S CIUDAD'!X64</f>
        <v>0</v>
      </c>
      <c r="AB176" s="52">
        <f t="shared" si="86"/>
        <v>0</v>
      </c>
      <c r="AC176" s="680"/>
      <c r="AD176" s="684"/>
      <c r="AE176" s="683"/>
      <c r="AF176" s="683"/>
      <c r="AG176" s="2"/>
    </row>
    <row r="177" spans="1:33" ht="15" customHeight="1">
      <c r="A177" s="688"/>
      <c r="B177" s="680"/>
      <c r="C177" s="680"/>
      <c r="D177" s="684"/>
      <c r="E177" s="680"/>
      <c r="F177" s="680"/>
      <c r="G177" s="680"/>
      <c r="H177" s="680"/>
      <c r="I177" s="680"/>
      <c r="J177" s="680"/>
      <c r="K177" s="680"/>
      <c r="L177" s="680"/>
      <c r="M177" s="680"/>
      <c r="N177" s="680"/>
      <c r="O177" s="46" t="s">
        <v>79</v>
      </c>
      <c r="P177" s="53">
        <f t="shared" ref="P177:AB177" si="87">IF(OR(P175=0,P176=0),0,P176/P175)</f>
        <v>0</v>
      </c>
      <c r="Q177" s="53">
        <f t="shared" si="87"/>
        <v>0</v>
      </c>
      <c r="R177" s="53">
        <f t="shared" si="87"/>
        <v>0</v>
      </c>
      <c r="S177" s="53">
        <f t="shared" si="87"/>
        <v>0</v>
      </c>
      <c r="T177" s="53">
        <f t="shared" si="87"/>
        <v>0</v>
      </c>
      <c r="U177" s="53">
        <f t="shared" si="87"/>
        <v>0</v>
      </c>
      <c r="V177" s="53">
        <f t="shared" si="87"/>
        <v>0</v>
      </c>
      <c r="W177" s="53">
        <f t="shared" si="87"/>
        <v>0</v>
      </c>
      <c r="X177" s="53">
        <f t="shared" si="87"/>
        <v>0</v>
      </c>
      <c r="Y177" s="53">
        <f t="shared" si="87"/>
        <v>0</v>
      </c>
      <c r="Z177" s="53">
        <f t="shared" si="87"/>
        <v>0</v>
      </c>
      <c r="AA177" s="53">
        <f t="shared" si="87"/>
        <v>0</v>
      </c>
      <c r="AB177" s="53">
        <f t="shared" si="87"/>
        <v>0</v>
      </c>
      <c r="AC177" s="47"/>
      <c r="AD177" s="46"/>
      <c r="AE177" s="684"/>
      <c r="AF177" s="684"/>
      <c r="AG177" s="2"/>
    </row>
    <row r="178" spans="1:33" ht="15.75" customHeight="1">
      <c r="A178" s="37" t="s">
        <v>8</v>
      </c>
      <c r="B178" s="38" t="s">
        <v>46</v>
      </c>
      <c r="C178" s="38" t="s">
        <v>47</v>
      </c>
      <c r="D178" s="39" t="s">
        <v>10</v>
      </c>
      <c r="E178" s="38" t="s">
        <v>11</v>
      </c>
      <c r="F178" s="38" t="s">
        <v>12</v>
      </c>
      <c r="G178" s="38" t="s">
        <v>13</v>
      </c>
      <c r="H178" s="38" t="s">
        <v>14</v>
      </c>
      <c r="I178" s="38" t="s">
        <v>15</v>
      </c>
      <c r="J178" s="38" t="s">
        <v>16</v>
      </c>
      <c r="K178" s="38" t="s">
        <v>17</v>
      </c>
      <c r="L178" s="38" t="s">
        <v>18</v>
      </c>
      <c r="M178" s="38" t="s">
        <v>19</v>
      </c>
      <c r="N178" s="38" t="s">
        <v>20</v>
      </c>
      <c r="O178" s="38" t="s">
        <v>48</v>
      </c>
      <c r="P178" s="38" t="s">
        <v>49</v>
      </c>
      <c r="Q178" s="41" t="s">
        <v>50</v>
      </c>
      <c r="R178" s="38" t="s">
        <v>51</v>
      </c>
      <c r="S178" s="38" t="s">
        <v>52</v>
      </c>
      <c r="T178" s="38" t="s">
        <v>53</v>
      </c>
      <c r="U178" s="38" t="s">
        <v>54</v>
      </c>
      <c r="V178" s="38" t="s">
        <v>55</v>
      </c>
      <c r="W178" s="38" t="s">
        <v>56</v>
      </c>
      <c r="X178" s="38" t="s">
        <v>57</v>
      </c>
      <c r="Y178" s="38" t="s">
        <v>58</v>
      </c>
      <c r="Z178" s="38" t="s">
        <v>59</v>
      </c>
      <c r="AA178" s="38" t="s">
        <v>60</v>
      </c>
      <c r="AB178" s="38" t="s">
        <v>61</v>
      </c>
      <c r="AC178" s="41" t="s">
        <v>46</v>
      </c>
      <c r="AD178" s="43" t="s">
        <v>62</v>
      </c>
      <c r="AE178" s="43" t="s">
        <v>63</v>
      </c>
      <c r="AF178" s="44" t="s">
        <v>64</v>
      </c>
      <c r="AG178" s="2"/>
    </row>
    <row r="179" spans="1:33" ht="27" customHeight="1">
      <c r="A179" s="692" t="str">
        <f>+'G CONOC'!C4</f>
        <v>GESTIÓN DEL CONOCIMIENTO, INVESTIGACIÓN E INNOVACIÓN</v>
      </c>
      <c r="B179" s="685">
        <f>+'G CONOC'!AA4</f>
        <v>6.2100000000000002E-2</v>
      </c>
      <c r="C179" s="681">
        <v>44</v>
      </c>
      <c r="D179" s="682" t="str">
        <f>+'G CONOC'!A9</f>
        <v>Servicio de Gestión del conocimiento e Innovación Geográfica.</v>
      </c>
      <c r="E179" s="678" t="str">
        <f>+'G CONOC'!B9</f>
        <v>13. No Aplica</v>
      </c>
      <c r="F179" s="678" t="str">
        <f>+'G CONOC'!C9</f>
        <v>Democratizar_la_información_y_el_conocimiento_del_IGAC</v>
      </c>
      <c r="G179" s="678" t="str">
        <f>+'G CONOC'!D9</f>
        <v>5.4. Identificación e incorporación de avances tecnológicos e innovación en procesos misionales</v>
      </c>
      <c r="H179" s="678" t="str">
        <f>+'G CONOC'!E9</f>
        <v>Gestión del Conocimiento y la Innovación</v>
      </c>
      <c r="I179" s="678" t="str">
        <f>+'G CONOC'!F9</f>
        <v>6.14. Gestión del conocimiento y la innovación</v>
      </c>
      <c r="J179" s="678" t="str">
        <f>+'G CONOC'!G9</f>
        <v>Número</v>
      </c>
      <c r="K179" s="681">
        <f>+'G CONOC'!H9</f>
        <v>1</v>
      </c>
      <c r="L179" s="678" t="str">
        <f>+'G CONOC'!I9</f>
        <v xml:space="preserve">Investigaciones y procedimientos innovadores para el uso y aplicación de las tecnologías de la información geográfica en Agrología, Geografía,Cartografía y Catastro </v>
      </c>
      <c r="M179" s="678" t="str">
        <f>+'G CONOC'!J9</f>
        <v>Eficacia</v>
      </c>
      <c r="N179" s="678" t="str">
        <f>+'G CONOC'!K9</f>
        <v>GIT Investigación, Desarrollo e Innovación – I+D+i</v>
      </c>
      <c r="O179" s="46" t="s">
        <v>44</v>
      </c>
      <c r="P179" s="65">
        <f>+'G CONOC'!M9</f>
        <v>0</v>
      </c>
      <c r="Q179" s="65">
        <f>+'G CONOC'!N9</f>
        <v>0</v>
      </c>
      <c r="R179" s="65">
        <f>+'G CONOC'!O9</f>
        <v>8.7499999999999994E-2</v>
      </c>
      <c r="S179" s="65">
        <f>+'G CONOC'!P9</f>
        <v>8.7499999999999994E-2</v>
      </c>
      <c r="T179" s="65">
        <f>+'G CONOC'!Q9</f>
        <v>8.7499999999999994E-2</v>
      </c>
      <c r="U179" s="65">
        <f>+'G CONOC'!R9</f>
        <v>8.7499999999999994E-2</v>
      </c>
      <c r="V179" s="65">
        <f>+'G CONOC'!S9</f>
        <v>0.13750000000000001</v>
      </c>
      <c r="W179" s="65">
        <f>+'G CONOC'!T9</f>
        <v>0.13750000000000001</v>
      </c>
      <c r="X179" s="65">
        <f>+'G CONOC'!U9</f>
        <v>0.1</v>
      </c>
      <c r="Y179" s="65">
        <f>+'G CONOC'!V9</f>
        <v>0.1</v>
      </c>
      <c r="Z179" s="65">
        <f>+'G CONOC'!W9</f>
        <v>8.7499999999999994E-2</v>
      </c>
      <c r="AA179" s="65">
        <f>+'G CONOC'!X9</f>
        <v>8.7499999999999994E-2</v>
      </c>
      <c r="AB179" s="41">
        <f t="shared" ref="AB179:AB180" si="88">SUM(P179:AA179)</f>
        <v>1</v>
      </c>
      <c r="AC179" s="709">
        <f>+'G CONOC'!Z9</f>
        <v>0.1</v>
      </c>
      <c r="AD179" s="710">
        <f>IF(OR(AB180=0,AC179=0),0,(AB180/AB179*AC179))</f>
        <v>0</v>
      </c>
      <c r="AE179" s="711">
        <f>SUM(AD179:AD199)</f>
        <v>0</v>
      </c>
      <c r="AF179" s="712">
        <f>AE179*B179</f>
        <v>0</v>
      </c>
      <c r="AG179" s="2"/>
    </row>
    <row r="180" spans="1:33" ht="27" customHeight="1">
      <c r="A180" s="687"/>
      <c r="B180" s="679"/>
      <c r="C180" s="679"/>
      <c r="D180" s="683"/>
      <c r="E180" s="679"/>
      <c r="F180" s="679"/>
      <c r="G180" s="679"/>
      <c r="H180" s="679"/>
      <c r="I180" s="679"/>
      <c r="J180" s="679"/>
      <c r="K180" s="679"/>
      <c r="L180" s="679"/>
      <c r="M180" s="679"/>
      <c r="N180" s="679"/>
      <c r="O180" s="124" t="s">
        <v>45</v>
      </c>
      <c r="P180" s="51">
        <f>+'G CONOC'!M10</f>
        <v>0</v>
      </c>
      <c r="Q180" s="51">
        <f>+'G CONOC'!N10</f>
        <v>0</v>
      </c>
      <c r="R180" s="51">
        <f>+'G CONOC'!O10</f>
        <v>0</v>
      </c>
      <c r="S180" s="51">
        <f>+'G CONOC'!P10</f>
        <v>0</v>
      </c>
      <c r="T180" s="51">
        <f>+'G CONOC'!Q10</f>
        <v>0</v>
      </c>
      <c r="U180" s="51">
        <f>+'G CONOC'!R10</f>
        <v>0</v>
      </c>
      <c r="V180" s="51">
        <f>+'G CONOC'!S10</f>
        <v>0</v>
      </c>
      <c r="W180" s="51">
        <f>+'G CONOC'!T10</f>
        <v>0</v>
      </c>
      <c r="X180" s="51">
        <f>+'G CONOC'!U10</f>
        <v>0</v>
      </c>
      <c r="Y180" s="51">
        <f>+'G CONOC'!V10</f>
        <v>0</v>
      </c>
      <c r="Z180" s="51">
        <f>+'G CONOC'!W10</f>
        <v>0</v>
      </c>
      <c r="AA180" s="51">
        <f>+'G CONOC'!X10</f>
        <v>0</v>
      </c>
      <c r="AB180" s="52">
        <f t="shared" si="88"/>
        <v>0</v>
      </c>
      <c r="AC180" s="680"/>
      <c r="AD180" s="684"/>
      <c r="AE180" s="683"/>
      <c r="AF180" s="683"/>
      <c r="AG180" s="2"/>
    </row>
    <row r="181" spans="1:33" ht="13.5" customHeight="1">
      <c r="A181" s="687"/>
      <c r="B181" s="679"/>
      <c r="C181" s="680"/>
      <c r="D181" s="683"/>
      <c r="E181" s="680"/>
      <c r="F181" s="680"/>
      <c r="G181" s="680"/>
      <c r="H181" s="680"/>
      <c r="I181" s="680"/>
      <c r="J181" s="680"/>
      <c r="K181" s="680"/>
      <c r="L181" s="680"/>
      <c r="M181" s="680"/>
      <c r="N181" s="680"/>
      <c r="O181" s="46" t="s">
        <v>79</v>
      </c>
      <c r="P181" s="53">
        <f t="shared" ref="P181:AB181" si="89">IF(OR(P179=0,P180=0),0,P180/P179)</f>
        <v>0</v>
      </c>
      <c r="Q181" s="53">
        <f t="shared" si="89"/>
        <v>0</v>
      </c>
      <c r="R181" s="53">
        <f t="shared" si="89"/>
        <v>0</v>
      </c>
      <c r="S181" s="53">
        <f t="shared" si="89"/>
        <v>0</v>
      </c>
      <c r="T181" s="53">
        <f t="shared" si="89"/>
        <v>0</v>
      </c>
      <c r="U181" s="53">
        <f t="shared" si="89"/>
        <v>0</v>
      </c>
      <c r="V181" s="53">
        <f t="shared" si="89"/>
        <v>0</v>
      </c>
      <c r="W181" s="53">
        <f t="shared" si="89"/>
        <v>0</v>
      </c>
      <c r="X181" s="53">
        <f t="shared" si="89"/>
        <v>0</v>
      </c>
      <c r="Y181" s="53">
        <f t="shared" si="89"/>
        <v>0</v>
      </c>
      <c r="Z181" s="53">
        <f t="shared" si="89"/>
        <v>0</v>
      </c>
      <c r="AA181" s="53">
        <f t="shared" si="89"/>
        <v>0</v>
      </c>
      <c r="AB181" s="53">
        <f t="shared" si="89"/>
        <v>0</v>
      </c>
      <c r="AC181" s="47"/>
      <c r="AD181" s="46"/>
      <c r="AE181" s="683"/>
      <c r="AF181" s="683"/>
      <c r="AG181" s="2"/>
    </row>
    <row r="182" spans="1:33" ht="24" customHeight="1">
      <c r="A182" s="687"/>
      <c r="B182" s="679"/>
      <c r="C182" s="681">
        <v>45</v>
      </c>
      <c r="D182" s="683"/>
      <c r="E182" s="678" t="str">
        <f>+'G CONOC'!B21</f>
        <v>13. No Aplica</v>
      </c>
      <c r="F182" s="678" t="str">
        <f>+'G CONOC'!C21</f>
        <v>Democratizar la información y el conocimiento del IGAC</v>
      </c>
      <c r="G182" s="678" t="str">
        <f>+'G CONOC'!D21</f>
        <v>5.4. Identificación e incorporación de avances tecnológicos e innovación en procesos misionales</v>
      </c>
      <c r="H182" s="678" t="str">
        <f>+'G CONOC'!E21</f>
        <v>Gestión del Conocimiento y la Innovación</v>
      </c>
      <c r="I182" s="678" t="str">
        <f>+'G CONOC'!F21</f>
        <v>6.14. Gestión del conocimiento y la innovación</v>
      </c>
      <c r="J182" s="678" t="str">
        <f>+'G CONOC'!G21</f>
        <v>Número</v>
      </c>
      <c r="K182" s="681">
        <f>+'G CONOC'!H21</f>
        <v>5</v>
      </c>
      <c r="L182" s="678" t="str">
        <f>+'G CONOC'!I21</f>
        <v xml:space="preserve">Sistemas de Información Geográfica a cargo del CIAF  mejorados o desarrollados. </v>
      </c>
      <c r="M182" s="678" t="str">
        <f>+'G CONOC'!J21</f>
        <v>Eficacia</v>
      </c>
      <c r="N182" s="678" t="str">
        <f>+'G CONOC'!K21</f>
        <v xml:space="preserve"> GIT Aplicaciones en Tecnologías de la Información Geográfica -TIG</v>
      </c>
      <c r="O182" s="46" t="s">
        <v>44</v>
      </c>
      <c r="P182" s="65">
        <f>+'G CONOC'!M21</f>
        <v>0</v>
      </c>
      <c r="Q182" s="65">
        <f>+'G CONOC'!N21</f>
        <v>0</v>
      </c>
      <c r="R182" s="65">
        <f>+'G CONOC'!O21</f>
        <v>1.5000000000000003E-2</v>
      </c>
      <c r="S182" s="65">
        <f>+'G CONOC'!P21</f>
        <v>0.05</v>
      </c>
      <c r="T182" s="65">
        <f>+'G CONOC'!Q21</f>
        <v>8.5000000000000006E-2</v>
      </c>
      <c r="U182" s="65">
        <f>+'G CONOC'!R21</f>
        <v>0.155</v>
      </c>
      <c r="V182" s="65">
        <f>+'G CONOC'!S21</f>
        <v>0.14500000000000002</v>
      </c>
      <c r="W182" s="65">
        <f>+'G CONOC'!T21</f>
        <v>0.12</v>
      </c>
      <c r="X182" s="65">
        <f>+'G CONOC'!U21</f>
        <v>0.12000000000000001</v>
      </c>
      <c r="Y182" s="65">
        <f>+'G CONOC'!V21</f>
        <v>0.15</v>
      </c>
      <c r="Z182" s="65">
        <f>+'G CONOC'!W21</f>
        <v>0.14000000000000001</v>
      </c>
      <c r="AA182" s="65">
        <f>+'G CONOC'!X21</f>
        <v>0.02</v>
      </c>
      <c r="AB182" s="41">
        <f t="shared" ref="AB182:AB183" si="90">SUM(P182:AA182)</f>
        <v>1</v>
      </c>
      <c r="AC182" s="709">
        <f>+'G CONOC'!Z21</f>
        <v>0.1</v>
      </c>
      <c r="AD182" s="710">
        <f>IF(OR(AB183=0,AC182=0),0,(AB183/AB182*AC182))</f>
        <v>0</v>
      </c>
      <c r="AE182" s="683"/>
      <c r="AF182" s="683"/>
      <c r="AG182" s="2"/>
    </row>
    <row r="183" spans="1:33" ht="24" customHeight="1">
      <c r="A183" s="687"/>
      <c r="B183" s="679"/>
      <c r="C183" s="679"/>
      <c r="D183" s="683"/>
      <c r="E183" s="679"/>
      <c r="F183" s="679"/>
      <c r="G183" s="679"/>
      <c r="H183" s="679"/>
      <c r="I183" s="679"/>
      <c r="J183" s="679"/>
      <c r="K183" s="679"/>
      <c r="L183" s="679"/>
      <c r="M183" s="679"/>
      <c r="N183" s="679"/>
      <c r="O183" s="124" t="s">
        <v>45</v>
      </c>
      <c r="P183" s="51">
        <f>+'G CONOC'!M22</f>
        <v>0</v>
      </c>
      <c r="Q183" s="51">
        <f>+'G CONOC'!N22</f>
        <v>0</v>
      </c>
      <c r="R183" s="51">
        <f>+'G CONOC'!O22</f>
        <v>0</v>
      </c>
      <c r="S183" s="51">
        <f>+'G CONOC'!P22</f>
        <v>0</v>
      </c>
      <c r="T183" s="51">
        <f>+'G CONOC'!Q22</f>
        <v>0</v>
      </c>
      <c r="U183" s="51">
        <f>+'G CONOC'!R22</f>
        <v>0</v>
      </c>
      <c r="V183" s="51">
        <f>+'G CONOC'!S22</f>
        <v>0</v>
      </c>
      <c r="W183" s="51">
        <f>+'G CONOC'!T22</f>
        <v>0</v>
      </c>
      <c r="X183" s="51">
        <f>+'G CONOC'!U22</f>
        <v>0</v>
      </c>
      <c r="Y183" s="51">
        <f>+'G CONOC'!V22</f>
        <v>0</v>
      </c>
      <c r="Z183" s="51">
        <f>+'G CONOC'!W22</f>
        <v>0</v>
      </c>
      <c r="AA183" s="51">
        <f>+'G CONOC'!X22</f>
        <v>0</v>
      </c>
      <c r="AB183" s="52">
        <f t="shared" si="90"/>
        <v>0</v>
      </c>
      <c r="AC183" s="680"/>
      <c r="AD183" s="684"/>
      <c r="AE183" s="683"/>
      <c r="AF183" s="683"/>
      <c r="AG183" s="2"/>
    </row>
    <row r="184" spans="1:33" ht="13.5" customHeight="1">
      <c r="A184" s="687"/>
      <c r="B184" s="679"/>
      <c r="C184" s="680"/>
      <c r="D184" s="683"/>
      <c r="E184" s="680"/>
      <c r="F184" s="680"/>
      <c r="G184" s="680"/>
      <c r="H184" s="680"/>
      <c r="I184" s="680"/>
      <c r="J184" s="680"/>
      <c r="K184" s="680"/>
      <c r="L184" s="680"/>
      <c r="M184" s="680"/>
      <c r="N184" s="680"/>
      <c r="O184" s="46" t="s">
        <v>79</v>
      </c>
      <c r="P184" s="53">
        <f t="shared" ref="P184:AB184" si="91">IF(OR(P182=0,P183=0),0,P183/P182)</f>
        <v>0</v>
      </c>
      <c r="Q184" s="53">
        <f t="shared" si="91"/>
        <v>0</v>
      </c>
      <c r="R184" s="53">
        <f t="shared" si="91"/>
        <v>0</v>
      </c>
      <c r="S184" s="53">
        <f t="shared" si="91"/>
        <v>0</v>
      </c>
      <c r="T184" s="53">
        <f t="shared" si="91"/>
        <v>0</v>
      </c>
      <c r="U184" s="53">
        <f t="shared" si="91"/>
        <v>0</v>
      </c>
      <c r="V184" s="53">
        <f t="shared" si="91"/>
        <v>0</v>
      </c>
      <c r="W184" s="53">
        <f t="shared" si="91"/>
        <v>0</v>
      </c>
      <c r="X184" s="53">
        <f t="shared" si="91"/>
        <v>0</v>
      </c>
      <c r="Y184" s="53">
        <f t="shared" si="91"/>
        <v>0</v>
      </c>
      <c r="Z184" s="53">
        <f t="shared" si="91"/>
        <v>0</v>
      </c>
      <c r="AA184" s="53">
        <f t="shared" si="91"/>
        <v>0</v>
      </c>
      <c r="AB184" s="53">
        <f t="shared" si="91"/>
        <v>0</v>
      </c>
      <c r="AC184" s="47"/>
      <c r="AD184" s="182"/>
      <c r="AE184" s="683"/>
      <c r="AF184" s="683"/>
      <c r="AG184" s="2"/>
    </row>
    <row r="185" spans="1:33" ht="15.75" customHeight="1">
      <c r="A185" s="687"/>
      <c r="B185" s="679"/>
      <c r="C185" s="681">
        <v>46</v>
      </c>
      <c r="D185" s="683"/>
      <c r="E185" s="678" t="str">
        <f>+'G CONOC'!B39</f>
        <v>9. Plan Anticorrupción y de Atención al Ciudadano</v>
      </c>
      <c r="F185" s="678" t="str">
        <f>+'G CONOC'!C39</f>
        <v>Democratizar la información y el conocimiento del IGAC</v>
      </c>
      <c r="G185" s="678" t="str">
        <f>+'G CONOC'!D39</f>
        <v xml:space="preserve">5.6.Fortalecimiento de mecanismos y escenarios de difusión de la información académica, técnica y científica de la gestión misional. </v>
      </c>
      <c r="H185" s="678" t="str">
        <f>+'G CONOC'!E39</f>
        <v>Gestión del Conocimiento y la Innovación</v>
      </c>
      <c r="I185" s="678" t="str">
        <f>+'G CONOC'!F39</f>
        <v>6.14. Gestión del conocimiento y la innovación</v>
      </c>
      <c r="J185" s="678" t="str">
        <f>+'G CONOC'!G39</f>
        <v>Numero</v>
      </c>
      <c r="K185" s="681">
        <f>+'G CONOC'!H39</f>
        <v>4</v>
      </c>
      <c r="L185" s="678" t="str">
        <f>+'G CONOC'!I39</f>
        <v xml:space="preserve">Sumatoria de eventos de difusión de información técnico cientifica </v>
      </c>
      <c r="M185" s="678" t="str">
        <f>+'G CONOC'!J39</f>
        <v>Eficacia</v>
      </c>
      <c r="N185" s="678" t="str">
        <f>+'G CONOC'!K39</f>
        <v>GIT Investigación, Desarrollo e Innovación – I+D+i</v>
      </c>
      <c r="O185" s="46" t="s">
        <v>44</v>
      </c>
      <c r="P185" s="65">
        <f>+'G CONOC'!M39</f>
        <v>0</v>
      </c>
      <c r="Q185" s="65">
        <f>+'G CONOC'!N39</f>
        <v>0</v>
      </c>
      <c r="R185" s="65">
        <f>+'G CONOC'!O39</f>
        <v>0.05</v>
      </c>
      <c r="S185" s="65">
        <f>+'G CONOC'!P39</f>
        <v>0.13750000000000001</v>
      </c>
      <c r="T185" s="65">
        <f>+'G CONOC'!Q39</f>
        <v>0.13750000000000001</v>
      </c>
      <c r="U185" s="65">
        <f>+'G CONOC'!R39</f>
        <v>0.15</v>
      </c>
      <c r="V185" s="65">
        <f>+'G CONOC'!S39</f>
        <v>0.15</v>
      </c>
      <c r="W185" s="65">
        <f>+'G CONOC'!T39</f>
        <v>0.1</v>
      </c>
      <c r="X185" s="65">
        <f>+'G CONOC'!U39</f>
        <v>0.1</v>
      </c>
      <c r="Y185" s="65">
        <f>+'G CONOC'!V39</f>
        <v>8.7499999999999994E-2</v>
      </c>
      <c r="Z185" s="65">
        <f>+'G CONOC'!W39</f>
        <v>8.7499999999999994E-2</v>
      </c>
      <c r="AA185" s="65">
        <f>+'G CONOC'!X39</f>
        <v>0</v>
      </c>
      <c r="AB185" s="41">
        <f t="shared" ref="AB185:AB186" si="92">SUM(P185:AA185)</f>
        <v>1</v>
      </c>
      <c r="AC185" s="709">
        <f>+'G CONOC'!Z39</f>
        <v>0.05</v>
      </c>
      <c r="AD185" s="710">
        <f>IF(OR(AB186=0,AC185=0),0,(AB186/AB185*AC185))</f>
        <v>0</v>
      </c>
      <c r="AE185" s="683"/>
      <c r="AF185" s="683"/>
      <c r="AG185" s="2"/>
    </row>
    <row r="186" spans="1:33" ht="15.75" customHeight="1">
      <c r="A186" s="687"/>
      <c r="B186" s="679"/>
      <c r="C186" s="679"/>
      <c r="D186" s="683"/>
      <c r="E186" s="679"/>
      <c r="F186" s="679"/>
      <c r="G186" s="679"/>
      <c r="H186" s="679"/>
      <c r="I186" s="679"/>
      <c r="J186" s="679"/>
      <c r="K186" s="679"/>
      <c r="L186" s="679"/>
      <c r="M186" s="679"/>
      <c r="N186" s="679"/>
      <c r="O186" s="124" t="s">
        <v>45</v>
      </c>
      <c r="P186" s="51">
        <f>+'G CONOC'!M40</f>
        <v>0</v>
      </c>
      <c r="Q186" s="51">
        <f>+'G CONOC'!N40</f>
        <v>0</v>
      </c>
      <c r="R186" s="51">
        <f>+'G CONOC'!O40</f>
        <v>0</v>
      </c>
      <c r="S186" s="51">
        <f>+'G CONOC'!P40</f>
        <v>0</v>
      </c>
      <c r="T186" s="51">
        <f>+'G CONOC'!Q40</f>
        <v>0</v>
      </c>
      <c r="U186" s="51">
        <f>+'G CONOC'!R40</f>
        <v>0</v>
      </c>
      <c r="V186" s="51">
        <f>+'G CONOC'!S40</f>
        <v>0</v>
      </c>
      <c r="W186" s="51">
        <f>+'G CONOC'!T40</f>
        <v>0</v>
      </c>
      <c r="X186" s="51">
        <f>+'G CONOC'!U40</f>
        <v>0</v>
      </c>
      <c r="Y186" s="51">
        <f>+'G CONOC'!V40</f>
        <v>0</v>
      </c>
      <c r="Z186" s="51">
        <f>+'G CONOC'!W40</f>
        <v>0</v>
      </c>
      <c r="AA186" s="51">
        <f>+'G CONOC'!X40</f>
        <v>0</v>
      </c>
      <c r="AB186" s="52">
        <f t="shared" si="92"/>
        <v>0</v>
      </c>
      <c r="AC186" s="680"/>
      <c r="AD186" s="684"/>
      <c r="AE186" s="683"/>
      <c r="AF186" s="683"/>
      <c r="AG186" s="2"/>
    </row>
    <row r="187" spans="1:33" ht="15.75" customHeight="1">
      <c r="A187" s="687"/>
      <c r="B187" s="679"/>
      <c r="C187" s="680"/>
      <c r="D187" s="683"/>
      <c r="E187" s="680"/>
      <c r="F187" s="680"/>
      <c r="G187" s="680"/>
      <c r="H187" s="680"/>
      <c r="I187" s="680"/>
      <c r="J187" s="680"/>
      <c r="K187" s="680"/>
      <c r="L187" s="680"/>
      <c r="M187" s="680"/>
      <c r="N187" s="680"/>
      <c r="O187" s="46" t="s">
        <v>79</v>
      </c>
      <c r="P187" s="53">
        <f t="shared" ref="P187:AB187" si="93">IF(OR(P185=0,P186=0),0,P186/P185)</f>
        <v>0</v>
      </c>
      <c r="Q187" s="53">
        <f t="shared" si="93"/>
        <v>0</v>
      </c>
      <c r="R187" s="53">
        <f t="shared" si="93"/>
        <v>0</v>
      </c>
      <c r="S187" s="53">
        <f t="shared" si="93"/>
        <v>0</v>
      </c>
      <c r="T187" s="53">
        <f t="shared" si="93"/>
        <v>0</v>
      </c>
      <c r="U187" s="53">
        <f t="shared" si="93"/>
        <v>0</v>
      </c>
      <c r="V187" s="53">
        <f t="shared" si="93"/>
        <v>0</v>
      </c>
      <c r="W187" s="53">
        <f t="shared" si="93"/>
        <v>0</v>
      </c>
      <c r="X187" s="53">
        <f t="shared" si="93"/>
        <v>0</v>
      </c>
      <c r="Y187" s="53">
        <f t="shared" si="93"/>
        <v>0</v>
      </c>
      <c r="Z187" s="53">
        <f t="shared" si="93"/>
        <v>0</v>
      </c>
      <c r="AA187" s="53">
        <f t="shared" si="93"/>
        <v>0</v>
      </c>
      <c r="AB187" s="53">
        <f t="shared" si="93"/>
        <v>0</v>
      </c>
      <c r="AC187" s="47"/>
      <c r="AD187" s="182"/>
      <c r="AE187" s="683"/>
      <c r="AF187" s="683"/>
      <c r="AG187" s="2"/>
    </row>
    <row r="188" spans="1:33" ht="25.5" customHeight="1">
      <c r="A188" s="687"/>
      <c r="B188" s="679"/>
      <c r="C188" s="681">
        <v>47</v>
      </c>
      <c r="D188" s="683"/>
      <c r="E188" s="678" t="str">
        <f>+'G CONOC'!B53</f>
        <v>13. No Aplica</v>
      </c>
      <c r="F188" s="678" t="str">
        <f>+'G CONOC'!C53</f>
        <v>Democratizar la información y el conocimiento del IGAC</v>
      </c>
      <c r="G188" s="678" t="str">
        <f>+'G CONOC'!D53</f>
        <v>5.5.Ampliación de oferta de formación académica en temas agrológicos, cartográficos, geodésicos, geográficos y tecnologías geoespaciales</v>
      </c>
      <c r="H188" s="678" t="str">
        <f>+'G CONOC'!E53</f>
        <v>Gestión del Conocimiento y la Innovación</v>
      </c>
      <c r="I188" s="678" t="str">
        <f>+'G CONOC'!F53</f>
        <v>6.14. Gestión del conocimiento y la innovación</v>
      </c>
      <c r="J188" s="678" t="str">
        <f>+'G CONOC'!G53</f>
        <v>Numero</v>
      </c>
      <c r="K188" s="681">
        <f>+'G CONOC'!H53</f>
        <v>10</v>
      </c>
      <c r="L188" s="678" t="str">
        <f>+'G CONOC'!I53</f>
        <v xml:space="preserve">Cursos realizados en temas catastrales agrológicos, cartográficos, geodésicos, geográficos y en tecnologías geoespaciales </v>
      </c>
      <c r="M188" s="678" t="str">
        <f>+'G CONOC'!J53</f>
        <v>Eficacia</v>
      </c>
      <c r="N188" s="678" t="str">
        <f>+'G CONOC'!K53</f>
        <v>GIT Transferencia y Apropiación del Conocimiento en Ciencia, Tecnología e Innovación Geoespacial - CTEIG</v>
      </c>
      <c r="O188" s="46" t="s">
        <v>44</v>
      </c>
      <c r="P188" s="65">
        <f>+'G CONOC'!M53</f>
        <v>1.0000000000000002E-2</v>
      </c>
      <c r="Q188" s="65">
        <f>+'G CONOC'!N53</f>
        <v>7.4999999999999997E-2</v>
      </c>
      <c r="R188" s="65">
        <f>+'G CONOC'!O53</f>
        <v>0.17754</v>
      </c>
      <c r="S188" s="65">
        <f>+'G CONOC'!P53</f>
        <v>0.13500000000000001</v>
      </c>
      <c r="T188" s="65">
        <f>+'G CONOC'!Q53</f>
        <v>0.14249999999999999</v>
      </c>
      <c r="U188" s="65">
        <f>+'G CONOC'!R53</f>
        <v>0.17749499999999999</v>
      </c>
      <c r="V188" s="65">
        <f>+'G CONOC'!S53</f>
        <v>6.4994999999999997E-2</v>
      </c>
      <c r="W188" s="65">
        <f>+'G CONOC'!T53</f>
        <v>4.7489999999999997E-2</v>
      </c>
      <c r="X188" s="65">
        <f>+'G CONOC'!U53</f>
        <v>4.7489999999999997E-2</v>
      </c>
      <c r="Y188" s="65">
        <f>+'G CONOC'!V53</f>
        <v>5.4989999999999997E-2</v>
      </c>
      <c r="Z188" s="65">
        <f>+'G CONOC'!W53</f>
        <v>6.7500000000000004E-2</v>
      </c>
      <c r="AA188" s="65">
        <f>+'G CONOC'!X53</f>
        <v>0</v>
      </c>
      <c r="AB188" s="41">
        <f t="shared" ref="AB188:AB189" si="94">SUM(P188:AA188)</f>
        <v>1</v>
      </c>
      <c r="AC188" s="709">
        <f>+'G CONOC'!Z53</f>
        <v>0.1</v>
      </c>
      <c r="AD188" s="710">
        <f>IF(OR(AB189=0,AC188=0),0,(AB189/AB188*AC188))</f>
        <v>0</v>
      </c>
      <c r="AE188" s="683"/>
      <c r="AF188" s="683"/>
      <c r="AG188" s="2"/>
    </row>
    <row r="189" spans="1:33" ht="25.5" customHeight="1">
      <c r="A189" s="687"/>
      <c r="B189" s="679"/>
      <c r="C189" s="679"/>
      <c r="D189" s="683"/>
      <c r="E189" s="679"/>
      <c r="F189" s="679"/>
      <c r="G189" s="679"/>
      <c r="H189" s="679"/>
      <c r="I189" s="679"/>
      <c r="J189" s="679"/>
      <c r="K189" s="679"/>
      <c r="L189" s="679"/>
      <c r="M189" s="679"/>
      <c r="N189" s="679"/>
      <c r="O189" s="124" t="s">
        <v>45</v>
      </c>
      <c r="P189" s="51">
        <f>+'G CONOC'!M54</f>
        <v>0</v>
      </c>
      <c r="Q189" s="51">
        <f>+'G CONOC'!N54</f>
        <v>0</v>
      </c>
      <c r="R189" s="51">
        <f>+'G CONOC'!O54</f>
        <v>0</v>
      </c>
      <c r="S189" s="51">
        <f>+'G CONOC'!P54</f>
        <v>0</v>
      </c>
      <c r="T189" s="51">
        <f>+'G CONOC'!Q54</f>
        <v>0</v>
      </c>
      <c r="U189" s="51">
        <f>+'G CONOC'!R54</f>
        <v>0</v>
      </c>
      <c r="V189" s="51">
        <f>+'G CONOC'!S54</f>
        <v>0</v>
      </c>
      <c r="W189" s="51">
        <f>+'G CONOC'!T54</f>
        <v>0</v>
      </c>
      <c r="X189" s="51">
        <f>+'G CONOC'!U54</f>
        <v>0</v>
      </c>
      <c r="Y189" s="51">
        <f>+'G CONOC'!V54</f>
        <v>0</v>
      </c>
      <c r="Z189" s="51">
        <f>+'G CONOC'!W54</f>
        <v>0</v>
      </c>
      <c r="AA189" s="51">
        <f>+'G CONOC'!X54</f>
        <v>0</v>
      </c>
      <c r="AB189" s="52">
        <f t="shared" si="94"/>
        <v>0</v>
      </c>
      <c r="AC189" s="680"/>
      <c r="AD189" s="684"/>
      <c r="AE189" s="683"/>
      <c r="AF189" s="683"/>
      <c r="AG189" s="2"/>
    </row>
    <row r="190" spans="1:33" ht="18" customHeight="1">
      <c r="A190" s="687"/>
      <c r="B190" s="679"/>
      <c r="C190" s="680"/>
      <c r="D190" s="683"/>
      <c r="E190" s="680"/>
      <c r="F190" s="680"/>
      <c r="G190" s="680"/>
      <c r="H190" s="680"/>
      <c r="I190" s="680"/>
      <c r="J190" s="680"/>
      <c r="K190" s="680"/>
      <c r="L190" s="680"/>
      <c r="M190" s="680"/>
      <c r="N190" s="680"/>
      <c r="O190" s="46" t="s">
        <v>79</v>
      </c>
      <c r="P190" s="53">
        <f t="shared" ref="P190:AB190" si="95">IF(OR(P188=0,P189=0),0,P189/P188)</f>
        <v>0</v>
      </c>
      <c r="Q190" s="53">
        <f t="shared" si="95"/>
        <v>0</v>
      </c>
      <c r="R190" s="53">
        <f t="shared" si="95"/>
        <v>0</v>
      </c>
      <c r="S190" s="53">
        <f t="shared" si="95"/>
        <v>0</v>
      </c>
      <c r="T190" s="53">
        <f t="shared" si="95"/>
        <v>0</v>
      </c>
      <c r="U190" s="53">
        <f t="shared" si="95"/>
        <v>0</v>
      </c>
      <c r="V190" s="53">
        <f t="shared" si="95"/>
        <v>0</v>
      </c>
      <c r="W190" s="53">
        <f t="shared" si="95"/>
        <v>0</v>
      </c>
      <c r="X190" s="53">
        <f t="shared" si="95"/>
        <v>0</v>
      </c>
      <c r="Y190" s="53">
        <f t="shared" si="95"/>
        <v>0</v>
      </c>
      <c r="Z190" s="53">
        <f t="shared" si="95"/>
        <v>0</v>
      </c>
      <c r="AA190" s="53">
        <f t="shared" si="95"/>
        <v>0</v>
      </c>
      <c r="AB190" s="53">
        <f t="shared" si="95"/>
        <v>0</v>
      </c>
      <c r="AC190" s="47"/>
      <c r="AD190" s="182"/>
      <c r="AE190" s="683"/>
      <c r="AF190" s="683"/>
      <c r="AG190" s="2"/>
    </row>
    <row r="191" spans="1:33" ht="16.5" customHeight="1">
      <c r="A191" s="687"/>
      <c r="B191" s="679"/>
      <c r="C191" s="681">
        <v>48</v>
      </c>
      <c r="D191" s="683"/>
      <c r="E191" s="678" t="str">
        <f>+'G CONOC'!B73</f>
        <v>13. No Aplica</v>
      </c>
      <c r="F191" s="678" t="str">
        <f>+'G CONOC'!C73</f>
        <v>Democratizar la información y el conocimiento del IGAC</v>
      </c>
      <c r="G191" s="678" t="str">
        <f>+'G CONOC'!D73</f>
        <v>5.3.Fortalecimiento del Portal Geográfico Nacional</v>
      </c>
      <c r="H191" s="678" t="str">
        <f>+'G CONOC'!E73</f>
        <v>Gestión del Conocimiento y la Innovación</v>
      </c>
      <c r="I191" s="678" t="str">
        <f>+'G CONOC'!F73</f>
        <v>6.14. Gestión del conocimiento y la innovación</v>
      </c>
      <c r="J191" s="678" t="str">
        <f>+'G CONOC'!G73</f>
        <v>Numero</v>
      </c>
      <c r="K191" s="681">
        <f>+'G CONOC'!H73</f>
        <v>200</v>
      </c>
      <c r="L191" s="678" t="str">
        <f>+'G CONOC'!I73</f>
        <v xml:space="preserve">Geoservicios publicados y disponibles </v>
      </c>
      <c r="M191" s="678" t="str">
        <f>+'G CONOC'!J73</f>
        <v>Eficacia</v>
      </c>
      <c r="N191" s="678" t="str">
        <f>+'G CONOC'!K73</f>
        <v>GIT Gobierno Geoespacial - ICDE</v>
      </c>
      <c r="O191" s="46" t="s">
        <v>44</v>
      </c>
      <c r="P191" s="65">
        <f>+'G CONOC'!M73</f>
        <v>0</v>
      </c>
      <c r="Q191" s="65">
        <f>+'G CONOC'!N73</f>
        <v>0</v>
      </c>
      <c r="R191" s="65">
        <f>+'G CONOC'!O73</f>
        <v>0.03</v>
      </c>
      <c r="S191" s="65">
        <f>+'G CONOC'!P73</f>
        <v>0.1</v>
      </c>
      <c r="T191" s="65">
        <f>+'G CONOC'!Q73</f>
        <v>0.1</v>
      </c>
      <c r="U191" s="65">
        <f>+'G CONOC'!R73</f>
        <v>0.1</v>
      </c>
      <c r="V191" s="65">
        <f>+'G CONOC'!S73</f>
        <v>0.15</v>
      </c>
      <c r="W191" s="65">
        <f>+'G CONOC'!T73</f>
        <v>0.15</v>
      </c>
      <c r="X191" s="65">
        <f>+'G CONOC'!U73</f>
        <v>0.1</v>
      </c>
      <c r="Y191" s="65">
        <f>+'G CONOC'!V73</f>
        <v>0.1</v>
      </c>
      <c r="Z191" s="65">
        <f>+'G CONOC'!W73</f>
        <v>0.1</v>
      </c>
      <c r="AA191" s="65">
        <f>+'G CONOC'!X73</f>
        <v>7.0000000000000007E-2</v>
      </c>
      <c r="AB191" s="41">
        <f t="shared" ref="AB191:AB192" si="96">SUM(P191:AA191)</f>
        <v>1</v>
      </c>
      <c r="AC191" s="709">
        <f>+'G CONOC'!Z73</f>
        <v>0.1</v>
      </c>
      <c r="AD191" s="710">
        <f>IF(OR(AB192=0,AC191=0),0,(AB192/AB191*AC191))</f>
        <v>0</v>
      </c>
      <c r="AE191" s="683"/>
      <c r="AF191" s="683"/>
      <c r="AG191" s="2"/>
    </row>
    <row r="192" spans="1:33" ht="16.5" customHeight="1">
      <c r="A192" s="687"/>
      <c r="B192" s="679"/>
      <c r="C192" s="679"/>
      <c r="D192" s="683"/>
      <c r="E192" s="679"/>
      <c r="F192" s="679"/>
      <c r="G192" s="679"/>
      <c r="H192" s="679"/>
      <c r="I192" s="679"/>
      <c r="J192" s="679"/>
      <c r="K192" s="679"/>
      <c r="L192" s="679"/>
      <c r="M192" s="679"/>
      <c r="N192" s="679"/>
      <c r="O192" s="124" t="s">
        <v>45</v>
      </c>
      <c r="P192" s="51">
        <f>+'G CONOC'!M74</f>
        <v>0</v>
      </c>
      <c r="Q192" s="51">
        <f>+'G CONOC'!N74</f>
        <v>0</v>
      </c>
      <c r="R192" s="51">
        <f>+'G CONOC'!O74</f>
        <v>0</v>
      </c>
      <c r="S192" s="51">
        <f>+'G CONOC'!P74</f>
        <v>0</v>
      </c>
      <c r="T192" s="51">
        <f>+'G CONOC'!Q74</f>
        <v>0</v>
      </c>
      <c r="U192" s="51">
        <f>+'G CONOC'!R74</f>
        <v>0</v>
      </c>
      <c r="V192" s="51">
        <f>+'G CONOC'!S74</f>
        <v>0</v>
      </c>
      <c r="W192" s="51">
        <f>+'G CONOC'!T74</f>
        <v>0</v>
      </c>
      <c r="X192" s="51">
        <f>+'G CONOC'!U74</f>
        <v>0</v>
      </c>
      <c r="Y192" s="51">
        <f>+'G CONOC'!V74</f>
        <v>0</v>
      </c>
      <c r="Z192" s="51">
        <f>+'G CONOC'!W74</f>
        <v>0</v>
      </c>
      <c r="AA192" s="51">
        <f>+'G CONOC'!X74</f>
        <v>0</v>
      </c>
      <c r="AB192" s="52">
        <f t="shared" si="96"/>
        <v>0</v>
      </c>
      <c r="AC192" s="680"/>
      <c r="AD192" s="684"/>
      <c r="AE192" s="683"/>
      <c r="AF192" s="683"/>
      <c r="AG192" s="2"/>
    </row>
    <row r="193" spans="1:33" ht="16.5" customHeight="1">
      <c r="A193" s="687"/>
      <c r="B193" s="679"/>
      <c r="C193" s="680"/>
      <c r="D193" s="720"/>
      <c r="E193" s="680"/>
      <c r="F193" s="680"/>
      <c r="G193" s="680"/>
      <c r="H193" s="680"/>
      <c r="I193" s="680"/>
      <c r="J193" s="680"/>
      <c r="K193" s="680"/>
      <c r="L193" s="680"/>
      <c r="M193" s="680"/>
      <c r="N193" s="680"/>
      <c r="O193" s="46" t="s">
        <v>79</v>
      </c>
      <c r="P193" s="53">
        <f t="shared" ref="P193:AB193" si="97">IF(OR(P191=0,P192=0),0,P192/P191)</f>
        <v>0</v>
      </c>
      <c r="Q193" s="53">
        <f t="shared" si="97"/>
        <v>0</v>
      </c>
      <c r="R193" s="53">
        <f t="shared" si="97"/>
        <v>0</v>
      </c>
      <c r="S193" s="53">
        <f t="shared" si="97"/>
        <v>0</v>
      </c>
      <c r="T193" s="53">
        <f t="shared" si="97"/>
        <v>0</v>
      </c>
      <c r="U193" s="53">
        <f t="shared" si="97"/>
        <v>0</v>
      </c>
      <c r="V193" s="53">
        <f t="shared" si="97"/>
        <v>0</v>
      </c>
      <c r="W193" s="53">
        <f t="shared" si="97"/>
        <v>0</v>
      </c>
      <c r="X193" s="53">
        <f t="shared" si="97"/>
        <v>0</v>
      </c>
      <c r="Y193" s="53">
        <f t="shared" si="97"/>
        <v>0</v>
      </c>
      <c r="Z193" s="53">
        <f t="shared" si="97"/>
        <v>0</v>
      </c>
      <c r="AA193" s="53">
        <f t="shared" si="97"/>
        <v>0</v>
      </c>
      <c r="AB193" s="53">
        <f t="shared" si="97"/>
        <v>0</v>
      </c>
      <c r="AC193" s="47"/>
      <c r="AD193" s="182"/>
      <c r="AE193" s="683"/>
      <c r="AF193" s="683"/>
      <c r="AG193" s="2"/>
    </row>
    <row r="194" spans="1:33" ht="15.75" customHeight="1">
      <c r="A194" s="687"/>
      <c r="B194" s="679"/>
      <c r="C194" s="686">
        <v>49</v>
      </c>
      <c r="D194" s="697" t="str">
        <f>+'G CONOC'!A83</f>
        <v>Documentos Normativos para el gobierno geoespacial</v>
      </c>
      <c r="E194" s="723" t="str">
        <f>+'G CONOC'!B83</f>
        <v>13. No Aplica</v>
      </c>
      <c r="F194" s="723" t="str">
        <f>+'G CONOC'!C83</f>
        <v>Democratizar la información y el conocimiento del IGAC</v>
      </c>
      <c r="G194" s="723" t="str">
        <f>+'G CONOC'!D83</f>
        <v>5.2.Consolidación de la Infraestructura Colombiana de Datos Espaciales (ICDE)</v>
      </c>
      <c r="H194" s="723" t="str">
        <f>+'G CONOC'!E83</f>
        <v>Gestión del Conocimiento y la Innovación</v>
      </c>
      <c r="I194" s="723" t="str">
        <f>+'G CONOC'!F83</f>
        <v>6.14. Gestión del conocimiento y la innovación</v>
      </c>
      <c r="J194" s="723" t="str">
        <f>+'G CONOC'!G83</f>
        <v>Numero</v>
      </c>
      <c r="K194" s="724">
        <f>+'G CONOC'!H83</f>
        <v>2</v>
      </c>
      <c r="L194" s="723" t="str">
        <f>+'G CONOC'!I83</f>
        <v>Documentos normativos   elaborados</v>
      </c>
      <c r="M194" s="723" t="str">
        <f>+'G CONOC'!J83</f>
        <v>Eficacia</v>
      </c>
      <c r="N194" s="723" t="str">
        <f>+'G CONOC'!K83</f>
        <v>GIT Gobierno Geoespacial - ICDE</v>
      </c>
      <c r="O194" s="46" t="s">
        <v>44</v>
      </c>
      <c r="P194" s="65">
        <f>+'G CONOC'!M83</f>
        <v>0</v>
      </c>
      <c r="Q194" s="65">
        <f>+'G CONOC'!N83</f>
        <v>0</v>
      </c>
      <c r="R194" s="65">
        <f>+'G CONOC'!O83</f>
        <v>0.05</v>
      </c>
      <c r="S194" s="65">
        <f>+'G CONOC'!P83</f>
        <v>0.15625</v>
      </c>
      <c r="T194" s="65">
        <f>+'G CONOC'!Q83</f>
        <v>0.18124999999999999</v>
      </c>
      <c r="U194" s="65">
        <f>+'G CONOC'!R83</f>
        <v>0.15625</v>
      </c>
      <c r="V194" s="65">
        <f>+'G CONOC'!S83</f>
        <v>0.10625000000000001</v>
      </c>
      <c r="W194" s="65">
        <f>+'G CONOC'!T83</f>
        <v>0.10625000000000001</v>
      </c>
      <c r="X194" s="65">
        <f>+'G CONOC'!U83</f>
        <v>0.10625000000000001</v>
      </c>
      <c r="Y194" s="65">
        <f>+'G CONOC'!V83</f>
        <v>5.6250000000000001E-2</v>
      </c>
      <c r="Z194" s="65">
        <f>+'G CONOC'!W83</f>
        <v>8.1250000000000003E-2</v>
      </c>
      <c r="AA194" s="65">
        <f>+'G CONOC'!X83</f>
        <v>0</v>
      </c>
      <c r="AB194" s="41">
        <f t="shared" ref="AB194:AB195" si="98">SUM(P194:AA194)</f>
        <v>0.99999999999999989</v>
      </c>
      <c r="AC194" s="709">
        <f>+'G CONOC'!Z83</f>
        <v>0.25</v>
      </c>
      <c r="AD194" s="710">
        <f>IF(OR(AB195=0,AC194=0),0,(AB195/AB194*AC194))</f>
        <v>0</v>
      </c>
      <c r="AE194" s="683"/>
      <c r="AF194" s="683"/>
      <c r="AG194" s="2"/>
    </row>
    <row r="195" spans="1:33" ht="15.75" customHeight="1">
      <c r="A195" s="687"/>
      <c r="B195" s="679"/>
      <c r="C195" s="687"/>
      <c r="D195" s="687"/>
      <c r="E195" s="687"/>
      <c r="F195" s="687"/>
      <c r="G195" s="687"/>
      <c r="H195" s="687"/>
      <c r="I195" s="687"/>
      <c r="J195" s="687"/>
      <c r="K195" s="687"/>
      <c r="L195" s="687"/>
      <c r="M195" s="687"/>
      <c r="N195" s="687"/>
      <c r="O195" s="124" t="s">
        <v>45</v>
      </c>
      <c r="P195" s="51">
        <f>+'G CONOC'!M84</f>
        <v>0</v>
      </c>
      <c r="Q195" s="51">
        <f>+'G CONOC'!N84</f>
        <v>0</v>
      </c>
      <c r="R195" s="51">
        <f>+'G CONOC'!O84</f>
        <v>0</v>
      </c>
      <c r="S195" s="51">
        <f>+'G CONOC'!P84</f>
        <v>0</v>
      </c>
      <c r="T195" s="51">
        <f>+'G CONOC'!Q84</f>
        <v>0</v>
      </c>
      <c r="U195" s="51">
        <f>+'G CONOC'!R84</f>
        <v>0</v>
      </c>
      <c r="V195" s="51">
        <f>+'G CONOC'!S84</f>
        <v>0</v>
      </c>
      <c r="W195" s="51">
        <f>+'G CONOC'!T84</f>
        <v>0</v>
      </c>
      <c r="X195" s="51">
        <f>+'G CONOC'!U84</f>
        <v>0</v>
      </c>
      <c r="Y195" s="51">
        <f>+'G CONOC'!V84</f>
        <v>0</v>
      </c>
      <c r="Z195" s="51">
        <f>+'G CONOC'!W84</f>
        <v>0</v>
      </c>
      <c r="AA195" s="51">
        <f>+'G CONOC'!X84</f>
        <v>0</v>
      </c>
      <c r="AB195" s="52">
        <f t="shared" si="98"/>
        <v>0</v>
      </c>
      <c r="AC195" s="680"/>
      <c r="AD195" s="684"/>
      <c r="AE195" s="683"/>
      <c r="AF195" s="683"/>
      <c r="AG195" s="2"/>
    </row>
    <row r="196" spans="1:33" ht="15.75" customHeight="1">
      <c r="A196" s="687"/>
      <c r="B196" s="679"/>
      <c r="C196" s="688"/>
      <c r="D196" s="688"/>
      <c r="E196" s="688"/>
      <c r="F196" s="688"/>
      <c r="G196" s="688"/>
      <c r="H196" s="688"/>
      <c r="I196" s="688"/>
      <c r="J196" s="688"/>
      <c r="K196" s="688"/>
      <c r="L196" s="688"/>
      <c r="M196" s="688"/>
      <c r="N196" s="688"/>
      <c r="O196" s="46" t="s">
        <v>79</v>
      </c>
      <c r="P196" s="53">
        <f t="shared" ref="P196:AB196" si="99">IF(OR(P194=0,P195=0),0,P195/P194)</f>
        <v>0</v>
      </c>
      <c r="Q196" s="53">
        <f t="shared" si="99"/>
        <v>0</v>
      </c>
      <c r="R196" s="53">
        <f t="shared" si="99"/>
        <v>0</v>
      </c>
      <c r="S196" s="53">
        <f t="shared" si="99"/>
        <v>0</v>
      </c>
      <c r="T196" s="53">
        <f t="shared" si="99"/>
        <v>0</v>
      </c>
      <c r="U196" s="53">
        <f t="shared" si="99"/>
        <v>0</v>
      </c>
      <c r="V196" s="53">
        <f t="shared" si="99"/>
        <v>0</v>
      </c>
      <c r="W196" s="53">
        <f t="shared" si="99"/>
        <v>0</v>
      </c>
      <c r="X196" s="53">
        <f t="shared" si="99"/>
        <v>0</v>
      </c>
      <c r="Y196" s="53">
        <f t="shared" si="99"/>
        <v>0</v>
      </c>
      <c r="Z196" s="53">
        <f t="shared" si="99"/>
        <v>0</v>
      </c>
      <c r="AA196" s="53">
        <f t="shared" si="99"/>
        <v>0</v>
      </c>
      <c r="AB196" s="53">
        <f t="shared" si="99"/>
        <v>0</v>
      </c>
      <c r="AC196" s="47"/>
      <c r="AD196" s="46"/>
      <c r="AE196" s="683"/>
      <c r="AF196" s="683"/>
      <c r="AG196" s="2"/>
    </row>
    <row r="197" spans="1:33" ht="17.25" customHeight="1">
      <c r="A197" s="687"/>
      <c r="B197" s="679"/>
      <c r="C197" s="686">
        <v>50</v>
      </c>
      <c r="D197" s="697" t="str">
        <f>+'G CONOC'!A97</f>
        <v>Servicios de asistencia técnica para la gestión de los recursos geográficos</v>
      </c>
      <c r="E197" s="694" t="str">
        <f>+'G CONOC'!B97</f>
        <v>13. No Aplica</v>
      </c>
      <c r="F197" s="694" t="str">
        <f>+'G CONOC'!C97</f>
        <v>Democratizar la información y el conocimiento del IGAC</v>
      </c>
      <c r="G197" s="694" t="str">
        <f>+'G CONOC'!D97</f>
        <v xml:space="preserve">5.6.Fortalecimiento de mecanismos y escenarios de difusión de la información académica, técnica y científica de la gestión misional. </v>
      </c>
      <c r="H197" s="694" t="str">
        <f>+'G CONOC'!E97</f>
        <v>Gestión del Conocimiento y la Innovación</v>
      </c>
      <c r="I197" s="694" t="str">
        <f>+'G CONOC'!F97</f>
        <v>6.14. Gestión del conocimiento y la innovación</v>
      </c>
      <c r="J197" s="694" t="str">
        <f>+'G CONOC'!G97</f>
        <v>Numero</v>
      </c>
      <c r="K197" s="686">
        <f>+'G CONOC'!H97</f>
        <v>11</v>
      </c>
      <c r="L197" s="694" t="str">
        <f>+'G CONOC'!I97</f>
        <v>Asistencia técnica a entidades en la gestión de los recursos geográficos</v>
      </c>
      <c r="M197" s="694" t="str">
        <f>+'G CONOC'!J97</f>
        <v>Eficacia</v>
      </c>
      <c r="N197" s="694" t="str">
        <f>+'G CONOC'!K97</f>
        <v>GIT I+D+i
GIT TIG
GIT CTEIG</v>
      </c>
      <c r="O197" s="46" t="s">
        <v>44</v>
      </c>
      <c r="P197" s="65">
        <f>+'G CONOC'!M97</f>
        <v>0</v>
      </c>
      <c r="Q197" s="65">
        <f>+'G CONOC'!N97</f>
        <v>7.4999999999999997E-3</v>
      </c>
      <c r="R197" s="65">
        <f>+'G CONOC'!O97</f>
        <v>7.4999999999999997E-3</v>
      </c>
      <c r="S197" s="65">
        <f>+'G CONOC'!P97</f>
        <v>7.4999999999999997E-2</v>
      </c>
      <c r="T197" s="65">
        <f>+'G CONOC'!Q97</f>
        <v>9.7499999999999989E-2</v>
      </c>
      <c r="U197" s="65">
        <f>+'G CONOC'!R97</f>
        <v>9.7499999999999989E-2</v>
      </c>
      <c r="V197" s="65">
        <f>+'G CONOC'!S97</f>
        <v>0.10499999999999998</v>
      </c>
      <c r="W197" s="65">
        <f>+'G CONOC'!T97</f>
        <v>0.12499999999999999</v>
      </c>
      <c r="X197" s="65">
        <f>+'G CONOC'!U97</f>
        <v>0.1225</v>
      </c>
      <c r="Y197" s="65">
        <f>+'G CONOC'!V97</f>
        <v>0.1525</v>
      </c>
      <c r="Z197" s="65">
        <f>+'G CONOC'!W97</f>
        <v>0.125</v>
      </c>
      <c r="AA197" s="65">
        <f>+'G CONOC'!X97</f>
        <v>8.4999999999999992E-2</v>
      </c>
      <c r="AB197" s="41">
        <f t="shared" ref="AB197:AB198" si="100">SUM(P197:AA197)</f>
        <v>0.99999999999999989</v>
      </c>
      <c r="AC197" s="709">
        <f>+'G CONOC'!Z97</f>
        <v>0.3</v>
      </c>
      <c r="AD197" s="710">
        <f>IF(OR(AB198=0,AC197=0),0,(AB198/AB197*AC197))</f>
        <v>0</v>
      </c>
      <c r="AE197" s="683"/>
      <c r="AF197" s="683"/>
      <c r="AG197" s="2"/>
    </row>
    <row r="198" spans="1:33" ht="17.25" customHeight="1">
      <c r="A198" s="687"/>
      <c r="B198" s="679"/>
      <c r="C198" s="687"/>
      <c r="D198" s="687"/>
      <c r="E198" s="687"/>
      <c r="F198" s="687"/>
      <c r="G198" s="687"/>
      <c r="H198" s="687"/>
      <c r="I198" s="687"/>
      <c r="J198" s="687"/>
      <c r="K198" s="687"/>
      <c r="L198" s="687"/>
      <c r="M198" s="687"/>
      <c r="N198" s="687"/>
      <c r="O198" s="124" t="s">
        <v>45</v>
      </c>
      <c r="P198" s="51">
        <f>+'G CONOC'!M98</f>
        <v>0</v>
      </c>
      <c r="Q198" s="51">
        <f>+'G CONOC'!N98</f>
        <v>0</v>
      </c>
      <c r="R198" s="51">
        <f>+'G CONOC'!O98</f>
        <v>0</v>
      </c>
      <c r="S198" s="51">
        <f>+'G CONOC'!P98</f>
        <v>0</v>
      </c>
      <c r="T198" s="51">
        <f>+'G CONOC'!Q98</f>
        <v>0</v>
      </c>
      <c r="U198" s="51">
        <f>+'G CONOC'!R98</f>
        <v>0</v>
      </c>
      <c r="V198" s="51">
        <f>+'G CONOC'!S98</f>
        <v>0</v>
      </c>
      <c r="W198" s="51">
        <f>+'G CONOC'!T98</f>
        <v>0</v>
      </c>
      <c r="X198" s="51">
        <f>+'G CONOC'!U98</f>
        <v>0</v>
      </c>
      <c r="Y198" s="51">
        <f>+'G CONOC'!V98</f>
        <v>0</v>
      </c>
      <c r="Z198" s="51">
        <f>+'G CONOC'!W98</f>
        <v>0</v>
      </c>
      <c r="AA198" s="51">
        <f>+'G CONOC'!X98</f>
        <v>0</v>
      </c>
      <c r="AB198" s="52">
        <f t="shared" si="100"/>
        <v>0</v>
      </c>
      <c r="AC198" s="680"/>
      <c r="AD198" s="684"/>
      <c r="AE198" s="683"/>
      <c r="AF198" s="683"/>
      <c r="AG198" s="2"/>
    </row>
    <row r="199" spans="1:33" ht="17.25" customHeight="1">
      <c r="A199" s="688"/>
      <c r="B199" s="680"/>
      <c r="C199" s="688"/>
      <c r="D199" s="688"/>
      <c r="E199" s="688"/>
      <c r="F199" s="688"/>
      <c r="G199" s="688"/>
      <c r="H199" s="688"/>
      <c r="I199" s="688"/>
      <c r="J199" s="688"/>
      <c r="K199" s="688"/>
      <c r="L199" s="688"/>
      <c r="M199" s="688"/>
      <c r="N199" s="688"/>
      <c r="O199" s="46" t="s">
        <v>79</v>
      </c>
      <c r="P199" s="53">
        <f t="shared" ref="P199:AB199" si="101">IF(OR(P197=0,P198=0),0,P198/P197)</f>
        <v>0</v>
      </c>
      <c r="Q199" s="53">
        <f t="shared" si="101"/>
        <v>0</v>
      </c>
      <c r="R199" s="53">
        <f t="shared" si="101"/>
        <v>0</v>
      </c>
      <c r="S199" s="53">
        <f t="shared" si="101"/>
        <v>0</v>
      </c>
      <c r="T199" s="53">
        <f t="shared" si="101"/>
        <v>0</v>
      </c>
      <c r="U199" s="53">
        <f t="shared" si="101"/>
        <v>0</v>
      </c>
      <c r="V199" s="53">
        <f t="shared" si="101"/>
        <v>0</v>
      </c>
      <c r="W199" s="53">
        <f t="shared" si="101"/>
        <v>0</v>
      </c>
      <c r="X199" s="53">
        <f t="shared" si="101"/>
        <v>0</v>
      </c>
      <c r="Y199" s="53">
        <f t="shared" si="101"/>
        <v>0</v>
      </c>
      <c r="Z199" s="53">
        <f t="shared" si="101"/>
        <v>0</v>
      </c>
      <c r="AA199" s="53">
        <f t="shared" si="101"/>
        <v>0</v>
      </c>
      <c r="AB199" s="53">
        <f t="shared" si="101"/>
        <v>0</v>
      </c>
      <c r="AC199" s="47"/>
      <c r="AD199" s="46"/>
      <c r="AE199" s="684"/>
      <c r="AF199" s="684"/>
      <c r="AG199" s="2"/>
    </row>
    <row r="200" spans="1:33" ht="15.75" customHeight="1">
      <c r="A200" s="37" t="s">
        <v>8</v>
      </c>
      <c r="B200" s="38" t="s">
        <v>46</v>
      </c>
      <c r="C200" s="38" t="s">
        <v>47</v>
      </c>
      <c r="D200" s="195" t="s">
        <v>10</v>
      </c>
      <c r="E200" s="38" t="s">
        <v>11</v>
      </c>
      <c r="F200" s="38" t="s">
        <v>12</v>
      </c>
      <c r="G200" s="38" t="s">
        <v>13</v>
      </c>
      <c r="H200" s="38" t="s">
        <v>14</v>
      </c>
      <c r="I200" s="38" t="s">
        <v>15</v>
      </c>
      <c r="J200" s="38" t="s">
        <v>16</v>
      </c>
      <c r="K200" s="38" t="s">
        <v>17</v>
      </c>
      <c r="L200" s="38" t="s">
        <v>18</v>
      </c>
      <c r="M200" s="38" t="s">
        <v>19</v>
      </c>
      <c r="N200" s="38" t="s">
        <v>20</v>
      </c>
      <c r="O200" s="38" t="s">
        <v>48</v>
      </c>
      <c r="P200" s="38" t="s">
        <v>49</v>
      </c>
      <c r="Q200" s="41" t="s">
        <v>50</v>
      </c>
      <c r="R200" s="38" t="s">
        <v>51</v>
      </c>
      <c r="S200" s="38" t="s">
        <v>52</v>
      </c>
      <c r="T200" s="38" t="s">
        <v>53</v>
      </c>
      <c r="U200" s="38" t="s">
        <v>54</v>
      </c>
      <c r="V200" s="38" t="s">
        <v>55</v>
      </c>
      <c r="W200" s="38" t="s">
        <v>56</v>
      </c>
      <c r="X200" s="38" t="s">
        <v>57</v>
      </c>
      <c r="Y200" s="38" t="s">
        <v>58</v>
      </c>
      <c r="Z200" s="38" t="s">
        <v>59</v>
      </c>
      <c r="AA200" s="38" t="s">
        <v>60</v>
      </c>
      <c r="AB200" s="38" t="s">
        <v>61</v>
      </c>
      <c r="AC200" s="41" t="s">
        <v>46</v>
      </c>
      <c r="AD200" s="43" t="s">
        <v>62</v>
      </c>
      <c r="AE200" s="43" t="s">
        <v>63</v>
      </c>
      <c r="AF200" s="44" t="s">
        <v>64</v>
      </c>
      <c r="AG200" s="2"/>
    </row>
    <row r="201" spans="1:33" ht="15.75" customHeight="1">
      <c r="A201" s="692" t="str">
        <f>'T HUMANO'!C3</f>
        <v>GESTIÓN DEL TALENTO HUMANO</v>
      </c>
      <c r="B201" s="685">
        <f>'T HUMANO'!AA3</f>
        <v>4.1399999999999999E-2</v>
      </c>
      <c r="C201" s="689">
        <v>51</v>
      </c>
      <c r="D201" s="721" t="str">
        <f>'T HUMANO'!A8</f>
        <v>Plan Anual de vacantes</v>
      </c>
      <c r="E201" s="694" t="str">
        <f>'T HUMANO'!B8</f>
        <v>3. Plan Anual de Vacantes</v>
      </c>
      <c r="F201" s="694" t="str">
        <f>'T HUMANO'!C8</f>
        <v>Implementar un plan de modernización y fortalecimiento institucional</v>
      </c>
      <c r="G201" s="694" t="str">
        <f>'T HUMANO'!D8</f>
        <v>1.1. Reestructuración del IGAC</v>
      </c>
      <c r="H201" s="694" t="str">
        <f>'T HUMANO'!E8</f>
        <v>Talento Humano</v>
      </c>
      <c r="I201" s="694" t="str">
        <f>'T HUMANO'!F8</f>
        <v>1.3. Talento Humano.</v>
      </c>
      <c r="J201" s="694" t="str">
        <f>'T HUMANO'!G8</f>
        <v>(Informes) Porcentaje</v>
      </c>
      <c r="K201" s="694" t="str">
        <f>'T HUMANO'!H8</f>
        <v>(12) 100%</v>
      </c>
      <c r="L201" s="694" t="str">
        <f>'T HUMANO'!I8</f>
        <v>Porcentaje de avance del plan de provisión del recurso humano</v>
      </c>
      <c r="M201" s="694" t="str">
        <f>'T HUMANO'!J8</f>
        <v>Eficiencia</v>
      </c>
      <c r="N201" s="694" t="str">
        <f>'T HUMANO'!K8</f>
        <v>GI Talento Humano</v>
      </c>
      <c r="O201" s="46" t="s">
        <v>44</v>
      </c>
      <c r="P201" s="47">
        <f>'T HUMANO'!M8</f>
        <v>0.13500000000000001</v>
      </c>
      <c r="Q201" s="47">
        <f>'T HUMANO'!N8</f>
        <v>0.13500000000000001</v>
      </c>
      <c r="R201" s="47">
        <f>'T HUMANO'!O8</f>
        <v>0.17699999999999999</v>
      </c>
      <c r="S201" s="47">
        <f>'T HUMANO'!P8</f>
        <v>6.9999999999999993E-2</v>
      </c>
      <c r="T201" s="47">
        <f>'T HUMANO'!Q8</f>
        <v>7.6999999999999999E-2</v>
      </c>
      <c r="U201" s="47">
        <f>'T HUMANO'!R8</f>
        <v>6.9999999999999993E-2</v>
      </c>
      <c r="V201" s="47">
        <f>'T HUMANO'!S8</f>
        <v>6.9999999999999993E-2</v>
      </c>
      <c r="W201" s="47">
        <f>'T HUMANO'!T8</f>
        <v>4.1999999999999996E-2</v>
      </c>
      <c r="X201" s="47">
        <f>'T HUMANO'!U8</f>
        <v>6.9999999999999993E-2</v>
      </c>
      <c r="Y201" s="47">
        <f>'T HUMANO'!V8</f>
        <v>4.1999999999999996E-2</v>
      </c>
      <c r="Z201" s="47">
        <f>'T HUMANO'!W8</f>
        <v>6.9999999999999993E-2</v>
      </c>
      <c r="AA201" s="47">
        <f>'T HUMANO'!X8</f>
        <v>4.1999999999999996E-2</v>
      </c>
      <c r="AB201" s="41">
        <f t="shared" ref="AB201:AB202" si="102">SUM(P201:AA201)</f>
        <v>0.99999999999999989</v>
      </c>
      <c r="AC201" s="709">
        <f>'T HUMANO'!Z8</f>
        <v>0.05</v>
      </c>
      <c r="AD201" s="710">
        <f>IF(OR(AB202=0,AC201=0),0,(AB202/AB201*AC201))</f>
        <v>0</v>
      </c>
      <c r="AE201" s="711">
        <f>SUM(AD201:AD218)</f>
        <v>0</v>
      </c>
      <c r="AF201" s="712">
        <f>AE201*B201</f>
        <v>0</v>
      </c>
      <c r="AG201" s="2"/>
    </row>
    <row r="202" spans="1:33" ht="15.75" customHeight="1">
      <c r="A202" s="687"/>
      <c r="B202" s="679"/>
      <c r="C202" s="690"/>
      <c r="D202" s="687"/>
      <c r="E202" s="687"/>
      <c r="F202" s="687"/>
      <c r="G202" s="687"/>
      <c r="H202" s="687"/>
      <c r="I202" s="687"/>
      <c r="J202" s="687"/>
      <c r="K202" s="687"/>
      <c r="L202" s="687"/>
      <c r="M202" s="687"/>
      <c r="N202" s="687"/>
      <c r="O202" s="50" t="s">
        <v>45</v>
      </c>
      <c r="P202" s="51">
        <f>'T HUMANO'!M9</f>
        <v>0</v>
      </c>
      <c r="Q202" s="51">
        <f>'T HUMANO'!N9</f>
        <v>0</v>
      </c>
      <c r="R202" s="51">
        <f>'T HUMANO'!O9</f>
        <v>0</v>
      </c>
      <c r="S202" s="51">
        <f>'T HUMANO'!P9</f>
        <v>0</v>
      </c>
      <c r="T202" s="51">
        <f>'T HUMANO'!Q9</f>
        <v>0</v>
      </c>
      <c r="U202" s="51">
        <f>'T HUMANO'!R9</f>
        <v>0</v>
      </c>
      <c r="V202" s="51">
        <f>'T HUMANO'!S9</f>
        <v>0</v>
      </c>
      <c r="W202" s="51">
        <f>'T HUMANO'!T9</f>
        <v>0</v>
      </c>
      <c r="X202" s="51">
        <f>'T HUMANO'!U9</f>
        <v>0</v>
      </c>
      <c r="Y202" s="51">
        <f>'T HUMANO'!V9</f>
        <v>0</v>
      </c>
      <c r="Z202" s="51">
        <f>'T HUMANO'!W9</f>
        <v>0</v>
      </c>
      <c r="AA202" s="51">
        <f>'T HUMANO'!X9</f>
        <v>0</v>
      </c>
      <c r="AB202" s="52">
        <f t="shared" si="102"/>
        <v>0</v>
      </c>
      <c r="AC202" s="680"/>
      <c r="AD202" s="684"/>
      <c r="AE202" s="683"/>
      <c r="AF202" s="683"/>
      <c r="AG202" s="2"/>
    </row>
    <row r="203" spans="1:33" ht="15.75" customHeight="1">
      <c r="A203" s="687"/>
      <c r="B203" s="679"/>
      <c r="C203" s="691"/>
      <c r="D203" s="688"/>
      <c r="E203" s="688"/>
      <c r="F203" s="688"/>
      <c r="G203" s="688"/>
      <c r="H203" s="688"/>
      <c r="I203" s="688"/>
      <c r="J203" s="688"/>
      <c r="K203" s="688"/>
      <c r="L203" s="688"/>
      <c r="M203" s="688"/>
      <c r="N203" s="688"/>
      <c r="O203" s="46" t="s">
        <v>79</v>
      </c>
      <c r="P203" s="53">
        <f t="shared" ref="P203:AB203" si="103">IF(OR(P201=0,P202=0),0,P202/P201)</f>
        <v>0</v>
      </c>
      <c r="Q203" s="53">
        <f t="shared" si="103"/>
        <v>0</v>
      </c>
      <c r="R203" s="53">
        <f t="shared" si="103"/>
        <v>0</v>
      </c>
      <c r="S203" s="53">
        <f t="shared" si="103"/>
        <v>0</v>
      </c>
      <c r="T203" s="53">
        <f t="shared" si="103"/>
        <v>0</v>
      </c>
      <c r="U203" s="53">
        <f t="shared" si="103"/>
        <v>0</v>
      </c>
      <c r="V203" s="53">
        <f t="shared" si="103"/>
        <v>0</v>
      </c>
      <c r="W203" s="53">
        <f t="shared" si="103"/>
        <v>0</v>
      </c>
      <c r="X203" s="53">
        <f t="shared" si="103"/>
        <v>0</v>
      </c>
      <c r="Y203" s="53">
        <f t="shared" si="103"/>
        <v>0</v>
      </c>
      <c r="Z203" s="53">
        <f t="shared" si="103"/>
        <v>0</v>
      </c>
      <c r="AA203" s="53">
        <f t="shared" si="103"/>
        <v>0</v>
      </c>
      <c r="AB203" s="53">
        <f t="shared" si="103"/>
        <v>0</v>
      </c>
      <c r="AC203" s="47"/>
      <c r="AD203" s="46"/>
      <c r="AE203" s="683"/>
      <c r="AF203" s="683"/>
      <c r="AG203" s="2"/>
    </row>
    <row r="204" spans="1:33" ht="15.75" customHeight="1">
      <c r="A204" s="687"/>
      <c r="B204" s="679"/>
      <c r="C204" s="689">
        <v>52</v>
      </c>
      <c r="D204" s="721" t="str">
        <f>'T HUMANO'!A20</f>
        <v>Plan de Previsión de Recursos Humanos</v>
      </c>
      <c r="E204" s="694" t="str">
        <f>'T HUMANO'!B20</f>
        <v>4. Plan de Previsión de Recursos Humanos</v>
      </c>
      <c r="F204" s="694" t="str">
        <f>'T HUMANO'!C20</f>
        <v>Implementar un plan de modernización y fortalecimiento institucional</v>
      </c>
      <c r="G204" s="694" t="str">
        <f>'T HUMANO'!D20</f>
        <v>1.1. Reestructuración del IGAC</v>
      </c>
      <c r="H204" s="694" t="str">
        <f>'T HUMANO'!E20</f>
        <v>Talento Humano</v>
      </c>
      <c r="I204" s="694" t="str">
        <f>'T HUMANO'!F20</f>
        <v>1.3. Talento Humano.</v>
      </c>
      <c r="J204" s="694" t="str">
        <f>'T HUMANO'!G20</f>
        <v>(Informes) Porcentaje</v>
      </c>
      <c r="K204" s="694" t="str">
        <f>'T HUMANO'!H20</f>
        <v>(12)  100%</v>
      </c>
      <c r="L204" s="694" t="str">
        <f>'T HUMANO'!I20</f>
        <v>Porcentaje de avance del plan de previsión del recurso humano</v>
      </c>
      <c r="M204" s="694" t="str">
        <f>'T HUMANO'!J20</f>
        <v>Eficiencia</v>
      </c>
      <c r="N204" s="694" t="str">
        <f>'T HUMANO'!K20</f>
        <v>GI Talento Humano</v>
      </c>
      <c r="O204" s="46" t="s">
        <v>44</v>
      </c>
      <c r="P204" s="47">
        <f>'T HUMANO'!M20</f>
        <v>0.13500000000000001</v>
      </c>
      <c r="Q204" s="47">
        <f>'T HUMANO'!N20</f>
        <v>0.13500000000000001</v>
      </c>
      <c r="R204" s="47">
        <f>'T HUMANO'!O20</f>
        <v>0.14900000000000002</v>
      </c>
      <c r="S204" s="47">
        <f>'T HUMANO'!P20</f>
        <v>6.9999999999999993E-2</v>
      </c>
      <c r="T204" s="47">
        <f>'T HUMANO'!Q20</f>
        <v>6.9999999999999993E-2</v>
      </c>
      <c r="U204" s="47">
        <f>'T HUMANO'!R20</f>
        <v>6.9999999999999993E-2</v>
      </c>
      <c r="V204" s="47">
        <f>'T HUMANO'!S20</f>
        <v>8.3999999999999991E-2</v>
      </c>
      <c r="W204" s="47">
        <f>'T HUMANO'!T20</f>
        <v>8.3999999999999991E-2</v>
      </c>
      <c r="X204" s="47">
        <f>'T HUMANO'!U20</f>
        <v>4.9000000000000002E-2</v>
      </c>
      <c r="Y204" s="47">
        <f>'T HUMANO'!V20</f>
        <v>4.9000000000000002E-2</v>
      </c>
      <c r="Z204" s="47">
        <f>'T HUMANO'!W20</f>
        <v>6.9999999999999993E-2</v>
      </c>
      <c r="AA204" s="47">
        <f>'T HUMANO'!X20</f>
        <v>3.4999999999999996E-2</v>
      </c>
      <c r="AB204" s="41">
        <f t="shared" ref="AB204:AB205" si="104">SUM(P204:AA204)</f>
        <v>1</v>
      </c>
      <c r="AC204" s="709">
        <f>'T HUMANO'!Z20</f>
        <v>0.15</v>
      </c>
      <c r="AD204" s="710">
        <f>IF(OR(AB205=0,AC204=0),0,(AB205/AB204*AC204))</f>
        <v>0</v>
      </c>
      <c r="AE204" s="683"/>
      <c r="AF204" s="683"/>
      <c r="AG204" s="2"/>
    </row>
    <row r="205" spans="1:33" ht="15.75" customHeight="1">
      <c r="A205" s="687"/>
      <c r="B205" s="679"/>
      <c r="C205" s="690"/>
      <c r="D205" s="687"/>
      <c r="E205" s="687"/>
      <c r="F205" s="687"/>
      <c r="G205" s="687"/>
      <c r="H205" s="687"/>
      <c r="I205" s="687"/>
      <c r="J205" s="687"/>
      <c r="K205" s="687"/>
      <c r="L205" s="687"/>
      <c r="M205" s="687"/>
      <c r="N205" s="687"/>
      <c r="O205" s="50" t="s">
        <v>45</v>
      </c>
      <c r="P205" s="51">
        <f>'T HUMANO'!M21</f>
        <v>0</v>
      </c>
      <c r="Q205" s="51">
        <f>'T HUMANO'!N21</f>
        <v>0</v>
      </c>
      <c r="R205" s="51">
        <f>'T HUMANO'!O21</f>
        <v>0</v>
      </c>
      <c r="S205" s="51">
        <f>'T HUMANO'!P21</f>
        <v>0</v>
      </c>
      <c r="T205" s="51">
        <f>'T HUMANO'!Q21</f>
        <v>0</v>
      </c>
      <c r="U205" s="51">
        <f>'T HUMANO'!R21</f>
        <v>0</v>
      </c>
      <c r="V205" s="51">
        <f>'T HUMANO'!S21</f>
        <v>0</v>
      </c>
      <c r="W205" s="51">
        <f>'T HUMANO'!T21</f>
        <v>0</v>
      </c>
      <c r="X205" s="51">
        <f>'T HUMANO'!U21</f>
        <v>0</v>
      </c>
      <c r="Y205" s="51">
        <f>'T HUMANO'!V21</f>
        <v>0</v>
      </c>
      <c r="Z205" s="51">
        <f>'T HUMANO'!W21</f>
        <v>0</v>
      </c>
      <c r="AA205" s="51">
        <f>'T HUMANO'!X21</f>
        <v>0</v>
      </c>
      <c r="AB205" s="52">
        <f t="shared" si="104"/>
        <v>0</v>
      </c>
      <c r="AC205" s="680"/>
      <c r="AD205" s="684"/>
      <c r="AE205" s="683"/>
      <c r="AF205" s="683"/>
      <c r="AG205" s="2"/>
    </row>
    <row r="206" spans="1:33" ht="15.75" customHeight="1">
      <c r="A206" s="687"/>
      <c r="B206" s="679"/>
      <c r="C206" s="691"/>
      <c r="D206" s="688"/>
      <c r="E206" s="688"/>
      <c r="F206" s="688"/>
      <c r="G206" s="688"/>
      <c r="H206" s="688"/>
      <c r="I206" s="688"/>
      <c r="J206" s="688"/>
      <c r="K206" s="688"/>
      <c r="L206" s="688"/>
      <c r="M206" s="688"/>
      <c r="N206" s="688"/>
      <c r="O206" s="46" t="s">
        <v>79</v>
      </c>
      <c r="P206" s="53">
        <f t="shared" ref="P206:AB206" si="105">IF(OR(P204=0,P205=0),0,P205/P204)</f>
        <v>0</v>
      </c>
      <c r="Q206" s="53">
        <f t="shared" si="105"/>
        <v>0</v>
      </c>
      <c r="R206" s="53">
        <f t="shared" si="105"/>
        <v>0</v>
      </c>
      <c r="S206" s="53">
        <f t="shared" si="105"/>
        <v>0</v>
      </c>
      <c r="T206" s="53">
        <f t="shared" si="105"/>
        <v>0</v>
      </c>
      <c r="U206" s="53">
        <f t="shared" si="105"/>
        <v>0</v>
      </c>
      <c r="V206" s="53">
        <f t="shared" si="105"/>
        <v>0</v>
      </c>
      <c r="W206" s="53">
        <f t="shared" si="105"/>
        <v>0</v>
      </c>
      <c r="X206" s="53">
        <f t="shared" si="105"/>
        <v>0</v>
      </c>
      <c r="Y206" s="53">
        <f t="shared" si="105"/>
        <v>0</v>
      </c>
      <c r="Z206" s="53">
        <f t="shared" si="105"/>
        <v>0</v>
      </c>
      <c r="AA206" s="53">
        <f t="shared" si="105"/>
        <v>0</v>
      </c>
      <c r="AB206" s="53">
        <f t="shared" si="105"/>
        <v>0</v>
      </c>
      <c r="AC206" s="47"/>
      <c r="AD206" s="46"/>
      <c r="AE206" s="683"/>
      <c r="AF206" s="683"/>
      <c r="AG206" s="2"/>
    </row>
    <row r="207" spans="1:33" ht="15.75" customHeight="1">
      <c r="A207" s="687"/>
      <c r="B207" s="679"/>
      <c r="C207" s="689">
        <v>53</v>
      </c>
      <c r="D207" s="722" t="str">
        <f>'T HUMANO'!A32</f>
        <v>Plan Estrategico del Talento Humano</v>
      </c>
      <c r="E207" s="694" t="str">
        <f>'T HUMANO'!B32</f>
        <v>5. Plan Estratégico de Talento Humano</v>
      </c>
      <c r="F207" s="686" t="str">
        <f>'T HUMANO'!C32</f>
        <v>Implementar un plan de modernización y fortalecimiento institucional</v>
      </c>
      <c r="G207" s="694" t="str">
        <f>'T HUMANO'!D32</f>
        <v>1.1. Reestructuración del IGAC</v>
      </c>
      <c r="H207" s="686" t="str">
        <f>'T HUMANO'!E32</f>
        <v>Talento Humano</v>
      </c>
      <c r="I207" s="694" t="str">
        <f>'T HUMANO'!F32</f>
        <v>1.3. Talento Humano.</v>
      </c>
      <c r="J207" s="686" t="str">
        <f>'T HUMANO'!G32</f>
        <v>(Informes) Porcentaje</v>
      </c>
      <c r="K207" s="686" t="str">
        <f>'T HUMANO'!H32</f>
        <v>(12) 100%</v>
      </c>
      <c r="L207" s="686" t="str">
        <f>'T HUMANO'!I32</f>
        <v>Porcentaje de cumplimiento del Plan Estrategico de Talento Humano</v>
      </c>
      <c r="M207" s="694" t="str">
        <f>'T HUMANO'!J32</f>
        <v>Eficiencia</v>
      </c>
      <c r="N207" s="686" t="str">
        <f>'T HUMANO'!K32</f>
        <v>GI Talento Humano</v>
      </c>
      <c r="O207" s="46" t="s">
        <v>44</v>
      </c>
      <c r="P207" s="47">
        <f>'T HUMANO'!M32</f>
        <v>0.187</v>
      </c>
      <c r="Q207" s="47">
        <f>'T HUMANO'!N32</f>
        <v>0.21700000000000003</v>
      </c>
      <c r="R207" s="47">
        <f>'T HUMANO'!O32</f>
        <v>0.10200000000000001</v>
      </c>
      <c r="S207" s="47">
        <f>'T HUMANO'!P32</f>
        <v>2.2000000000000002E-2</v>
      </c>
      <c r="T207" s="47">
        <f>'T HUMANO'!Q32</f>
        <v>3.2000000000000001E-2</v>
      </c>
      <c r="U207" s="47">
        <f>'T HUMANO'!R32</f>
        <v>4.0000000000000008E-2</v>
      </c>
      <c r="V207" s="47">
        <f>'T HUMANO'!S32</f>
        <v>6.7000000000000004E-2</v>
      </c>
      <c r="W207" s="47">
        <f>'T HUMANO'!T32</f>
        <v>8.7000000000000022E-2</v>
      </c>
      <c r="X207" s="47">
        <f>'T HUMANO'!U32</f>
        <v>3.7000000000000005E-2</v>
      </c>
      <c r="Y207" s="47">
        <f>'T HUMANO'!V32</f>
        <v>3.7000000000000005E-2</v>
      </c>
      <c r="Z207" s="47">
        <f>'T HUMANO'!W32</f>
        <v>6.2000000000000006E-2</v>
      </c>
      <c r="AA207" s="47">
        <f>'T HUMANO'!X32</f>
        <v>0.11000000000000001</v>
      </c>
      <c r="AB207" s="41">
        <f t="shared" ref="AB207:AB208" si="106">SUM(P207:AA207)</f>
        <v>1.0000000000000002</v>
      </c>
      <c r="AC207" s="709">
        <f>'T HUMANO'!Z32</f>
        <v>0.3</v>
      </c>
      <c r="AD207" s="710">
        <f>IF(OR(AB208=0,AC207=0),0,(AB208/AB207*AC207))</f>
        <v>0</v>
      </c>
      <c r="AE207" s="683"/>
      <c r="AF207" s="683"/>
      <c r="AG207" s="2"/>
    </row>
    <row r="208" spans="1:33" ht="15.75" customHeight="1">
      <c r="A208" s="687"/>
      <c r="B208" s="679"/>
      <c r="C208" s="690"/>
      <c r="D208" s="687"/>
      <c r="E208" s="687"/>
      <c r="F208" s="687"/>
      <c r="G208" s="687"/>
      <c r="H208" s="687"/>
      <c r="I208" s="687"/>
      <c r="J208" s="687"/>
      <c r="K208" s="687"/>
      <c r="L208" s="687"/>
      <c r="M208" s="687"/>
      <c r="N208" s="687"/>
      <c r="O208" s="50" t="s">
        <v>45</v>
      </c>
      <c r="P208" s="51">
        <f>'T HUMANO'!M33</f>
        <v>0</v>
      </c>
      <c r="Q208" s="51">
        <f>'T HUMANO'!N33</f>
        <v>0</v>
      </c>
      <c r="R208" s="51">
        <f>'T HUMANO'!O33</f>
        <v>0</v>
      </c>
      <c r="S208" s="51">
        <f>'T HUMANO'!P33</f>
        <v>0</v>
      </c>
      <c r="T208" s="51">
        <f>'T HUMANO'!Q33</f>
        <v>0</v>
      </c>
      <c r="U208" s="51">
        <f>'T HUMANO'!R33</f>
        <v>0</v>
      </c>
      <c r="V208" s="51">
        <f>'T HUMANO'!S33</f>
        <v>0</v>
      </c>
      <c r="W208" s="51">
        <f>'T HUMANO'!T33</f>
        <v>0</v>
      </c>
      <c r="X208" s="51">
        <f>'T HUMANO'!U33</f>
        <v>0</v>
      </c>
      <c r="Y208" s="51">
        <f>'T HUMANO'!V33</f>
        <v>0</v>
      </c>
      <c r="Z208" s="51">
        <f>'T HUMANO'!W33</f>
        <v>0</v>
      </c>
      <c r="AA208" s="51">
        <f>'T HUMANO'!X33</f>
        <v>0</v>
      </c>
      <c r="AB208" s="52">
        <f t="shared" si="106"/>
        <v>0</v>
      </c>
      <c r="AC208" s="680"/>
      <c r="AD208" s="684"/>
      <c r="AE208" s="683"/>
      <c r="AF208" s="683"/>
      <c r="AG208" s="2"/>
    </row>
    <row r="209" spans="1:33" ht="15.75" customHeight="1">
      <c r="A209" s="687"/>
      <c r="B209" s="679"/>
      <c r="C209" s="691"/>
      <c r="D209" s="688"/>
      <c r="E209" s="688"/>
      <c r="F209" s="688"/>
      <c r="G209" s="688"/>
      <c r="H209" s="688"/>
      <c r="I209" s="688"/>
      <c r="J209" s="688"/>
      <c r="K209" s="688"/>
      <c r="L209" s="688"/>
      <c r="M209" s="688"/>
      <c r="N209" s="688"/>
      <c r="O209" s="46" t="s">
        <v>79</v>
      </c>
      <c r="P209" s="53">
        <f t="shared" ref="P209:AB209" si="107">IF(OR(P207=0,P208=0),0,P208/P207)</f>
        <v>0</v>
      </c>
      <c r="Q209" s="53">
        <f t="shared" si="107"/>
        <v>0</v>
      </c>
      <c r="R209" s="53">
        <f t="shared" si="107"/>
        <v>0</v>
      </c>
      <c r="S209" s="53">
        <f t="shared" si="107"/>
        <v>0</v>
      </c>
      <c r="T209" s="53">
        <f t="shared" si="107"/>
        <v>0</v>
      </c>
      <c r="U209" s="53">
        <f t="shared" si="107"/>
        <v>0</v>
      </c>
      <c r="V209" s="53">
        <f t="shared" si="107"/>
        <v>0</v>
      </c>
      <c r="W209" s="53">
        <f t="shared" si="107"/>
        <v>0</v>
      </c>
      <c r="X209" s="53">
        <f t="shared" si="107"/>
        <v>0</v>
      </c>
      <c r="Y209" s="53">
        <f t="shared" si="107"/>
        <v>0</v>
      </c>
      <c r="Z209" s="53">
        <f t="shared" si="107"/>
        <v>0</v>
      </c>
      <c r="AA209" s="53">
        <f t="shared" si="107"/>
        <v>0</v>
      </c>
      <c r="AB209" s="53">
        <f t="shared" si="107"/>
        <v>0</v>
      </c>
      <c r="AC209" s="47"/>
      <c r="AD209" s="46"/>
      <c r="AE209" s="683"/>
      <c r="AF209" s="683"/>
      <c r="AG209" s="2"/>
    </row>
    <row r="210" spans="1:33" ht="15.75" customHeight="1">
      <c r="A210" s="687"/>
      <c r="B210" s="679"/>
      <c r="C210" s="689">
        <v>54</v>
      </c>
      <c r="D210" s="721" t="str">
        <f>'T HUMANO'!A54</f>
        <v>Plan Institucional de Capacitación</v>
      </c>
      <c r="E210" s="694" t="str">
        <f>'T HUMANO'!B54</f>
        <v>6. Plan Institucional de Capacitación</v>
      </c>
      <c r="F210" s="694" t="str">
        <f>'T HUMANO'!C54</f>
        <v>Implementar un plan de modernización y fortalecimiento institucional</v>
      </c>
      <c r="G210" s="694" t="str">
        <f>'T HUMANO'!D54</f>
        <v>1.1. Reestructuración del IGAC</v>
      </c>
      <c r="H210" s="694" t="str">
        <f>'T HUMANO'!E54</f>
        <v>Talento Humano</v>
      </c>
      <c r="I210" s="694" t="str">
        <f>'T HUMANO'!F54</f>
        <v>1.3. Talento Humano.</v>
      </c>
      <c r="J210" s="694" t="str">
        <f>'T HUMANO'!G54</f>
        <v>(Informes) Porcentaje</v>
      </c>
      <c r="K210" s="694" t="str">
        <f>'T HUMANO'!H54</f>
        <v>(12) 100%</v>
      </c>
      <c r="L210" s="694" t="str">
        <f>'T HUMANO'!I54</f>
        <v>Porcentaje de avance en el cumplimiento del cronograma del PIC</v>
      </c>
      <c r="M210" s="694" t="str">
        <f>'T HUMANO'!J54</f>
        <v>Eficiencia</v>
      </c>
      <c r="N210" s="694" t="str">
        <f>'T HUMANO'!K54</f>
        <v>GI Talento Humano</v>
      </c>
      <c r="O210" s="46" t="s">
        <v>44</v>
      </c>
      <c r="P210" s="47">
        <f>'T HUMANO'!M54</f>
        <v>0.1</v>
      </c>
      <c r="Q210" s="47">
        <f>'T HUMANO'!N54</f>
        <v>0.16400000000000003</v>
      </c>
      <c r="R210" s="47">
        <f>'T HUMANO'!O54</f>
        <v>7.1000000000000008E-2</v>
      </c>
      <c r="S210" s="47">
        <f>'T HUMANO'!P54</f>
        <v>6.3E-2</v>
      </c>
      <c r="T210" s="47">
        <f>'T HUMANO'!Q54</f>
        <v>6.9999999999999993E-2</v>
      </c>
      <c r="U210" s="47">
        <f>'T HUMANO'!R54</f>
        <v>8.3999999999999991E-2</v>
      </c>
      <c r="V210" s="47">
        <f>'T HUMANO'!S54</f>
        <v>9.8000000000000004E-2</v>
      </c>
      <c r="W210" s="47">
        <f>'T HUMANO'!T54</f>
        <v>6.3E-2</v>
      </c>
      <c r="X210" s="47">
        <f>'T HUMANO'!U54</f>
        <v>8.3999999999999991E-2</v>
      </c>
      <c r="Y210" s="47">
        <f>'T HUMANO'!V54</f>
        <v>9.0999999999999998E-2</v>
      </c>
      <c r="Z210" s="47">
        <f>'T HUMANO'!W54</f>
        <v>9.8000000000000004E-2</v>
      </c>
      <c r="AA210" s="47">
        <f>'T HUMANO'!X54</f>
        <v>1.3999999999999999E-2</v>
      </c>
      <c r="AB210" s="41">
        <f t="shared" ref="AB210:AB211" si="108">SUM(P210:AA210)</f>
        <v>1</v>
      </c>
      <c r="AC210" s="709">
        <f>'T HUMANO'!Z54</f>
        <v>0.15</v>
      </c>
      <c r="AD210" s="710">
        <f>IF(OR(AB211=0,AC210=0),0,(AB211/AB210*AC210))</f>
        <v>0</v>
      </c>
      <c r="AE210" s="683"/>
      <c r="AF210" s="683"/>
      <c r="AG210" s="2"/>
    </row>
    <row r="211" spans="1:33" ht="15.75" customHeight="1">
      <c r="A211" s="687"/>
      <c r="B211" s="679"/>
      <c r="C211" s="690"/>
      <c r="D211" s="687"/>
      <c r="E211" s="687"/>
      <c r="F211" s="687"/>
      <c r="G211" s="687"/>
      <c r="H211" s="687"/>
      <c r="I211" s="687"/>
      <c r="J211" s="687"/>
      <c r="K211" s="687"/>
      <c r="L211" s="687"/>
      <c r="M211" s="687"/>
      <c r="N211" s="687"/>
      <c r="O211" s="50" t="s">
        <v>45</v>
      </c>
      <c r="P211" s="51">
        <f>'T HUMANO'!M55</f>
        <v>0</v>
      </c>
      <c r="Q211" s="51">
        <f>'T HUMANO'!N55</f>
        <v>0</v>
      </c>
      <c r="R211" s="51">
        <f>'T HUMANO'!O55</f>
        <v>0</v>
      </c>
      <c r="S211" s="51">
        <f>'T HUMANO'!P55</f>
        <v>0</v>
      </c>
      <c r="T211" s="51">
        <f>'T HUMANO'!Q55</f>
        <v>0</v>
      </c>
      <c r="U211" s="51">
        <f>'T HUMANO'!R55</f>
        <v>0</v>
      </c>
      <c r="V211" s="51">
        <f>'T HUMANO'!S55</f>
        <v>0</v>
      </c>
      <c r="W211" s="51">
        <f>'T HUMANO'!T55</f>
        <v>0</v>
      </c>
      <c r="X211" s="51">
        <f>'T HUMANO'!U55</f>
        <v>0</v>
      </c>
      <c r="Y211" s="51">
        <f>'T HUMANO'!V55</f>
        <v>0</v>
      </c>
      <c r="Z211" s="51">
        <f>'T HUMANO'!W55</f>
        <v>0</v>
      </c>
      <c r="AA211" s="51">
        <f>'T HUMANO'!X55</f>
        <v>0</v>
      </c>
      <c r="AB211" s="52">
        <f t="shared" si="108"/>
        <v>0</v>
      </c>
      <c r="AC211" s="680"/>
      <c r="AD211" s="684"/>
      <c r="AE211" s="683"/>
      <c r="AF211" s="683"/>
      <c r="AG211" s="2"/>
    </row>
    <row r="212" spans="1:33" ht="15.75" customHeight="1">
      <c r="A212" s="687"/>
      <c r="B212" s="679"/>
      <c r="C212" s="691"/>
      <c r="D212" s="688"/>
      <c r="E212" s="688"/>
      <c r="F212" s="688"/>
      <c r="G212" s="688"/>
      <c r="H212" s="688"/>
      <c r="I212" s="688"/>
      <c r="J212" s="688"/>
      <c r="K212" s="688"/>
      <c r="L212" s="688"/>
      <c r="M212" s="688"/>
      <c r="N212" s="688"/>
      <c r="O212" s="46" t="s">
        <v>79</v>
      </c>
      <c r="P212" s="53">
        <f t="shared" ref="P212:AB212" si="109">IF(OR(P210=0,P211=0),0,P211/P210)</f>
        <v>0</v>
      </c>
      <c r="Q212" s="53">
        <f t="shared" si="109"/>
        <v>0</v>
      </c>
      <c r="R212" s="53">
        <f t="shared" si="109"/>
        <v>0</v>
      </c>
      <c r="S212" s="53">
        <f t="shared" si="109"/>
        <v>0</v>
      </c>
      <c r="T212" s="53">
        <f t="shared" si="109"/>
        <v>0</v>
      </c>
      <c r="U212" s="53">
        <f t="shared" si="109"/>
        <v>0</v>
      </c>
      <c r="V212" s="53">
        <f t="shared" si="109"/>
        <v>0</v>
      </c>
      <c r="W212" s="53">
        <f t="shared" si="109"/>
        <v>0</v>
      </c>
      <c r="X212" s="53">
        <f t="shared" si="109"/>
        <v>0</v>
      </c>
      <c r="Y212" s="53">
        <f t="shared" si="109"/>
        <v>0</v>
      </c>
      <c r="Z212" s="53">
        <f t="shared" si="109"/>
        <v>0</v>
      </c>
      <c r="AA212" s="53">
        <f t="shared" si="109"/>
        <v>0</v>
      </c>
      <c r="AB212" s="53">
        <f t="shared" si="109"/>
        <v>0</v>
      </c>
      <c r="AC212" s="47"/>
      <c r="AD212" s="46"/>
      <c r="AE212" s="683"/>
      <c r="AF212" s="683"/>
      <c r="AG212" s="2"/>
    </row>
    <row r="213" spans="1:33" ht="15.75" customHeight="1">
      <c r="A213" s="687"/>
      <c r="B213" s="679"/>
      <c r="C213" s="689">
        <v>55</v>
      </c>
      <c r="D213" s="721" t="str">
        <f>'T HUMANO'!A66</f>
        <v>Plan de Incentivos Institucionales</v>
      </c>
      <c r="E213" s="723" t="str">
        <f>'T HUMANO'!B66</f>
        <v>7. Plan de Incentivos Institucionales</v>
      </c>
      <c r="F213" s="723" t="str">
        <f>'T HUMANO'!C66</f>
        <v>Implementar un plan de modernización y fortalecimiento institucional</v>
      </c>
      <c r="G213" s="723" t="str">
        <f>'T HUMANO'!D66</f>
        <v>1.1. Reestructuración del IGAC</v>
      </c>
      <c r="H213" s="723" t="str">
        <f>'T HUMANO'!E66</f>
        <v>Talento Humano</v>
      </c>
      <c r="I213" s="723" t="str">
        <f>'T HUMANO'!F66</f>
        <v>1.3. Talento Humano.</v>
      </c>
      <c r="J213" s="723" t="str">
        <f>'T HUMANO'!G66</f>
        <v>(Informes) Porcentaje</v>
      </c>
      <c r="K213" s="723" t="str">
        <f>'T HUMANO'!H66</f>
        <v>(12) 100%</v>
      </c>
      <c r="L213" s="723" t="str">
        <f>'T HUMANO'!I66</f>
        <v>Porcentaje de avance del plan de incentivos institucionales</v>
      </c>
      <c r="M213" s="723" t="str">
        <f>'T HUMANO'!J66</f>
        <v>Eficiencia</v>
      </c>
      <c r="N213" s="723" t="str">
        <f>'T HUMANO'!K66</f>
        <v>GI Talento Humano</v>
      </c>
      <c r="O213" s="46" t="s">
        <v>44</v>
      </c>
      <c r="P213" s="65">
        <f>'T HUMANO'!M66</f>
        <v>0.1</v>
      </c>
      <c r="Q213" s="65">
        <f>'T HUMANO'!N66</f>
        <v>0.15000000000000002</v>
      </c>
      <c r="R213" s="65">
        <f>'T HUMANO'!O66</f>
        <v>9.1999999999999998E-2</v>
      </c>
      <c r="S213" s="65">
        <f>'T HUMANO'!P66</f>
        <v>7.6999999999999999E-2</v>
      </c>
      <c r="T213" s="65">
        <f>'T HUMANO'!Q66</f>
        <v>4.1999999999999996E-2</v>
      </c>
      <c r="U213" s="65">
        <f>'T HUMANO'!R66</f>
        <v>9.0999999999999998E-2</v>
      </c>
      <c r="V213" s="65">
        <f>'T HUMANO'!S66</f>
        <v>7.6999999999999999E-2</v>
      </c>
      <c r="W213" s="65">
        <f>'T HUMANO'!T66</f>
        <v>5.5999999999999994E-2</v>
      </c>
      <c r="X213" s="65">
        <f>'T HUMANO'!U66</f>
        <v>9.0999999999999998E-2</v>
      </c>
      <c r="Y213" s="65">
        <f>'T HUMANO'!V66</f>
        <v>9.0999999999999998E-2</v>
      </c>
      <c r="Z213" s="65">
        <f>'T HUMANO'!W66</f>
        <v>4.1999999999999996E-2</v>
      </c>
      <c r="AA213" s="65">
        <f>'T HUMANO'!X66</f>
        <v>9.0999999999999998E-2</v>
      </c>
      <c r="AB213" s="41">
        <f t="shared" ref="AB213:AB214" si="110">SUM(P213:AA213)</f>
        <v>0.99999999999999978</v>
      </c>
      <c r="AC213" s="709">
        <f>'T HUMANO'!Z66</f>
        <v>0.15</v>
      </c>
      <c r="AD213" s="710">
        <f>IF(OR(AB214=0,AC213=0),0,(AB214/AB213*AC213))</f>
        <v>0</v>
      </c>
      <c r="AE213" s="683"/>
      <c r="AF213" s="683"/>
      <c r="AG213" s="2"/>
    </row>
    <row r="214" spans="1:33" ht="15.75" customHeight="1">
      <c r="A214" s="687"/>
      <c r="B214" s="679"/>
      <c r="C214" s="690"/>
      <c r="D214" s="687"/>
      <c r="E214" s="687"/>
      <c r="F214" s="687"/>
      <c r="G214" s="687"/>
      <c r="H214" s="687"/>
      <c r="I214" s="687"/>
      <c r="J214" s="687"/>
      <c r="K214" s="687"/>
      <c r="L214" s="687"/>
      <c r="M214" s="687"/>
      <c r="N214" s="687"/>
      <c r="O214" s="50" t="s">
        <v>45</v>
      </c>
      <c r="P214" s="51">
        <f>'T HUMANO'!M67</f>
        <v>0</v>
      </c>
      <c r="Q214" s="51">
        <f>'T HUMANO'!N67</f>
        <v>0</v>
      </c>
      <c r="R214" s="51">
        <f>'T HUMANO'!O67</f>
        <v>0</v>
      </c>
      <c r="S214" s="51">
        <f>'T HUMANO'!P67</f>
        <v>0</v>
      </c>
      <c r="T214" s="51">
        <f>'T HUMANO'!Q67</f>
        <v>0</v>
      </c>
      <c r="U214" s="51">
        <f>'T HUMANO'!R67</f>
        <v>0</v>
      </c>
      <c r="V214" s="51">
        <f>'T HUMANO'!S67</f>
        <v>0</v>
      </c>
      <c r="W214" s="51">
        <f>'T HUMANO'!T67</f>
        <v>0</v>
      </c>
      <c r="X214" s="51">
        <f>'T HUMANO'!U67</f>
        <v>0</v>
      </c>
      <c r="Y214" s="51">
        <f>'T HUMANO'!V67</f>
        <v>0</v>
      </c>
      <c r="Z214" s="51">
        <f>'T HUMANO'!W67</f>
        <v>0</v>
      </c>
      <c r="AA214" s="51">
        <f>'T HUMANO'!X67</f>
        <v>0</v>
      </c>
      <c r="AB214" s="52">
        <f t="shared" si="110"/>
        <v>0</v>
      </c>
      <c r="AC214" s="680"/>
      <c r="AD214" s="684"/>
      <c r="AE214" s="683"/>
      <c r="AF214" s="683"/>
      <c r="AG214" s="2"/>
    </row>
    <row r="215" spans="1:33" ht="15.75" customHeight="1">
      <c r="A215" s="687"/>
      <c r="B215" s="679"/>
      <c r="C215" s="691"/>
      <c r="D215" s="688"/>
      <c r="E215" s="688"/>
      <c r="F215" s="688"/>
      <c r="G215" s="688"/>
      <c r="H215" s="688"/>
      <c r="I215" s="688"/>
      <c r="J215" s="688"/>
      <c r="K215" s="688"/>
      <c r="L215" s="688"/>
      <c r="M215" s="688"/>
      <c r="N215" s="688"/>
      <c r="O215" s="46" t="s">
        <v>79</v>
      </c>
      <c r="P215" s="53">
        <f t="shared" ref="P215:AB215" si="111">IF(OR(P213=0,P214=0),0,P214/P213)</f>
        <v>0</v>
      </c>
      <c r="Q215" s="53">
        <f t="shared" si="111"/>
        <v>0</v>
      </c>
      <c r="R215" s="53">
        <f t="shared" si="111"/>
        <v>0</v>
      </c>
      <c r="S215" s="53">
        <f t="shared" si="111"/>
        <v>0</v>
      </c>
      <c r="T215" s="53">
        <f t="shared" si="111"/>
        <v>0</v>
      </c>
      <c r="U215" s="53">
        <f t="shared" si="111"/>
        <v>0</v>
      </c>
      <c r="V215" s="53">
        <f t="shared" si="111"/>
        <v>0</v>
      </c>
      <c r="W215" s="53">
        <f t="shared" si="111"/>
        <v>0</v>
      </c>
      <c r="X215" s="53">
        <f t="shared" si="111"/>
        <v>0</v>
      </c>
      <c r="Y215" s="53">
        <f t="shared" si="111"/>
        <v>0</v>
      </c>
      <c r="Z215" s="53">
        <f t="shared" si="111"/>
        <v>0</v>
      </c>
      <c r="AA215" s="53">
        <f t="shared" si="111"/>
        <v>0</v>
      </c>
      <c r="AB215" s="53">
        <f t="shared" si="111"/>
        <v>0</v>
      </c>
      <c r="AC215" s="47"/>
      <c r="AD215" s="46"/>
      <c r="AE215" s="683"/>
      <c r="AF215" s="683"/>
      <c r="AG215" s="2"/>
    </row>
    <row r="216" spans="1:33" ht="15.75" customHeight="1">
      <c r="A216" s="687"/>
      <c r="B216" s="679"/>
      <c r="C216" s="689">
        <v>56</v>
      </c>
      <c r="D216" s="721" t="str">
        <f>'T HUMANO'!A78</f>
        <v>Plan de Trabajo Anual en Seguridad y Salud en el Trabajo</v>
      </c>
      <c r="E216" s="694" t="str">
        <f>'T HUMANO'!B78</f>
        <v>8. Plan de Trabajo Anual en Seguridad y Salud en el Trabajo</v>
      </c>
      <c r="F216" s="694" t="str">
        <f>'T HUMANO'!C78</f>
        <v>Implementar un plan de modernización y fortalecimiento institucional</v>
      </c>
      <c r="G216" s="694" t="str">
        <f>'T HUMANO'!D78</f>
        <v>1.1. Reestructuración del IGAC</v>
      </c>
      <c r="H216" s="694" t="str">
        <f>'T HUMANO'!E78</f>
        <v>Talento Humano</v>
      </c>
      <c r="I216" s="694" t="str">
        <f>'T HUMANO'!F78</f>
        <v>1.3. Talento Humano.</v>
      </c>
      <c r="J216" s="694" t="str">
        <f>'T HUMANO'!G78</f>
        <v>(Informes) Porcentaje</v>
      </c>
      <c r="K216" s="694" t="str">
        <f>'T HUMANO'!H78</f>
        <v>(12) 100%</v>
      </c>
      <c r="L216" s="694" t="str">
        <f>'T HUMANO'!I78</f>
        <v>Porcentaje de avance del plan  (incentivos institucionales) anual de seguridad y salud en el trabajo</v>
      </c>
      <c r="M216" s="694" t="str">
        <f>'T HUMANO'!J78</f>
        <v>Eficiencia</v>
      </c>
      <c r="N216" s="694" t="str">
        <f>'T HUMANO'!K78</f>
        <v>GI Talento Humano</v>
      </c>
      <c r="O216" s="46" t="s">
        <v>44</v>
      </c>
      <c r="P216" s="65">
        <f>'T HUMANO'!M78</f>
        <v>0.13500000000000001</v>
      </c>
      <c r="Q216" s="65">
        <f>'T HUMANO'!N78</f>
        <v>0.19900000000000001</v>
      </c>
      <c r="R216" s="65">
        <f>'T HUMANO'!O78</f>
        <v>0.106</v>
      </c>
      <c r="S216" s="65">
        <f>'T HUMANO'!P78</f>
        <v>6.9999999999999993E-2</v>
      </c>
      <c r="T216" s="65">
        <f>'T HUMANO'!Q78</f>
        <v>6.9999999999999993E-2</v>
      </c>
      <c r="U216" s="65">
        <f>'T HUMANO'!R78</f>
        <v>6.9999999999999993E-2</v>
      </c>
      <c r="V216" s="65">
        <f>'T HUMANO'!S78</f>
        <v>6.9999999999999993E-2</v>
      </c>
      <c r="W216" s="65">
        <f>'T HUMANO'!T78</f>
        <v>6.9999999999999993E-2</v>
      </c>
      <c r="X216" s="65">
        <f>'T HUMANO'!U78</f>
        <v>5.5999999999999994E-2</v>
      </c>
      <c r="Y216" s="65">
        <f>'T HUMANO'!V78</f>
        <v>5.5999999999999994E-2</v>
      </c>
      <c r="Z216" s="65">
        <f>'T HUMANO'!W78</f>
        <v>5.5999999999999994E-2</v>
      </c>
      <c r="AA216" s="65">
        <f>'T HUMANO'!X78</f>
        <v>4.1999999999999996E-2</v>
      </c>
      <c r="AB216" s="41">
        <f t="shared" ref="AB216:AB217" si="112">SUM(P216:AA216)</f>
        <v>1</v>
      </c>
      <c r="AC216" s="709">
        <f>'T HUMANO'!Z78</f>
        <v>0.2</v>
      </c>
      <c r="AD216" s="710">
        <f>IF(OR(AB217=0,AC216=0),0,(AB217/AB216*AC216))</f>
        <v>0</v>
      </c>
      <c r="AE216" s="683"/>
      <c r="AF216" s="683"/>
      <c r="AG216" s="2"/>
    </row>
    <row r="217" spans="1:33" ht="15.75" customHeight="1">
      <c r="A217" s="687"/>
      <c r="B217" s="679"/>
      <c r="C217" s="690"/>
      <c r="D217" s="687"/>
      <c r="E217" s="687"/>
      <c r="F217" s="687"/>
      <c r="G217" s="687"/>
      <c r="H217" s="687"/>
      <c r="I217" s="687"/>
      <c r="J217" s="687"/>
      <c r="K217" s="687"/>
      <c r="L217" s="687"/>
      <c r="M217" s="687"/>
      <c r="N217" s="687"/>
      <c r="O217" s="50" t="s">
        <v>45</v>
      </c>
      <c r="P217" s="51">
        <f>'T HUMANO'!M79</f>
        <v>0</v>
      </c>
      <c r="Q217" s="51">
        <f>'T HUMANO'!N79</f>
        <v>0</v>
      </c>
      <c r="R217" s="51">
        <f>'T HUMANO'!O79</f>
        <v>0</v>
      </c>
      <c r="S217" s="51">
        <f>'T HUMANO'!P79</f>
        <v>0</v>
      </c>
      <c r="T217" s="51">
        <f>'T HUMANO'!Q79</f>
        <v>0</v>
      </c>
      <c r="U217" s="51">
        <f>'T HUMANO'!R79</f>
        <v>0</v>
      </c>
      <c r="V217" s="51">
        <f>'T HUMANO'!S79</f>
        <v>0</v>
      </c>
      <c r="W217" s="51">
        <f>'T HUMANO'!T79</f>
        <v>0</v>
      </c>
      <c r="X217" s="51">
        <f>'T HUMANO'!U79</f>
        <v>0</v>
      </c>
      <c r="Y217" s="51">
        <f>'T HUMANO'!V79</f>
        <v>0</v>
      </c>
      <c r="Z217" s="51">
        <f>'T HUMANO'!W79</f>
        <v>0</v>
      </c>
      <c r="AA217" s="51">
        <f>'T HUMANO'!X79</f>
        <v>0</v>
      </c>
      <c r="AB217" s="208">
        <f t="shared" si="112"/>
        <v>0</v>
      </c>
      <c r="AC217" s="680"/>
      <c r="AD217" s="684"/>
      <c r="AE217" s="683"/>
      <c r="AF217" s="683"/>
      <c r="AG217" s="2"/>
    </row>
    <row r="218" spans="1:33" ht="15.75" customHeight="1">
      <c r="A218" s="688"/>
      <c r="B218" s="680"/>
      <c r="C218" s="691"/>
      <c r="D218" s="688"/>
      <c r="E218" s="688"/>
      <c r="F218" s="688"/>
      <c r="G218" s="688"/>
      <c r="H218" s="688"/>
      <c r="I218" s="688"/>
      <c r="J218" s="688"/>
      <c r="K218" s="688"/>
      <c r="L218" s="688"/>
      <c r="M218" s="688"/>
      <c r="N218" s="688"/>
      <c r="O218" s="46" t="s">
        <v>79</v>
      </c>
      <c r="P218" s="53">
        <f t="shared" ref="P218:AB218" si="113">IF(OR(P216=0,P217=0),0,P217/P216)</f>
        <v>0</v>
      </c>
      <c r="Q218" s="53">
        <f t="shared" si="113"/>
        <v>0</v>
      </c>
      <c r="R218" s="53">
        <f t="shared" si="113"/>
        <v>0</v>
      </c>
      <c r="S218" s="53">
        <f t="shared" si="113"/>
        <v>0</v>
      </c>
      <c r="T218" s="53">
        <f t="shared" si="113"/>
        <v>0</v>
      </c>
      <c r="U218" s="53">
        <f t="shared" si="113"/>
        <v>0</v>
      </c>
      <c r="V218" s="53">
        <f t="shared" si="113"/>
        <v>0</v>
      </c>
      <c r="W218" s="53">
        <f t="shared" si="113"/>
        <v>0</v>
      </c>
      <c r="X218" s="53">
        <f t="shared" si="113"/>
        <v>0</v>
      </c>
      <c r="Y218" s="53">
        <f t="shared" si="113"/>
        <v>0</v>
      </c>
      <c r="Z218" s="53">
        <f t="shared" si="113"/>
        <v>0</v>
      </c>
      <c r="AA218" s="53">
        <f t="shared" si="113"/>
        <v>0</v>
      </c>
      <c r="AB218" s="53">
        <f t="shared" si="113"/>
        <v>0</v>
      </c>
      <c r="AC218" s="47"/>
      <c r="AD218" s="46"/>
      <c r="AE218" s="684"/>
      <c r="AF218" s="684"/>
      <c r="AG218" s="2"/>
    </row>
    <row r="219" spans="1:33" ht="15.75" customHeight="1">
      <c r="A219" s="37" t="s">
        <v>8</v>
      </c>
      <c r="B219" s="38" t="s">
        <v>46</v>
      </c>
      <c r="C219" s="38" t="s">
        <v>47</v>
      </c>
      <c r="D219" s="209" t="s">
        <v>10</v>
      </c>
      <c r="E219" s="210" t="s">
        <v>11</v>
      </c>
      <c r="F219" s="210" t="s">
        <v>12</v>
      </c>
      <c r="G219" s="210" t="s">
        <v>13</v>
      </c>
      <c r="H219" s="210" t="s">
        <v>14</v>
      </c>
      <c r="I219" s="211" t="s">
        <v>15</v>
      </c>
      <c r="J219" s="212" t="s">
        <v>16</v>
      </c>
      <c r="K219" s="210" t="s">
        <v>17</v>
      </c>
      <c r="L219" s="210" t="s">
        <v>18</v>
      </c>
      <c r="M219" s="210" t="s">
        <v>19</v>
      </c>
      <c r="N219" s="210" t="s">
        <v>20</v>
      </c>
      <c r="O219" s="38" t="s">
        <v>48</v>
      </c>
      <c r="P219" s="38" t="s">
        <v>49</v>
      </c>
      <c r="Q219" s="41" t="s">
        <v>50</v>
      </c>
      <c r="R219" s="38" t="s">
        <v>51</v>
      </c>
      <c r="S219" s="38" t="s">
        <v>52</v>
      </c>
      <c r="T219" s="38" t="s">
        <v>53</v>
      </c>
      <c r="U219" s="38" t="s">
        <v>54</v>
      </c>
      <c r="V219" s="38" t="s">
        <v>55</v>
      </c>
      <c r="W219" s="38" t="s">
        <v>56</v>
      </c>
      <c r="X219" s="38" t="s">
        <v>57</v>
      </c>
      <c r="Y219" s="38" t="s">
        <v>58</v>
      </c>
      <c r="Z219" s="38" t="s">
        <v>59</v>
      </c>
      <c r="AA219" s="38" t="s">
        <v>60</v>
      </c>
      <c r="AB219" s="38" t="s">
        <v>61</v>
      </c>
      <c r="AC219" s="41" t="s">
        <v>46</v>
      </c>
      <c r="AD219" s="43" t="s">
        <v>62</v>
      </c>
      <c r="AE219" s="43" t="s">
        <v>63</v>
      </c>
      <c r="AF219" s="44" t="s">
        <v>64</v>
      </c>
      <c r="AG219" s="2"/>
    </row>
    <row r="220" spans="1:33" ht="20.25" customHeight="1">
      <c r="A220" s="692">
        <f>+FINANC!C3</f>
        <v>0</v>
      </c>
      <c r="B220" s="693">
        <f>+FINANC!AA3</f>
        <v>4.0300000000000002E-2</v>
      </c>
      <c r="C220" s="681">
        <v>57</v>
      </c>
      <c r="D220" s="682" t="str">
        <f>+FINANC!A8</f>
        <v>GASTOS GESTIONADOS EN LA EJECUCIÒN PRESUPUESTAL POR PRODUCTOS</v>
      </c>
      <c r="E220" s="678" t="str">
        <f>+FINANC!B8</f>
        <v>13. No Aplica</v>
      </c>
      <c r="F220" s="681" t="str">
        <f>+FINANC!C8</f>
        <v>Implementar un plan de modernización y fortalecimiento institucional</v>
      </c>
      <c r="G220" s="681" t="str">
        <f>+FINANC!D8</f>
        <v>1.8. Implementación  de las políticas de gestión y desempeño institucional (MIPG).</v>
      </c>
      <c r="H220" s="681" t="str">
        <f>+FINANC!E8</f>
        <v>Direccionamiento Estratégico y Planeación</v>
      </c>
      <c r="I220" s="681" t="str">
        <f>+FINANC!F8</f>
        <v>2.2. Gestión Presupuestal y eficiencia del gasto público</v>
      </c>
      <c r="J220" s="681" t="str">
        <f>+FINANC!G8</f>
        <v>Porcentaje</v>
      </c>
      <c r="K220" s="678">
        <f>+FINANC!H8</f>
        <v>1</v>
      </c>
      <c r="L220" s="681" t="str">
        <f>FINANC!I8</f>
        <v>Porcentaje de gastos gestionados</v>
      </c>
      <c r="M220" s="681" t="str">
        <f>FINANC!J8</f>
        <v>Eficacia</v>
      </c>
      <c r="N220" s="681" t="str">
        <f>FINANC!K8</f>
        <v>GRUPO INTERNO DE TRABAJO DE PRESUPUESTO</v>
      </c>
      <c r="O220" s="46" t="s">
        <v>44</v>
      </c>
      <c r="P220" s="47">
        <f>+FINANC!M8</f>
        <v>0.17497000000000001</v>
      </c>
      <c r="Q220" s="47">
        <f>+FINANC!N8</f>
        <v>7.4970000000000009E-2</v>
      </c>
      <c r="R220" s="47">
        <f>+FINANC!O8</f>
        <v>7.4970000000000009E-2</v>
      </c>
      <c r="S220" s="47">
        <f>+FINANC!P8</f>
        <v>7.4970000000000009E-2</v>
      </c>
      <c r="T220" s="47">
        <f>+FINANC!Q8</f>
        <v>7.4970000000000009E-2</v>
      </c>
      <c r="U220" s="47">
        <f>+FINANC!R8</f>
        <v>7.4970000000000009E-2</v>
      </c>
      <c r="V220" s="47">
        <f>+FINANC!S8</f>
        <v>7.4970000000000009E-2</v>
      </c>
      <c r="W220" s="47">
        <f>+FINANC!T8</f>
        <v>7.4970000000000009E-2</v>
      </c>
      <c r="X220" s="47">
        <f>+FINANC!U8</f>
        <v>7.4970000000000009E-2</v>
      </c>
      <c r="Y220" s="47">
        <f>+FINANC!V8</f>
        <v>7.4970000000000009E-2</v>
      </c>
      <c r="Z220" s="47">
        <f>+FINANC!W8</f>
        <v>7.4970000000000009E-2</v>
      </c>
      <c r="AA220" s="47">
        <f>+FINANC!X8</f>
        <v>7.5329999999999994E-2</v>
      </c>
      <c r="AB220" s="41">
        <f t="shared" ref="AB220:AB221" si="114">SUM(P220:AA220)</f>
        <v>0.99999999999999989</v>
      </c>
      <c r="AC220" s="709">
        <f>+FINANC!Z8</f>
        <v>0.25</v>
      </c>
      <c r="AD220" s="710">
        <f>IF(OR(AB221=0,AC220=0),0,(AB221/AB220*AC220))</f>
        <v>0</v>
      </c>
      <c r="AE220" s="711">
        <f>SUM(AD220:AD231)</f>
        <v>0</v>
      </c>
      <c r="AF220" s="712">
        <f>AE220*B220</f>
        <v>0</v>
      </c>
      <c r="AG220" s="2"/>
    </row>
    <row r="221" spans="1:33" ht="20.25" customHeight="1">
      <c r="A221" s="687"/>
      <c r="B221" s="687"/>
      <c r="C221" s="679"/>
      <c r="D221" s="683"/>
      <c r="E221" s="679"/>
      <c r="F221" s="679"/>
      <c r="G221" s="679"/>
      <c r="H221" s="679"/>
      <c r="I221" s="679"/>
      <c r="J221" s="679"/>
      <c r="K221" s="679"/>
      <c r="L221" s="679"/>
      <c r="M221" s="679"/>
      <c r="N221" s="679"/>
      <c r="O221" s="124" t="s">
        <v>45</v>
      </c>
      <c r="P221" s="51">
        <f>+FINANC!M9</f>
        <v>0</v>
      </c>
      <c r="Q221" s="51">
        <f>+FINANC!N9</f>
        <v>0</v>
      </c>
      <c r="R221" s="51">
        <f>+FINANC!O9</f>
        <v>0</v>
      </c>
      <c r="S221" s="51">
        <f>+FINANC!P9</f>
        <v>0</v>
      </c>
      <c r="T221" s="51">
        <f>+FINANC!Q9</f>
        <v>0</v>
      </c>
      <c r="U221" s="51">
        <f>+FINANC!R9</f>
        <v>0</v>
      </c>
      <c r="V221" s="51">
        <f>+FINANC!S9</f>
        <v>0</v>
      </c>
      <c r="W221" s="51">
        <f>+FINANC!T9</f>
        <v>0</v>
      </c>
      <c r="X221" s="51">
        <f>+FINANC!U9</f>
        <v>0</v>
      </c>
      <c r="Y221" s="51">
        <f>+FINANC!V9</f>
        <v>0</v>
      </c>
      <c r="Z221" s="51">
        <f>+FINANC!W9</f>
        <v>0</v>
      </c>
      <c r="AA221" s="51">
        <f>+FINANC!X9</f>
        <v>0</v>
      </c>
      <c r="AB221" s="52">
        <f t="shared" si="114"/>
        <v>0</v>
      </c>
      <c r="AC221" s="680"/>
      <c r="AD221" s="684"/>
      <c r="AE221" s="683"/>
      <c r="AF221" s="683"/>
      <c r="AG221" s="2"/>
    </row>
    <row r="222" spans="1:33" ht="15.75" customHeight="1">
      <c r="A222" s="687"/>
      <c r="B222" s="687"/>
      <c r="C222" s="680"/>
      <c r="D222" s="684"/>
      <c r="E222" s="680"/>
      <c r="F222" s="680"/>
      <c r="G222" s="680"/>
      <c r="H222" s="680"/>
      <c r="I222" s="680"/>
      <c r="J222" s="680"/>
      <c r="K222" s="680"/>
      <c r="L222" s="680"/>
      <c r="M222" s="680"/>
      <c r="N222" s="680"/>
      <c r="O222" s="46" t="s">
        <v>79</v>
      </c>
      <c r="P222" s="53">
        <f t="shared" ref="P222:AB222" si="115">IF(OR(P220=0,P221=0),0,P221/P220)</f>
        <v>0</v>
      </c>
      <c r="Q222" s="53">
        <f t="shared" si="115"/>
        <v>0</v>
      </c>
      <c r="R222" s="53">
        <f t="shared" si="115"/>
        <v>0</v>
      </c>
      <c r="S222" s="53">
        <f t="shared" si="115"/>
        <v>0</v>
      </c>
      <c r="T222" s="53">
        <f t="shared" si="115"/>
        <v>0</v>
      </c>
      <c r="U222" s="53">
        <f t="shared" si="115"/>
        <v>0</v>
      </c>
      <c r="V222" s="53">
        <f t="shared" si="115"/>
        <v>0</v>
      </c>
      <c r="W222" s="53">
        <f t="shared" si="115"/>
        <v>0</v>
      </c>
      <c r="X222" s="53">
        <f t="shared" si="115"/>
        <v>0</v>
      </c>
      <c r="Y222" s="53">
        <f t="shared" si="115"/>
        <v>0</v>
      </c>
      <c r="Z222" s="53">
        <f t="shared" si="115"/>
        <v>0</v>
      </c>
      <c r="AA222" s="53">
        <f t="shared" si="115"/>
        <v>0</v>
      </c>
      <c r="AB222" s="53">
        <f t="shared" si="115"/>
        <v>0</v>
      </c>
      <c r="AC222" s="47"/>
      <c r="AD222" s="46"/>
      <c r="AE222" s="683"/>
      <c r="AF222" s="683"/>
      <c r="AG222" s="2"/>
    </row>
    <row r="223" spans="1:33" ht="18" customHeight="1">
      <c r="A223" s="687"/>
      <c r="B223" s="687"/>
      <c r="C223" s="681">
        <v>58</v>
      </c>
      <c r="D223" s="682" t="str">
        <f>+FINANC!A26</f>
        <v>INGRESOS INSTITUCIONALES GESTIONADOS</v>
      </c>
      <c r="E223" s="678" t="str">
        <f>+FINANC!B26</f>
        <v>13. No Aplica</v>
      </c>
      <c r="F223" s="681" t="str">
        <f>+FINANC!C26</f>
        <v>Implementar la prestación por excepción de la gestión catastral acorde con los procedimientos con enfoque multipropósito</v>
      </c>
      <c r="G223" s="681" t="str">
        <f>+FINANC!D26</f>
        <v>1.8. Implementación  de las políticas de gestión y desempeño institucional (MIPG).</v>
      </c>
      <c r="H223" s="681" t="str">
        <f>+FINANC!E26</f>
        <v>Direccionamiento Estratégico y Planeación</v>
      </c>
      <c r="I223" s="681" t="str">
        <f>+FINANC!F26</f>
        <v>2.2. Gestión Presupuestal y eficiencia del gasto público</v>
      </c>
      <c r="J223" s="681" t="str">
        <f>+FINANC!G26</f>
        <v>Porcentaje</v>
      </c>
      <c r="K223" s="678">
        <f>+FINANC!H26</f>
        <v>1</v>
      </c>
      <c r="L223" s="681" t="str">
        <f>+FINANC!I26</f>
        <v>Porcentaje de ingresos elaborados y depurados</v>
      </c>
      <c r="M223" s="681" t="str">
        <f>+FINANC!J26</f>
        <v>Eficacia</v>
      </c>
      <c r="N223" s="681" t="str">
        <f>+FINANC!K26</f>
        <v>GRUPO INTERNO DE TRABAJO DE TESORERIA</v>
      </c>
      <c r="O223" s="46" t="s">
        <v>44</v>
      </c>
      <c r="P223" s="47">
        <f>+FINANC!M26</f>
        <v>8.3300000000000013E-2</v>
      </c>
      <c r="Q223" s="47">
        <f>+FINANC!N26</f>
        <v>8.3300000000000013E-2</v>
      </c>
      <c r="R223" s="47">
        <f>+FINANC!O26</f>
        <v>8.3300000000000013E-2</v>
      </c>
      <c r="S223" s="47">
        <f>+FINANC!P26</f>
        <v>8.3300000000000013E-2</v>
      </c>
      <c r="T223" s="47">
        <f>+FINANC!Q26</f>
        <v>8.3300000000000013E-2</v>
      </c>
      <c r="U223" s="47">
        <f>+FINANC!R26</f>
        <v>8.3300000000000013E-2</v>
      </c>
      <c r="V223" s="47">
        <f>+FINANC!S26</f>
        <v>8.3300000000000013E-2</v>
      </c>
      <c r="W223" s="47">
        <f>+FINANC!T26</f>
        <v>8.3300000000000013E-2</v>
      </c>
      <c r="X223" s="47">
        <f>+FINANC!U26</f>
        <v>8.3300000000000013E-2</v>
      </c>
      <c r="Y223" s="47">
        <f>+FINANC!V26</f>
        <v>8.3300000000000013E-2</v>
      </c>
      <c r="Z223" s="47">
        <f>+FINANC!W26</f>
        <v>8.3300000000000013E-2</v>
      </c>
      <c r="AA223" s="47">
        <f>+FINANC!X26</f>
        <v>8.3699999999999997E-2</v>
      </c>
      <c r="AB223" s="41">
        <f t="shared" ref="AB223:AB224" si="116">SUM(P223:AA223)</f>
        <v>1.0000000000000004</v>
      </c>
      <c r="AC223" s="709">
        <f>+FINANC!Z26</f>
        <v>0.25</v>
      </c>
      <c r="AD223" s="710">
        <f>IF(OR(AB224=0,AC223=0),0,(AB224/AB223*AC223))</f>
        <v>0</v>
      </c>
      <c r="AE223" s="683"/>
      <c r="AF223" s="683"/>
      <c r="AG223" s="2"/>
    </row>
    <row r="224" spans="1:33" ht="18" customHeight="1">
      <c r="A224" s="687"/>
      <c r="B224" s="687"/>
      <c r="C224" s="679"/>
      <c r="D224" s="683"/>
      <c r="E224" s="679"/>
      <c r="F224" s="679"/>
      <c r="G224" s="679"/>
      <c r="H224" s="679"/>
      <c r="I224" s="679"/>
      <c r="J224" s="679"/>
      <c r="K224" s="679"/>
      <c r="L224" s="679"/>
      <c r="M224" s="679"/>
      <c r="N224" s="679"/>
      <c r="O224" s="124" t="s">
        <v>45</v>
      </c>
      <c r="P224" s="51">
        <f>+FINANC!M27</f>
        <v>0</v>
      </c>
      <c r="Q224" s="51">
        <f>+FINANC!N27</f>
        <v>0</v>
      </c>
      <c r="R224" s="51">
        <f>+FINANC!O27</f>
        <v>0</v>
      </c>
      <c r="S224" s="51">
        <f>+FINANC!P27</f>
        <v>0</v>
      </c>
      <c r="T224" s="51">
        <f>+FINANC!Q27</f>
        <v>0</v>
      </c>
      <c r="U224" s="51">
        <f>+FINANC!R27</f>
        <v>0</v>
      </c>
      <c r="V224" s="51">
        <f>+FINANC!S27</f>
        <v>0</v>
      </c>
      <c r="W224" s="51">
        <f>+FINANC!T27</f>
        <v>0</v>
      </c>
      <c r="X224" s="51">
        <f>+FINANC!U27</f>
        <v>0</v>
      </c>
      <c r="Y224" s="51">
        <f>+FINANC!V27</f>
        <v>0</v>
      </c>
      <c r="Z224" s="51">
        <f>+FINANC!W27</f>
        <v>0</v>
      </c>
      <c r="AA224" s="51">
        <f>+FINANC!X27</f>
        <v>0</v>
      </c>
      <c r="AB224" s="52">
        <f t="shared" si="116"/>
        <v>0</v>
      </c>
      <c r="AC224" s="680"/>
      <c r="AD224" s="684"/>
      <c r="AE224" s="683"/>
      <c r="AF224" s="683"/>
      <c r="AG224" s="2"/>
    </row>
    <row r="225" spans="1:33" ht="15.75" customHeight="1">
      <c r="A225" s="687"/>
      <c r="B225" s="687"/>
      <c r="C225" s="680"/>
      <c r="D225" s="684"/>
      <c r="E225" s="680"/>
      <c r="F225" s="680"/>
      <c r="G225" s="680"/>
      <c r="H225" s="680"/>
      <c r="I225" s="680"/>
      <c r="J225" s="680"/>
      <c r="K225" s="680"/>
      <c r="L225" s="680"/>
      <c r="M225" s="680"/>
      <c r="N225" s="680"/>
      <c r="O225" s="46" t="s">
        <v>79</v>
      </c>
      <c r="P225" s="53">
        <f t="shared" ref="P225:AB225" si="117">IF(OR(P223=0,P224=0),0,P224/P223)</f>
        <v>0</v>
      </c>
      <c r="Q225" s="53">
        <f t="shared" si="117"/>
        <v>0</v>
      </c>
      <c r="R225" s="53">
        <f t="shared" si="117"/>
        <v>0</v>
      </c>
      <c r="S225" s="53">
        <f t="shared" si="117"/>
        <v>0</v>
      </c>
      <c r="T225" s="53">
        <f t="shared" si="117"/>
        <v>0</v>
      </c>
      <c r="U225" s="53">
        <f t="shared" si="117"/>
        <v>0</v>
      </c>
      <c r="V225" s="53">
        <f t="shared" si="117"/>
        <v>0</v>
      </c>
      <c r="W225" s="53">
        <f t="shared" si="117"/>
        <v>0</v>
      </c>
      <c r="X225" s="53">
        <f t="shared" si="117"/>
        <v>0</v>
      </c>
      <c r="Y225" s="53">
        <f t="shared" si="117"/>
        <v>0</v>
      </c>
      <c r="Z225" s="53">
        <f t="shared" si="117"/>
        <v>0</v>
      </c>
      <c r="AA225" s="53">
        <f t="shared" si="117"/>
        <v>0</v>
      </c>
      <c r="AB225" s="53">
        <f t="shared" si="117"/>
        <v>0</v>
      </c>
      <c r="AC225" s="47"/>
      <c r="AD225" s="46"/>
      <c r="AE225" s="683"/>
      <c r="AF225" s="683"/>
      <c r="AG225" s="2"/>
    </row>
    <row r="226" spans="1:33" ht="15.75" customHeight="1">
      <c r="A226" s="687"/>
      <c r="B226" s="687"/>
      <c r="C226" s="681">
        <v>59</v>
      </c>
      <c r="D226" s="682" t="str">
        <f>+FINANC!A46</f>
        <v>VIATICOS Y LEGALIZACIONES TRAMITADAS</v>
      </c>
      <c r="E226" s="678" t="str">
        <f>+FINANC!B46</f>
        <v>13. No Aplica</v>
      </c>
      <c r="F226" s="681" t="str">
        <f>+FINANC!C46</f>
        <v>Implementar la prestación por excepción de la gestión catastral acorde con los procedimientos con enfoque multipropósito</v>
      </c>
      <c r="G226" s="681" t="str">
        <f>+FINANC!D46</f>
        <v>1.8. Implementación  de las políticas de gestión y desempeño institucional (MIPG).</v>
      </c>
      <c r="H226" s="681" t="str">
        <f>+FINANC!E46</f>
        <v>Direccionamiento Estratégico y Planeación</v>
      </c>
      <c r="I226" s="681" t="str">
        <f>+FINANC!F46</f>
        <v>2.2. Gestión Presupuestal y eficiencia del gasto público</v>
      </c>
      <c r="J226" s="681" t="str">
        <f>+FINANC!G46</f>
        <v>Porcentaje</v>
      </c>
      <c r="K226" s="678">
        <f>+FINANC!H46</f>
        <v>1</v>
      </c>
      <c r="L226" s="681" t="str">
        <f>+FINANC!I46</f>
        <v>Porcentaje de Ordenes de viáticos  y legalizaciones tramitadas</v>
      </c>
      <c r="M226" s="681" t="str">
        <f>+FINANC!J46</f>
        <v>Eficacia</v>
      </c>
      <c r="N226" s="681" t="str">
        <f>+FINANC!K46</f>
        <v>GRUPO INTERNO DE TRABAJO FINANCIERA</v>
      </c>
      <c r="O226" s="46" t="s">
        <v>44</v>
      </c>
      <c r="P226" s="47">
        <f>+FINANC!M46</f>
        <v>8.3300000000000013E-2</v>
      </c>
      <c r="Q226" s="47">
        <f>+FINANC!N46</f>
        <v>8.3300000000000013E-2</v>
      </c>
      <c r="R226" s="47">
        <f>+FINANC!O46</f>
        <v>8.3300000000000013E-2</v>
      </c>
      <c r="S226" s="47">
        <f>+FINANC!P46</f>
        <v>8.3300000000000013E-2</v>
      </c>
      <c r="T226" s="47">
        <f>+FINANC!Q46</f>
        <v>8.3300000000000013E-2</v>
      </c>
      <c r="U226" s="47">
        <f>+FINANC!R46</f>
        <v>8.3300000000000013E-2</v>
      </c>
      <c r="V226" s="47">
        <f>+FINANC!S46</f>
        <v>8.3300000000000013E-2</v>
      </c>
      <c r="W226" s="47">
        <f>+FINANC!T46</f>
        <v>8.3300000000000013E-2</v>
      </c>
      <c r="X226" s="47">
        <f>+FINANC!U46</f>
        <v>8.3300000000000013E-2</v>
      </c>
      <c r="Y226" s="47">
        <f>+FINANC!V46</f>
        <v>8.3300000000000013E-2</v>
      </c>
      <c r="Z226" s="47">
        <f>+FINANC!W46</f>
        <v>8.3300000000000013E-2</v>
      </c>
      <c r="AA226" s="47">
        <f>+FINANC!X46</f>
        <v>8.3700000000000011E-2</v>
      </c>
      <c r="AB226" s="41">
        <f t="shared" ref="AB226:AB227" si="118">SUM(P226:AA226)</f>
        <v>1.0000000000000004</v>
      </c>
      <c r="AC226" s="709">
        <f>+FINANC!Z46</f>
        <v>0.25</v>
      </c>
      <c r="AD226" s="710">
        <f>IF(OR(AB227=0,AC226=0),0,(AB227/AB226*AC226))</f>
        <v>0</v>
      </c>
      <c r="AE226" s="683"/>
      <c r="AF226" s="683"/>
      <c r="AG226" s="2"/>
    </row>
    <row r="227" spans="1:33" ht="15.75" customHeight="1">
      <c r="A227" s="687"/>
      <c r="B227" s="687"/>
      <c r="C227" s="679"/>
      <c r="D227" s="683"/>
      <c r="E227" s="679"/>
      <c r="F227" s="679"/>
      <c r="G227" s="679"/>
      <c r="H227" s="679"/>
      <c r="I227" s="679"/>
      <c r="J227" s="679"/>
      <c r="K227" s="679"/>
      <c r="L227" s="679"/>
      <c r="M227" s="679"/>
      <c r="N227" s="679"/>
      <c r="O227" s="124" t="s">
        <v>45</v>
      </c>
      <c r="P227" s="51">
        <f>+FINANC!M47</f>
        <v>0</v>
      </c>
      <c r="Q227" s="51">
        <f>+FINANC!N47</f>
        <v>0</v>
      </c>
      <c r="R227" s="51">
        <f>+FINANC!O47</f>
        <v>0</v>
      </c>
      <c r="S227" s="51">
        <f>+FINANC!P47</f>
        <v>0</v>
      </c>
      <c r="T227" s="51">
        <f>+FINANC!Q47</f>
        <v>0</v>
      </c>
      <c r="U227" s="51">
        <f>+FINANC!R47</f>
        <v>0</v>
      </c>
      <c r="V227" s="51">
        <f>+FINANC!S47</f>
        <v>0</v>
      </c>
      <c r="W227" s="51">
        <f>+FINANC!T47</f>
        <v>0</v>
      </c>
      <c r="X227" s="51">
        <f>+FINANC!U47</f>
        <v>0</v>
      </c>
      <c r="Y227" s="51">
        <f>+FINANC!V47</f>
        <v>0</v>
      </c>
      <c r="Z227" s="51">
        <f>+FINANC!W47</f>
        <v>0</v>
      </c>
      <c r="AA227" s="51">
        <f>+FINANC!X47</f>
        <v>0</v>
      </c>
      <c r="AB227" s="52">
        <f t="shared" si="118"/>
        <v>0</v>
      </c>
      <c r="AC227" s="680"/>
      <c r="AD227" s="684"/>
      <c r="AE227" s="683"/>
      <c r="AF227" s="683"/>
      <c r="AG227" s="2"/>
    </row>
    <row r="228" spans="1:33" ht="15.75" customHeight="1">
      <c r="A228" s="687"/>
      <c r="B228" s="687"/>
      <c r="C228" s="680"/>
      <c r="D228" s="684"/>
      <c r="E228" s="680"/>
      <c r="F228" s="680"/>
      <c r="G228" s="680"/>
      <c r="H228" s="680"/>
      <c r="I228" s="680"/>
      <c r="J228" s="680"/>
      <c r="K228" s="680"/>
      <c r="L228" s="680"/>
      <c r="M228" s="680"/>
      <c r="N228" s="680"/>
      <c r="O228" s="46" t="s">
        <v>79</v>
      </c>
      <c r="P228" s="53">
        <f t="shared" ref="P228:AB228" si="119">IF(OR(P226=0,P227=0),0,P227/P226)</f>
        <v>0</v>
      </c>
      <c r="Q228" s="53">
        <f t="shared" si="119"/>
        <v>0</v>
      </c>
      <c r="R228" s="53">
        <f t="shared" si="119"/>
        <v>0</v>
      </c>
      <c r="S228" s="53">
        <f t="shared" si="119"/>
        <v>0</v>
      </c>
      <c r="T228" s="53">
        <f t="shared" si="119"/>
        <v>0</v>
      </c>
      <c r="U228" s="53">
        <f t="shared" si="119"/>
        <v>0</v>
      </c>
      <c r="V228" s="53">
        <f t="shared" si="119"/>
        <v>0</v>
      </c>
      <c r="W228" s="53">
        <f t="shared" si="119"/>
        <v>0</v>
      </c>
      <c r="X228" s="53">
        <f t="shared" si="119"/>
        <v>0</v>
      </c>
      <c r="Y228" s="53">
        <f t="shared" si="119"/>
        <v>0</v>
      </c>
      <c r="Z228" s="53">
        <f t="shared" si="119"/>
        <v>0</v>
      </c>
      <c r="AA228" s="53">
        <f t="shared" si="119"/>
        <v>0</v>
      </c>
      <c r="AB228" s="53">
        <f t="shared" si="119"/>
        <v>0</v>
      </c>
      <c r="AC228" s="47"/>
      <c r="AD228" s="46"/>
      <c r="AE228" s="683"/>
      <c r="AF228" s="683"/>
      <c r="AG228" s="2"/>
    </row>
    <row r="229" spans="1:33" ht="15" customHeight="1">
      <c r="A229" s="687"/>
      <c r="B229" s="687"/>
      <c r="C229" s="681">
        <v>60</v>
      </c>
      <c r="D229" s="682" t="str">
        <f>+FINANC!A58</f>
        <v>ESTADOS FINANCIEROS PRESENTADOS Y PUBLICADOS</v>
      </c>
      <c r="E229" s="694" t="str">
        <f>+FINANC!B58</f>
        <v>13. No Aplica</v>
      </c>
      <c r="F229" s="686" t="str">
        <f>+FINANC!C58</f>
        <v>Implementar la prestación por excepción de la gestión catastral acorde con los procedimientos con enfoque multipropósito</v>
      </c>
      <c r="G229" s="686" t="str">
        <f>+FINANC!D58</f>
        <v>1.8. Implementación  de las políticas de gestión y desempeño institucional (MIPG).</v>
      </c>
      <c r="H229" s="686" t="str">
        <f>+FINANC!E58</f>
        <v>Direccionamiento Estratégico y Planeación</v>
      </c>
      <c r="I229" s="686" t="str">
        <f>+FINANC!F58</f>
        <v>2.2. Gestión Presupuestal y eficiencia del gasto público</v>
      </c>
      <c r="J229" s="686" t="str">
        <f>+FINANC!G58</f>
        <v>Numero</v>
      </c>
      <c r="K229" s="686">
        <f>+FINANC!H58</f>
        <v>12</v>
      </c>
      <c r="L229" s="686" t="str">
        <f>+FINANC!I58</f>
        <v>Nùmero de Estados financieros presentados y publicados</v>
      </c>
      <c r="M229" s="686" t="str">
        <f>+FINANC!J58</f>
        <v>Eficacia</v>
      </c>
      <c r="N229" s="686" t="str">
        <f>+FINANC!K58</f>
        <v>GRUPO INTERNO DE TRABAJO CONTABILIDAD</v>
      </c>
      <c r="O229" s="46" t="s">
        <v>44</v>
      </c>
      <c r="P229" s="47">
        <f>+FINANC!M58</f>
        <v>0.13330999999999998</v>
      </c>
      <c r="Q229" s="47">
        <f>+FINANC!N58</f>
        <v>0.13330999999999998</v>
      </c>
      <c r="R229" s="47">
        <f>+FINANC!O58</f>
        <v>0.13330999999999998</v>
      </c>
      <c r="S229" s="47">
        <f>+FINANC!P58</f>
        <v>0.13330999999999998</v>
      </c>
      <c r="T229" s="47">
        <f>+FINANC!Q58</f>
        <v>5.8310000000000001E-2</v>
      </c>
      <c r="U229" s="47">
        <f>+FINANC!R58</f>
        <v>5.8310000000000001E-2</v>
      </c>
      <c r="V229" s="47">
        <f>+FINANC!S58</f>
        <v>5.8310000000000001E-2</v>
      </c>
      <c r="W229" s="47">
        <f>+FINANC!T58</f>
        <v>5.8310000000000001E-2</v>
      </c>
      <c r="X229" s="47">
        <f>+FINANC!U58</f>
        <v>5.8310000000000001E-2</v>
      </c>
      <c r="Y229" s="47">
        <f>+FINANC!V58</f>
        <v>5.8310000000000001E-2</v>
      </c>
      <c r="Z229" s="47">
        <f>+FINANC!W58</f>
        <v>5.8310000000000001E-2</v>
      </c>
      <c r="AA229" s="47">
        <f>+FINANC!X58</f>
        <v>5.8590000000000003E-2</v>
      </c>
      <c r="AB229" s="41">
        <f t="shared" ref="AB229:AB230" si="120">SUM(P229:AA229)</f>
        <v>0.99999999999999978</v>
      </c>
      <c r="AC229" s="709">
        <f>+FINANC!Z58</f>
        <v>0.25</v>
      </c>
      <c r="AD229" s="710">
        <f>IF(OR(AB230=0,AC229=0),0,(AB230/AB229*AC229))</f>
        <v>0</v>
      </c>
      <c r="AE229" s="683"/>
      <c r="AF229" s="683"/>
      <c r="AG229" s="2"/>
    </row>
    <row r="230" spans="1:33" ht="15.75" customHeight="1">
      <c r="A230" s="687"/>
      <c r="B230" s="687"/>
      <c r="C230" s="679"/>
      <c r="D230" s="683"/>
      <c r="E230" s="687"/>
      <c r="F230" s="687"/>
      <c r="G230" s="687"/>
      <c r="H230" s="687"/>
      <c r="I230" s="687"/>
      <c r="J230" s="687"/>
      <c r="K230" s="687"/>
      <c r="L230" s="687"/>
      <c r="M230" s="687"/>
      <c r="N230" s="687"/>
      <c r="O230" s="124" t="s">
        <v>45</v>
      </c>
      <c r="P230" s="51">
        <f>+FINANC!M59</f>
        <v>0</v>
      </c>
      <c r="Q230" s="51">
        <f>+FINANC!N59</f>
        <v>0</v>
      </c>
      <c r="R230" s="51">
        <f>+FINANC!O59</f>
        <v>0</v>
      </c>
      <c r="S230" s="51">
        <f>+FINANC!P59</f>
        <v>0</v>
      </c>
      <c r="T230" s="51">
        <f>+FINANC!Q59</f>
        <v>0</v>
      </c>
      <c r="U230" s="51">
        <f>+FINANC!R59</f>
        <v>0</v>
      </c>
      <c r="V230" s="51">
        <f>+FINANC!S59</f>
        <v>0</v>
      </c>
      <c r="W230" s="51">
        <f>+FINANC!T59</f>
        <v>0</v>
      </c>
      <c r="X230" s="51">
        <f>+FINANC!U59</f>
        <v>0</v>
      </c>
      <c r="Y230" s="51">
        <f>+FINANC!V59</f>
        <v>0</v>
      </c>
      <c r="Z230" s="51">
        <f>+FINANC!W59</f>
        <v>0</v>
      </c>
      <c r="AA230" s="51">
        <f>+FINANC!X59</f>
        <v>0</v>
      </c>
      <c r="AB230" s="52">
        <f t="shared" si="120"/>
        <v>0</v>
      </c>
      <c r="AC230" s="680"/>
      <c r="AD230" s="684"/>
      <c r="AE230" s="683"/>
      <c r="AF230" s="683"/>
      <c r="AG230" s="2"/>
    </row>
    <row r="231" spans="1:33" ht="15.75" customHeight="1">
      <c r="A231" s="688"/>
      <c r="B231" s="688"/>
      <c r="C231" s="680"/>
      <c r="D231" s="684"/>
      <c r="E231" s="688"/>
      <c r="F231" s="688"/>
      <c r="G231" s="688"/>
      <c r="H231" s="688"/>
      <c r="I231" s="688"/>
      <c r="J231" s="688"/>
      <c r="K231" s="688"/>
      <c r="L231" s="688"/>
      <c r="M231" s="688"/>
      <c r="N231" s="688"/>
      <c r="O231" s="46" t="s">
        <v>79</v>
      </c>
      <c r="P231" s="53">
        <f t="shared" ref="P231:AB231" si="121">IF(OR(P229=0,P230=0),0,P230/P229)</f>
        <v>0</v>
      </c>
      <c r="Q231" s="53">
        <f t="shared" si="121"/>
        <v>0</v>
      </c>
      <c r="R231" s="53">
        <f t="shared" si="121"/>
        <v>0</v>
      </c>
      <c r="S231" s="53">
        <f t="shared" si="121"/>
        <v>0</v>
      </c>
      <c r="T231" s="53">
        <f t="shared" si="121"/>
        <v>0</v>
      </c>
      <c r="U231" s="53">
        <f t="shared" si="121"/>
        <v>0</v>
      </c>
      <c r="V231" s="53">
        <f t="shared" si="121"/>
        <v>0</v>
      </c>
      <c r="W231" s="53">
        <f t="shared" si="121"/>
        <v>0</v>
      </c>
      <c r="X231" s="53">
        <f t="shared" si="121"/>
        <v>0</v>
      </c>
      <c r="Y231" s="53">
        <f t="shared" si="121"/>
        <v>0</v>
      </c>
      <c r="Z231" s="53">
        <f t="shared" si="121"/>
        <v>0</v>
      </c>
      <c r="AA231" s="53">
        <f t="shared" si="121"/>
        <v>0</v>
      </c>
      <c r="AB231" s="53">
        <f t="shared" si="121"/>
        <v>0</v>
      </c>
      <c r="AC231" s="47"/>
      <c r="AD231" s="46"/>
      <c r="AE231" s="684"/>
      <c r="AF231" s="684"/>
      <c r="AG231" s="2"/>
    </row>
    <row r="232" spans="1:33" ht="15.75" customHeight="1">
      <c r="A232" s="37" t="s">
        <v>8</v>
      </c>
      <c r="B232" s="38" t="s">
        <v>46</v>
      </c>
      <c r="C232" s="38" t="s">
        <v>47</v>
      </c>
      <c r="D232" s="213" t="s">
        <v>10</v>
      </c>
      <c r="E232" s="148" t="s">
        <v>11</v>
      </c>
      <c r="F232" s="148" t="s">
        <v>12</v>
      </c>
      <c r="G232" s="148" t="s">
        <v>13</v>
      </c>
      <c r="H232" s="148" t="s">
        <v>14</v>
      </c>
      <c r="I232" s="148" t="s">
        <v>15</v>
      </c>
      <c r="J232" s="148" t="s">
        <v>16</v>
      </c>
      <c r="K232" s="148" t="s">
        <v>17</v>
      </c>
      <c r="L232" s="148" t="s">
        <v>18</v>
      </c>
      <c r="M232" s="148" t="s">
        <v>19</v>
      </c>
      <c r="N232" s="148" t="s">
        <v>20</v>
      </c>
      <c r="O232" s="38" t="s">
        <v>48</v>
      </c>
      <c r="P232" s="38" t="s">
        <v>49</v>
      </c>
      <c r="Q232" s="41" t="s">
        <v>50</v>
      </c>
      <c r="R232" s="38" t="s">
        <v>51</v>
      </c>
      <c r="S232" s="38" t="s">
        <v>52</v>
      </c>
      <c r="T232" s="38" t="s">
        <v>53</v>
      </c>
      <c r="U232" s="38" t="s">
        <v>54</v>
      </c>
      <c r="V232" s="38" t="s">
        <v>55</v>
      </c>
      <c r="W232" s="38" t="s">
        <v>56</v>
      </c>
      <c r="X232" s="38" t="s">
        <v>57</v>
      </c>
      <c r="Y232" s="38" t="s">
        <v>58</v>
      </c>
      <c r="Z232" s="38" t="s">
        <v>59</v>
      </c>
      <c r="AA232" s="38" t="s">
        <v>60</v>
      </c>
      <c r="AB232" s="38" t="s">
        <v>61</v>
      </c>
      <c r="AC232" s="41" t="s">
        <v>46</v>
      </c>
      <c r="AD232" s="43" t="s">
        <v>62</v>
      </c>
      <c r="AE232" s="43" t="s">
        <v>63</v>
      </c>
      <c r="AF232" s="44" t="s">
        <v>64</v>
      </c>
      <c r="AG232" s="2"/>
    </row>
    <row r="233" spans="1:33" ht="24" customHeight="1">
      <c r="A233" s="692" t="str">
        <f>'G DOCUM'!C4</f>
        <v>GESTIÓN DOCUMENTAL</v>
      </c>
      <c r="B233" s="685">
        <f>'G DOCUM'!AA4</f>
        <v>4.4900000000000002E-2</v>
      </c>
      <c r="C233" s="689">
        <v>61</v>
      </c>
      <c r="D233" s="697" t="str">
        <f>'G DOCUM'!A9</f>
        <v>Instrumentos archivisticos y de gestión de la información pública actualizados</v>
      </c>
      <c r="E233" s="686" t="str">
        <f>'G DOCUM'!B9</f>
        <v>1. Plan Institucional de Archivos de la Entidad -PINAR</v>
      </c>
      <c r="F233" s="686" t="str">
        <f>'G DOCUM'!C9</f>
        <v>Implementar un plan de modernización y fortalecimiento institucional</v>
      </c>
      <c r="G233" s="686" t="str">
        <f>'G DOCUM'!D9</f>
        <v>1.5. Implementación del sistema de gestión documental.</v>
      </c>
      <c r="H233" s="686" t="str">
        <f>'G DOCUM'!E9</f>
        <v>Información y Comunicación</v>
      </c>
      <c r="I233" s="686" t="str">
        <f>'G DOCUM'!F9</f>
        <v>5.10. Gestión documental</v>
      </c>
      <c r="J233" s="686" t="str">
        <f>'G DOCUM'!G9</f>
        <v>(Numero ) Porcentaje</v>
      </c>
      <c r="K233" s="694">
        <f>'G DOCUM'!H9</f>
        <v>3</v>
      </c>
      <c r="L233" s="686" t="str">
        <f>'G DOCUM'!I9</f>
        <v xml:space="preserve">Porcentaje de Instrumentos archivisticos actualizados </v>
      </c>
      <c r="M233" s="686" t="str">
        <f>'G DOCUM'!J9</f>
        <v>Eficacia</v>
      </c>
      <c r="N233" s="686" t="str">
        <f>'G DOCUM'!K9</f>
        <v>Coordinadora de gestión documental</v>
      </c>
      <c r="O233" s="185" t="s">
        <v>44</v>
      </c>
      <c r="P233" s="214">
        <f>'G DOCUM'!M9</f>
        <v>0</v>
      </c>
      <c r="Q233" s="214">
        <f>'G DOCUM'!N9</f>
        <v>0</v>
      </c>
      <c r="R233" s="47">
        <f>'G DOCUM'!O9</f>
        <v>0.11000000000000001</v>
      </c>
      <c r="S233" s="47">
        <f>'G DOCUM'!P9</f>
        <v>0.22600000000000001</v>
      </c>
      <c r="T233" s="47">
        <f>'G DOCUM'!Q9</f>
        <v>0.127</v>
      </c>
      <c r="U233" s="47">
        <f>'G DOCUM'!R9</f>
        <v>7.9000000000000001E-2</v>
      </c>
      <c r="V233" s="47">
        <f>'G DOCUM'!S9</f>
        <v>7.9000000000000001E-2</v>
      </c>
      <c r="W233" s="47">
        <f>'G DOCUM'!T9</f>
        <v>7.9000000000000001E-2</v>
      </c>
      <c r="X233" s="47">
        <f>'G DOCUM'!U9</f>
        <v>8.1000000000000003E-2</v>
      </c>
      <c r="Y233" s="47">
        <f>'G DOCUM'!V9</f>
        <v>8.4000000000000005E-2</v>
      </c>
      <c r="Z233" s="47">
        <f>'G DOCUM'!W9</f>
        <v>7.9000000000000001E-2</v>
      </c>
      <c r="AA233" s="47">
        <f>'G DOCUM'!X9</f>
        <v>5.6000000000000001E-2</v>
      </c>
      <c r="AB233" s="41">
        <f t="shared" ref="AB233:AB234" si="122">SUM(P233:AA233)</f>
        <v>0.99999999999999989</v>
      </c>
      <c r="AC233" s="709">
        <f>'G DOCUM'!Z9</f>
        <v>0.4</v>
      </c>
      <c r="AD233" s="710">
        <f>IF(OR(AB234=0,AC233=0),0,(AB234/AB233*AC233))</f>
        <v>0</v>
      </c>
      <c r="AE233" s="728">
        <f>AD233+AD236</f>
        <v>0</v>
      </c>
      <c r="AF233" s="729">
        <f>AE233*B233</f>
        <v>0</v>
      </c>
      <c r="AG233" s="2"/>
    </row>
    <row r="234" spans="1:33" ht="24" customHeight="1">
      <c r="A234" s="687"/>
      <c r="B234" s="679"/>
      <c r="C234" s="690"/>
      <c r="D234" s="687"/>
      <c r="E234" s="687"/>
      <c r="F234" s="687"/>
      <c r="G234" s="687"/>
      <c r="H234" s="687"/>
      <c r="I234" s="687"/>
      <c r="J234" s="687"/>
      <c r="K234" s="687"/>
      <c r="L234" s="687"/>
      <c r="M234" s="687"/>
      <c r="N234" s="687"/>
      <c r="O234" s="186" t="s">
        <v>45</v>
      </c>
      <c r="P234" s="215">
        <f>'G DOCUM'!M10</f>
        <v>0</v>
      </c>
      <c r="Q234" s="215">
        <f>'G DOCUM'!N10</f>
        <v>0</v>
      </c>
      <c r="R234" s="51">
        <f>'G DOCUM'!O10</f>
        <v>0</v>
      </c>
      <c r="S234" s="51">
        <f>'G DOCUM'!P10</f>
        <v>0</v>
      </c>
      <c r="T234" s="51">
        <f>'G DOCUM'!Q10</f>
        <v>0</v>
      </c>
      <c r="U234" s="51">
        <f>'G DOCUM'!R10</f>
        <v>0</v>
      </c>
      <c r="V234" s="51">
        <f>'G DOCUM'!S10</f>
        <v>0</v>
      </c>
      <c r="W234" s="51">
        <f>'G DOCUM'!T10</f>
        <v>0</v>
      </c>
      <c r="X234" s="51">
        <f>'G DOCUM'!U10</f>
        <v>0</v>
      </c>
      <c r="Y234" s="51">
        <f>'G DOCUM'!V10</f>
        <v>0</v>
      </c>
      <c r="Z234" s="51">
        <f>'G DOCUM'!W10</f>
        <v>0</v>
      </c>
      <c r="AA234" s="51">
        <f>'G DOCUM'!X10</f>
        <v>0</v>
      </c>
      <c r="AB234" s="52">
        <f t="shared" si="122"/>
        <v>0</v>
      </c>
      <c r="AC234" s="680"/>
      <c r="AD234" s="684"/>
      <c r="AE234" s="683"/>
      <c r="AF234" s="683"/>
      <c r="AG234" s="2"/>
    </row>
    <row r="235" spans="1:33" ht="18.75" customHeight="1">
      <c r="A235" s="687"/>
      <c r="B235" s="679"/>
      <c r="C235" s="691"/>
      <c r="D235" s="688"/>
      <c r="E235" s="688"/>
      <c r="F235" s="688"/>
      <c r="G235" s="688"/>
      <c r="H235" s="688"/>
      <c r="I235" s="688"/>
      <c r="J235" s="688"/>
      <c r="K235" s="688"/>
      <c r="L235" s="688"/>
      <c r="M235" s="688"/>
      <c r="N235" s="688"/>
      <c r="O235" s="185" t="s">
        <v>79</v>
      </c>
      <c r="P235" s="53">
        <f t="shared" ref="P235:AB235" si="123">IF(OR(P233=0,P234=0),0,P234/P233)</f>
        <v>0</v>
      </c>
      <c r="Q235" s="53">
        <f t="shared" si="123"/>
        <v>0</v>
      </c>
      <c r="R235" s="53">
        <f t="shared" si="123"/>
        <v>0</v>
      </c>
      <c r="S235" s="53">
        <f t="shared" si="123"/>
        <v>0</v>
      </c>
      <c r="T235" s="53">
        <f t="shared" si="123"/>
        <v>0</v>
      </c>
      <c r="U235" s="53">
        <f t="shared" si="123"/>
        <v>0</v>
      </c>
      <c r="V235" s="53">
        <f t="shared" si="123"/>
        <v>0</v>
      </c>
      <c r="W235" s="53">
        <f t="shared" si="123"/>
        <v>0</v>
      </c>
      <c r="X235" s="53">
        <f t="shared" si="123"/>
        <v>0</v>
      </c>
      <c r="Y235" s="53">
        <f t="shared" si="123"/>
        <v>0</v>
      </c>
      <c r="Z235" s="53">
        <f t="shared" si="123"/>
        <v>0</v>
      </c>
      <c r="AA235" s="53">
        <f t="shared" si="123"/>
        <v>0</v>
      </c>
      <c r="AB235" s="53">
        <f t="shared" si="123"/>
        <v>0</v>
      </c>
      <c r="AC235" s="47"/>
      <c r="AD235" s="46"/>
      <c r="AE235" s="683"/>
      <c r="AF235" s="683"/>
      <c r="AG235" s="2"/>
    </row>
    <row r="236" spans="1:33" ht="24" customHeight="1">
      <c r="A236" s="687"/>
      <c r="B236" s="679"/>
      <c r="C236" s="689">
        <v>62</v>
      </c>
      <c r="D236" s="697" t="str">
        <f>'G DOCUM'!A25</f>
        <v>Acervo documental organizado </v>
      </c>
      <c r="E236" s="686" t="str">
        <f>'G DOCUM'!B25</f>
        <v>1. Plan Institucional de Archivos de la Entidad -PINAR</v>
      </c>
      <c r="F236" s="686" t="str">
        <f>'G DOCUM'!C25</f>
        <v>Implementar un plan de modernización y fortalecimiento institucional</v>
      </c>
      <c r="G236" s="686" t="str">
        <f>'G DOCUM'!D25</f>
        <v>1.5. Implementación del sistema de gestión documental.</v>
      </c>
      <c r="H236" s="686" t="str">
        <f>'G DOCUM'!E25</f>
        <v>Información y Comunicación</v>
      </c>
      <c r="I236" s="686" t="str">
        <f>'G DOCUM'!F25</f>
        <v>5.10. Gestión documental</v>
      </c>
      <c r="J236" s="686" t="str">
        <f>'G DOCUM'!G25</f>
        <v>Porcentaje de Metros lineales</v>
      </c>
      <c r="K236" s="694">
        <f>'G DOCUM'!H25</f>
        <v>370</v>
      </c>
      <c r="L236" s="686" t="str">
        <f>'G DOCUM'!I25</f>
        <v>Porcentaje de Metros lineales del acervo documental organizado</v>
      </c>
      <c r="M236" s="686" t="str">
        <f>'G DOCUM'!J25</f>
        <v>Eficacia</v>
      </c>
      <c r="N236" s="686" t="str">
        <f>'G DOCUM'!K25</f>
        <v>Coordinadora de gestión documental</v>
      </c>
      <c r="O236" s="185" t="s">
        <v>44</v>
      </c>
      <c r="P236" s="214">
        <f>'G DOCUM'!M25</f>
        <v>0</v>
      </c>
      <c r="Q236" s="214">
        <f>'G DOCUM'!N25</f>
        <v>0</v>
      </c>
      <c r="R236" s="47">
        <f>'G DOCUM'!O25</f>
        <v>0</v>
      </c>
      <c r="S236" s="47">
        <f>'G DOCUM'!P25</f>
        <v>7.85E-2</v>
      </c>
      <c r="T236" s="47">
        <f>'G DOCUM'!Q25</f>
        <v>7.85E-2</v>
      </c>
      <c r="U236" s="47">
        <f>'G DOCUM'!R25</f>
        <v>0.13450000000000001</v>
      </c>
      <c r="V236" s="47">
        <f>'G DOCUM'!S25</f>
        <v>0.13450000000000001</v>
      </c>
      <c r="W236" s="47">
        <f>'G DOCUM'!T25</f>
        <v>0.13650000000000001</v>
      </c>
      <c r="X236" s="47">
        <f>'G DOCUM'!U25</f>
        <v>0.13650000000000001</v>
      </c>
      <c r="Y236" s="47">
        <f>'G DOCUM'!V25</f>
        <v>0.11699999999999999</v>
      </c>
      <c r="Z236" s="47">
        <f>'G DOCUM'!W25</f>
        <v>0.11699999999999999</v>
      </c>
      <c r="AA236" s="47">
        <f>'G DOCUM'!X25</f>
        <v>6.7000000000000004E-2</v>
      </c>
      <c r="AB236" s="41">
        <f t="shared" ref="AB236:AB237" si="124">SUM(P236:AA236)</f>
        <v>1</v>
      </c>
      <c r="AC236" s="709">
        <f>'G DOCUM'!Z25</f>
        <v>0.3</v>
      </c>
      <c r="AD236" s="710">
        <f>IF(OR(AB237=0,AC236=0),0,(AB237/AB236*AC236))</f>
        <v>0</v>
      </c>
      <c r="AE236" s="683"/>
      <c r="AF236" s="683"/>
      <c r="AG236" s="2"/>
    </row>
    <row r="237" spans="1:33" ht="24" customHeight="1">
      <c r="A237" s="687"/>
      <c r="B237" s="679"/>
      <c r="C237" s="690"/>
      <c r="D237" s="687"/>
      <c r="E237" s="687"/>
      <c r="F237" s="687"/>
      <c r="G237" s="687"/>
      <c r="H237" s="687"/>
      <c r="I237" s="687"/>
      <c r="J237" s="687"/>
      <c r="K237" s="687"/>
      <c r="L237" s="687"/>
      <c r="M237" s="687"/>
      <c r="N237" s="687"/>
      <c r="O237" s="186" t="s">
        <v>45</v>
      </c>
      <c r="P237" s="215">
        <f>'G DOCUM'!M26</f>
        <v>0</v>
      </c>
      <c r="Q237" s="215">
        <f>'G DOCUM'!N26</f>
        <v>0</v>
      </c>
      <c r="R237" s="51">
        <f>'G DOCUM'!O26</f>
        <v>0</v>
      </c>
      <c r="S237" s="51">
        <f>'G DOCUM'!P26</f>
        <v>0</v>
      </c>
      <c r="T237" s="51">
        <f>'G DOCUM'!Q26</f>
        <v>0</v>
      </c>
      <c r="U237" s="51">
        <f>'G DOCUM'!R26</f>
        <v>0</v>
      </c>
      <c r="V237" s="51">
        <f>'G DOCUM'!S26</f>
        <v>0</v>
      </c>
      <c r="W237" s="51">
        <f>'G DOCUM'!T26</f>
        <v>0</v>
      </c>
      <c r="X237" s="51">
        <f>'G DOCUM'!U26</f>
        <v>0</v>
      </c>
      <c r="Y237" s="51">
        <f>'G DOCUM'!V26</f>
        <v>0</v>
      </c>
      <c r="Z237" s="51">
        <f>'G DOCUM'!W26</f>
        <v>0</v>
      </c>
      <c r="AA237" s="51">
        <f>'G DOCUM'!X26</f>
        <v>0</v>
      </c>
      <c r="AB237" s="52">
        <f t="shared" si="124"/>
        <v>0</v>
      </c>
      <c r="AC237" s="680"/>
      <c r="AD237" s="684"/>
      <c r="AE237" s="683"/>
      <c r="AF237" s="683"/>
      <c r="AG237" s="2"/>
    </row>
    <row r="238" spans="1:33" ht="18" customHeight="1">
      <c r="A238" s="687"/>
      <c r="B238" s="679"/>
      <c r="C238" s="691"/>
      <c r="D238" s="688"/>
      <c r="E238" s="688"/>
      <c r="F238" s="688"/>
      <c r="G238" s="688"/>
      <c r="H238" s="688"/>
      <c r="I238" s="688"/>
      <c r="J238" s="688"/>
      <c r="K238" s="688"/>
      <c r="L238" s="688"/>
      <c r="M238" s="688"/>
      <c r="N238" s="688"/>
      <c r="O238" s="185" t="s">
        <v>79</v>
      </c>
      <c r="P238" s="53">
        <f t="shared" ref="P238:AB238" si="125">IF(OR(P236=0,P237=0),0,P237/P236)</f>
        <v>0</v>
      </c>
      <c r="Q238" s="53">
        <f t="shared" si="125"/>
        <v>0</v>
      </c>
      <c r="R238" s="53">
        <f t="shared" si="125"/>
        <v>0</v>
      </c>
      <c r="S238" s="53">
        <f t="shared" si="125"/>
        <v>0</v>
      </c>
      <c r="T238" s="53">
        <f t="shared" si="125"/>
        <v>0</v>
      </c>
      <c r="U238" s="53">
        <f t="shared" si="125"/>
        <v>0</v>
      </c>
      <c r="V238" s="53">
        <f t="shared" si="125"/>
        <v>0</v>
      </c>
      <c r="W238" s="53">
        <f t="shared" si="125"/>
        <v>0</v>
      </c>
      <c r="X238" s="53">
        <f t="shared" si="125"/>
        <v>0</v>
      </c>
      <c r="Y238" s="53">
        <f t="shared" si="125"/>
        <v>0</v>
      </c>
      <c r="Z238" s="53">
        <f t="shared" si="125"/>
        <v>0</v>
      </c>
      <c r="AA238" s="53">
        <f t="shared" si="125"/>
        <v>0</v>
      </c>
      <c r="AB238" s="53">
        <f t="shared" si="125"/>
        <v>0</v>
      </c>
      <c r="AC238" s="47"/>
      <c r="AD238" s="46"/>
      <c r="AE238" s="683"/>
      <c r="AF238" s="683"/>
      <c r="AG238" s="2"/>
    </row>
    <row r="239" spans="1:33" ht="15.75" customHeight="1">
      <c r="A239" s="687"/>
      <c r="B239" s="679"/>
      <c r="C239" s="689">
        <v>63</v>
      </c>
      <c r="D239" s="697" t="str">
        <f>'G DOCUM'!A41</f>
        <v>Acervo documental conservado</v>
      </c>
      <c r="E239" s="686" t="str">
        <f>'G DOCUM'!B41</f>
        <v>1. Plan Institucional de Archivos de la Entidad -PINAR</v>
      </c>
      <c r="F239" s="686" t="str">
        <f>'G DOCUM'!C41</f>
        <v>Implementar un plan de modernización y fortalecimiento institucional</v>
      </c>
      <c r="G239" s="686" t="str">
        <f>'G DOCUM'!D41</f>
        <v>1.5. Implementación del sistema de gestión documental.</v>
      </c>
      <c r="H239" s="686" t="str">
        <f>'G DOCUM'!E41</f>
        <v>Información y Comunicación</v>
      </c>
      <c r="I239" s="686" t="str">
        <f>'G DOCUM'!F41</f>
        <v>5.10. Gestión documental</v>
      </c>
      <c r="J239" s="686" t="str">
        <f>'G DOCUM'!G41</f>
        <v xml:space="preserve">Porcentaje </v>
      </c>
      <c r="K239" s="694">
        <f>'G DOCUM'!H41</f>
        <v>1</v>
      </c>
      <c r="L239" s="686" t="str">
        <f>'G DOCUM'!I41</f>
        <v>Porcentaje de Transferencias realizadas</v>
      </c>
      <c r="M239" s="686" t="str">
        <f>'G DOCUM'!J41</f>
        <v>Eficacia</v>
      </c>
      <c r="N239" s="686" t="str">
        <f>'G DOCUM'!K41</f>
        <v>Coordinadora de gestión documental</v>
      </c>
      <c r="O239" s="185" t="s">
        <v>44</v>
      </c>
      <c r="P239" s="214">
        <f>'G DOCUM'!M41</f>
        <v>0</v>
      </c>
      <c r="Q239" s="214">
        <f>'G DOCUM'!N41</f>
        <v>0</v>
      </c>
      <c r="R239" s="214">
        <f>'G DOCUM'!O41</f>
        <v>0</v>
      </c>
      <c r="S239" s="214">
        <f>'G DOCUM'!P41</f>
        <v>0</v>
      </c>
      <c r="T239" s="214">
        <f>'G DOCUM'!Q41</f>
        <v>0.06</v>
      </c>
      <c r="U239" s="214">
        <f>'G DOCUM'!R41</f>
        <v>0.14400000000000002</v>
      </c>
      <c r="V239" s="214">
        <f>'G DOCUM'!S41</f>
        <v>0.14400000000000002</v>
      </c>
      <c r="W239" s="214">
        <f>'G DOCUM'!T41</f>
        <v>0.15</v>
      </c>
      <c r="X239" s="214">
        <f>'G DOCUM'!U41</f>
        <v>0.13</v>
      </c>
      <c r="Y239" s="214">
        <f>'G DOCUM'!V41</f>
        <v>0.14400000000000002</v>
      </c>
      <c r="Z239" s="214">
        <f>'G DOCUM'!W41</f>
        <v>0.12400000000000001</v>
      </c>
      <c r="AA239" s="214">
        <f>'G DOCUM'!X41</f>
        <v>0.10400000000000001</v>
      </c>
      <c r="AB239" s="41">
        <f t="shared" ref="AB239:AB240" si="126">SUM(P239:AA239)</f>
        <v>1</v>
      </c>
      <c r="AC239" s="709">
        <f>'G DOCUM'!Z41</f>
        <v>0.3</v>
      </c>
      <c r="AD239" s="710">
        <f>IF(OR(AB240=0,AC239=0),0,(AB240/AB239*AC239))</f>
        <v>0</v>
      </c>
      <c r="AE239" s="683"/>
      <c r="AF239" s="683"/>
      <c r="AG239" s="2"/>
    </row>
    <row r="240" spans="1:33" ht="15.75" customHeight="1">
      <c r="A240" s="687"/>
      <c r="B240" s="679"/>
      <c r="C240" s="690"/>
      <c r="D240" s="687"/>
      <c r="E240" s="687"/>
      <c r="F240" s="687"/>
      <c r="G240" s="687"/>
      <c r="H240" s="687"/>
      <c r="I240" s="687"/>
      <c r="J240" s="687"/>
      <c r="K240" s="687"/>
      <c r="L240" s="687"/>
      <c r="M240" s="687"/>
      <c r="N240" s="687"/>
      <c r="O240" s="186" t="s">
        <v>45</v>
      </c>
      <c r="P240" s="215">
        <f>'G DOCUM'!M42</f>
        <v>0</v>
      </c>
      <c r="Q240" s="215">
        <f>'G DOCUM'!N42</f>
        <v>0</v>
      </c>
      <c r="R240" s="215">
        <f>'G DOCUM'!O42</f>
        <v>0</v>
      </c>
      <c r="S240" s="215">
        <f>'G DOCUM'!P42</f>
        <v>0</v>
      </c>
      <c r="T240" s="215">
        <f>'G DOCUM'!Q42</f>
        <v>0</v>
      </c>
      <c r="U240" s="215">
        <f>'G DOCUM'!R42</f>
        <v>0</v>
      </c>
      <c r="V240" s="215">
        <f>'G DOCUM'!S42</f>
        <v>0</v>
      </c>
      <c r="W240" s="215">
        <f>'G DOCUM'!T42</f>
        <v>0</v>
      </c>
      <c r="X240" s="215">
        <f>'G DOCUM'!U42</f>
        <v>0</v>
      </c>
      <c r="Y240" s="215">
        <f>'G DOCUM'!V42</f>
        <v>0</v>
      </c>
      <c r="Z240" s="215">
        <f>'G DOCUM'!W42</f>
        <v>0</v>
      </c>
      <c r="AA240" s="215">
        <f>'G DOCUM'!X42</f>
        <v>0</v>
      </c>
      <c r="AB240" s="52">
        <f t="shared" si="126"/>
        <v>0</v>
      </c>
      <c r="AC240" s="680"/>
      <c r="AD240" s="684"/>
      <c r="AE240" s="683"/>
      <c r="AF240" s="683"/>
      <c r="AG240" s="2"/>
    </row>
    <row r="241" spans="1:33" ht="15.75" customHeight="1">
      <c r="A241" s="688"/>
      <c r="B241" s="680"/>
      <c r="C241" s="691"/>
      <c r="D241" s="688"/>
      <c r="E241" s="688"/>
      <c r="F241" s="688"/>
      <c r="G241" s="688"/>
      <c r="H241" s="688"/>
      <c r="I241" s="688"/>
      <c r="J241" s="688"/>
      <c r="K241" s="688"/>
      <c r="L241" s="688"/>
      <c r="M241" s="688"/>
      <c r="N241" s="688"/>
      <c r="O241" s="185" t="s">
        <v>79</v>
      </c>
      <c r="P241" s="53">
        <f t="shared" ref="P241:AB241" si="127">IF(OR(P239=0,P240=0),0,P240/P239)</f>
        <v>0</v>
      </c>
      <c r="Q241" s="53">
        <f t="shared" si="127"/>
        <v>0</v>
      </c>
      <c r="R241" s="53">
        <f t="shared" si="127"/>
        <v>0</v>
      </c>
      <c r="S241" s="53">
        <f t="shared" si="127"/>
        <v>0</v>
      </c>
      <c r="T241" s="53">
        <f t="shared" si="127"/>
        <v>0</v>
      </c>
      <c r="U241" s="53">
        <f t="shared" si="127"/>
        <v>0</v>
      </c>
      <c r="V241" s="53">
        <f t="shared" si="127"/>
        <v>0</v>
      </c>
      <c r="W241" s="53">
        <f t="shared" si="127"/>
        <v>0</v>
      </c>
      <c r="X241" s="53">
        <f t="shared" si="127"/>
        <v>0</v>
      </c>
      <c r="Y241" s="53">
        <f t="shared" si="127"/>
        <v>0</v>
      </c>
      <c r="Z241" s="53">
        <f t="shared" si="127"/>
        <v>0</v>
      </c>
      <c r="AA241" s="53">
        <f t="shared" si="127"/>
        <v>0</v>
      </c>
      <c r="AB241" s="53">
        <f t="shared" si="127"/>
        <v>0</v>
      </c>
      <c r="AC241" s="47"/>
      <c r="AD241" s="46"/>
      <c r="AE241" s="684"/>
      <c r="AF241" s="684"/>
      <c r="AG241" s="2"/>
    </row>
    <row r="242" spans="1:33" ht="15.75" customHeight="1">
      <c r="A242" s="37" t="s">
        <v>8</v>
      </c>
      <c r="B242" s="38" t="s">
        <v>46</v>
      </c>
      <c r="C242" s="38" t="s">
        <v>47</v>
      </c>
      <c r="D242" s="39" t="s">
        <v>10</v>
      </c>
      <c r="E242" s="38" t="s">
        <v>11</v>
      </c>
      <c r="F242" s="38" t="s">
        <v>12</v>
      </c>
      <c r="G242" s="38" t="s">
        <v>13</v>
      </c>
      <c r="H242" s="38" t="s">
        <v>14</v>
      </c>
      <c r="I242" s="38" t="s">
        <v>15</v>
      </c>
      <c r="J242" s="38" t="s">
        <v>16</v>
      </c>
      <c r="K242" s="38" t="s">
        <v>17</v>
      </c>
      <c r="L242" s="38" t="s">
        <v>18</v>
      </c>
      <c r="M242" s="38" t="s">
        <v>19</v>
      </c>
      <c r="N242" s="38" t="s">
        <v>20</v>
      </c>
      <c r="O242" s="38" t="s">
        <v>48</v>
      </c>
      <c r="P242" s="38" t="s">
        <v>49</v>
      </c>
      <c r="Q242" s="41" t="s">
        <v>50</v>
      </c>
      <c r="R242" s="38" t="s">
        <v>51</v>
      </c>
      <c r="S242" s="38" t="s">
        <v>52</v>
      </c>
      <c r="T242" s="38" t="s">
        <v>53</v>
      </c>
      <c r="U242" s="38" t="s">
        <v>54</v>
      </c>
      <c r="V242" s="38" t="s">
        <v>55</v>
      </c>
      <c r="W242" s="38" t="s">
        <v>56</v>
      </c>
      <c r="X242" s="38" t="s">
        <v>57</v>
      </c>
      <c r="Y242" s="38" t="s">
        <v>58</v>
      </c>
      <c r="Z242" s="38" t="s">
        <v>59</v>
      </c>
      <c r="AA242" s="38" t="s">
        <v>60</v>
      </c>
      <c r="AB242" s="38" t="s">
        <v>61</v>
      </c>
      <c r="AC242" s="41" t="s">
        <v>46</v>
      </c>
      <c r="AD242" s="43" t="s">
        <v>62</v>
      </c>
      <c r="AE242" s="43" t="s">
        <v>63</v>
      </c>
      <c r="AF242" s="44" t="s">
        <v>64</v>
      </c>
      <c r="AG242" s="2"/>
    </row>
    <row r="243" spans="1:33" ht="15.75" customHeight="1">
      <c r="A243" s="700" t="s">
        <v>142</v>
      </c>
      <c r="B243" s="698">
        <f>ADMINST!AA4</f>
        <v>3.6799999999999999E-2</v>
      </c>
      <c r="C243" s="681">
        <v>64</v>
      </c>
      <c r="D243" s="697" t="str">
        <f>ADMINST!A9</f>
        <v>Fortalecimiento de la Infraestructura Física del IGAC a nivel nacional</v>
      </c>
      <c r="E243" s="695" t="str">
        <f>ADMINST!B9</f>
        <v>9. Plan Anticorrupción y de Atención al Ciudadano</v>
      </c>
      <c r="F243" s="696" t="str">
        <f>ADMINST!C9</f>
        <v>Implementar_un_plan_de_modernización_y_fortalecimiento_institucional</v>
      </c>
      <c r="G243" s="696" t="str">
        <f>ADMINST!D9</f>
        <v>1.6. Mejoramiento en la prestación del servicio a la ciudadanía.</v>
      </c>
      <c r="H243" s="696" t="str">
        <f>ADMINST!E9</f>
        <v>Gestión_con_Valores_para_Resultados</v>
      </c>
      <c r="I243" s="696" t="str">
        <f>ADMINST!F9</f>
        <v>3.17. Mejora Normativa</v>
      </c>
      <c r="J243" s="696" t="str">
        <f>ADMINST!G9</f>
        <v>Adecuaciones) Porcentaje</v>
      </c>
      <c r="K243" s="695">
        <f>ADMINST!H9</f>
        <v>1</v>
      </c>
      <c r="L243" s="696" t="str">
        <f>ADMINST!I9</f>
        <v xml:space="preserve"> Porcentaje de avance del Plan de Infraestructura Física del IGAC implementado</v>
      </c>
      <c r="M243" s="696" t="str">
        <f>ADMINST!J9</f>
        <v>Eficiencia</v>
      </c>
      <c r="N243" s="696" t="str">
        <f>ADMINST!K9</f>
        <v>Secretaría General</v>
      </c>
      <c r="O243" s="46" t="s">
        <v>44</v>
      </c>
      <c r="P243" s="65">
        <f>ADMINST!M9</f>
        <v>0.11633333333333333</v>
      </c>
      <c r="Q243" s="65">
        <f>ADMINST!N9</f>
        <v>0.11633333333333333</v>
      </c>
      <c r="R243" s="65">
        <f>ADMINST!O9</f>
        <v>0.11633333333333333</v>
      </c>
      <c r="S243" s="65">
        <f>ADMINST!P9</f>
        <v>0.11633333333333333</v>
      </c>
      <c r="T243" s="65">
        <f>ADMINST!Q9</f>
        <v>0.11633333333333333</v>
      </c>
      <c r="U243" s="65">
        <f>ADMINST!R9</f>
        <v>5.9761904761904766E-2</v>
      </c>
      <c r="V243" s="65">
        <f>ADMINST!S9</f>
        <v>5.9761904761904766E-2</v>
      </c>
      <c r="W243" s="65">
        <f>ADMINST!T9</f>
        <v>5.9761904761904766E-2</v>
      </c>
      <c r="X243" s="65">
        <f>ADMINST!U9</f>
        <v>5.9761904761904766E-2</v>
      </c>
      <c r="Y243" s="65">
        <f>ADMINST!V9</f>
        <v>5.9761904761904766E-2</v>
      </c>
      <c r="Z243" s="65">
        <f>ADMINST!W9</f>
        <v>5.9761904761904766E-2</v>
      </c>
      <c r="AA243" s="65">
        <f>ADMINST!X9</f>
        <v>5.9761904761904766E-2</v>
      </c>
      <c r="AB243" s="41">
        <f t="shared" ref="AB243:AB244" si="128">SUM(P243:AA243)</f>
        <v>1.0000000000000002</v>
      </c>
      <c r="AC243" s="709">
        <f>ADMINST!Z9</f>
        <v>0.35</v>
      </c>
      <c r="AD243" s="710">
        <f>IF(OR(AB244=0,AC243=0),0,(AB244/AB243*AC243))</f>
        <v>0</v>
      </c>
      <c r="AE243" s="725">
        <f>SUM(AD243:AD251)</f>
        <v>0</v>
      </c>
      <c r="AF243" s="726">
        <f>AE243*B243</f>
        <v>0</v>
      </c>
      <c r="AG243" s="2"/>
    </row>
    <row r="244" spans="1:33" ht="15.75" customHeight="1">
      <c r="A244" s="687"/>
      <c r="B244" s="687"/>
      <c r="C244" s="679"/>
      <c r="D244" s="687"/>
      <c r="E244" s="687"/>
      <c r="F244" s="687"/>
      <c r="G244" s="687"/>
      <c r="H244" s="687"/>
      <c r="I244" s="687"/>
      <c r="J244" s="687"/>
      <c r="K244" s="687"/>
      <c r="L244" s="687"/>
      <c r="M244" s="687"/>
      <c r="N244" s="687"/>
      <c r="O244" s="124" t="s">
        <v>45</v>
      </c>
      <c r="P244" s="51">
        <f>ADMINST!M10</f>
        <v>0</v>
      </c>
      <c r="Q244" s="51">
        <f>ADMINST!N10</f>
        <v>0</v>
      </c>
      <c r="R244" s="51">
        <f>ADMINST!O10</f>
        <v>0</v>
      </c>
      <c r="S244" s="51">
        <f>ADMINST!P10</f>
        <v>0</v>
      </c>
      <c r="T244" s="51">
        <f>ADMINST!Q10</f>
        <v>0</v>
      </c>
      <c r="U244" s="51">
        <f>ADMINST!R10</f>
        <v>0</v>
      </c>
      <c r="V244" s="51">
        <f>ADMINST!S10</f>
        <v>0</v>
      </c>
      <c r="W244" s="51">
        <f>ADMINST!T10</f>
        <v>0</v>
      </c>
      <c r="X244" s="51">
        <f>ADMINST!U10</f>
        <v>0</v>
      </c>
      <c r="Y244" s="51">
        <f>ADMINST!V10</f>
        <v>0</v>
      </c>
      <c r="Z244" s="51">
        <f>ADMINST!W10</f>
        <v>0</v>
      </c>
      <c r="AA244" s="51">
        <f>ADMINST!X10</f>
        <v>0</v>
      </c>
      <c r="AB244" s="52">
        <f t="shared" si="128"/>
        <v>0</v>
      </c>
      <c r="AC244" s="680"/>
      <c r="AD244" s="684"/>
      <c r="AE244" s="687"/>
      <c r="AF244" s="687"/>
      <c r="AG244" s="2"/>
    </row>
    <row r="245" spans="1:33" ht="15.75" customHeight="1">
      <c r="A245" s="687"/>
      <c r="B245" s="687"/>
      <c r="C245" s="680"/>
      <c r="D245" s="688"/>
      <c r="E245" s="688"/>
      <c r="F245" s="688"/>
      <c r="G245" s="688"/>
      <c r="H245" s="688"/>
      <c r="I245" s="688"/>
      <c r="J245" s="688"/>
      <c r="K245" s="688"/>
      <c r="L245" s="688"/>
      <c r="M245" s="688"/>
      <c r="N245" s="688"/>
      <c r="O245" s="46" t="s">
        <v>79</v>
      </c>
      <c r="P245" s="53">
        <f t="shared" ref="P245:AB245" si="129">IF(OR(P243=0,P244=0),0,P244/P243)</f>
        <v>0</v>
      </c>
      <c r="Q245" s="53">
        <f t="shared" si="129"/>
        <v>0</v>
      </c>
      <c r="R245" s="53">
        <f t="shared" si="129"/>
        <v>0</v>
      </c>
      <c r="S245" s="53">
        <f t="shared" si="129"/>
        <v>0</v>
      </c>
      <c r="T245" s="53">
        <f t="shared" si="129"/>
        <v>0</v>
      </c>
      <c r="U245" s="53">
        <f t="shared" si="129"/>
        <v>0</v>
      </c>
      <c r="V245" s="53">
        <f t="shared" si="129"/>
        <v>0</v>
      </c>
      <c r="W245" s="53">
        <f t="shared" si="129"/>
        <v>0</v>
      </c>
      <c r="X245" s="53">
        <f t="shared" si="129"/>
        <v>0</v>
      </c>
      <c r="Y245" s="53">
        <f t="shared" si="129"/>
        <v>0</v>
      </c>
      <c r="Z245" s="53">
        <f t="shared" si="129"/>
        <v>0</v>
      </c>
      <c r="AA245" s="53">
        <f t="shared" si="129"/>
        <v>0</v>
      </c>
      <c r="AB245" s="53">
        <f t="shared" si="129"/>
        <v>0</v>
      </c>
      <c r="AC245" s="47"/>
      <c r="AD245" s="46"/>
      <c r="AE245" s="687"/>
      <c r="AF245" s="687"/>
      <c r="AG245" s="2"/>
    </row>
    <row r="246" spans="1:33" ht="15.75" customHeight="1">
      <c r="A246" s="687"/>
      <c r="B246" s="687"/>
      <c r="C246" s="681">
        <v>65</v>
      </c>
      <c r="D246" s="697" t="str">
        <f>ADMINST!A25</f>
        <v>Sistema de transporte del IGAC en operación</v>
      </c>
      <c r="E246" s="695" t="str">
        <f>ADMINST!B25</f>
        <v>8. Plan de Trabajo Anual en Seguridad y Salud en el Trabajo</v>
      </c>
      <c r="F246" s="696" t="str">
        <f>ADMINST!C25</f>
        <v>Implementar_un_plan_de_modernización_y_fortalecimiento_institucional</v>
      </c>
      <c r="G246" s="696" t="str">
        <f>ADMINST!D25</f>
        <v>1.8. Implementación  de las políticas de gestión y desempeño institucional (MIPG).</v>
      </c>
      <c r="H246" s="696" t="str">
        <f>ADMINST!E25</f>
        <v>Gestión_con_Valores_para_Resultados</v>
      </c>
      <c r="I246" s="696" t="str">
        <f>ADMINST!F25</f>
        <v>3.6. Fortalecimiento organizacional y simplificación de procesos</v>
      </c>
      <c r="J246" s="696" t="str">
        <f>ADMINST!G25</f>
        <v>(Actividades) Porcentaje</v>
      </c>
      <c r="K246" s="695">
        <f>ADMINST!H25</f>
        <v>1</v>
      </c>
      <c r="L246" s="696" t="str">
        <f>ADMINST!I25</f>
        <v xml:space="preserve">Porcentaje de avance plan de seguridad vial Implementado </v>
      </c>
      <c r="M246" s="696" t="str">
        <f>ADMINST!J25</f>
        <v>Eficiencia</v>
      </c>
      <c r="N246" s="696" t="str">
        <f>ADMINST!K25</f>
        <v>Secretaría General</v>
      </c>
      <c r="O246" s="46" t="s">
        <v>44</v>
      </c>
      <c r="P246" s="47">
        <f>ADMINST!M25</f>
        <v>0.14600000000000002</v>
      </c>
      <c r="Q246" s="47">
        <f>ADMINST!N25</f>
        <v>0.14600000000000002</v>
      </c>
      <c r="R246" s="47">
        <f>ADMINST!O25</f>
        <v>0.14600000000000002</v>
      </c>
      <c r="S246" s="47">
        <f>ADMINST!P25</f>
        <v>0.14600000000000002</v>
      </c>
      <c r="T246" s="47">
        <f>ADMINST!Q25</f>
        <v>9.6000000000000002E-2</v>
      </c>
      <c r="U246" s="47">
        <f>ADMINST!R25</f>
        <v>4.5714285714285714E-2</v>
      </c>
      <c r="V246" s="47">
        <f>ADMINST!S25</f>
        <v>4.5714285714285714E-2</v>
      </c>
      <c r="W246" s="47">
        <f>ADMINST!T25</f>
        <v>4.5714285714285714E-2</v>
      </c>
      <c r="X246" s="47">
        <f>ADMINST!U25</f>
        <v>4.5714285714285714E-2</v>
      </c>
      <c r="Y246" s="47">
        <f>ADMINST!V25</f>
        <v>4.5714285714285714E-2</v>
      </c>
      <c r="Z246" s="47">
        <f>ADMINST!W25</f>
        <v>4.5714285714285714E-2</v>
      </c>
      <c r="AA246" s="47">
        <f>ADMINST!X25</f>
        <v>4.5714285714285714E-2</v>
      </c>
      <c r="AB246" s="41">
        <f t="shared" ref="AB246:AB247" si="130">SUM(P246:AA246)</f>
        <v>1</v>
      </c>
      <c r="AC246" s="709">
        <f>ADMINST!Z25</f>
        <v>0.25</v>
      </c>
      <c r="AD246" s="710">
        <f>IF(OR(AB247=0,AC246=0),0,(AB247/AB246*AC246))</f>
        <v>0</v>
      </c>
      <c r="AE246" s="687"/>
      <c r="AF246" s="687"/>
      <c r="AG246" s="2"/>
    </row>
    <row r="247" spans="1:33" ht="15.75" customHeight="1">
      <c r="A247" s="687"/>
      <c r="B247" s="687"/>
      <c r="C247" s="679"/>
      <c r="D247" s="687"/>
      <c r="E247" s="687"/>
      <c r="F247" s="687"/>
      <c r="G247" s="687"/>
      <c r="H247" s="687"/>
      <c r="I247" s="687"/>
      <c r="J247" s="687"/>
      <c r="K247" s="687"/>
      <c r="L247" s="687"/>
      <c r="M247" s="687"/>
      <c r="N247" s="687"/>
      <c r="O247" s="124" t="s">
        <v>45</v>
      </c>
      <c r="P247" s="51">
        <f>ADMINST!M26</f>
        <v>0</v>
      </c>
      <c r="Q247" s="51">
        <f>ADMINST!N26</f>
        <v>0</v>
      </c>
      <c r="R247" s="51">
        <f>ADMINST!O26</f>
        <v>0</v>
      </c>
      <c r="S247" s="51">
        <f>ADMINST!P26</f>
        <v>0</v>
      </c>
      <c r="T247" s="51">
        <f>ADMINST!Q26</f>
        <v>0</v>
      </c>
      <c r="U247" s="51">
        <f>ADMINST!R26</f>
        <v>0</v>
      </c>
      <c r="V247" s="51">
        <f>ADMINST!S26</f>
        <v>0</v>
      </c>
      <c r="W247" s="51">
        <f>ADMINST!T26</f>
        <v>0</v>
      </c>
      <c r="X247" s="51">
        <f>ADMINST!U26</f>
        <v>0</v>
      </c>
      <c r="Y247" s="51">
        <f>ADMINST!V26</f>
        <v>0</v>
      </c>
      <c r="Z247" s="51">
        <f>ADMINST!W26</f>
        <v>0</v>
      </c>
      <c r="AA247" s="51">
        <f>ADMINST!X26</f>
        <v>0</v>
      </c>
      <c r="AB247" s="52">
        <f t="shared" si="130"/>
        <v>0</v>
      </c>
      <c r="AC247" s="680"/>
      <c r="AD247" s="684"/>
      <c r="AE247" s="687"/>
      <c r="AF247" s="687"/>
      <c r="AG247" s="2"/>
    </row>
    <row r="248" spans="1:33" ht="15.75" customHeight="1">
      <c r="A248" s="687"/>
      <c r="B248" s="687"/>
      <c r="C248" s="680"/>
      <c r="D248" s="688"/>
      <c r="E248" s="688"/>
      <c r="F248" s="688"/>
      <c r="G248" s="688"/>
      <c r="H248" s="688"/>
      <c r="I248" s="688"/>
      <c r="J248" s="688"/>
      <c r="K248" s="688"/>
      <c r="L248" s="688"/>
      <c r="M248" s="688"/>
      <c r="N248" s="688"/>
      <c r="O248" s="46" t="s">
        <v>79</v>
      </c>
      <c r="P248" s="53">
        <f t="shared" ref="P248:AB248" si="131">IF(OR(P246=0,P247=0),0,P247/P246)</f>
        <v>0</v>
      </c>
      <c r="Q248" s="53">
        <f t="shared" si="131"/>
        <v>0</v>
      </c>
      <c r="R248" s="53">
        <f t="shared" si="131"/>
        <v>0</v>
      </c>
      <c r="S248" s="53">
        <f t="shared" si="131"/>
        <v>0</v>
      </c>
      <c r="T248" s="53">
        <f t="shared" si="131"/>
        <v>0</v>
      </c>
      <c r="U248" s="53">
        <f t="shared" si="131"/>
        <v>0</v>
      </c>
      <c r="V248" s="53">
        <f t="shared" si="131"/>
        <v>0</v>
      </c>
      <c r="W248" s="53">
        <f t="shared" si="131"/>
        <v>0</v>
      </c>
      <c r="X248" s="53">
        <f t="shared" si="131"/>
        <v>0</v>
      </c>
      <c r="Y248" s="53">
        <f t="shared" si="131"/>
        <v>0</v>
      </c>
      <c r="Z248" s="53">
        <f t="shared" si="131"/>
        <v>0</v>
      </c>
      <c r="AA248" s="53">
        <f t="shared" si="131"/>
        <v>0</v>
      </c>
      <c r="AB248" s="53">
        <f t="shared" si="131"/>
        <v>0</v>
      </c>
      <c r="AC248" s="47"/>
      <c r="AD248" s="46"/>
      <c r="AE248" s="687"/>
      <c r="AF248" s="687"/>
      <c r="AG248" s="2"/>
    </row>
    <row r="249" spans="1:33" ht="24.75" customHeight="1">
      <c r="A249" s="687"/>
      <c r="B249" s="687"/>
      <c r="C249" s="681">
        <v>66</v>
      </c>
      <c r="D249" s="697" t="str">
        <f>ADMINST!A41</f>
        <v>Mantenimiento y operación del Sistema de Gestión Ambiental</v>
      </c>
      <c r="E249" s="695" t="str">
        <f>ADMINST!B41</f>
        <v>13. No Aplica</v>
      </c>
      <c r="F249" s="696" t="str">
        <f>ADMINST!C41</f>
        <v>Implementar_un_plan_de_modernización_y_fortalecimiento_institucional</v>
      </c>
      <c r="G249" s="696" t="str">
        <f>ADMINST!D41</f>
        <v>1.6. Mejoramiento en la prestación del servicio a la ciudadanía.</v>
      </c>
      <c r="H249" s="696" t="str">
        <f>ADMINST!E41</f>
        <v>Gestión_con_Valores_para_Resultados</v>
      </c>
      <c r="I249" s="696" t="str">
        <f>ADMINST!F41</f>
        <v>3.6. Fortalecimiento organizacional y simplificación de procesos</v>
      </c>
      <c r="J249" s="696" t="str">
        <f>ADMINST!G41</f>
        <v>(Actividades) Porcentaje</v>
      </c>
      <c r="K249" s="695">
        <f>ADMINST!H41</f>
        <v>1</v>
      </c>
      <c r="L249" s="696" t="str">
        <f>ADMINST!I41</f>
        <v>Porcentaje de avance del plan de mantenimiento del SGA Implementado</v>
      </c>
      <c r="M249" s="696" t="str">
        <f>ADMINST!J41</f>
        <v>Efectividad</v>
      </c>
      <c r="N249" s="696" t="str">
        <f>ADMINST!K41</f>
        <v>Secretaría General</v>
      </c>
      <c r="O249" s="46" t="s">
        <v>44</v>
      </c>
      <c r="P249" s="47">
        <f>ADMINST!M41</f>
        <v>2.4000000000000002E-3</v>
      </c>
      <c r="Q249" s="47">
        <f>ADMINST!N41</f>
        <v>0.18840000000000001</v>
      </c>
      <c r="R249" s="47">
        <f>ADMINST!O41</f>
        <v>0.192</v>
      </c>
      <c r="S249" s="47">
        <f>ADMINST!P41</f>
        <v>0.1434</v>
      </c>
      <c r="T249" s="47">
        <f>ADMINST!Q41</f>
        <v>9.4200000000000006E-2</v>
      </c>
      <c r="U249" s="47">
        <f>ADMINST!R41</f>
        <v>7.2000000000000008E-2</v>
      </c>
      <c r="V249" s="47">
        <f>ADMINST!S41</f>
        <v>5.4800000000000008E-2</v>
      </c>
      <c r="W249" s="47">
        <f>ADMINST!T41</f>
        <v>6.9200000000000012E-2</v>
      </c>
      <c r="X249" s="47">
        <f>ADMINST!U41</f>
        <v>2.9600000000000001E-2</v>
      </c>
      <c r="Y249" s="47">
        <f>ADMINST!V41</f>
        <v>6.1600000000000002E-2</v>
      </c>
      <c r="Z249" s="47">
        <f>ADMINST!W41</f>
        <v>1.2400000000000001E-2</v>
      </c>
      <c r="AA249" s="47">
        <f>ADMINST!X41</f>
        <v>0.08</v>
      </c>
      <c r="AB249" s="41">
        <f t="shared" ref="AB249:AB250" si="132">SUM(P249:AA249)</f>
        <v>1</v>
      </c>
      <c r="AC249" s="709">
        <f>ADMINST!Z41</f>
        <v>0.25</v>
      </c>
      <c r="AD249" s="710">
        <f>IF(OR(AB250=0,AC249=0),0,(AB250/AB249*AC249))</f>
        <v>0</v>
      </c>
      <c r="AE249" s="687"/>
      <c r="AF249" s="687"/>
      <c r="AG249" s="2"/>
    </row>
    <row r="250" spans="1:33" ht="24.75" customHeight="1">
      <c r="A250" s="687"/>
      <c r="B250" s="687"/>
      <c r="C250" s="679"/>
      <c r="D250" s="687"/>
      <c r="E250" s="687"/>
      <c r="F250" s="687"/>
      <c r="G250" s="687"/>
      <c r="H250" s="687"/>
      <c r="I250" s="687"/>
      <c r="J250" s="687"/>
      <c r="K250" s="687"/>
      <c r="L250" s="687"/>
      <c r="M250" s="687"/>
      <c r="N250" s="687"/>
      <c r="O250" s="124" t="s">
        <v>45</v>
      </c>
      <c r="P250" s="51">
        <f>ADMINST!M42</f>
        <v>0</v>
      </c>
      <c r="Q250" s="51">
        <f>ADMINST!N42</f>
        <v>0</v>
      </c>
      <c r="R250" s="51">
        <f>ADMINST!O42</f>
        <v>0</v>
      </c>
      <c r="S250" s="51">
        <f>ADMINST!P42</f>
        <v>0</v>
      </c>
      <c r="T250" s="51">
        <f>ADMINST!Q42</f>
        <v>0</v>
      </c>
      <c r="U250" s="51">
        <f>ADMINST!R42</f>
        <v>0</v>
      </c>
      <c r="V250" s="51">
        <f>ADMINST!S42</f>
        <v>0</v>
      </c>
      <c r="W250" s="51">
        <f>ADMINST!T42</f>
        <v>0</v>
      </c>
      <c r="X250" s="51">
        <f>ADMINST!U42</f>
        <v>0</v>
      </c>
      <c r="Y250" s="51">
        <f>ADMINST!V42</f>
        <v>0</v>
      </c>
      <c r="Z250" s="51">
        <f>ADMINST!W42</f>
        <v>0</v>
      </c>
      <c r="AA250" s="51">
        <f>ADMINST!X42</f>
        <v>0</v>
      </c>
      <c r="AB250" s="52">
        <f t="shared" si="132"/>
        <v>0</v>
      </c>
      <c r="AC250" s="680"/>
      <c r="AD250" s="684"/>
      <c r="AE250" s="687"/>
      <c r="AF250" s="687"/>
      <c r="AG250" s="2"/>
    </row>
    <row r="251" spans="1:33" ht="14.25" customHeight="1">
      <c r="A251" s="687"/>
      <c r="B251" s="687"/>
      <c r="C251" s="680"/>
      <c r="D251" s="688"/>
      <c r="E251" s="688"/>
      <c r="F251" s="688"/>
      <c r="G251" s="688"/>
      <c r="H251" s="688"/>
      <c r="I251" s="688"/>
      <c r="J251" s="688"/>
      <c r="K251" s="688"/>
      <c r="L251" s="688"/>
      <c r="M251" s="688"/>
      <c r="N251" s="688"/>
      <c r="O251" s="46" t="s">
        <v>79</v>
      </c>
      <c r="P251" s="53">
        <f t="shared" ref="P251:AB251" si="133">IF(OR(P249=0,P250=0),0,P250/P249)</f>
        <v>0</v>
      </c>
      <c r="Q251" s="53">
        <f t="shared" si="133"/>
        <v>0</v>
      </c>
      <c r="R251" s="53">
        <f t="shared" si="133"/>
        <v>0</v>
      </c>
      <c r="S251" s="53">
        <f t="shared" si="133"/>
        <v>0</v>
      </c>
      <c r="T251" s="53">
        <f t="shared" si="133"/>
        <v>0</v>
      </c>
      <c r="U251" s="53">
        <f t="shared" si="133"/>
        <v>0</v>
      </c>
      <c r="V251" s="53">
        <f t="shared" si="133"/>
        <v>0</v>
      </c>
      <c r="W251" s="53">
        <f t="shared" si="133"/>
        <v>0</v>
      </c>
      <c r="X251" s="53">
        <f t="shared" si="133"/>
        <v>0</v>
      </c>
      <c r="Y251" s="53">
        <f t="shared" si="133"/>
        <v>0</v>
      </c>
      <c r="Z251" s="53">
        <f t="shared" si="133"/>
        <v>0</v>
      </c>
      <c r="AA251" s="53">
        <f t="shared" si="133"/>
        <v>0</v>
      </c>
      <c r="AB251" s="53">
        <f t="shared" si="133"/>
        <v>0</v>
      </c>
      <c r="AC251" s="47"/>
      <c r="AD251" s="46"/>
      <c r="AE251" s="687"/>
      <c r="AF251" s="687"/>
      <c r="AG251" s="2"/>
    </row>
    <row r="252" spans="1:33" ht="15.75" customHeight="1">
      <c r="A252" s="687"/>
      <c r="B252" s="687"/>
      <c r="C252" s="681">
        <v>67</v>
      </c>
      <c r="D252" s="697" t="str">
        <f>+ADMINST!A57</f>
        <v>Servicios Administrativos continuos y suficientes</v>
      </c>
      <c r="E252" s="695" t="str">
        <f>+ADMINST!B57</f>
        <v>13. No Aplica</v>
      </c>
      <c r="F252" s="696" t="str">
        <f>+ADMINST!C57</f>
        <v>Implementar_un_plan_de_modernización_y_fortalecimiento_institucional</v>
      </c>
      <c r="G252" s="696" t="str">
        <f>+ADMINST!D57</f>
        <v>1.8. Implementación  de las políticas de gestión y desempeño institucional (MIPG).</v>
      </c>
      <c r="H252" s="696" t="str">
        <f>+ADMINST!E57</f>
        <v>Gestión_con_Valores_para_Resultados</v>
      </c>
      <c r="I252" s="696" t="str">
        <f>+ADMINST!F57</f>
        <v>3.6. Fortalecimiento organizacional y simplificación de procesos</v>
      </c>
      <c r="J252" s="696" t="str">
        <f>+ADMINST!G57</f>
        <v>(Actividades) Porcentaje</v>
      </c>
      <c r="K252" s="695">
        <f>+ADMINST!H57</f>
        <v>1</v>
      </c>
      <c r="L252" s="696" t="str">
        <f>+ADMINST!I57</f>
        <v>Porcentaje de informe de actividades servicios administrativos continuos y suficientes</v>
      </c>
      <c r="M252" s="696" t="str">
        <f>+ADMINST!J57</f>
        <v>Eficiencia</v>
      </c>
      <c r="N252" s="696" t="str">
        <f>+ADMINST!K57</f>
        <v>GIT Servicios Administrativos</v>
      </c>
      <c r="O252" s="46" t="s">
        <v>44</v>
      </c>
      <c r="P252" s="47">
        <f>+ADMINST!M57</f>
        <v>4.1666666666666664E-2</v>
      </c>
      <c r="Q252" s="47">
        <f>+ADMINST!N57</f>
        <v>4.1666666666666664E-2</v>
      </c>
      <c r="R252" s="47">
        <f>+ADMINST!O57</f>
        <v>9.1666666666666674E-2</v>
      </c>
      <c r="S252" s="47">
        <f>+ADMINST!P57</f>
        <v>0.14166666666666666</v>
      </c>
      <c r="T252" s="47">
        <f>+ADMINST!Q57</f>
        <v>0.14166666666666666</v>
      </c>
      <c r="U252" s="47">
        <f>+ADMINST!R57</f>
        <v>9.1666666666666674E-2</v>
      </c>
      <c r="V252" s="47">
        <f>+ADMINST!S57</f>
        <v>9.1666666666666674E-2</v>
      </c>
      <c r="W252" s="47">
        <f>+ADMINST!T57</f>
        <v>9.1666666666666674E-2</v>
      </c>
      <c r="X252" s="47">
        <f>+ADMINST!U57</f>
        <v>9.1666666666666674E-2</v>
      </c>
      <c r="Y252" s="47">
        <f>+ADMINST!V57</f>
        <v>6.6666666666666666E-2</v>
      </c>
      <c r="Z252" s="47">
        <f>+ADMINST!W57</f>
        <v>6.6666666666666666E-2</v>
      </c>
      <c r="AA252" s="47">
        <f>+ADMINST!X57</f>
        <v>4.1666666666666664E-2</v>
      </c>
      <c r="AB252" s="41">
        <f t="shared" ref="AB252:AB253" si="134">SUM(P252:AA252)</f>
        <v>1</v>
      </c>
      <c r="AC252" s="709">
        <f>+ADMINST!Z57</f>
        <v>0.15</v>
      </c>
      <c r="AD252" s="710">
        <f>IF(OR(AB253=0,AC252=0),0,(AB253/AB252*AC252))</f>
        <v>0</v>
      </c>
      <c r="AE252" s="687"/>
      <c r="AF252" s="687"/>
      <c r="AG252" s="2"/>
    </row>
    <row r="253" spans="1:33" ht="15.75" customHeight="1">
      <c r="A253" s="687"/>
      <c r="B253" s="687"/>
      <c r="C253" s="679"/>
      <c r="D253" s="687"/>
      <c r="E253" s="687"/>
      <c r="F253" s="687"/>
      <c r="G253" s="687"/>
      <c r="H253" s="687"/>
      <c r="I253" s="687"/>
      <c r="J253" s="687"/>
      <c r="K253" s="687"/>
      <c r="L253" s="687"/>
      <c r="M253" s="687"/>
      <c r="N253" s="687"/>
      <c r="O253" s="124" t="s">
        <v>45</v>
      </c>
      <c r="P253" s="51">
        <f>+ADMINST!M58</f>
        <v>0</v>
      </c>
      <c r="Q253" s="51">
        <f>+ADMINST!N58</f>
        <v>0</v>
      </c>
      <c r="R253" s="51">
        <f>+ADMINST!O58</f>
        <v>0</v>
      </c>
      <c r="S253" s="51">
        <f>+ADMINST!P58</f>
        <v>0</v>
      </c>
      <c r="T253" s="51">
        <f>+ADMINST!Q58</f>
        <v>0</v>
      </c>
      <c r="U253" s="51">
        <f>+ADMINST!R58</f>
        <v>0</v>
      </c>
      <c r="V253" s="51">
        <f>+ADMINST!S58</f>
        <v>0</v>
      </c>
      <c r="W253" s="51">
        <f>+ADMINST!T58</f>
        <v>0</v>
      </c>
      <c r="X253" s="51">
        <f>+ADMINST!U58</f>
        <v>0</v>
      </c>
      <c r="Y253" s="51">
        <f>+ADMINST!V58</f>
        <v>0</v>
      </c>
      <c r="Z253" s="51">
        <f>+ADMINST!W58</f>
        <v>0</v>
      </c>
      <c r="AA253" s="51">
        <f>+ADMINST!X58</f>
        <v>0</v>
      </c>
      <c r="AB253" s="52">
        <f t="shared" si="134"/>
        <v>0</v>
      </c>
      <c r="AC253" s="680"/>
      <c r="AD253" s="684"/>
      <c r="AE253" s="687"/>
      <c r="AF253" s="687"/>
      <c r="AG253" s="2"/>
    </row>
    <row r="254" spans="1:33" ht="15.75" customHeight="1">
      <c r="A254" s="688"/>
      <c r="B254" s="688"/>
      <c r="C254" s="680"/>
      <c r="D254" s="688"/>
      <c r="E254" s="688"/>
      <c r="F254" s="688"/>
      <c r="G254" s="688"/>
      <c r="H254" s="688"/>
      <c r="I254" s="688"/>
      <c r="J254" s="688"/>
      <c r="K254" s="688"/>
      <c r="L254" s="688"/>
      <c r="M254" s="688"/>
      <c r="N254" s="688"/>
      <c r="O254" s="46" t="s">
        <v>79</v>
      </c>
      <c r="P254" s="53">
        <f t="shared" ref="P254:AB254" si="135">IF(OR(P252=0,P253=0),0,P253/P252)</f>
        <v>0</v>
      </c>
      <c r="Q254" s="53">
        <f t="shared" si="135"/>
        <v>0</v>
      </c>
      <c r="R254" s="53">
        <f t="shared" si="135"/>
        <v>0</v>
      </c>
      <c r="S254" s="53">
        <f t="shared" si="135"/>
        <v>0</v>
      </c>
      <c r="T254" s="53">
        <f t="shared" si="135"/>
        <v>0</v>
      </c>
      <c r="U254" s="53">
        <f t="shared" si="135"/>
        <v>0</v>
      </c>
      <c r="V254" s="53">
        <f t="shared" si="135"/>
        <v>0</v>
      </c>
      <c r="W254" s="53">
        <f t="shared" si="135"/>
        <v>0</v>
      </c>
      <c r="X254" s="53">
        <f t="shared" si="135"/>
        <v>0</v>
      </c>
      <c r="Y254" s="53">
        <f t="shared" si="135"/>
        <v>0</v>
      </c>
      <c r="Z254" s="53">
        <f t="shared" si="135"/>
        <v>0</v>
      </c>
      <c r="AA254" s="53">
        <f t="shared" si="135"/>
        <v>0</v>
      </c>
      <c r="AB254" s="53">
        <f t="shared" si="135"/>
        <v>0</v>
      </c>
      <c r="AC254" s="47"/>
      <c r="AD254" s="46"/>
      <c r="AE254" s="688"/>
      <c r="AF254" s="688"/>
      <c r="AG254" s="2"/>
    </row>
    <row r="255" spans="1:33" ht="15.75" customHeight="1">
      <c r="A255" s="37" t="s">
        <v>8</v>
      </c>
      <c r="B255" s="38" t="s">
        <v>46</v>
      </c>
      <c r="C255" s="38" t="s">
        <v>47</v>
      </c>
      <c r="D255" s="39" t="s">
        <v>10</v>
      </c>
      <c r="E255" s="38" t="s">
        <v>11</v>
      </c>
      <c r="F255" s="38" t="s">
        <v>12</v>
      </c>
      <c r="G255" s="38" t="s">
        <v>13</v>
      </c>
      <c r="H255" s="38" t="s">
        <v>14</v>
      </c>
      <c r="I255" s="38" t="s">
        <v>15</v>
      </c>
      <c r="J255" s="38" t="s">
        <v>16</v>
      </c>
      <c r="K255" s="38" t="s">
        <v>17</v>
      </c>
      <c r="L255" s="38" t="s">
        <v>18</v>
      </c>
      <c r="M255" s="38" t="s">
        <v>19</v>
      </c>
      <c r="N255" s="38" t="s">
        <v>20</v>
      </c>
      <c r="O255" s="38" t="s">
        <v>48</v>
      </c>
      <c r="P255" s="38" t="s">
        <v>49</v>
      </c>
      <c r="Q255" s="41" t="s">
        <v>50</v>
      </c>
      <c r="R255" s="38" t="s">
        <v>51</v>
      </c>
      <c r="S255" s="38" t="s">
        <v>52</v>
      </c>
      <c r="T255" s="38" t="s">
        <v>53</v>
      </c>
      <c r="U255" s="38" t="s">
        <v>54</v>
      </c>
      <c r="V255" s="38" t="s">
        <v>55</v>
      </c>
      <c r="W255" s="38" t="s">
        <v>56</v>
      </c>
      <c r="X255" s="38" t="s">
        <v>57</v>
      </c>
      <c r="Y255" s="38" t="s">
        <v>58</v>
      </c>
      <c r="Z255" s="38" t="s">
        <v>59</v>
      </c>
      <c r="AA255" s="38" t="s">
        <v>60</v>
      </c>
      <c r="AB255" s="38" t="s">
        <v>61</v>
      </c>
      <c r="AC255" s="41" t="s">
        <v>46</v>
      </c>
      <c r="AD255" s="43" t="s">
        <v>62</v>
      </c>
      <c r="AE255" s="43" t="s">
        <v>63</v>
      </c>
      <c r="AF255" s="44" t="s">
        <v>64</v>
      </c>
      <c r="AG255" s="2"/>
    </row>
    <row r="256" spans="1:33" ht="24" customHeight="1">
      <c r="A256" s="700" t="str">
        <f>'G CONTRAC'!C4</f>
        <v>GESTION CONTRACTUAL</v>
      </c>
      <c r="B256" s="698">
        <f>'G CONTRAC'!AA4</f>
        <v>4.4900000000000002E-2</v>
      </c>
      <c r="C256" s="681">
        <v>68</v>
      </c>
      <c r="D256" s="682" t="str">
        <f>'G CONTRAC'!A9</f>
        <v>Procesos de Contratación suscritos y perfeccionados</v>
      </c>
      <c r="E256" s="678" t="str">
        <f>'G CONTRAC'!B9</f>
        <v>2. Plan Anual de Adquisiciones</v>
      </c>
      <c r="F256" s="681" t="str">
        <f>'G CONTRAC'!C9</f>
        <v>Implementar_un_plan_de_modernización_y_fortalecimiento_institucional</v>
      </c>
      <c r="G256" s="681" t="str">
        <f>'G CONTRAC'!D9</f>
        <v>1.8. Implementación  de las políticas de gestión y desempeño institucional (MIPG).</v>
      </c>
      <c r="H256" s="681" t="str">
        <f>'G CONTRAC'!E9</f>
        <v>Direccionamiento_Estratégico_y_Planeación</v>
      </c>
      <c r="I256" s="681" t="str">
        <f>'G CONTRAC'!F9</f>
        <v>2.1. Planeacion Institucional</v>
      </c>
      <c r="J256" s="681" t="str">
        <f>'G CONTRAC'!G9</f>
        <v>Porcentaje</v>
      </c>
      <c r="K256" s="678">
        <f>'G CONTRAC'!H9</f>
        <v>1</v>
      </c>
      <c r="L256" s="681" t="str">
        <f>'G CONTRAC'!I9</f>
        <v>Procesos de  de contratación adelantados</v>
      </c>
      <c r="M256" s="681" t="str">
        <f>'G CONTRAC'!J9</f>
        <v>Proceso</v>
      </c>
      <c r="N256" s="681" t="str">
        <f>'G CONTRAC'!K9</f>
        <v>GIT Contratacion</v>
      </c>
      <c r="O256" s="46" t="s">
        <v>44</v>
      </c>
      <c r="P256" s="47">
        <f>'G CONTRAC'!M9</f>
        <v>9.5000000000000001E-2</v>
      </c>
      <c r="Q256" s="47">
        <f>'G CONTRAC'!N9</f>
        <v>0.14200000000000002</v>
      </c>
      <c r="R256" s="47">
        <f>'G CONTRAC'!O9</f>
        <v>9.5000000000000001E-2</v>
      </c>
      <c r="S256" s="47">
        <f>'G CONTRAC'!P9</f>
        <v>9.5000000000000001E-2</v>
      </c>
      <c r="T256" s="47">
        <f>'G CONTRAC'!Q9</f>
        <v>3.0000000000000002E-2</v>
      </c>
      <c r="U256" s="47">
        <f>'G CONTRAC'!R9</f>
        <v>0.16200000000000001</v>
      </c>
      <c r="V256" s="47">
        <f>'G CONTRAC'!S9</f>
        <v>0.13400000000000001</v>
      </c>
      <c r="W256" s="47">
        <f>'G CONTRAC'!T9</f>
        <v>0.05</v>
      </c>
      <c r="X256" s="47">
        <f>'G CONTRAC'!U9</f>
        <v>5.7000000000000002E-2</v>
      </c>
      <c r="Y256" s="47">
        <f>'G CONTRAC'!V9</f>
        <v>6.4000000000000001E-2</v>
      </c>
      <c r="Z256" s="47">
        <f>'G CONTRAC'!W9</f>
        <v>4.2999999999999997E-2</v>
      </c>
      <c r="AA256" s="47">
        <f>'G CONTRAC'!X9</f>
        <v>3.3000000000000002E-2</v>
      </c>
      <c r="AB256" s="41">
        <f t="shared" ref="AB256:AB257" si="136">SUM(P256:AA256)</f>
        <v>1.0000000000000002</v>
      </c>
      <c r="AC256" s="709">
        <f>'G CONTRAC'!Z9</f>
        <v>0.5</v>
      </c>
      <c r="AD256" s="710">
        <f>IF(OR(AB257=0,AC256=0),0,(AB257/AB256*AC256))</f>
        <v>0</v>
      </c>
      <c r="AE256" s="725">
        <f>+AD256+AD259+AD262</f>
        <v>0</v>
      </c>
      <c r="AF256" s="726">
        <f>AE256*B256</f>
        <v>0</v>
      </c>
      <c r="AG256" s="2"/>
    </row>
    <row r="257" spans="1:33" ht="24" customHeight="1">
      <c r="A257" s="687"/>
      <c r="B257" s="687"/>
      <c r="C257" s="679"/>
      <c r="D257" s="683"/>
      <c r="E257" s="679"/>
      <c r="F257" s="679"/>
      <c r="G257" s="679"/>
      <c r="H257" s="679"/>
      <c r="I257" s="679"/>
      <c r="J257" s="679"/>
      <c r="K257" s="679"/>
      <c r="L257" s="679"/>
      <c r="M257" s="679"/>
      <c r="N257" s="679"/>
      <c r="O257" s="124" t="s">
        <v>45</v>
      </c>
      <c r="P257" s="51">
        <f>'G CONTRAC'!M10</f>
        <v>0</v>
      </c>
      <c r="Q257" s="51">
        <f>'G CONTRAC'!N10</f>
        <v>0</v>
      </c>
      <c r="R257" s="51">
        <f>'G CONTRAC'!O10</f>
        <v>0</v>
      </c>
      <c r="S257" s="51">
        <f>'G CONTRAC'!P10</f>
        <v>0</v>
      </c>
      <c r="T257" s="51">
        <f>'G CONTRAC'!Q10</f>
        <v>0</v>
      </c>
      <c r="U257" s="51">
        <f>'G CONTRAC'!R10</f>
        <v>0</v>
      </c>
      <c r="V257" s="51">
        <f>'G CONTRAC'!S10</f>
        <v>0</v>
      </c>
      <c r="W257" s="51">
        <f>'G CONTRAC'!T10</f>
        <v>0</v>
      </c>
      <c r="X257" s="51">
        <f>'G CONTRAC'!U10</f>
        <v>0</v>
      </c>
      <c r="Y257" s="51">
        <f>'G CONTRAC'!V10</f>
        <v>0</v>
      </c>
      <c r="Z257" s="51">
        <f>'G CONTRAC'!W10</f>
        <v>0</v>
      </c>
      <c r="AA257" s="51">
        <f>'G CONTRAC'!X10</f>
        <v>0</v>
      </c>
      <c r="AB257" s="52">
        <f t="shared" si="136"/>
        <v>0</v>
      </c>
      <c r="AC257" s="680"/>
      <c r="AD257" s="684"/>
      <c r="AE257" s="687"/>
      <c r="AF257" s="687"/>
      <c r="AG257" s="2"/>
    </row>
    <row r="258" spans="1:33" ht="16.5" customHeight="1">
      <c r="A258" s="687"/>
      <c r="B258" s="687"/>
      <c r="C258" s="680"/>
      <c r="D258" s="684"/>
      <c r="E258" s="680"/>
      <c r="F258" s="680"/>
      <c r="G258" s="680"/>
      <c r="H258" s="680"/>
      <c r="I258" s="680"/>
      <c r="J258" s="680"/>
      <c r="K258" s="680"/>
      <c r="L258" s="680"/>
      <c r="M258" s="680"/>
      <c r="N258" s="680"/>
      <c r="O258" s="46" t="s">
        <v>79</v>
      </c>
      <c r="P258" s="53">
        <f t="shared" ref="P258:AB258" si="137">IF(OR(P256=0,P257=0),0,P257/P256)</f>
        <v>0</v>
      </c>
      <c r="Q258" s="53">
        <f t="shared" si="137"/>
        <v>0</v>
      </c>
      <c r="R258" s="53">
        <f t="shared" si="137"/>
        <v>0</v>
      </c>
      <c r="S258" s="53">
        <f t="shared" si="137"/>
        <v>0</v>
      </c>
      <c r="T258" s="53">
        <f t="shared" si="137"/>
        <v>0</v>
      </c>
      <c r="U258" s="53">
        <f t="shared" si="137"/>
        <v>0</v>
      </c>
      <c r="V258" s="53">
        <f t="shared" si="137"/>
        <v>0</v>
      </c>
      <c r="W258" s="53">
        <f t="shared" si="137"/>
        <v>0</v>
      </c>
      <c r="X258" s="53">
        <f t="shared" si="137"/>
        <v>0</v>
      </c>
      <c r="Y258" s="53">
        <f t="shared" si="137"/>
        <v>0</v>
      </c>
      <c r="Z258" s="53">
        <f t="shared" si="137"/>
        <v>0</v>
      </c>
      <c r="AA258" s="53">
        <f t="shared" si="137"/>
        <v>0</v>
      </c>
      <c r="AB258" s="53">
        <f t="shared" si="137"/>
        <v>0</v>
      </c>
      <c r="AC258" s="47"/>
      <c r="AD258" s="46"/>
      <c r="AE258" s="687"/>
      <c r="AF258" s="687"/>
      <c r="AG258" s="2"/>
    </row>
    <row r="259" spans="1:33" ht="15" customHeight="1">
      <c r="A259" s="687"/>
      <c r="B259" s="687"/>
      <c r="C259" s="681">
        <v>69</v>
      </c>
      <c r="D259" s="682" t="str">
        <f>'G CONTRAC'!A25</f>
        <v>Bienes de consumo y devolutivos registrados en el sistema</v>
      </c>
      <c r="E259" s="678" t="str">
        <f>'G CONTRAC'!B25</f>
        <v>2. Plan Anual de Adquisiciones</v>
      </c>
      <c r="F259" s="681" t="str">
        <f>'G CONTRAC'!C25</f>
        <v>Implementar_un_plan_de_modernización_y_fortalecimiento_institucional</v>
      </c>
      <c r="G259" s="681" t="str">
        <f>'G CONTRAC'!D25</f>
        <v>1.8. Implementación  de las políticas de gestión y desempeño institucional (MIPG).</v>
      </c>
      <c r="H259" s="681" t="str">
        <f>'G CONTRAC'!E25</f>
        <v>Direccionamiento_Estratégico_y_Planeación</v>
      </c>
      <c r="I259" s="681" t="str">
        <f>'G CONTRAC'!F25</f>
        <v>2.1. Planeacion Institucional</v>
      </c>
      <c r="J259" s="681" t="str">
        <f>'G CONTRAC'!G25</f>
        <v>Porcentaje</v>
      </c>
      <c r="K259" s="678">
        <f>'G CONTRAC'!H25</f>
        <v>1</v>
      </c>
      <c r="L259" s="681" t="str">
        <f>'G CONTRAC'!I25</f>
        <v>Porcentaje de bienes de consumo y devolutivos registrados en el sistema</v>
      </c>
      <c r="M259" s="681" t="str">
        <f>'G CONTRAC'!J25</f>
        <v>Eficacia</v>
      </c>
      <c r="N259" s="681" t="str">
        <f>'G CONTRAC'!K25</f>
        <v>GIT Contratacion</v>
      </c>
      <c r="O259" s="46" t="s">
        <v>44</v>
      </c>
      <c r="P259" s="47">
        <f>'G CONTRAC'!M25</f>
        <v>1.6E-2</v>
      </c>
      <c r="Q259" s="47">
        <f>'G CONTRAC'!N25</f>
        <v>5.1999999999999998E-2</v>
      </c>
      <c r="R259" s="47">
        <f>'G CONTRAC'!O25</f>
        <v>5.1999999999999998E-2</v>
      </c>
      <c r="S259" s="47">
        <f>'G CONTRAC'!P25</f>
        <v>8.6000000000000007E-2</v>
      </c>
      <c r="T259" s="47">
        <f>'G CONTRAC'!Q25</f>
        <v>0.122</v>
      </c>
      <c r="U259" s="47">
        <f>'G CONTRAC'!R25</f>
        <v>0.122</v>
      </c>
      <c r="V259" s="47">
        <f>'G CONTRAC'!S25</f>
        <v>0.122</v>
      </c>
      <c r="W259" s="47">
        <f>'G CONTRAC'!T25</f>
        <v>0.122</v>
      </c>
      <c r="X259" s="47">
        <f>'G CONTRAC'!U25</f>
        <v>0.122</v>
      </c>
      <c r="Y259" s="47">
        <f>'G CONTRAC'!V25</f>
        <v>7.2000000000000008E-2</v>
      </c>
      <c r="Z259" s="47">
        <f>'G CONTRAC'!W25</f>
        <v>5.6000000000000001E-2</v>
      </c>
      <c r="AA259" s="47">
        <f>'G CONTRAC'!X25</f>
        <v>5.6000000000000001E-2</v>
      </c>
      <c r="AB259" s="41">
        <f t="shared" ref="AB259:AB260" si="138">SUM(P259:AA259)</f>
        <v>1.0000000000000002</v>
      </c>
      <c r="AC259" s="709">
        <f>'G CONTRAC'!Z25</f>
        <v>0.15</v>
      </c>
      <c r="AD259" s="710">
        <f>IF(OR(AB260=0,AC259=0),0,(AB260/AB259*AC259))</f>
        <v>0</v>
      </c>
      <c r="AE259" s="687"/>
      <c r="AF259" s="687"/>
      <c r="AG259" s="2"/>
    </row>
    <row r="260" spans="1:33" ht="15" customHeight="1">
      <c r="A260" s="687"/>
      <c r="B260" s="687"/>
      <c r="C260" s="679"/>
      <c r="D260" s="683"/>
      <c r="E260" s="679"/>
      <c r="F260" s="679"/>
      <c r="G260" s="679"/>
      <c r="H260" s="679"/>
      <c r="I260" s="679"/>
      <c r="J260" s="679"/>
      <c r="K260" s="679"/>
      <c r="L260" s="679"/>
      <c r="M260" s="679"/>
      <c r="N260" s="679"/>
      <c r="O260" s="124" t="s">
        <v>45</v>
      </c>
      <c r="P260" s="51">
        <f>'G CONTRAC'!M26</f>
        <v>0</v>
      </c>
      <c r="Q260" s="51">
        <f>'G CONTRAC'!N26</f>
        <v>0</v>
      </c>
      <c r="R260" s="51">
        <f>'G CONTRAC'!O26</f>
        <v>0</v>
      </c>
      <c r="S260" s="51">
        <f>'G CONTRAC'!P26</f>
        <v>0</v>
      </c>
      <c r="T260" s="51">
        <f>'G CONTRAC'!Q26</f>
        <v>0</v>
      </c>
      <c r="U260" s="51">
        <f>'G CONTRAC'!R26</f>
        <v>0</v>
      </c>
      <c r="V260" s="51">
        <f>'G CONTRAC'!S26</f>
        <v>0</v>
      </c>
      <c r="W260" s="51">
        <f>'G CONTRAC'!T26</f>
        <v>0</v>
      </c>
      <c r="X260" s="51">
        <f>'G CONTRAC'!U26</f>
        <v>0</v>
      </c>
      <c r="Y260" s="51">
        <f>'G CONTRAC'!V26</f>
        <v>0</v>
      </c>
      <c r="Z260" s="51">
        <f>'G CONTRAC'!W26</f>
        <v>0</v>
      </c>
      <c r="AA260" s="51">
        <f>'G CONTRAC'!X26</f>
        <v>0</v>
      </c>
      <c r="AB260" s="52">
        <f t="shared" si="138"/>
        <v>0</v>
      </c>
      <c r="AC260" s="680"/>
      <c r="AD260" s="684"/>
      <c r="AE260" s="687"/>
      <c r="AF260" s="687"/>
      <c r="AG260" s="2"/>
    </row>
    <row r="261" spans="1:33" ht="15" customHeight="1">
      <c r="A261" s="687"/>
      <c r="B261" s="687"/>
      <c r="C261" s="680"/>
      <c r="D261" s="684"/>
      <c r="E261" s="680"/>
      <c r="F261" s="680"/>
      <c r="G261" s="680"/>
      <c r="H261" s="680"/>
      <c r="I261" s="680"/>
      <c r="J261" s="680"/>
      <c r="K261" s="680"/>
      <c r="L261" s="680"/>
      <c r="M261" s="680"/>
      <c r="N261" s="680"/>
      <c r="O261" s="46" t="s">
        <v>79</v>
      </c>
      <c r="P261" s="53">
        <f t="shared" ref="P261:AB261" si="139">IF(OR(P259=0,P260=0),0,P260/P259)</f>
        <v>0</v>
      </c>
      <c r="Q261" s="53">
        <f t="shared" si="139"/>
        <v>0</v>
      </c>
      <c r="R261" s="53">
        <f t="shared" si="139"/>
        <v>0</v>
      </c>
      <c r="S261" s="53">
        <f t="shared" si="139"/>
        <v>0</v>
      </c>
      <c r="T261" s="53">
        <f t="shared" si="139"/>
        <v>0</v>
      </c>
      <c r="U261" s="53">
        <f t="shared" si="139"/>
        <v>0</v>
      </c>
      <c r="V261" s="53">
        <f t="shared" si="139"/>
        <v>0</v>
      </c>
      <c r="W261" s="53">
        <f t="shared" si="139"/>
        <v>0</v>
      </c>
      <c r="X261" s="53">
        <f t="shared" si="139"/>
        <v>0</v>
      </c>
      <c r="Y261" s="53">
        <f t="shared" si="139"/>
        <v>0</v>
      </c>
      <c r="Z261" s="53">
        <f t="shared" si="139"/>
        <v>0</v>
      </c>
      <c r="AA261" s="53">
        <f t="shared" si="139"/>
        <v>0</v>
      </c>
      <c r="AB261" s="53">
        <f t="shared" si="139"/>
        <v>0</v>
      </c>
      <c r="AC261" s="47"/>
      <c r="AD261" s="46"/>
      <c r="AE261" s="687"/>
      <c r="AF261" s="687"/>
      <c r="AG261" s="2"/>
    </row>
    <row r="262" spans="1:33" ht="20.25" customHeight="1">
      <c r="A262" s="687"/>
      <c r="B262" s="687"/>
      <c r="C262" s="681">
        <v>70</v>
      </c>
      <c r="D262" s="682" t="str">
        <f>'G CONTRAC'!A41</f>
        <v>Manuales de Contratación y supervisión actualizados</v>
      </c>
      <c r="E262" s="678" t="str">
        <f>'G CONTRAC'!B41</f>
        <v>2. Plan Anual de Adquisiciones</v>
      </c>
      <c r="F262" s="681" t="str">
        <f>'G CONTRAC'!C41</f>
        <v>Implementar_un_plan_de_modernización_y_fortalecimiento_institucional</v>
      </c>
      <c r="G262" s="681" t="str">
        <f>'G CONTRAC'!D41</f>
        <v>1.8. Implementación  de las políticas de gestión y desempeño institucional (MIPG).</v>
      </c>
      <c r="H262" s="681" t="str">
        <f>'G CONTRAC'!E41</f>
        <v>Direccionamiento_Estratégico_y_Planeación</v>
      </c>
      <c r="I262" s="681" t="str">
        <f>'G CONTRAC'!F41</f>
        <v>2.1. Planeacion Institucional</v>
      </c>
      <c r="J262" s="681" t="str">
        <f>'G CONTRAC'!G41</f>
        <v>numero</v>
      </c>
      <c r="K262" s="681">
        <f>'G CONTRAC'!H41</f>
        <v>2</v>
      </c>
      <c r="L262" s="681" t="str">
        <f>'G CONTRAC'!I41</f>
        <v>manuales de contratación actualizados</v>
      </c>
      <c r="M262" s="681" t="str">
        <f>'G CONTRAC'!J41</f>
        <v>Eficacia</v>
      </c>
      <c r="N262" s="681" t="str">
        <f>'G CONTRAC'!K41</f>
        <v>GIT Contratacion</v>
      </c>
      <c r="O262" s="46" t="s">
        <v>44</v>
      </c>
      <c r="P262" s="47">
        <f>'G CONTRAC'!M41</f>
        <v>0</v>
      </c>
      <c r="Q262" s="47">
        <f>'G CONTRAC'!N41</f>
        <v>0</v>
      </c>
      <c r="R262" s="47">
        <f>'G CONTRAC'!O41</f>
        <v>0</v>
      </c>
      <c r="S262" s="47">
        <f>'G CONTRAC'!P41</f>
        <v>0.3</v>
      </c>
      <c r="T262" s="47">
        <f>'G CONTRAC'!Q41</f>
        <v>0.3</v>
      </c>
      <c r="U262" s="47">
        <f>'G CONTRAC'!R41</f>
        <v>0.2</v>
      </c>
      <c r="V262" s="47">
        <f>'G CONTRAC'!S41</f>
        <v>0.2</v>
      </c>
      <c r="W262" s="47">
        <f>'G CONTRAC'!T41</f>
        <v>0</v>
      </c>
      <c r="X262" s="47">
        <f>'G CONTRAC'!U41</f>
        <v>0</v>
      </c>
      <c r="Y262" s="47">
        <f>'G CONTRAC'!V41</f>
        <v>0</v>
      </c>
      <c r="Z262" s="47">
        <f>'G CONTRAC'!W41</f>
        <v>0</v>
      </c>
      <c r="AA262" s="47">
        <f>'G CONTRAC'!X41</f>
        <v>0</v>
      </c>
      <c r="AB262" s="41">
        <f t="shared" ref="AB262:AB263" si="140">SUM(P262:AA262)</f>
        <v>1</v>
      </c>
      <c r="AC262" s="709">
        <f>'G CONTRAC'!Z41</f>
        <v>0.25</v>
      </c>
      <c r="AD262" s="710">
        <f>IF(OR(AB263=0,AC262=0),0,(AB263/AB262*AC262))</f>
        <v>0</v>
      </c>
      <c r="AE262" s="687"/>
      <c r="AF262" s="687"/>
      <c r="AG262" s="2"/>
    </row>
    <row r="263" spans="1:33" ht="20.25" customHeight="1">
      <c r="A263" s="687"/>
      <c r="B263" s="687"/>
      <c r="C263" s="679"/>
      <c r="D263" s="683"/>
      <c r="E263" s="679"/>
      <c r="F263" s="679"/>
      <c r="G263" s="679"/>
      <c r="H263" s="679"/>
      <c r="I263" s="679"/>
      <c r="J263" s="679"/>
      <c r="K263" s="679"/>
      <c r="L263" s="679"/>
      <c r="M263" s="679"/>
      <c r="N263" s="679"/>
      <c r="O263" s="124" t="s">
        <v>45</v>
      </c>
      <c r="P263" s="51">
        <f>'G CONTRAC'!M42</f>
        <v>0</v>
      </c>
      <c r="Q263" s="51">
        <f>'G CONTRAC'!N42</f>
        <v>0</v>
      </c>
      <c r="R263" s="51">
        <f>'G CONTRAC'!O42</f>
        <v>0</v>
      </c>
      <c r="S263" s="51">
        <f>'G CONTRAC'!P42</f>
        <v>0</v>
      </c>
      <c r="T263" s="51">
        <f>'G CONTRAC'!Q42</f>
        <v>0</v>
      </c>
      <c r="U263" s="51">
        <f>'G CONTRAC'!R42</f>
        <v>0</v>
      </c>
      <c r="V263" s="51">
        <f>'G CONTRAC'!S42</f>
        <v>0</v>
      </c>
      <c r="W263" s="51">
        <f>'G CONTRAC'!T42</f>
        <v>0</v>
      </c>
      <c r="X263" s="51">
        <f>'G CONTRAC'!U42</f>
        <v>0</v>
      </c>
      <c r="Y263" s="51">
        <f>'G CONTRAC'!V42</f>
        <v>0</v>
      </c>
      <c r="Z263" s="51">
        <f>'G CONTRAC'!W42</f>
        <v>0</v>
      </c>
      <c r="AA263" s="51">
        <f>'G CONTRAC'!X42</f>
        <v>0</v>
      </c>
      <c r="AB263" s="52">
        <f t="shared" si="140"/>
        <v>0</v>
      </c>
      <c r="AC263" s="680"/>
      <c r="AD263" s="684"/>
      <c r="AE263" s="687"/>
      <c r="AF263" s="687"/>
      <c r="AG263" s="2"/>
    </row>
    <row r="264" spans="1:33" ht="16.5" customHeight="1">
      <c r="A264" s="687"/>
      <c r="B264" s="687"/>
      <c r="C264" s="680"/>
      <c r="D264" s="684"/>
      <c r="E264" s="680"/>
      <c r="F264" s="680"/>
      <c r="G264" s="680"/>
      <c r="H264" s="680"/>
      <c r="I264" s="680"/>
      <c r="J264" s="680"/>
      <c r="K264" s="680"/>
      <c r="L264" s="680"/>
      <c r="M264" s="680"/>
      <c r="N264" s="680"/>
      <c r="O264" s="46" t="s">
        <v>79</v>
      </c>
      <c r="P264" s="53">
        <f t="shared" ref="P264:AB264" si="141">IF(OR(P262=0,P263=0),0,P263/P262)</f>
        <v>0</v>
      </c>
      <c r="Q264" s="53">
        <f t="shared" si="141"/>
        <v>0</v>
      </c>
      <c r="R264" s="53">
        <f t="shared" si="141"/>
        <v>0</v>
      </c>
      <c r="S264" s="53">
        <f t="shared" si="141"/>
        <v>0</v>
      </c>
      <c r="T264" s="53">
        <f t="shared" si="141"/>
        <v>0</v>
      </c>
      <c r="U264" s="53">
        <f t="shared" si="141"/>
        <v>0</v>
      </c>
      <c r="V264" s="53">
        <f t="shared" si="141"/>
        <v>0</v>
      </c>
      <c r="W264" s="53">
        <f t="shared" si="141"/>
        <v>0</v>
      </c>
      <c r="X264" s="53">
        <f t="shared" si="141"/>
        <v>0</v>
      </c>
      <c r="Y264" s="53">
        <f t="shared" si="141"/>
        <v>0</v>
      </c>
      <c r="Z264" s="53">
        <f t="shared" si="141"/>
        <v>0</v>
      </c>
      <c r="AA264" s="53">
        <f t="shared" si="141"/>
        <v>0</v>
      </c>
      <c r="AB264" s="53">
        <f t="shared" si="141"/>
        <v>0</v>
      </c>
      <c r="AC264" s="47"/>
      <c r="AD264" s="46"/>
      <c r="AE264" s="687"/>
      <c r="AF264" s="687"/>
      <c r="AG264" s="2"/>
    </row>
    <row r="265" spans="1:33" ht="16.5" customHeight="1">
      <c r="A265" s="687"/>
      <c r="B265" s="687"/>
      <c r="C265" s="681">
        <v>71</v>
      </c>
      <c r="D265" s="682" t="str">
        <f>+'G CONTRAC'!A57</f>
        <v>Formatos de contratación y supervisón actualizados</v>
      </c>
      <c r="E265" s="694" t="str">
        <f>+'G CONTRAC'!B57</f>
        <v>2. Plan Anual de Adquisiciones</v>
      </c>
      <c r="F265" s="686" t="str">
        <f>+'G CONTRAC'!C57</f>
        <v>Implementar_un_plan_de_modernización_y_fortalecimiento_institucional</v>
      </c>
      <c r="G265" s="686" t="str">
        <f>+'G CONTRAC'!D57</f>
        <v>1.8. Implementación  de las políticas de gestión y desempeño institucional (MIPG).</v>
      </c>
      <c r="H265" s="686" t="str">
        <f>+'G CONTRAC'!E57</f>
        <v>Direccionamiento_Estratégico_y_Planeación</v>
      </c>
      <c r="I265" s="686" t="str">
        <f>+'G CONTRAC'!F57</f>
        <v>2.1. Planeacion Institucional</v>
      </c>
      <c r="J265" s="686" t="str">
        <f>+'G CONTRAC'!G57</f>
        <v>numero</v>
      </c>
      <c r="K265" s="686">
        <f>+'G CONTRAC'!H57</f>
        <v>2</v>
      </c>
      <c r="L265" s="686" t="str">
        <f>+'G CONTRAC'!I57</f>
        <v>formatos actualizados</v>
      </c>
      <c r="M265" s="686" t="str">
        <f>+'G CONTRAC'!J57</f>
        <v>Eficacia</v>
      </c>
      <c r="N265" s="686" t="str">
        <f>+'G CONTRAC'!K57</f>
        <v>GIT Contratacion</v>
      </c>
      <c r="O265" s="46" t="s">
        <v>44</v>
      </c>
      <c r="P265" s="47">
        <f>+'G CONTRAC'!M57</f>
        <v>0</v>
      </c>
      <c r="Q265" s="47">
        <f>+'G CONTRAC'!N57</f>
        <v>0</v>
      </c>
      <c r="R265" s="47">
        <f>+'G CONTRAC'!O57</f>
        <v>0</v>
      </c>
      <c r="S265" s="47">
        <f>+'G CONTRAC'!P57</f>
        <v>0.3</v>
      </c>
      <c r="T265" s="47">
        <f>+'G CONTRAC'!Q57</f>
        <v>0.3</v>
      </c>
      <c r="U265" s="47">
        <f>+'G CONTRAC'!R57</f>
        <v>0.2</v>
      </c>
      <c r="V265" s="47">
        <f>+'G CONTRAC'!S57</f>
        <v>0.2</v>
      </c>
      <c r="W265" s="47">
        <f>+'G CONTRAC'!T57</f>
        <v>0</v>
      </c>
      <c r="X265" s="47">
        <f>+'G CONTRAC'!U57</f>
        <v>0</v>
      </c>
      <c r="Y265" s="47">
        <f>+'G CONTRAC'!V57</f>
        <v>0</v>
      </c>
      <c r="Z265" s="47">
        <f>+'G CONTRAC'!W57</f>
        <v>0</v>
      </c>
      <c r="AA265" s="47">
        <f>+'G CONTRAC'!X57</f>
        <v>0</v>
      </c>
      <c r="AB265" s="41">
        <f t="shared" ref="AB265:AB266" si="142">SUM(P265:AA265)</f>
        <v>1</v>
      </c>
      <c r="AC265" s="709">
        <f>+'G CONTRAC'!Z57</f>
        <v>0.05</v>
      </c>
      <c r="AD265" s="710">
        <f>IF(OR(AB266=0,AC265=0),0,(AB266/AB265*AC265))</f>
        <v>0</v>
      </c>
      <c r="AE265" s="687"/>
      <c r="AF265" s="687"/>
      <c r="AG265" s="2"/>
    </row>
    <row r="266" spans="1:33" ht="16.5" customHeight="1">
      <c r="A266" s="687"/>
      <c r="B266" s="687"/>
      <c r="C266" s="679"/>
      <c r="D266" s="683"/>
      <c r="E266" s="687"/>
      <c r="F266" s="687"/>
      <c r="G266" s="687"/>
      <c r="H266" s="687"/>
      <c r="I266" s="687"/>
      <c r="J266" s="687"/>
      <c r="K266" s="687"/>
      <c r="L266" s="687"/>
      <c r="M266" s="687"/>
      <c r="N266" s="687"/>
      <c r="O266" s="124" t="s">
        <v>45</v>
      </c>
      <c r="P266" s="51">
        <f>+'G CONTRAC'!M58</f>
        <v>0</v>
      </c>
      <c r="Q266" s="51">
        <f>+'G CONTRAC'!N58</f>
        <v>0</v>
      </c>
      <c r="R266" s="51">
        <f>+'G CONTRAC'!O58</f>
        <v>0</v>
      </c>
      <c r="S266" s="51">
        <f>+'G CONTRAC'!P58</f>
        <v>0</v>
      </c>
      <c r="T266" s="51">
        <f>+'G CONTRAC'!Q58</f>
        <v>0</v>
      </c>
      <c r="U266" s="51">
        <f>+'G CONTRAC'!R58</f>
        <v>0</v>
      </c>
      <c r="V266" s="51">
        <f>+'G CONTRAC'!S58</f>
        <v>0</v>
      </c>
      <c r="W266" s="51">
        <f>+'G CONTRAC'!T58</f>
        <v>0</v>
      </c>
      <c r="X266" s="51">
        <f>+'G CONTRAC'!U58</f>
        <v>0</v>
      </c>
      <c r="Y266" s="51">
        <f>+'G CONTRAC'!V58</f>
        <v>0</v>
      </c>
      <c r="Z266" s="51">
        <f>+'G CONTRAC'!W58</f>
        <v>0</v>
      </c>
      <c r="AA266" s="51">
        <f>+'G CONTRAC'!X58</f>
        <v>0</v>
      </c>
      <c r="AB266" s="52">
        <f t="shared" si="142"/>
        <v>0</v>
      </c>
      <c r="AC266" s="680"/>
      <c r="AD266" s="684"/>
      <c r="AE266" s="687"/>
      <c r="AF266" s="687"/>
      <c r="AG266" s="2"/>
    </row>
    <row r="267" spans="1:33" ht="16.5" customHeight="1">
      <c r="A267" s="687"/>
      <c r="B267" s="687"/>
      <c r="C267" s="680"/>
      <c r="D267" s="684"/>
      <c r="E267" s="688"/>
      <c r="F267" s="688"/>
      <c r="G267" s="688"/>
      <c r="H267" s="688"/>
      <c r="I267" s="688"/>
      <c r="J267" s="688"/>
      <c r="K267" s="688"/>
      <c r="L267" s="688"/>
      <c r="M267" s="688"/>
      <c r="N267" s="688"/>
      <c r="O267" s="46" t="s">
        <v>79</v>
      </c>
      <c r="P267" s="53">
        <f t="shared" ref="P267:AB267" si="143">IF(OR(P265=0,P266=0),0,P266/P265)</f>
        <v>0</v>
      </c>
      <c r="Q267" s="53">
        <f t="shared" si="143"/>
        <v>0</v>
      </c>
      <c r="R267" s="53">
        <f t="shared" si="143"/>
        <v>0</v>
      </c>
      <c r="S267" s="53">
        <f t="shared" si="143"/>
        <v>0</v>
      </c>
      <c r="T267" s="53">
        <f t="shared" si="143"/>
        <v>0</v>
      </c>
      <c r="U267" s="53">
        <f t="shared" si="143"/>
        <v>0</v>
      </c>
      <c r="V267" s="53">
        <f t="shared" si="143"/>
        <v>0</v>
      </c>
      <c r="W267" s="53">
        <f t="shared" si="143"/>
        <v>0</v>
      </c>
      <c r="X267" s="53">
        <f t="shared" si="143"/>
        <v>0</v>
      </c>
      <c r="Y267" s="53">
        <f t="shared" si="143"/>
        <v>0</v>
      </c>
      <c r="Z267" s="53">
        <f t="shared" si="143"/>
        <v>0</v>
      </c>
      <c r="AA267" s="53">
        <f t="shared" si="143"/>
        <v>0</v>
      </c>
      <c r="AB267" s="53">
        <f t="shared" si="143"/>
        <v>0</v>
      </c>
      <c r="AC267" s="47"/>
      <c r="AD267" s="46"/>
      <c r="AE267" s="687"/>
      <c r="AF267" s="687"/>
      <c r="AG267" s="2"/>
    </row>
    <row r="268" spans="1:33" ht="16.5" customHeight="1">
      <c r="A268" s="687"/>
      <c r="B268" s="687"/>
      <c r="C268" s="681">
        <v>72</v>
      </c>
      <c r="D268" s="682" t="str">
        <f>+'G CONTRAC'!A73</f>
        <v xml:space="preserve">Socializaciones y sensibilizaciones en temas en contratación y supervisión </v>
      </c>
      <c r="E268" s="678" t="str">
        <f>+'G CONTRAC'!B73</f>
        <v>2. Plan Anual de Adquisiciones</v>
      </c>
      <c r="F268" s="681" t="str">
        <f>+'G CONTRAC'!C73</f>
        <v>Implementar_un_plan_de_modernización_y_fortalecimiento_institucional</v>
      </c>
      <c r="G268" s="681" t="str">
        <f>+'G CONTRAC'!D73</f>
        <v>1.8. Implementación  de las políticas de gestión y desempeño institucional (MIPG).</v>
      </c>
      <c r="H268" s="681" t="str">
        <f>+'G CONTRAC'!E73</f>
        <v>Direccionamiento_Estratégico_y_Planeación</v>
      </c>
      <c r="I268" s="681" t="str">
        <f>+'G CONTRAC'!F73</f>
        <v>2.1. Planeacion Institucional</v>
      </c>
      <c r="J268" s="681" t="str">
        <f>+'G CONTRAC'!G73</f>
        <v>numero</v>
      </c>
      <c r="K268" s="681">
        <f>+'G CONTRAC'!H73</f>
        <v>5</v>
      </c>
      <c r="L268" s="681" t="str">
        <f>+'G CONTRAC'!I73</f>
        <v>Actividades de socialización y sensibilizaciones realizadas</v>
      </c>
      <c r="M268" s="681" t="str">
        <f>+'G CONTRAC'!J73</f>
        <v>Eficacia</v>
      </c>
      <c r="N268" s="681" t="str">
        <f>+'G CONTRAC'!K73</f>
        <v>GIT Contratacion</v>
      </c>
      <c r="O268" s="46" t="s">
        <v>44</v>
      </c>
      <c r="P268" s="47">
        <f>+'G CONTRAC'!M73</f>
        <v>0</v>
      </c>
      <c r="Q268" s="47">
        <f>+'G CONTRAC'!N73</f>
        <v>0</v>
      </c>
      <c r="R268" s="47">
        <f>+'G CONTRAC'!O73</f>
        <v>0.05</v>
      </c>
      <c r="S268" s="47">
        <f>+'G CONTRAC'!P73</f>
        <v>0.1</v>
      </c>
      <c r="T268" s="47">
        <f>+'G CONTRAC'!Q73</f>
        <v>0.1</v>
      </c>
      <c r="U268" s="47">
        <f>+'G CONTRAC'!R73</f>
        <v>0.15000000000000002</v>
      </c>
      <c r="V268" s="47">
        <f>+'G CONTRAC'!S73</f>
        <v>0.2</v>
      </c>
      <c r="W268" s="47">
        <f>+'G CONTRAC'!T73</f>
        <v>0.1</v>
      </c>
      <c r="X268" s="47">
        <f>+'G CONTRAC'!U73</f>
        <v>0.2</v>
      </c>
      <c r="Y268" s="47">
        <f>+'G CONTRAC'!V73</f>
        <v>0.1</v>
      </c>
      <c r="Z268" s="47">
        <f>+'G CONTRAC'!W73</f>
        <v>0</v>
      </c>
      <c r="AA268" s="47">
        <f>+'G CONTRAC'!X73</f>
        <v>0</v>
      </c>
      <c r="AB268" s="41">
        <f t="shared" ref="AB268:AB269" si="144">SUM(P268:AA268)</f>
        <v>1.0000000000000002</v>
      </c>
      <c r="AC268" s="709">
        <f>+'G CONTRAC'!Z73</f>
        <v>0.05</v>
      </c>
      <c r="AD268" s="710">
        <f>IF(OR(AB269=0,AC268=0),0,(AB269/AB268*AC268))</f>
        <v>0</v>
      </c>
      <c r="AE268" s="687"/>
      <c r="AF268" s="687"/>
      <c r="AG268" s="2"/>
    </row>
    <row r="269" spans="1:33" ht="16.5" customHeight="1">
      <c r="A269" s="687"/>
      <c r="B269" s="687"/>
      <c r="C269" s="679"/>
      <c r="D269" s="683"/>
      <c r="E269" s="679"/>
      <c r="F269" s="679"/>
      <c r="G269" s="679"/>
      <c r="H269" s="679"/>
      <c r="I269" s="679"/>
      <c r="J269" s="679"/>
      <c r="K269" s="679"/>
      <c r="L269" s="679"/>
      <c r="M269" s="679"/>
      <c r="N269" s="679"/>
      <c r="O269" s="124" t="s">
        <v>45</v>
      </c>
      <c r="P269" s="51">
        <f>+'G CONTRAC'!M74</f>
        <v>0</v>
      </c>
      <c r="Q269" s="51">
        <f>+'G CONTRAC'!N74</f>
        <v>0</v>
      </c>
      <c r="R269" s="51">
        <f>+'G CONTRAC'!O74</f>
        <v>0</v>
      </c>
      <c r="S269" s="51">
        <f>+'G CONTRAC'!P74</f>
        <v>0</v>
      </c>
      <c r="T269" s="51">
        <f>+'G CONTRAC'!Q74</f>
        <v>0</v>
      </c>
      <c r="U269" s="51">
        <f>+'G CONTRAC'!R74</f>
        <v>0</v>
      </c>
      <c r="V269" s="51">
        <f>+'G CONTRAC'!S74</f>
        <v>0</v>
      </c>
      <c r="W269" s="51">
        <f>+'G CONTRAC'!T74</f>
        <v>0</v>
      </c>
      <c r="X269" s="51">
        <f>+'G CONTRAC'!U74</f>
        <v>0</v>
      </c>
      <c r="Y269" s="51">
        <f>+'G CONTRAC'!V74</f>
        <v>0</v>
      </c>
      <c r="Z269" s="51">
        <f>+'G CONTRAC'!W74</f>
        <v>0</v>
      </c>
      <c r="AA269" s="51">
        <f>+'G CONTRAC'!X74</f>
        <v>0</v>
      </c>
      <c r="AB269" s="52">
        <f t="shared" si="144"/>
        <v>0</v>
      </c>
      <c r="AC269" s="680"/>
      <c r="AD269" s="684"/>
      <c r="AE269" s="687"/>
      <c r="AF269" s="687"/>
      <c r="AG269" s="2"/>
    </row>
    <row r="270" spans="1:33" ht="16.5" customHeight="1">
      <c r="A270" s="688"/>
      <c r="B270" s="688"/>
      <c r="C270" s="680"/>
      <c r="D270" s="684"/>
      <c r="E270" s="680"/>
      <c r="F270" s="680"/>
      <c r="G270" s="680"/>
      <c r="H270" s="680"/>
      <c r="I270" s="680"/>
      <c r="J270" s="680"/>
      <c r="K270" s="680"/>
      <c r="L270" s="680"/>
      <c r="M270" s="680"/>
      <c r="N270" s="680"/>
      <c r="O270" s="46" t="s">
        <v>79</v>
      </c>
      <c r="P270" s="53">
        <f t="shared" ref="P270:AB270" si="145">IF(OR(P268=0,P269=0),0,P269/P268)</f>
        <v>0</v>
      </c>
      <c r="Q270" s="53">
        <f t="shared" si="145"/>
        <v>0</v>
      </c>
      <c r="R270" s="53">
        <f t="shared" si="145"/>
        <v>0</v>
      </c>
      <c r="S270" s="53">
        <f t="shared" si="145"/>
        <v>0</v>
      </c>
      <c r="T270" s="53">
        <f t="shared" si="145"/>
        <v>0</v>
      </c>
      <c r="U270" s="53">
        <f t="shared" si="145"/>
        <v>0</v>
      </c>
      <c r="V270" s="53">
        <f t="shared" si="145"/>
        <v>0</v>
      </c>
      <c r="W270" s="53">
        <f t="shared" si="145"/>
        <v>0</v>
      </c>
      <c r="X270" s="53">
        <f t="shared" si="145"/>
        <v>0</v>
      </c>
      <c r="Y270" s="53">
        <f t="shared" si="145"/>
        <v>0</v>
      </c>
      <c r="Z270" s="53">
        <f t="shared" si="145"/>
        <v>0</v>
      </c>
      <c r="AA270" s="53">
        <f t="shared" si="145"/>
        <v>0</v>
      </c>
      <c r="AB270" s="53">
        <f t="shared" si="145"/>
        <v>0</v>
      </c>
      <c r="AC270" s="47"/>
      <c r="AD270" s="46"/>
      <c r="AE270" s="688"/>
      <c r="AF270" s="688"/>
      <c r="AG270" s="2"/>
    </row>
    <row r="271" spans="1:33" ht="15.75" customHeight="1">
      <c r="A271" s="37" t="s">
        <v>8</v>
      </c>
      <c r="B271" s="38" t="s">
        <v>46</v>
      </c>
      <c r="C271" s="38" t="s">
        <v>47</v>
      </c>
      <c r="D271" s="39" t="s">
        <v>10</v>
      </c>
      <c r="E271" s="38" t="s">
        <v>11</v>
      </c>
      <c r="F271" s="38" t="s">
        <v>12</v>
      </c>
      <c r="G271" s="38" t="s">
        <v>13</v>
      </c>
      <c r="H271" s="38" t="s">
        <v>14</v>
      </c>
      <c r="I271" s="38" t="s">
        <v>15</v>
      </c>
      <c r="J271" s="38" t="s">
        <v>16</v>
      </c>
      <c r="K271" s="38" t="s">
        <v>17</v>
      </c>
      <c r="L271" s="38" t="s">
        <v>18</v>
      </c>
      <c r="M271" s="38" t="s">
        <v>19</v>
      </c>
      <c r="N271" s="38" t="s">
        <v>20</v>
      </c>
      <c r="O271" s="38" t="s">
        <v>48</v>
      </c>
      <c r="P271" s="38" t="s">
        <v>49</v>
      </c>
      <c r="Q271" s="41" t="s">
        <v>50</v>
      </c>
      <c r="R271" s="38" t="s">
        <v>51</v>
      </c>
      <c r="S271" s="38" t="s">
        <v>52</v>
      </c>
      <c r="T271" s="38" t="s">
        <v>53</v>
      </c>
      <c r="U271" s="38" t="s">
        <v>54</v>
      </c>
      <c r="V271" s="38" t="s">
        <v>55</v>
      </c>
      <c r="W271" s="38" t="s">
        <v>56</v>
      </c>
      <c r="X271" s="38" t="s">
        <v>57</v>
      </c>
      <c r="Y271" s="38" t="s">
        <v>58</v>
      </c>
      <c r="Z271" s="38" t="s">
        <v>59</v>
      </c>
      <c r="AA271" s="38" t="s">
        <v>60</v>
      </c>
      <c r="AB271" s="38" t="s">
        <v>61</v>
      </c>
      <c r="AC271" s="41" t="s">
        <v>46</v>
      </c>
      <c r="AD271" s="43" t="s">
        <v>62</v>
      </c>
      <c r="AE271" s="43" t="s">
        <v>63</v>
      </c>
      <c r="AF271" s="44" t="s">
        <v>64</v>
      </c>
      <c r="AG271" s="2"/>
    </row>
    <row r="272" spans="1:33" ht="15.75" customHeight="1">
      <c r="A272" s="692" t="str">
        <f>JURIDICA!C4</f>
        <v>GESTIÓN JURÍDICA</v>
      </c>
      <c r="B272" s="685">
        <f>JURIDICA!AA4</f>
        <v>4.9399999999999999E-2</v>
      </c>
      <c r="C272" s="681">
        <v>73</v>
      </c>
      <c r="D272" s="682" t="str">
        <f>JURIDICA!A9</f>
        <v xml:space="preserve">Documentos de Lineamientos  Juridicos </v>
      </c>
      <c r="E272" s="699" t="str">
        <f>JURIDICA!B9</f>
        <v>9. Plan Anticorrupción y de Atención al Ciudadano</v>
      </c>
      <c r="F272" s="701" t="str">
        <f>JURIDICA!C9</f>
        <v>Implementar un plan de modernización y fortalecimiento institucional</v>
      </c>
      <c r="G272" s="701" t="str">
        <f>JURIDICA!D9</f>
        <v>1.8. Implementación  de las políticas de gestión y desempeño institucional (MIPG).</v>
      </c>
      <c r="H272" s="701" t="str">
        <f>JURIDICA!E9</f>
        <v>Gestión con Valores para Resultados</v>
      </c>
      <c r="I272" s="701" t="str">
        <f>JURIDICA!F9</f>
        <v>3.13. Defensa jurídica</v>
      </c>
      <c r="J272" s="701" t="str">
        <f>JURIDICA!G9</f>
        <v>Porcentaje</v>
      </c>
      <c r="K272" s="699">
        <f>JURIDICA!H9</f>
        <v>1</v>
      </c>
      <c r="L272" s="701" t="str">
        <f>JURIDICA!I9</f>
        <v>(Número) Porcentaje de documentosde lineamientos jurídicos formulados</v>
      </c>
      <c r="M272" s="701" t="str">
        <f>JURIDICA!J9</f>
        <v>Eficacia</v>
      </c>
      <c r="N272" s="701" t="str">
        <f>JURIDICA!K9</f>
        <v>Oficina Asesora Jurídica</v>
      </c>
      <c r="O272" s="46" t="s">
        <v>44</v>
      </c>
      <c r="P272" s="47">
        <f>JURIDICA!M9</f>
        <v>0</v>
      </c>
      <c r="Q272" s="47">
        <f>JURIDICA!N9</f>
        <v>0</v>
      </c>
      <c r="R272" s="47">
        <f>JURIDICA!O9</f>
        <v>0</v>
      </c>
      <c r="S272" s="47">
        <f>JURIDICA!P9</f>
        <v>0</v>
      </c>
      <c r="T272" s="47">
        <f>JURIDICA!Q9</f>
        <v>0</v>
      </c>
      <c r="U272" s="47">
        <f>JURIDICA!R9</f>
        <v>0.3</v>
      </c>
      <c r="V272" s="47">
        <f>JURIDICA!S9</f>
        <v>0</v>
      </c>
      <c r="W272" s="47">
        <f>JURIDICA!T9</f>
        <v>0</v>
      </c>
      <c r="X272" s="47">
        <f>JURIDICA!U9</f>
        <v>0.5</v>
      </c>
      <c r="Y272" s="47">
        <f>JURIDICA!V9</f>
        <v>0</v>
      </c>
      <c r="Z272" s="47">
        <f>JURIDICA!W9</f>
        <v>0</v>
      </c>
      <c r="AA272" s="47">
        <f>JURIDICA!X9</f>
        <v>0.2</v>
      </c>
      <c r="AB272" s="41">
        <f t="shared" ref="AB272:AB273" si="146">SUM(P272:AA272)</f>
        <v>1</v>
      </c>
      <c r="AC272" s="709">
        <f>JURIDICA!Z9</f>
        <v>0.4</v>
      </c>
      <c r="AD272" s="710">
        <f>IF(OR(AB273=0,AC272=0),0,(AB273/AB272*AC272))</f>
        <v>0</v>
      </c>
      <c r="AE272" s="711">
        <f>+AD272+AD275</f>
        <v>0</v>
      </c>
      <c r="AF272" s="712">
        <f>AE272*B272</f>
        <v>0</v>
      </c>
      <c r="AG272" s="2"/>
    </row>
    <row r="273" spans="1:33" ht="15.75" customHeight="1">
      <c r="A273" s="687"/>
      <c r="B273" s="679"/>
      <c r="C273" s="679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124" t="s">
        <v>45</v>
      </c>
      <c r="P273" s="51">
        <f>JURIDICA!M10</f>
        <v>0</v>
      </c>
      <c r="Q273" s="51">
        <f>JURIDICA!N10</f>
        <v>0</v>
      </c>
      <c r="R273" s="51">
        <f>JURIDICA!O10</f>
        <v>0</v>
      </c>
      <c r="S273" s="51">
        <f>JURIDICA!P10</f>
        <v>0</v>
      </c>
      <c r="T273" s="51">
        <f>JURIDICA!Q10</f>
        <v>0</v>
      </c>
      <c r="U273" s="51">
        <f>JURIDICA!R10</f>
        <v>0</v>
      </c>
      <c r="V273" s="51">
        <f>JURIDICA!S10</f>
        <v>0</v>
      </c>
      <c r="W273" s="51">
        <f>JURIDICA!T10</f>
        <v>0</v>
      </c>
      <c r="X273" s="51">
        <f>JURIDICA!U10</f>
        <v>0</v>
      </c>
      <c r="Y273" s="51">
        <f>JURIDICA!V10</f>
        <v>0</v>
      </c>
      <c r="Z273" s="51">
        <f>JURIDICA!W10</f>
        <v>0</v>
      </c>
      <c r="AA273" s="51">
        <f>JURIDICA!X10</f>
        <v>0</v>
      </c>
      <c r="AB273" s="52">
        <f t="shared" si="146"/>
        <v>0</v>
      </c>
      <c r="AC273" s="680"/>
      <c r="AD273" s="684"/>
      <c r="AE273" s="683"/>
      <c r="AF273" s="683"/>
      <c r="AG273" s="2"/>
    </row>
    <row r="274" spans="1:33" ht="15.75" customHeight="1">
      <c r="A274" s="687"/>
      <c r="B274" s="679"/>
      <c r="C274" s="680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46" t="s">
        <v>79</v>
      </c>
      <c r="P274" s="53">
        <f t="shared" ref="P274:AB274" si="147">IF(OR(P272=0,P273=0),0,P273/P272)</f>
        <v>0</v>
      </c>
      <c r="Q274" s="53">
        <f t="shared" si="147"/>
        <v>0</v>
      </c>
      <c r="R274" s="53">
        <f t="shared" si="147"/>
        <v>0</v>
      </c>
      <c r="S274" s="53">
        <f t="shared" si="147"/>
        <v>0</v>
      </c>
      <c r="T274" s="53">
        <f t="shared" si="147"/>
        <v>0</v>
      </c>
      <c r="U274" s="53">
        <f t="shared" si="147"/>
        <v>0</v>
      </c>
      <c r="V274" s="53">
        <f t="shared" si="147"/>
        <v>0</v>
      </c>
      <c r="W274" s="53">
        <f t="shared" si="147"/>
        <v>0</v>
      </c>
      <c r="X274" s="53">
        <f t="shared" si="147"/>
        <v>0</v>
      </c>
      <c r="Y274" s="53">
        <f t="shared" si="147"/>
        <v>0</v>
      </c>
      <c r="Z274" s="53">
        <f t="shared" si="147"/>
        <v>0</v>
      </c>
      <c r="AA274" s="53">
        <f t="shared" si="147"/>
        <v>0</v>
      </c>
      <c r="AB274" s="53">
        <f t="shared" si="147"/>
        <v>0</v>
      </c>
      <c r="AC274" s="47"/>
      <c r="AD274" s="46"/>
      <c r="AE274" s="683"/>
      <c r="AF274" s="683"/>
      <c r="AG274" s="2"/>
    </row>
    <row r="275" spans="1:33" ht="18.75" customHeight="1">
      <c r="A275" s="687"/>
      <c r="B275" s="679"/>
      <c r="C275" s="681">
        <v>74</v>
      </c>
      <c r="D275" s="682" t="str">
        <f>JURIDICA!A23</f>
        <v>Servicios de Procesos Juridicos</v>
      </c>
      <c r="E275" s="699" t="str">
        <f>JURIDICA!B23</f>
        <v>9. Plan Anticorrupción y de Atención al Ciudadano</v>
      </c>
      <c r="F275" s="701" t="str">
        <f>JURIDICA!C23</f>
        <v>Implementar un plan de modernización y fortalecimiento institucional</v>
      </c>
      <c r="G275" s="701" t="str">
        <f>JURIDICA!D23</f>
        <v>Implementación  de las políticas de gestión y desempeño institucional (MIPG).</v>
      </c>
      <c r="H275" s="701" t="str">
        <f>JURIDICA!E23</f>
        <v>Gestión con Valores para Resultados</v>
      </c>
      <c r="I275" s="701" t="str">
        <f>JURIDICA!F23</f>
        <v>3.6. Fortalecimiento organizacional y simplificación de procesos</v>
      </c>
      <c r="J275" s="701" t="str">
        <f>JURIDICA!G23</f>
        <v>Porcentaje</v>
      </c>
      <c r="K275" s="699">
        <f>JURIDICA!H23</f>
        <v>1</v>
      </c>
      <c r="L275" s="701" t="str">
        <f>JURIDICA!I23</f>
        <v>Porcentaje de Servicios Juridicos Implementados</v>
      </c>
      <c r="M275" s="701" t="str">
        <f>JURIDICA!J23</f>
        <v>Eficacia</v>
      </c>
      <c r="N275" s="701" t="str">
        <f>JURIDICA!K23</f>
        <v>Oficina Asesora Jurídica</v>
      </c>
      <c r="O275" s="46" t="s">
        <v>44</v>
      </c>
      <c r="P275" s="47">
        <f>JURIDICA!M23</f>
        <v>7.0833050000000009E-2</v>
      </c>
      <c r="Q275" s="47">
        <f>JURIDICA!N23</f>
        <v>7.0833050000000009E-2</v>
      </c>
      <c r="R275" s="47">
        <f>JURIDICA!O23</f>
        <v>7.0833050000000009E-2</v>
      </c>
      <c r="S275" s="47">
        <f>JURIDICA!P23</f>
        <v>7.0833050000000009E-2</v>
      </c>
      <c r="T275" s="47">
        <f>JURIDICA!Q23</f>
        <v>7.0833050000000009E-2</v>
      </c>
      <c r="U275" s="47">
        <f>JURIDICA!R23</f>
        <v>0.11583305000000001</v>
      </c>
      <c r="V275" s="47">
        <f>JURIDICA!S23</f>
        <v>7.0833050000000009E-2</v>
      </c>
      <c r="W275" s="47">
        <f>JURIDICA!T23</f>
        <v>7.0833050000000009E-2</v>
      </c>
      <c r="X275" s="47">
        <f>JURIDICA!U23</f>
        <v>0.11583305000000001</v>
      </c>
      <c r="Y275" s="47">
        <f>JURIDICA!V23</f>
        <v>7.0833050000000009E-2</v>
      </c>
      <c r="Z275" s="47">
        <f>JURIDICA!W23</f>
        <v>7.0833050000000009E-2</v>
      </c>
      <c r="AA275" s="47">
        <f>JURIDICA!X23</f>
        <v>0.13083305000000001</v>
      </c>
      <c r="AB275" s="217">
        <f t="shared" ref="AB275:AB276" si="148">SUM(P275:AA275)</f>
        <v>0.99999660000000012</v>
      </c>
      <c r="AC275" s="709">
        <f>JURIDICA!Z23</f>
        <v>0.6</v>
      </c>
      <c r="AD275" s="727">
        <f>IF(OR(AB276=0,AC275=0),0,(AB276/AB275*AC275))</f>
        <v>0</v>
      </c>
      <c r="AE275" s="683"/>
      <c r="AF275" s="683"/>
      <c r="AG275" s="2"/>
    </row>
    <row r="276" spans="1:33" ht="18.75" customHeight="1">
      <c r="A276" s="687"/>
      <c r="B276" s="679"/>
      <c r="C276" s="679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124" t="s">
        <v>45</v>
      </c>
      <c r="P276" s="51">
        <f>JURIDICA!M24</f>
        <v>0</v>
      </c>
      <c r="Q276" s="51">
        <f>JURIDICA!N24</f>
        <v>0</v>
      </c>
      <c r="R276" s="51">
        <f>JURIDICA!O24</f>
        <v>0</v>
      </c>
      <c r="S276" s="51">
        <f>JURIDICA!P24</f>
        <v>0</v>
      </c>
      <c r="T276" s="51">
        <f>JURIDICA!Q24</f>
        <v>0</v>
      </c>
      <c r="U276" s="51">
        <f>JURIDICA!R24</f>
        <v>0</v>
      </c>
      <c r="V276" s="51">
        <f>JURIDICA!S24</f>
        <v>0</v>
      </c>
      <c r="W276" s="51">
        <f>JURIDICA!T24</f>
        <v>0</v>
      </c>
      <c r="X276" s="51">
        <f>JURIDICA!U24</f>
        <v>0</v>
      </c>
      <c r="Y276" s="51">
        <f>JURIDICA!V24</f>
        <v>0</v>
      </c>
      <c r="Z276" s="51">
        <f>JURIDICA!W24</f>
        <v>0</v>
      </c>
      <c r="AA276" s="51">
        <f>JURIDICA!X24</f>
        <v>0</v>
      </c>
      <c r="AB276" s="218">
        <f t="shared" si="148"/>
        <v>0</v>
      </c>
      <c r="AC276" s="680"/>
      <c r="AD276" s="684"/>
      <c r="AE276" s="683"/>
      <c r="AF276" s="683"/>
      <c r="AG276" s="2"/>
    </row>
    <row r="277" spans="1:33" ht="18.75" customHeight="1">
      <c r="A277" s="688"/>
      <c r="B277" s="680"/>
      <c r="C277" s="680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46" t="s">
        <v>79</v>
      </c>
      <c r="P277" s="53">
        <f t="shared" ref="P277:AB277" si="149">IF(OR(P275=0,P276=0),0,P276/P275)</f>
        <v>0</v>
      </c>
      <c r="Q277" s="53">
        <f t="shared" si="149"/>
        <v>0</v>
      </c>
      <c r="R277" s="53">
        <f t="shared" si="149"/>
        <v>0</v>
      </c>
      <c r="S277" s="53">
        <f t="shared" si="149"/>
        <v>0</v>
      </c>
      <c r="T277" s="53">
        <f t="shared" si="149"/>
        <v>0</v>
      </c>
      <c r="U277" s="53">
        <f t="shared" si="149"/>
        <v>0</v>
      </c>
      <c r="V277" s="53">
        <f t="shared" si="149"/>
        <v>0</v>
      </c>
      <c r="W277" s="53">
        <f t="shared" si="149"/>
        <v>0</v>
      </c>
      <c r="X277" s="53">
        <f t="shared" si="149"/>
        <v>0</v>
      </c>
      <c r="Y277" s="53">
        <f t="shared" si="149"/>
        <v>0</v>
      </c>
      <c r="Z277" s="53">
        <f t="shared" si="149"/>
        <v>0</v>
      </c>
      <c r="AA277" s="53">
        <f t="shared" si="149"/>
        <v>0</v>
      </c>
      <c r="AB277" s="53">
        <f t="shared" si="149"/>
        <v>0</v>
      </c>
      <c r="AC277" s="47"/>
      <c r="AD277" s="46"/>
      <c r="AE277" s="684"/>
      <c r="AF277" s="684"/>
      <c r="AG277" s="2"/>
    </row>
    <row r="278" spans="1:33" ht="15.75" customHeight="1">
      <c r="A278" s="37" t="s">
        <v>8</v>
      </c>
      <c r="B278" s="38" t="s">
        <v>46</v>
      </c>
      <c r="C278" s="38" t="s">
        <v>47</v>
      </c>
      <c r="D278" s="39" t="s">
        <v>10</v>
      </c>
      <c r="E278" s="38" t="s">
        <v>11</v>
      </c>
      <c r="F278" s="38" t="s">
        <v>12</v>
      </c>
      <c r="G278" s="38" t="s">
        <v>13</v>
      </c>
      <c r="H278" s="38" t="s">
        <v>14</v>
      </c>
      <c r="I278" s="38" t="s">
        <v>15</v>
      </c>
      <c r="J278" s="38" t="s">
        <v>16</v>
      </c>
      <c r="K278" s="38" t="s">
        <v>17</v>
      </c>
      <c r="L278" s="38" t="s">
        <v>18</v>
      </c>
      <c r="M278" s="38" t="s">
        <v>19</v>
      </c>
      <c r="N278" s="38" t="s">
        <v>20</v>
      </c>
      <c r="O278" s="38" t="s">
        <v>48</v>
      </c>
      <c r="P278" s="38" t="s">
        <v>49</v>
      </c>
      <c r="Q278" s="41" t="s">
        <v>50</v>
      </c>
      <c r="R278" s="38" t="s">
        <v>51</v>
      </c>
      <c r="S278" s="38" t="s">
        <v>52</v>
      </c>
      <c r="T278" s="38" t="s">
        <v>53</v>
      </c>
      <c r="U278" s="38" t="s">
        <v>54</v>
      </c>
      <c r="V278" s="38" t="s">
        <v>55</v>
      </c>
      <c r="W278" s="38" t="s">
        <v>56</v>
      </c>
      <c r="X278" s="38" t="s">
        <v>57</v>
      </c>
      <c r="Y278" s="38" t="s">
        <v>58</v>
      </c>
      <c r="Z278" s="38" t="s">
        <v>59</v>
      </c>
      <c r="AA278" s="38" t="s">
        <v>60</v>
      </c>
      <c r="AB278" s="38" t="s">
        <v>61</v>
      </c>
      <c r="AC278" s="41" t="s">
        <v>46</v>
      </c>
      <c r="AD278" s="43" t="s">
        <v>62</v>
      </c>
      <c r="AE278" s="43" t="s">
        <v>63</v>
      </c>
      <c r="AF278" s="44" t="s">
        <v>64</v>
      </c>
      <c r="AG278" s="2"/>
    </row>
    <row r="279" spans="1:33" ht="15.75" customHeight="1">
      <c r="A279" s="692" t="str">
        <f>INFORMAT!C4</f>
        <v>GESTIÓN INFORMÁTICA DE SOPORTE</v>
      </c>
      <c r="B279" s="685">
        <f>INFORMAT!AA4</f>
        <v>4.3700000000000003E-2</v>
      </c>
      <c r="C279" s="681">
        <v>75</v>
      </c>
      <c r="D279" s="682" t="str">
        <f>INFORMAT!A9</f>
        <v>Solicitudes de TI</v>
      </c>
      <c r="E279" s="678" t="str">
        <f>INFORMAT!B9</f>
        <v>10. Plan Estratégico de Tecnologías de la Información y las Comunicaciones PETI</v>
      </c>
      <c r="F279" s="681" t="str">
        <f>INFORMAT!C9</f>
        <v>Implementar un plan de modernización y fortalecimiento institucional</v>
      </c>
      <c r="G279" s="681" t="str">
        <f>INFORMAT!D9</f>
        <v>1.2. Fortalecimiento del ecosistema digital para la gestión misional de la Entidad.</v>
      </c>
      <c r="H279" s="681" t="str">
        <f>INFORMAT!E9</f>
        <v>Gestión con Valores para Resultados</v>
      </c>
      <c r="I279" s="681" t="str">
        <f>INFORMAT!F9</f>
        <v>3.11. Gobierno Digital, antes Gobierno en Línea</v>
      </c>
      <c r="J279" s="681" t="str">
        <f>INFORMAT!G9</f>
        <v>Porcentaje</v>
      </c>
      <c r="K279" s="681">
        <f>INFORMAT!H9</f>
        <v>90</v>
      </c>
      <c r="L279" s="681" t="str">
        <f>INFORMAT!I9</f>
        <v>Solicitudes de TI atendidas</v>
      </c>
      <c r="M279" s="681" t="str">
        <f>INFORMAT!J9</f>
        <v>Eficacia</v>
      </c>
      <c r="N279" s="681" t="str">
        <f>INFORMAT!K9</f>
        <v>OIT</v>
      </c>
      <c r="O279" s="46" t="s">
        <v>44</v>
      </c>
      <c r="P279" s="47">
        <f>INFORMAT!M9</f>
        <v>0</v>
      </c>
      <c r="Q279" s="47">
        <f>INFORMAT!N9</f>
        <v>0.05</v>
      </c>
      <c r="R279" s="47">
        <f>INFORMAT!O9</f>
        <v>0.1</v>
      </c>
      <c r="S279" s="47">
        <f>INFORMAT!P9</f>
        <v>0.1</v>
      </c>
      <c r="T279" s="47">
        <f>INFORMAT!Q9</f>
        <v>0.1</v>
      </c>
      <c r="U279" s="47">
        <f>INFORMAT!R9</f>
        <v>0.1</v>
      </c>
      <c r="V279" s="47">
        <f>INFORMAT!S9</f>
        <v>0.1</v>
      </c>
      <c r="W279" s="47">
        <f>INFORMAT!T9</f>
        <v>0.1</v>
      </c>
      <c r="X279" s="47">
        <f>INFORMAT!U9</f>
        <v>0.1</v>
      </c>
      <c r="Y279" s="47">
        <f>INFORMAT!V9</f>
        <v>0.1</v>
      </c>
      <c r="Z279" s="47">
        <f>INFORMAT!W9</f>
        <v>0.1</v>
      </c>
      <c r="AA279" s="47">
        <f>INFORMAT!X9</f>
        <v>0.05</v>
      </c>
      <c r="AB279" s="41">
        <f t="shared" ref="AB279:AB280" si="150">SUM(P279:AA279)</f>
        <v>0.99999999999999989</v>
      </c>
      <c r="AC279" s="709">
        <f>INFORMAT!Z9</f>
        <v>1</v>
      </c>
      <c r="AD279" s="710">
        <f>IF(OR(AB280=0,AC279=0),0,(AB280/AB279*AC279))</f>
        <v>0</v>
      </c>
      <c r="AE279" s="711">
        <f>AD279</f>
        <v>0</v>
      </c>
      <c r="AF279" s="712">
        <f>AE279*B279</f>
        <v>0</v>
      </c>
      <c r="AG279" s="2"/>
    </row>
    <row r="280" spans="1:33" ht="15.75" customHeight="1">
      <c r="A280" s="687"/>
      <c r="B280" s="679"/>
      <c r="C280" s="679"/>
      <c r="D280" s="683"/>
      <c r="E280" s="679"/>
      <c r="F280" s="679"/>
      <c r="G280" s="679"/>
      <c r="H280" s="679"/>
      <c r="I280" s="679"/>
      <c r="J280" s="679"/>
      <c r="K280" s="679"/>
      <c r="L280" s="679"/>
      <c r="M280" s="679"/>
      <c r="N280" s="679"/>
      <c r="O280" s="124" t="s">
        <v>45</v>
      </c>
      <c r="P280" s="51">
        <f>INFORMAT!M10</f>
        <v>0</v>
      </c>
      <c r="Q280" s="51">
        <f>INFORMAT!N10</f>
        <v>0</v>
      </c>
      <c r="R280" s="51">
        <f>INFORMAT!O10</f>
        <v>0</v>
      </c>
      <c r="S280" s="51">
        <f>INFORMAT!P10</f>
        <v>0</v>
      </c>
      <c r="T280" s="51">
        <f>INFORMAT!Q10</f>
        <v>0</v>
      </c>
      <c r="U280" s="51">
        <f>INFORMAT!R10</f>
        <v>0</v>
      </c>
      <c r="V280" s="51">
        <f>INFORMAT!S10</f>
        <v>0</v>
      </c>
      <c r="W280" s="51">
        <f>INFORMAT!T10</f>
        <v>0</v>
      </c>
      <c r="X280" s="51">
        <f>INFORMAT!U10</f>
        <v>0</v>
      </c>
      <c r="Y280" s="51">
        <f>INFORMAT!V10</f>
        <v>0</v>
      </c>
      <c r="Z280" s="51">
        <f>INFORMAT!W10</f>
        <v>0</v>
      </c>
      <c r="AA280" s="51">
        <f>INFORMAT!X10</f>
        <v>0</v>
      </c>
      <c r="AB280" s="52">
        <f t="shared" si="150"/>
        <v>0</v>
      </c>
      <c r="AC280" s="680"/>
      <c r="AD280" s="684"/>
      <c r="AE280" s="683"/>
      <c r="AF280" s="683"/>
      <c r="AG280" s="2"/>
    </row>
    <row r="281" spans="1:33" ht="15.75" customHeight="1">
      <c r="A281" s="688"/>
      <c r="B281" s="680"/>
      <c r="C281" s="680"/>
      <c r="D281" s="684"/>
      <c r="E281" s="680"/>
      <c r="F281" s="680"/>
      <c r="G281" s="680"/>
      <c r="H281" s="680"/>
      <c r="I281" s="680"/>
      <c r="J281" s="680"/>
      <c r="K281" s="680"/>
      <c r="L281" s="680"/>
      <c r="M281" s="680"/>
      <c r="N281" s="680"/>
      <c r="O281" s="46" t="s">
        <v>79</v>
      </c>
      <c r="P281" s="53">
        <f t="shared" ref="P281:AB281" si="151">IF(OR(P279=0,P280=0),0,P280/P279)</f>
        <v>0</v>
      </c>
      <c r="Q281" s="53">
        <f t="shared" si="151"/>
        <v>0</v>
      </c>
      <c r="R281" s="53">
        <f t="shared" si="151"/>
        <v>0</v>
      </c>
      <c r="S281" s="53">
        <f t="shared" si="151"/>
        <v>0</v>
      </c>
      <c r="T281" s="53">
        <f t="shared" si="151"/>
        <v>0</v>
      </c>
      <c r="U281" s="53">
        <f t="shared" si="151"/>
        <v>0</v>
      </c>
      <c r="V281" s="53">
        <f t="shared" si="151"/>
        <v>0</v>
      </c>
      <c r="W281" s="53">
        <f t="shared" si="151"/>
        <v>0</v>
      </c>
      <c r="X281" s="53">
        <f t="shared" si="151"/>
        <v>0</v>
      </c>
      <c r="Y281" s="53">
        <f t="shared" si="151"/>
        <v>0</v>
      </c>
      <c r="Z281" s="53">
        <f t="shared" si="151"/>
        <v>0</v>
      </c>
      <c r="AA281" s="53">
        <f t="shared" si="151"/>
        <v>0</v>
      </c>
      <c r="AB281" s="53">
        <f t="shared" si="151"/>
        <v>0</v>
      </c>
      <c r="AC281" s="47"/>
      <c r="AD281" s="46"/>
      <c r="AE281" s="684"/>
      <c r="AF281" s="684"/>
      <c r="AG281" s="2"/>
    </row>
    <row r="282" spans="1:33" ht="15.75" customHeight="1">
      <c r="A282" s="37" t="s">
        <v>8</v>
      </c>
      <c r="B282" s="38" t="s">
        <v>46</v>
      </c>
      <c r="C282" s="148" t="s">
        <v>47</v>
      </c>
      <c r="D282" s="39" t="s">
        <v>10</v>
      </c>
      <c r="E282" s="38" t="s">
        <v>11</v>
      </c>
      <c r="F282" s="38" t="s">
        <v>12</v>
      </c>
      <c r="G282" s="38" t="s">
        <v>13</v>
      </c>
      <c r="H282" s="38" t="s">
        <v>14</v>
      </c>
      <c r="I282" s="38" t="s">
        <v>15</v>
      </c>
      <c r="J282" s="38" t="s">
        <v>16</v>
      </c>
      <c r="K282" s="38" t="s">
        <v>17</v>
      </c>
      <c r="L282" s="38" t="s">
        <v>18</v>
      </c>
      <c r="M282" s="38" t="s">
        <v>19</v>
      </c>
      <c r="N282" s="38" t="s">
        <v>20</v>
      </c>
      <c r="O282" s="38" t="s">
        <v>48</v>
      </c>
      <c r="P282" s="38" t="s">
        <v>49</v>
      </c>
      <c r="Q282" s="41" t="s">
        <v>50</v>
      </c>
      <c r="R282" s="38" t="s">
        <v>51</v>
      </c>
      <c r="S282" s="38" t="s">
        <v>52</v>
      </c>
      <c r="T282" s="38" t="s">
        <v>53</v>
      </c>
      <c r="U282" s="38" t="s">
        <v>54</v>
      </c>
      <c r="V282" s="38" t="s">
        <v>55</v>
      </c>
      <c r="W282" s="38" t="s">
        <v>56</v>
      </c>
      <c r="X282" s="38" t="s">
        <v>57</v>
      </c>
      <c r="Y282" s="38" t="s">
        <v>58</v>
      </c>
      <c r="Z282" s="38" t="s">
        <v>59</v>
      </c>
      <c r="AA282" s="38" t="s">
        <v>60</v>
      </c>
      <c r="AB282" s="38" t="s">
        <v>61</v>
      </c>
      <c r="AC282" s="41" t="s">
        <v>46</v>
      </c>
      <c r="AD282" s="43" t="s">
        <v>62</v>
      </c>
      <c r="AE282" s="43" t="s">
        <v>63</v>
      </c>
      <c r="AF282" s="44" t="s">
        <v>64</v>
      </c>
      <c r="AG282" s="2"/>
    </row>
    <row r="283" spans="1:33" ht="15" customHeight="1">
      <c r="A283" s="700" t="str">
        <f>'C DISCIP'!C3</f>
        <v>CONTROL DISCIPLINARIO</v>
      </c>
      <c r="B283" s="705">
        <f>'C DISCIP'!AA3</f>
        <v>3.3399999999999999E-2</v>
      </c>
      <c r="C283" s="686">
        <v>76</v>
      </c>
      <c r="D283" s="682" t="str">
        <f>'C DISCIP'!A8</f>
        <v>Procesos disciplinarios en curso</v>
      </c>
      <c r="E283" s="678" t="str">
        <f>'C DISCIP'!B8</f>
        <v>13. No Aplica</v>
      </c>
      <c r="F283" s="681" t="str">
        <f>'C DISCIP'!C8</f>
        <v>Implementar_un_plan_de_modernización_y_fortalecimiento_institucional</v>
      </c>
      <c r="G283" s="681" t="str">
        <f>'C DISCIP'!D8</f>
        <v>1.8. Implementación  de las políticas de gestión y desempeño institucional (MIPG).</v>
      </c>
      <c r="H283" s="681" t="str">
        <f>'C DISCIP'!E8</f>
        <v>Control_Interno</v>
      </c>
      <c r="I283" s="681" t="str">
        <f>'C DISCIP'!F8</f>
        <v>7.15. Control Interno</v>
      </c>
      <c r="J283" s="681" t="str">
        <f>'C DISCIP'!G8</f>
        <v>Porcentaje</v>
      </c>
      <c r="K283" s="678">
        <f>'C DISCIP'!H8</f>
        <v>1</v>
      </c>
      <c r="L283" s="681" t="str">
        <f>'C DISCIP'!I8</f>
        <v>Porcentaje procesos disciplinarios tramitados</v>
      </c>
      <c r="M283" s="681" t="str">
        <f>'C DISCIP'!J8</f>
        <v>Eficacia</v>
      </c>
      <c r="N283" s="681" t="str">
        <f>'C DISCIP'!K8</f>
        <v>GIT Control Disciplinario</v>
      </c>
      <c r="O283" s="46" t="s">
        <v>44</v>
      </c>
      <c r="P283" s="47">
        <f>'C DISCIP'!M8</f>
        <v>0</v>
      </c>
      <c r="Q283" s="47">
        <f>'C DISCIP'!N8</f>
        <v>0.1</v>
      </c>
      <c r="R283" s="47">
        <f>'C DISCIP'!O8</f>
        <v>0.1</v>
      </c>
      <c r="S283" s="47">
        <f>'C DISCIP'!P8</f>
        <v>0.1</v>
      </c>
      <c r="T283" s="47">
        <f>'C DISCIP'!Q8</f>
        <v>0.1</v>
      </c>
      <c r="U283" s="47">
        <f>'C DISCIP'!R8</f>
        <v>0.10500000000000001</v>
      </c>
      <c r="V283" s="47">
        <f>'C DISCIP'!S8</f>
        <v>0.10500000000000001</v>
      </c>
      <c r="W283" s="47">
        <f>'C DISCIP'!T8</f>
        <v>0.10500000000000001</v>
      </c>
      <c r="X283" s="47">
        <f>'C DISCIP'!U8</f>
        <v>9.5000000000000001E-2</v>
      </c>
      <c r="Y283" s="47">
        <f>'C DISCIP'!V8</f>
        <v>9.5000000000000001E-2</v>
      </c>
      <c r="Z283" s="47">
        <f>'C DISCIP'!W8</f>
        <v>9.5000000000000001E-2</v>
      </c>
      <c r="AA283" s="47">
        <f>'C DISCIP'!X8</f>
        <v>0</v>
      </c>
      <c r="AB283" s="41">
        <f t="shared" ref="AB283:AB284" si="152">SUM(P283:AA283)</f>
        <v>0.99999999999999989</v>
      </c>
      <c r="AC283" s="709">
        <f>'C DISCIP'!Z8</f>
        <v>0.9</v>
      </c>
      <c r="AD283" s="710">
        <f>IF(OR(AB284=0,AC283=0),0,(AB284/AB283*AC283))</f>
        <v>0</v>
      </c>
      <c r="AE283" s="725">
        <f>SUM(AD283:AD288)</f>
        <v>0</v>
      </c>
      <c r="AF283" s="726">
        <f>AE283*B283</f>
        <v>0</v>
      </c>
      <c r="AG283" s="2"/>
    </row>
    <row r="284" spans="1:33" ht="15.75" customHeight="1">
      <c r="A284" s="687"/>
      <c r="B284" s="706"/>
      <c r="C284" s="687"/>
      <c r="D284" s="683"/>
      <c r="E284" s="679"/>
      <c r="F284" s="679"/>
      <c r="G284" s="679"/>
      <c r="H284" s="679"/>
      <c r="I284" s="679"/>
      <c r="J284" s="679"/>
      <c r="K284" s="679"/>
      <c r="L284" s="679"/>
      <c r="M284" s="679"/>
      <c r="N284" s="679"/>
      <c r="O284" s="124" t="s">
        <v>45</v>
      </c>
      <c r="P284" s="51">
        <f>'C DISCIP'!M9</f>
        <v>0</v>
      </c>
      <c r="Q284" s="51">
        <f>'C DISCIP'!N9</f>
        <v>0</v>
      </c>
      <c r="R284" s="51">
        <f>'C DISCIP'!O9</f>
        <v>0</v>
      </c>
      <c r="S284" s="51">
        <f>'C DISCIP'!P9</f>
        <v>0</v>
      </c>
      <c r="T284" s="51">
        <f>'C DISCIP'!Q9</f>
        <v>0</v>
      </c>
      <c r="U284" s="51">
        <f>'C DISCIP'!R9</f>
        <v>0</v>
      </c>
      <c r="V284" s="51">
        <f>'C DISCIP'!S9</f>
        <v>0</v>
      </c>
      <c r="W284" s="51">
        <f>'C DISCIP'!T9</f>
        <v>0</v>
      </c>
      <c r="X284" s="51">
        <f>'C DISCIP'!U9</f>
        <v>0</v>
      </c>
      <c r="Y284" s="51">
        <f>'C DISCIP'!V9</f>
        <v>0</v>
      </c>
      <c r="Z284" s="51">
        <f>'C DISCIP'!W9</f>
        <v>0</v>
      </c>
      <c r="AA284" s="51">
        <f>'C DISCIP'!X9</f>
        <v>0</v>
      </c>
      <c r="AB284" s="52">
        <f t="shared" si="152"/>
        <v>0</v>
      </c>
      <c r="AC284" s="680"/>
      <c r="AD284" s="684"/>
      <c r="AE284" s="687"/>
      <c r="AF284" s="687"/>
      <c r="AG284" s="2"/>
    </row>
    <row r="285" spans="1:33" ht="15.75" customHeight="1">
      <c r="A285" s="687"/>
      <c r="B285" s="706"/>
      <c r="C285" s="688"/>
      <c r="D285" s="684"/>
      <c r="E285" s="680"/>
      <c r="F285" s="680"/>
      <c r="G285" s="680"/>
      <c r="H285" s="680"/>
      <c r="I285" s="680"/>
      <c r="J285" s="680"/>
      <c r="K285" s="680"/>
      <c r="L285" s="680"/>
      <c r="M285" s="680"/>
      <c r="N285" s="680"/>
      <c r="O285" s="46" t="s">
        <v>79</v>
      </c>
      <c r="P285" s="53">
        <f t="shared" ref="P285:AB285" si="153">IF(OR(P283=0,P284=0),0,P284/P283)</f>
        <v>0</v>
      </c>
      <c r="Q285" s="53">
        <f t="shared" si="153"/>
        <v>0</v>
      </c>
      <c r="R285" s="53">
        <f t="shared" si="153"/>
        <v>0</v>
      </c>
      <c r="S285" s="53">
        <f t="shared" si="153"/>
        <v>0</v>
      </c>
      <c r="T285" s="53">
        <f t="shared" si="153"/>
        <v>0</v>
      </c>
      <c r="U285" s="53">
        <f t="shared" si="153"/>
        <v>0</v>
      </c>
      <c r="V285" s="53">
        <f t="shared" si="153"/>
        <v>0</v>
      </c>
      <c r="W285" s="53">
        <f t="shared" si="153"/>
        <v>0</v>
      </c>
      <c r="X285" s="53">
        <f t="shared" si="153"/>
        <v>0</v>
      </c>
      <c r="Y285" s="53">
        <f t="shared" si="153"/>
        <v>0</v>
      </c>
      <c r="Z285" s="53">
        <f t="shared" si="153"/>
        <v>0</v>
      </c>
      <c r="AA285" s="53">
        <f t="shared" si="153"/>
        <v>0</v>
      </c>
      <c r="AB285" s="53">
        <f t="shared" si="153"/>
        <v>0</v>
      </c>
      <c r="AC285" s="47"/>
      <c r="AD285" s="46"/>
      <c r="AE285" s="687"/>
      <c r="AF285" s="687"/>
      <c r="AG285" s="2"/>
    </row>
    <row r="286" spans="1:33" ht="34.5" customHeight="1">
      <c r="A286" s="687"/>
      <c r="B286" s="706"/>
      <c r="C286" s="686">
        <v>77</v>
      </c>
      <c r="D286" s="682" t="str">
        <f>+'C DISCIP'!A20</f>
        <v>Sensibilizaciones y socializaciones a servidores públicos y contratistas del IGAC sobre normatividad disciplinaria vigente y Código de Integridad</v>
      </c>
      <c r="E286" s="678" t="str">
        <f>+'C DISCIP'!B20</f>
        <v>13. No Aplica</v>
      </c>
      <c r="F286" s="681" t="str">
        <f>+'C DISCIP'!C20</f>
        <v>Implementar_un_plan_de_modernización_y_fortalecimiento_institucional</v>
      </c>
      <c r="G286" s="681" t="str">
        <f>+'C DISCIP'!D20</f>
        <v>1.8. Implementación  de las políticas de gestión y desempeño institucional (MIPG).</v>
      </c>
      <c r="H286" s="681" t="str">
        <f>+'C DISCIP'!E20</f>
        <v>Control_Interno</v>
      </c>
      <c r="I286" s="681" t="str">
        <f>+'C DISCIP'!F20</f>
        <v>7.15. Control Interno</v>
      </c>
      <c r="J286" s="681" t="str">
        <f>+'C DISCIP'!G20</f>
        <v>Número</v>
      </c>
      <c r="K286" s="704">
        <f>+'C DISCIP'!H20</f>
        <v>10</v>
      </c>
      <c r="L286" s="681" t="str">
        <f>+'C DISCIP'!I20</f>
        <v>Actividades de socialización y sensibilización</v>
      </c>
      <c r="M286" s="681" t="str">
        <f>+'C DISCIP'!J20</f>
        <v>Eficacia</v>
      </c>
      <c r="N286" s="681" t="str">
        <f>+'C DISCIP'!K20</f>
        <v>GIT Control Disciplinario</v>
      </c>
      <c r="O286" s="46" t="s">
        <v>44</v>
      </c>
      <c r="P286" s="47">
        <f>+'C DISCIP'!M20</f>
        <v>0</v>
      </c>
      <c r="Q286" s="47">
        <f>+'C DISCIP'!N20</f>
        <v>0.05</v>
      </c>
      <c r="R286" s="47">
        <f>+'C DISCIP'!O20</f>
        <v>0.15</v>
      </c>
      <c r="S286" s="47">
        <f>+'C DISCIP'!P20</f>
        <v>0.1</v>
      </c>
      <c r="T286" s="47">
        <f>+'C DISCIP'!Q20</f>
        <v>0.1</v>
      </c>
      <c r="U286" s="47">
        <f>+'C DISCIP'!R20</f>
        <v>0.1</v>
      </c>
      <c r="V286" s="47">
        <f>+'C DISCIP'!S20</f>
        <v>0.1</v>
      </c>
      <c r="W286" s="47">
        <f>+'C DISCIP'!T20</f>
        <v>0.1</v>
      </c>
      <c r="X286" s="47">
        <f>+'C DISCIP'!U20</f>
        <v>0.1</v>
      </c>
      <c r="Y286" s="47">
        <f>+'C DISCIP'!V20</f>
        <v>0.1</v>
      </c>
      <c r="Z286" s="47">
        <f>+'C DISCIP'!W20</f>
        <v>0.1</v>
      </c>
      <c r="AA286" s="47">
        <f>+'C DISCIP'!X20</f>
        <v>0</v>
      </c>
      <c r="AB286" s="41">
        <f t="shared" ref="AB286:AB287" si="154">SUM(P286:AA286)</f>
        <v>0.99999999999999989</v>
      </c>
      <c r="AC286" s="709">
        <f>+'C DISCIP'!Z20</f>
        <v>0.1</v>
      </c>
      <c r="AD286" s="710">
        <f>IF(OR(AB287=0,AC286=0),0,(AB287/AB286*AC286))</f>
        <v>0</v>
      </c>
      <c r="AE286" s="687"/>
      <c r="AF286" s="687"/>
      <c r="AG286" s="2"/>
    </row>
    <row r="287" spans="1:33" ht="34.5" customHeight="1">
      <c r="A287" s="687"/>
      <c r="B287" s="706"/>
      <c r="C287" s="687"/>
      <c r="D287" s="683"/>
      <c r="E287" s="679"/>
      <c r="F287" s="679"/>
      <c r="G287" s="679"/>
      <c r="H287" s="679"/>
      <c r="I287" s="679"/>
      <c r="J287" s="679"/>
      <c r="K287" s="679"/>
      <c r="L287" s="679"/>
      <c r="M287" s="679"/>
      <c r="N287" s="679"/>
      <c r="O287" s="124" t="s">
        <v>45</v>
      </c>
      <c r="P287" s="51">
        <f>+SEGUIM!M21</f>
        <v>0</v>
      </c>
      <c r="Q287" s="51">
        <f>+SEGUIM!N21</f>
        <v>0</v>
      </c>
      <c r="R287" s="51">
        <f>+SEGUIM!O21</f>
        <v>0</v>
      </c>
      <c r="S287" s="51">
        <f>+SEGUIM!P21</f>
        <v>0</v>
      </c>
      <c r="T287" s="51">
        <f>+SEGUIM!Q21</f>
        <v>0</v>
      </c>
      <c r="U287" s="51">
        <f>+SEGUIM!R21</f>
        <v>0</v>
      </c>
      <c r="V287" s="51">
        <f>+SEGUIM!S21</f>
        <v>0</v>
      </c>
      <c r="W287" s="51">
        <f>+SEGUIM!T21</f>
        <v>0</v>
      </c>
      <c r="X287" s="51">
        <f>+SEGUIM!U21</f>
        <v>0</v>
      </c>
      <c r="Y287" s="51">
        <f>+SEGUIM!V21</f>
        <v>0</v>
      </c>
      <c r="Z287" s="51">
        <f>+SEGUIM!W21</f>
        <v>0</v>
      </c>
      <c r="AA287" s="51">
        <f>+SEGUIM!X21</f>
        <v>0</v>
      </c>
      <c r="AB287" s="52">
        <f t="shared" si="154"/>
        <v>0</v>
      </c>
      <c r="AC287" s="680"/>
      <c r="AD287" s="684"/>
      <c r="AE287" s="687"/>
      <c r="AF287" s="687"/>
      <c r="AG287" s="2"/>
    </row>
    <row r="288" spans="1:33" ht="15.75" customHeight="1">
      <c r="A288" s="688"/>
      <c r="B288" s="707"/>
      <c r="C288" s="688"/>
      <c r="D288" s="684"/>
      <c r="E288" s="680"/>
      <c r="F288" s="680"/>
      <c r="G288" s="680"/>
      <c r="H288" s="680"/>
      <c r="I288" s="680"/>
      <c r="J288" s="680"/>
      <c r="K288" s="680"/>
      <c r="L288" s="680"/>
      <c r="M288" s="680"/>
      <c r="N288" s="680"/>
      <c r="O288" s="46" t="s">
        <v>79</v>
      </c>
      <c r="P288" s="53">
        <f t="shared" ref="P288:AB288" si="155">IF(OR(P286=0,P287=0),0,P287/P286)</f>
        <v>0</v>
      </c>
      <c r="Q288" s="53">
        <f t="shared" si="155"/>
        <v>0</v>
      </c>
      <c r="R288" s="53">
        <f t="shared" si="155"/>
        <v>0</v>
      </c>
      <c r="S288" s="53">
        <f t="shared" si="155"/>
        <v>0</v>
      </c>
      <c r="T288" s="53">
        <f t="shared" si="155"/>
        <v>0</v>
      </c>
      <c r="U288" s="53">
        <f t="shared" si="155"/>
        <v>0</v>
      </c>
      <c r="V288" s="53">
        <f t="shared" si="155"/>
        <v>0</v>
      </c>
      <c r="W288" s="53">
        <f t="shared" si="155"/>
        <v>0</v>
      </c>
      <c r="X288" s="53">
        <f t="shared" si="155"/>
        <v>0</v>
      </c>
      <c r="Y288" s="53">
        <f t="shared" si="155"/>
        <v>0</v>
      </c>
      <c r="Z288" s="53">
        <f t="shared" si="155"/>
        <v>0</v>
      </c>
      <c r="AA288" s="53">
        <f t="shared" si="155"/>
        <v>0</v>
      </c>
      <c r="AB288" s="53">
        <f t="shared" si="155"/>
        <v>0</v>
      </c>
      <c r="AC288" s="47"/>
      <c r="AD288" s="46"/>
      <c r="AE288" s="688"/>
      <c r="AF288" s="688"/>
      <c r="AG288" s="2"/>
    </row>
    <row r="289" spans="1:33" ht="15.75" customHeight="1">
      <c r="A289" s="37" t="s">
        <v>8</v>
      </c>
      <c r="B289" s="38" t="s">
        <v>46</v>
      </c>
      <c r="C289" s="38" t="s">
        <v>47</v>
      </c>
      <c r="D289" s="39" t="s">
        <v>10</v>
      </c>
      <c r="E289" s="38" t="s">
        <v>11</v>
      </c>
      <c r="F289" s="38" t="s">
        <v>12</v>
      </c>
      <c r="G289" s="38" t="s">
        <v>13</v>
      </c>
      <c r="H289" s="38" t="s">
        <v>14</v>
      </c>
      <c r="I289" s="38" t="s">
        <v>15</v>
      </c>
      <c r="J289" s="38" t="s">
        <v>16</v>
      </c>
      <c r="K289" s="38" t="s">
        <v>17</v>
      </c>
      <c r="L289" s="38" t="s">
        <v>18</v>
      </c>
      <c r="M289" s="38" t="s">
        <v>19</v>
      </c>
      <c r="N289" s="38" t="s">
        <v>20</v>
      </c>
      <c r="O289" s="38" t="s">
        <v>48</v>
      </c>
      <c r="P289" s="38" t="s">
        <v>49</v>
      </c>
      <c r="Q289" s="41" t="s">
        <v>50</v>
      </c>
      <c r="R289" s="38" t="s">
        <v>51</v>
      </c>
      <c r="S289" s="38" t="s">
        <v>52</v>
      </c>
      <c r="T289" s="38" t="s">
        <v>53</v>
      </c>
      <c r="U289" s="38" t="s">
        <v>54</v>
      </c>
      <c r="V289" s="38" t="s">
        <v>55</v>
      </c>
      <c r="W289" s="38" t="s">
        <v>56</v>
      </c>
      <c r="X289" s="38" t="s">
        <v>57</v>
      </c>
      <c r="Y289" s="38" t="s">
        <v>58</v>
      </c>
      <c r="Z289" s="38" t="s">
        <v>59</v>
      </c>
      <c r="AA289" s="38" t="s">
        <v>60</v>
      </c>
      <c r="AB289" s="38" t="s">
        <v>61</v>
      </c>
      <c r="AC289" s="41" t="s">
        <v>46</v>
      </c>
      <c r="AD289" s="43" t="s">
        <v>62</v>
      </c>
      <c r="AE289" s="43" t="s">
        <v>63</v>
      </c>
      <c r="AF289" s="44" t="s">
        <v>64</v>
      </c>
      <c r="AG289" s="2"/>
    </row>
    <row r="290" spans="1:33" ht="15.75" customHeight="1">
      <c r="A290" s="692" t="str">
        <f>SEGUIM!C3</f>
        <v>SEGUIMIENTO  Y EVALUACION INSTITUCIONAL</v>
      </c>
      <c r="B290" s="685">
        <f>SEGUIM!AA3</f>
        <v>4.2000000000000003E-2</v>
      </c>
      <c r="C290" s="681">
        <v>78</v>
      </c>
      <c r="D290" s="682" t="str">
        <f>SEGUIM!A8</f>
        <v>Informes de auditorias</v>
      </c>
      <c r="E290" s="678" t="str">
        <f>SEGUIM!B8</f>
        <v>13. No Aplica</v>
      </c>
      <c r="F290" s="681" t="str">
        <f>SEGUIM!C8</f>
        <v>Implementar un plan de modernización y fortalecimiento institucional</v>
      </c>
      <c r="G290" s="681" t="str">
        <f>SEGUIM!D8</f>
        <v>1.8. Implementación  de las políticas de gestión y desempeño institucional (MIPG).</v>
      </c>
      <c r="H290" s="681" t="str">
        <f>SEGUIM!E8</f>
        <v>Control Interno</v>
      </c>
      <c r="I290" s="681" t="str">
        <f>SEGUIM!F8</f>
        <v>7.15. Control Interno</v>
      </c>
      <c r="J290" s="681" t="str">
        <f>SEGUIM!G8</f>
        <v>Informes</v>
      </c>
      <c r="K290" s="678">
        <f>SEGUIM!H8</f>
        <v>1</v>
      </c>
      <c r="L290" s="681" t="str">
        <f>SEGUIM!I8</f>
        <v>Informes emitidos en el trimestre/ informes progamados en el plan anual de auditorias, para el  trimestre.</v>
      </c>
      <c r="M290" s="681" t="str">
        <f>SEGUIM!J8</f>
        <v>Eficacia</v>
      </c>
      <c r="N290" s="681" t="str">
        <f>SEGUIM!K8</f>
        <v>Jorge Armando Porras Buitrago</v>
      </c>
      <c r="O290" s="46" t="s">
        <v>44</v>
      </c>
      <c r="P290" s="47">
        <f>SEGUIM!M8</f>
        <v>2.4989999999999998E-2</v>
      </c>
      <c r="Q290" s="47">
        <f>SEGUIM!N8</f>
        <v>2.4989999999999998E-2</v>
      </c>
      <c r="R290" s="47">
        <f>SEGUIM!O8</f>
        <v>7.5020000000000003E-2</v>
      </c>
      <c r="S290" s="47">
        <f>SEGUIM!P8</f>
        <v>2.4989999999999998E-2</v>
      </c>
      <c r="T290" s="47">
        <f>SEGUIM!Q8</f>
        <v>7.4990000000000001E-2</v>
      </c>
      <c r="U290" s="47">
        <f>SEGUIM!R8</f>
        <v>0.17502000000000001</v>
      </c>
      <c r="V290" s="47">
        <f>SEGUIM!S8</f>
        <v>7.4990000000000001E-2</v>
      </c>
      <c r="W290" s="47">
        <f>SEGUIM!T8</f>
        <v>2.4989999999999998E-2</v>
      </c>
      <c r="X290" s="47">
        <f>SEGUIM!U8</f>
        <v>0.17502000000000001</v>
      </c>
      <c r="Y290" s="47">
        <f>SEGUIM!V8</f>
        <v>7.4990000000000001E-2</v>
      </c>
      <c r="Z290" s="47">
        <f>SEGUIM!W8</f>
        <v>7.4990000000000001E-2</v>
      </c>
      <c r="AA290" s="47">
        <f>SEGUIM!X8</f>
        <v>0.17502000000000001</v>
      </c>
      <c r="AB290" s="41">
        <f t="shared" ref="AB290:AB291" si="156">SUM(P290:AA290)</f>
        <v>1</v>
      </c>
      <c r="AC290" s="709">
        <f>SEGUIM!Z8</f>
        <v>0.9</v>
      </c>
      <c r="AD290" s="710">
        <f>IF(OR(AB291=0,AC290=0),0,(AB291/AB290*AC290))</f>
        <v>0</v>
      </c>
      <c r="AE290" s="711">
        <f>SUM(AD290:AD295)</f>
        <v>0</v>
      </c>
      <c r="AF290" s="712">
        <f>AE290*B290</f>
        <v>0</v>
      </c>
      <c r="AG290" s="2"/>
    </row>
    <row r="291" spans="1:33" ht="15.75" customHeight="1">
      <c r="A291" s="687"/>
      <c r="B291" s="679"/>
      <c r="C291" s="679"/>
      <c r="D291" s="683"/>
      <c r="E291" s="679"/>
      <c r="F291" s="679"/>
      <c r="G291" s="679"/>
      <c r="H291" s="679"/>
      <c r="I291" s="679"/>
      <c r="J291" s="679"/>
      <c r="K291" s="679"/>
      <c r="L291" s="679"/>
      <c r="M291" s="679"/>
      <c r="N291" s="679"/>
      <c r="O291" s="124" t="s">
        <v>45</v>
      </c>
      <c r="P291" s="51">
        <f>SEGUIM!M9</f>
        <v>0</v>
      </c>
      <c r="Q291" s="51">
        <f>SEGUIM!N9</f>
        <v>0</v>
      </c>
      <c r="R291" s="51">
        <f>SEGUIM!O9</f>
        <v>0</v>
      </c>
      <c r="S291" s="51">
        <f>SEGUIM!P9</f>
        <v>0</v>
      </c>
      <c r="T291" s="51">
        <f>SEGUIM!Q9</f>
        <v>0</v>
      </c>
      <c r="U291" s="51">
        <f>SEGUIM!R9</f>
        <v>0</v>
      </c>
      <c r="V291" s="51">
        <f>SEGUIM!S9</f>
        <v>0</v>
      </c>
      <c r="W291" s="51">
        <f>SEGUIM!T9</f>
        <v>0</v>
      </c>
      <c r="X291" s="51">
        <f>SEGUIM!U9</f>
        <v>0</v>
      </c>
      <c r="Y291" s="51">
        <f>SEGUIM!V9</f>
        <v>0</v>
      </c>
      <c r="Z291" s="51">
        <f>SEGUIM!W9</f>
        <v>0</v>
      </c>
      <c r="AA291" s="51">
        <f>SEGUIM!X9</f>
        <v>0</v>
      </c>
      <c r="AB291" s="52">
        <f t="shared" si="156"/>
        <v>0</v>
      </c>
      <c r="AC291" s="680"/>
      <c r="AD291" s="684"/>
      <c r="AE291" s="683"/>
      <c r="AF291" s="683"/>
      <c r="AG291" s="2"/>
    </row>
    <row r="292" spans="1:33" ht="15.75" customHeight="1">
      <c r="A292" s="687"/>
      <c r="B292" s="679"/>
      <c r="C292" s="680"/>
      <c r="D292" s="684"/>
      <c r="E292" s="680"/>
      <c r="F292" s="680"/>
      <c r="G292" s="680"/>
      <c r="H292" s="680"/>
      <c r="I292" s="680"/>
      <c r="J292" s="680"/>
      <c r="K292" s="680"/>
      <c r="L292" s="680"/>
      <c r="M292" s="680"/>
      <c r="N292" s="680"/>
      <c r="O292" s="46" t="s">
        <v>79</v>
      </c>
      <c r="P292" s="53">
        <f t="shared" ref="P292:AB292" si="157">IF(OR(P290=0,P291=0),0,P291/P290)</f>
        <v>0</v>
      </c>
      <c r="Q292" s="53">
        <f t="shared" si="157"/>
        <v>0</v>
      </c>
      <c r="R292" s="53">
        <f t="shared" si="157"/>
        <v>0</v>
      </c>
      <c r="S292" s="53">
        <f t="shared" si="157"/>
        <v>0</v>
      </c>
      <c r="T292" s="53">
        <f t="shared" si="157"/>
        <v>0</v>
      </c>
      <c r="U292" s="53">
        <f t="shared" si="157"/>
        <v>0</v>
      </c>
      <c r="V292" s="53">
        <f t="shared" si="157"/>
        <v>0</v>
      </c>
      <c r="W292" s="53">
        <f t="shared" si="157"/>
        <v>0</v>
      </c>
      <c r="X292" s="53">
        <f t="shared" si="157"/>
        <v>0</v>
      </c>
      <c r="Y292" s="53">
        <f t="shared" si="157"/>
        <v>0</v>
      </c>
      <c r="Z292" s="53">
        <f t="shared" si="157"/>
        <v>0</v>
      </c>
      <c r="AA292" s="53">
        <f t="shared" si="157"/>
        <v>0</v>
      </c>
      <c r="AB292" s="53">
        <f t="shared" si="157"/>
        <v>0</v>
      </c>
      <c r="AC292" s="47"/>
      <c r="AD292" s="46"/>
      <c r="AE292" s="683"/>
      <c r="AF292" s="683"/>
      <c r="AG292" s="2"/>
    </row>
    <row r="293" spans="1:33" ht="21" customHeight="1">
      <c r="A293" s="687"/>
      <c r="B293" s="679"/>
      <c r="C293" s="681">
        <v>79</v>
      </c>
      <c r="D293" s="708" t="str">
        <f>+SEGUIM!A20</f>
        <v>Actividades de fomento de la cultura de autocontrol y  autoevaluación</v>
      </c>
      <c r="E293" s="678" t="str">
        <f>+SEGUIM!B20</f>
        <v>13. No Aplica</v>
      </c>
      <c r="F293" s="681" t="str">
        <f>+SEGUIM!C20</f>
        <v>Implementar un plan de modernización y fortalecimiento institucional</v>
      </c>
      <c r="G293" s="681" t="str">
        <f>+SEGUIM!D20</f>
        <v>1.8. Implementación  de las políticas de gestión y desempeño institucional (MIPG).</v>
      </c>
      <c r="H293" s="681" t="str">
        <f>+SEGUIM!E20</f>
        <v>Control Interno</v>
      </c>
      <c r="I293" s="681" t="str">
        <f>+SEGUIM!F20</f>
        <v>7.15. Control Interno</v>
      </c>
      <c r="J293" s="681" t="str">
        <f>+SEGUIM!G20</f>
        <v>Actividades</v>
      </c>
      <c r="K293" s="678">
        <f>+SEGUIM!H20</f>
        <v>1</v>
      </c>
      <c r="L293" s="681" t="str">
        <f>+SEGUIM!I20</f>
        <v>Cuatro (4) Actividades de fomento autocontrol realizadas</v>
      </c>
      <c r="M293" s="681" t="str">
        <f>+SEGUIM!J20</f>
        <v>Eficacia</v>
      </c>
      <c r="N293" s="681" t="str">
        <f>+SEGUIM!K20</f>
        <v>Jorge Armando Porras Buitrago</v>
      </c>
      <c r="O293" s="46" t="s">
        <v>44</v>
      </c>
      <c r="P293" s="47">
        <f>+SEGUIM!M20</f>
        <v>0</v>
      </c>
      <c r="Q293" s="47">
        <f>+SEGUIM!N20</f>
        <v>0</v>
      </c>
      <c r="R293" s="47">
        <f>+SEGUIM!O20</f>
        <v>0.25</v>
      </c>
      <c r="S293" s="47">
        <f>+SEGUIM!P20</f>
        <v>0</v>
      </c>
      <c r="T293" s="47">
        <f>+SEGUIM!Q20</f>
        <v>0</v>
      </c>
      <c r="U293" s="47">
        <f>+SEGUIM!R20</f>
        <v>0.25</v>
      </c>
      <c r="V293" s="47">
        <f>+SEGUIM!S20</f>
        <v>0</v>
      </c>
      <c r="W293" s="47">
        <f>+SEGUIM!T20</f>
        <v>0</v>
      </c>
      <c r="X293" s="47">
        <f>+SEGUIM!U20</f>
        <v>0.25</v>
      </c>
      <c r="Y293" s="47">
        <f>+SEGUIM!V20</f>
        <v>0</v>
      </c>
      <c r="Z293" s="47">
        <f>+SEGUIM!W20</f>
        <v>0</v>
      </c>
      <c r="AA293" s="47">
        <f>+SEGUIM!X20</f>
        <v>0.25</v>
      </c>
      <c r="AB293" s="41">
        <f t="shared" ref="AB293:AB294" si="158">SUM(P293:AA293)</f>
        <v>1</v>
      </c>
      <c r="AC293" s="709">
        <f>SEGUIM!Z20</f>
        <v>0.1</v>
      </c>
      <c r="AD293" s="710">
        <f>IF(OR(AB294=0,AC293=0),0,(AB294/AB293*AC293))</f>
        <v>0</v>
      </c>
      <c r="AE293" s="683"/>
      <c r="AF293" s="683"/>
      <c r="AG293" s="2"/>
    </row>
    <row r="294" spans="1:33" ht="21" customHeight="1">
      <c r="A294" s="687"/>
      <c r="B294" s="679"/>
      <c r="C294" s="679"/>
      <c r="D294" s="683"/>
      <c r="E294" s="679"/>
      <c r="F294" s="679"/>
      <c r="G294" s="679"/>
      <c r="H294" s="679"/>
      <c r="I294" s="679"/>
      <c r="J294" s="679"/>
      <c r="K294" s="679"/>
      <c r="L294" s="679"/>
      <c r="M294" s="679"/>
      <c r="N294" s="679"/>
      <c r="O294" s="225" t="s">
        <v>45</v>
      </c>
      <c r="P294" s="141">
        <f>+SEGUIM!M21</f>
        <v>0</v>
      </c>
      <c r="Q294" s="141">
        <f>+SEGUIM!N21</f>
        <v>0</v>
      </c>
      <c r="R294" s="141">
        <f>+SEGUIM!O21</f>
        <v>0</v>
      </c>
      <c r="S294" s="141">
        <f>+SEGUIM!P21</f>
        <v>0</v>
      </c>
      <c r="T294" s="141">
        <f>+SEGUIM!Q21</f>
        <v>0</v>
      </c>
      <c r="U294" s="141">
        <f>+SEGUIM!R21</f>
        <v>0</v>
      </c>
      <c r="V294" s="141">
        <f>+SEGUIM!S21</f>
        <v>0</v>
      </c>
      <c r="W294" s="141">
        <f>+SEGUIM!T21</f>
        <v>0</v>
      </c>
      <c r="X294" s="141">
        <f>+SEGUIM!U21</f>
        <v>0</v>
      </c>
      <c r="Y294" s="141">
        <f>+SEGUIM!V21</f>
        <v>0</v>
      </c>
      <c r="Z294" s="141">
        <f>+SEGUIM!W21</f>
        <v>0</v>
      </c>
      <c r="AA294" s="141">
        <f>+SEGUIM!X21</f>
        <v>0</v>
      </c>
      <c r="AB294" s="226">
        <f t="shared" si="158"/>
        <v>0</v>
      </c>
      <c r="AC294" s="680"/>
      <c r="AD294" s="684"/>
      <c r="AE294" s="683"/>
      <c r="AF294" s="683"/>
      <c r="AG294" s="2"/>
    </row>
    <row r="295" spans="1:33" ht="15.75" customHeight="1">
      <c r="A295" s="688"/>
      <c r="B295" s="680"/>
      <c r="C295" s="680"/>
      <c r="D295" s="684"/>
      <c r="E295" s="680"/>
      <c r="F295" s="680"/>
      <c r="G295" s="680"/>
      <c r="H295" s="680"/>
      <c r="I295" s="680"/>
      <c r="J295" s="680"/>
      <c r="K295" s="680"/>
      <c r="L295" s="680"/>
      <c r="M295" s="680"/>
      <c r="N295" s="680"/>
      <c r="O295" s="46" t="s">
        <v>79</v>
      </c>
      <c r="P295" s="53">
        <f t="shared" ref="P295:AB295" si="159">IF(OR(P293=0,P294=0),0,P294/P293)</f>
        <v>0</v>
      </c>
      <c r="Q295" s="53">
        <f t="shared" si="159"/>
        <v>0</v>
      </c>
      <c r="R295" s="53">
        <f t="shared" si="159"/>
        <v>0</v>
      </c>
      <c r="S295" s="53">
        <f t="shared" si="159"/>
        <v>0</v>
      </c>
      <c r="T295" s="53">
        <f t="shared" si="159"/>
        <v>0</v>
      </c>
      <c r="U295" s="53">
        <f t="shared" si="159"/>
        <v>0</v>
      </c>
      <c r="V295" s="53">
        <f t="shared" si="159"/>
        <v>0</v>
      </c>
      <c r="W295" s="53">
        <f t="shared" si="159"/>
        <v>0</v>
      </c>
      <c r="X295" s="53">
        <f t="shared" si="159"/>
        <v>0</v>
      </c>
      <c r="Y295" s="53">
        <f t="shared" si="159"/>
        <v>0</v>
      </c>
      <c r="Z295" s="53">
        <f t="shared" si="159"/>
        <v>0</v>
      </c>
      <c r="AA295" s="53">
        <f t="shared" si="159"/>
        <v>0</v>
      </c>
      <c r="AB295" s="53">
        <f t="shared" si="159"/>
        <v>0</v>
      </c>
      <c r="AC295" s="47"/>
      <c r="AD295" s="46"/>
      <c r="AE295" s="684"/>
      <c r="AF295" s="684"/>
      <c r="AG295" s="2"/>
    </row>
    <row r="296" spans="1:33" ht="15.75" customHeight="1">
      <c r="A296" s="2"/>
      <c r="B296" s="227">
        <f>SUM(B37:B295)</f>
        <v>1.0000000000000002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3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3"/>
      <c r="AD296" s="2"/>
      <c r="AE296" s="2"/>
      <c r="AF296" s="228">
        <f>SUM(AF37:AF295)</f>
        <v>0</v>
      </c>
      <c r="AG296" s="2"/>
    </row>
    <row r="297" spans="1:33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3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3"/>
      <c r="AD297" s="2"/>
      <c r="AE297" s="2"/>
      <c r="AF297" s="2"/>
      <c r="AG297" s="2"/>
    </row>
    <row r="298" spans="1:33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3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3"/>
      <c r="AD298" s="2"/>
      <c r="AE298" s="2"/>
      <c r="AF298" s="2"/>
      <c r="AG298" s="2"/>
    </row>
    <row r="299" spans="1:33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3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3"/>
      <c r="AD299" s="2"/>
      <c r="AE299" s="2"/>
      <c r="AF299" s="2"/>
      <c r="AG299" s="2"/>
    </row>
    <row r="300" spans="1:33" ht="15.75" customHeight="1">
      <c r="A300" s="2"/>
      <c r="B300" s="2"/>
      <c r="C300" s="2"/>
      <c r="D300" s="197" t="s">
        <v>398</v>
      </c>
      <c r="E300" s="197" t="s">
        <v>399</v>
      </c>
      <c r="F300" s="197" t="s">
        <v>400</v>
      </c>
      <c r="G300" s="197" t="s">
        <v>401</v>
      </c>
      <c r="H300" s="2"/>
      <c r="I300" s="2"/>
      <c r="J300" s="2"/>
      <c r="K300" s="2"/>
      <c r="L300" s="2"/>
      <c r="M300" s="2"/>
      <c r="N300" s="2"/>
      <c r="O300" s="2"/>
      <c r="P300" s="2"/>
      <c r="Q300" s="3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3"/>
      <c r="AD300" s="2"/>
      <c r="AE300" s="2"/>
      <c r="AF300" s="2"/>
      <c r="AG300" s="2"/>
    </row>
    <row r="301" spans="1:33" ht="15.75" customHeight="1">
      <c r="B301" s="2"/>
      <c r="C301" s="197">
        <v>1</v>
      </c>
      <c r="D301" s="229" t="str">
        <f>$A$37</f>
        <v>GESTIÓN GEODESICA</v>
      </c>
      <c r="E301" s="230">
        <f>B37</f>
        <v>5.8599999999999999E-2</v>
      </c>
      <c r="F301" s="230">
        <f t="shared" ref="F301:G301" si="160">AE37</f>
        <v>0</v>
      </c>
      <c r="G301" s="230">
        <f t="shared" si="160"/>
        <v>0</v>
      </c>
      <c r="H301" s="2"/>
      <c r="I301" s="2"/>
      <c r="J301" s="2"/>
      <c r="K301" s="2"/>
      <c r="L301" s="2"/>
      <c r="M301" s="2"/>
      <c r="N301" s="2"/>
      <c r="O301" s="2"/>
      <c r="P301" s="2"/>
      <c r="Q301" s="3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3"/>
      <c r="AD301" s="2"/>
      <c r="AE301" s="2"/>
      <c r="AF301" s="2"/>
      <c r="AG301" s="2"/>
    </row>
    <row r="302" spans="1:33" ht="15.75" customHeight="1">
      <c r="B302" s="2"/>
      <c r="C302" s="197">
        <v>2</v>
      </c>
      <c r="D302" s="229" t="str">
        <f>$A$47</f>
        <v>GESTIÓN CARTOGRÁFICA</v>
      </c>
      <c r="E302" s="230">
        <f>B47</f>
        <v>5.9799999999999999E-2</v>
      </c>
      <c r="F302" s="230">
        <f t="shared" ref="F302:G302" si="161">AE47</f>
        <v>0</v>
      </c>
      <c r="G302" s="230">
        <f t="shared" si="161"/>
        <v>0</v>
      </c>
      <c r="H302" s="2"/>
      <c r="I302" s="2"/>
      <c r="J302" s="2"/>
      <c r="K302" s="2"/>
      <c r="L302" s="2"/>
      <c r="M302" s="2"/>
      <c r="N302" s="2"/>
      <c r="O302" s="2"/>
      <c r="P302" s="2"/>
      <c r="Q302" s="3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3"/>
      <c r="AD302" s="2"/>
      <c r="AE302" s="2"/>
      <c r="AF302" s="2"/>
      <c r="AG302" s="2"/>
    </row>
    <row r="303" spans="1:33" ht="15.75" customHeight="1">
      <c r="B303" s="2"/>
      <c r="C303" s="197">
        <v>3</v>
      </c>
      <c r="D303" s="229" t="str">
        <f>$A$57</f>
        <v>GESTIÓN AGROLÓGICA</v>
      </c>
      <c r="E303" s="230">
        <f>B57</f>
        <v>5.9799999999999999E-2</v>
      </c>
      <c r="F303" s="230">
        <f t="shared" ref="F303:G303" si="162">AE57</f>
        <v>0</v>
      </c>
      <c r="G303" s="230">
        <f t="shared" si="162"/>
        <v>0</v>
      </c>
      <c r="H303" s="2"/>
      <c r="I303" s="2"/>
      <c r="J303" s="2"/>
      <c r="K303" s="2"/>
      <c r="L303" s="2"/>
      <c r="M303" s="2"/>
      <c r="N303" s="2"/>
      <c r="O303" s="2"/>
      <c r="P303" s="2"/>
      <c r="Q303" s="3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3"/>
      <c r="AD303" s="2"/>
      <c r="AE303" s="2"/>
      <c r="AF303" s="2"/>
      <c r="AG303" s="2"/>
    </row>
    <row r="304" spans="1:33" ht="15.75" customHeight="1">
      <c r="B304" s="2"/>
      <c r="C304" s="197">
        <v>4</v>
      </c>
      <c r="D304" s="229" t="str">
        <f>$A$73</f>
        <v>GESTIÓN GEOGRÁFICA</v>
      </c>
      <c r="E304" s="230">
        <f>B73</f>
        <v>5.7500000000000002E-2</v>
      </c>
      <c r="F304" s="230">
        <f t="shared" ref="F304:G304" si="163">AE73</f>
        <v>0</v>
      </c>
      <c r="G304" s="230">
        <f t="shared" si="163"/>
        <v>0</v>
      </c>
      <c r="H304" s="2"/>
      <c r="I304" s="2"/>
      <c r="J304" s="2"/>
      <c r="K304" s="2"/>
      <c r="L304" s="2"/>
      <c r="M304" s="2"/>
      <c r="N304" s="2"/>
      <c r="O304" s="2"/>
      <c r="P304" s="2"/>
      <c r="Q304" s="3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3"/>
      <c r="AD304" s="2"/>
      <c r="AE304" s="2"/>
      <c r="AF304" s="2"/>
      <c r="AG304" s="2"/>
    </row>
    <row r="305" spans="2:33" ht="15.75" customHeight="1">
      <c r="B305" s="2"/>
      <c r="C305" s="197">
        <v>5</v>
      </c>
      <c r="D305" s="229" t="str">
        <f>$A$95</f>
        <v>GESTIÓN CATASTRAL</v>
      </c>
      <c r="E305" s="230">
        <f>B95</f>
        <v>6.4500000000000002E-2</v>
      </c>
      <c r="F305" s="230">
        <f t="shared" ref="F305:G305" si="164">AE95</f>
        <v>0</v>
      </c>
      <c r="G305" s="230">
        <f t="shared" si="164"/>
        <v>0</v>
      </c>
      <c r="H305" s="2"/>
      <c r="I305" s="2"/>
      <c r="J305" s="2"/>
      <c r="K305" s="2"/>
      <c r="L305" s="2"/>
      <c r="M305" s="2"/>
      <c r="N305" s="2"/>
      <c r="O305" s="2"/>
      <c r="P305" s="2"/>
      <c r="Q305" s="3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3"/>
      <c r="AD305" s="2"/>
      <c r="AE305" s="2"/>
      <c r="AF305" s="2"/>
      <c r="AG305" s="2"/>
    </row>
    <row r="306" spans="2:33" ht="15.75" customHeight="1">
      <c r="B306" s="2"/>
      <c r="C306" s="197">
        <v>6</v>
      </c>
      <c r="D306" s="229" t="str">
        <f>$A$126</f>
        <v>DIRECCIONAMIENTO ESTRATÉGICO Y PLANEACION</v>
      </c>
      <c r="E306" s="230">
        <f>B126</f>
        <v>5.7500000000000002E-2</v>
      </c>
      <c r="F306" s="230">
        <f t="shared" ref="F306:G306" si="165">AE126</f>
        <v>0</v>
      </c>
      <c r="G306" s="230">
        <f t="shared" si="165"/>
        <v>0</v>
      </c>
      <c r="H306" s="2"/>
      <c r="I306" s="2"/>
      <c r="J306" s="2"/>
      <c r="K306" s="2"/>
      <c r="L306" s="2"/>
      <c r="M306" s="2"/>
      <c r="N306" s="2"/>
      <c r="O306" s="2"/>
      <c r="P306" s="2"/>
      <c r="Q306" s="3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3"/>
      <c r="AD306" s="2"/>
      <c r="AE306" s="2"/>
      <c r="AF306" s="2"/>
      <c r="AG306" s="2"/>
    </row>
    <row r="307" spans="2:33" ht="15.75" customHeight="1">
      <c r="B307" s="2"/>
      <c r="C307" s="197">
        <v>7</v>
      </c>
      <c r="D307" s="229" t="str">
        <f>$A$139</f>
        <v>REGULACIÓN</v>
      </c>
      <c r="E307" s="230">
        <f>B139</f>
        <v>5.04E-2</v>
      </c>
      <c r="F307" s="230">
        <f t="shared" ref="F307:G307" si="166">AE139</f>
        <v>0</v>
      </c>
      <c r="G307" s="230">
        <f t="shared" si="166"/>
        <v>0</v>
      </c>
      <c r="H307" s="2"/>
      <c r="I307" s="2"/>
      <c r="J307" s="2"/>
      <c r="K307" s="2"/>
      <c r="L307" s="2"/>
      <c r="M307" s="2"/>
      <c r="N307" s="2"/>
      <c r="O307" s="2"/>
      <c r="P307" s="2"/>
      <c r="Q307" s="3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3"/>
      <c r="AD307" s="2"/>
      <c r="AE307" s="2"/>
      <c r="AF307" s="2"/>
      <c r="AG307" s="2"/>
    </row>
    <row r="308" spans="2:33" ht="15.75" customHeight="1">
      <c r="B308" s="2"/>
      <c r="C308" s="197">
        <v>8</v>
      </c>
      <c r="D308" s="229" t="str">
        <f>$A$143</f>
        <v>GESTIÓN DE TECNOLOGÍAS DE LA INFORMACIÓN</v>
      </c>
      <c r="E308" s="230">
        <f>B143</f>
        <v>5.9200000000000003E-2</v>
      </c>
      <c r="F308" s="230">
        <f t="shared" ref="F308:G308" si="167">AE143</f>
        <v>0</v>
      </c>
      <c r="G308" s="230">
        <f t="shared" si="167"/>
        <v>0</v>
      </c>
      <c r="H308" s="2"/>
      <c r="I308" s="2"/>
      <c r="J308" s="2"/>
      <c r="K308" s="2"/>
      <c r="L308" s="2"/>
      <c r="M308" s="2"/>
      <c r="N308" s="2"/>
      <c r="O308" s="2"/>
      <c r="P308" s="2"/>
      <c r="Q308" s="3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3"/>
      <c r="AD308" s="2"/>
      <c r="AE308" s="2"/>
      <c r="AF308" s="2"/>
      <c r="AG308" s="2"/>
    </row>
    <row r="309" spans="2:33" ht="15.75" customHeight="1">
      <c r="B309" s="2"/>
      <c r="C309" s="197">
        <v>9</v>
      </c>
      <c r="D309" s="229" t="str">
        <f>$A$150</f>
        <v>GESTIÓN DE COMUNICACIONES Y MERCADEO</v>
      </c>
      <c r="E309" s="230">
        <f>B150</f>
        <v>5.1200000000000002E-2</v>
      </c>
      <c r="F309" s="230">
        <f t="shared" ref="F309:G309" si="168">AE150</f>
        <v>0</v>
      </c>
      <c r="G309" s="230">
        <f t="shared" si="168"/>
        <v>0</v>
      </c>
      <c r="H309" s="2"/>
      <c r="I309" s="2"/>
      <c r="J309" s="2"/>
      <c r="K309" s="2"/>
      <c r="L309" s="2"/>
      <c r="M309" s="2"/>
      <c r="N309" s="2"/>
      <c r="O309" s="2"/>
      <c r="P309" s="2"/>
      <c r="Q309" s="3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3"/>
      <c r="AD309" s="2"/>
      <c r="AE309" s="2"/>
      <c r="AF309" s="2"/>
      <c r="AG309" s="2"/>
    </row>
    <row r="310" spans="2:33" ht="15.75" customHeight="1">
      <c r="B310" s="2"/>
      <c r="C310" s="197">
        <v>10</v>
      </c>
      <c r="D310" s="229" t="str">
        <f>$A$166</f>
        <v>SERVICIO AL CIUDADANO Y PARTICIPACION</v>
      </c>
      <c r="E310" s="230">
        <f>B166</f>
        <v>4.2599999999999999E-2</v>
      </c>
      <c r="F310" s="230">
        <f t="shared" ref="F310:G310" si="169">AE166</f>
        <v>0</v>
      </c>
      <c r="G310" s="230">
        <f t="shared" si="169"/>
        <v>0</v>
      </c>
      <c r="H310" s="2"/>
      <c r="I310" s="2"/>
      <c r="J310" s="2"/>
      <c r="K310" s="2"/>
      <c r="L310" s="2"/>
      <c r="M310" s="2"/>
      <c r="N310" s="2"/>
      <c r="O310" s="2"/>
      <c r="P310" s="2"/>
      <c r="Q310" s="3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3"/>
      <c r="AD310" s="2"/>
      <c r="AE310" s="2"/>
      <c r="AF310" s="2"/>
      <c r="AG310" s="2"/>
    </row>
    <row r="311" spans="2:33" ht="15.75" customHeight="1">
      <c r="B311" s="2"/>
      <c r="C311" s="197">
        <v>11</v>
      </c>
      <c r="D311" s="229" t="str">
        <f>$A$179</f>
        <v>GESTIÓN DEL CONOCIMIENTO, INVESTIGACIÓN E INNOVACIÓN</v>
      </c>
      <c r="E311" s="230">
        <f>B179</f>
        <v>6.2100000000000002E-2</v>
      </c>
      <c r="F311" s="230">
        <f t="shared" ref="F311:G311" si="170">AE179</f>
        <v>0</v>
      </c>
      <c r="G311" s="230">
        <f t="shared" si="170"/>
        <v>0</v>
      </c>
      <c r="H311" s="2"/>
      <c r="I311" s="2"/>
      <c r="J311" s="2"/>
      <c r="K311" s="2"/>
      <c r="L311" s="2"/>
      <c r="M311" s="2"/>
      <c r="N311" s="2"/>
      <c r="O311" s="2"/>
      <c r="P311" s="2"/>
      <c r="Q311" s="3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3"/>
      <c r="AD311" s="2"/>
      <c r="AE311" s="2"/>
      <c r="AF311" s="2"/>
      <c r="AG311" s="2"/>
    </row>
    <row r="312" spans="2:33" ht="15.75" customHeight="1">
      <c r="B312" s="2"/>
      <c r="C312" s="197">
        <v>12</v>
      </c>
      <c r="D312" s="229" t="str">
        <f>$A$201</f>
        <v>GESTIÓN DEL TALENTO HUMANO</v>
      </c>
      <c r="E312" s="230">
        <f>B201</f>
        <v>4.1399999999999999E-2</v>
      </c>
      <c r="F312" s="230">
        <f t="shared" ref="F312:G312" si="171">AE201</f>
        <v>0</v>
      </c>
      <c r="G312" s="230">
        <f t="shared" si="171"/>
        <v>0</v>
      </c>
      <c r="H312" s="2"/>
      <c r="I312" s="2"/>
      <c r="J312" s="2"/>
      <c r="K312" s="2"/>
      <c r="L312" s="2"/>
      <c r="M312" s="2"/>
      <c r="N312" s="2"/>
      <c r="O312" s="2"/>
      <c r="P312" s="2"/>
      <c r="Q312" s="3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3"/>
      <c r="AD312" s="2"/>
      <c r="AE312" s="2"/>
      <c r="AF312" s="2"/>
      <c r="AG312" s="2"/>
    </row>
    <row r="313" spans="2:33" ht="15.75" customHeight="1">
      <c r="B313" s="2"/>
      <c r="C313" s="197">
        <v>13</v>
      </c>
      <c r="D313" s="229">
        <f>$A$220</f>
        <v>0</v>
      </c>
      <c r="E313" s="230">
        <f>B220</f>
        <v>4.0300000000000002E-2</v>
      </c>
      <c r="F313" s="230">
        <f t="shared" ref="F313:G313" si="172">AE220</f>
        <v>0</v>
      </c>
      <c r="G313" s="230">
        <f t="shared" si="172"/>
        <v>0</v>
      </c>
      <c r="H313" s="2"/>
      <c r="I313" s="2"/>
      <c r="J313" s="2"/>
      <c r="K313" s="2"/>
      <c r="L313" s="2"/>
      <c r="M313" s="2"/>
      <c r="N313" s="2"/>
      <c r="O313" s="2"/>
      <c r="P313" s="2"/>
      <c r="Q313" s="3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3"/>
      <c r="AD313" s="2"/>
      <c r="AE313" s="2"/>
      <c r="AF313" s="2"/>
      <c r="AG313" s="2"/>
    </row>
    <row r="314" spans="2:33" ht="15.75" customHeight="1">
      <c r="B314" s="2"/>
      <c r="C314" s="197">
        <v>14</v>
      </c>
      <c r="D314" s="229" t="str">
        <f>$A$233</f>
        <v>GESTIÓN DOCUMENTAL</v>
      </c>
      <c r="E314" s="230">
        <f>B233</f>
        <v>4.4900000000000002E-2</v>
      </c>
      <c r="F314" s="230">
        <f t="shared" ref="F314:G314" si="173">AE233</f>
        <v>0</v>
      </c>
      <c r="G314" s="230">
        <f t="shared" si="173"/>
        <v>0</v>
      </c>
      <c r="H314" s="2"/>
      <c r="I314" s="2"/>
      <c r="J314" s="2"/>
      <c r="K314" s="2"/>
      <c r="L314" s="2"/>
      <c r="M314" s="2"/>
      <c r="N314" s="2"/>
      <c r="O314" s="2"/>
      <c r="P314" s="2"/>
      <c r="Q314" s="3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3"/>
      <c r="AD314" s="2"/>
      <c r="AE314" s="2"/>
      <c r="AF314" s="2"/>
      <c r="AG314" s="2"/>
    </row>
    <row r="315" spans="2:33" ht="15.75" customHeight="1">
      <c r="B315" s="2"/>
      <c r="C315" s="197">
        <v>15</v>
      </c>
      <c r="D315" s="229" t="str">
        <f>$A$243</f>
        <v>GESTIÓN DE SERVICIOS ADMINISTRATIVOS</v>
      </c>
      <c r="E315" s="230">
        <f>B243</f>
        <v>3.6799999999999999E-2</v>
      </c>
      <c r="F315" s="230">
        <f t="shared" ref="F315:G315" si="174">AE243</f>
        <v>0</v>
      </c>
      <c r="G315" s="230">
        <f t="shared" si="174"/>
        <v>0</v>
      </c>
      <c r="H315" s="2"/>
      <c r="I315" s="2"/>
      <c r="J315" s="2"/>
      <c r="K315" s="2"/>
      <c r="L315" s="2"/>
      <c r="M315" s="2"/>
      <c r="N315" s="2"/>
      <c r="O315" s="2"/>
      <c r="P315" s="2"/>
      <c r="Q315" s="3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3"/>
      <c r="AD315" s="2"/>
      <c r="AE315" s="2"/>
      <c r="AF315" s="2"/>
      <c r="AG315" s="2"/>
    </row>
    <row r="316" spans="2:33" ht="15.75" customHeight="1">
      <c r="B316" s="2"/>
      <c r="C316" s="197">
        <v>16</v>
      </c>
      <c r="D316" s="229" t="str">
        <f>$A$256</f>
        <v>GESTION CONTRACTUAL</v>
      </c>
      <c r="E316" s="230">
        <f>B256</f>
        <v>4.4900000000000002E-2</v>
      </c>
      <c r="F316" s="230">
        <f t="shared" ref="F316:G316" si="175">AE256</f>
        <v>0</v>
      </c>
      <c r="G316" s="230">
        <f t="shared" si="175"/>
        <v>0</v>
      </c>
      <c r="H316" s="2"/>
      <c r="I316" s="2"/>
      <c r="J316" s="2"/>
      <c r="K316" s="2"/>
      <c r="L316" s="2"/>
      <c r="M316" s="2"/>
      <c r="N316" s="2"/>
      <c r="O316" s="2"/>
      <c r="P316" s="2"/>
      <c r="Q316" s="3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3"/>
      <c r="AD316" s="2"/>
      <c r="AE316" s="2"/>
      <c r="AF316" s="2"/>
      <c r="AG316" s="2"/>
    </row>
    <row r="317" spans="2:33" ht="15.75" customHeight="1">
      <c r="B317" s="2"/>
      <c r="C317" s="197">
        <v>17</v>
      </c>
      <c r="D317" s="229" t="str">
        <f>$A$272</f>
        <v>GESTIÓN JURÍDICA</v>
      </c>
      <c r="E317" s="230">
        <f>B272</f>
        <v>4.9399999999999999E-2</v>
      </c>
      <c r="F317" s="230">
        <f t="shared" ref="F317:G317" si="176">AE272</f>
        <v>0</v>
      </c>
      <c r="G317" s="230">
        <f t="shared" si="176"/>
        <v>0</v>
      </c>
      <c r="H317" s="2"/>
      <c r="I317" s="2"/>
      <c r="J317" s="2"/>
      <c r="K317" s="2"/>
      <c r="L317" s="2"/>
      <c r="M317" s="2"/>
      <c r="N317" s="2"/>
      <c r="O317" s="2"/>
      <c r="P317" s="2"/>
      <c r="Q317" s="3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3"/>
      <c r="AD317" s="2"/>
      <c r="AE317" s="2"/>
      <c r="AF317" s="2"/>
      <c r="AG317" s="2"/>
    </row>
    <row r="318" spans="2:33" ht="15.75" customHeight="1">
      <c r="B318" s="2"/>
      <c r="C318" s="197">
        <v>18</v>
      </c>
      <c r="D318" s="229" t="str">
        <f>$A$279</f>
        <v>GESTIÓN INFORMÁTICA DE SOPORTE</v>
      </c>
      <c r="E318" s="230">
        <f>B279</f>
        <v>4.3700000000000003E-2</v>
      </c>
      <c r="F318" s="230">
        <f t="shared" ref="F318:G318" si="177">AE279</f>
        <v>0</v>
      </c>
      <c r="G318" s="230">
        <f t="shared" si="177"/>
        <v>0</v>
      </c>
      <c r="H318" s="2"/>
      <c r="I318" s="2"/>
      <c r="J318" s="2"/>
      <c r="K318" s="2"/>
      <c r="L318" s="2"/>
      <c r="M318" s="2"/>
      <c r="N318" s="2"/>
      <c r="O318" s="2"/>
      <c r="P318" s="2"/>
      <c r="Q318" s="3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3"/>
      <c r="AD318" s="2"/>
      <c r="AE318" s="2"/>
      <c r="AF318" s="2"/>
      <c r="AG318" s="2"/>
    </row>
    <row r="319" spans="2:33" ht="15.75" customHeight="1">
      <c r="B319" s="2"/>
      <c r="C319" s="197">
        <v>19</v>
      </c>
      <c r="D319" s="229" t="str">
        <f>$A$283</f>
        <v>CONTROL DISCIPLINARIO</v>
      </c>
      <c r="E319" s="230">
        <f>B283</f>
        <v>3.3399999999999999E-2</v>
      </c>
      <c r="F319" s="230">
        <f t="shared" ref="F319:G319" si="178">AE283</f>
        <v>0</v>
      </c>
      <c r="G319" s="230">
        <f t="shared" si="178"/>
        <v>0</v>
      </c>
      <c r="H319" s="2"/>
      <c r="I319" s="2"/>
      <c r="J319" s="2"/>
      <c r="K319" s="2"/>
      <c r="L319" s="2"/>
      <c r="M319" s="2"/>
      <c r="N319" s="2"/>
      <c r="O319" s="2"/>
      <c r="P319" s="2"/>
      <c r="Q319" s="3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3"/>
      <c r="AD319" s="2"/>
      <c r="AE319" s="2"/>
      <c r="AF319" s="2"/>
      <c r="AG319" s="2"/>
    </row>
    <row r="320" spans="2:33" ht="15.75" customHeight="1">
      <c r="B320" s="2"/>
      <c r="C320" s="197">
        <v>20</v>
      </c>
      <c r="D320" s="229" t="str">
        <f>$A$290</f>
        <v>SEGUIMIENTO  Y EVALUACION INSTITUCIONAL</v>
      </c>
      <c r="E320" s="230">
        <f>B290</f>
        <v>4.2000000000000003E-2</v>
      </c>
      <c r="F320" s="230">
        <f t="shared" ref="F320:G320" si="179">AE290</f>
        <v>0</v>
      </c>
      <c r="G320" s="230">
        <f t="shared" si="179"/>
        <v>0</v>
      </c>
      <c r="H320" s="2"/>
      <c r="I320" s="2"/>
      <c r="J320" s="2"/>
      <c r="K320" s="2"/>
      <c r="L320" s="2"/>
      <c r="M320" s="2"/>
      <c r="N320" s="2"/>
      <c r="O320" s="2"/>
      <c r="P320" s="2"/>
      <c r="Q320" s="3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3"/>
      <c r="AD320" s="2"/>
      <c r="AE320" s="2"/>
      <c r="AF320" s="2"/>
      <c r="AG320" s="2"/>
    </row>
    <row r="321" spans="1:33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3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3"/>
      <c r="AD321" s="2"/>
      <c r="AE321" s="2"/>
      <c r="AF321" s="2"/>
      <c r="AG321" s="2"/>
    </row>
    <row r="322" spans="1:33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3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3"/>
      <c r="AD322" s="2"/>
      <c r="AE322" s="2"/>
      <c r="AF322" s="2"/>
      <c r="AG322" s="2"/>
    </row>
    <row r="323" spans="1:33" ht="15.75" customHeight="1">
      <c r="A323" s="2"/>
      <c r="B323" s="2"/>
      <c r="C323" s="2"/>
      <c r="D323" s="231" t="s">
        <v>14</v>
      </c>
      <c r="E323" s="197" t="s">
        <v>44</v>
      </c>
      <c r="F323" s="197" t="s">
        <v>45</v>
      </c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3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/>
      <c r="AD323" s="2"/>
      <c r="AE323" s="2"/>
      <c r="AF323" s="2"/>
      <c r="AG323" s="2"/>
    </row>
    <row r="324" spans="1:33" ht="15.75" customHeight="1">
      <c r="A324" s="2"/>
      <c r="B324" s="2"/>
      <c r="C324" s="2"/>
      <c r="D324" s="232" t="s">
        <v>402</v>
      </c>
      <c r="E324" s="3">
        <f>(AB201*$AC$201+AB204*AC204+AB207*$AC$207+AB210*$AC$210+AB213*$AC$213+AB216*$AC$216)/5</f>
        <v>0.2</v>
      </c>
      <c r="F324" s="3">
        <f>(AB202*$AC$201+AB205*AC205+AB208*$AC$207+AB211*$AC$210+AB214*$AC$213+AB217*$AC$216)/5</f>
        <v>0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3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3"/>
      <c r="AD324" s="2"/>
      <c r="AE324" s="2"/>
      <c r="AF324" s="2"/>
      <c r="AG324" s="2"/>
    </row>
    <row r="325" spans="1:33" ht="15.75" customHeight="1">
      <c r="A325" s="2"/>
      <c r="B325" s="2"/>
      <c r="C325" s="2"/>
      <c r="D325" s="232" t="s">
        <v>403</v>
      </c>
      <c r="E325" s="233" t="e">
        <f>(AB126*$AC$126+#REF!*#REF!+#REF!*#REF!+AB129*$AC$129+AB132*$AC$132+AB135*$AC$135+AB220*$AC$220+AB223*$AC$223+AB226*$AC$226+AB229*$AC$229+AB256*$AC$256+AB259*$AC$259+AB262*$AC$262+AB265*$AC$265+AB268*$AC$268)/14</f>
        <v>#REF!</v>
      </c>
      <c r="F325" s="233" t="e">
        <f>(AB127*$AC$126+#REF!*#REF!+#REF!*#REF!+AB130*$AC$129+AB133*$AC$132+AB136*$AC$135+AB221*$AC$220+AB224*$AC$223+AB227*$AC$226+AB230*$AC$229+AB257*$AC$256+AB260*$AC$259+AB263*$AC$262+AB266*$AC$265+AB269*$AC$268)/14</f>
        <v>#REF!</v>
      </c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3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3"/>
      <c r="AD325" s="2"/>
      <c r="AE325" s="2"/>
      <c r="AF325" s="2"/>
      <c r="AG325" s="2"/>
    </row>
    <row r="326" spans="1:33" ht="15.75" customHeight="1">
      <c r="A326" s="2"/>
      <c r="B326" s="2"/>
      <c r="C326" s="2"/>
      <c r="D326" s="232" t="s">
        <v>372</v>
      </c>
      <c r="E326" s="233">
        <f>(AB37*$AC$37+AB40*$AC$40+AB43*$AC$43+AB47*$AC$47+AB50*$AC$50+AB53*$AC$53+AB57/$AB$57*$AC$57+AB60*$AC$60+AB63*$AC$63+AB66*$AC$66+AB69*$AC$69+AB73*$AC$73+AB76*$AC$76+AB79*$AC$79+AB82*$AC$82+AB85*$AC$85+AB88*$AC$88+AB91*$AC$91+AB95/$AB$95*$AC$95+AB98*$AC$98+AB101*$AC$101+AB104*$AC$104+AB107*$AC$107+AB110*$AC$110+AB113/$AB$113*$AC$113+AB116*$AC$116+AB119/$AB$119*$AC$119+AB122*$AC$122+AB143*$AC$143+AB146*$AC$146+$AB$166*$AC$166+AB169*$AC$169+AB172*$AC$172+AB175*$AC$175+AB243*$AC$243+AB246*$AC$246+AB249*$AC$249+AB252*$AC$252+AB272*$AC$272+AB275*$AC$275+AB279*$AC$279)/41</f>
        <v>0.24390238926829264</v>
      </c>
      <c r="F326" s="233">
        <f>(AB38*$AC$37+AB41*$AC$40+AB44*$AC$43+AB48*$AC$47+AB51*$AC$50+AB54*$AC$53+AB58/$AB$57*$AC$57+AB61*$AC$60+AB64*$AC$63+AB67*$AC$66+AB70*$AC$69+AB74*$AC$73+AB77*$AC$76+AB80*$AC$79+AB83*$AC$82+AB86*$AC$85+AB89*$AC$88+AB92*$AC$91+AB96/$AB$95*$AC$95+AB99*$AC$98+AB102*$AC$101+AB105*$AC$104+AB108*$AC$107+AB111*$AC$110+AB114/$AB$113*$AC$113+AB117*$AC$116+AB120/$AB$119*$AC$119+AB123*$AC$122+AB144*$AC$143+AB147*$AC$146+$AB$166*$AC$166+AB170*$AC$169+AB173*$AC$172+AB176*$AC$175+AB244*$AC$243+AB247*$AC$246+AB250*$AC$249+AB253*$AC$252+AB273*$AC$272+AB276*$AC$275+AB280*$AC$279)/41</f>
        <v>6.0975609756097563E-3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3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3"/>
      <c r="AD326" s="2"/>
      <c r="AE326" s="2"/>
      <c r="AF326" s="2"/>
      <c r="AG326" s="2"/>
    </row>
    <row r="327" spans="1:33" ht="15.75" customHeight="1">
      <c r="A327" s="2"/>
      <c r="B327" s="2"/>
      <c r="C327" s="2"/>
      <c r="D327" s="232" t="s">
        <v>404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3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3"/>
      <c r="AD327" s="2"/>
      <c r="AE327" s="2"/>
      <c r="AF327" s="2"/>
      <c r="AG327" s="2"/>
    </row>
    <row r="328" spans="1:33" ht="15.75" customHeight="1">
      <c r="A328" s="2"/>
      <c r="B328" s="2"/>
      <c r="C328" s="2"/>
      <c r="D328" s="232" t="s">
        <v>405</v>
      </c>
      <c r="E328" s="233">
        <f>(AB150*$AC$150+AB153*$AC$153+AB156*$AC$156+AB159*$AC$159+AB162*$AC$162+AB233*$AC$233+AB236*$AC$236+AB239*$AC$239)/7</f>
        <v>0.2857142857142857</v>
      </c>
      <c r="F328" s="233">
        <f>(AB151*$AC$150+AB154*$AC$153+AB157*$AC$156+AB160*$AC$159+AB163*$AC$162+AB234*$AC$233+AB237*$AC$236+AB240*$AC$239)/7</f>
        <v>0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3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3"/>
      <c r="AD328" s="2"/>
      <c r="AE328" s="2"/>
      <c r="AF328" s="2"/>
      <c r="AG328" s="2"/>
    </row>
    <row r="329" spans="1:33" ht="15.75" customHeight="1">
      <c r="A329" s="2"/>
      <c r="B329" s="2"/>
      <c r="C329" s="2"/>
      <c r="D329" s="232" t="s">
        <v>406</v>
      </c>
      <c r="E329" s="233">
        <f>(AB179*$AC$179+AB182*$AC$182+AB185*$AC$185+AB188*$AC$188+AB191*$AC$191+AB194*$AC$194+AB197*$AC$197)/6</f>
        <v>0.16666666666666666</v>
      </c>
      <c r="F329" s="233">
        <f>(AB180*$AC$179+AB183*$AC$182+AB186*$AC$185+AB189*$AC$188+AB192*$AC$191+AB195*$AC$194+AB198*$AC$197)/6</f>
        <v>0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3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3"/>
      <c r="AD329" s="2"/>
      <c r="AE329" s="2"/>
      <c r="AF329" s="2"/>
      <c r="AG329" s="2"/>
    </row>
    <row r="330" spans="1:33" ht="15.75" customHeight="1">
      <c r="A330" s="2"/>
      <c r="B330" s="2"/>
      <c r="C330" s="2"/>
      <c r="D330" s="232" t="s">
        <v>407</v>
      </c>
      <c r="E330" s="234">
        <f>(AB283*$AC$283+AB286*$AC$286+AB290*$AC$290+AB293*$AC$293)/4</f>
        <v>0.5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3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3"/>
      <c r="AD330" s="2"/>
      <c r="AE330" s="2"/>
      <c r="AF330" s="2"/>
      <c r="AG330" s="2"/>
    </row>
    <row r="331" spans="1:33" ht="15.75" customHeight="1">
      <c r="A331" s="2"/>
      <c r="B331" s="2"/>
      <c r="C331" s="2"/>
      <c r="D331" s="235"/>
      <c r="E331" s="2" t="e">
        <f t="shared" ref="E331:F331" si="180">SUM(E324:E330)</f>
        <v>#REF!</v>
      </c>
      <c r="F331" s="2" t="e">
        <f t="shared" si="180"/>
        <v>#REF!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3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3"/>
      <c r="AD331" s="2"/>
      <c r="AE331" s="2"/>
      <c r="AF331" s="2"/>
      <c r="AG331" s="2"/>
    </row>
    <row r="332" spans="1:33" ht="15.75" customHeight="1">
      <c r="A332" s="2"/>
      <c r="B332" s="2"/>
      <c r="C332" s="2"/>
      <c r="D332" s="236" t="s">
        <v>15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3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3"/>
      <c r="AD332" s="2"/>
      <c r="AE332" s="2"/>
      <c r="AF332" s="2"/>
      <c r="AG332" s="2"/>
    </row>
    <row r="333" spans="1:33" ht="15.75" customHeight="1">
      <c r="A333" s="2"/>
      <c r="B333" s="2"/>
      <c r="C333" s="2"/>
      <c r="D333" s="235" t="s">
        <v>409</v>
      </c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3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3"/>
      <c r="AD333" s="2"/>
      <c r="AE333" s="2"/>
      <c r="AF333" s="2"/>
      <c r="AG333" s="2"/>
    </row>
    <row r="334" spans="1:33" ht="15.75" customHeight="1">
      <c r="A334" s="2"/>
      <c r="B334" s="2"/>
      <c r="C334" s="2"/>
      <c r="D334" s="235" t="s">
        <v>410</v>
      </c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3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3"/>
      <c r="AD334" s="2"/>
      <c r="AE334" s="2"/>
      <c r="AF334" s="2"/>
      <c r="AG334" s="2"/>
    </row>
    <row r="335" spans="1:33" ht="15.75" customHeight="1">
      <c r="A335" s="2"/>
      <c r="B335" s="2"/>
      <c r="C335" s="2"/>
      <c r="D335" s="235" t="s">
        <v>411</v>
      </c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3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3"/>
      <c r="AD335" s="2"/>
      <c r="AE335" s="2"/>
      <c r="AF335" s="2"/>
      <c r="AG335" s="2"/>
    </row>
    <row r="336" spans="1:33" ht="15.75" customHeight="1">
      <c r="A336" s="2"/>
      <c r="B336" s="2"/>
      <c r="C336" s="2"/>
      <c r="D336" s="235" t="s">
        <v>412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3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3"/>
      <c r="AD336" s="2"/>
      <c r="AE336" s="2"/>
      <c r="AF336" s="2"/>
      <c r="AG336" s="2"/>
    </row>
    <row r="337" spans="1:33" ht="15.75" customHeight="1">
      <c r="A337" s="2"/>
      <c r="B337" s="2"/>
      <c r="C337" s="2"/>
      <c r="D337" s="235" t="s">
        <v>373</v>
      </c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3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3"/>
      <c r="AD337" s="2"/>
      <c r="AE337" s="2"/>
      <c r="AF337" s="2"/>
      <c r="AG337" s="2"/>
    </row>
    <row r="338" spans="1:33" ht="15.75" customHeight="1">
      <c r="A338" s="2"/>
      <c r="B338" s="2"/>
      <c r="C338" s="2"/>
      <c r="D338" s="235" t="s">
        <v>413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3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3"/>
      <c r="AD338" s="2"/>
      <c r="AE338" s="2"/>
      <c r="AF338" s="2"/>
      <c r="AG338" s="2"/>
    </row>
    <row r="339" spans="1:33" ht="15.75" customHeight="1">
      <c r="A339" s="2"/>
      <c r="B339" s="2"/>
      <c r="C339" s="2"/>
      <c r="D339" s="235" t="s">
        <v>414</v>
      </c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3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3"/>
      <c r="AD339" s="2"/>
      <c r="AE339" s="2"/>
      <c r="AF339" s="2"/>
      <c r="AG339" s="2"/>
    </row>
    <row r="340" spans="1:33" ht="15.75" customHeight="1">
      <c r="A340" s="2"/>
      <c r="B340" s="2"/>
      <c r="C340" s="2"/>
      <c r="D340" s="235" t="s">
        <v>415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3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3"/>
      <c r="AD340" s="2"/>
      <c r="AE340" s="2"/>
      <c r="AF340" s="2"/>
      <c r="AG340" s="2"/>
    </row>
    <row r="341" spans="1:33" ht="15.75" customHeight="1">
      <c r="A341" s="2"/>
      <c r="B341" s="2"/>
      <c r="C341" s="2"/>
      <c r="D341" s="235" t="s">
        <v>416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3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3"/>
      <c r="AD341" s="2"/>
      <c r="AE341" s="2"/>
      <c r="AF341" s="2"/>
      <c r="AG341" s="2"/>
    </row>
    <row r="342" spans="1:33" ht="15.75" customHeight="1">
      <c r="A342" s="2"/>
      <c r="B342" s="2"/>
      <c r="C342" s="2"/>
      <c r="D342" s="235" t="s">
        <v>417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3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3"/>
      <c r="AD342" s="2"/>
      <c r="AE342" s="2"/>
      <c r="AF342" s="2"/>
      <c r="AG342" s="2"/>
    </row>
    <row r="343" spans="1:33" ht="15.75" customHeight="1">
      <c r="A343" s="2"/>
      <c r="B343" s="2"/>
      <c r="C343" s="2"/>
      <c r="D343" s="235" t="s">
        <v>418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3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3"/>
      <c r="AD343" s="2"/>
      <c r="AE343" s="2"/>
      <c r="AF343" s="2"/>
      <c r="AG343" s="2"/>
    </row>
    <row r="344" spans="1:33" ht="15.75" customHeight="1">
      <c r="A344" s="2"/>
      <c r="B344" s="2"/>
      <c r="C344" s="2"/>
      <c r="D344" s="235" t="s">
        <v>419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3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3"/>
      <c r="AD344" s="2"/>
      <c r="AE344" s="2"/>
      <c r="AF344" s="2"/>
      <c r="AG344" s="2"/>
    </row>
    <row r="345" spans="1:33" ht="15.75" customHeight="1">
      <c r="A345" s="2"/>
      <c r="B345" s="2"/>
      <c r="C345" s="2"/>
      <c r="D345" s="235" t="s">
        <v>420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3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3"/>
      <c r="AD345" s="2"/>
      <c r="AE345" s="2"/>
      <c r="AF345" s="2"/>
      <c r="AG345" s="2"/>
    </row>
    <row r="346" spans="1:33" ht="15.75" customHeight="1">
      <c r="A346" s="2"/>
      <c r="B346" s="2"/>
      <c r="C346" s="2"/>
      <c r="D346" s="235" t="s">
        <v>421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3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3"/>
      <c r="AD346" s="2"/>
      <c r="AE346" s="2"/>
      <c r="AF346" s="2"/>
      <c r="AG346" s="2"/>
    </row>
    <row r="347" spans="1:33" ht="15.75" customHeight="1">
      <c r="A347" s="2"/>
      <c r="B347" s="2"/>
      <c r="C347" s="2"/>
      <c r="D347" s="235" t="s">
        <v>422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3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3"/>
      <c r="AD347" s="2"/>
      <c r="AE347" s="2"/>
      <c r="AF347" s="2"/>
      <c r="AG347" s="2"/>
    </row>
    <row r="348" spans="1:33" ht="15.75" customHeight="1">
      <c r="A348" s="2"/>
      <c r="B348" s="2"/>
      <c r="C348" s="2"/>
      <c r="D348" s="235" t="s">
        <v>423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3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3"/>
      <c r="AD348" s="2"/>
      <c r="AE348" s="2"/>
      <c r="AF348" s="2"/>
      <c r="AG348" s="2"/>
    </row>
    <row r="349" spans="1:33" ht="15.75" customHeight="1">
      <c r="A349" s="2"/>
      <c r="B349" s="2"/>
      <c r="C349" s="2"/>
      <c r="D349" s="235" t="s">
        <v>424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3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3"/>
      <c r="AD349" s="2"/>
      <c r="AE349" s="2"/>
      <c r="AF349" s="2"/>
      <c r="AG349" s="2"/>
    </row>
    <row r="350" spans="1:33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3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3"/>
      <c r="AD350" s="2"/>
      <c r="AE350" s="2"/>
      <c r="AF350" s="2"/>
      <c r="AG350" s="2"/>
    </row>
    <row r="351" spans="1:33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3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3"/>
      <c r="AD351" s="2"/>
      <c r="AE351" s="2"/>
      <c r="AF351" s="2"/>
      <c r="AG351" s="2"/>
    </row>
    <row r="352" spans="1:33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3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3"/>
      <c r="AD352" s="2"/>
      <c r="AE352" s="2"/>
      <c r="AF352" s="2"/>
      <c r="AG352" s="2"/>
    </row>
    <row r="353" spans="1:3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3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3"/>
      <c r="AD353" s="2"/>
      <c r="AE353" s="2"/>
      <c r="AF353" s="2"/>
      <c r="AG353" s="2"/>
    </row>
    <row r="354" spans="1:33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3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3"/>
      <c r="AD354" s="2"/>
      <c r="AE354" s="2"/>
      <c r="AF354" s="2"/>
      <c r="AG354" s="2"/>
    </row>
    <row r="355" spans="1:33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3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3"/>
      <c r="AD355" s="2"/>
      <c r="AE355" s="2"/>
      <c r="AF355" s="2"/>
      <c r="AG355" s="2"/>
    </row>
    <row r="356" spans="1:33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3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3"/>
      <c r="AD356" s="2"/>
      <c r="AE356" s="2"/>
      <c r="AF356" s="2"/>
      <c r="AG356" s="2"/>
    </row>
    <row r="357" spans="1:33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3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3"/>
      <c r="AD357" s="2"/>
      <c r="AE357" s="2"/>
      <c r="AF357" s="2"/>
      <c r="AG357" s="2"/>
    </row>
    <row r="358" spans="1:33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3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3"/>
      <c r="AD358" s="2"/>
      <c r="AE358" s="2"/>
      <c r="AF358" s="2"/>
      <c r="AG358" s="2"/>
    </row>
    <row r="359" spans="1:33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3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3"/>
      <c r="AD359" s="2"/>
      <c r="AE359" s="2"/>
      <c r="AF359" s="2"/>
      <c r="AG359" s="2"/>
    </row>
    <row r="360" spans="1:33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3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3"/>
      <c r="AD360" s="2"/>
      <c r="AE360" s="2"/>
      <c r="AF360" s="2"/>
      <c r="AG360" s="2"/>
    </row>
    <row r="361" spans="1:33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3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3"/>
      <c r="AD361" s="2"/>
      <c r="AE361" s="2"/>
      <c r="AF361" s="2"/>
      <c r="AG361" s="2"/>
    </row>
    <row r="362" spans="1:33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3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3"/>
      <c r="AD362" s="2"/>
      <c r="AE362" s="2"/>
      <c r="AF362" s="2"/>
      <c r="AG362" s="2"/>
    </row>
    <row r="363" spans="1:3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3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/>
      <c r="AD363" s="2"/>
      <c r="AE363" s="2"/>
      <c r="AF363" s="2"/>
      <c r="AG363" s="2"/>
    </row>
    <row r="364" spans="1:33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3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3"/>
      <c r="AD364" s="2"/>
      <c r="AE364" s="2"/>
      <c r="AF364" s="2"/>
      <c r="AG364" s="2"/>
    </row>
    <row r="365" spans="1:33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3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3"/>
      <c r="AD365" s="2"/>
      <c r="AE365" s="2"/>
      <c r="AF365" s="2"/>
      <c r="AG365" s="2"/>
    </row>
    <row r="366" spans="1:33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3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3"/>
      <c r="AD366" s="2"/>
      <c r="AE366" s="2"/>
      <c r="AF366" s="2"/>
      <c r="AG366" s="2"/>
    </row>
    <row r="367" spans="1:33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3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3"/>
      <c r="AD367" s="2"/>
      <c r="AE367" s="2"/>
      <c r="AF367" s="2"/>
      <c r="AG367" s="2"/>
    </row>
    <row r="368" spans="1:33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3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3"/>
      <c r="AD368" s="2"/>
      <c r="AE368" s="2"/>
      <c r="AF368" s="2"/>
      <c r="AG368" s="2"/>
    </row>
    <row r="369" spans="1:33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3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3"/>
      <c r="AD369" s="2"/>
      <c r="AE369" s="2"/>
      <c r="AF369" s="2"/>
      <c r="AG369" s="2"/>
    </row>
    <row r="370" spans="1:33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3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3"/>
      <c r="AD370" s="2"/>
      <c r="AE370" s="2"/>
      <c r="AF370" s="2"/>
      <c r="AG370" s="2"/>
    </row>
    <row r="371" spans="1:33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3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3"/>
      <c r="AD371" s="2"/>
      <c r="AE371" s="2"/>
      <c r="AF371" s="2"/>
      <c r="AG371" s="2"/>
    </row>
    <row r="372" spans="1:33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3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3"/>
      <c r="AD372" s="2"/>
      <c r="AE372" s="2"/>
      <c r="AF372" s="2"/>
      <c r="AG372" s="2"/>
    </row>
    <row r="373" spans="1:3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3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3"/>
      <c r="AD373" s="2"/>
      <c r="AE373" s="2"/>
      <c r="AF373" s="2"/>
      <c r="AG373" s="2"/>
    </row>
    <row r="374" spans="1:33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3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3"/>
      <c r="AD374" s="2"/>
      <c r="AE374" s="2"/>
      <c r="AF374" s="2"/>
      <c r="AG374" s="2"/>
    </row>
    <row r="375" spans="1:33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3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3"/>
      <c r="AD375" s="2"/>
      <c r="AE375" s="2"/>
      <c r="AF375" s="2"/>
      <c r="AG375" s="2"/>
    </row>
    <row r="376" spans="1:33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3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3"/>
      <c r="AD376" s="2"/>
      <c r="AE376" s="2"/>
      <c r="AF376" s="2"/>
      <c r="AG376" s="2"/>
    </row>
    <row r="377" spans="1:33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3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3"/>
      <c r="AD377" s="2"/>
      <c r="AE377" s="2"/>
      <c r="AF377" s="2"/>
      <c r="AG377" s="2"/>
    </row>
    <row r="378" spans="1:33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3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3"/>
      <c r="AD378" s="2"/>
      <c r="AE378" s="2"/>
      <c r="AF378" s="2"/>
      <c r="AG378" s="2"/>
    </row>
    <row r="379" spans="1:33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3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3"/>
      <c r="AD379" s="2"/>
      <c r="AE379" s="2"/>
      <c r="AF379" s="2"/>
      <c r="AG379" s="2"/>
    </row>
    <row r="380" spans="1:33" ht="15.75" customHeight="1">
      <c r="A380" s="2"/>
      <c r="B380" s="2"/>
      <c r="C380" s="2"/>
      <c r="D380" s="197" t="s">
        <v>425</v>
      </c>
      <c r="E380" s="197" t="s">
        <v>426</v>
      </c>
      <c r="F380" s="197" t="s">
        <v>427</v>
      </c>
      <c r="G380" s="197" t="s">
        <v>428</v>
      </c>
      <c r="H380" s="197" t="s">
        <v>429</v>
      </c>
      <c r="I380" s="197" t="s">
        <v>430</v>
      </c>
      <c r="J380" s="197" t="s">
        <v>431</v>
      </c>
      <c r="K380" s="197" t="s">
        <v>432</v>
      </c>
      <c r="L380" s="197" t="s">
        <v>433</v>
      </c>
      <c r="M380" s="197" t="s">
        <v>434</v>
      </c>
      <c r="N380" s="197" t="s">
        <v>435</v>
      </c>
      <c r="O380" s="197" t="s">
        <v>436</v>
      </c>
      <c r="P380" s="197" t="s">
        <v>437</v>
      </c>
      <c r="Q380" s="241" t="s">
        <v>61</v>
      </c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3"/>
      <c r="AD380" s="2"/>
      <c r="AE380" s="2"/>
      <c r="AF380" s="2"/>
      <c r="AG380" s="2"/>
    </row>
    <row r="381" spans="1:33" ht="15.75" customHeight="1">
      <c r="A381" s="2"/>
      <c r="B381" s="2"/>
      <c r="C381" s="2"/>
      <c r="D381" s="229" t="str">
        <f>$A$37</f>
        <v>GESTIÓN GEODESICA</v>
      </c>
      <c r="E381" s="242">
        <f t="shared" ref="E381:Q381" si="181">P37*$AC$37+P40*$AC$40+P43*$AC$43</f>
        <v>0</v>
      </c>
      <c r="F381" s="242">
        <f t="shared" si="181"/>
        <v>0</v>
      </c>
      <c r="G381" s="242">
        <f t="shared" si="181"/>
        <v>7.5000000000000015E-3</v>
      </c>
      <c r="H381" s="242">
        <f t="shared" si="181"/>
        <v>5.7250000000000002E-2</v>
      </c>
      <c r="I381" s="242">
        <f t="shared" si="181"/>
        <v>7.375000000000001E-2</v>
      </c>
      <c r="J381" s="242">
        <f t="shared" si="181"/>
        <v>0.10550000000000001</v>
      </c>
      <c r="K381" s="242">
        <f t="shared" si="181"/>
        <v>0.14900000000000002</v>
      </c>
      <c r="L381" s="242">
        <f t="shared" si="181"/>
        <v>0.11800000000000002</v>
      </c>
      <c r="M381" s="242">
        <f t="shared" si="181"/>
        <v>0.14875000000000002</v>
      </c>
      <c r="N381" s="242">
        <f t="shared" si="181"/>
        <v>0.12250000000000003</v>
      </c>
      <c r="O381" s="242">
        <f t="shared" si="181"/>
        <v>0.16300000000000003</v>
      </c>
      <c r="P381" s="242">
        <f t="shared" si="181"/>
        <v>5.4750000000000007E-2</v>
      </c>
      <c r="Q381" s="243">
        <f t="shared" si="181"/>
        <v>1.0000000000000002</v>
      </c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3"/>
      <c r="AD381" s="2"/>
      <c r="AE381" s="2"/>
      <c r="AF381" s="2"/>
      <c r="AG381" s="2"/>
    </row>
    <row r="382" spans="1:33" ht="15.75" customHeight="1">
      <c r="A382" s="2"/>
      <c r="B382" s="2"/>
      <c r="C382" s="2"/>
      <c r="D382" s="229" t="str">
        <f>$A$47</f>
        <v>GESTIÓN CARTOGRÁFICA</v>
      </c>
      <c r="E382" s="227">
        <f t="shared" ref="E382:Q382" si="182">P47*$AC$47+P50*$AC$50+P53*$AC$53</f>
        <v>0</v>
      </c>
      <c r="F382" s="227">
        <f t="shared" si="182"/>
        <v>0</v>
      </c>
      <c r="G382" s="227">
        <f t="shared" si="182"/>
        <v>7.5000000000000015E-3</v>
      </c>
      <c r="H382" s="227">
        <f t="shared" si="182"/>
        <v>7.375000000000001E-2</v>
      </c>
      <c r="I382" s="227">
        <f t="shared" si="182"/>
        <v>9.5000000000000015E-2</v>
      </c>
      <c r="J382" s="227">
        <f t="shared" si="182"/>
        <v>0.16500000000000004</v>
      </c>
      <c r="K382" s="227">
        <f t="shared" si="182"/>
        <v>0.12250000000000003</v>
      </c>
      <c r="L382" s="227">
        <f t="shared" si="182"/>
        <v>0.115</v>
      </c>
      <c r="M382" s="227">
        <f t="shared" si="182"/>
        <v>7.2500000000000009E-2</v>
      </c>
      <c r="N382" s="227">
        <f t="shared" si="182"/>
        <v>8.1250000000000003E-2</v>
      </c>
      <c r="O382" s="227">
        <f t="shared" si="182"/>
        <v>7.2500000000000009E-2</v>
      </c>
      <c r="P382" s="227">
        <f t="shared" si="182"/>
        <v>0.19500000000000003</v>
      </c>
      <c r="Q382" s="244">
        <f t="shared" si="182"/>
        <v>1</v>
      </c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3"/>
      <c r="AD382" s="2"/>
      <c r="AE382" s="2"/>
      <c r="AF382" s="2"/>
      <c r="AG382" s="2"/>
    </row>
    <row r="383" spans="1:33" ht="15.75" customHeight="1">
      <c r="A383" s="2"/>
      <c r="B383" s="2"/>
      <c r="C383" s="2"/>
      <c r="D383" s="229" t="str">
        <f>$A$57</f>
        <v>GESTIÓN AGROLÓGICA</v>
      </c>
      <c r="E383" s="227">
        <f t="shared" ref="E383:Q383" si="183">P57/$AB$57*$AC$57+P60*$AC$60+P63*$AC$63+P66*$AC$66+P69*$AC$69</f>
        <v>0</v>
      </c>
      <c r="F383" s="227">
        <f t="shared" si="183"/>
        <v>2.0240000000000001E-2</v>
      </c>
      <c r="G383" s="227">
        <f t="shared" si="183"/>
        <v>9.384020658310821E-2</v>
      </c>
      <c r="H383" s="227">
        <f t="shared" si="183"/>
        <v>0.12758023747745956</v>
      </c>
      <c r="I383" s="227">
        <f t="shared" si="183"/>
        <v>0.1398183950431898</v>
      </c>
      <c r="J383" s="227">
        <f t="shared" si="183"/>
        <v>0.11250973936995111</v>
      </c>
      <c r="K383" s="227">
        <f t="shared" si="183"/>
        <v>0.12546720569725722</v>
      </c>
      <c r="L383" s="227">
        <f t="shared" si="183"/>
        <v>8.7169952452068794E-2</v>
      </c>
      <c r="M383" s="227">
        <f t="shared" si="183"/>
        <v>0.10163630836826637</v>
      </c>
      <c r="N383" s="227">
        <f t="shared" si="183"/>
        <v>8.041949002588665E-2</v>
      </c>
      <c r="O383" s="227">
        <f t="shared" si="183"/>
        <v>7.9125145611831815E-2</v>
      </c>
      <c r="P383" s="227">
        <f t="shared" si="183"/>
        <v>3.2193319370980709E-2</v>
      </c>
      <c r="Q383" s="244">
        <f t="shared" si="183"/>
        <v>1.0000000000000002</v>
      </c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3"/>
      <c r="AD383" s="2"/>
      <c r="AE383" s="2"/>
      <c r="AF383" s="2"/>
      <c r="AG383" s="2"/>
    </row>
    <row r="384" spans="1:33" ht="15.75" customHeight="1">
      <c r="A384" s="2"/>
      <c r="B384" s="2"/>
      <c r="C384" s="2"/>
      <c r="D384" s="229" t="str">
        <f>$A$73</f>
        <v>GESTIÓN GEOGRÁFICA</v>
      </c>
      <c r="E384" s="227">
        <f t="shared" ref="E384:Q384" si="184">P73*$AC$73+P76*$AC$76+P79*$AC$79+P82*$AC$82+P85*$AC$85+P88*$AC$88+P91*$AC$91</f>
        <v>0</v>
      </c>
      <c r="F384" s="227">
        <f t="shared" si="184"/>
        <v>3.7500000000000007E-3</v>
      </c>
      <c r="G384" s="227">
        <f t="shared" si="184"/>
        <v>1.0750000000000003E-2</v>
      </c>
      <c r="H384" s="227">
        <f t="shared" si="184"/>
        <v>8.4250000000000019E-2</v>
      </c>
      <c r="I384" s="227">
        <f t="shared" si="184"/>
        <v>0.12300000000000003</v>
      </c>
      <c r="J384" s="227">
        <f t="shared" si="184"/>
        <v>0.14274999999999999</v>
      </c>
      <c r="K384" s="227">
        <f t="shared" si="184"/>
        <v>0.13325000000000001</v>
      </c>
      <c r="L384" s="227">
        <f t="shared" si="184"/>
        <v>0.10850000000000001</v>
      </c>
      <c r="M384" s="227">
        <f t="shared" si="184"/>
        <v>9.6000000000000002E-2</v>
      </c>
      <c r="N384" s="227">
        <f t="shared" si="184"/>
        <v>9.5250000000000029E-2</v>
      </c>
      <c r="O384" s="227">
        <f t="shared" si="184"/>
        <v>0.11050000000000001</v>
      </c>
      <c r="P384" s="227">
        <f t="shared" si="184"/>
        <v>9.2000000000000026E-2</v>
      </c>
      <c r="Q384" s="244">
        <f t="shared" si="184"/>
        <v>1.0000000000000002</v>
      </c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3"/>
      <c r="AD384" s="2"/>
      <c r="AE384" s="2"/>
      <c r="AF384" s="2"/>
      <c r="AG384" s="2"/>
    </row>
    <row r="385" spans="1:33" ht="15.75" customHeight="1">
      <c r="A385" s="2"/>
      <c r="B385" s="2"/>
      <c r="C385" s="2"/>
      <c r="D385" s="229" t="str">
        <f>$A$95</f>
        <v>GESTIÓN CATASTRAL</v>
      </c>
      <c r="E385" s="227">
        <f t="shared" ref="E385:Q385" si="185">P95/$AB$95*$AC$95+P98*$AC$98+P101*$AC$101+P104*$AC$104+P107*$AC$107+P110*$AC$110+P113/$AB$113*$AC$113+P116*$AC$116+P119/$AB$119*$AC$119+P122*$AC$122</f>
        <v>6.2664294577128984E-3</v>
      </c>
      <c r="F385" s="227">
        <f t="shared" si="185"/>
        <v>2.2025933567327412E-2</v>
      </c>
      <c r="G385" s="227">
        <f t="shared" si="185"/>
        <v>0.1188131365967833</v>
      </c>
      <c r="H385" s="227">
        <f t="shared" si="185"/>
        <v>7.6486061110872472E-2</v>
      </c>
      <c r="I385" s="227">
        <f t="shared" si="185"/>
        <v>5.922246877372081E-2</v>
      </c>
      <c r="J385" s="227">
        <f t="shared" si="185"/>
        <v>0.10626106621867869</v>
      </c>
      <c r="K385" s="227">
        <f t="shared" si="185"/>
        <v>7.9115102641619695E-2</v>
      </c>
      <c r="L385" s="227">
        <f t="shared" si="185"/>
        <v>7.8641532546182377E-2</v>
      </c>
      <c r="M385" s="227">
        <f t="shared" si="185"/>
        <v>0.15772495282891391</v>
      </c>
      <c r="N385" s="227">
        <f t="shared" si="185"/>
        <v>0.10128757456862152</v>
      </c>
      <c r="O385" s="227">
        <f t="shared" si="185"/>
        <v>0.10630116521825457</v>
      </c>
      <c r="P385" s="227">
        <f t="shared" si="185"/>
        <v>8.7854576471312451E-2</v>
      </c>
      <c r="Q385" s="244">
        <f t="shared" si="185"/>
        <v>1</v>
      </c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3"/>
      <c r="AD385" s="2"/>
      <c r="AE385" s="2"/>
      <c r="AF385" s="2"/>
      <c r="AG385" s="2"/>
    </row>
    <row r="386" spans="1:33" ht="15.75" customHeight="1">
      <c r="A386" s="2"/>
      <c r="B386" s="2"/>
      <c r="C386" s="2"/>
      <c r="D386" s="229" t="str">
        <f>$A$126</f>
        <v>DIRECCIONAMIENTO ESTRATÉGICO Y PLANEACION</v>
      </c>
      <c r="E386" s="227">
        <f t="shared" ref="E386:Q386" si="186">P126/$AB$126*$AC$126+P129*$AC$129+P132/$AB$132*$AC$132+P135*$AC$135</f>
        <v>2.1333333333333333E-2</v>
      </c>
      <c r="F386" s="227">
        <f t="shared" si="186"/>
        <v>1.0666666666666666E-2</v>
      </c>
      <c r="G386" s="227">
        <f t="shared" si="186"/>
        <v>0.15866666666666665</v>
      </c>
      <c r="H386" s="227">
        <f t="shared" si="186"/>
        <v>6.1485358255451712E-2</v>
      </c>
      <c r="I386" s="227">
        <f t="shared" si="186"/>
        <v>9.8614330218068535E-2</v>
      </c>
      <c r="J386" s="227">
        <f t="shared" si="186"/>
        <v>0.10661433021806854</v>
      </c>
      <c r="K386" s="227">
        <f t="shared" si="186"/>
        <v>0.15888099688473523</v>
      </c>
      <c r="L386" s="227">
        <f t="shared" si="186"/>
        <v>7.1414330218068534E-2</v>
      </c>
      <c r="M386" s="227">
        <f t="shared" si="186"/>
        <v>8.4747663551401869E-2</v>
      </c>
      <c r="N386" s="227">
        <f t="shared" si="186"/>
        <v>7.1414330218068534E-2</v>
      </c>
      <c r="O386" s="227">
        <f t="shared" si="186"/>
        <v>7.6747663551401862E-2</v>
      </c>
      <c r="P386" s="227">
        <f t="shared" si="186"/>
        <v>7.9414330218068541E-2</v>
      </c>
      <c r="Q386" s="244">
        <f t="shared" si="186"/>
        <v>1</v>
      </c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3"/>
      <c r="AD386" s="2"/>
      <c r="AE386" s="2"/>
      <c r="AF386" s="2"/>
      <c r="AG386" s="2"/>
    </row>
    <row r="387" spans="1:33" ht="15.75" customHeight="1">
      <c r="A387" s="2"/>
      <c r="B387" s="2"/>
      <c r="C387" s="2"/>
      <c r="D387" s="229" t="str">
        <f>$A$139</f>
        <v>REGULACIÓN</v>
      </c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44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3"/>
      <c r="AD387" s="2"/>
      <c r="AE387" s="2"/>
      <c r="AF387" s="2"/>
      <c r="AG387" s="2"/>
    </row>
    <row r="388" spans="1:33" ht="15.75" customHeight="1">
      <c r="A388" s="2"/>
      <c r="B388" s="2"/>
      <c r="C388" s="2"/>
      <c r="D388" s="229" t="str">
        <f>$A$143</f>
        <v>GESTIÓN DE TECNOLOGÍAS DE LA INFORMACIÓN</v>
      </c>
      <c r="E388" s="227">
        <f t="shared" ref="E388:Q388" si="187">P143*$AC$143+P146*$AC$146</f>
        <v>0</v>
      </c>
      <c r="F388" s="227">
        <f t="shared" si="187"/>
        <v>0</v>
      </c>
      <c r="G388" s="227">
        <f t="shared" si="187"/>
        <v>0.13250000000000001</v>
      </c>
      <c r="H388" s="227">
        <f t="shared" si="187"/>
        <v>0.10250000000000001</v>
      </c>
      <c r="I388" s="227">
        <f t="shared" si="187"/>
        <v>0.15062500000000004</v>
      </c>
      <c r="J388" s="227">
        <f t="shared" si="187"/>
        <v>0.11687500000000002</v>
      </c>
      <c r="K388" s="227">
        <f t="shared" si="187"/>
        <v>9.2499999999999999E-2</v>
      </c>
      <c r="L388" s="227">
        <f t="shared" si="187"/>
        <v>0.15750000000000003</v>
      </c>
      <c r="M388" s="227">
        <f t="shared" si="187"/>
        <v>0.11250000000000002</v>
      </c>
      <c r="N388" s="227">
        <f t="shared" si="187"/>
        <v>5.7500000000000002E-2</v>
      </c>
      <c r="O388" s="227">
        <f t="shared" si="187"/>
        <v>5.1250000000000004E-2</v>
      </c>
      <c r="P388" s="227">
        <f t="shared" si="187"/>
        <v>2.6250000000000002E-2</v>
      </c>
      <c r="Q388" s="244">
        <f t="shared" si="187"/>
        <v>1</v>
      </c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3"/>
      <c r="AD388" s="2"/>
      <c r="AE388" s="2"/>
      <c r="AF388" s="2"/>
      <c r="AG388" s="2"/>
    </row>
    <row r="389" spans="1:33" ht="15.75" customHeight="1">
      <c r="A389" s="2"/>
      <c r="B389" s="2"/>
      <c r="C389" s="2"/>
      <c r="D389" s="229" t="str">
        <f>$A$150</f>
        <v>GESTIÓN DE COMUNICACIONES Y MERCADEO</v>
      </c>
      <c r="E389" s="227">
        <f t="shared" ref="E389:Q389" si="188">P150*$AC$150+P153*$AC$153+P156*$AC$156+P159*$AC$159+P162*$AC$162</f>
        <v>6.8850000000000005E-3</v>
      </c>
      <c r="F389" s="227">
        <f t="shared" si="188"/>
        <v>1.6139000000000001E-2</v>
      </c>
      <c r="G389" s="227">
        <f t="shared" si="188"/>
        <v>8.243700000000001E-2</v>
      </c>
      <c r="H389" s="227">
        <f t="shared" si="188"/>
        <v>8.2996750000000008E-2</v>
      </c>
      <c r="I389" s="227">
        <f t="shared" si="188"/>
        <v>9.9503500000000009E-2</v>
      </c>
      <c r="J389" s="227">
        <f t="shared" si="188"/>
        <v>0.132131</v>
      </c>
      <c r="K389" s="227">
        <f t="shared" si="188"/>
        <v>8.9424750000000011E-2</v>
      </c>
      <c r="L389" s="227">
        <f t="shared" si="188"/>
        <v>0.10306650000000002</v>
      </c>
      <c r="M389" s="227">
        <f t="shared" si="188"/>
        <v>9.9501999999999993E-2</v>
      </c>
      <c r="N389" s="227">
        <f t="shared" si="188"/>
        <v>9.8108500000000001E-2</v>
      </c>
      <c r="O389" s="227">
        <f t="shared" si="188"/>
        <v>0.11093200000000002</v>
      </c>
      <c r="P389" s="227">
        <f t="shared" si="188"/>
        <v>7.8874E-2</v>
      </c>
      <c r="Q389" s="244">
        <f t="shared" si="188"/>
        <v>1</v>
      </c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3"/>
      <c r="AD389" s="2"/>
      <c r="AE389" s="2"/>
      <c r="AF389" s="2"/>
      <c r="AG389" s="2"/>
    </row>
    <row r="390" spans="1:33" ht="15.75" customHeight="1">
      <c r="A390" s="2"/>
      <c r="B390" s="2"/>
      <c r="C390" s="2"/>
      <c r="D390" s="229" t="str">
        <f>$A$166</f>
        <v>SERVICIO AL CIUDADANO Y PARTICIPACION</v>
      </c>
      <c r="E390" s="227">
        <f t="shared" ref="E390:Q390" si="189">P166*$AC$166+P169*$AC$169+P172*$AC$172+P175*$AC$175</f>
        <v>0</v>
      </c>
      <c r="F390" s="227">
        <f t="shared" si="189"/>
        <v>1.3499999999999998E-2</v>
      </c>
      <c r="G390" s="227">
        <f t="shared" si="189"/>
        <v>8.224999999999999E-2</v>
      </c>
      <c r="H390" s="227">
        <f t="shared" si="189"/>
        <v>5.7249999999999995E-2</v>
      </c>
      <c r="I390" s="227">
        <f t="shared" si="189"/>
        <v>3.2250000000000001E-2</v>
      </c>
      <c r="J390" s="227">
        <f t="shared" si="189"/>
        <v>8.8500000000000009E-2</v>
      </c>
      <c r="K390" s="227">
        <f t="shared" si="189"/>
        <v>0.15100000000000002</v>
      </c>
      <c r="L390" s="227">
        <f t="shared" si="189"/>
        <v>6.8500000000000005E-2</v>
      </c>
      <c r="M390" s="227">
        <f t="shared" si="189"/>
        <v>0.111</v>
      </c>
      <c r="N390" s="227">
        <f t="shared" si="189"/>
        <v>0.18725000000000003</v>
      </c>
      <c r="O390" s="227">
        <f t="shared" si="189"/>
        <v>0.13224999999999998</v>
      </c>
      <c r="P390" s="227">
        <f t="shared" si="189"/>
        <v>7.6250000000000012E-2</v>
      </c>
      <c r="Q390" s="244">
        <f t="shared" si="189"/>
        <v>1</v>
      </c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3"/>
      <c r="AD390" s="2"/>
      <c r="AE390" s="2"/>
      <c r="AF390" s="2"/>
      <c r="AG390" s="2"/>
    </row>
    <row r="391" spans="1:33" ht="15.75" customHeight="1">
      <c r="A391" s="2"/>
      <c r="B391" s="2"/>
      <c r="C391" s="2"/>
      <c r="D391" s="229" t="str">
        <f>$A$179</f>
        <v>GESTIÓN DEL CONOCIMIENTO, INVESTIGACIÓN E INNOVACIÓN</v>
      </c>
      <c r="E391" s="227">
        <f t="shared" ref="E391:Q391" si="190">P179*$AC$179+P182*$AC$182+P185*$AC$185+P188*$AC$188+P191*$AC$191+P194*$AC$194+P197*$AC$197</f>
        <v>1.0000000000000002E-3</v>
      </c>
      <c r="F391" s="227">
        <f t="shared" si="190"/>
        <v>9.75E-3</v>
      </c>
      <c r="G391" s="227">
        <f t="shared" si="190"/>
        <v>4.8254000000000005E-2</v>
      </c>
      <c r="H391" s="227">
        <f t="shared" si="190"/>
        <v>0.10568749999999999</v>
      </c>
      <c r="I391" s="227">
        <f t="shared" si="190"/>
        <v>0.12293750000000001</v>
      </c>
      <c r="J391" s="227">
        <f t="shared" si="190"/>
        <v>0.12781200000000001</v>
      </c>
      <c r="K391" s="227">
        <f t="shared" si="190"/>
        <v>0.115312</v>
      </c>
      <c r="L391" s="227">
        <f t="shared" si="190"/>
        <v>0.1145615</v>
      </c>
      <c r="M391" s="227">
        <f t="shared" si="190"/>
        <v>0.1050615</v>
      </c>
      <c r="N391" s="227">
        <f t="shared" si="190"/>
        <v>0.1046865</v>
      </c>
      <c r="O391" s="227">
        <f t="shared" si="190"/>
        <v>0.10168750000000001</v>
      </c>
      <c r="P391" s="227">
        <f t="shared" si="190"/>
        <v>4.3249999999999997E-2</v>
      </c>
      <c r="Q391" s="244">
        <f t="shared" si="190"/>
        <v>0.99999999999999989</v>
      </c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3"/>
      <c r="AD391" s="2"/>
      <c r="AE391" s="2"/>
      <c r="AF391" s="2"/>
      <c r="AG391" s="2"/>
    </row>
    <row r="392" spans="1:33" ht="15.75" customHeight="1">
      <c r="A392" s="2"/>
      <c r="B392" s="2"/>
      <c r="C392" s="2"/>
      <c r="D392" s="229" t="str">
        <f>$A$201</f>
        <v>GESTIÓN DEL TALENTO HUMANO</v>
      </c>
      <c r="E392" s="227">
        <f t="shared" ref="E392:Q392" si="191">P201*$AC$201+P204*$AC$204+P207*$AC$207+P210*$AC$210+P213*$AC$213+P216*$AC$216</f>
        <v>0.1401</v>
      </c>
      <c r="F392" s="227">
        <f t="shared" si="191"/>
        <v>0.17900000000000002</v>
      </c>
      <c r="G392" s="227">
        <f t="shared" si="191"/>
        <v>0.10745000000000002</v>
      </c>
      <c r="H392" s="227">
        <f t="shared" si="191"/>
        <v>5.5599999999999997E-2</v>
      </c>
      <c r="I392" s="227">
        <f t="shared" si="191"/>
        <v>5.4749999999999993E-2</v>
      </c>
      <c r="J392" s="227">
        <f t="shared" si="191"/>
        <v>6.6250000000000003E-2</v>
      </c>
      <c r="K392" s="227">
        <f t="shared" si="191"/>
        <v>7.644999999999999E-2</v>
      </c>
      <c r="L392" s="227">
        <f t="shared" si="191"/>
        <v>7.2649999999999992E-2</v>
      </c>
      <c r="M392" s="227">
        <f t="shared" si="191"/>
        <v>5.9399999999999994E-2</v>
      </c>
      <c r="N392" s="227">
        <f t="shared" si="191"/>
        <v>5.9049999999999991E-2</v>
      </c>
      <c r="O392" s="227">
        <f t="shared" si="191"/>
        <v>6.4799999999999996E-2</v>
      </c>
      <c r="P392" s="227">
        <f t="shared" si="191"/>
        <v>6.4500000000000002E-2</v>
      </c>
      <c r="Q392" s="244">
        <f t="shared" si="191"/>
        <v>1</v>
      </c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3"/>
      <c r="AD392" s="2"/>
      <c r="AE392" s="2"/>
      <c r="AF392" s="2"/>
      <c r="AG392" s="2"/>
    </row>
    <row r="393" spans="1:33" ht="15.75" customHeight="1">
      <c r="A393" s="2"/>
      <c r="B393" s="2"/>
      <c r="C393" s="2"/>
      <c r="D393" s="229">
        <f>$A$220</f>
        <v>0</v>
      </c>
      <c r="E393" s="227">
        <f t="shared" ref="E393:Q393" si="192">P220*$AC$220+P223*$AC$223+P226*$AC$226+P229*$AC$229</f>
        <v>0.11872000000000001</v>
      </c>
      <c r="F393" s="227">
        <f t="shared" si="192"/>
        <v>9.3719999999999998E-2</v>
      </c>
      <c r="G393" s="227">
        <f t="shared" si="192"/>
        <v>9.3719999999999998E-2</v>
      </c>
      <c r="H393" s="227">
        <f t="shared" si="192"/>
        <v>9.3719999999999998E-2</v>
      </c>
      <c r="I393" s="227">
        <f t="shared" si="192"/>
        <v>7.4970000000000009E-2</v>
      </c>
      <c r="J393" s="227">
        <f t="shared" si="192"/>
        <v>7.4970000000000009E-2</v>
      </c>
      <c r="K393" s="227">
        <f t="shared" si="192"/>
        <v>7.4970000000000009E-2</v>
      </c>
      <c r="L393" s="227">
        <f t="shared" si="192"/>
        <v>7.4970000000000009E-2</v>
      </c>
      <c r="M393" s="227">
        <f t="shared" si="192"/>
        <v>7.4970000000000009E-2</v>
      </c>
      <c r="N393" s="227">
        <f t="shared" si="192"/>
        <v>7.4970000000000009E-2</v>
      </c>
      <c r="O393" s="227">
        <f t="shared" si="192"/>
        <v>7.4970000000000009E-2</v>
      </c>
      <c r="P393" s="227">
        <f t="shared" si="192"/>
        <v>7.5330000000000008E-2</v>
      </c>
      <c r="Q393" s="244">
        <f t="shared" si="192"/>
        <v>1.0000000000000002</v>
      </c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3"/>
      <c r="AD393" s="2"/>
      <c r="AE393" s="2"/>
      <c r="AF393" s="2"/>
      <c r="AG393" s="2"/>
    </row>
    <row r="394" spans="1:33" ht="15.75" customHeight="1">
      <c r="A394" s="2"/>
      <c r="B394" s="2"/>
      <c r="C394" s="2"/>
      <c r="D394" s="229" t="str">
        <f>$A$233</f>
        <v>GESTIÓN DOCUMENTAL</v>
      </c>
      <c r="E394" s="227">
        <f t="shared" ref="E394:Q394" si="193">P233*$AC$233+P236*$AC$236+P239*$AC$239</f>
        <v>0</v>
      </c>
      <c r="F394" s="227">
        <f t="shared" si="193"/>
        <v>0</v>
      </c>
      <c r="G394" s="227">
        <f t="shared" si="193"/>
        <v>4.4000000000000011E-2</v>
      </c>
      <c r="H394" s="227">
        <f t="shared" si="193"/>
        <v>0.11395000000000001</v>
      </c>
      <c r="I394" s="227">
        <f t="shared" si="193"/>
        <v>9.2350000000000002E-2</v>
      </c>
      <c r="J394" s="227">
        <f t="shared" si="193"/>
        <v>0.11515000000000002</v>
      </c>
      <c r="K394" s="227">
        <f t="shared" si="193"/>
        <v>0.11515000000000002</v>
      </c>
      <c r="L394" s="227">
        <f t="shared" si="193"/>
        <v>0.11755</v>
      </c>
      <c r="M394" s="227">
        <f t="shared" si="193"/>
        <v>0.11235000000000001</v>
      </c>
      <c r="N394" s="227">
        <f t="shared" si="193"/>
        <v>0.11190000000000001</v>
      </c>
      <c r="O394" s="227">
        <f t="shared" si="193"/>
        <v>0.10390000000000002</v>
      </c>
      <c r="P394" s="227">
        <f t="shared" si="193"/>
        <v>7.3700000000000002E-2</v>
      </c>
      <c r="Q394" s="244">
        <f t="shared" si="193"/>
        <v>1</v>
      </c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3"/>
      <c r="AD394" s="2"/>
      <c r="AE394" s="2"/>
      <c r="AF394" s="2"/>
      <c r="AG394" s="2"/>
    </row>
    <row r="395" spans="1:33" ht="15.75" customHeight="1">
      <c r="A395" s="2"/>
      <c r="B395" s="2"/>
      <c r="C395" s="2"/>
      <c r="D395" s="229" t="str">
        <f>$A$243</f>
        <v>GESTIÓN DE SERVICIOS ADMINISTRATIVOS</v>
      </c>
      <c r="E395" s="227">
        <f t="shared" ref="E395:Q395" si="194">P243*$AC$243+P246*$AC$246+P249*$AC$249+P252*$AC$252</f>
        <v>8.4066666666666678E-2</v>
      </c>
      <c r="F395" s="227">
        <f t="shared" si="194"/>
        <v>0.13056666666666666</v>
      </c>
      <c r="G395" s="227">
        <f t="shared" si="194"/>
        <v>0.13896666666666668</v>
      </c>
      <c r="H395" s="227">
        <f t="shared" si="194"/>
        <v>0.13431666666666667</v>
      </c>
      <c r="I395" s="227">
        <f t="shared" si="194"/>
        <v>0.10951666666666668</v>
      </c>
      <c r="J395" s="227">
        <f t="shared" si="194"/>
        <v>6.4095238095238094E-2</v>
      </c>
      <c r="K395" s="227">
        <f t="shared" si="194"/>
        <v>5.9795238095238096E-2</v>
      </c>
      <c r="L395" s="227">
        <f t="shared" si="194"/>
        <v>6.3395238095238102E-2</v>
      </c>
      <c r="M395" s="227">
        <f t="shared" si="194"/>
        <v>5.3495238095238096E-2</v>
      </c>
      <c r="N395" s="227">
        <f t="shared" si="194"/>
        <v>5.7745238095238093E-2</v>
      </c>
      <c r="O395" s="227">
        <f t="shared" si="194"/>
        <v>4.5445238095238094E-2</v>
      </c>
      <c r="P395" s="227">
        <f t="shared" si="194"/>
        <v>5.8595238095238096E-2</v>
      </c>
      <c r="Q395" s="244">
        <f t="shared" si="194"/>
        <v>1</v>
      </c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3"/>
      <c r="AD395" s="2"/>
      <c r="AE395" s="2"/>
      <c r="AF395" s="2"/>
      <c r="AG395" s="2"/>
    </row>
    <row r="396" spans="1:33" ht="15.75" customHeight="1">
      <c r="A396" s="2"/>
      <c r="B396" s="2"/>
      <c r="C396" s="2"/>
      <c r="D396" s="229" t="str">
        <f>$A$256</f>
        <v>GESTION CONTRACTUAL</v>
      </c>
      <c r="E396" s="227">
        <f t="shared" ref="E396:Q396" si="195">P256*$AC$256+P259*$AC$259+P262*$AC$262+P265*$AC$265+P268*$AC$268</f>
        <v>4.99E-2</v>
      </c>
      <c r="F396" s="227">
        <f t="shared" si="195"/>
        <v>7.8800000000000009E-2</v>
      </c>
      <c r="G396" s="227">
        <f t="shared" si="195"/>
        <v>5.7800000000000004E-2</v>
      </c>
      <c r="H396" s="227">
        <f t="shared" si="195"/>
        <v>0.15539999999999998</v>
      </c>
      <c r="I396" s="227">
        <f t="shared" si="195"/>
        <v>0.1283</v>
      </c>
      <c r="J396" s="227">
        <f t="shared" si="195"/>
        <v>0.1668</v>
      </c>
      <c r="K396" s="227">
        <f t="shared" si="195"/>
        <v>0.15530000000000002</v>
      </c>
      <c r="L396" s="227">
        <f t="shared" si="195"/>
        <v>4.830000000000001E-2</v>
      </c>
      <c r="M396" s="227">
        <f t="shared" si="195"/>
        <v>5.6800000000000003E-2</v>
      </c>
      <c r="N396" s="227">
        <f t="shared" si="195"/>
        <v>4.7800000000000009E-2</v>
      </c>
      <c r="O396" s="227">
        <f t="shared" si="195"/>
        <v>2.9899999999999996E-2</v>
      </c>
      <c r="P396" s="227">
        <f t="shared" si="195"/>
        <v>2.4899999999999999E-2</v>
      </c>
      <c r="Q396" s="244">
        <f t="shared" si="195"/>
        <v>1.0000000000000002</v>
      </c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3"/>
      <c r="AD396" s="2"/>
      <c r="AE396" s="2"/>
      <c r="AF396" s="2"/>
      <c r="AG396" s="2"/>
    </row>
    <row r="397" spans="1:33" ht="15.75" customHeight="1">
      <c r="A397" s="2"/>
      <c r="B397" s="2"/>
      <c r="C397" s="2"/>
      <c r="D397" s="229" t="str">
        <f>$A$272</f>
        <v>GESTIÓN JURÍDICA</v>
      </c>
      <c r="E397" s="227">
        <f t="shared" ref="E397:Q397" si="196">P272*$AC$272+P275*$AC$275</f>
        <v>4.2499830000000002E-2</v>
      </c>
      <c r="F397" s="227">
        <f t="shared" si="196"/>
        <v>4.2499830000000002E-2</v>
      </c>
      <c r="G397" s="227">
        <f t="shared" si="196"/>
        <v>4.2499830000000002E-2</v>
      </c>
      <c r="H397" s="227">
        <f t="shared" si="196"/>
        <v>4.2499830000000002E-2</v>
      </c>
      <c r="I397" s="227">
        <f t="shared" si="196"/>
        <v>4.2499830000000002E-2</v>
      </c>
      <c r="J397" s="227">
        <f t="shared" si="196"/>
        <v>0.18949982999999998</v>
      </c>
      <c r="K397" s="227">
        <f t="shared" si="196"/>
        <v>4.2499830000000002E-2</v>
      </c>
      <c r="L397" s="227">
        <f t="shared" si="196"/>
        <v>4.2499830000000002E-2</v>
      </c>
      <c r="M397" s="227">
        <f t="shared" si="196"/>
        <v>0.26949983</v>
      </c>
      <c r="N397" s="227">
        <f t="shared" si="196"/>
        <v>4.2499830000000002E-2</v>
      </c>
      <c r="O397" s="227">
        <f t="shared" si="196"/>
        <v>4.2499830000000002E-2</v>
      </c>
      <c r="P397" s="227">
        <f t="shared" si="196"/>
        <v>0.15849983000000001</v>
      </c>
      <c r="Q397" s="244">
        <f t="shared" si="196"/>
        <v>0.99999796000000007</v>
      </c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3"/>
      <c r="AD397" s="2"/>
      <c r="AE397" s="2"/>
      <c r="AF397" s="2"/>
      <c r="AG397" s="2"/>
    </row>
    <row r="398" spans="1:33" ht="15.75" customHeight="1">
      <c r="A398" s="2"/>
      <c r="B398" s="2"/>
      <c r="C398" s="2"/>
      <c r="D398" s="229" t="str">
        <f>$A$279</f>
        <v>GESTIÓN INFORMÁTICA DE SOPORTE</v>
      </c>
      <c r="E398" s="227">
        <f t="shared" ref="E398:Q398" si="197">P279*$AC$279</f>
        <v>0</v>
      </c>
      <c r="F398" s="227">
        <f t="shared" si="197"/>
        <v>0.05</v>
      </c>
      <c r="G398" s="227">
        <f t="shared" si="197"/>
        <v>0.1</v>
      </c>
      <c r="H398" s="227">
        <f t="shared" si="197"/>
        <v>0.1</v>
      </c>
      <c r="I398" s="227">
        <f t="shared" si="197"/>
        <v>0.1</v>
      </c>
      <c r="J398" s="227">
        <f t="shared" si="197"/>
        <v>0.1</v>
      </c>
      <c r="K398" s="227">
        <f t="shared" si="197"/>
        <v>0.1</v>
      </c>
      <c r="L398" s="227">
        <f t="shared" si="197"/>
        <v>0.1</v>
      </c>
      <c r="M398" s="227">
        <f t="shared" si="197"/>
        <v>0.1</v>
      </c>
      <c r="N398" s="227">
        <f t="shared" si="197"/>
        <v>0.1</v>
      </c>
      <c r="O398" s="227">
        <f t="shared" si="197"/>
        <v>0.1</v>
      </c>
      <c r="P398" s="227">
        <f t="shared" si="197"/>
        <v>0.05</v>
      </c>
      <c r="Q398" s="244">
        <f t="shared" si="197"/>
        <v>0.99999999999999989</v>
      </c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3"/>
      <c r="AD398" s="2"/>
      <c r="AE398" s="2"/>
      <c r="AF398" s="2"/>
      <c r="AG398" s="2"/>
    </row>
    <row r="399" spans="1:33" ht="15.75" customHeight="1">
      <c r="A399" s="2"/>
      <c r="B399" s="2"/>
      <c r="C399" s="2"/>
      <c r="D399" s="229" t="str">
        <f>$A$283</f>
        <v>CONTROL DISCIPLINARIO</v>
      </c>
      <c r="E399" s="227">
        <f t="shared" ref="E399:Q399" si="198">P283*$AC$283+P286*$AC$286</f>
        <v>0</v>
      </c>
      <c r="F399" s="227">
        <f t="shared" si="198"/>
        <v>9.5000000000000015E-2</v>
      </c>
      <c r="G399" s="227">
        <f t="shared" si="198"/>
        <v>0.10500000000000001</v>
      </c>
      <c r="H399" s="227">
        <f t="shared" si="198"/>
        <v>0.1</v>
      </c>
      <c r="I399" s="227">
        <f t="shared" si="198"/>
        <v>0.1</v>
      </c>
      <c r="J399" s="227">
        <f t="shared" si="198"/>
        <v>0.10450000000000001</v>
      </c>
      <c r="K399" s="227">
        <f t="shared" si="198"/>
        <v>0.10450000000000001</v>
      </c>
      <c r="L399" s="227">
        <f t="shared" si="198"/>
        <v>0.10450000000000001</v>
      </c>
      <c r="M399" s="227">
        <f t="shared" si="198"/>
        <v>9.5500000000000002E-2</v>
      </c>
      <c r="N399" s="227">
        <f t="shared" si="198"/>
        <v>9.5500000000000002E-2</v>
      </c>
      <c r="O399" s="227">
        <f t="shared" si="198"/>
        <v>9.5500000000000002E-2</v>
      </c>
      <c r="P399" s="227">
        <f t="shared" si="198"/>
        <v>0</v>
      </c>
      <c r="Q399" s="244">
        <f t="shared" si="198"/>
        <v>0.99999999999999989</v>
      </c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3"/>
      <c r="AD399" s="2"/>
      <c r="AE399" s="2"/>
      <c r="AF399" s="2"/>
      <c r="AG399" s="2"/>
    </row>
    <row r="400" spans="1:33" ht="15.75" customHeight="1">
      <c r="A400" s="2"/>
      <c r="B400" s="2"/>
      <c r="C400" s="2"/>
      <c r="D400" s="229" t="str">
        <f>$A$290</f>
        <v>SEGUIMIENTO  Y EVALUACION INSTITUCIONAL</v>
      </c>
      <c r="E400" s="227">
        <f t="shared" ref="E400:Q400" si="199">P290*$AC$290+P293*$AC$293</f>
        <v>2.2491000000000001E-2</v>
      </c>
      <c r="F400" s="227">
        <f t="shared" si="199"/>
        <v>2.2491000000000001E-2</v>
      </c>
      <c r="G400" s="227">
        <f t="shared" si="199"/>
        <v>9.2518000000000017E-2</v>
      </c>
      <c r="H400" s="227">
        <f t="shared" si="199"/>
        <v>2.2491000000000001E-2</v>
      </c>
      <c r="I400" s="227">
        <f t="shared" si="199"/>
        <v>6.7491000000000009E-2</v>
      </c>
      <c r="J400" s="227">
        <f t="shared" si="199"/>
        <v>0.18251800000000001</v>
      </c>
      <c r="K400" s="227">
        <f t="shared" si="199"/>
        <v>6.7491000000000009E-2</v>
      </c>
      <c r="L400" s="227">
        <f t="shared" si="199"/>
        <v>2.2491000000000001E-2</v>
      </c>
      <c r="M400" s="227">
        <f t="shared" si="199"/>
        <v>0.18251800000000001</v>
      </c>
      <c r="N400" s="227">
        <f t="shared" si="199"/>
        <v>6.7491000000000009E-2</v>
      </c>
      <c r="O400" s="227">
        <f t="shared" si="199"/>
        <v>6.7491000000000009E-2</v>
      </c>
      <c r="P400" s="227">
        <f t="shared" si="199"/>
        <v>0.18251800000000001</v>
      </c>
      <c r="Q400" s="244">
        <f t="shared" si="199"/>
        <v>1</v>
      </c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3"/>
      <c r="AD400" s="2"/>
      <c r="AE400" s="2"/>
      <c r="AF400" s="2"/>
      <c r="AG400" s="2"/>
    </row>
    <row r="401" spans="1:33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3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3"/>
      <c r="AD401" s="2"/>
      <c r="AE401" s="2"/>
      <c r="AF401" s="2"/>
      <c r="AG401" s="2"/>
    </row>
    <row r="402" spans="1:33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3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3"/>
      <c r="AD402" s="2"/>
      <c r="AE402" s="2"/>
      <c r="AF402" s="2"/>
      <c r="AG402" s="2"/>
    </row>
    <row r="403" spans="1:33" ht="15.75" customHeight="1">
      <c r="A403" s="2"/>
      <c r="B403" s="2"/>
      <c r="C403" s="2"/>
      <c r="D403" s="197" t="s">
        <v>439</v>
      </c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3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3"/>
      <c r="AD403" s="2"/>
      <c r="AE403" s="2"/>
      <c r="AF403" s="2"/>
      <c r="AG403" s="2"/>
    </row>
    <row r="404" spans="1:33" ht="15.75" customHeight="1">
      <c r="A404" s="2"/>
      <c r="B404" s="2"/>
      <c r="C404" s="2"/>
      <c r="D404" s="229" t="str">
        <f>$A$37</f>
        <v>GESTIÓN GEODESICA</v>
      </c>
      <c r="E404" s="227">
        <f t="shared" ref="E404:Q404" si="200">P38*$AC$37+P41*$AC$40+P44*$AC$43</f>
        <v>0</v>
      </c>
      <c r="F404" s="227">
        <f t="shared" si="200"/>
        <v>0</v>
      </c>
      <c r="G404" s="227">
        <f t="shared" si="200"/>
        <v>0</v>
      </c>
      <c r="H404" s="227">
        <f t="shared" si="200"/>
        <v>0</v>
      </c>
      <c r="I404" s="227">
        <f t="shared" si="200"/>
        <v>0</v>
      </c>
      <c r="J404" s="227">
        <f t="shared" si="200"/>
        <v>0</v>
      </c>
      <c r="K404" s="227">
        <f t="shared" si="200"/>
        <v>0</v>
      </c>
      <c r="L404" s="227">
        <f t="shared" si="200"/>
        <v>0</v>
      </c>
      <c r="M404" s="227">
        <f t="shared" si="200"/>
        <v>0</v>
      </c>
      <c r="N404" s="227">
        <f t="shared" si="200"/>
        <v>0</v>
      </c>
      <c r="O404" s="227">
        <f t="shared" si="200"/>
        <v>0</v>
      </c>
      <c r="P404" s="227">
        <f t="shared" si="200"/>
        <v>0</v>
      </c>
      <c r="Q404" s="244">
        <f t="shared" si="200"/>
        <v>0</v>
      </c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3"/>
      <c r="AD404" s="2"/>
      <c r="AE404" s="2"/>
      <c r="AF404" s="2"/>
      <c r="AG404" s="2"/>
    </row>
    <row r="405" spans="1:33" ht="15.75" customHeight="1">
      <c r="A405" s="2"/>
      <c r="B405" s="2"/>
      <c r="C405" s="2"/>
      <c r="D405" s="229" t="str">
        <f>$A$47</f>
        <v>GESTIÓN CARTOGRÁFICA</v>
      </c>
      <c r="E405" s="227">
        <f t="shared" ref="E405:Q405" si="201">P48*$AC$47+P51*$AC$50+P54*$AC$53</f>
        <v>0</v>
      </c>
      <c r="F405" s="227">
        <f t="shared" si="201"/>
        <v>0</v>
      </c>
      <c r="G405" s="227">
        <f t="shared" si="201"/>
        <v>0</v>
      </c>
      <c r="H405" s="227">
        <f t="shared" si="201"/>
        <v>0</v>
      </c>
      <c r="I405" s="227">
        <f t="shared" si="201"/>
        <v>0</v>
      </c>
      <c r="J405" s="227">
        <f t="shared" si="201"/>
        <v>0</v>
      </c>
      <c r="K405" s="227">
        <f t="shared" si="201"/>
        <v>0</v>
      </c>
      <c r="L405" s="227">
        <f t="shared" si="201"/>
        <v>0</v>
      </c>
      <c r="M405" s="227">
        <f t="shared" si="201"/>
        <v>0</v>
      </c>
      <c r="N405" s="227">
        <f t="shared" si="201"/>
        <v>0</v>
      </c>
      <c r="O405" s="227">
        <f t="shared" si="201"/>
        <v>0</v>
      </c>
      <c r="P405" s="227">
        <f t="shared" si="201"/>
        <v>0</v>
      </c>
      <c r="Q405" s="244">
        <f t="shared" si="201"/>
        <v>0</v>
      </c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3"/>
      <c r="AD405" s="2"/>
      <c r="AE405" s="2"/>
      <c r="AF405" s="2"/>
      <c r="AG405" s="2"/>
    </row>
    <row r="406" spans="1:33" ht="15.75" customHeight="1">
      <c r="A406" s="2"/>
      <c r="B406" s="2"/>
      <c r="C406" s="2"/>
      <c r="D406" s="229" t="str">
        <f>$A$57</f>
        <v>GESTIÓN AGROLÓGICA</v>
      </c>
      <c r="E406" s="227">
        <f t="shared" ref="E406:Q406" si="202">P58/$AB$57*$AC$57+P61*$AC$60+P64*$AC$63+P67*$AC$66+P70*$AC$69</f>
        <v>0</v>
      </c>
      <c r="F406" s="227">
        <f t="shared" si="202"/>
        <v>0</v>
      </c>
      <c r="G406" s="227">
        <f t="shared" si="202"/>
        <v>0</v>
      </c>
      <c r="H406" s="227">
        <f t="shared" si="202"/>
        <v>0</v>
      </c>
      <c r="I406" s="227">
        <f t="shared" si="202"/>
        <v>0</v>
      </c>
      <c r="J406" s="227">
        <f t="shared" si="202"/>
        <v>0</v>
      </c>
      <c r="K406" s="227">
        <f t="shared" si="202"/>
        <v>0</v>
      </c>
      <c r="L406" s="227">
        <f t="shared" si="202"/>
        <v>0</v>
      </c>
      <c r="M406" s="227">
        <f t="shared" si="202"/>
        <v>0</v>
      </c>
      <c r="N406" s="227">
        <f t="shared" si="202"/>
        <v>0</v>
      </c>
      <c r="O406" s="227">
        <f t="shared" si="202"/>
        <v>0</v>
      </c>
      <c r="P406" s="227">
        <f t="shared" si="202"/>
        <v>0</v>
      </c>
      <c r="Q406" s="244">
        <f t="shared" si="202"/>
        <v>0</v>
      </c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3"/>
      <c r="AD406" s="2"/>
      <c r="AE406" s="2"/>
      <c r="AF406" s="2"/>
      <c r="AG406" s="2"/>
    </row>
    <row r="407" spans="1:33" ht="15.75" customHeight="1">
      <c r="A407" s="2"/>
      <c r="B407" s="2"/>
      <c r="C407" s="2"/>
      <c r="D407" s="229" t="str">
        <f>$A$73</f>
        <v>GESTIÓN GEOGRÁFICA</v>
      </c>
      <c r="E407" s="227">
        <f t="shared" ref="E407:Q407" si="203">P74*$AC$73+P77*$AC$76+P80*$AC$79+P83*$AC$82+P86*$AC$85+P89*$AC$88+P92*$AC$91</f>
        <v>0</v>
      </c>
      <c r="F407" s="227">
        <f t="shared" si="203"/>
        <v>0</v>
      </c>
      <c r="G407" s="227">
        <f t="shared" si="203"/>
        <v>0</v>
      </c>
      <c r="H407" s="227">
        <f t="shared" si="203"/>
        <v>0</v>
      </c>
      <c r="I407" s="227">
        <f t="shared" si="203"/>
        <v>0</v>
      </c>
      <c r="J407" s="227">
        <f t="shared" si="203"/>
        <v>0</v>
      </c>
      <c r="K407" s="227">
        <f t="shared" si="203"/>
        <v>0</v>
      </c>
      <c r="L407" s="227">
        <f t="shared" si="203"/>
        <v>0</v>
      </c>
      <c r="M407" s="227">
        <f t="shared" si="203"/>
        <v>0</v>
      </c>
      <c r="N407" s="227">
        <f t="shared" si="203"/>
        <v>0</v>
      </c>
      <c r="O407" s="227">
        <f t="shared" si="203"/>
        <v>0</v>
      </c>
      <c r="P407" s="227">
        <f t="shared" si="203"/>
        <v>0</v>
      </c>
      <c r="Q407" s="244">
        <f t="shared" si="203"/>
        <v>0</v>
      </c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3"/>
      <c r="AD407" s="2"/>
      <c r="AE407" s="2"/>
      <c r="AF407" s="2"/>
      <c r="AG407" s="2"/>
    </row>
    <row r="408" spans="1:33" ht="15.75" customHeight="1">
      <c r="A408" s="2"/>
      <c r="B408" s="2"/>
      <c r="C408" s="2"/>
      <c r="D408" s="229" t="str">
        <f>$A$95</f>
        <v>GESTIÓN CATASTRAL</v>
      </c>
      <c r="E408" s="227">
        <f t="shared" ref="E408:Q408" si="204">P96/$AB$95*$AC$95+P99*$AC$98+P102*$AC$101+P105*$AC$104+P108*$AC$107+P111*$AC$110+114/$AB$113*$AC$113+P117*$AC$116+P120/$AB$119*$AC$119+P123*$AC$122</f>
        <v>1.3565802210476592E-5</v>
      </c>
      <c r="F408" s="227">
        <f t="shared" si="204"/>
        <v>1.3565802210476592E-5</v>
      </c>
      <c r="G408" s="227">
        <f t="shared" si="204"/>
        <v>1.3565802210476592E-5</v>
      </c>
      <c r="H408" s="227">
        <f t="shared" si="204"/>
        <v>1.3565802210476592E-5</v>
      </c>
      <c r="I408" s="227">
        <f t="shared" si="204"/>
        <v>1.3565802210476592E-5</v>
      </c>
      <c r="J408" s="227">
        <f t="shared" si="204"/>
        <v>1.3565802210476592E-5</v>
      </c>
      <c r="K408" s="227">
        <f t="shared" si="204"/>
        <v>1.3565802210476592E-5</v>
      </c>
      <c r="L408" s="227">
        <f t="shared" si="204"/>
        <v>1.3565802210476592E-5</v>
      </c>
      <c r="M408" s="227">
        <f t="shared" si="204"/>
        <v>1.3565802210476592E-5</v>
      </c>
      <c r="N408" s="227">
        <f t="shared" si="204"/>
        <v>1.3565802210476592E-5</v>
      </c>
      <c r="O408" s="227">
        <f t="shared" si="204"/>
        <v>1.3565802210476592E-5</v>
      </c>
      <c r="P408" s="227">
        <f t="shared" si="204"/>
        <v>1.3565802210476592E-5</v>
      </c>
      <c r="Q408" s="244">
        <f t="shared" si="204"/>
        <v>1.3565802210476592E-5</v>
      </c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3"/>
      <c r="AD408" s="2"/>
      <c r="AE408" s="2"/>
      <c r="AF408" s="2"/>
      <c r="AG408" s="2"/>
    </row>
    <row r="409" spans="1:33" ht="15.75" customHeight="1">
      <c r="A409" s="2"/>
      <c r="B409" s="2"/>
      <c r="C409" s="2"/>
      <c r="D409" s="229" t="str">
        <f>$A$126</f>
        <v>DIRECCIONAMIENTO ESTRATÉGICO Y PLANEACION</v>
      </c>
      <c r="E409" s="227">
        <f t="shared" ref="E409:Q409" si="205">P127/$AB$126*$AC$126+P130*$AC$129+P133/$AB$132*$AC$132+P136*$AC$135</f>
        <v>0</v>
      </c>
      <c r="F409" s="227">
        <f t="shared" si="205"/>
        <v>0</v>
      </c>
      <c r="G409" s="227">
        <f t="shared" si="205"/>
        <v>0</v>
      </c>
      <c r="H409" s="227">
        <f t="shared" si="205"/>
        <v>0</v>
      </c>
      <c r="I409" s="227">
        <f t="shared" si="205"/>
        <v>0</v>
      </c>
      <c r="J409" s="227">
        <f t="shared" si="205"/>
        <v>0</v>
      </c>
      <c r="K409" s="227">
        <f t="shared" si="205"/>
        <v>0</v>
      </c>
      <c r="L409" s="227">
        <f t="shared" si="205"/>
        <v>0</v>
      </c>
      <c r="M409" s="227">
        <f t="shared" si="205"/>
        <v>0</v>
      </c>
      <c r="N409" s="227">
        <f t="shared" si="205"/>
        <v>0</v>
      </c>
      <c r="O409" s="227">
        <f t="shared" si="205"/>
        <v>0</v>
      </c>
      <c r="P409" s="227">
        <f t="shared" si="205"/>
        <v>0</v>
      </c>
      <c r="Q409" s="227">
        <f t="shared" si="205"/>
        <v>0</v>
      </c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3"/>
      <c r="AD409" s="2"/>
      <c r="AE409" s="2"/>
      <c r="AF409" s="2"/>
      <c r="AG409" s="2"/>
    </row>
    <row r="410" spans="1:33" ht="15.75" customHeight="1">
      <c r="A410" s="2"/>
      <c r="B410" s="2"/>
      <c r="C410" s="2"/>
      <c r="D410" s="229" t="str">
        <f>$A$139</f>
        <v>REGULACIÓN</v>
      </c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44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3"/>
      <c r="AD410" s="2"/>
      <c r="AE410" s="2"/>
      <c r="AF410" s="2"/>
      <c r="AG410" s="2"/>
    </row>
    <row r="411" spans="1:33" ht="15.75" customHeight="1">
      <c r="A411" s="2"/>
      <c r="B411" s="2"/>
      <c r="C411" s="2"/>
      <c r="D411" s="229" t="str">
        <f>$A$143</f>
        <v>GESTIÓN DE TECNOLOGÍAS DE LA INFORMACIÓN</v>
      </c>
      <c r="E411" s="227">
        <f t="shared" ref="E411:Q411" si="206">P144*$AC$143+P147*$AC$146</f>
        <v>0</v>
      </c>
      <c r="F411" s="227">
        <f t="shared" si="206"/>
        <v>0</v>
      </c>
      <c r="G411" s="227">
        <f t="shared" si="206"/>
        <v>0</v>
      </c>
      <c r="H411" s="227">
        <f t="shared" si="206"/>
        <v>0</v>
      </c>
      <c r="I411" s="227">
        <f t="shared" si="206"/>
        <v>0</v>
      </c>
      <c r="J411" s="227">
        <f t="shared" si="206"/>
        <v>0</v>
      </c>
      <c r="K411" s="227">
        <f t="shared" si="206"/>
        <v>0</v>
      </c>
      <c r="L411" s="227">
        <f t="shared" si="206"/>
        <v>0</v>
      </c>
      <c r="M411" s="227">
        <f t="shared" si="206"/>
        <v>0</v>
      </c>
      <c r="N411" s="227">
        <f t="shared" si="206"/>
        <v>0</v>
      </c>
      <c r="O411" s="227">
        <f t="shared" si="206"/>
        <v>0</v>
      </c>
      <c r="P411" s="227">
        <f t="shared" si="206"/>
        <v>0</v>
      </c>
      <c r="Q411" s="244">
        <f t="shared" si="206"/>
        <v>0</v>
      </c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3"/>
      <c r="AD411" s="2"/>
      <c r="AE411" s="2"/>
      <c r="AF411" s="2"/>
      <c r="AG411" s="2"/>
    </row>
    <row r="412" spans="1:33" ht="15.75" customHeight="1">
      <c r="A412" s="2"/>
      <c r="B412" s="2"/>
      <c r="C412" s="2"/>
      <c r="D412" s="229" t="str">
        <f>$A$150</f>
        <v>GESTIÓN DE COMUNICACIONES Y MERCADEO</v>
      </c>
      <c r="E412" s="227">
        <f t="shared" ref="E412:Q412" si="207">P151*$AC$150+P154*$AC$153+P157*$AC$156+P160*$AC$159+P163*$AC$162</f>
        <v>0</v>
      </c>
      <c r="F412" s="227">
        <f t="shared" si="207"/>
        <v>0</v>
      </c>
      <c r="G412" s="227">
        <f t="shared" si="207"/>
        <v>0</v>
      </c>
      <c r="H412" s="227">
        <f t="shared" si="207"/>
        <v>0</v>
      </c>
      <c r="I412" s="227">
        <f t="shared" si="207"/>
        <v>0</v>
      </c>
      <c r="J412" s="227">
        <f t="shared" si="207"/>
        <v>0</v>
      </c>
      <c r="K412" s="227">
        <f t="shared" si="207"/>
        <v>0</v>
      </c>
      <c r="L412" s="227">
        <f t="shared" si="207"/>
        <v>0</v>
      </c>
      <c r="M412" s="227">
        <f t="shared" si="207"/>
        <v>0</v>
      </c>
      <c r="N412" s="227">
        <f t="shared" si="207"/>
        <v>0</v>
      </c>
      <c r="O412" s="227">
        <f t="shared" si="207"/>
        <v>0</v>
      </c>
      <c r="P412" s="227">
        <f t="shared" si="207"/>
        <v>0</v>
      </c>
      <c r="Q412" s="244">
        <f t="shared" si="207"/>
        <v>0</v>
      </c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3"/>
      <c r="AD412" s="2"/>
      <c r="AE412" s="2"/>
      <c r="AF412" s="2"/>
      <c r="AG412" s="2"/>
    </row>
    <row r="413" spans="1:33" ht="15.75" customHeight="1">
      <c r="A413" s="2"/>
      <c r="B413" s="2"/>
      <c r="C413" s="2"/>
      <c r="D413" s="229" t="str">
        <f>$A$166</f>
        <v>SERVICIO AL CIUDADANO Y PARTICIPACION</v>
      </c>
      <c r="E413" s="227">
        <f t="shared" ref="E413:Q413" si="208">P167*$AC$166+P170*$AC$169+P173*$AC$172+P176*$AC$175</f>
        <v>0</v>
      </c>
      <c r="F413" s="227">
        <f t="shared" si="208"/>
        <v>0</v>
      </c>
      <c r="G413" s="227">
        <f t="shared" si="208"/>
        <v>0</v>
      </c>
      <c r="H413" s="227">
        <f t="shared" si="208"/>
        <v>0</v>
      </c>
      <c r="I413" s="227">
        <f t="shared" si="208"/>
        <v>0</v>
      </c>
      <c r="J413" s="227">
        <f t="shared" si="208"/>
        <v>0</v>
      </c>
      <c r="K413" s="227">
        <f t="shared" si="208"/>
        <v>0</v>
      </c>
      <c r="L413" s="227">
        <f t="shared" si="208"/>
        <v>0</v>
      </c>
      <c r="M413" s="227">
        <f t="shared" si="208"/>
        <v>0</v>
      </c>
      <c r="N413" s="227">
        <f t="shared" si="208"/>
        <v>0</v>
      </c>
      <c r="O413" s="227">
        <f t="shared" si="208"/>
        <v>0</v>
      </c>
      <c r="P413" s="227">
        <f t="shared" si="208"/>
        <v>0</v>
      </c>
      <c r="Q413" s="244">
        <f t="shared" si="208"/>
        <v>0</v>
      </c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3"/>
      <c r="AD413" s="2"/>
      <c r="AE413" s="2"/>
      <c r="AF413" s="2"/>
      <c r="AG413" s="2"/>
    </row>
    <row r="414" spans="1:33" ht="15.75" customHeight="1">
      <c r="A414" s="2"/>
      <c r="B414" s="2"/>
      <c r="C414" s="2"/>
      <c r="D414" s="229" t="str">
        <f>$A$179</f>
        <v>GESTIÓN DEL CONOCIMIENTO, INVESTIGACIÓN E INNOVACIÓN</v>
      </c>
      <c r="E414" s="227">
        <f t="shared" ref="E414:Q414" si="209">P180*$AC$179+P183*$AC$182+P186*$AC$185+P189*$AC$188+P192*$AC$191+P195*$AC$194+P198*$AC$197</f>
        <v>0</v>
      </c>
      <c r="F414" s="227">
        <f t="shared" si="209"/>
        <v>0</v>
      </c>
      <c r="G414" s="227">
        <f t="shared" si="209"/>
        <v>0</v>
      </c>
      <c r="H414" s="227">
        <f t="shared" si="209"/>
        <v>0</v>
      </c>
      <c r="I414" s="227">
        <f t="shared" si="209"/>
        <v>0</v>
      </c>
      <c r="J414" s="227">
        <f t="shared" si="209"/>
        <v>0</v>
      </c>
      <c r="K414" s="227">
        <f t="shared" si="209"/>
        <v>0</v>
      </c>
      <c r="L414" s="227">
        <f t="shared" si="209"/>
        <v>0</v>
      </c>
      <c r="M414" s="227">
        <f t="shared" si="209"/>
        <v>0</v>
      </c>
      <c r="N414" s="227">
        <f t="shared" si="209"/>
        <v>0</v>
      </c>
      <c r="O414" s="227">
        <f t="shared" si="209"/>
        <v>0</v>
      </c>
      <c r="P414" s="227">
        <f t="shared" si="209"/>
        <v>0</v>
      </c>
      <c r="Q414" s="244">
        <f t="shared" si="209"/>
        <v>0</v>
      </c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3"/>
      <c r="AD414" s="2"/>
      <c r="AE414" s="2"/>
      <c r="AF414" s="2"/>
      <c r="AG414" s="2"/>
    </row>
    <row r="415" spans="1:33" ht="15.75" customHeight="1">
      <c r="A415" s="2"/>
      <c r="B415" s="2"/>
      <c r="C415" s="2"/>
      <c r="D415" s="229" t="str">
        <f>$A$201</f>
        <v>GESTIÓN DEL TALENTO HUMANO</v>
      </c>
      <c r="E415" s="227">
        <f t="shared" ref="E415:Q415" si="210">P202*$AC$201+P205*$AC$204+P208*$AC$207+P211*$AC$210+P214*$AC$213+P217*$AC$216</f>
        <v>0</v>
      </c>
      <c r="F415" s="227">
        <f t="shared" si="210"/>
        <v>0</v>
      </c>
      <c r="G415" s="227">
        <f t="shared" si="210"/>
        <v>0</v>
      </c>
      <c r="H415" s="227">
        <f t="shared" si="210"/>
        <v>0</v>
      </c>
      <c r="I415" s="227">
        <f t="shared" si="210"/>
        <v>0</v>
      </c>
      <c r="J415" s="227">
        <f t="shared" si="210"/>
        <v>0</v>
      </c>
      <c r="K415" s="227">
        <f t="shared" si="210"/>
        <v>0</v>
      </c>
      <c r="L415" s="227">
        <f t="shared" si="210"/>
        <v>0</v>
      </c>
      <c r="M415" s="227">
        <f t="shared" si="210"/>
        <v>0</v>
      </c>
      <c r="N415" s="227">
        <f t="shared" si="210"/>
        <v>0</v>
      </c>
      <c r="O415" s="227">
        <f t="shared" si="210"/>
        <v>0</v>
      </c>
      <c r="P415" s="227">
        <f t="shared" si="210"/>
        <v>0</v>
      </c>
      <c r="Q415" s="244">
        <f t="shared" si="210"/>
        <v>0</v>
      </c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3"/>
      <c r="AD415" s="2"/>
      <c r="AE415" s="2"/>
      <c r="AF415" s="2"/>
      <c r="AG415" s="2"/>
    </row>
    <row r="416" spans="1:33" ht="15.75" customHeight="1">
      <c r="A416" s="2"/>
      <c r="B416" s="2"/>
      <c r="C416" s="2"/>
      <c r="D416" s="229">
        <f>$A$220</f>
        <v>0</v>
      </c>
      <c r="E416" s="227">
        <f t="shared" ref="E416:Q416" si="211">P221*$AC$220+P224*$AC$223+P227*$AC$226+P230*$AC$229</f>
        <v>0</v>
      </c>
      <c r="F416" s="227">
        <f t="shared" si="211"/>
        <v>0</v>
      </c>
      <c r="G416" s="227">
        <f t="shared" si="211"/>
        <v>0</v>
      </c>
      <c r="H416" s="227">
        <f t="shared" si="211"/>
        <v>0</v>
      </c>
      <c r="I416" s="227">
        <f t="shared" si="211"/>
        <v>0</v>
      </c>
      <c r="J416" s="227">
        <f t="shared" si="211"/>
        <v>0</v>
      </c>
      <c r="K416" s="227">
        <f t="shared" si="211"/>
        <v>0</v>
      </c>
      <c r="L416" s="227">
        <f t="shared" si="211"/>
        <v>0</v>
      </c>
      <c r="M416" s="227">
        <f t="shared" si="211"/>
        <v>0</v>
      </c>
      <c r="N416" s="227">
        <f t="shared" si="211"/>
        <v>0</v>
      </c>
      <c r="O416" s="227">
        <f t="shared" si="211"/>
        <v>0</v>
      </c>
      <c r="P416" s="227">
        <f t="shared" si="211"/>
        <v>0</v>
      </c>
      <c r="Q416" s="244">
        <f t="shared" si="211"/>
        <v>0</v>
      </c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3"/>
      <c r="AD416" s="2"/>
      <c r="AE416" s="2"/>
      <c r="AF416" s="2"/>
      <c r="AG416" s="2"/>
    </row>
    <row r="417" spans="1:33" ht="15.75" customHeight="1">
      <c r="A417" s="2"/>
      <c r="B417" s="2"/>
      <c r="C417" s="2"/>
      <c r="D417" s="229" t="str">
        <f>$A$233</f>
        <v>GESTIÓN DOCUMENTAL</v>
      </c>
      <c r="E417" s="227">
        <f t="shared" ref="E417:Q417" si="212">P234*$AC$233+P237*$AC$236+P240*$AC$239</f>
        <v>0</v>
      </c>
      <c r="F417" s="227">
        <f t="shared" si="212"/>
        <v>0</v>
      </c>
      <c r="G417" s="227">
        <f t="shared" si="212"/>
        <v>0</v>
      </c>
      <c r="H417" s="227">
        <f t="shared" si="212"/>
        <v>0</v>
      </c>
      <c r="I417" s="227">
        <f t="shared" si="212"/>
        <v>0</v>
      </c>
      <c r="J417" s="227">
        <f t="shared" si="212"/>
        <v>0</v>
      </c>
      <c r="K417" s="227">
        <f t="shared" si="212"/>
        <v>0</v>
      </c>
      <c r="L417" s="227">
        <f t="shared" si="212"/>
        <v>0</v>
      </c>
      <c r="M417" s="227">
        <f t="shared" si="212"/>
        <v>0</v>
      </c>
      <c r="N417" s="227">
        <f t="shared" si="212"/>
        <v>0</v>
      </c>
      <c r="O417" s="227">
        <f t="shared" si="212"/>
        <v>0</v>
      </c>
      <c r="P417" s="227">
        <f t="shared" si="212"/>
        <v>0</v>
      </c>
      <c r="Q417" s="244">
        <f t="shared" si="212"/>
        <v>0</v>
      </c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3"/>
      <c r="AD417" s="2"/>
      <c r="AE417" s="2"/>
      <c r="AF417" s="2"/>
      <c r="AG417" s="2"/>
    </row>
    <row r="418" spans="1:33" ht="15.75" customHeight="1">
      <c r="A418" s="2"/>
      <c r="B418" s="2"/>
      <c r="C418" s="2"/>
      <c r="D418" s="229" t="str">
        <f>$A$243</f>
        <v>GESTIÓN DE SERVICIOS ADMINISTRATIVOS</v>
      </c>
      <c r="E418" s="227">
        <f t="shared" ref="E418:Q418" si="213">P244*$AC$243+P247*$AC$246+P250*$AC$249+P253*$AC$252</f>
        <v>0</v>
      </c>
      <c r="F418" s="227">
        <f t="shared" si="213"/>
        <v>0</v>
      </c>
      <c r="G418" s="227">
        <f t="shared" si="213"/>
        <v>0</v>
      </c>
      <c r="H418" s="227">
        <f t="shared" si="213"/>
        <v>0</v>
      </c>
      <c r="I418" s="227">
        <f t="shared" si="213"/>
        <v>0</v>
      </c>
      <c r="J418" s="227">
        <f t="shared" si="213"/>
        <v>0</v>
      </c>
      <c r="K418" s="227">
        <f t="shared" si="213"/>
        <v>0</v>
      </c>
      <c r="L418" s="227">
        <f t="shared" si="213"/>
        <v>0</v>
      </c>
      <c r="M418" s="227">
        <f t="shared" si="213"/>
        <v>0</v>
      </c>
      <c r="N418" s="227">
        <f t="shared" si="213"/>
        <v>0</v>
      </c>
      <c r="O418" s="227">
        <f t="shared" si="213"/>
        <v>0</v>
      </c>
      <c r="P418" s="227">
        <f t="shared" si="213"/>
        <v>0</v>
      </c>
      <c r="Q418" s="244">
        <f t="shared" si="213"/>
        <v>0</v>
      </c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3"/>
      <c r="AD418" s="2"/>
      <c r="AE418" s="2"/>
      <c r="AF418" s="2"/>
      <c r="AG418" s="2"/>
    </row>
    <row r="419" spans="1:33" ht="15.75" customHeight="1">
      <c r="A419" s="2"/>
      <c r="B419" s="2"/>
      <c r="C419" s="2"/>
      <c r="D419" s="229" t="str">
        <f>$A$256</f>
        <v>GESTION CONTRACTUAL</v>
      </c>
      <c r="E419" s="227">
        <f t="shared" ref="E419:Q419" si="214">P257*$AC$256+P260*$AC$259+P263*$AC$262+P266*$AC$265+P269*$AC$268</f>
        <v>0</v>
      </c>
      <c r="F419" s="227">
        <f t="shared" si="214"/>
        <v>0</v>
      </c>
      <c r="G419" s="227">
        <f t="shared" si="214"/>
        <v>0</v>
      </c>
      <c r="H419" s="227">
        <f t="shared" si="214"/>
        <v>0</v>
      </c>
      <c r="I419" s="227">
        <f t="shared" si="214"/>
        <v>0</v>
      </c>
      <c r="J419" s="227">
        <f t="shared" si="214"/>
        <v>0</v>
      </c>
      <c r="K419" s="227">
        <f t="shared" si="214"/>
        <v>0</v>
      </c>
      <c r="L419" s="227">
        <f t="shared" si="214"/>
        <v>0</v>
      </c>
      <c r="M419" s="227">
        <f t="shared" si="214"/>
        <v>0</v>
      </c>
      <c r="N419" s="227">
        <f t="shared" si="214"/>
        <v>0</v>
      </c>
      <c r="O419" s="227">
        <f t="shared" si="214"/>
        <v>0</v>
      </c>
      <c r="P419" s="227">
        <f t="shared" si="214"/>
        <v>0</v>
      </c>
      <c r="Q419" s="244">
        <f t="shared" si="214"/>
        <v>0</v>
      </c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3"/>
      <c r="AD419" s="2"/>
      <c r="AE419" s="2"/>
      <c r="AF419" s="2"/>
      <c r="AG419" s="2"/>
    </row>
    <row r="420" spans="1:33" ht="15.75" customHeight="1">
      <c r="A420" s="2"/>
      <c r="B420" s="2"/>
      <c r="C420" s="2"/>
      <c r="D420" s="229" t="str">
        <f>$A$272</f>
        <v>GESTIÓN JURÍDICA</v>
      </c>
      <c r="E420" s="227">
        <f t="shared" ref="E420:Q420" si="215">P273*$AC$272+P276*$AC$275</f>
        <v>0</v>
      </c>
      <c r="F420" s="227">
        <f t="shared" si="215"/>
        <v>0</v>
      </c>
      <c r="G420" s="227">
        <f t="shared" si="215"/>
        <v>0</v>
      </c>
      <c r="H420" s="227">
        <f t="shared" si="215"/>
        <v>0</v>
      </c>
      <c r="I420" s="227">
        <f t="shared" si="215"/>
        <v>0</v>
      </c>
      <c r="J420" s="227">
        <f t="shared" si="215"/>
        <v>0</v>
      </c>
      <c r="K420" s="227">
        <f t="shared" si="215"/>
        <v>0</v>
      </c>
      <c r="L420" s="227">
        <f t="shared" si="215"/>
        <v>0</v>
      </c>
      <c r="M420" s="227">
        <f t="shared" si="215"/>
        <v>0</v>
      </c>
      <c r="N420" s="227">
        <f t="shared" si="215"/>
        <v>0</v>
      </c>
      <c r="O420" s="227">
        <f t="shared" si="215"/>
        <v>0</v>
      </c>
      <c r="P420" s="227">
        <f t="shared" si="215"/>
        <v>0</v>
      </c>
      <c r="Q420" s="244">
        <f t="shared" si="215"/>
        <v>0</v>
      </c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3"/>
      <c r="AD420" s="2"/>
      <c r="AE420" s="2"/>
      <c r="AF420" s="2"/>
      <c r="AG420" s="2"/>
    </row>
    <row r="421" spans="1:33" ht="15.75" customHeight="1">
      <c r="A421" s="2"/>
      <c r="B421" s="2"/>
      <c r="C421" s="2"/>
      <c r="D421" s="229" t="str">
        <f>$A$279</f>
        <v>GESTIÓN INFORMÁTICA DE SOPORTE</v>
      </c>
      <c r="E421" s="227">
        <f t="shared" ref="E421:Q421" si="216">P280*$AC$279</f>
        <v>0</v>
      </c>
      <c r="F421" s="227">
        <f t="shared" si="216"/>
        <v>0</v>
      </c>
      <c r="G421" s="227">
        <f t="shared" si="216"/>
        <v>0</v>
      </c>
      <c r="H421" s="227">
        <f t="shared" si="216"/>
        <v>0</v>
      </c>
      <c r="I421" s="227">
        <f t="shared" si="216"/>
        <v>0</v>
      </c>
      <c r="J421" s="227">
        <f t="shared" si="216"/>
        <v>0</v>
      </c>
      <c r="K421" s="227">
        <f t="shared" si="216"/>
        <v>0</v>
      </c>
      <c r="L421" s="227">
        <f t="shared" si="216"/>
        <v>0</v>
      </c>
      <c r="M421" s="227">
        <f t="shared" si="216"/>
        <v>0</v>
      </c>
      <c r="N421" s="227">
        <f t="shared" si="216"/>
        <v>0</v>
      </c>
      <c r="O421" s="227">
        <f t="shared" si="216"/>
        <v>0</v>
      </c>
      <c r="P421" s="227">
        <f t="shared" si="216"/>
        <v>0</v>
      </c>
      <c r="Q421" s="244">
        <f t="shared" si="216"/>
        <v>0</v>
      </c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3"/>
      <c r="AD421" s="2"/>
      <c r="AE421" s="2"/>
      <c r="AF421" s="2"/>
      <c r="AG421" s="2"/>
    </row>
    <row r="422" spans="1:33" ht="15.75" customHeight="1">
      <c r="A422" s="2"/>
      <c r="B422" s="2"/>
      <c r="C422" s="2"/>
      <c r="D422" s="229" t="str">
        <f>$A$283</f>
        <v>CONTROL DISCIPLINARIO</v>
      </c>
      <c r="E422" s="227">
        <f t="shared" ref="E422:Q422" si="217">P284*$AC$283+P287*$AC$286</f>
        <v>0</v>
      </c>
      <c r="F422" s="227">
        <f t="shared" si="217"/>
        <v>0</v>
      </c>
      <c r="G422" s="227">
        <f t="shared" si="217"/>
        <v>0</v>
      </c>
      <c r="H422" s="227">
        <f t="shared" si="217"/>
        <v>0</v>
      </c>
      <c r="I422" s="227">
        <f t="shared" si="217"/>
        <v>0</v>
      </c>
      <c r="J422" s="227">
        <f t="shared" si="217"/>
        <v>0</v>
      </c>
      <c r="K422" s="227">
        <f t="shared" si="217"/>
        <v>0</v>
      </c>
      <c r="L422" s="227">
        <f t="shared" si="217"/>
        <v>0</v>
      </c>
      <c r="M422" s="227">
        <f t="shared" si="217"/>
        <v>0</v>
      </c>
      <c r="N422" s="227">
        <f t="shared" si="217"/>
        <v>0</v>
      </c>
      <c r="O422" s="227">
        <f t="shared" si="217"/>
        <v>0</v>
      </c>
      <c r="P422" s="227">
        <f t="shared" si="217"/>
        <v>0</v>
      </c>
      <c r="Q422" s="244">
        <f t="shared" si="217"/>
        <v>0</v>
      </c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3"/>
      <c r="AD422" s="2"/>
      <c r="AE422" s="2"/>
      <c r="AF422" s="2"/>
      <c r="AG422" s="2"/>
    </row>
    <row r="423" spans="1:33" ht="15.75" customHeight="1">
      <c r="A423" s="2"/>
      <c r="B423" s="2"/>
      <c r="C423" s="2"/>
      <c r="D423" s="229" t="str">
        <f>$A$290</f>
        <v>SEGUIMIENTO  Y EVALUACION INSTITUCIONAL</v>
      </c>
      <c r="E423" s="227">
        <f t="shared" ref="E423:Q423" si="218">P291*$AC$290+P294*$AC$293</f>
        <v>0</v>
      </c>
      <c r="F423" s="227">
        <f t="shared" si="218"/>
        <v>0</v>
      </c>
      <c r="G423" s="227">
        <f t="shared" si="218"/>
        <v>0</v>
      </c>
      <c r="H423" s="227">
        <f t="shared" si="218"/>
        <v>0</v>
      </c>
      <c r="I423" s="227">
        <f t="shared" si="218"/>
        <v>0</v>
      </c>
      <c r="J423" s="227">
        <f t="shared" si="218"/>
        <v>0</v>
      </c>
      <c r="K423" s="227">
        <f t="shared" si="218"/>
        <v>0</v>
      </c>
      <c r="L423" s="227">
        <f t="shared" si="218"/>
        <v>0</v>
      </c>
      <c r="M423" s="227">
        <f t="shared" si="218"/>
        <v>0</v>
      </c>
      <c r="N423" s="227">
        <f t="shared" si="218"/>
        <v>0</v>
      </c>
      <c r="O423" s="227">
        <f t="shared" si="218"/>
        <v>0</v>
      </c>
      <c r="P423" s="227">
        <f t="shared" si="218"/>
        <v>0</v>
      </c>
      <c r="Q423" s="244">
        <f t="shared" si="218"/>
        <v>0</v>
      </c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3"/>
      <c r="AD423" s="2"/>
      <c r="AE423" s="2"/>
      <c r="AF423" s="2"/>
      <c r="AG423" s="2"/>
    </row>
    <row r="424" spans="1:33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3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3"/>
      <c r="AD424" s="2"/>
      <c r="AE424" s="2"/>
      <c r="AF424" s="2"/>
      <c r="AG424" s="2"/>
    </row>
    <row r="425" spans="1:33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3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3"/>
      <c r="AD425" s="2"/>
      <c r="AE425" s="2"/>
      <c r="AF425" s="2"/>
      <c r="AG425" s="2"/>
    </row>
    <row r="426" spans="1:33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3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3"/>
      <c r="AD426" s="2"/>
      <c r="AE426" s="2"/>
      <c r="AF426" s="2"/>
      <c r="AG426" s="2"/>
    </row>
    <row r="427" spans="1:33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3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3"/>
      <c r="AD427" s="2"/>
      <c r="AE427" s="2"/>
      <c r="AF427" s="2"/>
      <c r="AG427" s="2"/>
    </row>
    <row r="428" spans="1:33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3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3"/>
      <c r="AD428" s="2"/>
      <c r="AE428" s="2"/>
      <c r="AF428" s="2"/>
      <c r="AG428" s="2"/>
    </row>
    <row r="429" spans="1:33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3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3"/>
      <c r="AD429" s="2"/>
      <c r="AE429" s="2"/>
      <c r="AF429" s="2"/>
      <c r="AG429" s="2"/>
    </row>
    <row r="430" spans="1:33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3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3"/>
      <c r="AD430" s="2"/>
      <c r="AE430" s="2"/>
      <c r="AF430" s="2"/>
      <c r="AG430" s="2"/>
    </row>
    <row r="431" spans="1:33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3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3"/>
      <c r="AD431" s="2"/>
      <c r="AE431" s="2"/>
      <c r="AF431" s="2"/>
      <c r="AG431" s="2"/>
    </row>
    <row r="432" spans="1:33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3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3"/>
      <c r="AD432" s="2"/>
      <c r="AE432" s="2"/>
      <c r="AF432" s="2"/>
      <c r="AG432" s="2"/>
    </row>
    <row r="433" spans="1: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3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3"/>
      <c r="AD433" s="2"/>
      <c r="AE433" s="2"/>
      <c r="AF433" s="2"/>
      <c r="AG433" s="2"/>
    </row>
    <row r="434" spans="1:33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3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3"/>
      <c r="AD434" s="2"/>
      <c r="AE434" s="2"/>
      <c r="AF434" s="2"/>
      <c r="AG434" s="2"/>
    </row>
    <row r="435" spans="1:33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3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3"/>
      <c r="AD435" s="2"/>
      <c r="AE435" s="2"/>
      <c r="AF435" s="2"/>
      <c r="AG435" s="2"/>
    </row>
    <row r="436" spans="1:33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3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3"/>
      <c r="AD436" s="2"/>
      <c r="AE436" s="2"/>
      <c r="AF436" s="2"/>
      <c r="AG436" s="2"/>
    </row>
    <row r="437" spans="1:33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3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3"/>
      <c r="AD437" s="2"/>
      <c r="AE437" s="2"/>
      <c r="AF437" s="2"/>
      <c r="AG437" s="2"/>
    </row>
    <row r="438" spans="1:33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3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3"/>
      <c r="AD438" s="2"/>
      <c r="AE438" s="2"/>
      <c r="AF438" s="2"/>
      <c r="AG438" s="2"/>
    </row>
    <row r="439" spans="1:33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3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3"/>
      <c r="AD439" s="2"/>
      <c r="AE439" s="2"/>
      <c r="AF439" s="2"/>
      <c r="AG439" s="2"/>
    </row>
    <row r="440" spans="1:33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3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3"/>
      <c r="AD440" s="2"/>
      <c r="AE440" s="2"/>
      <c r="AF440" s="2"/>
      <c r="AG440" s="2"/>
    </row>
    <row r="441" spans="1:33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3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3"/>
      <c r="AD441" s="2"/>
      <c r="AE441" s="2"/>
      <c r="AF441" s="2"/>
      <c r="AG441" s="2"/>
    </row>
    <row r="442" spans="1:33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3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3"/>
      <c r="AD442" s="2"/>
      <c r="AE442" s="2"/>
      <c r="AF442" s="2"/>
      <c r="AG442" s="2"/>
    </row>
    <row r="443" spans="1:3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3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3"/>
      <c r="AD443" s="2"/>
      <c r="AE443" s="2"/>
      <c r="AF443" s="2"/>
      <c r="AG443" s="2"/>
    </row>
    <row r="444" spans="1:33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3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3"/>
      <c r="AD444" s="2"/>
      <c r="AE444" s="2"/>
      <c r="AF444" s="2"/>
      <c r="AG444" s="2"/>
    </row>
    <row r="445" spans="1:33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3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3"/>
      <c r="AD445" s="2"/>
      <c r="AE445" s="2"/>
      <c r="AF445" s="2"/>
      <c r="AG445" s="2"/>
    </row>
    <row r="446" spans="1:33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3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3"/>
      <c r="AD446" s="2"/>
      <c r="AE446" s="2"/>
      <c r="AF446" s="2"/>
      <c r="AG446" s="2"/>
    </row>
    <row r="447" spans="1:33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3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3"/>
      <c r="AD447" s="2"/>
      <c r="AE447" s="2"/>
      <c r="AF447" s="2"/>
      <c r="AG447" s="2"/>
    </row>
    <row r="448" spans="1:33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3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3"/>
      <c r="AD448" s="2"/>
      <c r="AE448" s="2"/>
      <c r="AF448" s="2"/>
      <c r="AG448" s="2"/>
    </row>
    <row r="449" spans="1:33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3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3"/>
      <c r="AD449" s="2"/>
      <c r="AE449" s="2"/>
      <c r="AF449" s="2"/>
      <c r="AG449" s="2"/>
    </row>
    <row r="450" spans="1:33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3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3"/>
      <c r="AD450" s="2"/>
      <c r="AE450" s="2"/>
      <c r="AF450" s="2"/>
      <c r="AG450" s="2"/>
    </row>
    <row r="451" spans="1:33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3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3"/>
      <c r="AD451" s="2"/>
      <c r="AE451" s="2"/>
      <c r="AF451" s="2"/>
      <c r="AG451" s="2"/>
    </row>
    <row r="452" spans="1:33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3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3"/>
      <c r="AD452" s="2"/>
      <c r="AE452" s="2"/>
      <c r="AF452" s="2"/>
      <c r="AG452" s="2"/>
    </row>
    <row r="453" spans="1:3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3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3"/>
      <c r="AD453" s="2"/>
      <c r="AE453" s="2"/>
      <c r="AF453" s="2"/>
      <c r="AG453" s="2"/>
    </row>
    <row r="454" spans="1:33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3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3"/>
      <c r="AD454" s="2"/>
      <c r="AE454" s="2"/>
      <c r="AF454" s="2"/>
      <c r="AG454" s="2"/>
    </row>
    <row r="455" spans="1:33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3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3"/>
      <c r="AD455" s="2"/>
      <c r="AE455" s="2"/>
      <c r="AF455" s="2"/>
      <c r="AG455" s="2"/>
    </row>
    <row r="456" spans="1:33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3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3"/>
      <c r="AD456" s="2"/>
      <c r="AE456" s="2"/>
      <c r="AF456" s="2"/>
      <c r="AG456" s="2"/>
    </row>
    <row r="457" spans="1:33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3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3"/>
      <c r="AD457" s="2"/>
      <c r="AE457" s="2"/>
      <c r="AF457" s="2"/>
      <c r="AG457" s="2"/>
    </row>
    <row r="458" spans="1:33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3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3"/>
      <c r="AD458" s="2"/>
      <c r="AE458" s="2"/>
      <c r="AF458" s="2"/>
      <c r="AG458" s="2"/>
    </row>
    <row r="459" spans="1:33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3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3"/>
      <c r="AD459" s="2"/>
      <c r="AE459" s="2"/>
      <c r="AF459" s="2"/>
      <c r="AG459" s="2"/>
    </row>
    <row r="460" spans="1:33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3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3"/>
      <c r="AD460" s="2"/>
      <c r="AE460" s="2"/>
      <c r="AF460" s="2"/>
      <c r="AG460" s="2"/>
    </row>
    <row r="461" spans="1:33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3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3"/>
      <c r="AD461" s="2"/>
      <c r="AE461" s="2"/>
      <c r="AF461" s="2"/>
      <c r="AG461" s="2"/>
    </row>
    <row r="462" spans="1:33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3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3"/>
      <c r="AD462" s="2"/>
      <c r="AE462" s="2"/>
      <c r="AF462" s="2"/>
      <c r="AG462" s="2"/>
    </row>
    <row r="463" spans="1:3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3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3"/>
      <c r="AD463" s="2"/>
      <c r="AE463" s="2"/>
      <c r="AF463" s="2"/>
      <c r="AG463" s="2"/>
    </row>
    <row r="464" spans="1:33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3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3"/>
      <c r="AD464" s="2"/>
      <c r="AE464" s="2"/>
      <c r="AF464" s="2"/>
      <c r="AG464" s="2"/>
    </row>
    <row r="465" spans="1:33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3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3"/>
      <c r="AD465" s="2"/>
      <c r="AE465" s="2"/>
      <c r="AF465" s="2"/>
      <c r="AG465" s="2"/>
    </row>
    <row r="466" spans="1:33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3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3"/>
      <c r="AD466" s="2"/>
      <c r="AE466" s="2"/>
      <c r="AF466" s="2"/>
      <c r="AG466" s="2"/>
    </row>
    <row r="467" spans="1:33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3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3"/>
      <c r="AD467" s="2"/>
      <c r="AE467" s="2"/>
      <c r="AF467" s="2"/>
      <c r="AG467" s="2"/>
    </row>
    <row r="468" spans="1:33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3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3"/>
      <c r="AD468" s="2"/>
      <c r="AE468" s="2"/>
      <c r="AF468" s="2"/>
      <c r="AG468" s="2"/>
    </row>
    <row r="469" spans="1:33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3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3"/>
      <c r="AD469" s="2"/>
      <c r="AE469" s="2"/>
      <c r="AF469" s="2"/>
      <c r="AG469" s="2"/>
    </row>
    <row r="470" spans="1:33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3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3"/>
      <c r="AD470" s="2"/>
      <c r="AE470" s="2"/>
      <c r="AF470" s="2"/>
      <c r="AG470" s="2"/>
    </row>
    <row r="471" spans="1:33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3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3"/>
      <c r="AD471" s="2"/>
      <c r="AE471" s="2"/>
      <c r="AF471" s="2"/>
      <c r="AG471" s="2"/>
    </row>
    <row r="472" spans="1:33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3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3"/>
      <c r="AD472" s="2"/>
      <c r="AE472" s="2"/>
      <c r="AF472" s="2"/>
      <c r="AG472" s="2"/>
    </row>
    <row r="473" spans="1:3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3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3"/>
      <c r="AD473" s="2"/>
      <c r="AE473" s="2"/>
      <c r="AF473" s="2"/>
      <c r="AG473" s="2"/>
    </row>
    <row r="474" spans="1:33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3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3"/>
      <c r="AD474" s="2"/>
      <c r="AE474" s="2"/>
      <c r="AF474" s="2"/>
      <c r="AG474" s="2"/>
    </row>
    <row r="475" spans="1:33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3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3"/>
      <c r="AD475" s="2"/>
      <c r="AE475" s="2"/>
      <c r="AF475" s="2"/>
      <c r="AG475" s="2"/>
    </row>
    <row r="476" spans="1:33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3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3"/>
      <c r="AD476" s="2"/>
      <c r="AE476" s="2"/>
      <c r="AF476" s="2"/>
      <c r="AG476" s="2"/>
    </row>
    <row r="477" spans="1:33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3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3"/>
      <c r="AD477" s="2"/>
      <c r="AE477" s="2"/>
      <c r="AF477" s="2"/>
      <c r="AG477" s="2"/>
    </row>
    <row r="478" spans="1:33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3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3"/>
      <c r="AD478" s="2"/>
      <c r="AE478" s="2"/>
      <c r="AF478" s="2"/>
      <c r="AG478" s="2"/>
    </row>
    <row r="479" spans="1:33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3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3"/>
      <c r="AD479" s="2"/>
      <c r="AE479" s="2"/>
      <c r="AF479" s="2"/>
      <c r="AG479" s="2"/>
    </row>
    <row r="480" spans="1:33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3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3"/>
      <c r="AD480" s="2"/>
      <c r="AE480" s="2"/>
      <c r="AF480" s="2"/>
      <c r="AG480" s="2"/>
    </row>
    <row r="481" spans="1:33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3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3"/>
      <c r="AD481" s="2"/>
      <c r="AE481" s="2"/>
      <c r="AF481" s="2"/>
      <c r="AG481" s="2"/>
    </row>
    <row r="482" spans="1:33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3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3"/>
      <c r="AD482" s="2"/>
      <c r="AE482" s="2"/>
      <c r="AF482" s="2"/>
      <c r="AG482" s="2"/>
    </row>
    <row r="483" spans="1:3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3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3"/>
      <c r="AD483" s="2"/>
      <c r="AE483" s="2"/>
      <c r="AF483" s="2"/>
      <c r="AG483" s="2"/>
    </row>
    <row r="484" spans="1:33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3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3"/>
      <c r="AD484" s="2"/>
      <c r="AE484" s="2"/>
      <c r="AF484" s="2"/>
      <c r="AG484" s="2"/>
    </row>
    <row r="485" spans="1:33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3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3"/>
      <c r="AD485" s="2"/>
      <c r="AE485" s="2"/>
      <c r="AF485" s="2"/>
      <c r="AG485" s="2"/>
    </row>
    <row r="486" spans="1:33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3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3"/>
      <c r="AD486" s="2"/>
      <c r="AE486" s="2"/>
      <c r="AF486" s="2"/>
      <c r="AG486" s="2"/>
    </row>
    <row r="487" spans="1:33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3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3"/>
      <c r="AD487" s="2"/>
      <c r="AE487" s="2"/>
      <c r="AF487" s="2"/>
      <c r="AG487" s="2"/>
    </row>
    <row r="488" spans="1:33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3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3"/>
      <c r="AD488" s="2"/>
      <c r="AE488" s="2"/>
      <c r="AF488" s="2"/>
      <c r="AG488" s="2"/>
    </row>
    <row r="489" spans="1:33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3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3"/>
      <c r="AD489" s="2"/>
      <c r="AE489" s="2"/>
      <c r="AF489" s="2"/>
      <c r="AG489" s="2"/>
    </row>
    <row r="490" spans="1:33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3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3"/>
      <c r="AD490" s="2"/>
      <c r="AE490" s="2"/>
      <c r="AF490" s="2"/>
      <c r="AG490" s="2"/>
    </row>
    <row r="491" spans="1:33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3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3"/>
      <c r="AD491" s="2"/>
      <c r="AE491" s="2"/>
      <c r="AF491" s="2"/>
      <c r="AG491" s="2"/>
    </row>
    <row r="492" spans="1:33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3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3"/>
      <c r="AD492" s="2"/>
      <c r="AE492" s="2"/>
      <c r="AF492" s="2"/>
      <c r="AG492" s="2"/>
    </row>
    <row r="493" spans="1:3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3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3"/>
      <c r="AD493" s="2"/>
      <c r="AE493" s="2"/>
      <c r="AF493" s="2"/>
      <c r="AG493" s="2"/>
    </row>
    <row r="494" spans="1:33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3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3"/>
      <c r="AD494" s="2"/>
      <c r="AE494" s="2"/>
      <c r="AF494" s="2"/>
      <c r="AG494" s="2"/>
    </row>
    <row r="495" spans="1:33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3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3"/>
      <c r="AD495" s="2"/>
      <c r="AE495" s="2"/>
      <c r="AF495" s="2"/>
      <c r="AG495" s="2"/>
    </row>
    <row r="496" spans="1:33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3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3"/>
      <c r="AD496" s="2"/>
      <c r="AE496" s="2"/>
      <c r="AF496" s="2"/>
      <c r="AG496" s="2"/>
    </row>
    <row r="497" spans="1:33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3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3"/>
      <c r="AD497" s="2"/>
      <c r="AE497" s="2"/>
      <c r="AF497" s="2"/>
      <c r="AG497" s="2"/>
    </row>
    <row r="498" spans="1:33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3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3"/>
      <c r="AD498" s="2"/>
      <c r="AE498" s="2"/>
      <c r="AF498" s="2"/>
      <c r="AG498" s="2"/>
    </row>
    <row r="499" spans="1:33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3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3"/>
      <c r="AD499" s="2"/>
      <c r="AE499" s="2"/>
      <c r="AF499" s="2"/>
      <c r="AG499" s="2"/>
    </row>
    <row r="500" spans="1:33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3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3"/>
      <c r="AD500" s="2"/>
      <c r="AE500" s="2"/>
      <c r="AF500" s="2"/>
      <c r="AG500" s="2"/>
    </row>
    <row r="501" spans="1:33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3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3"/>
      <c r="AD501" s="2"/>
      <c r="AE501" s="2"/>
      <c r="AF501" s="2"/>
      <c r="AG501" s="2"/>
    </row>
    <row r="502" spans="1:33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3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3"/>
      <c r="AD502" s="2"/>
      <c r="AE502" s="2"/>
      <c r="AF502" s="2"/>
      <c r="AG502" s="2"/>
    </row>
    <row r="503" spans="1:3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3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3"/>
      <c r="AD503" s="2"/>
      <c r="AE503" s="2"/>
      <c r="AF503" s="2"/>
      <c r="AG503" s="2"/>
    </row>
    <row r="504" spans="1:33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3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3"/>
      <c r="AD504" s="2"/>
      <c r="AE504" s="2"/>
      <c r="AF504" s="2"/>
      <c r="AG504" s="2"/>
    </row>
    <row r="505" spans="1:33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3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3"/>
      <c r="AD505" s="2"/>
      <c r="AE505" s="2"/>
      <c r="AF505" s="2"/>
      <c r="AG505" s="2"/>
    </row>
    <row r="506" spans="1:33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3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3"/>
      <c r="AD506" s="2"/>
      <c r="AE506" s="2"/>
      <c r="AF506" s="2"/>
      <c r="AG506" s="2"/>
    </row>
    <row r="507" spans="1:33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3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3"/>
      <c r="AD507" s="2"/>
      <c r="AE507" s="2"/>
      <c r="AF507" s="2"/>
      <c r="AG507" s="2"/>
    </row>
    <row r="508" spans="1:33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3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3"/>
      <c r="AD508" s="2"/>
      <c r="AE508" s="2"/>
      <c r="AF508" s="2"/>
      <c r="AG508" s="2"/>
    </row>
    <row r="509" spans="1:33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3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3"/>
      <c r="AD509" s="2"/>
      <c r="AE509" s="2"/>
      <c r="AF509" s="2"/>
      <c r="AG509" s="2"/>
    </row>
    <row r="510" spans="1:33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3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3"/>
      <c r="AD510" s="2"/>
      <c r="AE510" s="2"/>
      <c r="AF510" s="2"/>
      <c r="AG510" s="2"/>
    </row>
    <row r="511" spans="1:33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3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3"/>
      <c r="AD511" s="2"/>
      <c r="AE511" s="2"/>
      <c r="AF511" s="2"/>
      <c r="AG511" s="2"/>
    </row>
    <row r="512" spans="1:33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3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3"/>
      <c r="AD512" s="2"/>
      <c r="AE512" s="2"/>
      <c r="AF512" s="2"/>
      <c r="AG512" s="2"/>
    </row>
    <row r="513" spans="1:3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3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3"/>
      <c r="AD513" s="2"/>
      <c r="AE513" s="2"/>
      <c r="AF513" s="2"/>
      <c r="AG513" s="2"/>
    </row>
    <row r="514" spans="1:33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3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3"/>
      <c r="AD514" s="2"/>
      <c r="AE514" s="2"/>
      <c r="AF514" s="2"/>
      <c r="AG514" s="2"/>
    </row>
    <row r="515" spans="1:33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3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3"/>
      <c r="AD515" s="2"/>
      <c r="AE515" s="2"/>
      <c r="AF515" s="2"/>
      <c r="AG515" s="2"/>
    </row>
    <row r="516" spans="1:33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3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3"/>
      <c r="AD516" s="2"/>
      <c r="AE516" s="2"/>
      <c r="AF516" s="2"/>
      <c r="AG516" s="2"/>
    </row>
    <row r="517" spans="1:33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3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3"/>
      <c r="AD517" s="2"/>
      <c r="AE517" s="2"/>
      <c r="AF517" s="2"/>
      <c r="AG517" s="2"/>
    </row>
    <row r="518" spans="1:33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3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3"/>
      <c r="AD518" s="2"/>
      <c r="AE518" s="2"/>
      <c r="AF518" s="2"/>
      <c r="AG518" s="2"/>
    </row>
    <row r="519" spans="1:33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3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3"/>
      <c r="AD519" s="2"/>
      <c r="AE519" s="2"/>
      <c r="AF519" s="2"/>
      <c r="AG519" s="2"/>
    </row>
    <row r="520" spans="1:33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3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3"/>
      <c r="AD520" s="2"/>
      <c r="AE520" s="2"/>
      <c r="AF520" s="2"/>
      <c r="AG520" s="2"/>
    </row>
    <row r="521" spans="1:33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3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3"/>
      <c r="AD521" s="2"/>
      <c r="AE521" s="2"/>
      <c r="AF521" s="2"/>
      <c r="AG521" s="2"/>
    </row>
    <row r="522" spans="1:33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3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3"/>
      <c r="AD522" s="2"/>
      <c r="AE522" s="2"/>
      <c r="AF522" s="2"/>
      <c r="AG522" s="2"/>
    </row>
    <row r="523" spans="1:3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3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3"/>
      <c r="AD523" s="2"/>
      <c r="AE523" s="2"/>
      <c r="AF523" s="2"/>
      <c r="AG523" s="2"/>
    </row>
    <row r="524" spans="1:33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3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3"/>
      <c r="AD524" s="2"/>
      <c r="AE524" s="2"/>
      <c r="AF524" s="2"/>
      <c r="AG524" s="2"/>
    </row>
    <row r="525" spans="1:33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3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3"/>
      <c r="AD525" s="2"/>
      <c r="AE525" s="2"/>
      <c r="AF525" s="2"/>
      <c r="AG525" s="2"/>
    </row>
    <row r="526" spans="1:33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3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3"/>
      <c r="AD526" s="2"/>
      <c r="AE526" s="2"/>
      <c r="AF526" s="2"/>
      <c r="AG526" s="2"/>
    </row>
    <row r="527" spans="1:33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3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3"/>
      <c r="AD527" s="2"/>
      <c r="AE527" s="2"/>
      <c r="AF527" s="2"/>
      <c r="AG527" s="2"/>
    </row>
    <row r="528" spans="1:33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3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3"/>
      <c r="AD528" s="2"/>
      <c r="AE528" s="2"/>
      <c r="AF528" s="2"/>
      <c r="AG528" s="2"/>
    </row>
    <row r="529" spans="1:33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3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3"/>
      <c r="AD529" s="2"/>
      <c r="AE529" s="2"/>
      <c r="AF529" s="2"/>
      <c r="AG529" s="2"/>
    </row>
    <row r="530" spans="1:33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3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3"/>
      <c r="AD530" s="2"/>
      <c r="AE530" s="2"/>
      <c r="AF530" s="2"/>
      <c r="AG530" s="2"/>
    </row>
    <row r="531" spans="1:33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3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3"/>
      <c r="AD531" s="2"/>
      <c r="AE531" s="2"/>
      <c r="AF531" s="2"/>
      <c r="AG531" s="2"/>
    </row>
    <row r="532" spans="1:33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3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3"/>
      <c r="AD532" s="2"/>
      <c r="AE532" s="2"/>
      <c r="AF532" s="2"/>
      <c r="AG532" s="2"/>
    </row>
    <row r="533" spans="1: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3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3"/>
      <c r="AD533" s="2"/>
      <c r="AE533" s="2"/>
      <c r="AF533" s="2"/>
      <c r="AG533" s="2"/>
    </row>
    <row r="534" spans="1:33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3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3"/>
      <c r="AD534" s="2"/>
      <c r="AE534" s="2"/>
      <c r="AF534" s="2"/>
      <c r="AG534" s="2"/>
    </row>
    <row r="535" spans="1:33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3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3"/>
      <c r="AD535" s="2"/>
      <c r="AE535" s="2"/>
      <c r="AF535" s="2"/>
      <c r="AG535" s="2"/>
    </row>
    <row r="536" spans="1:33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3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3"/>
      <c r="AD536" s="2"/>
      <c r="AE536" s="2"/>
      <c r="AF536" s="2"/>
      <c r="AG536" s="2"/>
    </row>
    <row r="537" spans="1:33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3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3"/>
      <c r="AD537" s="2"/>
      <c r="AE537" s="2"/>
      <c r="AF537" s="2"/>
      <c r="AG537" s="2"/>
    </row>
    <row r="538" spans="1:33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3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3"/>
      <c r="AD538" s="2"/>
      <c r="AE538" s="2"/>
      <c r="AF538" s="2"/>
      <c r="AG538" s="2"/>
    </row>
    <row r="539" spans="1:33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3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3"/>
      <c r="AD539" s="2"/>
      <c r="AE539" s="2"/>
      <c r="AF539" s="2"/>
      <c r="AG539" s="2"/>
    </row>
    <row r="540" spans="1:33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3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3"/>
      <c r="AD540" s="2"/>
      <c r="AE540" s="2"/>
      <c r="AF540" s="2"/>
      <c r="AG540" s="2"/>
    </row>
    <row r="541" spans="1:33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3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3"/>
      <c r="AD541" s="2"/>
      <c r="AE541" s="2"/>
      <c r="AF541" s="2"/>
      <c r="AG541" s="2"/>
    </row>
    <row r="542" spans="1:33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3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3"/>
      <c r="AD542" s="2"/>
      <c r="AE542" s="2"/>
      <c r="AF542" s="2"/>
      <c r="AG542" s="2"/>
    </row>
    <row r="543" spans="1:3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3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3"/>
      <c r="AD543" s="2"/>
      <c r="AE543" s="2"/>
      <c r="AF543" s="2"/>
      <c r="AG543" s="2"/>
    </row>
    <row r="544" spans="1:33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3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3"/>
      <c r="AD544" s="2"/>
      <c r="AE544" s="2"/>
      <c r="AF544" s="2"/>
      <c r="AG544" s="2"/>
    </row>
    <row r="545" spans="1:33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3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3"/>
      <c r="AD545" s="2"/>
      <c r="AE545" s="2"/>
      <c r="AF545" s="2"/>
      <c r="AG545" s="2"/>
    </row>
    <row r="546" spans="1:33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3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3"/>
      <c r="AD546" s="2"/>
      <c r="AE546" s="2"/>
      <c r="AF546" s="2"/>
      <c r="AG546" s="2"/>
    </row>
    <row r="547" spans="1:33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3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3"/>
      <c r="AD547" s="2"/>
      <c r="AE547" s="2"/>
      <c r="AF547" s="2"/>
      <c r="AG547" s="2"/>
    </row>
    <row r="548" spans="1:33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3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3"/>
      <c r="AD548" s="2"/>
      <c r="AE548" s="2"/>
      <c r="AF548" s="2"/>
      <c r="AG548" s="2"/>
    </row>
    <row r="549" spans="1:33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3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3"/>
      <c r="AD549" s="2"/>
      <c r="AE549" s="2"/>
      <c r="AF549" s="2"/>
      <c r="AG549" s="2"/>
    </row>
    <row r="550" spans="1:33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3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3"/>
      <c r="AD550" s="2"/>
      <c r="AE550" s="2"/>
      <c r="AF550" s="2"/>
      <c r="AG550" s="2"/>
    </row>
    <row r="551" spans="1:33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3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3"/>
      <c r="AD551" s="2"/>
      <c r="AE551" s="2"/>
      <c r="AF551" s="2"/>
      <c r="AG551" s="2"/>
    </row>
    <row r="552" spans="1:33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3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3"/>
      <c r="AD552" s="2"/>
      <c r="AE552" s="2"/>
      <c r="AF552" s="2"/>
      <c r="AG552" s="2"/>
    </row>
    <row r="553" spans="1:33" ht="15.75" customHeight="1">
      <c r="Q553" s="35"/>
    </row>
    <row r="554" spans="1:33" ht="15.75" customHeight="1">
      <c r="Q554" s="35"/>
    </row>
    <row r="555" spans="1:33" ht="15.75" customHeight="1">
      <c r="Q555" s="35"/>
    </row>
    <row r="556" spans="1:33" ht="15.75" customHeight="1">
      <c r="Q556" s="35"/>
    </row>
    <row r="557" spans="1:33" ht="15.75" customHeight="1">
      <c r="Q557" s="35"/>
    </row>
    <row r="558" spans="1:33" ht="15.75" customHeight="1">
      <c r="Q558" s="35"/>
    </row>
    <row r="559" spans="1:33" ht="15.75" customHeight="1">
      <c r="Q559" s="35"/>
    </row>
    <row r="560" spans="1:33" ht="15.75" customHeight="1">
      <c r="Q560" s="35"/>
    </row>
    <row r="561" spans="17:17" ht="15.75" customHeight="1">
      <c r="Q561" s="35"/>
    </row>
    <row r="562" spans="17:17" ht="15.75" customHeight="1">
      <c r="Q562" s="35"/>
    </row>
    <row r="563" spans="17:17" ht="15.75" customHeight="1">
      <c r="Q563" s="35"/>
    </row>
    <row r="564" spans="17:17" ht="15.75" customHeight="1">
      <c r="Q564" s="35"/>
    </row>
    <row r="565" spans="17:17" ht="15.75" customHeight="1">
      <c r="Q565" s="35"/>
    </row>
    <row r="566" spans="17:17" ht="15.75" customHeight="1">
      <c r="Q566" s="35"/>
    </row>
    <row r="567" spans="17:17" ht="15.75" customHeight="1">
      <c r="Q567" s="35"/>
    </row>
    <row r="568" spans="17:17" ht="15.75" customHeight="1">
      <c r="Q568" s="35"/>
    </row>
    <row r="569" spans="17:17" ht="15.75" customHeight="1">
      <c r="Q569" s="35"/>
    </row>
    <row r="570" spans="17:17" ht="15.75" customHeight="1">
      <c r="Q570" s="35"/>
    </row>
    <row r="571" spans="17:17" ht="15.75" customHeight="1">
      <c r="Q571" s="35"/>
    </row>
    <row r="572" spans="17:17" ht="15.75" customHeight="1">
      <c r="Q572" s="35"/>
    </row>
    <row r="573" spans="17:17" ht="15.75" customHeight="1">
      <c r="Q573" s="35"/>
    </row>
    <row r="574" spans="17:17" ht="15.75" customHeight="1">
      <c r="Q574" s="35"/>
    </row>
    <row r="575" spans="17:17" ht="15.75" customHeight="1">
      <c r="Q575" s="35"/>
    </row>
    <row r="576" spans="17:17" ht="15.75" customHeight="1">
      <c r="Q576" s="35"/>
    </row>
    <row r="577" spans="17:17" ht="15.75" customHeight="1">
      <c r="Q577" s="35"/>
    </row>
    <row r="578" spans="17:17" ht="15.75" customHeight="1">
      <c r="Q578" s="35"/>
    </row>
    <row r="579" spans="17:17" ht="15.75" customHeight="1">
      <c r="Q579" s="35"/>
    </row>
    <row r="580" spans="17:17" ht="15.75" customHeight="1">
      <c r="Q580" s="35"/>
    </row>
    <row r="581" spans="17:17" ht="15.75" customHeight="1">
      <c r="Q581" s="35"/>
    </row>
    <row r="582" spans="17:17" ht="15.75" customHeight="1">
      <c r="Q582" s="35"/>
    </row>
    <row r="583" spans="17:17" ht="15.75" customHeight="1">
      <c r="Q583" s="35"/>
    </row>
    <row r="584" spans="17:17" ht="15.75" customHeight="1">
      <c r="Q584" s="35"/>
    </row>
    <row r="585" spans="17:17" ht="15.75" customHeight="1">
      <c r="Q585" s="35"/>
    </row>
    <row r="586" spans="17:17" ht="15.75" customHeight="1">
      <c r="Q586" s="35"/>
    </row>
    <row r="587" spans="17:17" ht="15.75" customHeight="1">
      <c r="Q587" s="35"/>
    </row>
    <row r="588" spans="17:17" ht="15.75" customHeight="1">
      <c r="Q588" s="35"/>
    </row>
    <row r="589" spans="17:17" ht="15.75" customHeight="1">
      <c r="Q589" s="35"/>
    </row>
    <row r="590" spans="17:17" ht="15.75" customHeight="1">
      <c r="Q590" s="35"/>
    </row>
    <row r="591" spans="17:17" ht="15.75" customHeight="1">
      <c r="Q591" s="35"/>
    </row>
    <row r="592" spans="17:17" ht="15.75" customHeight="1">
      <c r="Q592" s="35"/>
    </row>
    <row r="593" spans="17:17" ht="15.75" customHeight="1">
      <c r="Q593" s="35"/>
    </row>
    <row r="594" spans="17:17" ht="15.75" customHeight="1">
      <c r="Q594" s="35"/>
    </row>
    <row r="595" spans="17:17" ht="15.75" customHeight="1">
      <c r="Q595" s="35"/>
    </row>
    <row r="596" spans="17:17" ht="15.75" customHeight="1">
      <c r="Q596" s="35"/>
    </row>
    <row r="597" spans="17:17" ht="15.75" customHeight="1">
      <c r="Q597" s="35"/>
    </row>
    <row r="598" spans="17:17" ht="15.75" customHeight="1">
      <c r="Q598" s="35"/>
    </row>
    <row r="599" spans="17:17" ht="15.75" customHeight="1">
      <c r="Q599" s="35"/>
    </row>
    <row r="600" spans="17:17" ht="15.75" customHeight="1">
      <c r="Q600" s="35"/>
    </row>
    <row r="601" spans="17:17" ht="15.75" customHeight="1">
      <c r="Q601" s="35"/>
    </row>
    <row r="602" spans="17:17" ht="15.75" customHeight="1">
      <c r="Q602" s="35"/>
    </row>
    <row r="603" spans="17:17" ht="15.75" customHeight="1">
      <c r="Q603" s="35"/>
    </row>
    <row r="604" spans="17:17" ht="15.75" customHeight="1">
      <c r="Q604" s="35"/>
    </row>
    <row r="605" spans="17:17" ht="15.75" customHeight="1">
      <c r="Q605" s="35"/>
    </row>
    <row r="606" spans="17:17" ht="15.75" customHeight="1">
      <c r="Q606" s="35"/>
    </row>
    <row r="607" spans="17:17" ht="15.75" customHeight="1">
      <c r="Q607" s="35"/>
    </row>
    <row r="608" spans="17:17" ht="15.75" customHeight="1">
      <c r="Q608" s="35"/>
    </row>
    <row r="609" spans="17:17" ht="15.75" customHeight="1">
      <c r="Q609" s="35"/>
    </row>
    <row r="610" spans="17:17" ht="15.75" customHeight="1">
      <c r="Q610" s="35"/>
    </row>
    <row r="611" spans="17:17" ht="15.75" customHeight="1">
      <c r="Q611" s="35"/>
    </row>
    <row r="612" spans="17:17" ht="15.75" customHeight="1">
      <c r="Q612" s="35"/>
    </row>
    <row r="613" spans="17:17" ht="15.75" customHeight="1">
      <c r="Q613" s="35"/>
    </row>
    <row r="614" spans="17:17" ht="15.75" customHeight="1">
      <c r="Q614" s="35"/>
    </row>
    <row r="615" spans="17:17" ht="15.75" customHeight="1">
      <c r="Q615" s="35"/>
    </row>
    <row r="616" spans="17:17" ht="15.75" customHeight="1">
      <c r="Q616" s="35"/>
    </row>
    <row r="617" spans="17:17" ht="15.75" customHeight="1">
      <c r="Q617" s="35"/>
    </row>
    <row r="618" spans="17:17" ht="15.75" customHeight="1">
      <c r="Q618" s="35"/>
    </row>
    <row r="619" spans="17:17" ht="15.75" customHeight="1">
      <c r="Q619" s="35"/>
    </row>
    <row r="620" spans="17:17" ht="15.75" customHeight="1">
      <c r="Q620" s="35"/>
    </row>
    <row r="621" spans="17:17" ht="15.75" customHeight="1">
      <c r="Q621" s="35"/>
    </row>
    <row r="622" spans="17:17" ht="15.75" customHeight="1">
      <c r="Q622" s="35"/>
    </row>
    <row r="623" spans="17:17" ht="15.75" customHeight="1">
      <c r="Q623" s="35"/>
    </row>
    <row r="624" spans="17:17" ht="15.75" customHeight="1">
      <c r="Q624" s="35"/>
    </row>
    <row r="625" spans="17:17" ht="15.75" customHeight="1">
      <c r="Q625" s="35"/>
    </row>
    <row r="626" spans="17:17" ht="15.75" customHeight="1">
      <c r="Q626" s="35"/>
    </row>
    <row r="627" spans="17:17" ht="15.75" customHeight="1">
      <c r="Q627" s="35"/>
    </row>
    <row r="628" spans="17:17" ht="15.75" customHeight="1">
      <c r="Q628" s="35"/>
    </row>
    <row r="629" spans="17:17" ht="15.75" customHeight="1">
      <c r="Q629" s="35"/>
    </row>
    <row r="630" spans="17:17" ht="15.75" customHeight="1">
      <c r="Q630" s="35"/>
    </row>
    <row r="631" spans="17:17" ht="15.75" customHeight="1">
      <c r="Q631" s="35"/>
    </row>
    <row r="632" spans="17:17" ht="15.75" customHeight="1">
      <c r="Q632" s="35"/>
    </row>
    <row r="633" spans="17:17" ht="15.75" customHeight="1">
      <c r="Q633" s="35"/>
    </row>
    <row r="634" spans="17:17" ht="15.75" customHeight="1">
      <c r="Q634" s="35"/>
    </row>
    <row r="635" spans="17:17" ht="15.75" customHeight="1">
      <c r="Q635" s="35"/>
    </row>
    <row r="636" spans="17:17" ht="15.75" customHeight="1">
      <c r="Q636" s="35"/>
    </row>
    <row r="637" spans="17:17" ht="15.75" customHeight="1">
      <c r="Q637" s="35"/>
    </row>
    <row r="638" spans="17:17" ht="15.75" customHeight="1">
      <c r="Q638" s="35"/>
    </row>
    <row r="639" spans="17:17" ht="15.75" customHeight="1">
      <c r="Q639" s="35"/>
    </row>
    <row r="640" spans="17:17" ht="15.75" customHeight="1">
      <c r="Q640" s="35"/>
    </row>
    <row r="641" spans="17:17" ht="15.75" customHeight="1">
      <c r="Q641" s="35"/>
    </row>
    <row r="642" spans="17:17" ht="15.75" customHeight="1">
      <c r="Q642" s="35"/>
    </row>
    <row r="643" spans="17:17" ht="15.75" customHeight="1">
      <c r="Q643" s="35"/>
    </row>
    <row r="644" spans="17:17" ht="15.75" customHeight="1">
      <c r="Q644" s="35"/>
    </row>
    <row r="645" spans="17:17" ht="15.75" customHeight="1">
      <c r="Q645" s="35"/>
    </row>
    <row r="646" spans="17:17" ht="15.75" customHeight="1">
      <c r="Q646" s="35"/>
    </row>
    <row r="647" spans="17:17" ht="15.75" customHeight="1">
      <c r="Q647" s="35"/>
    </row>
    <row r="648" spans="17:17" ht="15.75" customHeight="1">
      <c r="Q648" s="35"/>
    </row>
    <row r="649" spans="17:17" ht="15.75" customHeight="1">
      <c r="Q649" s="35"/>
    </row>
    <row r="650" spans="17:17" ht="15.75" customHeight="1">
      <c r="Q650" s="35"/>
    </row>
    <row r="651" spans="17:17" ht="15.75" customHeight="1">
      <c r="Q651" s="35"/>
    </row>
    <row r="652" spans="17:17" ht="15.75" customHeight="1">
      <c r="Q652" s="35"/>
    </row>
    <row r="653" spans="17:17" ht="15.75" customHeight="1">
      <c r="Q653" s="35"/>
    </row>
    <row r="654" spans="17:17" ht="15.75" customHeight="1">
      <c r="Q654" s="35"/>
    </row>
    <row r="655" spans="17:17" ht="15.75" customHeight="1">
      <c r="Q655" s="35"/>
    </row>
    <row r="656" spans="17:17" ht="15.75" customHeight="1">
      <c r="Q656" s="35"/>
    </row>
    <row r="657" spans="17:17" ht="15.75" customHeight="1">
      <c r="Q657" s="35"/>
    </row>
    <row r="658" spans="17:17" ht="15.75" customHeight="1">
      <c r="Q658" s="35"/>
    </row>
    <row r="659" spans="17:17" ht="15.75" customHeight="1">
      <c r="Q659" s="35"/>
    </row>
    <row r="660" spans="17:17" ht="15.75" customHeight="1">
      <c r="Q660" s="35"/>
    </row>
    <row r="661" spans="17:17" ht="15.75" customHeight="1">
      <c r="Q661" s="35"/>
    </row>
    <row r="662" spans="17:17" ht="15.75" customHeight="1">
      <c r="Q662" s="35"/>
    </row>
    <row r="663" spans="17:17" ht="15.75" customHeight="1">
      <c r="Q663" s="35"/>
    </row>
    <row r="664" spans="17:17" ht="15.75" customHeight="1">
      <c r="Q664" s="35"/>
    </row>
    <row r="665" spans="17:17" ht="15.75" customHeight="1">
      <c r="Q665" s="35"/>
    </row>
    <row r="666" spans="17:17" ht="15.75" customHeight="1">
      <c r="Q666" s="35"/>
    </row>
    <row r="667" spans="17:17" ht="15.75" customHeight="1">
      <c r="Q667" s="35"/>
    </row>
    <row r="668" spans="17:17" ht="15.75" customHeight="1">
      <c r="Q668" s="35"/>
    </row>
    <row r="669" spans="17:17" ht="15.75" customHeight="1">
      <c r="Q669" s="35"/>
    </row>
    <row r="670" spans="17:17" ht="15.75" customHeight="1">
      <c r="Q670" s="35"/>
    </row>
    <row r="671" spans="17:17" ht="15.75" customHeight="1">
      <c r="Q671" s="35"/>
    </row>
    <row r="672" spans="17:17" ht="15.75" customHeight="1">
      <c r="Q672" s="35"/>
    </row>
    <row r="673" spans="17:17" ht="15.75" customHeight="1">
      <c r="Q673" s="35"/>
    </row>
    <row r="674" spans="17:17" ht="15.75" customHeight="1">
      <c r="Q674" s="35"/>
    </row>
    <row r="675" spans="17:17" ht="15.75" customHeight="1">
      <c r="Q675" s="35"/>
    </row>
    <row r="676" spans="17:17" ht="15.75" customHeight="1">
      <c r="Q676" s="35"/>
    </row>
    <row r="677" spans="17:17" ht="15.75" customHeight="1">
      <c r="Q677" s="35"/>
    </row>
    <row r="678" spans="17:17" ht="15.75" customHeight="1">
      <c r="Q678" s="35"/>
    </row>
    <row r="679" spans="17:17" ht="15.75" customHeight="1">
      <c r="Q679" s="35"/>
    </row>
    <row r="680" spans="17:17" ht="15.75" customHeight="1">
      <c r="Q680" s="35"/>
    </row>
    <row r="681" spans="17:17" ht="15.75" customHeight="1">
      <c r="Q681" s="35"/>
    </row>
    <row r="682" spans="17:17" ht="15.75" customHeight="1">
      <c r="Q682" s="35"/>
    </row>
    <row r="683" spans="17:17" ht="15.75" customHeight="1">
      <c r="Q683" s="35"/>
    </row>
    <row r="684" spans="17:17" ht="15.75" customHeight="1">
      <c r="Q684" s="35"/>
    </row>
    <row r="685" spans="17:17" ht="15.75" customHeight="1">
      <c r="Q685" s="35"/>
    </row>
    <row r="686" spans="17:17" ht="15.75" customHeight="1">
      <c r="Q686" s="35"/>
    </row>
    <row r="687" spans="17:17" ht="15.75" customHeight="1">
      <c r="Q687" s="35"/>
    </row>
    <row r="688" spans="17:17" ht="15.75" customHeight="1">
      <c r="Q688" s="35"/>
    </row>
    <row r="689" spans="17:17" ht="15.75" customHeight="1">
      <c r="Q689" s="35"/>
    </row>
    <row r="690" spans="17:17" ht="15.75" customHeight="1">
      <c r="Q690" s="35"/>
    </row>
    <row r="691" spans="17:17" ht="15.75" customHeight="1">
      <c r="Q691" s="35"/>
    </row>
    <row r="692" spans="17:17" ht="15.75" customHeight="1">
      <c r="Q692" s="35"/>
    </row>
    <row r="693" spans="17:17" ht="15.75" customHeight="1">
      <c r="Q693" s="35"/>
    </row>
    <row r="694" spans="17:17" ht="15.75" customHeight="1">
      <c r="Q694" s="35"/>
    </row>
    <row r="695" spans="17:17" ht="15.75" customHeight="1">
      <c r="Q695" s="35"/>
    </row>
    <row r="696" spans="17:17" ht="15.75" customHeight="1">
      <c r="Q696" s="35"/>
    </row>
    <row r="697" spans="17:17" ht="15.75" customHeight="1">
      <c r="Q697" s="35"/>
    </row>
    <row r="698" spans="17:17" ht="15.75" customHeight="1">
      <c r="Q698" s="35"/>
    </row>
    <row r="699" spans="17:17" ht="15.75" customHeight="1">
      <c r="Q699" s="35"/>
    </row>
    <row r="700" spans="17:17" ht="15.75" customHeight="1">
      <c r="Q700" s="35"/>
    </row>
    <row r="701" spans="17:17" ht="15.75" customHeight="1">
      <c r="Q701" s="35"/>
    </row>
    <row r="702" spans="17:17" ht="15.75" customHeight="1">
      <c r="Q702" s="35"/>
    </row>
    <row r="703" spans="17:17" ht="15.75" customHeight="1">
      <c r="Q703" s="35"/>
    </row>
    <row r="704" spans="17:17" ht="15.75" customHeight="1">
      <c r="Q704" s="35"/>
    </row>
    <row r="705" spans="17:17" ht="15.75" customHeight="1">
      <c r="Q705" s="35"/>
    </row>
    <row r="706" spans="17:17" ht="15.75" customHeight="1">
      <c r="Q706" s="35"/>
    </row>
    <row r="707" spans="17:17" ht="15.75" customHeight="1">
      <c r="Q707" s="35"/>
    </row>
    <row r="708" spans="17:17" ht="15.75" customHeight="1">
      <c r="Q708" s="35"/>
    </row>
    <row r="709" spans="17:17" ht="15.75" customHeight="1">
      <c r="Q709" s="35"/>
    </row>
    <row r="710" spans="17:17" ht="15.75" customHeight="1">
      <c r="Q710" s="35"/>
    </row>
    <row r="711" spans="17:17" ht="15.75" customHeight="1">
      <c r="Q711" s="35"/>
    </row>
    <row r="712" spans="17:17" ht="15.75" customHeight="1">
      <c r="Q712" s="35"/>
    </row>
    <row r="713" spans="17:17" ht="15.75" customHeight="1">
      <c r="Q713" s="35"/>
    </row>
    <row r="714" spans="17:17" ht="15.75" customHeight="1">
      <c r="Q714" s="35"/>
    </row>
    <row r="715" spans="17:17" ht="15.75" customHeight="1">
      <c r="Q715" s="35"/>
    </row>
    <row r="716" spans="17:17" ht="15.75" customHeight="1">
      <c r="Q716" s="35"/>
    </row>
    <row r="717" spans="17:17" ht="15.75" customHeight="1">
      <c r="Q717" s="35"/>
    </row>
    <row r="718" spans="17:17" ht="15.75" customHeight="1">
      <c r="Q718" s="35"/>
    </row>
    <row r="719" spans="17:17" ht="15.75" customHeight="1">
      <c r="Q719" s="35"/>
    </row>
    <row r="720" spans="17:17" ht="15.75" customHeight="1">
      <c r="Q720" s="35"/>
    </row>
    <row r="721" spans="17:17" ht="15.75" customHeight="1">
      <c r="Q721" s="35"/>
    </row>
    <row r="722" spans="17:17" ht="15.75" customHeight="1">
      <c r="Q722" s="35"/>
    </row>
    <row r="723" spans="17:17" ht="15.75" customHeight="1">
      <c r="Q723" s="35"/>
    </row>
    <row r="724" spans="17:17" ht="15.75" customHeight="1">
      <c r="Q724" s="35"/>
    </row>
    <row r="725" spans="17:17" ht="15.75" customHeight="1">
      <c r="Q725" s="35"/>
    </row>
    <row r="726" spans="17:17" ht="15.75" customHeight="1">
      <c r="Q726" s="35"/>
    </row>
    <row r="727" spans="17:17" ht="15.75" customHeight="1">
      <c r="Q727" s="35"/>
    </row>
    <row r="728" spans="17:17" ht="15.75" customHeight="1">
      <c r="Q728" s="35"/>
    </row>
    <row r="729" spans="17:17" ht="15.75" customHeight="1">
      <c r="Q729" s="35"/>
    </row>
    <row r="730" spans="17:17" ht="15.75" customHeight="1">
      <c r="Q730" s="35"/>
    </row>
    <row r="731" spans="17:17" ht="15.75" customHeight="1">
      <c r="Q731" s="35"/>
    </row>
    <row r="732" spans="17:17" ht="15.75" customHeight="1">
      <c r="Q732" s="35"/>
    </row>
    <row r="733" spans="17:17" ht="15.75" customHeight="1">
      <c r="Q733" s="35"/>
    </row>
    <row r="734" spans="17:17" ht="15.75" customHeight="1">
      <c r="Q734" s="35"/>
    </row>
    <row r="735" spans="17:17" ht="15.75" customHeight="1">
      <c r="Q735" s="35"/>
    </row>
    <row r="736" spans="17:17" ht="15.75" customHeight="1">
      <c r="Q736" s="35"/>
    </row>
    <row r="737" spans="17:17" ht="15.75" customHeight="1">
      <c r="Q737" s="35"/>
    </row>
    <row r="738" spans="17:17" ht="15.75" customHeight="1">
      <c r="Q738" s="35"/>
    </row>
    <row r="739" spans="17:17" ht="15.75" customHeight="1">
      <c r="Q739" s="35"/>
    </row>
    <row r="740" spans="17:17" ht="15.75" customHeight="1">
      <c r="Q740" s="35"/>
    </row>
    <row r="741" spans="17:17" ht="15.75" customHeight="1">
      <c r="Q741" s="35"/>
    </row>
    <row r="742" spans="17:17" ht="15.75" customHeight="1">
      <c r="Q742" s="35"/>
    </row>
    <row r="743" spans="17:17" ht="15.75" customHeight="1">
      <c r="Q743" s="35"/>
    </row>
    <row r="744" spans="17:17" ht="15.75" customHeight="1">
      <c r="Q744" s="35"/>
    </row>
    <row r="745" spans="17:17" ht="15.75" customHeight="1">
      <c r="Q745" s="35"/>
    </row>
    <row r="746" spans="17:17" ht="15.75" customHeight="1">
      <c r="Q746" s="35"/>
    </row>
    <row r="747" spans="17:17" ht="15.75" customHeight="1">
      <c r="Q747" s="35"/>
    </row>
    <row r="748" spans="17:17" ht="15.75" customHeight="1">
      <c r="Q748" s="35"/>
    </row>
    <row r="749" spans="17:17" ht="15.75" customHeight="1">
      <c r="Q749" s="35"/>
    </row>
    <row r="750" spans="17:17" ht="15.75" customHeight="1">
      <c r="Q750" s="35"/>
    </row>
    <row r="751" spans="17:17" ht="15.75" customHeight="1">
      <c r="Q751" s="35"/>
    </row>
    <row r="752" spans="17:17" ht="15.75" customHeight="1">
      <c r="Q752" s="35"/>
    </row>
    <row r="753" spans="17:17" ht="15.75" customHeight="1">
      <c r="Q753" s="35"/>
    </row>
    <row r="754" spans="17:17" ht="15.75" customHeight="1">
      <c r="Q754" s="35"/>
    </row>
    <row r="755" spans="17:17" ht="15.75" customHeight="1">
      <c r="Q755" s="35"/>
    </row>
    <row r="756" spans="17:17" ht="15.75" customHeight="1">
      <c r="Q756" s="35"/>
    </row>
    <row r="757" spans="17:17" ht="15.75" customHeight="1">
      <c r="Q757" s="35"/>
    </row>
    <row r="758" spans="17:17" ht="15.75" customHeight="1">
      <c r="Q758" s="35"/>
    </row>
    <row r="759" spans="17:17" ht="15.75" customHeight="1">
      <c r="Q759" s="35"/>
    </row>
    <row r="760" spans="17:17" ht="15.75" customHeight="1">
      <c r="Q760" s="35"/>
    </row>
    <row r="761" spans="17:17" ht="15.75" customHeight="1">
      <c r="Q761" s="35"/>
    </row>
    <row r="762" spans="17:17" ht="15.75" customHeight="1">
      <c r="Q762" s="35"/>
    </row>
    <row r="763" spans="17:17" ht="15.75" customHeight="1">
      <c r="Q763" s="35"/>
    </row>
    <row r="764" spans="17:17" ht="15.75" customHeight="1">
      <c r="Q764" s="35"/>
    </row>
    <row r="765" spans="17:17" ht="15.75" customHeight="1">
      <c r="Q765" s="35"/>
    </row>
    <row r="766" spans="17:17" ht="15.75" customHeight="1">
      <c r="Q766" s="35"/>
    </row>
    <row r="767" spans="17:17" ht="15.75" customHeight="1">
      <c r="Q767" s="35"/>
    </row>
    <row r="768" spans="17:17" ht="15.75" customHeight="1">
      <c r="Q768" s="35"/>
    </row>
    <row r="769" spans="17:17" ht="15.75" customHeight="1">
      <c r="Q769" s="35"/>
    </row>
    <row r="770" spans="17:17" ht="15.75" customHeight="1">
      <c r="Q770" s="35"/>
    </row>
    <row r="771" spans="17:17" ht="15.75" customHeight="1">
      <c r="Q771" s="35"/>
    </row>
    <row r="772" spans="17:17" ht="15.75" customHeight="1">
      <c r="Q772" s="35"/>
    </row>
    <row r="773" spans="17:17" ht="15.75" customHeight="1">
      <c r="Q773" s="35"/>
    </row>
    <row r="774" spans="17:17" ht="15.75" customHeight="1">
      <c r="Q774" s="35"/>
    </row>
    <row r="775" spans="17:17" ht="15.75" customHeight="1">
      <c r="Q775" s="35"/>
    </row>
    <row r="776" spans="17:17" ht="15.75" customHeight="1">
      <c r="Q776" s="35"/>
    </row>
    <row r="777" spans="17:17" ht="15.75" customHeight="1">
      <c r="Q777" s="35"/>
    </row>
    <row r="778" spans="17:17" ht="15.75" customHeight="1">
      <c r="Q778" s="35"/>
    </row>
    <row r="779" spans="17:17" ht="15.75" customHeight="1">
      <c r="Q779" s="35"/>
    </row>
    <row r="780" spans="17:17" ht="15.75" customHeight="1">
      <c r="Q780" s="35"/>
    </row>
    <row r="781" spans="17:17" ht="15.75" customHeight="1">
      <c r="Q781" s="35"/>
    </row>
    <row r="782" spans="17:17" ht="15.75" customHeight="1">
      <c r="Q782" s="35"/>
    </row>
    <row r="783" spans="17:17" ht="15.75" customHeight="1">
      <c r="Q783" s="35"/>
    </row>
    <row r="784" spans="17:17" ht="15.75" customHeight="1">
      <c r="Q784" s="35"/>
    </row>
    <row r="785" spans="17:17" ht="15.75" customHeight="1">
      <c r="Q785" s="35"/>
    </row>
    <row r="786" spans="17:17" ht="15.75" customHeight="1">
      <c r="Q786" s="35"/>
    </row>
    <row r="787" spans="17:17" ht="15.75" customHeight="1">
      <c r="Q787" s="35"/>
    </row>
    <row r="788" spans="17:17" ht="15.75" customHeight="1">
      <c r="Q788" s="35"/>
    </row>
    <row r="789" spans="17:17" ht="15.75" customHeight="1">
      <c r="Q789" s="35"/>
    </row>
    <row r="790" spans="17:17" ht="15.75" customHeight="1">
      <c r="Q790" s="35"/>
    </row>
    <row r="791" spans="17:17" ht="15.75" customHeight="1">
      <c r="Q791" s="35"/>
    </row>
    <row r="792" spans="17:17" ht="15.75" customHeight="1">
      <c r="Q792" s="35"/>
    </row>
    <row r="793" spans="17:17" ht="15.75" customHeight="1">
      <c r="Q793" s="35"/>
    </row>
    <row r="794" spans="17:17" ht="15.75" customHeight="1">
      <c r="Q794" s="35"/>
    </row>
    <row r="795" spans="17:17" ht="15.75" customHeight="1">
      <c r="Q795" s="35"/>
    </row>
    <row r="796" spans="17:17" ht="15.75" customHeight="1">
      <c r="Q796" s="35"/>
    </row>
    <row r="797" spans="17:17" ht="15.75" customHeight="1">
      <c r="Q797" s="35"/>
    </row>
    <row r="798" spans="17:17" ht="15.75" customHeight="1">
      <c r="Q798" s="35"/>
    </row>
    <row r="799" spans="17:17" ht="15.75" customHeight="1">
      <c r="Q799" s="35"/>
    </row>
    <row r="800" spans="17:17" ht="15.75" customHeight="1">
      <c r="Q800" s="35"/>
    </row>
    <row r="801" spans="17:17" ht="15.75" customHeight="1">
      <c r="Q801" s="35"/>
    </row>
    <row r="802" spans="17:17" ht="15.75" customHeight="1">
      <c r="Q802" s="35"/>
    </row>
    <row r="803" spans="17:17" ht="15.75" customHeight="1">
      <c r="Q803" s="35"/>
    </row>
    <row r="804" spans="17:17" ht="15.75" customHeight="1">
      <c r="Q804" s="35"/>
    </row>
    <row r="805" spans="17:17" ht="15.75" customHeight="1">
      <c r="Q805" s="35"/>
    </row>
    <row r="806" spans="17:17" ht="15.75" customHeight="1">
      <c r="Q806" s="35"/>
    </row>
    <row r="807" spans="17:17" ht="15.75" customHeight="1">
      <c r="Q807" s="35"/>
    </row>
    <row r="808" spans="17:17" ht="15.75" customHeight="1">
      <c r="Q808" s="35"/>
    </row>
    <row r="809" spans="17:17" ht="15.75" customHeight="1">
      <c r="Q809" s="35"/>
    </row>
    <row r="810" spans="17:17" ht="15.75" customHeight="1">
      <c r="Q810" s="35"/>
    </row>
    <row r="811" spans="17:17" ht="15.75" customHeight="1">
      <c r="Q811" s="35"/>
    </row>
    <row r="812" spans="17:17" ht="15.75" customHeight="1">
      <c r="Q812" s="35"/>
    </row>
    <row r="813" spans="17:17" ht="15.75" customHeight="1">
      <c r="Q813" s="35"/>
    </row>
    <row r="814" spans="17:17" ht="15.75" customHeight="1">
      <c r="Q814" s="35"/>
    </row>
    <row r="815" spans="17:17" ht="15.75" customHeight="1">
      <c r="Q815" s="35"/>
    </row>
    <row r="816" spans="17:17" ht="15.75" customHeight="1">
      <c r="Q816" s="35"/>
    </row>
    <row r="817" spans="17:17" ht="15.75" customHeight="1">
      <c r="Q817" s="35"/>
    </row>
    <row r="818" spans="17:17" ht="15.75" customHeight="1">
      <c r="Q818" s="35"/>
    </row>
    <row r="819" spans="17:17" ht="15.75" customHeight="1">
      <c r="Q819" s="35"/>
    </row>
    <row r="820" spans="17:17" ht="15.75" customHeight="1">
      <c r="Q820" s="35"/>
    </row>
    <row r="821" spans="17:17" ht="15.75" customHeight="1">
      <c r="Q821" s="35"/>
    </row>
    <row r="822" spans="17:17" ht="15.75" customHeight="1">
      <c r="Q822" s="35"/>
    </row>
    <row r="823" spans="17:17" ht="15.75" customHeight="1">
      <c r="Q823" s="35"/>
    </row>
    <row r="824" spans="17:17" ht="15.75" customHeight="1">
      <c r="Q824" s="35"/>
    </row>
    <row r="825" spans="17:17" ht="15.75" customHeight="1">
      <c r="Q825" s="35"/>
    </row>
    <row r="826" spans="17:17" ht="15.75" customHeight="1">
      <c r="Q826" s="35"/>
    </row>
    <row r="827" spans="17:17" ht="15.75" customHeight="1">
      <c r="Q827" s="35"/>
    </row>
    <row r="828" spans="17:17" ht="15.75" customHeight="1">
      <c r="Q828" s="35"/>
    </row>
    <row r="829" spans="17:17" ht="15.75" customHeight="1">
      <c r="Q829" s="35"/>
    </row>
    <row r="830" spans="17:17" ht="15.75" customHeight="1">
      <c r="Q830" s="35"/>
    </row>
    <row r="831" spans="17:17" ht="15.75" customHeight="1">
      <c r="Q831" s="35"/>
    </row>
    <row r="832" spans="17:17" ht="15.75" customHeight="1">
      <c r="Q832" s="35"/>
    </row>
    <row r="833" spans="17:17" ht="15.75" customHeight="1">
      <c r="Q833" s="35"/>
    </row>
    <row r="834" spans="17:17" ht="15.75" customHeight="1">
      <c r="Q834" s="35"/>
    </row>
    <row r="835" spans="17:17" ht="15.75" customHeight="1">
      <c r="Q835" s="35"/>
    </row>
    <row r="836" spans="17:17" ht="15.75" customHeight="1">
      <c r="Q836" s="35"/>
    </row>
    <row r="837" spans="17:17" ht="15.75" customHeight="1">
      <c r="Q837" s="35"/>
    </row>
    <row r="838" spans="17:17" ht="15.75" customHeight="1">
      <c r="Q838" s="35"/>
    </row>
    <row r="839" spans="17:17" ht="15.75" customHeight="1">
      <c r="Q839" s="35"/>
    </row>
    <row r="840" spans="17:17" ht="15.75" customHeight="1">
      <c r="Q840" s="35"/>
    </row>
    <row r="841" spans="17:17" ht="15.75" customHeight="1">
      <c r="Q841" s="35"/>
    </row>
    <row r="842" spans="17:17" ht="15.75" customHeight="1">
      <c r="Q842" s="35"/>
    </row>
    <row r="843" spans="17:17" ht="15.75" customHeight="1">
      <c r="Q843" s="35"/>
    </row>
    <row r="844" spans="17:17" ht="15.75" customHeight="1">
      <c r="Q844" s="35"/>
    </row>
    <row r="845" spans="17:17" ht="15.75" customHeight="1">
      <c r="Q845" s="35"/>
    </row>
    <row r="846" spans="17:17" ht="15.75" customHeight="1">
      <c r="Q846" s="35"/>
    </row>
    <row r="847" spans="17:17" ht="15.75" customHeight="1">
      <c r="Q847" s="35"/>
    </row>
    <row r="848" spans="17:17" ht="15.75" customHeight="1">
      <c r="Q848" s="35"/>
    </row>
    <row r="849" spans="17:17" ht="15.75" customHeight="1">
      <c r="Q849" s="35"/>
    </row>
    <row r="850" spans="17:17" ht="15.75" customHeight="1">
      <c r="Q850" s="35"/>
    </row>
    <row r="851" spans="17:17" ht="15.75" customHeight="1">
      <c r="Q851" s="35"/>
    </row>
    <row r="852" spans="17:17" ht="15.75" customHeight="1">
      <c r="Q852" s="35"/>
    </row>
    <row r="853" spans="17:17" ht="15.75" customHeight="1">
      <c r="Q853" s="35"/>
    </row>
    <row r="854" spans="17:17" ht="15.75" customHeight="1">
      <c r="Q854" s="35"/>
    </row>
    <row r="855" spans="17:17" ht="15.75" customHeight="1">
      <c r="Q855" s="35"/>
    </row>
    <row r="856" spans="17:17" ht="15.75" customHeight="1">
      <c r="Q856" s="35"/>
    </row>
    <row r="857" spans="17:17" ht="15.75" customHeight="1">
      <c r="Q857" s="35"/>
    </row>
    <row r="858" spans="17:17" ht="15.75" customHeight="1">
      <c r="Q858" s="35"/>
    </row>
    <row r="859" spans="17:17" ht="15.75" customHeight="1">
      <c r="Q859" s="35"/>
    </row>
    <row r="860" spans="17:17" ht="15.75" customHeight="1">
      <c r="Q860" s="35"/>
    </row>
    <row r="861" spans="17:17" ht="15.75" customHeight="1">
      <c r="Q861" s="35"/>
    </row>
    <row r="862" spans="17:17" ht="15.75" customHeight="1">
      <c r="Q862" s="35"/>
    </row>
    <row r="863" spans="17:17" ht="15.75" customHeight="1">
      <c r="Q863" s="35"/>
    </row>
    <row r="864" spans="17:17" ht="15.75" customHeight="1">
      <c r="Q864" s="35"/>
    </row>
    <row r="865" spans="17:17" ht="15.75" customHeight="1">
      <c r="Q865" s="35"/>
    </row>
    <row r="866" spans="17:17" ht="15.75" customHeight="1">
      <c r="Q866" s="35"/>
    </row>
    <row r="867" spans="17:17" ht="15.75" customHeight="1">
      <c r="Q867" s="35"/>
    </row>
    <row r="868" spans="17:17" ht="15.75" customHeight="1">
      <c r="Q868" s="35"/>
    </row>
    <row r="869" spans="17:17" ht="15.75" customHeight="1">
      <c r="Q869" s="35"/>
    </row>
    <row r="870" spans="17:17" ht="15.75" customHeight="1">
      <c r="Q870" s="35"/>
    </row>
    <row r="871" spans="17:17" ht="15.75" customHeight="1">
      <c r="Q871" s="35"/>
    </row>
    <row r="872" spans="17:17" ht="15.75" customHeight="1">
      <c r="Q872" s="35"/>
    </row>
    <row r="873" spans="17:17" ht="15.75" customHeight="1">
      <c r="Q873" s="35"/>
    </row>
    <row r="874" spans="17:17" ht="15.75" customHeight="1">
      <c r="Q874" s="35"/>
    </row>
    <row r="875" spans="17:17" ht="15.75" customHeight="1">
      <c r="Q875" s="35"/>
    </row>
    <row r="876" spans="17:17" ht="15.75" customHeight="1">
      <c r="Q876" s="35"/>
    </row>
    <row r="877" spans="17:17" ht="15.75" customHeight="1">
      <c r="Q877" s="35"/>
    </row>
    <row r="878" spans="17:17" ht="15.75" customHeight="1">
      <c r="Q878" s="35"/>
    </row>
    <row r="879" spans="17:17" ht="15.75" customHeight="1">
      <c r="Q879" s="35"/>
    </row>
    <row r="880" spans="17:17" ht="15.75" customHeight="1">
      <c r="Q880" s="35"/>
    </row>
    <row r="881" spans="17:17" ht="15.75" customHeight="1">
      <c r="Q881" s="35"/>
    </row>
    <row r="882" spans="17:17" ht="15.75" customHeight="1">
      <c r="Q882" s="35"/>
    </row>
    <row r="883" spans="17:17" ht="15.75" customHeight="1">
      <c r="Q883" s="35"/>
    </row>
    <row r="884" spans="17:17" ht="15.75" customHeight="1">
      <c r="Q884" s="35"/>
    </row>
    <row r="885" spans="17:17" ht="15.75" customHeight="1">
      <c r="Q885" s="35"/>
    </row>
    <row r="886" spans="17:17" ht="15.75" customHeight="1">
      <c r="Q886" s="35"/>
    </row>
    <row r="887" spans="17:17" ht="15.75" customHeight="1">
      <c r="Q887" s="35"/>
    </row>
    <row r="888" spans="17:17" ht="15.75" customHeight="1">
      <c r="Q888" s="35"/>
    </row>
    <row r="889" spans="17:17" ht="15.75" customHeight="1">
      <c r="Q889" s="35"/>
    </row>
    <row r="890" spans="17:17" ht="15.75" customHeight="1">
      <c r="Q890" s="35"/>
    </row>
    <row r="891" spans="17:17" ht="15.75" customHeight="1">
      <c r="Q891" s="35"/>
    </row>
    <row r="892" spans="17:17" ht="15.75" customHeight="1">
      <c r="Q892" s="35"/>
    </row>
    <row r="893" spans="17:17" ht="15.75" customHeight="1">
      <c r="Q893" s="35"/>
    </row>
    <row r="894" spans="17:17" ht="15.75" customHeight="1">
      <c r="Q894" s="35"/>
    </row>
    <row r="895" spans="17:17" ht="15.75" customHeight="1">
      <c r="Q895" s="35"/>
    </row>
    <row r="896" spans="17:17" ht="15.75" customHeight="1">
      <c r="Q896" s="35"/>
    </row>
    <row r="897" spans="17:17" ht="15.75" customHeight="1">
      <c r="Q897" s="35"/>
    </row>
    <row r="898" spans="17:17" ht="15.75" customHeight="1">
      <c r="Q898" s="35"/>
    </row>
    <row r="899" spans="17:17" ht="15.75" customHeight="1">
      <c r="Q899" s="35"/>
    </row>
    <row r="900" spans="17:17" ht="15.75" customHeight="1">
      <c r="Q900" s="35"/>
    </row>
    <row r="901" spans="17:17" ht="15.75" customHeight="1">
      <c r="Q901" s="35"/>
    </row>
    <row r="902" spans="17:17" ht="15.75" customHeight="1">
      <c r="Q902" s="35"/>
    </row>
    <row r="903" spans="17:17" ht="15.75" customHeight="1">
      <c r="Q903" s="35"/>
    </row>
    <row r="904" spans="17:17" ht="15.75" customHeight="1">
      <c r="Q904" s="35"/>
    </row>
    <row r="905" spans="17:17" ht="15.75" customHeight="1">
      <c r="Q905" s="35"/>
    </row>
    <row r="906" spans="17:17" ht="15.75" customHeight="1">
      <c r="Q906" s="35"/>
    </row>
    <row r="907" spans="17:17" ht="15.75" customHeight="1">
      <c r="Q907" s="35"/>
    </row>
    <row r="908" spans="17:17" ht="15.75" customHeight="1">
      <c r="Q908" s="35"/>
    </row>
    <row r="909" spans="17:17" ht="15.75" customHeight="1">
      <c r="Q909" s="35"/>
    </row>
    <row r="910" spans="17:17" ht="15.75" customHeight="1">
      <c r="Q910" s="35"/>
    </row>
    <row r="911" spans="17:17" ht="15.75" customHeight="1">
      <c r="Q911" s="35"/>
    </row>
    <row r="912" spans="17:17" ht="15.75" customHeight="1">
      <c r="Q912" s="35"/>
    </row>
    <row r="913" spans="17:17" ht="15.75" customHeight="1">
      <c r="Q913" s="35"/>
    </row>
    <row r="914" spans="17:17" ht="15.75" customHeight="1">
      <c r="Q914" s="35"/>
    </row>
    <row r="915" spans="17:17" ht="15.75" customHeight="1">
      <c r="Q915" s="35"/>
    </row>
    <row r="916" spans="17:17" ht="15.75" customHeight="1">
      <c r="Q916" s="35"/>
    </row>
    <row r="917" spans="17:17" ht="15.75" customHeight="1">
      <c r="Q917" s="35"/>
    </row>
    <row r="918" spans="17:17" ht="15.75" customHeight="1">
      <c r="Q918" s="35"/>
    </row>
    <row r="919" spans="17:17" ht="15.75" customHeight="1">
      <c r="Q919" s="35"/>
    </row>
    <row r="920" spans="17:17" ht="15.75" customHeight="1">
      <c r="Q920" s="35"/>
    </row>
    <row r="921" spans="17:17" ht="15.75" customHeight="1">
      <c r="Q921" s="35"/>
    </row>
    <row r="922" spans="17:17" ht="15.75" customHeight="1">
      <c r="Q922" s="35"/>
    </row>
    <row r="923" spans="17:17" ht="15.75" customHeight="1">
      <c r="Q923" s="35"/>
    </row>
    <row r="924" spans="17:17" ht="15.75" customHeight="1">
      <c r="Q924" s="35"/>
    </row>
    <row r="925" spans="17:17" ht="15.75" customHeight="1">
      <c r="Q925" s="35"/>
    </row>
    <row r="926" spans="17:17" ht="15.75" customHeight="1">
      <c r="Q926" s="35"/>
    </row>
    <row r="927" spans="17:17" ht="15.75" customHeight="1">
      <c r="Q927" s="35"/>
    </row>
    <row r="928" spans="17:17" ht="15.75" customHeight="1">
      <c r="Q928" s="35"/>
    </row>
    <row r="929" spans="17:17" ht="15.75" customHeight="1">
      <c r="Q929" s="35"/>
    </row>
    <row r="930" spans="17:17" ht="15.75" customHeight="1">
      <c r="Q930" s="35"/>
    </row>
    <row r="931" spans="17:17" ht="15.75" customHeight="1">
      <c r="Q931" s="35"/>
    </row>
    <row r="932" spans="17:17" ht="15.75" customHeight="1">
      <c r="Q932" s="35"/>
    </row>
    <row r="933" spans="17:17" ht="15.75" customHeight="1">
      <c r="Q933" s="35"/>
    </row>
    <row r="934" spans="17:17" ht="15.75" customHeight="1">
      <c r="Q934" s="35"/>
    </row>
    <row r="935" spans="17:17" ht="15.75" customHeight="1">
      <c r="Q935" s="35"/>
    </row>
    <row r="936" spans="17:17" ht="15.75" customHeight="1">
      <c r="Q936" s="35"/>
    </row>
    <row r="937" spans="17:17" ht="15.75" customHeight="1">
      <c r="Q937" s="35"/>
    </row>
    <row r="938" spans="17:17" ht="15.75" customHeight="1">
      <c r="Q938" s="35"/>
    </row>
    <row r="939" spans="17:17" ht="15.75" customHeight="1">
      <c r="Q939" s="35"/>
    </row>
    <row r="940" spans="17:17" ht="15.75" customHeight="1">
      <c r="Q940" s="35"/>
    </row>
    <row r="941" spans="17:17" ht="15.75" customHeight="1">
      <c r="Q941" s="35"/>
    </row>
    <row r="942" spans="17:17" ht="15.75" customHeight="1">
      <c r="Q942" s="35"/>
    </row>
    <row r="943" spans="17:17" ht="15.75" customHeight="1">
      <c r="Q943" s="35"/>
    </row>
    <row r="944" spans="17:17" ht="15.75" customHeight="1">
      <c r="Q944" s="35"/>
    </row>
    <row r="945" spans="17:17" ht="15.75" customHeight="1">
      <c r="Q945" s="35"/>
    </row>
    <row r="946" spans="17:17" ht="15.75" customHeight="1">
      <c r="Q946" s="35"/>
    </row>
    <row r="947" spans="17:17" ht="15.75" customHeight="1">
      <c r="Q947" s="35"/>
    </row>
    <row r="948" spans="17:17" ht="15.75" customHeight="1">
      <c r="Q948" s="35"/>
    </row>
    <row r="949" spans="17:17" ht="15.75" customHeight="1">
      <c r="Q949" s="35"/>
    </row>
    <row r="950" spans="17:17" ht="15.75" customHeight="1">
      <c r="Q950" s="35"/>
    </row>
    <row r="951" spans="17:17" ht="15.75" customHeight="1">
      <c r="Q951" s="35"/>
    </row>
    <row r="952" spans="17:17" ht="15.75" customHeight="1">
      <c r="Q952" s="35"/>
    </row>
    <row r="953" spans="17:17" ht="15.75" customHeight="1">
      <c r="Q953" s="35"/>
    </row>
    <row r="954" spans="17:17" ht="15.75" customHeight="1">
      <c r="Q954" s="35"/>
    </row>
    <row r="955" spans="17:17" ht="15.75" customHeight="1">
      <c r="Q955" s="35"/>
    </row>
    <row r="956" spans="17:17" ht="15.75" customHeight="1">
      <c r="Q956" s="35"/>
    </row>
    <row r="957" spans="17:17" ht="15.75" customHeight="1">
      <c r="Q957" s="35"/>
    </row>
    <row r="958" spans="17:17" ht="15.75" customHeight="1">
      <c r="Q958" s="35"/>
    </row>
    <row r="959" spans="17:17" ht="15.75" customHeight="1">
      <c r="Q959" s="35"/>
    </row>
    <row r="960" spans="17:17" ht="15.75" customHeight="1">
      <c r="Q960" s="35"/>
    </row>
    <row r="961" spans="17:17" ht="15.75" customHeight="1">
      <c r="Q961" s="35"/>
    </row>
    <row r="962" spans="17:17" ht="15.75" customHeight="1">
      <c r="Q962" s="35"/>
    </row>
    <row r="963" spans="17:17" ht="15.75" customHeight="1">
      <c r="Q963" s="35"/>
    </row>
    <row r="964" spans="17:17" ht="15.75" customHeight="1">
      <c r="Q964" s="35"/>
    </row>
    <row r="965" spans="17:17" ht="15.75" customHeight="1">
      <c r="Q965" s="35"/>
    </row>
    <row r="966" spans="17:17" ht="15.75" customHeight="1">
      <c r="Q966" s="35"/>
    </row>
    <row r="967" spans="17:17" ht="15.75" customHeight="1">
      <c r="Q967" s="35"/>
    </row>
    <row r="968" spans="17:17" ht="15.75" customHeight="1">
      <c r="Q968" s="35"/>
    </row>
    <row r="969" spans="17:17" ht="15.75" customHeight="1">
      <c r="Q969" s="35"/>
    </row>
    <row r="970" spans="17:17" ht="15.75" customHeight="1">
      <c r="Q970" s="35"/>
    </row>
    <row r="971" spans="17:17" ht="15.75" customHeight="1">
      <c r="Q971" s="35"/>
    </row>
    <row r="972" spans="17:17" ht="15.75" customHeight="1">
      <c r="Q972" s="35"/>
    </row>
    <row r="973" spans="17:17" ht="15.75" customHeight="1">
      <c r="Q973" s="35"/>
    </row>
    <row r="974" spans="17:17" ht="15.75" customHeight="1">
      <c r="Q974" s="35"/>
    </row>
    <row r="975" spans="17:17" ht="15.75" customHeight="1">
      <c r="Q975" s="35"/>
    </row>
    <row r="976" spans="17:17" ht="15.75" customHeight="1">
      <c r="Q976" s="35"/>
    </row>
    <row r="977" spans="17:17" ht="15.75" customHeight="1">
      <c r="Q977" s="35"/>
    </row>
    <row r="978" spans="17:17" ht="15.75" customHeight="1">
      <c r="Q978" s="35"/>
    </row>
    <row r="979" spans="17:17" ht="15.75" customHeight="1">
      <c r="Q979" s="35"/>
    </row>
    <row r="980" spans="17:17" ht="15.75" customHeight="1">
      <c r="Q980" s="35"/>
    </row>
    <row r="981" spans="17:17" ht="15.75" customHeight="1">
      <c r="Q981" s="35"/>
    </row>
    <row r="982" spans="17:17" ht="15.75" customHeight="1">
      <c r="Q982" s="35"/>
    </row>
    <row r="983" spans="17:17" ht="15.75" customHeight="1">
      <c r="Q983" s="35"/>
    </row>
    <row r="984" spans="17:17" ht="15.75" customHeight="1">
      <c r="Q984" s="35"/>
    </row>
    <row r="985" spans="17:17" ht="15.75" customHeight="1">
      <c r="Q985" s="35"/>
    </row>
    <row r="986" spans="17:17" ht="15.75" customHeight="1">
      <c r="Q986" s="35"/>
    </row>
    <row r="987" spans="17:17" ht="15.75" customHeight="1">
      <c r="Q987" s="35"/>
    </row>
    <row r="988" spans="17:17" ht="15.75" customHeight="1">
      <c r="Q988" s="35"/>
    </row>
    <row r="989" spans="17:17" ht="15.75" customHeight="1">
      <c r="Q989" s="35"/>
    </row>
    <row r="990" spans="17:17" ht="15.75" customHeight="1">
      <c r="Q990" s="35"/>
    </row>
    <row r="991" spans="17:17" ht="15.75" customHeight="1">
      <c r="Q991" s="35"/>
    </row>
    <row r="992" spans="17:17" ht="15.75" customHeight="1">
      <c r="Q992" s="35"/>
    </row>
    <row r="993" spans="17:17" ht="15.75" customHeight="1">
      <c r="Q993" s="35"/>
    </row>
    <row r="994" spans="17:17" ht="15.75" customHeight="1">
      <c r="Q994" s="35"/>
    </row>
    <row r="995" spans="17:17" ht="15.75" customHeight="1">
      <c r="Q995" s="35"/>
    </row>
    <row r="996" spans="17:17" ht="15.75" customHeight="1">
      <c r="Q996" s="35"/>
    </row>
    <row r="997" spans="17:17" ht="15.75" customHeight="1">
      <c r="Q997" s="35"/>
    </row>
    <row r="998" spans="17:17" ht="15.75" customHeight="1">
      <c r="Q998" s="35"/>
    </row>
    <row r="999" spans="17:17" ht="15.75" customHeight="1">
      <c r="Q999" s="35"/>
    </row>
    <row r="1000" spans="17:17" ht="15.75" customHeight="1">
      <c r="Q1000" s="35"/>
    </row>
    <row r="1001" spans="17:17" ht="15.75" customHeight="1">
      <c r="Q1001" s="35"/>
    </row>
    <row r="1002" spans="17:17" ht="15.75" customHeight="1">
      <c r="Q1002" s="35"/>
    </row>
    <row r="1003" spans="17:17" ht="15.75" customHeight="1">
      <c r="Q1003" s="35"/>
    </row>
    <row r="1004" spans="17:17" ht="15.75" customHeight="1">
      <c r="Q1004" s="35"/>
    </row>
    <row r="1005" spans="17:17" ht="15.75" customHeight="1">
      <c r="Q1005" s="35"/>
    </row>
    <row r="1006" spans="17:17" ht="15.75" customHeight="1">
      <c r="Q1006" s="35"/>
    </row>
    <row r="1007" spans="17:17" ht="15.75" customHeight="1">
      <c r="Q1007" s="35"/>
    </row>
    <row r="1008" spans="17:17" ht="15.75" customHeight="1">
      <c r="Q1008" s="35"/>
    </row>
    <row r="1009" spans="17:17" ht="15.75" customHeight="1">
      <c r="Q1009" s="35"/>
    </row>
    <row r="1010" spans="17:17" ht="15.75" customHeight="1">
      <c r="Q1010" s="35"/>
    </row>
    <row r="1011" spans="17:17" ht="15.75" customHeight="1">
      <c r="Q1011" s="35"/>
    </row>
    <row r="1012" spans="17:17" ht="15.75" customHeight="1">
      <c r="Q1012" s="35"/>
    </row>
    <row r="1013" spans="17:17" ht="15.75" customHeight="1">
      <c r="Q1013" s="35"/>
    </row>
    <row r="1014" spans="17:17" ht="15.75" customHeight="1">
      <c r="Q1014" s="35"/>
    </row>
    <row r="1015" spans="17:17" ht="15.75" customHeight="1">
      <c r="Q1015" s="35"/>
    </row>
    <row r="1016" spans="17:17" ht="15.75" customHeight="1">
      <c r="Q1016" s="35"/>
    </row>
    <row r="1017" spans="17:17" ht="15.75" customHeight="1">
      <c r="Q1017" s="35"/>
    </row>
    <row r="1018" spans="17:17" ht="15.75" customHeight="1">
      <c r="Q1018" s="35"/>
    </row>
    <row r="1019" spans="17:17" ht="15.75" customHeight="1">
      <c r="Q1019" s="35"/>
    </row>
    <row r="1020" spans="17:17" ht="15.75" customHeight="1">
      <c r="Q1020" s="35"/>
    </row>
    <row r="1021" spans="17:17" ht="15.75" customHeight="1">
      <c r="Q1021" s="35"/>
    </row>
    <row r="1022" spans="17:17" ht="15.75" customHeight="1">
      <c r="Q1022" s="35"/>
    </row>
    <row r="1023" spans="17:17" ht="15.75" customHeight="1">
      <c r="Q1023" s="35"/>
    </row>
    <row r="1024" spans="17:17" ht="15.75" customHeight="1">
      <c r="Q1024" s="35"/>
    </row>
    <row r="1025" spans="17:17" ht="15.75" customHeight="1">
      <c r="Q1025" s="35"/>
    </row>
    <row r="1026" spans="17:17" ht="15.75" customHeight="1">
      <c r="Q1026" s="35"/>
    </row>
    <row r="1027" spans="17:17" ht="15.75" customHeight="1">
      <c r="Q1027" s="35"/>
    </row>
    <row r="1028" spans="17:17" ht="15.75" customHeight="1">
      <c r="Q1028" s="35"/>
    </row>
    <row r="1029" spans="17:17" ht="15.75" customHeight="1">
      <c r="Q1029" s="35"/>
    </row>
    <row r="1030" spans="17:17" ht="15.75" customHeight="1">
      <c r="Q1030" s="35"/>
    </row>
    <row r="1031" spans="17:17" ht="15.75" customHeight="1">
      <c r="Q1031" s="35"/>
    </row>
    <row r="1032" spans="17:17" ht="15.75" customHeight="1">
      <c r="Q1032" s="35"/>
    </row>
    <row r="1033" spans="17:17" ht="15.75" customHeight="1">
      <c r="Q1033" s="35"/>
    </row>
    <row r="1034" spans="17:17" ht="15.75" customHeight="1">
      <c r="Q1034" s="35"/>
    </row>
    <row r="1035" spans="17:17" ht="15.75" customHeight="1">
      <c r="Q1035" s="35"/>
    </row>
    <row r="1036" spans="17:17" ht="15.75" customHeight="1">
      <c r="Q1036" s="35"/>
    </row>
    <row r="1037" spans="17:17" ht="15.75" customHeight="1">
      <c r="Q1037" s="35"/>
    </row>
    <row r="1038" spans="17:17" ht="15.75" customHeight="1">
      <c r="Q1038" s="35"/>
    </row>
    <row r="1039" spans="17:17" ht="15.75" customHeight="1">
      <c r="Q1039" s="35"/>
    </row>
    <row r="1040" spans="17:17" ht="15.75" customHeight="1">
      <c r="Q1040" s="35"/>
    </row>
    <row r="1041" spans="17:17" ht="15.75" customHeight="1">
      <c r="Q1041" s="35"/>
    </row>
    <row r="1042" spans="17:17" ht="15.75" customHeight="1">
      <c r="Q1042" s="35"/>
    </row>
    <row r="1043" spans="17:17" ht="15.75" customHeight="1">
      <c r="Q1043" s="35"/>
    </row>
    <row r="1044" spans="17:17" ht="15.75" customHeight="1">
      <c r="Q1044" s="35"/>
    </row>
    <row r="1045" spans="17:17" ht="15.75" customHeight="1">
      <c r="Q1045" s="35"/>
    </row>
  </sheetData>
  <mergeCells count="1199">
    <mergeCell ref="K252:K254"/>
    <mergeCell ref="L252:L254"/>
    <mergeCell ref="M252:M254"/>
    <mergeCell ref="N252:N254"/>
    <mergeCell ref="D252:D254"/>
    <mergeCell ref="E252:E254"/>
    <mergeCell ref="F252:F254"/>
    <mergeCell ref="G252:G254"/>
    <mergeCell ref="H252:H254"/>
    <mergeCell ref="I252:I254"/>
    <mergeCell ref="J252:J254"/>
    <mergeCell ref="N243:N245"/>
    <mergeCell ref="F239:F241"/>
    <mergeCell ref="G239:G241"/>
    <mergeCell ref="D243:D245"/>
    <mergeCell ref="E243:E245"/>
    <mergeCell ref="F243:F245"/>
    <mergeCell ref="G243:G245"/>
    <mergeCell ref="H243:H245"/>
    <mergeCell ref="K246:K248"/>
    <mergeCell ref="L246:L248"/>
    <mergeCell ref="M246:M248"/>
    <mergeCell ref="N246:N248"/>
    <mergeCell ref="D246:D248"/>
    <mergeCell ref="E246:E248"/>
    <mergeCell ref="F246:F248"/>
    <mergeCell ref="G246:G248"/>
    <mergeCell ref="H246:H248"/>
    <mergeCell ref="I246:I248"/>
    <mergeCell ref="J246:J248"/>
    <mergeCell ref="J236:J238"/>
    <mergeCell ref="K236:K238"/>
    <mergeCell ref="L236:L238"/>
    <mergeCell ref="M239:M241"/>
    <mergeCell ref="N239:N241"/>
    <mergeCell ref="D239:D241"/>
    <mergeCell ref="E239:E241"/>
    <mergeCell ref="H239:H241"/>
    <mergeCell ref="I239:I241"/>
    <mergeCell ref="J239:J241"/>
    <mergeCell ref="K239:K241"/>
    <mergeCell ref="L239:L241"/>
    <mergeCell ref="C233:C235"/>
    <mergeCell ref="C239:C241"/>
    <mergeCell ref="A243:A254"/>
    <mergeCell ref="B243:B254"/>
    <mergeCell ref="C243:C245"/>
    <mergeCell ref="C246:C248"/>
    <mergeCell ref="C249:C251"/>
    <mergeCell ref="C252:C254"/>
    <mergeCell ref="A233:A241"/>
    <mergeCell ref="B233:B241"/>
    <mergeCell ref="D233:D235"/>
    <mergeCell ref="E233:E235"/>
    <mergeCell ref="F233:F235"/>
    <mergeCell ref="G233:G235"/>
    <mergeCell ref="G236:G238"/>
    <mergeCell ref="I243:I245"/>
    <mergeCell ref="J243:J245"/>
    <mergeCell ref="K243:K245"/>
    <mergeCell ref="L243:L245"/>
    <mergeCell ref="M243:M245"/>
    <mergeCell ref="AC213:AC214"/>
    <mergeCell ref="AC216:AC217"/>
    <mergeCell ref="AC220:AC221"/>
    <mergeCell ref="AE179:AE199"/>
    <mergeCell ref="AE201:AE218"/>
    <mergeCell ref="AC207:AC208"/>
    <mergeCell ref="AD207:AD208"/>
    <mergeCell ref="AC210:AC211"/>
    <mergeCell ref="AD210:AD211"/>
    <mergeCell ref="AD213:AD214"/>
    <mergeCell ref="K229:K231"/>
    <mergeCell ref="L229:L231"/>
    <mergeCell ref="C229:C231"/>
    <mergeCell ref="D229:D231"/>
    <mergeCell ref="F229:F231"/>
    <mergeCell ref="G229:G231"/>
    <mergeCell ref="H229:H231"/>
    <mergeCell ref="I229:I231"/>
    <mergeCell ref="J229:J231"/>
    <mergeCell ref="N135:N137"/>
    <mergeCell ref="M146:M148"/>
    <mergeCell ref="N146:N148"/>
    <mergeCell ref="M153:M155"/>
    <mergeCell ref="N153:N155"/>
    <mergeCell ref="M156:M158"/>
    <mergeCell ref="N156:N158"/>
    <mergeCell ref="N159:N161"/>
    <mergeCell ref="N162:N164"/>
    <mergeCell ref="M159:M161"/>
    <mergeCell ref="M162:M164"/>
    <mergeCell ref="M169:M171"/>
    <mergeCell ref="N169:N171"/>
    <mergeCell ref="M172:M174"/>
    <mergeCell ref="N172:N174"/>
    <mergeCell ref="N175:N177"/>
    <mergeCell ref="M175:M177"/>
    <mergeCell ref="M194:M196"/>
    <mergeCell ref="N194:N196"/>
    <mergeCell ref="M197:M199"/>
    <mergeCell ref="N197:N199"/>
    <mergeCell ref="N204:N206"/>
    <mergeCell ref="M76:M78"/>
    <mergeCell ref="M79:M81"/>
    <mergeCell ref="M82:M84"/>
    <mergeCell ref="M85:M87"/>
    <mergeCell ref="M88:M90"/>
    <mergeCell ref="M91:M93"/>
    <mergeCell ref="M98:M100"/>
    <mergeCell ref="M101:M103"/>
    <mergeCell ref="M104:M106"/>
    <mergeCell ref="N104:N106"/>
    <mergeCell ref="M107:M109"/>
    <mergeCell ref="N107:N109"/>
    <mergeCell ref="M110:M112"/>
    <mergeCell ref="N110:N112"/>
    <mergeCell ref="M113:M115"/>
    <mergeCell ref="N113:N115"/>
    <mergeCell ref="M116:M118"/>
    <mergeCell ref="N116:N118"/>
    <mergeCell ref="M119:M121"/>
    <mergeCell ref="N119:N121"/>
    <mergeCell ref="N122:N124"/>
    <mergeCell ref="M122:M124"/>
    <mergeCell ref="M129:M131"/>
    <mergeCell ref="N129:N131"/>
    <mergeCell ref="M132:M134"/>
    <mergeCell ref="N132:N134"/>
    <mergeCell ref="M135:M137"/>
    <mergeCell ref="AC169:AC170"/>
    <mergeCell ref="AD169:AD170"/>
    <mergeCell ref="AC172:AC173"/>
    <mergeCell ref="AD172:AD173"/>
    <mergeCell ref="AC175:AC176"/>
    <mergeCell ref="AD175:AD176"/>
    <mergeCell ref="AD179:AD180"/>
    <mergeCell ref="AC179:AC180"/>
    <mergeCell ref="AC182:AC183"/>
    <mergeCell ref="AD182:AD183"/>
    <mergeCell ref="AC185:AC186"/>
    <mergeCell ref="AD185:AD186"/>
    <mergeCell ref="AC188:AC189"/>
    <mergeCell ref="AD188:AD189"/>
    <mergeCell ref="AC201:AC202"/>
    <mergeCell ref="AC204:AC205"/>
    <mergeCell ref="AD204:AD205"/>
    <mergeCell ref="AC191:AC192"/>
    <mergeCell ref="AD191:AD192"/>
    <mergeCell ref="AC194:AC195"/>
    <mergeCell ref="AD194:AD195"/>
    <mergeCell ref="AC197:AC198"/>
    <mergeCell ref="AD197:AD198"/>
    <mergeCell ref="AD201:AD202"/>
    <mergeCell ref="AF47:AF55"/>
    <mergeCell ref="N50:N52"/>
    <mergeCell ref="N53:N55"/>
    <mergeCell ref="AC60:AC61"/>
    <mergeCell ref="AD60:AD61"/>
    <mergeCell ref="AC63:AC64"/>
    <mergeCell ref="AD63:AD64"/>
    <mergeCell ref="AC66:AC67"/>
    <mergeCell ref="AD66:AD67"/>
    <mergeCell ref="AC76:AC77"/>
    <mergeCell ref="AC79:AC80"/>
    <mergeCell ref="N79:N81"/>
    <mergeCell ref="N82:N84"/>
    <mergeCell ref="N85:N87"/>
    <mergeCell ref="N88:N90"/>
    <mergeCell ref="N91:N93"/>
    <mergeCell ref="N98:N100"/>
    <mergeCell ref="N66:N68"/>
    <mergeCell ref="N69:N71"/>
    <mergeCell ref="N76:N78"/>
    <mergeCell ref="AD50:AD51"/>
    <mergeCell ref="AC53:AC54"/>
    <mergeCell ref="AD53:AD54"/>
    <mergeCell ref="AC57:AC58"/>
    <mergeCell ref="AD57:AD58"/>
    <mergeCell ref="AE57:AE71"/>
    <mergeCell ref="AF57:AF71"/>
    <mergeCell ref="AD79:AD80"/>
    <mergeCell ref="AC82:AC83"/>
    <mergeCell ref="AD82:AD83"/>
    <mergeCell ref="AC85:AC86"/>
    <mergeCell ref="AD85:AD86"/>
    <mergeCell ref="AD236:AD237"/>
    <mergeCell ref="AC249:AC250"/>
    <mergeCell ref="AD249:AD250"/>
    <mergeCell ref="AD239:AD240"/>
    <mergeCell ref="AC243:AC244"/>
    <mergeCell ref="AD243:AD244"/>
    <mergeCell ref="AE243:AE254"/>
    <mergeCell ref="AF243:AF254"/>
    <mergeCell ref="AC246:AC247"/>
    <mergeCell ref="AD246:AD247"/>
    <mergeCell ref="AC259:AC260"/>
    <mergeCell ref="AC262:AC263"/>
    <mergeCell ref="AD262:AD263"/>
    <mergeCell ref="AC265:AC266"/>
    <mergeCell ref="AD265:AD266"/>
    <mergeCell ref="AC286:AC287"/>
    <mergeCell ref="AD286:AD287"/>
    <mergeCell ref="AC272:AC273"/>
    <mergeCell ref="AD272:AD273"/>
    <mergeCell ref="AE272:AE277"/>
    <mergeCell ref="AF272:AF277"/>
    <mergeCell ref="AD275:AD276"/>
    <mergeCell ref="AE283:AE288"/>
    <mergeCell ref="AF283:AF288"/>
    <mergeCell ref="AC290:AC291"/>
    <mergeCell ref="AD290:AD291"/>
    <mergeCell ref="AE290:AE295"/>
    <mergeCell ref="AF290:AF295"/>
    <mergeCell ref="AC293:AC294"/>
    <mergeCell ref="AD293:AD294"/>
    <mergeCell ref="AC275:AC276"/>
    <mergeCell ref="AC279:AC280"/>
    <mergeCell ref="AD279:AD280"/>
    <mergeCell ref="AE279:AE281"/>
    <mergeCell ref="AF279:AF281"/>
    <mergeCell ref="AC283:AC284"/>
    <mergeCell ref="AD283:AD284"/>
    <mergeCell ref="AF143:AF148"/>
    <mergeCell ref="AE150:AE164"/>
    <mergeCell ref="AF150:AF164"/>
    <mergeCell ref="AE166:AE177"/>
    <mergeCell ref="AF166:AF177"/>
    <mergeCell ref="AF179:AF199"/>
    <mergeCell ref="AF201:AF218"/>
    <mergeCell ref="AC236:AC237"/>
    <mergeCell ref="AC239:AC240"/>
    <mergeCell ref="AC252:AC253"/>
    <mergeCell ref="AD252:AD253"/>
    <mergeCell ref="AC256:AC257"/>
    <mergeCell ref="AD256:AD257"/>
    <mergeCell ref="AE256:AE270"/>
    <mergeCell ref="AF256:AF270"/>
    <mergeCell ref="AD259:AD260"/>
    <mergeCell ref="AC268:AC269"/>
    <mergeCell ref="AD268:AD269"/>
    <mergeCell ref="AD216:AD217"/>
    <mergeCell ref="AD220:AD221"/>
    <mergeCell ref="AE220:AE231"/>
    <mergeCell ref="AF220:AF231"/>
    <mergeCell ref="AC223:AC224"/>
    <mergeCell ref="AD223:AD224"/>
    <mergeCell ref="AD226:AD227"/>
    <mergeCell ref="AD229:AD230"/>
    <mergeCell ref="AC226:AC227"/>
    <mergeCell ref="AC229:AC230"/>
    <mergeCell ref="AC233:AC234"/>
    <mergeCell ref="AD233:AD234"/>
    <mergeCell ref="AE233:AE241"/>
    <mergeCell ref="AF233:AF241"/>
    <mergeCell ref="AC143:AC144"/>
    <mergeCell ref="AD143:AD144"/>
    <mergeCell ref="AC146:AC147"/>
    <mergeCell ref="AD146:AD147"/>
    <mergeCell ref="AC150:AC151"/>
    <mergeCell ref="AD150:AD151"/>
    <mergeCell ref="AC153:AC154"/>
    <mergeCell ref="AD153:AD154"/>
    <mergeCell ref="AD156:AD157"/>
    <mergeCell ref="AC156:AC157"/>
    <mergeCell ref="AC159:AC160"/>
    <mergeCell ref="AD159:AD160"/>
    <mergeCell ref="AC162:AC163"/>
    <mergeCell ref="AD162:AD163"/>
    <mergeCell ref="AC166:AC167"/>
    <mergeCell ref="AD166:AD167"/>
    <mergeCell ref="AE143:AE148"/>
    <mergeCell ref="AC135:AC136"/>
    <mergeCell ref="AC91:AC92"/>
    <mergeCell ref="AD91:AD92"/>
    <mergeCell ref="AC95:AC96"/>
    <mergeCell ref="AD95:AD96"/>
    <mergeCell ref="AE95:AE124"/>
    <mergeCell ref="AF95:AF124"/>
    <mergeCell ref="AD98:AD99"/>
    <mergeCell ref="AC122:AC123"/>
    <mergeCell ref="AD122:AD123"/>
    <mergeCell ref="AC126:AC127"/>
    <mergeCell ref="AD126:AD127"/>
    <mergeCell ref="AE126:AE137"/>
    <mergeCell ref="AF126:AF137"/>
    <mergeCell ref="AD129:AD130"/>
    <mergeCell ref="AD135:AD136"/>
    <mergeCell ref="AC139:AC140"/>
    <mergeCell ref="AD139:AD140"/>
    <mergeCell ref="AE139:AE141"/>
    <mergeCell ref="AF139:AF141"/>
    <mergeCell ref="AC98:AC99"/>
    <mergeCell ref="AC101:AC102"/>
    <mergeCell ref="AD101:AD102"/>
    <mergeCell ref="AC104:AC105"/>
    <mergeCell ref="AD104:AD105"/>
    <mergeCell ref="AC107:AC108"/>
    <mergeCell ref="AD107:AD108"/>
    <mergeCell ref="AC69:AC70"/>
    <mergeCell ref="AD69:AD70"/>
    <mergeCell ref="AC73:AC74"/>
    <mergeCell ref="AD73:AD74"/>
    <mergeCell ref="AE73:AE93"/>
    <mergeCell ref="AF73:AF93"/>
    <mergeCell ref="AD76:AD77"/>
    <mergeCell ref="AC110:AC111"/>
    <mergeCell ref="AD110:AD111"/>
    <mergeCell ref="AC113:AC114"/>
    <mergeCell ref="AD113:AD114"/>
    <mergeCell ref="AC116:AC117"/>
    <mergeCell ref="AD116:AD117"/>
    <mergeCell ref="AC119:AC120"/>
    <mergeCell ref="AD119:AD120"/>
    <mergeCell ref="AC129:AC130"/>
    <mergeCell ref="AC132:AC133"/>
    <mergeCell ref="AD132:AD133"/>
    <mergeCell ref="AC88:AC89"/>
    <mergeCell ref="AD88:AD89"/>
    <mergeCell ref="M201:M203"/>
    <mergeCell ref="N201:N203"/>
    <mergeCell ref="K204:K206"/>
    <mergeCell ref="L204:L206"/>
    <mergeCell ref="L210:L212"/>
    <mergeCell ref="L213:L215"/>
    <mergeCell ref="I216:I218"/>
    <mergeCell ref="J216:J218"/>
    <mergeCell ref="K216:K218"/>
    <mergeCell ref="L216:L218"/>
    <mergeCell ref="D204:D206"/>
    <mergeCell ref="E204:E206"/>
    <mergeCell ref="F204:F206"/>
    <mergeCell ref="G204:G206"/>
    <mergeCell ref="H204:H206"/>
    <mergeCell ref="I204:I206"/>
    <mergeCell ref="J204:J206"/>
    <mergeCell ref="M204:M206"/>
    <mergeCell ref="M207:M209"/>
    <mergeCell ref="M210:M212"/>
    <mergeCell ref="M213:M215"/>
    <mergeCell ref="M216:M218"/>
    <mergeCell ref="N207:N209"/>
    <mergeCell ref="N210:N212"/>
    <mergeCell ref="N213:N215"/>
    <mergeCell ref="N216:N218"/>
    <mergeCell ref="J194:J196"/>
    <mergeCell ref="K194:K196"/>
    <mergeCell ref="L194:L196"/>
    <mergeCell ref="C194:C196"/>
    <mergeCell ref="D194:D196"/>
    <mergeCell ref="E194:E196"/>
    <mergeCell ref="F194:F196"/>
    <mergeCell ref="G194:G196"/>
    <mergeCell ref="H194:H196"/>
    <mergeCell ref="I194:I196"/>
    <mergeCell ref="K197:K199"/>
    <mergeCell ref="L197:L199"/>
    <mergeCell ref="A179:A199"/>
    <mergeCell ref="A201:A218"/>
    <mergeCell ref="C216:C218"/>
    <mergeCell ref="D216:D218"/>
    <mergeCell ref="E216:E218"/>
    <mergeCell ref="F216:F218"/>
    <mergeCell ref="G216:G218"/>
    <mergeCell ref="H216:H218"/>
    <mergeCell ref="I201:I203"/>
    <mergeCell ref="J201:J203"/>
    <mergeCell ref="K201:K203"/>
    <mergeCell ref="L201:L203"/>
    <mergeCell ref="J210:J212"/>
    <mergeCell ref="K210:K212"/>
    <mergeCell ref="C210:C212"/>
    <mergeCell ref="D210:D212"/>
    <mergeCell ref="E210:E212"/>
    <mergeCell ref="F210:F212"/>
    <mergeCell ref="G210:G212"/>
    <mergeCell ref="H210:H212"/>
    <mergeCell ref="I210:I212"/>
    <mergeCell ref="J213:J215"/>
    <mergeCell ref="K213:K215"/>
    <mergeCell ref="C213:C215"/>
    <mergeCell ref="D213:D215"/>
    <mergeCell ref="E213:E215"/>
    <mergeCell ref="F213:F215"/>
    <mergeCell ref="G213:G215"/>
    <mergeCell ref="H213:H215"/>
    <mergeCell ref="I213:I215"/>
    <mergeCell ref="D197:D199"/>
    <mergeCell ref="E197:E199"/>
    <mergeCell ref="F197:F199"/>
    <mergeCell ref="G197:G199"/>
    <mergeCell ref="H197:H199"/>
    <mergeCell ref="I197:I199"/>
    <mergeCell ref="J197:J199"/>
    <mergeCell ref="C197:C199"/>
    <mergeCell ref="C201:C203"/>
    <mergeCell ref="D201:D203"/>
    <mergeCell ref="E201:E203"/>
    <mergeCell ref="F201:F203"/>
    <mergeCell ref="G201:G203"/>
    <mergeCell ref="H201:H203"/>
    <mergeCell ref="K207:K209"/>
    <mergeCell ref="L207:L209"/>
    <mergeCell ref="D207:D209"/>
    <mergeCell ref="E207:E209"/>
    <mergeCell ref="F207:F209"/>
    <mergeCell ref="G207:G209"/>
    <mergeCell ref="H207:H209"/>
    <mergeCell ref="I207:I209"/>
    <mergeCell ref="J207:J209"/>
    <mergeCell ref="N179:N181"/>
    <mergeCell ref="E182:E184"/>
    <mergeCell ref="F182:F184"/>
    <mergeCell ref="G182:G184"/>
    <mergeCell ref="H182:H184"/>
    <mergeCell ref="I182:I184"/>
    <mergeCell ref="J182:J184"/>
    <mergeCell ref="K182:K184"/>
    <mergeCell ref="L182:L184"/>
    <mergeCell ref="J188:J190"/>
    <mergeCell ref="K188:K190"/>
    <mergeCell ref="I191:I193"/>
    <mergeCell ref="J191:J193"/>
    <mergeCell ref="K191:K193"/>
    <mergeCell ref="L191:L193"/>
    <mergeCell ref="E185:E187"/>
    <mergeCell ref="F185:F187"/>
    <mergeCell ref="I185:I187"/>
    <mergeCell ref="J185:J187"/>
    <mergeCell ref="K185:K187"/>
    <mergeCell ref="L185:L187"/>
    <mergeCell ref="I188:I190"/>
    <mergeCell ref="L188:L190"/>
    <mergeCell ref="M191:M193"/>
    <mergeCell ref="N191:N193"/>
    <mergeCell ref="M182:M184"/>
    <mergeCell ref="N182:N184"/>
    <mergeCell ref="M185:M187"/>
    <mergeCell ref="N185:N187"/>
    <mergeCell ref="M188:M190"/>
    <mergeCell ref="N188:N190"/>
    <mergeCell ref="I175:I177"/>
    <mergeCell ref="J175:J177"/>
    <mergeCell ref="K175:K177"/>
    <mergeCell ref="L175:L177"/>
    <mergeCell ref="A166:A177"/>
    <mergeCell ref="B166:B177"/>
    <mergeCell ref="D166:D168"/>
    <mergeCell ref="E166:E168"/>
    <mergeCell ref="F166:F168"/>
    <mergeCell ref="G166:G168"/>
    <mergeCell ref="G169:G171"/>
    <mergeCell ref="G175:G177"/>
    <mergeCell ref="I179:I181"/>
    <mergeCell ref="J179:J181"/>
    <mergeCell ref="K179:K181"/>
    <mergeCell ref="L179:L181"/>
    <mergeCell ref="M179:M181"/>
    <mergeCell ref="K110:K112"/>
    <mergeCell ref="L110:L112"/>
    <mergeCell ref="E122:E124"/>
    <mergeCell ref="F122:F124"/>
    <mergeCell ref="E126:E128"/>
    <mergeCell ref="F126:F128"/>
    <mergeCell ref="G126:G128"/>
    <mergeCell ref="F129:F131"/>
    <mergeCell ref="G129:G131"/>
    <mergeCell ref="K132:K134"/>
    <mergeCell ref="L132:L134"/>
    <mergeCell ref="H135:H137"/>
    <mergeCell ref="I135:I137"/>
    <mergeCell ref="J135:J137"/>
    <mergeCell ref="K135:K137"/>
    <mergeCell ref="L135:L137"/>
    <mergeCell ref="E129:E131"/>
    <mergeCell ref="E132:E134"/>
    <mergeCell ref="F132:F134"/>
    <mergeCell ref="G132:G134"/>
    <mergeCell ref="H132:H134"/>
    <mergeCell ref="I132:I134"/>
    <mergeCell ref="J132:J134"/>
    <mergeCell ref="M126:M128"/>
    <mergeCell ref="N126:N128"/>
    <mergeCell ref="H129:H131"/>
    <mergeCell ref="I129:I131"/>
    <mergeCell ref="J129:J131"/>
    <mergeCell ref="K129:K131"/>
    <mergeCell ref="L129:L131"/>
    <mergeCell ref="I122:I124"/>
    <mergeCell ref="J122:J124"/>
    <mergeCell ref="H126:H128"/>
    <mergeCell ref="I126:I128"/>
    <mergeCell ref="J126:J128"/>
    <mergeCell ref="K126:K128"/>
    <mergeCell ref="L126:L128"/>
    <mergeCell ref="C95:C97"/>
    <mergeCell ref="C101:C103"/>
    <mergeCell ref="C104:C106"/>
    <mergeCell ref="D104:D106"/>
    <mergeCell ref="E104:E106"/>
    <mergeCell ref="F104:F106"/>
    <mergeCell ref="H104:H106"/>
    <mergeCell ref="I104:I106"/>
    <mergeCell ref="J104:J106"/>
    <mergeCell ref="K104:K106"/>
    <mergeCell ref="L104:L106"/>
    <mergeCell ref="I107:I109"/>
    <mergeCell ref="J107:J109"/>
    <mergeCell ref="K107:K109"/>
    <mergeCell ref="L107:L109"/>
    <mergeCell ref="G104:G106"/>
    <mergeCell ref="C107:C109"/>
    <mergeCell ref="D107:D109"/>
    <mergeCell ref="K116:K118"/>
    <mergeCell ref="H113:H115"/>
    <mergeCell ref="I113:I115"/>
    <mergeCell ref="J113:J115"/>
    <mergeCell ref="K113:K115"/>
    <mergeCell ref="L113:L115"/>
    <mergeCell ref="I116:I118"/>
    <mergeCell ref="L116:L118"/>
    <mergeCell ref="K122:K124"/>
    <mergeCell ref="L122:L124"/>
    <mergeCell ref="H116:H118"/>
    <mergeCell ref="H119:H121"/>
    <mergeCell ref="I119:I121"/>
    <mergeCell ref="J119:J121"/>
    <mergeCell ref="K119:K121"/>
    <mergeCell ref="L119:L121"/>
    <mergeCell ref="H122:H124"/>
    <mergeCell ref="K95:K97"/>
    <mergeCell ref="L95:L97"/>
    <mergeCell ref="M95:M97"/>
    <mergeCell ref="N95:N97"/>
    <mergeCell ref="C98:C100"/>
    <mergeCell ref="D98:D100"/>
    <mergeCell ref="E98:E100"/>
    <mergeCell ref="F98:F100"/>
    <mergeCell ref="H98:H100"/>
    <mergeCell ref="I98:I100"/>
    <mergeCell ref="J98:J100"/>
    <mergeCell ref="K98:K100"/>
    <mergeCell ref="L98:L100"/>
    <mergeCell ref="D101:D103"/>
    <mergeCell ref="E101:E103"/>
    <mergeCell ref="F101:F103"/>
    <mergeCell ref="G101:G103"/>
    <mergeCell ref="H101:H103"/>
    <mergeCell ref="I101:I103"/>
    <mergeCell ref="J101:J103"/>
    <mergeCell ref="K101:K103"/>
    <mergeCell ref="L101:L103"/>
    <mergeCell ref="N101:N103"/>
    <mergeCell ref="J91:J93"/>
    <mergeCell ref="K91:K93"/>
    <mergeCell ref="L91:L93"/>
    <mergeCell ref="C91:C93"/>
    <mergeCell ref="D91:D93"/>
    <mergeCell ref="E91:E93"/>
    <mergeCell ref="F91:F93"/>
    <mergeCell ref="G91:G93"/>
    <mergeCell ref="H91:H93"/>
    <mergeCell ref="I91:I93"/>
    <mergeCell ref="J88:J90"/>
    <mergeCell ref="K88:K90"/>
    <mergeCell ref="L88:L90"/>
    <mergeCell ref="C88:C90"/>
    <mergeCell ref="D88:D90"/>
    <mergeCell ref="E88:E90"/>
    <mergeCell ref="F88:F90"/>
    <mergeCell ref="G88:G90"/>
    <mergeCell ref="H88:H90"/>
    <mergeCell ref="I88:I90"/>
    <mergeCell ref="J85:J87"/>
    <mergeCell ref="K85:K87"/>
    <mergeCell ref="L85:L87"/>
    <mergeCell ref="C85:C87"/>
    <mergeCell ref="D85:D87"/>
    <mergeCell ref="E85:E87"/>
    <mergeCell ref="F85:F87"/>
    <mergeCell ref="G85:G87"/>
    <mergeCell ref="H85:H87"/>
    <mergeCell ref="I85:I87"/>
    <mergeCell ref="I69:I71"/>
    <mergeCell ref="J69:J71"/>
    <mergeCell ref="K69:K71"/>
    <mergeCell ref="L69:L71"/>
    <mergeCell ref="A73:A93"/>
    <mergeCell ref="B73:B93"/>
    <mergeCell ref="C66:C68"/>
    <mergeCell ref="C69:C71"/>
    <mergeCell ref="D69:D71"/>
    <mergeCell ref="E69:E71"/>
    <mergeCell ref="F69:F71"/>
    <mergeCell ref="G69:G71"/>
    <mergeCell ref="H69:H71"/>
    <mergeCell ref="K73:K75"/>
    <mergeCell ref="L73:L75"/>
    <mergeCell ref="A57:A71"/>
    <mergeCell ref="B57:B71"/>
    <mergeCell ref="C57:C59"/>
    <mergeCell ref="C60:C62"/>
    <mergeCell ref="C63:C65"/>
    <mergeCell ref="I76:I78"/>
    <mergeCell ref="J76:J78"/>
    <mergeCell ref="M57:M59"/>
    <mergeCell ref="N57:N59"/>
    <mergeCell ref="D57:D59"/>
    <mergeCell ref="E57:E59"/>
    <mergeCell ref="F57:F59"/>
    <mergeCell ref="G57:G59"/>
    <mergeCell ref="H57:H59"/>
    <mergeCell ref="I57:I59"/>
    <mergeCell ref="J57:J59"/>
    <mergeCell ref="K60:K62"/>
    <mergeCell ref="L60:L62"/>
    <mergeCell ref="M60:M62"/>
    <mergeCell ref="N60:N62"/>
    <mergeCell ref="D60:D62"/>
    <mergeCell ref="E60:E62"/>
    <mergeCell ref="F60:F62"/>
    <mergeCell ref="G60:G62"/>
    <mergeCell ref="H60:H62"/>
    <mergeCell ref="I60:I62"/>
    <mergeCell ref="J60:J62"/>
    <mergeCell ref="J82:J84"/>
    <mergeCell ref="K82:K84"/>
    <mergeCell ref="L82:L84"/>
    <mergeCell ref="C82:C84"/>
    <mergeCell ref="D82:D84"/>
    <mergeCell ref="E82:E84"/>
    <mergeCell ref="F82:F84"/>
    <mergeCell ref="G82:G84"/>
    <mergeCell ref="H82:H84"/>
    <mergeCell ref="I82:I84"/>
    <mergeCell ref="C43:C45"/>
    <mergeCell ref="D43:D45"/>
    <mergeCell ref="A47:A55"/>
    <mergeCell ref="B47:B55"/>
    <mergeCell ref="D47:D49"/>
    <mergeCell ref="E47:E49"/>
    <mergeCell ref="E50:E52"/>
    <mergeCell ref="K57:K59"/>
    <mergeCell ref="L57:L59"/>
    <mergeCell ref="K66:K68"/>
    <mergeCell ref="L66:L68"/>
    <mergeCell ref="D66:D68"/>
    <mergeCell ref="E66:E68"/>
    <mergeCell ref="F66:F68"/>
    <mergeCell ref="G66:G68"/>
    <mergeCell ref="H66:H68"/>
    <mergeCell ref="I66:I68"/>
    <mergeCell ref="J66:J68"/>
    <mergeCell ref="C47:C49"/>
    <mergeCell ref="C53:C55"/>
    <mergeCell ref="K76:K78"/>
    <mergeCell ref="L76:L78"/>
    <mergeCell ref="C73:C75"/>
    <mergeCell ref="C76:C78"/>
    <mergeCell ref="D76:D78"/>
    <mergeCell ref="E76:E78"/>
    <mergeCell ref="F76:F78"/>
    <mergeCell ref="G76:G78"/>
    <mergeCell ref="H76:H78"/>
    <mergeCell ref="J79:J81"/>
    <mergeCell ref="K79:K81"/>
    <mergeCell ref="L79:L81"/>
    <mergeCell ref="C79:C81"/>
    <mergeCell ref="D79:D81"/>
    <mergeCell ref="E79:E81"/>
    <mergeCell ref="F79:F81"/>
    <mergeCell ref="G79:G81"/>
    <mergeCell ref="H79:H81"/>
    <mergeCell ref="I79:I81"/>
    <mergeCell ref="K63:K65"/>
    <mergeCell ref="L63:L65"/>
    <mergeCell ref="M63:M65"/>
    <mergeCell ref="N63:N65"/>
    <mergeCell ref="D63:D65"/>
    <mergeCell ref="E63:E65"/>
    <mergeCell ref="F63:F65"/>
    <mergeCell ref="G63:G65"/>
    <mergeCell ref="H63:H65"/>
    <mergeCell ref="I63:I65"/>
    <mergeCell ref="J63:J65"/>
    <mergeCell ref="D73:D75"/>
    <mergeCell ref="E73:E75"/>
    <mergeCell ref="F73:F75"/>
    <mergeCell ref="G73:G75"/>
    <mergeCell ref="H73:H75"/>
    <mergeCell ref="I73:I75"/>
    <mergeCell ref="J73:J75"/>
    <mergeCell ref="M73:M75"/>
    <mergeCell ref="N73:N75"/>
    <mergeCell ref="M66:M68"/>
    <mergeCell ref="M69:M71"/>
    <mergeCell ref="A33:AE33"/>
    <mergeCell ref="A34:AE34"/>
    <mergeCell ref="A35:AE35"/>
    <mergeCell ref="A37:A45"/>
    <mergeCell ref="B37:B45"/>
    <mergeCell ref="C37:C39"/>
    <mergeCell ref="D37:D39"/>
    <mergeCell ref="F47:F49"/>
    <mergeCell ref="G47:G49"/>
    <mergeCell ref="H47:H49"/>
    <mergeCell ref="I47:I49"/>
    <mergeCell ref="J47:J49"/>
    <mergeCell ref="K47:K49"/>
    <mergeCell ref="L47:L49"/>
    <mergeCell ref="K50:K52"/>
    <mergeCell ref="L50:L52"/>
    <mergeCell ref="C50:C52"/>
    <mergeCell ref="D50:D52"/>
    <mergeCell ref="F50:F52"/>
    <mergeCell ref="G50:G52"/>
    <mergeCell ref="H50:H52"/>
    <mergeCell ref="I50:I52"/>
    <mergeCell ref="J50:J52"/>
    <mergeCell ref="AC47:AC48"/>
    <mergeCell ref="AC50:AC51"/>
    <mergeCell ref="M47:M49"/>
    <mergeCell ref="N47:N49"/>
    <mergeCell ref="AD47:AD48"/>
    <mergeCell ref="AE47:AE55"/>
    <mergeCell ref="M50:M52"/>
    <mergeCell ref="M53:M55"/>
    <mergeCell ref="AC37:AC38"/>
    <mergeCell ref="AD37:AD38"/>
    <mergeCell ref="AC43:AC44"/>
    <mergeCell ref="AD43:AD44"/>
    <mergeCell ref="AE37:AE45"/>
    <mergeCell ref="AF37:AF45"/>
    <mergeCell ref="J43:J45"/>
    <mergeCell ref="K43:K45"/>
    <mergeCell ref="L43:L45"/>
    <mergeCell ref="M43:M45"/>
    <mergeCell ref="N43:N45"/>
    <mergeCell ref="E37:E39"/>
    <mergeCell ref="F37:F39"/>
    <mergeCell ref="E43:E45"/>
    <mergeCell ref="F43:F45"/>
    <mergeCell ref="G43:G45"/>
    <mergeCell ref="H43:H45"/>
    <mergeCell ref="I43:I45"/>
    <mergeCell ref="E40:E42"/>
    <mergeCell ref="F40:F42"/>
    <mergeCell ref="G40:G42"/>
    <mergeCell ref="H40:H42"/>
    <mergeCell ref="I40:I42"/>
    <mergeCell ref="J40:J42"/>
    <mergeCell ref="K40:K42"/>
    <mergeCell ref="L40:L42"/>
    <mergeCell ref="M40:M42"/>
    <mergeCell ref="N40:N42"/>
    <mergeCell ref="AC40:AC41"/>
    <mergeCell ref="AD40:AD41"/>
    <mergeCell ref="D290:D292"/>
    <mergeCell ref="C293:C295"/>
    <mergeCell ref="K293:K295"/>
    <mergeCell ref="L293:L295"/>
    <mergeCell ref="M293:M295"/>
    <mergeCell ref="N293:N295"/>
    <mergeCell ref="D293:D295"/>
    <mergeCell ref="E293:E295"/>
    <mergeCell ref="F293:F295"/>
    <mergeCell ref="G293:G295"/>
    <mergeCell ref="H293:H295"/>
    <mergeCell ref="I293:I295"/>
    <mergeCell ref="J293:J295"/>
    <mergeCell ref="G37:G39"/>
    <mergeCell ref="H37:H39"/>
    <mergeCell ref="I37:I39"/>
    <mergeCell ref="J37:J39"/>
    <mergeCell ref="K37:K39"/>
    <mergeCell ref="L37:L39"/>
    <mergeCell ref="M37:M39"/>
    <mergeCell ref="N37:N39"/>
    <mergeCell ref="C40:C42"/>
    <mergeCell ref="D40:D42"/>
    <mergeCell ref="K53:K55"/>
    <mergeCell ref="L53:L55"/>
    <mergeCell ref="D53:D55"/>
    <mergeCell ref="E53:E55"/>
    <mergeCell ref="F53:F55"/>
    <mergeCell ref="G53:G55"/>
    <mergeCell ref="H53:H55"/>
    <mergeCell ref="I53:I55"/>
    <mergeCell ref="J53:J55"/>
    <mergeCell ref="G286:G288"/>
    <mergeCell ref="H286:H288"/>
    <mergeCell ref="I286:I288"/>
    <mergeCell ref="J286:J288"/>
    <mergeCell ref="K286:K288"/>
    <mergeCell ref="L286:L288"/>
    <mergeCell ref="M286:M288"/>
    <mergeCell ref="N286:N288"/>
    <mergeCell ref="A283:A288"/>
    <mergeCell ref="B283:B288"/>
    <mergeCell ref="C283:C285"/>
    <mergeCell ref="D283:D285"/>
    <mergeCell ref="E283:E285"/>
    <mergeCell ref="F283:F285"/>
    <mergeCell ref="G283:G285"/>
    <mergeCell ref="J290:J292"/>
    <mergeCell ref="K290:K292"/>
    <mergeCell ref="L290:L292"/>
    <mergeCell ref="M290:M292"/>
    <mergeCell ref="N290:N292"/>
    <mergeCell ref="E286:E288"/>
    <mergeCell ref="F286:F288"/>
    <mergeCell ref="E290:E292"/>
    <mergeCell ref="F290:F292"/>
    <mergeCell ref="G290:G292"/>
    <mergeCell ref="H290:H292"/>
    <mergeCell ref="I290:I292"/>
    <mergeCell ref="C286:C288"/>
    <mergeCell ref="D286:D288"/>
    <mergeCell ref="A290:A295"/>
    <mergeCell ref="B290:B295"/>
    <mergeCell ref="C290:C292"/>
    <mergeCell ref="M150:M152"/>
    <mergeCell ref="N150:N152"/>
    <mergeCell ref="J156:J158"/>
    <mergeCell ref="K156:K158"/>
    <mergeCell ref="K159:K161"/>
    <mergeCell ref="L159:L161"/>
    <mergeCell ref="L162:L164"/>
    <mergeCell ref="C146:C148"/>
    <mergeCell ref="D146:D148"/>
    <mergeCell ref="A150:A164"/>
    <mergeCell ref="B150:B164"/>
    <mergeCell ref="C150:C152"/>
    <mergeCell ref="D150:D152"/>
    <mergeCell ref="D153:D155"/>
    <mergeCell ref="K226:K228"/>
    <mergeCell ref="L226:L228"/>
    <mergeCell ref="D226:D228"/>
    <mergeCell ref="E226:E228"/>
    <mergeCell ref="F226:F228"/>
    <mergeCell ref="G226:G228"/>
    <mergeCell ref="H226:H228"/>
    <mergeCell ref="I226:I228"/>
    <mergeCell ref="J226:J228"/>
    <mergeCell ref="G185:G187"/>
    <mergeCell ref="H185:H187"/>
    <mergeCell ref="C188:C190"/>
    <mergeCell ref="E188:E190"/>
    <mergeCell ref="E191:E193"/>
    <mergeCell ref="F188:F190"/>
    <mergeCell ref="G188:G190"/>
    <mergeCell ref="F191:F193"/>
    <mergeCell ref="G191:G193"/>
    <mergeCell ref="I159:I161"/>
    <mergeCell ref="J159:J161"/>
    <mergeCell ref="D156:D158"/>
    <mergeCell ref="C159:C161"/>
    <mergeCell ref="D159:D161"/>
    <mergeCell ref="E159:E161"/>
    <mergeCell ref="F159:F161"/>
    <mergeCell ref="G159:G161"/>
    <mergeCell ref="H159:H161"/>
    <mergeCell ref="C129:C131"/>
    <mergeCell ref="C132:C134"/>
    <mergeCell ref="C122:C124"/>
    <mergeCell ref="D122:D124"/>
    <mergeCell ref="A126:A137"/>
    <mergeCell ref="B126:B137"/>
    <mergeCell ref="C126:C128"/>
    <mergeCell ref="D126:D128"/>
    <mergeCell ref="D129:D131"/>
    <mergeCell ref="H143:H145"/>
    <mergeCell ref="I143:I145"/>
    <mergeCell ref="J143:J145"/>
    <mergeCell ref="A143:A148"/>
    <mergeCell ref="B143:B148"/>
    <mergeCell ref="C143:C145"/>
    <mergeCell ref="D143:D145"/>
    <mergeCell ref="E143:E145"/>
    <mergeCell ref="F143:F145"/>
    <mergeCell ref="G143:G145"/>
    <mergeCell ref="J150:J152"/>
    <mergeCell ref="E150:E152"/>
    <mergeCell ref="F150:F152"/>
    <mergeCell ref="G150:G152"/>
    <mergeCell ref="H150:H152"/>
    <mergeCell ref="I150:I152"/>
    <mergeCell ref="E153:E155"/>
    <mergeCell ref="F153:F155"/>
    <mergeCell ref="G153:G155"/>
    <mergeCell ref="H153:H155"/>
    <mergeCell ref="I153:I155"/>
    <mergeCell ref="J153:J155"/>
    <mergeCell ref="K153:K155"/>
    <mergeCell ref="L153:L155"/>
    <mergeCell ref="C153:C155"/>
    <mergeCell ref="C156:C158"/>
    <mergeCell ref="E156:E158"/>
    <mergeCell ref="F156:F158"/>
    <mergeCell ref="G156:G158"/>
    <mergeCell ref="H156:H158"/>
    <mergeCell ref="I156:I158"/>
    <mergeCell ref="L156:L158"/>
    <mergeCell ref="K150:K152"/>
    <mergeCell ref="L150:L152"/>
    <mergeCell ref="L139:L141"/>
    <mergeCell ref="M139:M141"/>
    <mergeCell ref="N139:N141"/>
    <mergeCell ref="A139:A141"/>
    <mergeCell ref="B139:B141"/>
    <mergeCell ref="C139:C141"/>
    <mergeCell ref="D139:D141"/>
    <mergeCell ref="E139:E141"/>
    <mergeCell ref="F139:F141"/>
    <mergeCell ref="G139:G141"/>
    <mergeCell ref="G146:G148"/>
    <mergeCell ref="H146:H148"/>
    <mergeCell ref="I146:I148"/>
    <mergeCell ref="J146:J148"/>
    <mergeCell ref="K146:K148"/>
    <mergeCell ref="L146:L148"/>
    <mergeCell ref="E146:E148"/>
    <mergeCell ref="F146:F148"/>
    <mergeCell ref="K143:K145"/>
    <mergeCell ref="L143:L145"/>
    <mergeCell ref="M143:M145"/>
    <mergeCell ref="N143:N145"/>
    <mergeCell ref="A95:A124"/>
    <mergeCell ref="B95:B124"/>
    <mergeCell ref="D95:D97"/>
    <mergeCell ref="E95:E97"/>
    <mergeCell ref="F95:F97"/>
    <mergeCell ref="G95:G97"/>
    <mergeCell ref="G98:G100"/>
    <mergeCell ref="G122:G124"/>
    <mergeCell ref="D132:D134"/>
    <mergeCell ref="C135:C137"/>
    <mergeCell ref="D135:D137"/>
    <mergeCell ref="E135:E137"/>
    <mergeCell ref="F135:F137"/>
    <mergeCell ref="G135:G137"/>
    <mergeCell ref="H139:H141"/>
    <mergeCell ref="I139:I141"/>
    <mergeCell ref="J139:J141"/>
    <mergeCell ref="H95:H97"/>
    <mergeCell ref="I95:I97"/>
    <mergeCell ref="J95:J97"/>
    <mergeCell ref="J116:J118"/>
    <mergeCell ref="E107:E109"/>
    <mergeCell ref="F107:F109"/>
    <mergeCell ref="G107:G109"/>
    <mergeCell ref="H107:H109"/>
    <mergeCell ref="C110:C112"/>
    <mergeCell ref="D110:D112"/>
    <mergeCell ref="E110:E112"/>
    <mergeCell ref="F110:F112"/>
    <mergeCell ref="H110:H112"/>
    <mergeCell ref="I110:I112"/>
    <mergeCell ref="J110:J112"/>
    <mergeCell ref="G279:G281"/>
    <mergeCell ref="H279:H281"/>
    <mergeCell ref="I279:I281"/>
    <mergeCell ref="J279:J281"/>
    <mergeCell ref="K279:K281"/>
    <mergeCell ref="L279:L281"/>
    <mergeCell ref="M279:M281"/>
    <mergeCell ref="N279:N281"/>
    <mergeCell ref="H283:H285"/>
    <mergeCell ref="I283:I285"/>
    <mergeCell ref="J283:J285"/>
    <mergeCell ref="K283:K285"/>
    <mergeCell ref="L283:L285"/>
    <mergeCell ref="M283:M285"/>
    <mergeCell ref="N283:N285"/>
    <mergeCell ref="G110:G112"/>
    <mergeCell ref="C113:C115"/>
    <mergeCell ref="D113:D115"/>
    <mergeCell ref="E113:E115"/>
    <mergeCell ref="F113:F115"/>
    <mergeCell ref="G113:G115"/>
    <mergeCell ref="C116:C118"/>
    <mergeCell ref="D116:D118"/>
    <mergeCell ref="E116:E118"/>
    <mergeCell ref="F116:F118"/>
    <mergeCell ref="G116:G118"/>
    <mergeCell ref="C119:C121"/>
    <mergeCell ref="D119:D121"/>
    <mergeCell ref="E119:E121"/>
    <mergeCell ref="F119:F121"/>
    <mergeCell ref="G119:G121"/>
    <mergeCell ref="K139:K141"/>
    <mergeCell ref="A272:A277"/>
    <mergeCell ref="A279:A281"/>
    <mergeCell ref="B279:B281"/>
    <mergeCell ref="C279:C281"/>
    <mergeCell ref="D279:D281"/>
    <mergeCell ref="E279:E281"/>
    <mergeCell ref="F279:F281"/>
    <mergeCell ref="A256:A270"/>
    <mergeCell ref="D256:D258"/>
    <mergeCell ref="E256:E258"/>
    <mergeCell ref="F256:F258"/>
    <mergeCell ref="G256:G258"/>
    <mergeCell ref="G259:G261"/>
    <mergeCell ref="G265:G267"/>
    <mergeCell ref="M272:M274"/>
    <mergeCell ref="N272:N274"/>
    <mergeCell ref="F272:F274"/>
    <mergeCell ref="G272:G274"/>
    <mergeCell ref="H272:H274"/>
    <mergeCell ref="I272:I274"/>
    <mergeCell ref="J272:J274"/>
    <mergeCell ref="K272:K274"/>
    <mergeCell ref="L272:L274"/>
    <mergeCell ref="K275:K277"/>
    <mergeCell ref="L275:L277"/>
    <mergeCell ref="M275:M277"/>
    <mergeCell ref="N275:N277"/>
    <mergeCell ref="C275:C277"/>
    <mergeCell ref="D275:D277"/>
    <mergeCell ref="F275:F277"/>
    <mergeCell ref="G275:G277"/>
    <mergeCell ref="H275:H277"/>
    <mergeCell ref="D268:D270"/>
    <mergeCell ref="E268:E270"/>
    <mergeCell ref="M268:M270"/>
    <mergeCell ref="N268:N270"/>
    <mergeCell ref="F268:F270"/>
    <mergeCell ref="G268:G270"/>
    <mergeCell ref="H268:H270"/>
    <mergeCell ref="I268:I270"/>
    <mergeCell ref="J268:J270"/>
    <mergeCell ref="K268:K270"/>
    <mergeCell ref="L268:L270"/>
    <mergeCell ref="B256:B270"/>
    <mergeCell ref="C268:C270"/>
    <mergeCell ref="B272:B277"/>
    <mergeCell ref="C272:C274"/>
    <mergeCell ref="D272:D274"/>
    <mergeCell ref="E272:E274"/>
    <mergeCell ref="E275:E277"/>
    <mergeCell ref="I275:I277"/>
    <mergeCell ref="J275:J277"/>
    <mergeCell ref="M262:M264"/>
    <mergeCell ref="N262:N264"/>
    <mergeCell ref="D262:D264"/>
    <mergeCell ref="E262:E264"/>
    <mergeCell ref="H262:H264"/>
    <mergeCell ref="I262:I264"/>
    <mergeCell ref="J262:J264"/>
    <mergeCell ref="K262:K264"/>
    <mergeCell ref="L262:L264"/>
    <mergeCell ref="C256:C258"/>
    <mergeCell ref="C262:C264"/>
    <mergeCell ref="F262:F264"/>
    <mergeCell ref="G262:G264"/>
    <mergeCell ref="C265:C267"/>
    <mergeCell ref="D265:D267"/>
    <mergeCell ref="M265:M267"/>
    <mergeCell ref="N265:N267"/>
    <mergeCell ref="E265:E267"/>
    <mergeCell ref="F265:F267"/>
    <mergeCell ref="H265:H267"/>
    <mergeCell ref="I265:I267"/>
    <mergeCell ref="J265:J267"/>
    <mergeCell ref="K265:K267"/>
    <mergeCell ref="L265:L267"/>
    <mergeCell ref="H256:H258"/>
    <mergeCell ref="I256:I258"/>
    <mergeCell ref="J256:J258"/>
    <mergeCell ref="K256:K258"/>
    <mergeCell ref="L256:L258"/>
    <mergeCell ref="M256:M258"/>
    <mergeCell ref="N256:N258"/>
    <mergeCell ref="C259:C261"/>
    <mergeCell ref="D259:D261"/>
    <mergeCell ref="M259:M261"/>
    <mergeCell ref="N259:N261"/>
    <mergeCell ref="E259:E261"/>
    <mergeCell ref="F259:F261"/>
    <mergeCell ref="H259:H261"/>
    <mergeCell ref="I259:I261"/>
    <mergeCell ref="J259:J261"/>
    <mergeCell ref="K259:K261"/>
    <mergeCell ref="L259:L261"/>
    <mergeCell ref="A220:A231"/>
    <mergeCell ref="B220:B231"/>
    <mergeCell ref="D220:D222"/>
    <mergeCell ref="E220:E222"/>
    <mergeCell ref="E223:E225"/>
    <mergeCell ref="E229:E231"/>
    <mergeCell ref="K249:K251"/>
    <mergeCell ref="L249:L251"/>
    <mergeCell ref="M249:M251"/>
    <mergeCell ref="N249:N251"/>
    <mergeCell ref="D249:D251"/>
    <mergeCell ref="E249:E251"/>
    <mergeCell ref="F249:F251"/>
    <mergeCell ref="G249:G251"/>
    <mergeCell ref="H249:H251"/>
    <mergeCell ref="I249:I251"/>
    <mergeCell ref="J249:J251"/>
    <mergeCell ref="H233:H235"/>
    <mergeCell ref="I233:I235"/>
    <mergeCell ref="J233:J235"/>
    <mergeCell ref="K233:K235"/>
    <mergeCell ref="L233:L235"/>
    <mergeCell ref="M233:M235"/>
    <mergeCell ref="N233:N235"/>
    <mergeCell ref="C236:C238"/>
    <mergeCell ref="D236:D238"/>
    <mergeCell ref="M236:M238"/>
    <mergeCell ref="N236:N238"/>
    <mergeCell ref="E236:E238"/>
    <mergeCell ref="F236:F238"/>
    <mergeCell ref="H236:H238"/>
    <mergeCell ref="I236:I238"/>
    <mergeCell ref="N220:N222"/>
    <mergeCell ref="F220:F222"/>
    <mergeCell ref="G220:G222"/>
    <mergeCell ref="H220:H222"/>
    <mergeCell ref="I220:I222"/>
    <mergeCell ref="J220:J222"/>
    <mergeCell ref="K220:K222"/>
    <mergeCell ref="L220:L222"/>
    <mergeCell ref="K223:K225"/>
    <mergeCell ref="L223:L225"/>
    <mergeCell ref="M223:M225"/>
    <mergeCell ref="N223:N225"/>
    <mergeCell ref="M226:M228"/>
    <mergeCell ref="N226:N228"/>
    <mergeCell ref="M229:M231"/>
    <mergeCell ref="N229:N231"/>
    <mergeCell ref="C223:C225"/>
    <mergeCell ref="D223:D225"/>
    <mergeCell ref="F223:F225"/>
    <mergeCell ref="G223:G225"/>
    <mergeCell ref="H223:H225"/>
    <mergeCell ref="I223:I225"/>
    <mergeCell ref="J223:J225"/>
    <mergeCell ref="C220:C222"/>
    <mergeCell ref="C226:C228"/>
    <mergeCell ref="D172:D174"/>
    <mergeCell ref="E172:E174"/>
    <mergeCell ref="F172:F174"/>
    <mergeCell ref="G172:G174"/>
    <mergeCell ref="H172:H174"/>
    <mergeCell ref="I172:I174"/>
    <mergeCell ref="J172:J174"/>
    <mergeCell ref="K172:K174"/>
    <mergeCell ref="L172:L174"/>
    <mergeCell ref="C166:C168"/>
    <mergeCell ref="C172:C174"/>
    <mergeCell ref="B179:B199"/>
    <mergeCell ref="C179:C181"/>
    <mergeCell ref="C182:C184"/>
    <mergeCell ref="C185:C187"/>
    <mergeCell ref="B201:B218"/>
    <mergeCell ref="M220:M222"/>
    <mergeCell ref="C204:C206"/>
    <mergeCell ref="C207:C209"/>
    <mergeCell ref="H191:H193"/>
    <mergeCell ref="D179:D193"/>
    <mergeCell ref="C191:C193"/>
    <mergeCell ref="C175:C177"/>
    <mergeCell ref="D175:D177"/>
    <mergeCell ref="E179:E181"/>
    <mergeCell ref="F179:F181"/>
    <mergeCell ref="G179:G181"/>
    <mergeCell ref="H179:H181"/>
    <mergeCell ref="H188:H190"/>
    <mergeCell ref="E175:E177"/>
    <mergeCell ref="F175:F177"/>
    <mergeCell ref="H175:H177"/>
    <mergeCell ref="J162:J164"/>
    <mergeCell ref="K162:K164"/>
    <mergeCell ref="C162:C164"/>
    <mergeCell ref="D162:D164"/>
    <mergeCell ref="E162:E164"/>
    <mergeCell ref="F162:F164"/>
    <mergeCell ref="G162:G164"/>
    <mergeCell ref="H162:H164"/>
    <mergeCell ref="I162:I164"/>
    <mergeCell ref="H166:H168"/>
    <mergeCell ref="I166:I168"/>
    <mergeCell ref="J166:J168"/>
    <mergeCell ref="K166:K168"/>
    <mergeCell ref="L166:L168"/>
    <mergeCell ref="M166:M168"/>
    <mergeCell ref="N166:N168"/>
    <mergeCell ref="C169:C171"/>
    <mergeCell ref="D169:D171"/>
    <mergeCell ref="E169:E171"/>
    <mergeCell ref="F169:F171"/>
    <mergeCell ref="H169:H171"/>
    <mergeCell ref="I169:I171"/>
    <mergeCell ref="J169:J171"/>
    <mergeCell ref="K169:K171"/>
    <mergeCell ref="L169:L171"/>
  </mergeCells>
  <pageMargins left="0.7" right="0.7" top="0.75" bottom="0.75" header="0" footer="0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3.7109375" customWidth="1"/>
    <col min="2" max="2" width="21.7109375" customWidth="1"/>
    <col min="3" max="4" width="19.5703125" customWidth="1"/>
    <col min="5" max="6" width="14.42578125" customWidth="1"/>
    <col min="9" max="9" width="19.7109375" customWidth="1"/>
    <col min="12" max="12" width="7" customWidth="1"/>
    <col min="13" max="25" width="8.85546875" customWidth="1"/>
    <col min="26" max="26" width="12.42578125" customWidth="1"/>
    <col min="27" max="27" width="10.85546875" customWidth="1"/>
    <col min="28" max="28" width="1.85546875" customWidth="1"/>
  </cols>
  <sheetData>
    <row r="1" spans="1:40">
      <c r="A1" s="769"/>
      <c r="B1" s="824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04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05" t="s">
        <v>355</v>
      </c>
      <c r="AN2" s="680"/>
    </row>
    <row r="3" spans="1:40">
      <c r="A3" s="687"/>
      <c r="B3" s="793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777"/>
      <c r="Z3" s="691"/>
      <c r="AA3" s="680"/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7.75" customHeight="1">
      <c r="A4" s="687"/>
      <c r="B4" s="1023" t="s">
        <v>357</v>
      </c>
      <c r="C4" s="794" t="s">
        <v>138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1024"/>
      <c r="Y4" s="795" t="s">
        <v>359</v>
      </c>
      <c r="Z4" s="680"/>
      <c r="AA4" s="404">
        <v>4.4900000000000002E-2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7.75" customHeight="1">
      <c r="A5" s="687"/>
      <c r="B5" s="1024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1024"/>
      <c r="Y5" s="796" t="s">
        <v>360</v>
      </c>
      <c r="Z5" s="680"/>
      <c r="AA5" s="159">
        <f>AA9+AA25</f>
        <v>0</v>
      </c>
      <c r="AB5" s="152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90"/>
    </row>
    <row r="6" spans="1:40" ht="27.75" customHeight="1">
      <c r="A6" s="687"/>
      <c r="B6" s="102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1030"/>
      <c r="Y6" s="797" t="s">
        <v>361</v>
      </c>
      <c r="Z6" s="680"/>
      <c r="AA6" s="160">
        <f>+AA5*AA4</f>
        <v>0</v>
      </c>
      <c r="AB6" s="152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690"/>
      <c r="AN6" s="690"/>
    </row>
    <row r="7" spans="1:40" ht="23.25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152"/>
      <c r="AC7" s="156"/>
      <c r="AD7" s="156"/>
      <c r="AE7" s="156"/>
      <c r="AF7" s="156"/>
      <c r="AG7" s="156"/>
      <c r="AH7" s="156"/>
      <c r="AI7" s="156"/>
      <c r="AJ7" s="156"/>
      <c r="AK7" s="156"/>
      <c r="AL7" s="161"/>
      <c r="AM7" s="162"/>
      <c r="AN7" s="162"/>
    </row>
    <row r="8" spans="1:40" ht="60">
      <c r="A8" s="163" t="s">
        <v>10</v>
      </c>
      <c r="B8" s="164" t="s">
        <v>11</v>
      </c>
      <c r="C8" s="164" t="s">
        <v>12</v>
      </c>
      <c r="D8" s="164" t="s">
        <v>13</v>
      </c>
      <c r="E8" s="164" t="s">
        <v>14</v>
      </c>
      <c r="F8" s="164" t="s">
        <v>15</v>
      </c>
      <c r="G8" s="164" t="s">
        <v>16</v>
      </c>
      <c r="H8" s="164" t="s">
        <v>17</v>
      </c>
      <c r="I8" s="164" t="s">
        <v>18</v>
      </c>
      <c r="J8" s="164" t="s">
        <v>19</v>
      </c>
      <c r="K8" s="164" t="s">
        <v>20</v>
      </c>
      <c r="L8" s="164" t="s">
        <v>48</v>
      </c>
      <c r="M8" s="164" t="s">
        <v>49</v>
      </c>
      <c r="N8" s="164" t="s">
        <v>50</v>
      </c>
      <c r="O8" s="164" t="s">
        <v>51</v>
      </c>
      <c r="P8" s="164" t="s">
        <v>52</v>
      </c>
      <c r="Q8" s="164" t="s">
        <v>53</v>
      </c>
      <c r="R8" s="164" t="s">
        <v>54</v>
      </c>
      <c r="S8" s="164" t="s">
        <v>55</v>
      </c>
      <c r="T8" s="164" t="s">
        <v>56</v>
      </c>
      <c r="U8" s="164" t="s">
        <v>57</v>
      </c>
      <c r="V8" s="164" t="s">
        <v>58</v>
      </c>
      <c r="W8" s="164" t="s">
        <v>59</v>
      </c>
      <c r="X8" s="164" t="s">
        <v>60</v>
      </c>
      <c r="Y8" s="164" t="s">
        <v>61</v>
      </c>
      <c r="Z8" s="165" t="s">
        <v>365</v>
      </c>
      <c r="AA8" s="164" t="s">
        <v>366</v>
      </c>
      <c r="AB8" s="152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43.5" customHeight="1">
      <c r="A9" s="1026" t="s">
        <v>955</v>
      </c>
      <c r="B9" s="681" t="s">
        <v>892</v>
      </c>
      <c r="C9" s="768" t="s">
        <v>622</v>
      </c>
      <c r="D9" s="768" t="s">
        <v>956</v>
      </c>
      <c r="E9" s="768" t="s">
        <v>405</v>
      </c>
      <c r="F9" s="768" t="s">
        <v>422</v>
      </c>
      <c r="G9" s="1031" t="s">
        <v>957</v>
      </c>
      <c r="H9" s="1032">
        <v>3</v>
      </c>
      <c r="I9" s="1033" t="s">
        <v>958</v>
      </c>
      <c r="J9" s="681" t="s">
        <v>375</v>
      </c>
      <c r="K9" s="681" t="s">
        <v>959</v>
      </c>
      <c r="L9" s="46" t="s">
        <v>44</v>
      </c>
      <c r="M9" s="47">
        <f t="shared" ref="M9:X9" si="0">M22</f>
        <v>0</v>
      </c>
      <c r="N9" s="47">
        <f t="shared" si="0"/>
        <v>0</v>
      </c>
      <c r="O9" s="47">
        <f t="shared" si="0"/>
        <v>0.11000000000000001</v>
      </c>
      <c r="P9" s="47">
        <f t="shared" si="0"/>
        <v>0.22600000000000001</v>
      </c>
      <c r="Q9" s="47">
        <f t="shared" si="0"/>
        <v>0.127</v>
      </c>
      <c r="R9" s="47">
        <f t="shared" si="0"/>
        <v>7.9000000000000001E-2</v>
      </c>
      <c r="S9" s="47">
        <f t="shared" si="0"/>
        <v>7.9000000000000001E-2</v>
      </c>
      <c r="T9" s="47">
        <f t="shared" si="0"/>
        <v>7.9000000000000001E-2</v>
      </c>
      <c r="U9" s="47">
        <f t="shared" si="0"/>
        <v>8.1000000000000003E-2</v>
      </c>
      <c r="V9" s="47">
        <f t="shared" si="0"/>
        <v>8.4000000000000005E-2</v>
      </c>
      <c r="W9" s="47">
        <f t="shared" si="0"/>
        <v>7.9000000000000001E-2</v>
      </c>
      <c r="X9" s="47">
        <f t="shared" si="0"/>
        <v>5.6000000000000001E-2</v>
      </c>
      <c r="Y9" s="167">
        <f t="shared" ref="Y9:Y10" si="1">SUM(M9:X9)</f>
        <v>0.99999999999999989</v>
      </c>
      <c r="Z9" s="709">
        <v>0.4</v>
      </c>
      <c r="AA9" s="778">
        <f>IF(OR(Y10=0,Z9=0),0,(Y10/Y9*Z9))</f>
        <v>0</v>
      </c>
      <c r="AB9" s="152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</row>
    <row r="10" spans="1:40" ht="43.5" customHeight="1">
      <c r="A10" s="687"/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168" t="s">
        <v>377</v>
      </c>
      <c r="M10" s="169">
        <f t="shared" ref="M10:X10" si="2">M23</f>
        <v>0</v>
      </c>
      <c r="N10" s="169">
        <f t="shared" si="2"/>
        <v>0</v>
      </c>
      <c r="O10" s="169">
        <f t="shared" si="2"/>
        <v>0</v>
      </c>
      <c r="P10" s="169">
        <f t="shared" si="2"/>
        <v>0</v>
      </c>
      <c r="Q10" s="169">
        <f t="shared" si="2"/>
        <v>0</v>
      </c>
      <c r="R10" s="169">
        <f t="shared" si="2"/>
        <v>0</v>
      </c>
      <c r="S10" s="169">
        <f t="shared" si="2"/>
        <v>0</v>
      </c>
      <c r="T10" s="169">
        <f t="shared" si="2"/>
        <v>0</v>
      </c>
      <c r="U10" s="169">
        <f t="shared" si="2"/>
        <v>0</v>
      </c>
      <c r="V10" s="169">
        <f t="shared" si="2"/>
        <v>0</v>
      </c>
      <c r="W10" s="169">
        <f t="shared" si="2"/>
        <v>0</v>
      </c>
      <c r="X10" s="169">
        <f t="shared" si="2"/>
        <v>0</v>
      </c>
      <c r="Y10" s="170">
        <f t="shared" si="1"/>
        <v>0</v>
      </c>
      <c r="Z10" s="680"/>
      <c r="AA10" s="680"/>
      <c r="AB10" s="152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>
      <c r="A11" s="687"/>
      <c r="B11" s="171"/>
      <c r="C11" s="779" t="s">
        <v>378</v>
      </c>
      <c r="D11" s="691"/>
      <c r="E11" s="691"/>
      <c r="F11" s="691"/>
      <c r="G11" s="691"/>
      <c r="H11" s="691"/>
      <c r="I11" s="691"/>
      <c r="J11" s="680"/>
      <c r="K11" s="171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1"/>
      <c r="Z11" s="173" t="s">
        <v>379</v>
      </c>
      <c r="AA11" s="171"/>
      <c r="AB11" s="152"/>
      <c r="AC11" s="777"/>
      <c r="AD11" s="691"/>
      <c r="AE11" s="691"/>
      <c r="AF11" s="691"/>
      <c r="AG11" s="691"/>
      <c r="AH11" s="691"/>
      <c r="AI11" s="691"/>
      <c r="AJ11" s="691"/>
      <c r="AK11" s="691"/>
      <c r="AL11" s="691"/>
      <c r="AM11" s="691"/>
      <c r="AN11" s="680"/>
    </row>
    <row r="12" spans="1:40" ht="19.5" customHeight="1">
      <c r="A12" s="687"/>
      <c r="B12" s="681" t="s">
        <v>892</v>
      </c>
      <c r="C12" s="780" t="s">
        <v>960</v>
      </c>
      <c r="D12" s="690"/>
      <c r="E12" s="690"/>
      <c r="F12" s="690"/>
      <c r="G12" s="690"/>
      <c r="H12" s="690"/>
      <c r="I12" s="690"/>
      <c r="J12" s="679"/>
      <c r="K12" s="681" t="s">
        <v>959</v>
      </c>
      <c r="L12" s="46" t="s">
        <v>44</v>
      </c>
      <c r="M12" s="47"/>
      <c r="N12" s="47"/>
      <c r="O12" s="47"/>
      <c r="P12" s="47">
        <v>0.1</v>
      </c>
      <c r="Q12" s="47">
        <v>0.11</v>
      </c>
      <c r="R12" s="47">
        <v>0.12</v>
      </c>
      <c r="S12" s="47">
        <v>0.12</v>
      </c>
      <c r="T12" s="47">
        <v>0.12</v>
      </c>
      <c r="U12" s="47">
        <v>0.12</v>
      </c>
      <c r="V12" s="47">
        <v>0.13</v>
      </c>
      <c r="W12" s="47">
        <v>0.12</v>
      </c>
      <c r="X12" s="47">
        <v>0.06</v>
      </c>
      <c r="Y12" s="167">
        <f t="shared" ref="Y12:Y23" si="3">SUM(M12:X12)</f>
        <v>1</v>
      </c>
      <c r="Z12" s="709">
        <v>0.3</v>
      </c>
      <c r="AA12" s="764">
        <f>IF(OR(Y13=0,Z12=0),0,(Y13/Y12*Z12))</f>
        <v>0</v>
      </c>
      <c r="AB12" s="152"/>
      <c r="AC12" s="681"/>
      <c r="AD12" s="681"/>
      <c r="AE12" s="681"/>
      <c r="AF12" s="681"/>
      <c r="AG12" s="681"/>
      <c r="AH12" s="681"/>
      <c r="AI12" s="681"/>
      <c r="AJ12" s="681"/>
      <c r="AK12" s="681"/>
      <c r="AL12" s="681"/>
      <c r="AM12" s="681"/>
      <c r="AN12" s="681"/>
    </row>
    <row r="13" spans="1:40" ht="19.5" customHeight="1">
      <c r="A13" s="687"/>
      <c r="B13" s="680"/>
      <c r="C13" s="691"/>
      <c r="D13" s="691"/>
      <c r="E13" s="691"/>
      <c r="F13" s="691"/>
      <c r="G13" s="691"/>
      <c r="H13" s="691"/>
      <c r="I13" s="691"/>
      <c r="J13" s="680"/>
      <c r="K13" s="680"/>
      <c r="L13" s="124" t="s">
        <v>377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0">
        <f t="shared" si="3"/>
        <v>0</v>
      </c>
      <c r="Z13" s="680"/>
      <c r="AA13" s="680"/>
      <c r="AB13" s="152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</row>
    <row r="14" spans="1:40" ht="19.5" customHeight="1">
      <c r="A14" s="687"/>
      <c r="B14" s="681" t="s">
        <v>892</v>
      </c>
      <c r="C14" s="810" t="s">
        <v>961</v>
      </c>
      <c r="D14" s="690"/>
      <c r="E14" s="690"/>
      <c r="F14" s="690"/>
      <c r="G14" s="690"/>
      <c r="H14" s="690"/>
      <c r="I14" s="690"/>
      <c r="J14" s="679"/>
      <c r="K14" s="681" t="s">
        <v>959</v>
      </c>
      <c r="L14" s="46" t="s">
        <v>44</v>
      </c>
      <c r="M14" s="47"/>
      <c r="N14" s="47"/>
      <c r="O14" s="47">
        <v>0.05</v>
      </c>
      <c r="P14" s="47">
        <v>0.48</v>
      </c>
      <c r="Q14" s="47">
        <v>0.47</v>
      </c>
      <c r="R14" s="47"/>
      <c r="S14" s="47"/>
      <c r="T14" s="47"/>
      <c r="U14" s="47"/>
      <c r="V14" s="47"/>
      <c r="W14" s="47"/>
      <c r="X14" s="47"/>
      <c r="Y14" s="167">
        <f t="shared" si="3"/>
        <v>1</v>
      </c>
      <c r="Z14" s="709">
        <v>0.2</v>
      </c>
      <c r="AA14" s="764">
        <f>IF(OR(Y15=0,Z14=0),0,(Y15/Y14*Z14))</f>
        <v>0</v>
      </c>
      <c r="AB14" s="152"/>
      <c r="AC14" s="681"/>
      <c r="AD14" s="681"/>
      <c r="AE14" s="681"/>
      <c r="AF14" s="681"/>
      <c r="AG14" s="681"/>
      <c r="AH14" s="681"/>
      <c r="AI14" s="681"/>
      <c r="AJ14" s="681"/>
      <c r="AK14" s="681"/>
      <c r="AL14" s="681"/>
      <c r="AM14" s="681"/>
      <c r="AN14" s="681"/>
    </row>
    <row r="15" spans="1:40" ht="19.5" customHeight="1">
      <c r="A15" s="687"/>
      <c r="B15" s="680"/>
      <c r="C15" s="691"/>
      <c r="D15" s="691"/>
      <c r="E15" s="691"/>
      <c r="F15" s="691"/>
      <c r="G15" s="691"/>
      <c r="H15" s="691"/>
      <c r="I15" s="691"/>
      <c r="J15" s="680"/>
      <c r="K15" s="680"/>
      <c r="L15" s="124" t="s">
        <v>377</v>
      </c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0">
        <f t="shared" si="3"/>
        <v>0</v>
      </c>
      <c r="Z15" s="680"/>
      <c r="AA15" s="680"/>
      <c r="AB15" s="152"/>
      <c r="AC15" s="680"/>
      <c r="AD15" s="680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</row>
    <row r="16" spans="1:40" ht="19.5" customHeight="1">
      <c r="A16" s="687"/>
      <c r="B16" s="681" t="s">
        <v>892</v>
      </c>
      <c r="C16" s="810" t="s">
        <v>962</v>
      </c>
      <c r="D16" s="690"/>
      <c r="E16" s="690"/>
      <c r="F16" s="690"/>
      <c r="G16" s="690"/>
      <c r="H16" s="690"/>
      <c r="I16" s="690"/>
      <c r="J16" s="679"/>
      <c r="K16" s="681" t="s">
        <v>959</v>
      </c>
      <c r="L16" s="46" t="s">
        <v>44</v>
      </c>
      <c r="M16" s="47"/>
      <c r="N16" s="175"/>
      <c r="O16" s="175"/>
      <c r="P16" s="175"/>
      <c r="Q16" s="175"/>
      <c r="R16" s="175">
        <v>0.14000000000000001</v>
      </c>
      <c r="S16" s="175">
        <v>0.14000000000000001</v>
      </c>
      <c r="T16" s="175">
        <v>0.14000000000000001</v>
      </c>
      <c r="U16" s="175">
        <v>0.15</v>
      </c>
      <c r="V16" s="175">
        <v>0.15</v>
      </c>
      <c r="W16" s="175">
        <v>0.14000000000000001</v>
      </c>
      <c r="X16" s="175">
        <v>0.14000000000000001</v>
      </c>
      <c r="Y16" s="167">
        <f t="shared" si="3"/>
        <v>1</v>
      </c>
      <c r="Z16" s="709">
        <v>0.2</v>
      </c>
      <c r="AA16" s="764">
        <f>IF(OR(Y17=0,Z16=0),0,(Y17/Y16*Z16))</f>
        <v>0</v>
      </c>
      <c r="AB16" s="152"/>
      <c r="AC16" s="681"/>
      <c r="AD16" s="681"/>
      <c r="AE16" s="681"/>
      <c r="AF16" s="681"/>
      <c r="AG16" s="681"/>
      <c r="AH16" s="681"/>
      <c r="AI16" s="681"/>
      <c r="AJ16" s="681"/>
      <c r="AK16" s="681"/>
      <c r="AL16" s="681"/>
      <c r="AM16" s="681"/>
      <c r="AN16" s="681"/>
    </row>
    <row r="17" spans="1:40" ht="19.5" customHeight="1">
      <c r="A17" s="687"/>
      <c r="B17" s="680"/>
      <c r="C17" s="691"/>
      <c r="D17" s="691"/>
      <c r="E17" s="691"/>
      <c r="F17" s="691"/>
      <c r="G17" s="691"/>
      <c r="H17" s="691"/>
      <c r="I17" s="691"/>
      <c r="J17" s="680"/>
      <c r="K17" s="680"/>
      <c r="L17" s="124" t="s">
        <v>377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0">
        <f t="shared" si="3"/>
        <v>0</v>
      </c>
      <c r="Z17" s="680"/>
      <c r="AA17" s="680"/>
      <c r="AB17" s="152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</row>
    <row r="18" spans="1:40" ht="19.5" customHeight="1">
      <c r="A18" s="687"/>
      <c r="B18" s="681" t="s">
        <v>892</v>
      </c>
      <c r="C18" s="810" t="s">
        <v>963</v>
      </c>
      <c r="D18" s="690"/>
      <c r="E18" s="690"/>
      <c r="F18" s="690"/>
      <c r="G18" s="690"/>
      <c r="H18" s="690"/>
      <c r="I18" s="690"/>
      <c r="J18" s="679"/>
      <c r="K18" s="681" t="s">
        <v>959</v>
      </c>
      <c r="L18" s="46" t="s">
        <v>44</v>
      </c>
      <c r="M18" s="617"/>
      <c r="N18" s="618"/>
      <c r="O18" s="618">
        <v>0.5</v>
      </c>
      <c r="P18" s="618">
        <v>0.5</v>
      </c>
      <c r="Q18" s="175"/>
      <c r="R18" s="175"/>
      <c r="S18" s="175"/>
      <c r="T18" s="175"/>
      <c r="U18" s="175"/>
      <c r="V18" s="175"/>
      <c r="W18" s="175"/>
      <c r="X18" s="175"/>
      <c r="Y18" s="167">
        <f t="shared" si="3"/>
        <v>1</v>
      </c>
      <c r="Z18" s="709">
        <v>0.2</v>
      </c>
      <c r="AA18" s="764">
        <f>IF(OR(Y19=0,Z18=0),0,(Y19/Y18*Z18))</f>
        <v>0</v>
      </c>
      <c r="AB18" s="152"/>
      <c r="AC18" s="681"/>
      <c r="AD18" s="681"/>
      <c r="AE18" s="681"/>
      <c r="AF18" s="681"/>
      <c r="AG18" s="681"/>
      <c r="AH18" s="681"/>
      <c r="AI18" s="681"/>
      <c r="AJ18" s="681"/>
      <c r="AK18" s="681"/>
      <c r="AL18" s="681"/>
      <c r="AM18" s="681"/>
      <c r="AN18" s="681"/>
    </row>
    <row r="19" spans="1:40" ht="19.5" customHeight="1">
      <c r="A19" s="687"/>
      <c r="B19" s="680"/>
      <c r="C19" s="691"/>
      <c r="D19" s="691"/>
      <c r="E19" s="691"/>
      <c r="F19" s="691"/>
      <c r="G19" s="691"/>
      <c r="H19" s="691"/>
      <c r="I19" s="691"/>
      <c r="J19" s="680"/>
      <c r="K19" s="680"/>
      <c r="L19" s="124" t="s">
        <v>377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0">
        <f t="shared" si="3"/>
        <v>0</v>
      </c>
      <c r="Z19" s="680"/>
      <c r="AA19" s="680"/>
      <c r="AB19" s="152"/>
      <c r="AC19" s="680"/>
      <c r="AD19" s="680"/>
      <c r="AE19" s="680"/>
      <c r="AF19" s="680"/>
      <c r="AG19" s="680"/>
      <c r="AH19" s="680"/>
      <c r="AI19" s="680"/>
      <c r="AJ19" s="680"/>
      <c r="AK19" s="680"/>
      <c r="AL19" s="680"/>
      <c r="AM19" s="680"/>
      <c r="AN19" s="680"/>
    </row>
    <row r="20" spans="1:40" ht="19.5" customHeight="1">
      <c r="A20" s="687"/>
      <c r="B20" s="681" t="s">
        <v>892</v>
      </c>
      <c r="C20" s="810" t="s">
        <v>964</v>
      </c>
      <c r="D20" s="690"/>
      <c r="E20" s="690"/>
      <c r="F20" s="690"/>
      <c r="G20" s="690"/>
      <c r="H20" s="690"/>
      <c r="I20" s="690"/>
      <c r="J20" s="679"/>
      <c r="K20" s="681" t="s">
        <v>959</v>
      </c>
      <c r="L20" s="46" t="s">
        <v>44</v>
      </c>
      <c r="M20" s="47"/>
      <c r="N20" s="47"/>
      <c r="O20" s="47"/>
      <c r="P20" s="47"/>
      <c r="Q20" s="47"/>
      <c r="R20" s="47">
        <v>0.15</v>
      </c>
      <c r="S20" s="47">
        <v>0.15</v>
      </c>
      <c r="T20" s="47">
        <v>0.15</v>
      </c>
      <c r="U20" s="47">
        <v>0.15</v>
      </c>
      <c r="V20" s="47">
        <v>0.15</v>
      </c>
      <c r="W20" s="47">
        <v>0.15</v>
      </c>
      <c r="X20" s="47">
        <v>0.1</v>
      </c>
      <c r="Y20" s="167">
        <f t="shared" si="3"/>
        <v>1</v>
      </c>
      <c r="Z20" s="709">
        <v>0.1</v>
      </c>
      <c r="AA20" s="764">
        <f>IF(OR(Y21=0,Z20=0),0,(Y21/Y20*Z20))</f>
        <v>0</v>
      </c>
      <c r="AB20" s="152"/>
      <c r="AC20" s="681"/>
      <c r="AD20" s="681"/>
      <c r="AE20" s="681"/>
      <c r="AF20" s="681"/>
      <c r="AG20" s="681"/>
      <c r="AH20" s="681"/>
      <c r="AI20" s="681"/>
      <c r="AJ20" s="681"/>
      <c r="AK20" s="681"/>
      <c r="AL20" s="681"/>
      <c r="AM20" s="681"/>
      <c r="AN20" s="681"/>
    </row>
    <row r="21" spans="1:40" ht="19.5" customHeight="1">
      <c r="A21" s="687"/>
      <c r="B21" s="680"/>
      <c r="C21" s="691"/>
      <c r="D21" s="691"/>
      <c r="E21" s="691"/>
      <c r="F21" s="691"/>
      <c r="G21" s="691"/>
      <c r="H21" s="691"/>
      <c r="I21" s="691"/>
      <c r="J21" s="680"/>
      <c r="K21" s="680"/>
      <c r="L21" s="124" t="s">
        <v>377</v>
      </c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0">
        <f t="shared" si="3"/>
        <v>0</v>
      </c>
      <c r="Z21" s="680"/>
      <c r="AA21" s="680"/>
      <c r="AB21" s="161"/>
      <c r="AC21" s="680"/>
      <c r="AD21" s="680"/>
      <c r="AE21" s="680"/>
      <c r="AF21" s="680"/>
      <c r="AG21" s="680"/>
      <c r="AH21" s="680"/>
      <c r="AI21" s="680"/>
      <c r="AJ21" s="680"/>
      <c r="AK21" s="680"/>
      <c r="AL21" s="680"/>
      <c r="AM21" s="680"/>
      <c r="AN21" s="680"/>
    </row>
    <row r="22" spans="1:40" ht="15.75" customHeight="1">
      <c r="A22" s="687"/>
      <c r="B22" s="177"/>
      <c r="C22" s="785" t="s">
        <v>383</v>
      </c>
      <c r="D22" s="690"/>
      <c r="E22" s="690"/>
      <c r="F22" s="690"/>
      <c r="G22" s="690"/>
      <c r="H22" s="690"/>
      <c r="I22" s="690"/>
      <c r="J22" s="679"/>
      <c r="K22" s="177"/>
      <c r="L22" s="178" t="s">
        <v>44</v>
      </c>
      <c r="M22" s="179">
        <f t="shared" ref="M22:X22" si="4">M12*$Z$12+M14*$Z$14+M16*$Z$16+M18*$Z$18+M20*$Z$20</f>
        <v>0</v>
      </c>
      <c r="N22" s="179">
        <f t="shared" si="4"/>
        <v>0</v>
      </c>
      <c r="O22" s="179">
        <f t="shared" si="4"/>
        <v>0.11000000000000001</v>
      </c>
      <c r="P22" s="179">
        <f t="shared" si="4"/>
        <v>0.22600000000000001</v>
      </c>
      <c r="Q22" s="179">
        <f t="shared" si="4"/>
        <v>0.127</v>
      </c>
      <c r="R22" s="179">
        <f t="shared" si="4"/>
        <v>7.9000000000000001E-2</v>
      </c>
      <c r="S22" s="179">
        <f t="shared" si="4"/>
        <v>7.9000000000000001E-2</v>
      </c>
      <c r="T22" s="179">
        <f t="shared" si="4"/>
        <v>7.9000000000000001E-2</v>
      </c>
      <c r="U22" s="179">
        <f t="shared" si="4"/>
        <v>8.1000000000000003E-2</v>
      </c>
      <c r="V22" s="179">
        <f t="shared" si="4"/>
        <v>8.4000000000000005E-2</v>
      </c>
      <c r="W22" s="179">
        <f t="shared" si="4"/>
        <v>7.9000000000000001E-2</v>
      </c>
      <c r="X22" s="179">
        <f t="shared" si="4"/>
        <v>5.6000000000000001E-2</v>
      </c>
      <c r="Y22" s="167">
        <f t="shared" si="3"/>
        <v>0.99999999999999989</v>
      </c>
      <c r="Z22" s="775">
        <f>SUM(Z12:Z21)</f>
        <v>0.99999999999999989</v>
      </c>
      <c r="AA22" s="764">
        <f>IF(OR(Y23=0,Z22=0),0,(Y23/Y22*Z22))</f>
        <v>0</v>
      </c>
      <c r="AB22" s="152"/>
      <c r="AC22" s="689" t="s">
        <v>384</v>
      </c>
      <c r="AD22" s="690"/>
      <c r="AE22" s="690"/>
      <c r="AF22" s="690"/>
      <c r="AG22" s="690"/>
      <c r="AH22" s="690"/>
      <c r="AI22" s="690"/>
      <c r="AJ22" s="690"/>
      <c r="AK22" s="690"/>
      <c r="AL22" s="690"/>
      <c r="AM22" s="690"/>
      <c r="AN22" s="679"/>
    </row>
    <row r="23" spans="1:40" ht="15.75" customHeight="1">
      <c r="A23" s="767"/>
      <c r="B23" s="180"/>
      <c r="C23" s="786"/>
      <c r="D23" s="786"/>
      <c r="E23" s="786"/>
      <c r="F23" s="786"/>
      <c r="G23" s="786"/>
      <c r="H23" s="786"/>
      <c r="I23" s="786"/>
      <c r="J23" s="772"/>
      <c r="K23" s="180"/>
      <c r="L23" s="181" t="s">
        <v>377</v>
      </c>
      <c r="M23" s="183">
        <f t="shared" ref="M23:X23" si="5">M13*$Z$12+M15*$Z$14+M17*$Z$16+M19*$Z$18+M21*$Z$20</f>
        <v>0</v>
      </c>
      <c r="N23" s="183">
        <f t="shared" si="5"/>
        <v>0</v>
      </c>
      <c r="O23" s="183">
        <f t="shared" si="5"/>
        <v>0</v>
      </c>
      <c r="P23" s="183">
        <f t="shared" si="5"/>
        <v>0</v>
      </c>
      <c r="Q23" s="183">
        <f t="shared" si="5"/>
        <v>0</v>
      </c>
      <c r="R23" s="183">
        <f t="shared" si="5"/>
        <v>0</v>
      </c>
      <c r="S23" s="183">
        <f t="shared" si="5"/>
        <v>0</v>
      </c>
      <c r="T23" s="183">
        <f t="shared" si="5"/>
        <v>0</v>
      </c>
      <c r="U23" s="183">
        <f t="shared" si="5"/>
        <v>0</v>
      </c>
      <c r="V23" s="183">
        <f t="shared" si="5"/>
        <v>0</v>
      </c>
      <c r="W23" s="183">
        <f t="shared" si="5"/>
        <v>0</v>
      </c>
      <c r="X23" s="183">
        <f t="shared" si="5"/>
        <v>0</v>
      </c>
      <c r="Y23" s="184">
        <f t="shared" si="3"/>
        <v>0</v>
      </c>
      <c r="Z23" s="772"/>
      <c r="AA23" s="772"/>
      <c r="AB23" s="152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72"/>
    </row>
    <row r="24" spans="1:40" ht="15.75" customHeight="1">
      <c r="A24" s="163" t="s">
        <v>10</v>
      </c>
      <c r="B24" s="164" t="s">
        <v>11</v>
      </c>
      <c r="C24" s="164" t="s">
        <v>12</v>
      </c>
      <c r="D24" s="164" t="s">
        <v>13</v>
      </c>
      <c r="E24" s="164" t="s">
        <v>14</v>
      </c>
      <c r="F24" s="164" t="s">
        <v>15</v>
      </c>
      <c r="G24" s="164" t="s">
        <v>16</v>
      </c>
      <c r="H24" s="164" t="s">
        <v>17</v>
      </c>
      <c r="I24" s="164" t="s">
        <v>18</v>
      </c>
      <c r="J24" s="164" t="s">
        <v>19</v>
      </c>
      <c r="K24" s="164" t="s">
        <v>20</v>
      </c>
      <c r="L24" s="164" t="s">
        <v>48</v>
      </c>
      <c r="M24" s="164" t="s">
        <v>49</v>
      </c>
      <c r="N24" s="164" t="s">
        <v>50</v>
      </c>
      <c r="O24" s="164" t="s">
        <v>51</v>
      </c>
      <c r="P24" s="164" t="s">
        <v>52</v>
      </c>
      <c r="Q24" s="164" t="s">
        <v>53</v>
      </c>
      <c r="R24" s="164" t="s">
        <v>54</v>
      </c>
      <c r="S24" s="164" t="s">
        <v>55</v>
      </c>
      <c r="T24" s="164" t="s">
        <v>56</v>
      </c>
      <c r="U24" s="164" t="s">
        <v>57</v>
      </c>
      <c r="V24" s="164" t="s">
        <v>58</v>
      </c>
      <c r="W24" s="164" t="s">
        <v>59</v>
      </c>
      <c r="X24" s="164" t="s">
        <v>60</v>
      </c>
      <c r="Y24" s="164" t="s">
        <v>61</v>
      </c>
      <c r="Z24" s="165" t="s">
        <v>365</v>
      </c>
      <c r="AA24" s="164" t="s">
        <v>366</v>
      </c>
      <c r="AB24" s="152"/>
      <c r="AC24" s="166" t="s">
        <v>65</v>
      </c>
      <c r="AD24" s="166" t="s">
        <v>66</v>
      </c>
      <c r="AE24" s="166" t="s">
        <v>67</v>
      </c>
      <c r="AF24" s="166" t="s">
        <v>68</v>
      </c>
      <c r="AG24" s="166" t="s">
        <v>69</v>
      </c>
      <c r="AH24" s="166" t="s">
        <v>70</v>
      </c>
      <c r="AI24" s="166" t="s">
        <v>71</v>
      </c>
      <c r="AJ24" s="166" t="s">
        <v>72</v>
      </c>
      <c r="AK24" s="166" t="s">
        <v>73</v>
      </c>
      <c r="AL24" s="166" t="s">
        <v>74</v>
      </c>
      <c r="AM24" s="166" t="s">
        <v>75</v>
      </c>
      <c r="AN24" s="166" t="s">
        <v>367</v>
      </c>
    </row>
    <row r="25" spans="1:40" ht="39" customHeight="1">
      <c r="A25" s="1028" t="s">
        <v>965</v>
      </c>
      <c r="B25" s="681" t="s">
        <v>892</v>
      </c>
      <c r="C25" s="768" t="s">
        <v>622</v>
      </c>
      <c r="D25" s="768" t="s">
        <v>956</v>
      </c>
      <c r="E25" s="768" t="s">
        <v>405</v>
      </c>
      <c r="F25" s="768" t="s">
        <v>422</v>
      </c>
      <c r="G25" s="1031" t="s">
        <v>966</v>
      </c>
      <c r="H25" s="1034">
        <v>370</v>
      </c>
      <c r="I25" s="1033" t="s">
        <v>967</v>
      </c>
      <c r="J25" s="681" t="s">
        <v>375</v>
      </c>
      <c r="K25" s="681" t="s">
        <v>959</v>
      </c>
      <c r="L25" s="46" t="s">
        <v>44</v>
      </c>
      <c r="M25" s="47">
        <f t="shared" ref="M25:X25" si="6">M38</f>
        <v>0</v>
      </c>
      <c r="N25" s="47">
        <f t="shared" si="6"/>
        <v>0</v>
      </c>
      <c r="O25" s="47">
        <f t="shared" si="6"/>
        <v>0</v>
      </c>
      <c r="P25" s="47">
        <f t="shared" si="6"/>
        <v>7.85E-2</v>
      </c>
      <c r="Q25" s="47">
        <f t="shared" si="6"/>
        <v>7.85E-2</v>
      </c>
      <c r="R25" s="47">
        <f t="shared" si="6"/>
        <v>0.13450000000000001</v>
      </c>
      <c r="S25" s="47">
        <f t="shared" si="6"/>
        <v>0.13450000000000001</v>
      </c>
      <c r="T25" s="47">
        <f t="shared" si="6"/>
        <v>0.13650000000000001</v>
      </c>
      <c r="U25" s="47">
        <f t="shared" si="6"/>
        <v>0.13650000000000001</v>
      </c>
      <c r="V25" s="47">
        <f t="shared" si="6"/>
        <v>0.11699999999999999</v>
      </c>
      <c r="W25" s="47">
        <f t="shared" si="6"/>
        <v>0.11699999999999999</v>
      </c>
      <c r="X25" s="47">
        <f t="shared" si="6"/>
        <v>6.7000000000000004E-2</v>
      </c>
      <c r="Y25" s="167">
        <f t="shared" ref="Y25:Y26" si="7">SUM(M25:X25)</f>
        <v>1</v>
      </c>
      <c r="Z25" s="709">
        <v>0.3</v>
      </c>
      <c r="AA25" s="778">
        <f>IF(OR(Y26=0,Z25=0),0,(Y26/Y25*Z25))</f>
        <v>0</v>
      </c>
      <c r="AB25" s="152"/>
      <c r="AC25" s="681"/>
      <c r="AD25" s="681"/>
      <c r="AE25" s="681"/>
      <c r="AF25" s="681"/>
      <c r="AG25" s="681"/>
      <c r="AH25" s="681"/>
      <c r="AI25" s="681"/>
      <c r="AJ25" s="681"/>
      <c r="AK25" s="681"/>
      <c r="AL25" s="681"/>
      <c r="AM25" s="681"/>
      <c r="AN25" s="681"/>
    </row>
    <row r="26" spans="1:40" ht="39" customHeight="1">
      <c r="A26" s="687"/>
      <c r="B26" s="680"/>
      <c r="C26" s="680"/>
      <c r="D26" s="680"/>
      <c r="E26" s="680"/>
      <c r="F26" s="680"/>
      <c r="G26" s="680"/>
      <c r="H26" s="680"/>
      <c r="I26" s="680"/>
      <c r="J26" s="680"/>
      <c r="K26" s="680"/>
      <c r="L26" s="168" t="s">
        <v>377</v>
      </c>
      <c r="M26" s="169">
        <f t="shared" ref="M26:X26" si="8">M39</f>
        <v>0</v>
      </c>
      <c r="N26" s="169">
        <f t="shared" si="8"/>
        <v>0</v>
      </c>
      <c r="O26" s="169">
        <f t="shared" si="8"/>
        <v>0</v>
      </c>
      <c r="P26" s="169">
        <f t="shared" si="8"/>
        <v>0</v>
      </c>
      <c r="Q26" s="169">
        <f t="shared" si="8"/>
        <v>0</v>
      </c>
      <c r="R26" s="169">
        <f t="shared" si="8"/>
        <v>0</v>
      </c>
      <c r="S26" s="169">
        <f t="shared" si="8"/>
        <v>0</v>
      </c>
      <c r="T26" s="169">
        <f t="shared" si="8"/>
        <v>0</v>
      </c>
      <c r="U26" s="169">
        <f t="shared" si="8"/>
        <v>0</v>
      </c>
      <c r="V26" s="169">
        <f t="shared" si="8"/>
        <v>0</v>
      </c>
      <c r="W26" s="169">
        <f t="shared" si="8"/>
        <v>0</v>
      </c>
      <c r="X26" s="169">
        <f t="shared" si="8"/>
        <v>0</v>
      </c>
      <c r="Y26" s="170">
        <f t="shared" si="7"/>
        <v>0</v>
      </c>
      <c r="Z26" s="680"/>
      <c r="AA26" s="680"/>
      <c r="AB26" s="152"/>
      <c r="AC26" s="680"/>
      <c r="AD26" s="680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</row>
    <row r="27" spans="1:40" ht="15.75" customHeight="1">
      <c r="A27" s="687"/>
      <c r="B27" s="171"/>
      <c r="C27" s="779" t="s">
        <v>378</v>
      </c>
      <c r="D27" s="691"/>
      <c r="E27" s="691"/>
      <c r="F27" s="691"/>
      <c r="G27" s="691"/>
      <c r="H27" s="691"/>
      <c r="I27" s="691"/>
      <c r="J27" s="680"/>
      <c r="K27" s="171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1"/>
      <c r="Z27" s="173" t="s">
        <v>379</v>
      </c>
      <c r="AA27" s="171"/>
      <c r="AB27" s="152"/>
      <c r="AC27" s="777"/>
      <c r="AD27" s="691"/>
      <c r="AE27" s="691"/>
      <c r="AF27" s="691"/>
      <c r="AG27" s="691"/>
      <c r="AH27" s="691"/>
      <c r="AI27" s="691"/>
      <c r="AJ27" s="691"/>
      <c r="AK27" s="691"/>
      <c r="AL27" s="691"/>
      <c r="AM27" s="691"/>
      <c r="AN27" s="680"/>
    </row>
    <row r="28" spans="1:40" ht="22.5" customHeight="1">
      <c r="A28" s="687"/>
      <c r="B28" s="681" t="s">
        <v>892</v>
      </c>
      <c r="C28" s="810" t="s">
        <v>968</v>
      </c>
      <c r="D28" s="690"/>
      <c r="E28" s="690"/>
      <c r="F28" s="690"/>
      <c r="G28" s="690"/>
      <c r="H28" s="690"/>
      <c r="I28" s="690"/>
      <c r="J28" s="679"/>
      <c r="K28" s="681" t="s">
        <v>959</v>
      </c>
      <c r="L28" s="46" t="s">
        <v>44</v>
      </c>
      <c r="M28" s="47"/>
      <c r="N28" s="47"/>
      <c r="O28" s="47"/>
      <c r="P28" s="47">
        <v>0.12</v>
      </c>
      <c r="Q28" s="47">
        <v>0.12</v>
      </c>
      <c r="R28" s="47">
        <v>0.12</v>
      </c>
      <c r="S28" s="47">
        <v>0.12</v>
      </c>
      <c r="T28" s="47">
        <v>0.12</v>
      </c>
      <c r="U28" s="47">
        <v>0.12</v>
      </c>
      <c r="V28" s="47">
        <v>0.12</v>
      </c>
      <c r="W28" s="47">
        <v>0.12</v>
      </c>
      <c r="X28" s="47">
        <v>0.04</v>
      </c>
      <c r="Y28" s="167">
        <f t="shared" ref="Y28:Y39" si="9">SUM(M28:X28)</f>
        <v>1</v>
      </c>
      <c r="Z28" s="709">
        <v>0.45</v>
      </c>
      <c r="AA28" s="764">
        <f>IF(OR(Y29=0,Z28=0),0,(Y29/Y28*Z28))</f>
        <v>0</v>
      </c>
      <c r="AB28" s="152"/>
      <c r="AC28" s="681"/>
      <c r="AD28" s="681"/>
      <c r="AE28" s="681"/>
      <c r="AF28" s="681"/>
      <c r="AG28" s="681"/>
      <c r="AH28" s="681"/>
      <c r="AI28" s="681"/>
      <c r="AJ28" s="681"/>
      <c r="AK28" s="681"/>
      <c r="AL28" s="681"/>
      <c r="AM28" s="681"/>
      <c r="AN28" s="681"/>
    </row>
    <row r="29" spans="1:40" ht="22.5" customHeight="1">
      <c r="A29" s="687"/>
      <c r="B29" s="680"/>
      <c r="C29" s="691"/>
      <c r="D29" s="691"/>
      <c r="E29" s="691"/>
      <c r="F29" s="691"/>
      <c r="G29" s="691"/>
      <c r="H29" s="691"/>
      <c r="I29" s="691"/>
      <c r="J29" s="680"/>
      <c r="K29" s="680"/>
      <c r="L29" s="124" t="s">
        <v>377</v>
      </c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0">
        <f t="shared" si="9"/>
        <v>0</v>
      </c>
      <c r="Z29" s="680"/>
      <c r="AA29" s="680"/>
      <c r="AB29" s="152"/>
      <c r="AC29" s="680"/>
      <c r="AD29" s="680"/>
      <c r="AE29" s="680"/>
      <c r="AF29" s="680"/>
      <c r="AG29" s="680"/>
      <c r="AH29" s="680"/>
      <c r="AI29" s="680"/>
      <c r="AJ29" s="680"/>
      <c r="AK29" s="680"/>
      <c r="AL29" s="680"/>
      <c r="AM29" s="680"/>
      <c r="AN29" s="680"/>
    </row>
    <row r="30" spans="1:40" ht="22.5" customHeight="1">
      <c r="A30" s="687"/>
      <c r="B30" s="681" t="s">
        <v>892</v>
      </c>
      <c r="C30" s="810" t="s">
        <v>969</v>
      </c>
      <c r="D30" s="690"/>
      <c r="E30" s="690"/>
      <c r="F30" s="690"/>
      <c r="G30" s="690"/>
      <c r="H30" s="690"/>
      <c r="I30" s="690"/>
      <c r="J30" s="679"/>
      <c r="K30" s="681" t="s">
        <v>959</v>
      </c>
      <c r="L30" s="46" t="s">
        <v>44</v>
      </c>
      <c r="M30" s="47"/>
      <c r="N30" s="47"/>
      <c r="O30" s="47"/>
      <c r="P30" s="47">
        <v>7.0000000000000007E-2</v>
      </c>
      <c r="Q30" s="47">
        <v>7.0000000000000007E-2</v>
      </c>
      <c r="R30" s="47">
        <v>0.15</v>
      </c>
      <c r="S30" s="47">
        <v>0.15</v>
      </c>
      <c r="T30" s="47">
        <v>0.15</v>
      </c>
      <c r="U30" s="47">
        <v>0.15</v>
      </c>
      <c r="V30" s="47">
        <v>0.1</v>
      </c>
      <c r="W30" s="47">
        <v>0.1</v>
      </c>
      <c r="X30" s="47">
        <v>0.06</v>
      </c>
      <c r="Y30" s="167">
        <f t="shared" si="9"/>
        <v>1</v>
      </c>
      <c r="Z30" s="709">
        <v>0.35</v>
      </c>
      <c r="AA30" s="764">
        <f>IF(OR(Y31=0,Z30=0),0,(Y31/Y30*Z30))</f>
        <v>0</v>
      </c>
      <c r="AB30" s="152"/>
      <c r="AC30" s="681"/>
      <c r="AD30" s="681"/>
      <c r="AE30" s="681"/>
      <c r="AF30" s="681"/>
      <c r="AG30" s="681"/>
      <c r="AH30" s="681"/>
      <c r="AI30" s="681"/>
      <c r="AJ30" s="681"/>
      <c r="AK30" s="681"/>
      <c r="AL30" s="681"/>
      <c r="AM30" s="681"/>
      <c r="AN30" s="681"/>
    </row>
    <row r="31" spans="1:40" ht="22.5" customHeight="1">
      <c r="A31" s="687"/>
      <c r="B31" s="680"/>
      <c r="C31" s="691"/>
      <c r="D31" s="691"/>
      <c r="E31" s="691"/>
      <c r="F31" s="691"/>
      <c r="G31" s="691"/>
      <c r="H31" s="691"/>
      <c r="I31" s="691"/>
      <c r="J31" s="680"/>
      <c r="K31" s="680"/>
      <c r="L31" s="124" t="s">
        <v>377</v>
      </c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0">
        <f t="shared" si="9"/>
        <v>0</v>
      </c>
      <c r="Z31" s="680"/>
      <c r="AA31" s="680"/>
      <c r="AB31" s="152"/>
      <c r="AC31" s="680"/>
      <c r="AD31" s="680"/>
      <c r="AE31" s="680"/>
      <c r="AF31" s="680"/>
      <c r="AG31" s="680"/>
      <c r="AH31" s="680"/>
      <c r="AI31" s="680"/>
      <c r="AJ31" s="680"/>
      <c r="AK31" s="680"/>
      <c r="AL31" s="680"/>
      <c r="AM31" s="680"/>
      <c r="AN31" s="680"/>
    </row>
    <row r="32" spans="1:40" ht="22.5" customHeight="1">
      <c r="A32" s="687"/>
      <c r="B32" s="681" t="s">
        <v>892</v>
      </c>
      <c r="C32" s="780" t="s">
        <v>970</v>
      </c>
      <c r="D32" s="690"/>
      <c r="E32" s="690"/>
      <c r="F32" s="690"/>
      <c r="G32" s="690"/>
      <c r="H32" s="690"/>
      <c r="I32" s="690"/>
      <c r="J32" s="679"/>
      <c r="K32" s="681" t="s">
        <v>959</v>
      </c>
      <c r="L32" s="46" t="s">
        <v>44</v>
      </c>
      <c r="M32" s="47"/>
      <c r="N32" s="47"/>
      <c r="O32" s="47"/>
      <c r="P32" s="47"/>
      <c r="Q32" s="47"/>
      <c r="R32" s="47">
        <v>0.14000000000000001</v>
      </c>
      <c r="S32" s="47">
        <v>0.14000000000000001</v>
      </c>
      <c r="T32" s="47">
        <v>0.15</v>
      </c>
      <c r="U32" s="47">
        <v>0.15</v>
      </c>
      <c r="V32" s="47">
        <v>0.14000000000000001</v>
      </c>
      <c r="W32" s="47">
        <v>0.14000000000000001</v>
      </c>
      <c r="X32" s="47">
        <v>0.14000000000000001</v>
      </c>
      <c r="Y32" s="167">
        <f t="shared" si="9"/>
        <v>1</v>
      </c>
      <c r="Z32" s="709">
        <v>0.2</v>
      </c>
      <c r="AA32" s="764">
        <f>IF(OR(Y33=0,Z32=0),0,(Y33/Y32*Z32))</f>
        <v>0</v>
      </c>
      <c r="AB32" s="152"/>
      <c r="AC32" s="681"/>
      <c r="AD32" s="681"/>
      <c r="AE32" s="681"/>
      <c r="AF32" s="681"/>
      <c r="AG32" s="681"/>
      <c r="AH32" s="681"/>
      <c r="AI32" s="681"/>
      <c r="AJ32" s="681"/>
      <c r="AK32" s="681"/>
      <c r="AL32" s="681"/>
      <c r="AM32" s="681"/>
      <c r="AN32" s="681"/>
    </row>
    <row r="33" spans="1:40" ht="22.5" customHeight="1">
      <c r="A33" s="687"/>
      <c r="B33" s="680"/>
      <c r="C33" s="691"/>
      <c r="D33" s="691"/>
      <c r="E33" s="691"/>
      <c r="F33" s="691"/>
      <c r="G33" s="691"/>
      <c r="H33" s="691"/>
      <c r="I33" s="691"/>
      <c r="J33" s="680"/>
      <c r="K33" s="680"/>
      <c r="L33" s="124" t="s">
        <v>377</v>
      </c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0">
        <f t="shared" si="9"/>
        <v>0</v>
      </c>
      <c r="Z33" s="680"/>
      <c r="AA33" s="680"/>
      <c r="AB33" s="152"/>
      <c r="AC33" s="680"/>
      <c r="AD33" s="680"/>
      <c r="AE33" s="680"/>
      <c r="AF33" s="680"/>
      <c r="AG33" s="680"/>
      <c r="AH33" s="680"/>
      <c r="AI33" s="680"/>
      <c r="AJ33" s="680"/>
      <c r="AK33" s="680"/>
      <c r="AL33" s="680"/>
      <c r="AM33" s="680"/>
      <c r="AN33" s="680"/>
    </row>
    <row r="34" spans="1:40" ht="15.75" customHeight="1">
      <c r="A34" s="687"/>
      <c r="B34" s="1027"/>
      <c r="C34" s="782"/>
      <c r="D34" s="783"/>
      <c r="E34" s="783"/>
      <c r="F34" s="783"/>
      <c r="G34" s="783"/>
      <c r="H34" s="783"/>
      <c r="I34" s="783"/>
      <c r="J34" s="784"/>
      <c r="K34" s="854"/>
      <c r="L34" s="46" t="s">
        <v>44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167">
        <f t="shared" si="9"/>
        <v>0</v>
      </c>
      <c r="Z34" s="1022"/>
      <c r="AA34" s="764">
        <f>IF(OR(Y35=0,Z34=0),0,(Y35/Y34*Z34))</f>
        <v>0</v>
      </c>
      <c r="AB34" s="152"/>
      <c r="AC34" s="854"/>
      <c r="AD34" s="854"/>
      <c r="AE34" s="854"/>
      <c r="AF34" s="854"/>
      <c r="AG34" s="854"/>
      <c r="AH34" s="854"/>
      <c r="AI34" s="854"/>
      <c r="AJ34" s="854"/>
      <c r="AK34" s="854"/>
      <c r="AL34" s="854"/>
      <c r="AM34" s="854"/>
      <c r="AN34" s="854"/>
    </row>
    <row r="35" spans="1:40" ht="15.75" customHeight="1">
      <c r="A35" s="687"/>
      <c r="B35" s="680"/>
      <c r="C35" s="707"/>
      <c r="D35" s="691"/>
      <c r="E35" s="691"/>
      <c r="F35" s="691"/>
      <c r="G35" s="691"/>
      <c r="H35" s="691"/>
      <c r="I35" s="691"/>
      <c r="J35" s="680"/>
      <c r="K35" s="680"/>
      <c r="L35" s="124" t="s">
        <v>377</v>
      </c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0">
        <f t="shared" si="9"/>
        <v>0</v>
      </c>
      <c r="Z35" s="680"/>
      <c r="AA35" s="680"/>
      <c r="AB35" s="152"/>
      <c r="AC35" s="680"/>
      <c r="AD35" s="680"/>
      <c r="AE35" s="680"/>
      <c r="AF35" s="680"/>
      <c r="AG35" s="680"/>
      <c r="AH35" s="680"/>
      <c r="AI35" s="680"/>
      <c r="AJ35" s="680"/>
      <c r="AK35" s="680"/>
      <c r="AL35" s="680"/>
      <c r="AM35" s="680"/>
      <c r="AN35" s="680"/>
    </row>
    <row r="36" spans="1:40" ht="15.75" customHeight="1">
      <c r="A36" s="687"/>
      <c r="B36" s="1027"/>
      <c r="C36" s="782"/>
      <c r="D36" s="783"/>
      <c r="E36" s="783"/>
      <c r="F36" s="783"/>
      <c r="G36" s="783"/>
      <c r="H36" s="783"/>
      <c r="I36" s="783"/>
      <c r="J36" s="784"/>
      <c r="K36" s="681"/>
      <c r="L36" s="46" t="s">
        <v>44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167">
        <f t="shared" si="9"/>
        <v>0</v>
      </c>
      <c r="Z36" s="709"/>
      <c r="AA36" s="764">
        <f>IF(OR(Y37=0,Z36=0),0,(Y37/Y36*Z36))</f>
        <v>0</v>
      </c>
      <c r="AB36" s="152"/>
      <c r="AC36" s="681"/>
      <c r="AD36" s="681"/>
      <c r="AE36" s="681"/>
      <c r="AF36" s="681"/>
      <c r="AG36" s="681"/>
      <c r="AH36" s="681"/>
      <c r="AI36" s="681"/>
      <c r="AJ36" s="681"/>
      <c r="AK36" s="681"/>
      <c r="AL36" s="681"/>
      <c r="AM36" s="681"/>
      <c r="AN36" s="681"/>
    </row>
    <row r="37" spans="1:40" ht="15.75" customHeight="1">
      <c r="A37" s="687"/>
      <c r="B37" s="680"/>
      <c r="C37" s="707"/>
      <c r="D37" s="691"/>
      <c r="E37" s="691"/>
      <c r="F37" s="691"/>
      <c r="G37" s="691"/>
      <c r="H37" s="691"/>
      <c r="I37" s="691"/>
      <c r="J37" s="680"/>
      <c r="K37" s="680"/>
      <c r="L37" s="124" t="s">
        <v>377</v>
      </c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0">
        <f t="shared" si="9"/>
        <v>0</v>
      </c>
      <c r="Z37" s="680"/>
      <c r="AA37" s="680"/>
      <c r="AB37" s="161"/>
      <c r="AC37" s="680"/>
      <c r="AD37" s="680"/>
      <c r="AE37" s="680"/>
      <c r="AF37" s="680"/>
      <c r="AG37" s="680"/>
      <c r="AH37" s="680"/>
      <c r="AI37" s="680"/>
      <c r="AJ37" s="680"/>
      <c r="AK37" s="680"/>
      <c r="AL37" s="680"/>
      <c r="AM37" s="680"/>
      <c r="AN37" s="680"/>
    </row>
    <row r="38" spans="1:40" ht="15.75" customHeight="1">
      <c r="A38" s="687"/>
      <c r="B38" s="177"/>
      <c r="C38" s="785" t="s">
        <v>383</v>
      </c>
      <c r="D38" s="690"/>
      <c r="E38" s="690"/>
      <c r="F38" s="690"/>
      <c r="G38" s="690"/>
      <c r="H38" s="690"/>
      <c r="I38" s="690"/>
      <c r="J38" s="679"/>
      <c r="K38" s="177"/>
      <c r="L38" s="178" t="s">
        <v>44</v>
      </c>
      <c r="M38" s="179">
        <f t="shared" ref="M38:X38" si="10">M28*$Z$28+M30*$Z$30+M32*$Z$32</f>
        <v>0</v>
      </c>
      <c r="N38" s="179">
        <f t="shared" si="10"/>
        <v>0</v>
      </c>
      <c r="O38" s="179">
        <f t="shared" si="10"/>
        <v>0</v>
      </c>
      <c r="P38" s="179">
        <f t="shared" si="10"/>
        <v>7.85E-2</v>
      </c>
      <c r="Q38" s="179">
        <f t="shared" si="10"/>
        <v>7.85E-2</v>
      </c>
      <c r="R38" s="179">
        <f t="shared" si="10"/>
        <v>0.13450000000000001</v>
      </c>
      <c r="S38" s="179">
        <f t="shared" si="10"/>
        <v>0.13450000000000001</v>
      </c>
      <c r="T38" s="179">
        <f t="shared" si="10"/>
        <v>0.13650000000000001</v>
      </c>
      <c r="U38" s="179">
        <f t="shared" si="10"/>
        <v>0.13650000000000001</v>
      </c>
      <c r="V38" s="179">
        <f t="shared" si="10"/>
        <v>0.11699999999999999</v>
      </c>
      <c r="W38" s="179">
        <f t="shared" si="10"/>
        <v>0.11699999999999999</v>
      </c>
      <c r="X38" s="179">
        <f t="shared" si="10"/>
        <v>6.7000000000000004E-2</v>
      </c>
      <c r="Y38" s="167">
        <f t="shared" si="9"/>
        <v>1</v>
      </c>
      <c r="Z38" s="775">
        <f>SUM(Z28:Z37)</f>
        <v>1</v>
      </c>
      <c r="AA38" s="764">
        <f>IF(OR(Y39=0,Z38=0),0,(Y39/Y38*Z38))</f>
        <v>0</v>
      </c>
      <c r="AB38" s="152"/>
      <c r="AC38" s="689" t="s">
        <v>384</v>
      </c>
      <c r="AD38" s="690"/>
      <c r="AE38" s="690"/>
      <c r="AF38" s="690"/>
      <c r="AG38" s="690"/>
      <c r="AH38" s="690"/>
      <c r="AI38" s="690"/>
      <c r="AJ38" s="690"/>
      <c r="AK38" s="690"/>
      <c r="AL38" s="690"/>
      <c r="AM38" s="690"/>
      <c r="AN38" s="679"/>
    </row>
    <row r="39" spans="1:40" ht="15.75" customHeight="1">
      <c r="A39" s="767"/>
      <c r="B39" s="180"/>
      <c r="C39" s="786"/>
      <c r="D39" s="786"/>
      <c r="E39" s="786"/>
      <c r="F39" s="786"/>
      <c r="G39" s="786"/>
      <c r="H39" s="786"/>
      <c r="I39" s="786"/>
      <c r="J39" s="772"/>
      <c r="K39" s="180"/>
      <c r="L39" s="181" t="s">
        <v>377</v>
      </c>
      <c r="M39" s="183">
        <f t="shared" ref="M39:X39" si="11">M29*$Z$28+M31*$Z$30+M33*$Z$32</f>
        <v>0</v>
      </c>
      <c r="N39" s="183">
        <f t="shared" si="11"/>
        <v>0</v>
      </c>
      <c r="O39" s="183">
        <f t="shared" si="11"/>
        <v>0</v>
      </c>
      <c r="P39" s="183">
        <f t="shared" si="11"/>
        <v>0</v>
      </c>
      <c r="Q39" s="183">
        <f t="shared" si="11"/>
        <v>0</v>
      </c>
      <c r="R39" s="183">
        <f t="shared" si="11"/>
        <v>0</v>
      </c>
      <c r="S39" s="183">
        <f t="shared" si="11"/>
        <v>0</v>
      </c>
      <c r="T39" s="183">
        <f t="shared" si="11"/>
        <v>0</v>
      </c>
      <c r="U39" s="183">
        <f t="shared" si="11"/>
        <v>0</v>
      </c>
      <c r="V39" s="183">
        <f t="shared" si="11"/>
        <v>0</v>
      </c>
      <c r="W39" s="183">
        <f t="shared" si="11"/>
        <v>0</v>
      </c>
      <c r="X39" s="183">
        <f t="shared" si="11"/>
        <v>0</v>
      </c>
      <c r="Y39" s="184">
        <f t="shared" si="9"/>
        <v>0</v>
      </c>
      <c r="Z39" s="772"/>
      <c r="AA39" s="772"/>
      <c r="AB39" s="152"/>
      <c r="AC39" s="786"/>
      <c r="AD39" s="786"/>
      <c r="AE39" s="786"/>
      <c r="AF39" s="786"/>
      <c r="AG39" s="786"/>
      <c r="AH39" s="786"/>
      <c r="AI39" s="786"/>
      <c r="AJ39" s="786"/>
      <c r="AK39" s="786"/>
      <c r="AL39" s="786"/>
      <c r="AM39" s="786"/>
      <c r="AN39" s="772"/>
    </row>
    <row r="40" spans="1:40" ht="15.75" customHeight="1">
      <c r="A40" s="163" t="s">
        <v>10</v>
      </c>
      <c r="B40" s="164" t="s">
        <v>11</v>
      </c>
      <c r="C40" s="164" t="s">
        <v>12</v>
      </c>
      <c r="D40" s="164" t="s">
        <v>13</v>
      </c>
      <c r="E40" s="164" t="s">
        <v>14</v>
      </c>
      <c r="F40" s="164" t="s">
        <v>15</v>
      </c>
      <c r="G40" s="164" t="s">
        <v>16</v>
      </c>
      <c r="H40" s="164" t="s">
        <v>17</v>
      </c>
      <c r="I40" s="164" t="s">
        <v>18</v>
      </c>
      <c r="J40" s="164" t="s">
        <v>19</v>
      </c>
      <c r="K40" s="164" t="s">
        <v>20</v>
      </c>
      <c r="L40" s="164" t="s">
        <v>48</v>
      </c>
      <c r="M40" s="164" t="s">
        <v>49</v>
      </c>
      <c r="N40" s="164" t="s">
        <v>50</v>
      </c>
      <c r="O40" s="164" t="s">
        <v>51</v>
      </c>
      <c r="P40" s="164" t="s">
        <v>52</v>
      </c>
      <c r="Q40" s="164" t="s">
        <v>53</v>
      </c>
      <c r="R40" s="164" t="s">
        <v>54</v>
      </c>
      <c r="S40" s="164" t="s">
        <v>55</v>
      </c>
      <c r="T40" s="164" t="s">
        <v>56</v>
      </c>
      <c r="U40" s="164" t="s">
        <v>57</v>
      </c>
      <c r="V40" s="164" t="s">
        <v>58</v>
      </c>
      <c r="W40" s="164" t="s">
        <v>59</v>
      </c>
      <c r="X40" s="164" t="s">
        <v>60</v>
      </c>
      <c r="Y40" s="164" t="s">
        <v>61</v>
      </c>
      <c r="Z40" s="165" t="s">
        <v>365</v>
      </c>
      <c r="AA40" s="164" t="s">
        <v>366</v>
      </c>
      <c r="AB40" s="157"/>
      <c r="AC40" s="166" t="s">
        <v>65</v>
      </c>
      <c r="AD40" s="166" t="s">
        <v>66</v>
      </c>
      <c r="AE40" s="166" t="s">
        <v>67</v>
      </c>
      <c r="AF40" s="166" t="s">
        <v>68</v>
      </c>
      <c r="AG40" s="166" t="s">
        <v>69</v>
      </c>
      <c r="AH40" s="166" t="s">
        <v>70</v>
      </c>
      <c r="AI40" s="166" t="s">
        <v>71</v>
      </c>
      <c r="AJ40" s="166" t="s">
        <v>72</v>
      </c>
      <c r="AK40" s="166" t="s">
        <v>73</v>
      </c>
      <c r="AL40" s="166" t="s">
        <v>74</v>
      </c>
      <c r="AM40" s="166" t="s">
        <v>75</v>
      </c>
      <c r="AN40" s="166" t="s">
        <v>367</v>
      </c>
    </row>
    <row r="41" spans="1:40" ht="36.75" customHeight="1">
      <c r="A41" s="1026" t="s">
        <v>971</v>
      </c>
      <c r="B41" s="681" t="s">
        <v>892</v>
      </c>
      <c r="C41" s="768" t="s">
        <v>622</v>
      </c>
      <c r="D41" s="768" t="s">
        <v>956</v>
      </c>
      <c r="E41" s="768" t="s">
        <v>405</v>
      </c>
      <c r="F41" s="768" t="s">
        <v>422</v>
      </c>
      <c r="G41" s="1033" t="s">
        <v>972</v>
      </c>
      <c r="H41" s="1035">
        <v>1</v>
      </c>
      <c r="I41" s="1033" t="s">
        <v>973</v>
      </c>
      <c r="J41" s="681" t="s">
        <v>375</v>
      </c>
      <c r="K41" s="681" t="s">
        <v>959</v>
      </c>
      <c r="L41" s="46" t="s">
        <v>44</v>
      </c>
      <c r="M41" s="47">
        <f t="shared" ref="M41:X41" si="12">M54</f>
        <v>0</v>
      </c>
      <c r="N41" s="47">
        <f t="shared" si="12"/>
        <v>0</v>
      </c>
      <c r="O41" s="47">
        <f t="shared" si="12"/>
        <v>0</v>
      </c>
      <c r="P41" s="47">
        <f t="shared" si="12"/>
        <v>0</v>
      </c>
      <c r="Q41" s="47">
        <f t="shared" si="12"/>
        <v>0.06</v>
      </c>
      <c r="R41" s="47">
        <f t="shared" si="12"/>
        <v>0.14400000000000002</v>
      </c>
      <c r="S41" s="47">
        <f t="shared" si="12"/>
        <v>0.14400000000000002</v>
      </c>
      <c r="T41" s="47">
        <f t="shared" si="12"/>
        <v>0.15</v>
      </c>
      <c r="U41" s="47">
        <f t="shared" si="12"/>
        <v>0.13</v>
      </c>
      <c r="V41" s="47">
        <f t="shared" si="12"/>
        <v>0.14400000000000002</v>
      </c>
      <c r="W41" s="47">
        <f t="shared" si="12"/>
        <v>0.12400000000000001</v>
      </c>
      <c r="X41" s="47">
        <f t="shared" si="12"/>
        <v>0.10400000000000001</v>
      </c>
      <c r="Y41" s="167">
        <f t="shared" ref="Y41:Y42" si="13">SUM(M41:X41)</f>
        <v>1</v>
      </c>
      <c r="Z41" s="709">
        <v>0.3</v>
      </c>
      <c r="AA41" s="778">
        <f>IF(OR(Y42=0,Z41=0),0,(Y42/Y41*Z41))</f>
        <v>0</v>
      </c>
      <c r="AB41" s="157"/>
      <c r="AC41" s="681"/>
      <c r="AD41" s="681"/>
      <c r="AE41" s="681"/>
      <c r="AF41" s="681"/>
      <c r="AG41" s="681"/>
      <c r="AH41" s="681"/>
      <c r="AI41" s="681"/>
      <c r="AJ41" s="681"/>
      <c r="AK41" s="681"/>
      <c r="AL41" s="681"/>
      <c r="AM41" s="681"/>
      <c r="AN41" s="681"/>
    </row>
    <row r="42" spans="1:40" ht="36.75" customHeight="1">
      <c r="A42" s="687"/>
      <c r="B42" s="680"/>
      <c r="C42" s="680"/>
      <c r="D42" s="680"/>
      <c r="E42" s="680"/>
      <c r="F42" s="680"/>
      <c r="G42" s="680"/>
      <c r="H42" s="680"/>
      <c r="I42" s="680"/>
      <c r="J42" s="680"/>
      <c r="K42" s="680"/>
      <c r="L42" s="168" t="s">
        <v>377</v>
      </c>
      <c r="M42" s="169">
        <f t="shared" ref="M42:X42" si="14">M55</f>
        <v>0</v>
      </c>
      <c r="N42" s="169">
        <f t="shared" si="14"/>
        <v>0</v>
      </c>
      <c r="O42" s="169">
        <f t="shared" si="14"/>
        <v>0</v>
      </c>
      <c r="P42" s="169">
        <f t="shared" si="14"/>
        <v>0</v>
      </c>
      <c r="Q42" s="169">
        <f t="shared" si="14"/>
        <v>0</v>
      </c>
      <c r="R42" s="169">
        <f t="shared" si="14"/>
        <v>0</v>
      </c>
      <c r="S42" s="169">
        <f t="shared" si="14"/>
        <v>0</v>
      </c>
      <c r="T42" s="169">
        <f t="shared" si="14"/>
        <v>0</v>
      </c>
      <c r="U42" s="169">
        <f t="shared" si="14"/>
        <v>0</v>
      </c>
      <c r="V42" s="169">
        <f t="shared" si="14"/>
        <v>0</v>
      </c>
      <c r="W42" s="169">
        <f t="shared" si="14"/>
        <v>0</v>
      </c>
      <c r="X42" s="169">
        <f t="shared" si="14"/>
        <v>0</v>
      </c>
      <c r="Y42" s="170">
        <f t="shared" si="13"/>
        <v>0</v>
      </c>
      <c r="Z42" s="680"/>
      <c r="AA42" s="680"/>
      <c r="AB42" s="157"/>
      <c r="AC42" s="680"/>
      <c r="AD42" s="680"/>
      <c r="AE42" s="680"/>
      <c r="AF42" s="680"/>
      <c r="AG42" s="680"/>
      <c r="AH42" s="680"/>
      <c r="AI42" s="680"/>
      <c r="AJ42" s="680"/>
      <c r="AK42" s="680"/>
      <c r="AL42" s="680"/>
      <c r="AM42" s="680"/>
      <c r="AN42" s="680"/>
    </row>
    <row r="43" spans="1:40" ht="15.75" customHeight="1">
      <c r="A43" s="687"/>
      <c r="B43" s="171"/>
      <c r="C43" s="779" t="s">
        <v>378</v>
      </c>
      <c r="D43" s="691"/>
      <c r="E43" s="691"/>
      <c r="F43" s="691"/>
      <c r="G43" s="691"/>
      <c r="H43" s="691"/>
      <c r="I43" s="691"/>
      <c r="J43" s="680"/>
      <c r="K43" s="171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1"/>
      <c r="Z43" s="173" t="s">
        <v>379</v>
      </c>
      <c r="AA43" s="171"/>
      <c r="AB43" s="157"/>
      <c r="AC43" s="777"/>
      <c r="AD43" s="691"/>
      <c r="AE43" s="691"/>
      <c r="AF43" s="691"/>
      <c r="AG43" s="691"/>
      <c r="AH43" s="691"/>
      <c r="AI43" s="691"/>
      <c r="AJ43" s="691"/>
      <c r="AK43" s="691"/>
      <c r="AL43" s="691"/>
      <c r="AM43" s="691"/>
      <c r="AN43" s="680"/>
    </row>
    <row r="44" spans="1:40" ht="21" customHeight="1">
      <c r="A44" s="687"/>
      <c r="B44" s="681" t="s">
        <v>892</v>
      </c>
      <c r="C44" s="810" t="s">
        <v>974</v>
      </c>
      <c r="D44" s="690"/>
      <c r="E44" s="690"/>
      <c r="F44" s="690"/>
      <c r="G44" s="690"/>
      <c r="H44" s="690"/>
      <c r="I44" s="690"/>
      <c r="J44" s="679"/>
      <c r="K44" s="681" t="s">
        <v>959</v>
      </c>
      <c r="L44" s="46" t="s">
        <v>44</v>
      </c>
      <c r="M44" s="47"/>
      <c r="N44" s="47"/>
      <c r="O44" s="47"/>
      <c r="P44" s="47"/>
      <c r="Q44" s="47">
        <v>0.15</v>
      </c>
      <c r="R44" s="47">
        <v>0.15</v>
      </c>
      <c r="S44" s="47">
        <v>0.15</v>
      </c>
      <c r="T44" s="47">
        <v>0.15</v>
      </c>
      <c r="U44" s="47">
        <v>0.1</v>
      </c>
      <c r="V44" s="47">
        <v>0.15</v>
      </c>
      <c r="W44" s="47">
        <v>0.1</v>
      </c>
      <c r="X44" s="47">
        <v>0.05</v>
      </c>
      <c r="Y44" s="167">
        <f t="shared" ref="Y44:Y55" si="15">SUM(M44:X44)</f>
        <v>1</v>
      </c>
      <c r="Z44" s="709">
        <v>0.4</v>
      </c>
      <c r="AA44" s="764">
        <f>IF(OR(Y45=0,Z44=0),0,(Y45/Y44*Z44))</f>
        <v>0</v>
      </c>
      <c r="AB44" s="157"/>
      <c r="AC44" s="681"/>
      <c r="AD44" s="681"/>
      <c r="AE44" s="681"/>
      <c r="AF44" s="681"/>
      <c r="AG44" s="681"/>
      <c r="AH44" s="681"/>
      <c r="AI44" s="681"/>
      <c r="AJ44" s="681"/>
      <c r="AK44" s="681"/>
      <c r="AL44" s="681"/>
      <c r="AM44" s="681"/>
      <c r="AN44" s="681"/>
    </row>
    <row r="45" spans="1:40" ht="21" customHeight="1">
      <c r="A45" s="687"/>
      <c r="B45" s="680"/>
      <c r="C45" s="691"/>
      <c r="D45" s="691"/>
      <c r="E45" s="691"/>
      <c r="F45" s="691"/>
      <c r="G45" s="691"/>
      <c r="H45" s="691"/>
      <c r="I45" s="691"/>
      <c r="J45" s="680"/>
      <c r="K45" s="680"/>
      <c r="L45" s="124" t="s">
        <v>377</v>
      </c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0">
        <f t="shared" si="15"/>
        <v>0</v>
      </c>
      <c r="Z45" s="680"/>
      <c r="AA45" s="680"/>
      <c r="AB45" s="157"/>
      <c r="AC45" s="680"/>
      <c r="AD45" s="680"/>
      <c r="AE45" s="680"/>
      <c r="AF45" s="680"/>
      <c r="AG45" s="680"/>
      <c r="AH45" s="680"/>
      <c r="AI45" s="680"/>
      <c r="AJ45" s="680"/>
      <c r="AK45" s="680"/>
      <c r="AL45" s="680"/>
      <c r="AM45" s="680"/>
      <c r="AN45" s="680"/>
    </row>
    <row r="46" spans="1:40" ht="21" customHeight="1">
      <c r="A46" s="687"/>
      <c r="B46" s="681" t="s">
        <v>892</v>
      </c>
      <c r="C46" s="810" t="s">
        <v>975</v>
      </c>
      <c r="D46" s="690"/>
      <c r="E46" s="690"/>
      <c r="F46" s="690"/>
      <c r="G46" s="690"/>
      <c r="H46" s="690"/>
      <c r="I46" s="690"/>
      <c r="J46" s="679"/>
      <c r="K46" s="681" t="s">
        <v>959</v>
      </c>
      <c r="L46" s="46" t="s">
        <v>44</v>
      </c>
      <c r="M46" s="47"/>
      <c r="N46" s="47"/>
      <c r="O46" s="47"/>
      <c r="P46" s="47"/>
      <c r="Q46" s="47"/>
      <c r="R46" s="47">
        <v>0.14000000000000001</v>
      </c>
      <c r="S46" s="47">
        <v>0.14000000000000001</v>
      </c>
      <c r="T46" s="47">
        <v>0.15</v>
      </c>
      <c r="U46" s="47">
        <v>0.15</v>
      </c>
      <c r="V46" s="47">
        <v>0.14000000000000001</v>
      </c>
      <c r="W46" s="47">
        <v>0.14000000000000001</v>
      </c>
      <c r="X46" s="47">
        <v>0.14000000000000001</v>
      </c>
      <c r="Y46" s="167">
        <f t="shared" si="15"/>
        <v>1</v>
      </c>
      <c r="Z46" s="709">
        <v>0.6</v>
      </c>
      <c r="AA46" s="764">
        <f>IF(OR(Y47=0,Z46=0),0,(Y47/Y46*Z46))</f>
        <v>0</v>
      </c>
      <c r="AB46" s="157"/>
      <c r="AC46" s="681"/>
      <c r="AD46" s="681"/>
      <c r="AE46" s="681"/>
      <c r="AF46" s="681"/>
      <c r="AG46" s="681"/>
      <c r="AH46" s="681"/>
      <c r="AI46" s="681"/>
      <c r="AJ46" s="681"/>
      <c r="AK46" s="681"/>
      <c r="AL46" s="681"/>
      <c r="AM46" s="681"/>
      <c r="AN46" s="681"/>
    </row>
    <row r="47" spans="1:40" ht="21" customHeight="1">
      <c r="A47" s="687"/>
      <c r="B47" s="680"/>
      <c r="C47" s="691"/>
      <c r="D47" s="691"/>
      <c r="E47" s="691"/>
      <c r="F47" s="691"/>
      <c r="G47" s="691"/>
      <c r="H47" s="691"/>
      <c r="I47" s="691"/>
      <c r="J47" s="680"/>
      <c r="K47" s="680"/>
      <c r="L47" s="124" t="s">
        <v>377</v>
      </c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0">
        <f t="shared" si="15"/>
        <v>0</v>
      </c>
      <c r="Z47" s="680"/>
      <c r="AA47" s="680"/>
      <c r="AB47" s="157"/>
      <c r="AC47" s="680"/>
      <c r="AD47" s="680"/>
      <c r="AE47" s="680"/>
      <c r="AF47" s="680"/>
      <c r="AG47" s="680"/>
      <c r="AH47" s="680"/>
      <c r="AI47" s="680"/>
      <c r="AJ47" s="680"/>
      <c r="AK47" s="680"/>
      <c r="AL47" s="680"/>
      <c r="AM47" s="680"/>
      <c r="AN47" s="680"/>
    </row>
    <row r="48" spans="1:40" ht="15.75" customHeight="1">
      <c r="A48" s="687"/>
      <c r="B48" s="686"/>
      <c r="C48" s="782"/>
      <c r="D48" s="783"/>
      <c r="E48" s="783"/>
      <c r="F48" s="783"/>
      <c r="G48" s="783"/>
      <c r="H48" s="783"/>
      <c r="I48" s="783"/>
      <c r="J48" s="784"/>
      <c r="K48" s="686"/>
      <c r="L48" s="46" t="s">
        <v>44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167">
        <f t="shared" si="15"/>
        <v>0</v>
      </c>
      <c r="Z48" s="709"/>
      <c r="AA48" s="764">
        <f>IF(OR(Y49=0,Z48=0),0,(Y49/Y48*Z48))</f>
        <v>0</v>
      </c>
      <c r="AB48" s="157"/>
      <c r="AC48" s="681"/>
      <c r="AD48" s="681"/>
      <c r="AE48" s="681"/>
      <c r="AF48" s="681"/>
      <c r="AG48" s="681"/>
      <c r="AH48" s="681"/>
      <c r="AI48" s="681"/>
      <c r="AJ48" s="681"/>
      <c r="AK48" s="681"/>
      <c r="AL48" s="681"/>
      <c r="AM48" s="681"/>
      <c r="AN48" s="681"/>
    </row>
    <row r="49" spans="1:40" ht="15.75" customHeight="1">
      <c r="A49" s="687"/>
      <c r="B49" s="688"/>
      <c r="C49" s="707"/>
      <c r="D49" s="691"/>
      <c r="E49" s="691"/>
      <c r="F49" s="691"/>
      <c r="G49" s="691"/>
      <c r="H49" s="691"/>
      <c r="I49" s="691"/>
      <c r="J49" s="680"/>
      <c r="K49" s="688"/>
      <c r="L49" s="124" t="s">
        <v>377</v>
      </c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0">
        <f t="shared" si="15"/>
        <v>0</v>
      </c>
      <c r="Z49" s="680"/>
      <c r="AA49" s="680"/>
      <c r="AB49" s="157"/>
      <c r="AC49" s="680"/>
      <c r="AD49" s="680"/>
      <c r="AE49" s="680"/>
      <c r="AF49" s="680"/>
      <c r="AG49" s="680"/>
      <c r="AH49" s="680"/>
      <c r="AI49" s="680"/>
      <c r="AJ49" s="680"/>
      <c r="AK49" s="680"/>
      <c r="AL49" s="680"/>
      <c r="AM49" s="680"/>
      <c r="AN49" s="680"/>
    </row>
    <row r="50" spans="1:40" ht="15.75" customHeight="1">
      <c r="A50" s="687"/>
      <c r="B50" s="686"/>
      <c r="C50" s="782"/>
      <c r="D50" s="783"/>
      <c r="E50" s="783"/>
      <c r="F50" s="783"/>
      <c r="G50" s="783"/>
      <c r="H50" s="783"/>
      <c r="I50" s="783"/>
      <c r="J50" s="784"/>
      <c r="K50" s="686"/>
      <c r="L50" s="46" t="s">
        <v>44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167">
        <f t="shared" si="15"/>
        <v>0</v>
      </c>
      <c r="Z50" s="709"/>
      <c r="AA50" s="764">
        <f>IF(OR(Y51=0,Z50=0),0,(Y51/Y50*Z50))</f>
        <v>0</v>
      </c>
      <c r="AB50" s="157"/>
      <c r="AC50" s="854"/>
      <c r="AD50" s="854"/>
      <c r="AE50" s="854"/>
      <c r="AF50" s="854"/>
      <c r="AG50" s="854"/>
      <c r="AH50" s="854"/>
      <c r="AI50" s="854"/>
      <c r="AJ50" s="854"/>
      <c r="AK50" s="854"/>
      <c r="AL50" s="854"/>
      <c r="AM50" s="854"/>
      <c r="AN50" s="854"/>
    </row>
    <row r="51" spans="1:40" ht="15.75" customHeight="1">
      <c r="A51" s="687"/>
      <c r="B51" s="688"/>
      <c r="C51" s="707"/>
      <c r="D51" s="691"/>
      <c r="E51" s="691"/>
      <c r="F51" s="691"/>
      <c r="G51" s="691"/>
      <c r="H51" s="691"/>
      <c r="I51" s="691"/>
      <c r="J51" s="680"/>
      <c r="K51" s="688"/>
      <c r="L51" s="124" t="s">
        <v>377</v>
      </c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0">
        <f t="shared" si="15"/>
        <v>0</v>
      </c>
      <c r="Z51" s="680"/>
      <c r="AA51" s="680"/>
      <c r="AB51" s="157"/>
      <c r="AC51" s="680"/>
      <c r="AD51" s="680"/>
      <c r="AE51" s="680"/>
      <c r="AF51" s="680"/>
      <c r="AG51" s="680"/>
      <c r="AH51" s="680"/>
      <c r="AI51" s="680"/>
      <c r="AJ51" s="680"/>
      <c r="AK51" s="680"/>
      <c r="AL51" s="680"/>
      <c r="AM51" s="680"/>
      <c r="AN51" s="680"/>
    </row>
    <row r="52" spans="1:40" ht="15.75" customHeight="1">
      <c r="A52" s="687"/>
      <c r="B52" s="1029"/>
      <c r="C52" s="782"/>
      <c r="D52" s="783"/>
      <c r="E52" s="783"/>
      <c r="F52" s="783"/>
      <c r="G52" s="783"/>
      <c r="H52" s="783"/>
      <c r="I52" s="783"/>
      <c r="J52" s="784"/>
      <c r="K52" s="686"/>
      <c r="L52" s="46" t="s">
        <v>44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167">
        <f t="shared" si="15"/>
        <v>0</v>
      </c>
      <c r="Z52" s="709"/>
      <c r="AA52" s="764">
        <f>IF(OR(Y53=0,Z52=0),0,(Y53/Y52*Z52))</f>
        <v>0</v>
      </c>
      <c r="AB52" s="157"/>
      <c r="AC52" s="681"/>
      <c r="AD52" s="681"/>
      <c r="AE52" s="681"/>
      <c r="AF52" s="681"/>
      <c r="AG52" s="681"/>
      <c r="AH52" s="681"/>
      <c r="AI52" s="681"/>
      <c r="AJ52" s="681"/>
      <c r="AK52" s="681"/>
      <c r="AL52" s="681"/>
      <c r="AM52" s="681"/>
      <c r="AN52" s="681"/>
    </row>
    <row r="53" spans="1:40" ht="15.75" customHeight="1">
      <c r="A53" s="687"/>
      <c r="B53" s="688"/>
      <c r="C53" s="707"/>
      <c r="D53" s="691"/>
      <c r="E53" s="691"/>
      <c r="F53" s="691"/>
      <c r="G53" s="691"/>
      <c r="H53" s="691"/>
      <c r="I53" s="691"/>
      <c r="J53" s="680"/>
      <c r="K53" s="688"/>
      <c r="L53" s="124" t="s">
        <v>377</v>
      </c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0">
        <f t="shared" si="15"/>
        <v>0</v>
      </c>
      <c r="Z53" s="680"/>
      <c r="AA53" s="680"/>
      <c r="AB53" s="157"/>
      <c r="AC53" s="680"/>
      <c r="AD53" s="680"/>
      <c r="AE53" s="680"/>
      <c r="AF53" s="680"/>
      <c r="AG53" s="680"/>
      <c r="AH53" s="680"/>
      <c r="AI53" s="680"/>
      <c r="AJ53" s="680"/>
      <c r="AK53" s="680"/>
      <c r="AL53" s="680"/>
      <c r="AM53" s="680"/>
      <c r="AN53" s="680"/>
    </row>
    <row r="54" spans="1:40" ht="15.75" customHeight="1">
      <c r="A54" s="687"/>
      <c r="B54" s="177"/>
      <c r="C54" s="785" t="s">
        <v>383</v>
      </c>
      <c r="D54" s="690"/>
      <c r="E54" s="690"/>
      <c r="F54" s="690"/>
      <c r="G54" s="690"/>
      <c r="H54" s="690"/>
      <c r="I54" s="690"/>
      <c r="J54" s="679"/>
      <c r="K54" s="177"/>
      <c r="L54" s="178" t="s">
        <v>44</v>
      </c>
      <c r="M54" s="179">
        <f t="shared" ref="M54:X54" si="16">M44*$Z$44+M46*$Z$46</f>
        <v>0</v>
      </c>
      <c r="N54" s="179">
        <f t="shared" si="16"/>
        <v>0</v>
      </c>
      <c r="O54" s="179">
        <f t="shared" si="16"/>
        <v>0</v>
      </c>
      <c r="P54" s="179">
        <f t="shared" si="16"/>
        <v>0</v>
      </c>
      <c r="Q54" s="179">
        <f t="shared" si="16"/>
        <v>0.06</v>
      </c>
      <c r="R54" s="179">
        <f t="shared" si="16"/>
        <v>0.14400000000000002</v>
      </c>
      <c r="S54" s="179">
        <f t="shared" si="16"/>
        <v>0.14400000000000002</v>
      </c>
      <c r="T54" s="179">
        <f t="shared" si="16"/>
        <v>0.15</v>
      </c>
      <c r="U54" s="179">
        <f t="shared" si="16"/>
        <v>0.13</v>
      </c>
      <c r="V54" s="179">
        <f t="shared" si="16"/>
        <v>0.14400000000000002</v>
      </c>
      <c r="W54" s="179">
        <f t="shared" si="16"/>
        <v>0.12400000000000001</v>
      </c>
      <c r="X54" s="179">
        <f t="shared" si="16"/>
        <v>0.10400000000000001</v>
      </c>
      <c r="Y54" s="167">
        <f t="shared" si="15"/>
        <v>1</v>
      </c>
      <c r="Z54" s="775">
        <f>SUM(Z44:Z53)</f>
        <v>1</v>
      </c>
      <c r="AA54" s="764">
        <f>IF(OR(Y55=0,Z54=0),0,(Y55/Y54*Z54))</f>
        <v>0</v>
      </c>
      <c r="AB54" s="157"/>
      <c r="AC54" s="689" t="s">
        <v>384</v>
      </c>
      <c r="AD54" s="690"/>
      <c r="AE54" s="690"/>
      <c r="AF54" s="690"/>
      <c r="AG54" s="690"/>
      <c r="AH54" s="690"/>
      <c r="AI54" s="690"/>
      <c r="AJ54" s="690"/>
      <c r="AK54" s="690"/>
      <c r="AL54" s="690"/>
      <c r="AM54" s="690"/>
      <c r="AN54" s="679"/>
    </row>
    <row r="55" spans="1:40" ht="15.75" customHeight="1">
      <c r="A55" s="767"/>
      <c r="B55" s="180"/>
      <c r="C55" s="786"/>
      <c r="D55" s="786"/>
      <c r="E55" s="786"/>
      <c r="F55" s="786"/>
      <c r="G55" s="786"/>
      <c r="H55" s="786"/>
      <c r="I55" s="786"/>
      <c r="J55" s="772"/>
      <c r="K55" s="180"/>
      <c r="L55" s="181" t="s">
        <v>377</v>
      </c>
      <c r="M55" s="183">
        <f t="shared" ref="M55:X55" si="17">M45*$Z$44+M47*$Z$46</f>
        <v>0</v>
      </c>
      <c r="N55" s="183">
        <f t="shared" si="17"/>
        <v>0</v>
      </c>
      <c r="O55" s="183">
        <f t="shared" si="17"/>
        <v>0</v>
      </c>
      <c r="P55" s="183">
        <f t="shared" si="17"/>
        <v>0</v>
      </c>
      <c r="Q55" s="183">
        <f t="shared" si="17"/>
        <v>0</v>
      </c>
      <c r="R55" s="183">
        <f t="shared" si="17"/>
        <v>0</v>
      </c>
      <c r="S55" s="183">
        <f t="shared" si="17"/>
        <v>0</v>
      </c>
      <c r="T55" s="183">
        <f t="shared" si="17"/>
        <v>0</v>
      </c>
      <c r="U55" s="183">
        <f t="shared" si="17"/>
        <v>0</v>
      </c>
      <c r="V55" s="183">
        <f t="shared" si="17"/>
        <v>0</v>
      </c>
      <c r="W55" s="183">
        <f t="shared" si="17"/>
        <v>0</v>
      </c>
      <c r="X55" s="183">
        <f t="shared" si="17"/>
        <v>0</v>
      </c>
      <c r="Y55" s="184">
        <f t="shared" si="15"/>
        <v>0</v>
      </c>
      <c r="Z55" s="772"/>
      <c r="AA55" s="772"/>
      <c r="AB55" s="157"/>
      <c r="AC55" s="786"/>
      <c r="AD55" s="786"/>
      <c r="AE55" s="786"/>
      <c r="AF55" s="786"/>
      <c r="AG55" s="786"/>
      <c r="AH55" s="786"/>
      <c r="AI55" s="786"/>
      <c r="AJ55" s="786"/>
      <c r="AK55" s="786"/>
      <c r="AL55" s="786"/>
      <c r="AM55" s="786"/>
      <c r="AN55" s="772"/>
    </row>
    <row r="56" spans="1:40" ht="15.75" customHeight="1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</row>
    <row r="57" spans="1:40" ht="15.75" customHeight="1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</row>
    <row r="58" spans="1:40" ht="15.75" customHeight="1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</row>
    <row r="59" spans="1:40" ht="15.75" customHeight="1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</row>
    <row r="60" spans="1:40" ht="15.75" customHeight="1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</row>
    <row r="61" spans="1:40" ht="15.75" customHeight="1">
      <c r="A61" s="157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</row>
    <row r="62" spans="1:40" ht="15.75" customHeight="1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</row>
    <row r="63" spans="1:40" ht="15.75" customHeight="1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</row>
    <row r="64" spans="1:40" ht="15.75" customHeight="1">
      <c r="A64" s="157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</row>
    <row r="65" spans="1:40" ht="15.75" customHeight="1">
      <c r="A65" s="157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</row>
    <row r="66" spans="1:40" ht="15.75" customHeight="1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</row>
    <row r="67" spans="1:40" ht="15.75" customHeight="1">
      <c r="A67" s="157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</row>
    <row r="68" spans="1:40" ht="15.75" customHeight="1">
      <c r="A68" s="157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</row>
    <row r="69" spans="1:40" ht="15.75" customHeight="1">
      <c r="A69" s="157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</row>
    <row r="70" spans="1:40" ht="15.75" customHeight="1">
      <c r="A70" s="157"/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</row>
    <row r="71" spans="1:40" ht="15.75" customHeight="1">
      <c r="A71" s="157"/>
      <c r="B71" s="15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</row>
    <row r="72" spans="1:40" ht="15.75" customHeight="1">
      <c r="A72" s="157"/>
      <c r="B72" s="157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</row>
    <row r="73" spans="1:40" ht="15.75" customHeight="1">
      <c r="A73" s="157"/>
      <c r="B73" s="157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</row>
    <row r="74" spans="1:40" ht="15.75" customHeight="1">
      <c r="A74" s="157"/>
      <c r="B74" s="157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</row>
    <row r="75" spans="1:40" ht="15.75" customHeight="1">
      <c r="A75" s="157"/>
      <c r="B75" s="157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</row>
    <row r="76" spans="1:40" ht="15.75" customHeight="1">
      <c r="A76" s="157"/>
      <c r="B76" s="157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</row>
    <row r="77" spans="1:40" ht="15.75" customHeight="1">
      <c r="A77" s="157"/>
      <c r="B77" s="157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</row>
    <row r="78" spans="1:40" ht="15.75" customHeight="1">
      <c r="A78" s="157"/>
      <c r="B78" s="157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</row>
    <row r="79" spans="1:40" ht="15.75" customHeight="1">
      <c r="A79" s="157"/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</row>
    <row r="80" spans="1:40" ht="15.75" customHeight="1">
      <c r="A80" s="157"/>
      <c r="B80" s="157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</row>
    <row r="81" spans="1:40" ht="15.75" customHeight="1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</row>
    <row r="82" spans="1:40" ht="15.75" customHeight="1">
      <c r="A82" s="157"/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</row>
    <row r="83" spans="1:40" ht="15.75" customHeight="1">
      <c r="A83" s="157"/>
      <c r="B83" s="157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</row>
    <row r="84" spans="1:40" ht="15.75" customHeight="1">
      <c r="A84" s="157"/>
      <c r="B84" s="157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</row>
    <row r="85" spans="1:40" ht="15.75" customHeight="1">
      <c r="A85" s="157"/>
      <c r="B85" s="157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</row>
    <row r="86" spans="1:40" ht="15.75" customHeight="1">
      <c r="A86" s="157"/>
      <c r="B86" s="157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</row>
    <row r="87" spans="1:40" ht="15.75" customHeight="1">
      <c r="A87" s="157"/>
      <c r="B87" s="157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</row>
    <row r="88" spans="1:40" ht="15.75" customHeight="1">
      <c r="A88" s="157"/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</row>
    <row r="89" spans="1:40" ht="15.75" customHeight="1">
      <c r="A89" s="157"/>
      <c r="B89" s="157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</row>
    <row r="90" spans="1:40" ht="15.75" customHeight="1">
      <c r="A90" s="157"/>
      <c r="B90" s="157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spans="1:40" ht="15.75" customHeight="1">
      <c r="A91" s="157"/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spans="1:40" ht="15.75" customHeight="1">
      <c r="A92" s="157"/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spans="1:40" ht="15.75" customHeight="1">
      <c r="A93" s="157"/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spans="1:40" ht="15.75" customHeight="1">
      <c r="A94" s="157"/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spans="1:40" ht="15.75" customHeight="1">
      <c r="A95" s="157"/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spans="1:40" ht="15.75" customHeight="1">
      <c r="A96" s="157"/>
      <c r="B96" s="157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spans="1:40" ht="15.75" customHeight="1">
      <c r="A97" s="157"/>
      <c r="B97" s="157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ht="15.75" customHeight="1">
      <c r="A98" s="157"/>
      <c r="B98" s="15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spans="1:40" ht="15.75" customHeight="1">
      <c r="A99" s="157"/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spans="1:40" ht="15.75" customHeight="1">
      <c r="A100" s="157"/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spans="1:40" ht="15.75" customHeight="1">
      <c r="A101" s="157"/>
      <c r="B101" s="157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spans="1:40" ht="15.75" customHeight="1">
      <c r="A102" s="157"/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spans="1:40" ht="15.75" customHeight="1">
      <c r="A103" s="157"/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spans="1:40" ht="15.75" customHeight="1">
      <c r="A104" s="157"/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spans="1:40" ht="15.75" customHeight="1">
      <c r="A105" s="157"/>
      <c r="B105" s="15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spans="1:40" ht="15.75" customHeight="1">
      <c r="A106" s="157"/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spans="1:40" ht="15.75" customHeight="1">
      <c r="A107" s="157"/>
      <c r="B107" s="15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spans="1:40" ht="15.75" customHeight="1">
      <c r="A108" s="157"/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spans="1:40" ht="15.75" customHeight="1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spans="1:40" ht="15.75" customHeight="1">
      <c r="A110" s="157"/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spans="1:40" ht="15.75" customHeight="1">
      <c r="A111" s="157"/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spans="1:40" ht="15.75" customHeight="1">
      <c r="A112" s="157"/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spans="1:40" ht="15.75" customHeight="1">
      <c r="A113" s="157"/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spans="1:40" ht="15.75" customHeight="1">
      <c r="A114" s="157"/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spans="1:40" ht="15.75" customHeight="1">
      <c r="A115" s="157"/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spans="1:40" ht="15.75" customHeight="1">
      <c r="A116" s="157"/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spans="1:40" ht="15.75" customHeight="1">
      <c r="A117" s="157"/>
      <c r="B117" s="157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spans="1:40" ht="15.75" customHeight="1">
      <c r="A118" s="157"/>
      <c r="B118" s="157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spans="1:40" ht="15.75" customHeight="1">
      <c r="A119" s="157"/>
      <c r="B119" s="15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spans="1:40" ht="15.75" customHeight="1">
      <c r="A120" s="157"/>
      <c r="B120" s="15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spans="1:40" ht="15.75" customHeight="1">
      <c r="A121" s="157"/>
      <c r="B121" s="157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spans="1:40" ht="15.75" customHeight="1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spans="1:40" ht="15.75" customHeight="1">
      <c r="A123" s="157"/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spans="1:40" ht="15.75" customHeight="1">
      <c r="A124" s="15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15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15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157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157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15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15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157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157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15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15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157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157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15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157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157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157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15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157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157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157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157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157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157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157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157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157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157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157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157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157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157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157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157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157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157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157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157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157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157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157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157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157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157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157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157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157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157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157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157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157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157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157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157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157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157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157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157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157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157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157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157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157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157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157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157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157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157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157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157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157"/>
      <c r="B228" s="157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15.75" customHeight="1">
      <c r="A229" s="157"/>
      <c r="B229" s="157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15.75" customHeight="1">
      <c r="A230" s="157"/>
      <c r="B230" s="157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15.75" customHeight="1">
      <c r="A231" s="157"/>
      <c r="B231" s="157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15.75" customHeight="1">
      <c r="A232" s="157"/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15.75" customHeight="1">
      <c r="A233" s="157"/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15.75" customHeight="1">
      <c r="A234" s="157"/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15.75" customHeight="1">
      <c r="A235" s="157"/>
      <c r="B235" s="157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15.75" customHeight="1">
      <c r="A236" s="157"/>
      <c r="B236" s="157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15.75" customHeight="1">
      <c r="A237" s="157"/>
      <c r="B237" s="157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15.75" customHeight="1">
      <c r="A238" s="157"/>
      <c r="B238" s="157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15.75" customHeight="1">
      <c r="A239" s="157"/>
      <c r="B239" s="157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15.75" customHeight="1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spans="1:40" ht="15.75" customHeight="1">
      <c r="A241" s="216"/>
      <c r="B241" s="216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</row>
    <row r="242" spans="1:40" ht="15.75" customHeight="1">
      <c r="A242" s="216"/>
      <c r="B242" s="216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</row>
    <row r="243" spans="1:40" ht="15.75" customHeight="1">
      <c r="A243" s="216"/>
      <c r="B243" s="216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</row>
    <row r="244" spans="1:40" ht="15.75" customHeight="1">
      <c r="A244" s="216"/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</row>
    <row r="245" spans="1:40" ht="15.75" customHeight="1">
      <c r="A245" s="216"/>
      <c r="B245" s="216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</row>
    <row r="246" spans="1:40" ht="15.75" customHeight="1">
      <c r="A246" s="216"/>
      <c r="B246" s="216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</row>
    <row r="247" spans="1:40" ht="15.75" customHeight="1">
      <c r="A247" s="216"/>
      <c r="B247" s="216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</row>
    <row r="248" spans="1:40" ht="15.75" customHeight="1">
      <c r="A248" s="216"/>
      <c r="B248" s="216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</row>
    <row r="249" spans="1:40" ht="15.75" customHeight="1">
      <c r="A249" s="216"/>
      <c r="B249" s="216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</row>
    <row r="250" spans="1:40" ht="15.75" customHeight="1">
      <c r="A250" s="216"/>
      <c r="B250" s="216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</row>
    <row r="251" spans="1:40" ht="15.75" customHeight="1">
      <c r="A251" s="216"/>
      <c r="B251" s="216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</row>
    <row r="252" spans="1:40" ht="15.75" customHeight="1">
      <c r="A252" s="216"/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</row>
    <row r="253" spans="1:40" ht="15.75" customHeight="1">
      <c r="A253" s="216"/>
      <c r="B253" s="216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</row>
    <row r="254" spans="1:40" ht="15.75" customHeight="1">
      <c r="A254" s="216"/>
      <c r="B254" s="216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</row>
    <row r="255" spans="1:40" ht="15.75" customHeight="1">
      <c r="A255" s="216"/>
      <c r="B255" s="216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</row>
    <row r="256" spans="1:40" ht="15.75" customHeight="1">
      <c r="A256" s="216"/>
      <c r="B256" s="216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</row>
    <row r="257" spans="1:40" ht="15.75" customHeight="1">
      <c r="A257" s="216"/>
      <c r="B257" s="216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</row>
    <row r="258" spans="1:40" ht="15.75" customHeight="1">
      <c r="A258" s="216"/>
      <c r="B258" s="216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</row>
    <row r="259" spans="1:40" ht="15.75" customHeight="1">
      <c r="A259" s="216"/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</row>
    <row r="260" spans="1:40" ht="15.75" customHeight="1">
      <c r="A260" s="216"/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</row>
    <row r="261" spans="1:40" ht="15.75" customHeight="1">
      <c r="A261" s="216"/>
      <c r="B261" s="216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</row>
    <row r="262" spans="1:40" ht="15.75" customHeight="1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</row>
    <row r="263" spans="1:40" ht="15.75" customHeight="1">
      <c r="A263" s="216"/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</row>
    <row r="264" spans="1:40" ht="15.75" customHeight="1">
      <c r="A264" s="216"/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</row>
    <row r="265" spans="1:40" ht="15.75" customHeight="1">
      <c r="A265" s="216"/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</row>
    <row r="266" spans="1:40" ht="15.75" customHeight="1">
      <c r="A266" s="216"/>
      <c r="B266" s="216"/>
      <c r="C266" s="216"/>
      <c r="D266" s="216"/>
      <c r="E266" s="216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  <c r="AK266" s="216"/>
      <c r="AL266" s="216"/>
      <c r="AM266" s="216"/>
      <c r="AN266" s="216"/>
    </row>
    <row r="267" spans="1:40" ht="15.75" customHeight="1">
      <c r="A267" s="216"/>
      <c r="B267" s="216"/>
      <c r="C267" s="216"/>
      <c r="D267" s="216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</row>
    <row r="268" spans="1:40" ht="15.75" customHeight="1">
      <c r="A268" s="216"/>
      <c r="B268" s="216"/>
      <c r="C268" s="216"/>
      <c r="D268" s="216"/>
      <c r="E268" s="216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  <c r="AK268" s="216"/>
      <c r="AL268" s="216"/>
      <c r="AM268" s="216"/>
      <c r="AN268" s="216"/>
    </row>
    <row r="269" spans="1:40" ht="15.75" customHeight="1">
      <c r="A269" s="216"/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</row>
    <row r="270" spans="1:40" ht="15.75" customHeight="1">
      <c r="A270" s="216"/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</row>
    <row r="271" spans="1:40" ht="15.75" customHeight="1">
      <c r="A271" s="216"/>
      <c r="B271" s="216"/>
      <c r="C271" s="216"/>
      <c r="D271" s="216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</row>
    <row r="272" spans="1:40" ht="15.75" customHeight="1">
      <c r="A272" s="216"/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</row>
    <row r="273" spans="1:40" ht="15.75" customHeight="1">
      <c r="A273" s="216"/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</row>
    <row r="274" spans="1:40" ht="15.75" customHeight="1">
      <c r="A274" s="216"/>
      <c r="B274" s="216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</row>
    <row r="275" spans="1:40" ht="15.75" customHeight="1">
      <c r="A275" s="216"/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</row>
    <row r="276" spans="1:40" ht="15.75" customHeight="1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</row>
    <row r="277" spans="1:40" ht="15.75" customHeight="1">
      <c r="A277" s="216"/>
      <c r="B277" s="216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</row>
    <row r="278" spans="1:40" ht="15.75" customHeight="1">
      <c r="A278" s="216"/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</row>
    <row r="279" spans="1:40" ht="15.75" customHeight="1">
      <c r="A279" s="216"/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</row>
    <row r="280" spans="1:40" ht="15.75" customHeight="1">
      <c r="A280" s="216"/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</row>
    <row r="281" spans="1:40" ht="15.75" customHeight="1">
      <c r="A281" s="216"/>
      <c r="B281" s="216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</row>
    <row r="282" spans="1:40" ht="15.75" customHeight="1">
      <c r="A282" s="216"/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</row>
    <row r="283" spans="1:40" ht="15.75" customHeight="1">
      <c r="A283" s="216"/>
      <c r="B283" s="216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</row>
    <row r="284" spans="1:40" ht="15.75" customHeight="1">
      <c r="A284" s="216"/>
      <c r="B284" s="216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</row>
    <row r="285" spans="1:40" ht="15.75" customHeight="1">
      <c r="A285" s="216"/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</row>
    <row r="286" spans="1:40" ht="15.75" customHeight="1">
      <c r="A286" s="216"/>
      <c r="B286" s="216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</row>
    <row r="287" spans="1:40" ht="15.75" customHeight="1">
      <c r="A287" s="216"/>
      <c r="B287" s="216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</row>
    <row r="288" spans="1:40" ht="15.75" customHeight="1">
      <c r="A288" s="216"/>
      <c r="B288" s="216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</row>
    <row r="289" spans="1:40" ht="15.75" customHeight="1">
      <c r="A289" s="216"/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</row>
    <row r="290" spans="1:40" ht="15.75" customHeight="1">
      <c r="A290" s="216"/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</row>
    <row r="291" spans="1:40" ht="15.75" customHeight="1">
      <c r="A291" s="216"/>
      <c r="B291" s="216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</row>
    <row r="292" spans="1:40" ht="15.75" customHeight="1">
      <c r="A292" s="216"/>
      <c r="B292" s="216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</row>
    <row r="293" spans="1:40" ht="15.75" customHeight="1">
      <c r="A293" s="216"/>
      <c r="B293" s="216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</row>
    <row r="294" spans="1:40" ht="15.75" customHeight="1">
      <c r="A294" s="216"/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</row>
    <row r="295" spans="1:40" ht="15.75" customHeight="1">
      <c r="A295" s="216"/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</row>
    <row r="296" spans="1:40" ht="15.75" customHeight="1">
      <c r="A296" s="216"/>
      <c r="B296" s="216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</row>
    <row r="297" spans="1:40" ht="15.75" customHeight="1">
      <c r="A297" s="216"/>
      <c r="B297" s="216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</row>
    <row r="298" spans="1:40" ht="15.75" customHeight="1">
      <c r="A298" s="216"/>
      <c r="B298" s="216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</row>
    <row r="299" spans="1:40" ht="15.75" customHeight="1">
      <c r="A299" s="216"/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</row>
    <row r="300" spans="1:40" ht="15.75" customHeight="1">
      <c r="A300" s="216"/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</row>
    <row r="301" spans="1:40" ht="15.75" customHeight="1">
      <c r="A301" s="216"/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</row>
    <row r="302" spans="1:40" ht="15.75" customHeight="1">
      <c r="A302" s="216"/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</row>
    <row r="303" spans="1:40" ht="15.75" customHeight="1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</row>
    <row r="304" spans="1:40" ht="15.75" customHeight="1">
      <c r="A304" s="216"/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</row>
    <row r="305" spans="1:40" ht="15.75" customHeight="1">
      <c r="A305" s="216"/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</row>
    <row r="306" spans="1:40" ht="15.75" customHeight="1">
      <c r="A306" s="216"/>
      <c r="B306" s="216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</row>
    <row r="307" spans="1:40" ht="15.75" customHeight="1">
      <c r="A307" s="216"/>
      <c r="B307" s="216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</row>
    <row r="308" spans="1:40" ht="15.75" customHeight="1">
      <c r="A308" s="216"/>
      <c r="B308" s="216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</row>
    <row r="309" spans="1:40" ht="15.75" customHeight="1">
      <c r="A309" s="216"/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</row>
    <row r="310" spans="1:40" ht="15.75" customHeight="1">
      <c r="A310" s="216"/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</row>
    <row r="311" spans="1:40" ht="15.75" customHeight="1">
      <c r="A311" s="216"/>
      <c r="B311" s="216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</row>
    <row r="312" spans="1:40" ht="15.75" customHeight="1">
      <c r="A312" s="216"/>
      <c r="B312" s="216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</row>
    <row r="313" spans="1:40" ht="15.75" customHeight="1">
      <c r="A313" s="216"/>
      <c r="B313" s="216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</row>
    <row r="314" spans="1:40" ht="15.75" customHeight="1">
      <c r="A314" s="216"/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</row>
    <row r="315" spans="1:40" ht="15.75" customHeight="1">
      <c r="A315" s="216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</row>
    <row r="316" spans="1:40" ht="15.75" customHeight="1">
      <c r="A316" s="216"/>
      <c r="B316" s="216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</row>
    <row r="317" spans="1:40" ht="15.75" customHeight="1">
      <c r="A317" s="216"/>
      <c r="B317" s="216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</row>
    <row r="318" spans="1:40" ht="15.75" customHeight="1">
      <c r="A318" s="216"/>
      <c r="B318" s="216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</row>
    <row r="319" spans="1:40" ht="15.75" customHeight="1">
      <c r="A319" s="216"/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</row>
    <row r="320" spans="1:40" ht="15.75" customHeight="1">
      <c r="A320" s="216"/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</row>
    <row r="321" spans="1:40" ht="15.75" customHeight="1">
      <c r="A321" s="216"/>
      <c r="B321" s="216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</row>
    <row r="322" spans="1:40" ht="15.75" customHeight="1">
      <c r="A322" s="216"/>
      <c r="B322" s="216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</row>
    <row r="323" spans="1:40" ht="15.75" customHeight="1">
      <c r="A323" s="216"/>
      <c r="B323" s="216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</row>
    <row r="324" spans="1:40" ht="15.75" customHeight="1">
      <c r="A324" s="216"/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</row>
    <row r="325" spans="1:40" ht="15.75" customHeight="1">
      <c r="A325" s="216"/>
      <c r="B325" s="216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</row>
    <row r="326" spans="1:40" ht="15.75" customHeight="1">
      <c r="A326" s="216"/>
      <c r="B326" s="216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</row>
    <row r="327" spans="1:40" ht="15.75" customHeight="1">
      <c r="A327" s="216"/>
      <c r="B327" s="216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</row>
    <row r="328" spans="1:40" ht="15.75" customHeight="1">
      <c r="A328" s="216"/>
      <c r="B328" s="216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</row>
    <row r="329" spans="1:40" ht="15.75" customHeight="1">
      <c r="A329" s="216"/>
      <c r="B329" s="216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</row>
    <row r="330" spans="1:40" ht="15.75" customHeight="1">
      <c r="A330" s="216"/>
      <c r="B330" s="216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</row>
    <row r="331" spans="1:40" ht="15.75" customHeight="1">
      <c r="A331" s="216"/>
      <c r="B331" s="216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</row>
    <row r="332" spans="1:40" ht="15.75" customHeight="1">
      <c r="A332" s="216"/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</row>
    <row r="333" spans="1:40" ht="15.75" customHeight="1">
      <c r="A333" s="216"/>
      <c r="B333" s="216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</row>
    <row r="334" spans="1:40" ht="15.75" customHeight="1">
      <c r="A334" s="216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</row>
    <row r="335" spans="1:40" ht="15.75" customHeight="1">
      <c r="A335" s="216"/>
      <c r="B335" s="216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</row>
    <row r="336" spans="1:40" ht="15.75" customHeight="1">
      <c r="A336" s="216"/>
      <c r="B336" s="216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</row>
    <row r="337" spans="1:40" ht="15.75" customHeight="1">
      <c r="A337" s="216"/>
      <c r="B337" s="216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</row>
    <row r="338" spans="1:40" ht="15.75" customHeight="1">
      <c r="A338" s="216"/>
      <c r="B338" s="216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</row>
    <row r="339" spans="1:40" ht="15.75" customHeight="1">
      <c r="A339" s="216"/>
      <c r="B339" s="216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</row>
    <row r="340" spans="1:40" ht="15.75" customHeight="1">
      <c r="A340" s="216"/>
      <c r="B340" s="216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</row>
    <row r="341" spans="1:40" ht="15.75" customHeight="1">
      <c r="A341" s="216"/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</row>
    <row r="342" spans="1:40" ht="15.75" customHeight="1">
      <c r="A342" s="216"/>
      <c r="B342" s="216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</row>
    <row r="343" spans="1:40" ht="15.75" customHeight="1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</row>
    <row r="344" spans="1:40" ht="15.75" customHeight="1">
      <c r="A344" s="216"/>
      <c r="B344" s="216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</row>
    <row r="345" spans="1:40" ht="15.75" customHeight="1">
      <c r="A345" s="216"/>
      <c r="B345" s="216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</row>
    <row r="346" spans="1:40" ht="15.75" customHeight="1">
      <c r="A346" s="216"/>
      <c r="B346" s="216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</row>
    <row r="347" spans="1:40" ht="15.75" customHeight="1">
      <c r="A347" s="216"/>
      <c r="B347" s="216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</row>
    <row r="348" spans="1:40" ht="15.75" customHeight="1">
      <c r="A348" s="216"/>
      <c r="B348" s="216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</row>
    <row r="349" spans="1:40" ht="15.75" customHeight="1">
      <c r="A349" s="216"/>
      <c r="B349" s="216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</row>
    <row r="350" spans="1:40" ht="15.75" customHeight="1">
      <c r="A350" s="216"/>
      <c r="B350" s="216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</row>
    <row r="351" spans="1:40" ht="15.75" customHeight="1">
      <c r="A351" s="216"/>
      <c r="B351" s="216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</row>
    <row r="352" spans="1:40" ht="15.75" customHeight="1">
      <c r="A352" s="216"/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</row>
    <row r="353" spans="1:40" ht="15.75" customHeight="1">
      <c r="A353" s="216"/>
      <c r="B353" s="216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</row>
    <row r="354" spans="1:40" ht="15.75" customHeight="1">
      <c r="A354" s="216"/>
      <c r="B354" s="216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</row>
    <row r="355" spans="1:40" ht="15.75" customHeight="1">
      <c r="A355" s="216"/>
      <c r="B355" s="216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</row>
    <row r="356" spans="1:40" ht="15.75" customHeight="1">
      <c r="A356" s="216"/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</row>
    <row r="357" spans="1:40" ht="15.75" customHeight="1">
      <c r="A357" s="216"/>
      <c r="B357" s="216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</row>
    <row r="358" spans="1:40" ht="15.75" customHeight="1">
      <c r="A358" s="216"/>
      <c r="B358" s="216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</row>
    <row r="359" spans="1:40" ht="15.75" customHeight="1">
      <c r="A359" s="216"/>
      <c r="B359" s="216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</row>
    <row r="360" spans="1:40" ht="15.75" customHeight="1">
      <c r="A360" s="216"/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</row>
    <row r="361" spans="1:40" ht="15.75" customHeight="1">
      <c r="A361" s="216"/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</row>
    <row r="362" spans="1:40" ht="15.75" customHeight="1">
      <c r="A362" s="216"/>
      <c r="B362" s="216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</row>
    <row r="363" spans="1:40" ht="15.75" customHeight="1">
      <c r="A363" s="216"/>
      <c r="B363" s="216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</row>
    <row r="364" spans="1:40" ht="15.75" customHeight="1">
      <c r="A364" s="216"/>
      <c r="B364" s="216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</row>
    <row r="365" spans="1:40" ht="15.75" customHeight="1">
      <c r="A365" s="216"/>
      <c r="B365" s="216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</row>
    <row r="366" spans="1:40" ht="15.75" customHeight="1">
      <c r="A366" s="216"/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</row>
    <row r="367" spans="1:40" ht="15.75" customHeight="1">
      <c r="A367" s="216"/>
      <c r="B367" s="216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</row>
    <row r="368" spans="1:40" ht="15.75" customHeight="1">
      <c r="A368" s="216"/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</row>
    <row r="369" spans="1:40" ht="15.75" customHeight="1">
      <c r="A369" s="216"/>
      <c r="B369" s="216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</row>
    <row r="370" spans="1:40" ht="15.75" customHeight="1">
      <c r="A370" s="216"/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</row>
    <row r="371" spans="1:40" ht="15.75" customHeight="1">
      <c r="A371" s="216"/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</row>
    <row r="372" spans="1:40" ht="15.75" customHeight="1">
      <c r="A372" s="216"/>
      <c r="B372" s="216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</row>
    <row r="373" spans="1:40" ht="15.75" customHeight="1">
      <c r="A373" s="216"/>
      <c r="B373" s="216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</row>
    <row r="374" spans="1:40" ht="15.75" customHeight="1">
      <c r="A374" s="216"/>
      <c r="B374" s="216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</row>
    <row r="375" spans="1:40" ht="15.75" customHeight="1">
      <c r="A375" s="216"/>
      <c r="B375" s="21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</row>
    <row r="376" spans="1:40" ht="15.75" customHeight="1">
      <c r="A376" s="216"/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</row>
    <row r="377" spans="1:40" ht="15.75" customHeight="1">
      <c r="A377" s="216"/>
      <c r="B377" s="216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</row>
    <row r="378" spans="1:40" ht="15.75" customHeight="1">
      <c r="A378" s="216"/>
      <c r="B378" s="216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</row>
    <row r="379" spans="1:40" ht="15.75" customHeight="1">
      <c r="A379" s="216"/>
      <c r="B379" s="216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</row>
    <row r="380" spans="1:40" ht="15.75" customHeight="1">
      <c r="A380" s="216"/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</row>
    <row r="381" spans="1:40" ht="15.75" customHeight="1">
      <c r="A381" s="216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</row>
    <row r="382" spans="1:40" ht="15.75" customHeight="1">
      <c r="A382" s="216"/>
      <c r="B382" s="216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</row>
    <row r="383" spans="1:40" ht="15.75" customHeight="1">
      <c r="A383" s="216"/>
      <c r="B383" s="216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</row>
    <row r="384" spans="1:40" ht="15.75" customHeight="1">
      <c r="A384" s="216"/>
      <c r="B384" s="216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</row>
    <row r="385" spans="1:40" ht="15.75" customHeight="1">
      <c r="A385" s="216"/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</row>
    <row r="386" spans="1:40" ht="15.75" customHeight="1">
      <c r="A386" s="216"/>
      <c r="B386" s="216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</row>
    <row r="387" spans="1:40" ht="15.75" customHeight="1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</row>
    <row r="388" spans="1:40" ht="15.75" customHeight="1">
      <c r="A388" s="216"/>
      <c r="B388" s="216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</row>
    <row r="389" spans="1:40" ht="15.75" customHeight="1">
      <c r="A389" s="216"/>
      <c r="B389" s="216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</row>
    <row r="390" spans="1:40" ht="15.75" customHeight="1">
      <c r="A390" s="216"/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</row>
    <row r="391" spans="1:40" ht="15.75" customHeight="1">
      <c r="A391" s="216"/>
      <c r="B391" s="216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</row>
    <row r="392" spans="1:40" ht="15.75" customHeight="1">
      <c r="A392" s="216"/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</row>
    <row r="393" spans="1:40" ht="15.75" customHeight="1">
      <c r="A393" s="216"/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</row>
    <row r="394" spans="1:40" ht="15.75" customHeight="1">
      <c r="A394" s="216"/>
      <c r="B394" s="216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</row>
    <row r="395" spans="1:40" ht="15.75" customHeight="1">
      <c r="A395" s="216"/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</row>
    <row r="396" spans="1:40" ht="15.75" customHeight="1">
      <c r="A396" s="216"/>
      <c r="B396" s="216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</row>
    <row r="397" spans="1:40" ht="15.75" customHeight="1">
      <c r="A397" s="216"/>
      <c r="B397" s="216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</row>
    <row r="398" spans="1:40" ht="15.75" customHeight="1">
      <c r="A398" s="216"/>
      <c r="B398" s="216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</row>
    <row r="399" spans="1:40" ht="15.75" customHeight="1">
      <c r="A399" s="216"/>
      <c r="B399" s="216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</row>
    <row r="400" spans="1:40" ht="15.75" customHeight="1">
      <c r="A400" s="216"/>
      <c r="B400" s="216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</row>
    <row r="401" spans="1:40" ht="15.75" customHeight="1">
      <c r="A401" s="216"/>
      <c r="B401" s="216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</row>
    <row r="402" spans="1:40" ht="15.75" customHeight="1">
      <c r="A402" s="216"/>
      <c r="B402" s="216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</row>
    <row r="403" spans="1:40" ht="15.75" customHeight="1">
      <c r="A403" s="216"/>
      <c r="B403" s="216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</row>
    <row r="404" spans="1:40" ht="15.75" customHeight="1">
      <c r="A404" s="216"/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</row>
    <row r="405" spans="1:40" ht="15.75" customHeight="1">
      <c r="A405" s="216"/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</row>
    <row r="406" spans="1:40" ht="15.75" customHeight="1">
      <c r="A406" s="216"/>
      <c r="B406" s="216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</row>
    <row r="407" spans="1:40" ht="15.75" customHeight="1">
      <c r="A407" s="216"/>
      <c r="B407" s="216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</row>
    <row r="408" spans="1:40" ht="15.75" customHeight="1">
      <c r="A408" s="216"/>
      <c r="B408" s="216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</row>
    <row r="409" spans="1:40" ht="15.75" customHeight="1">
      <c r="A409" s="216"/>
      <c r="B409" s="216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</row>
    <row r="410" spans="1:40" ht="15.75" customHeight="1">
      <c r="A410" s="216"/>
      <c r="B410" s="216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</row>
    <row r="411" spans="1:40" ht="15.75" customHeight="1">
      <c r="A411" s="216"/>
      <c r="B411" s="216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</row>
    <row r="412" spans="1:40" ht="15.75" customHeight="1">
      <c r="A412" s="216"/>
      <c r="B412" s="216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</row>
    <row r="413" spans="1:40" ht="15.75" customHeight="1">
      <c r="A413" s="216"/>
      <c r="B413" s="216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</row>
    <row r="414" spans="1:40" ht="15.75" customHeight="1">
      <c r="A414" s="216"/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</row>
    <row r="415" spans="1:40" ht="15.75" customHeight="1">
      <c r="A415" s="216"/>
      <c r="B415" s="216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</row>
    <row r="416" spans="1:40" ht="15.75" customHeight="1">
      <c r="A416" s="216"/>
      <c r="B416" s="216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</row>
    <row r="417" spans="1:40" ht="15.75" customHeight="1">
      <c r="A417" s="216"/>
      <c r="B417" s="216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</row>
    <row r="418" spans="1:40" ht="15.75" customHeight="1">
      <c r="A418" s="216"/>
      <c r="B418" s="216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</row>
    <row r="419" spans="1:40" ht="15.75" customHeight="1">
      <c r="A419" s="216"/>
      <c r="B419" s="216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</row>
    <row r="420" spans="1:40" ht="15.75" customHeight="1">
      <c r="A420" s="216"/>
      <c r="B420" s="216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</row>
    <row r="421" spans="1:40" ht="15.75" customHeight="1">
      <c r="A421" s="216"/>
      <c r="B421" s="216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</row>
    <row r="422" spans="1:40" ht="15.75" customHeight="1">
      <c r="A422" s="216"/>
      <c r="B422" s="216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</row>
    <row r="423" spans="1:40" ht="15.75" customHeight="1">
      <c r="A423" s="216"/>
      <c r="B423" s="216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</row>
    <row r="424" spans="1:40" ht="15.75" customHeight="1">
      <c r="A424" s="216"/>
      <c r="B424" s="216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</row>
    <row r="425" spans="1:40" ht="15.75" customHeight="1">
      <c r="A425" s="216"/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</row>
    <row r="426" spans="1:40" ht="15.75" customHeight="1">
      <c r="A426" s="216"/>
      <c r="B426" s="216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</row>
    <row r="427" spans="1:40" ht="15.75" customHeight="1">
      <c r="A427" s="216"/>
      <c r="B427" s="216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</row>
    <row r="428" spans="1:40" ht="15.75" customHeight="1">
      <c r="A428" s="216"/>
      <c r="B428" s="216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</row>
    <row r="429" spans="1:40" ht="15.75" customHeight="1">
      <c r="A429" s="216"/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</row>
    <row r="430" spans="1:40" ht="15.75" customHeight="1">
      <c r="A430" s="216"/>
      <c r="B430" s="216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</row>
    <row r="431" spans="1:40" ht="15.75" customHeight="1">
      <c r="A431" s="216"/>
      <c r="B431" s="216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</row>
    <row r="432" spans="1:40" ht="15.75" customHeight="1">
      <c r="A432" s="216"/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</row>
    <row r="433" spans="1:40" ht="15.75" customHeight="1">
      <c r="A433" s="216"/>
      <c r="B433" s="216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</row>
    <row r="434" spans="1:40" ht="15.75" customHeight="1">
      <c r="A434" s="216"/>
      <c r="B434" s="216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</row>
    <row r="435" spans="1:40" ht="15.75" customHeight="1">
      <c r="A435" s="216"/>
      <c r="B435" s="216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</row>
    <row r="436" spans="1:40" ht="15.75" customHeight="1">
      <c r="A436" s="216"/>
      <c r="B436" s="216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</row>
    <row r="437" spans="1:40" ht="15.75" customHeight="1">
      <c r="A437" s="216"/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</row>
    <row r="438" spans="1:40" ht="15.75" customHeight="1">
      <c r="A438" s="216"/>
      <c r="B438" s="216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</row>
    <row r="439" spans="1:40" ht="15.75" customHeight="1">
      <c r="A439" s="216"/>
      <c r="B439" s="216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</row>
    <row r="440" spans="1:40" ht="15.75" customHeight="1">
      <c r="A440" s="216"/>
      <c r="B440" s="216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</row>
    <row r="441" spans="1:40" ht="15.75" customHeight="1">
      <c r="A441" s="216"/>
      <c r="B441" s="216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</row>
    <row r="442" spans="1:40" ht="15.75" customHeight="1">
      <c r="A442" s="216"/>
      <c r="B442" s="216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</row>
    <row r="443" spans="1:40" ht="15.75" customHeight="1">
      <c r="A443" s="216"/>
      <c r="B443" s="216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</row>
    <row r="444" spans="1:40" ht="15.75" customHeight="1">
      <c r="A444" s="216"/>
      <c r="B444" s="216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</row>
    <row r="445" spans="1:40" ht="15.75" customHeight="1">
      <c r="A445" s="216"/>
      <c r="B445" s="216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</row>
    <row r="446" spans="1:40" ht="15.75" customHeight="1">
      <c r="A446" s="216"/>
      <c r="B446" s="216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</row>
    <row r="447" spans="1:40" ht="15.75" customHeight="1">
      <c r="A447" s="216"/>
      <c r="B447" s="216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</row>
    <row r="448" spans="1:40" ht="15.75" customHeight="1">
      <c r="A448" s="216"/>
      <c r="B448" s="216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</row>
    <row r="449" spans="1:40" ht="15.75" customHeight="1">
      <c r="A449" s="216"/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</row>
    <row r="450" spans="1:40" ht="15.75" customHeight="1">
      <c r="A450" s="216"/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</row>
    <row r="451" spans="1:40" ht="15.75" customHeight="1">
      <c r="A451" s="216"/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</row>
    <row r="452" spans="1:40" ht="15.75" customHeight="1">
      <c r="A452" s="216"/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</row>
    <row r="453" spans="1:40" ht="15.75" customHeight="1">
      <c r="A453" s="216"/>
      <c r="B453" s="216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</row>
    <row r="454" spans="1:40" ht="15.75" customHeight="1">
      <c r="A454" s="216"/>
      <c r="B454" s="216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</row>
    <row r="455" spans="1:40" ht="15.75" customHeight="1">
      <c r="A455" s="216"/>
      <c r="B455" s="216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</row>
    <row r="456" spans="1:40" ht="15.75" customHeight="1">
      <c r="A456" s="216"/>
      <c r="B456" s="216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</row>
    <row r="457" spans="1:40" ht="15.75" customHeight="1">
      <c r="A457" s="216"/>
      <c r="B457" s="216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</row>
    <row r="458" spans="1:40" ht="15.75" customHeight="1">
      <c r="A458" s="216"/>
      <c r="B458" s="216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</row>
    <row r="459" spans="1:40" ht="15.75" customHeight="1">
      <c r="A459" s="216"/>
      <c r="B459" s="216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</row>
    <row r="460" spans="1:40" ht="15.75" customHeight="1">
      <c r="A460" s="216"/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</row>
    <row r="461" spans="1:40" ht="15.75" customHeight="1">
      <c r="A461" s="216"/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</row>
    <row r="462" spans="1:40" ht="15.75" customHeight="1">
      <c r="A462" s="216"/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</row>
    <row r="463" spans="1:40" ht="15.75" customHeight="1">
      <c r="A463" s="216"/>
      <c r="B463" s="216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</row>
    <row r="464" spans="1:40" ht="15.75" customHeight="1">
      <c r="A464" s="216"/>
      <c r="B464" s="216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</row>
    <row r="465" spans="1:40" ht="15.75" customHeight="1">
      <c r="A465" s="216"/>
      <c r="B465" s="216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</row>
    <row r="466" spans="1:40" ht="15.75" customHeight="1">
      <c r="A466" s="216"/>
      <c r="B466" s="216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</row>
    <row r="467" spans="1:40" ht="15.75" customHeight="1">
      <c r="A467" s="216"/>
      <c r="B467" s="216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</row>
    <row r="468" spans="1:40" ht="15.75" customHeight="1">
      <c r="A468" s="216"/>
      <c r="B468" s="216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</row>
    <row r="469" spans="1:40" ht="15.75" customHeight="1">
      <c r="A469" s="216"/>
      <c r="B469" s="216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</row>
    <row r="470" spans="1:40" ht="15.75" customHeight="1">
      <c r="A470" s="216"/>
      <c r="B470" s="216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</row>
    <row r="471" spans="1:40" ht="15.75" customHeight="1">
      <c r="A471" s="216"/>
      <c r="B471" s="216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</row>
    <row r="472" spans="1:40" ht="15.75" customHeight="1">
      <c r="A472" s="216"/>
      <c r="B472" s="216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</row>
    <row r="473" spans="1:40" ht="15.75" customHeight="1">
      <c r="A473" s="216"/>
      <c r="B473" s="216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</row>
    <row r="474" spans="1:40" ht="15.75" customHeight="1">
      <c r="A474" s="216"/>
      <c r="B474" s="216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</row>
    <row r="475" spans="1:40" ht="15.75" customHeight="1">
      <c r="A475" s="216"/>
      <c r="B475" s="216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</row>
    <row r="476" spans="1:40" ht="15.75" customHeight="1">
      <c r="A476" s="216"/>
      <c r="B476" s="216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</row>
    <row r="477" spans="1:40" ht="15.75" customHeight="1">
      <c r="A477" s="216"/>
      <c r="B477" s="216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</row>
    <row r="478" spans="1:40" ht="15.75" customHeight="1">
      <c r="A478" s="216"/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</row>
    <row r="479" spans="1:40" ht="15.75" customHeight="1">
      <c r="A479" s="216"/>
      <c r="B479" s="216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</row>
    <row r="480" spans="1:40" ht="15.75" customHeight="1">
      <c r="A480" s="216"/>
      <c r="B480" s="216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</row>
    <row r="481" spans="1:40" ht="15.75" customHeight="1">
      <c r="A481" s="216"/>
      <c r="B481" s="216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</row>
    <row r="482" spans="1:40" ht="15.75" customHeight="1">
      <c r="A482" s="216"/>
      <c r="B482" s="216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</row>
    <row r="483" spans="1:40" ht="15.75" customHeight="1">
      <c r="A483" s="216"/>
      <c r="B483" s="216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</row>
    <row r="484" spans="1:40" ht="15.75" customHeight="1">
      <c r="A484" s="216"/>
      <c r="B484" s="216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</row>
    <row r="485" spans="1:40" ht="15.75" customHeight="1">
      <c r="A485" s="216"/>
      <c r="B485" s="216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</row>
    <row r="486" spans="1:40" ht="15.75" customHeight="1">
      <c r="A486" s="216"/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</row>
    <row r="487" spans="1:40" ht="15.75" customHeight="1">
      <c r="A487" s="216"/>
      <c r="B487" s="216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</row>
    <row r="488" spans="1:40" ht="15.75" customHeight="1">
      <c r="A488" s="216"/>
      <c r="B488" s="216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</row>
    <row r="489" spans="1:40" ht="15.75" customHeight="1">
      <c r="A489" s="216"/>
      <c r="B489" s="216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</row>
    <row r="490" spans="1:40" ht="15.75" customHeight="1">
      <c r="A490" s="216"/>
      <c r="B490" s="216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</row>
    <row r="491" spans="1:40" ht="15.75" customHeight="1">
      <c r="A491" s="216"/>
      <c r="B491" s="216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</row>
    <row r="492" spans="1:40" ht="15.75" customHeight="1">
      <c r="A492" s="216"/>
      <c r="B492" s="216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</row>
    <row r="493" spans="1:40" ht="15.75" customHeight="1">
      <c r="A493" s="216"/>
      <c r="B493" s="216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</row>
    <row r="494" spans="1:40" ht="15.75" customHeight="1">
      <c r="A494" s="216"/>
      <c r="B494" s="216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</row>
    <row r="495" spans="1:40" ht="15.75" customHeight="1">
      <c r="A495" s="216"/>
      <c r="B495" s="216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</row>
    <row r="496" spans="1:40" ht="15.75" customHeight="1">
      <c r="A496" s="216"/>
      <c r="B496" s="216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</row>
    <row r="497" spans="1:40" ht="15.75" customHeight="1">
      <c r="A497" s="216"/>
      <c r="B497" s="216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</row>
    <row r="498" spans="1:40" ht="15.75" customHeight="1">
      <c r="A498" s="216"/>
      <c r="B498" s="216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</row>
    <row r="499" spans="1:40" ht="15.75" customHeight="1">
      <c r="A499" s="216"/>
      <c r="B499" s="216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</row>
    <row r="500" spans="1:40" ht="15.75" customHeight="1">
      <c r="A500" s="216"/>
      <c r="B500" s="216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</row>
    <row r="501" spans="1:40" ht="15.75" customHeight="1">
      <c r="A501" s="216"/>
      <c r="B501" s="216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</row>
    <row r="502" spans="1:40" ht="15.75" customHeight="1">
      <c r="A502" s="216"/>
      <c r="B502" s="216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</row>
    <row r="503" spans="1:40" ht="15.75" customHeight="1">
      <c r="A503" s="216"/>
      <c r="B503" s="216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</row>
    <row r="504" spans="1:40" ht="15.75" customHeight="1">
      <c r="A504" s="216"/>
      <c r="B504" s="216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</row>
    <row r="505" spans="1:40" ht="15.75" customHeight="1">
      <c r="A505" s="216"/>
      <c r="B505" s="216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</row>
    <row r="506" spans="1:40" ht="15.75" customHeight="1">
      <c r="A506" s="216"/>
      <c r="B506" s="216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</row>
    <row r="507" spans="1:40" ht="15.75" customHeight="1">
      <c r="A507" s="216"/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</row>
    <row r="508" spans="1:40" ht="15.75" customHeight="1">
      <c r="A508" s="216"/>
      <c r="B508" s="216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</row>
    <row r="509" spans="1:40" ht="15.75" customHeight="1">
      <c r="A509" s="216"/>
      <c r="B509" s="216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</row>
    <row r="510" spans="1:40" ht="15.75" customHeight="1">
      <c r="A510" s="216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</row>
    <row r="511" spans="1:40" ht="15.75" customHeight="1">
      <c r="A511" s="216"/>
      <c r="B511" s="216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</row>
    <row r="512" spans="1:40" ht="15.75" customHeight="1">
      <c r="A512" s="216"/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</row>
    <row r="513" spans="1:40" ht="15.75" customHeight="1">
      <c r="A513" s="216"/>
      <c r="B513" s="216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</row>
    <row r="514" spans="1:40" ht="15.75" customHeight="1">
      <c r="A514" s="216"/>
      <c r="B514" s="216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</row>
    <row r="515" spans="1:40" ht="15.75" customHeight="1">
      <c r="A515" s="216"/>
      <c r="B515" s="216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</row>
    <row r="516" spans="1:40" ht="15.75" customHeight="1">
      <c r="A516" s="216"/>
      <c r="B516" s="216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</row>
    <row r="517" spans="1:40" ht="15.75" customHeight="1">
      <c r="A517" s="216"/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</row>
    <row r="518" spans="1:40" ht="15.75" customHeight="1">
      <c r="A518" s="216"/>
      <c r="B518" s="216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</row>
    <row r="519" spans="1:40" ht="15.75" customHeight="1">
      <c r="A519" s="216"/>
      <c r="B519" s="216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</row>
    <row r="520" spans="1:40" ht="15.75" customHeight="1">
      <c r="A520" s="216"/>
      <c r="B520" s="216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</row>
    <row r="521" spans="1:40" ht="15.75" customHeight="1">
      <c r="A521" s="216"/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</row>
    <row r="522" spans="1:40" ht="15.75" customHeight="1">
      <c r="A522" s="216"/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</row>
    <row r="523" spans="1:40" ht="15.75" customHeight="1">
      <c r="A523" s="216"/>
      <c r="B523" s="216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</row>
    <row r="524" spans="1:40" ht="15.75" customHeight="1">
      <c r="A524" s="216"/>
      <c r="B524" s="216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</row>
    <row r="525" spans="1:40" ht="15.75" customHeight="1">
      <c r="A525" s="216"/>
      <c r="B525" s="216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</row>
    <row r="526" spans="1:40" ht="15.75" customHeight="1">
      <c r="A526" s="216"/>
      <c r="B526" s="216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</row>
    <row r="527" spans="1:40" ht="15.75" customHeight="1">
      <c r="A527" s="216"/>
      <c r="B527" s="216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</row>
    <row r="528" spans="1:40" ht="15.75" customHeight="1">
      <c r="A528" s="216"/>
      <c r="B528" s="216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</row>
    <row r="529" spans="1:40" ht="15.75" customHeight="1">
      <c r="A529" s="216"/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</row>
    <row r="530" spans="1:40" ht="15.75" customHeight="1">
      <c r="A530" s="216"/>
      <c r="B530" s="216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</row>
    <row r="531" spans="1:40" ht="15.75" customHeight="1">
      <c r="A531" s="216"/>
      <c r="B531" s="216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</row>
    <row r="532" spans="1:40" ht="15.75" customHeight="1">
      <c r="A532" s="216"/>
      <c r="B532" s="216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</row>
    <row r="533" spans="1:40" ht="15.75" customHeight="1">
      <c r="A533" s="216"/>
      <c r="B533" s="216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</row>
    <row r="534" spans="1:40" ht="15.75" customHeight="1">
      <c r="A534" s="216"/>
      <c r="B534" s="216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</row>
    <row r="535" spans="1:40" ht="15.75" customHeight="1">
      <c r="A535" s="216"/>
      <c r="B535" s="216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</row>
    <row r="536" spans="1:40" ht="15.75" customHeight="1">
      <c r="A536" s="216"/>
      <c r="B536" s="216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</row>
    <row r="537" spans="1:40" ht="15.75" customHeight="1">
      <c r="A537" s="216"/>
      <c r="B537" s="216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</row>
    <row r="538" spans="1:40" ht="15.75" customHeight="1">
      <c r="A538" s="216"/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</row>
    <row r="539" spans="1:40" ht="15.75" customHeight="1">
      <c r="A539" s="216"/>
      <c r="B539" s="216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</row>
    <row r="540" spans="1:40" ht="15.75" customHeight="1">
      <c r="A540" s="216"/>
      <c r="B540" s="216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</row>
    <row r="541" spans="1:40" ht="15.75" customHeight="1">
      <c r="A541" s="216"/>
      <c r="B541" s="216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</row>
    <row r="542" spans="1:40" ht="15.75" customHeight="1">
      <c r="A542" s="216"/>
      <c r="B542" s="216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</row>
    <row r="543" spans="1:40" ht="15.75" customHeight="1">
      <c r="A543" s="216"/>
      <c r="B543" s="216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</row>
    <row r="544" spans="1:40" ht="15.75" customHeight="1">
      <c r="A544" s="216"/>
      <c r="B544" s="216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</row>
    <row r="545" spans="1:40" ht="15.75" customHeight="1">
      <c r="A545" s="216"/>
      <c r="B545" s="216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</row>
    <row r="546" spans="1:40" ht="15.75" customHeight="1">
      <c r="A546" s="216"/>
      <c r="B546" s="216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</row>
    <row r="547" spans="1:40" ht="15.75" customHeight="1">
      <c r="A547" s="216"/>
      <c r="B547" s="216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</row>
    <row r="548" spans="1:40" ht="15.75" customHeight="1">
      <c r="A548" s="216"/>
      <c r="B548" s="216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</row>
    <row r="549" spans="1:40" ht="15.75" customHeight="1">
      <c r="A549" s="216"/>
      <c r="B549" s="216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</row>
    <row r="550" spans="1:40" ht="15.75" customHeight="1">
      <c r="A550" s="216"/>
      <c r="B550" s="216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</row>
    <row r="551" spans="1:40" ht="15.75" customHeight="1">
      <c r="A551" s="216"/>
      <c r="B551" s="216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</row>
    <row r="552" spans="1:40" ht="15.75" customHeight="1">
      <c r="A552" s="216"/>
      <c r="B552" s="216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</row>
    <row r="553" spans="1:40" ht="15.75" customHeight="1">
      <c r="A553" s="216"/>
      <c r="B553" s="216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</row>
    <row r="554" spans="1:40" ht="15.75" customHeight="1">
      <c r="A554" s="216"/>
      <c r="B554" s="216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</row>
    <row r="555" spans="1:40" ht="15.75" customHeight="1">
      <c r="A555" s="216"/>
      <c r="B555" s="216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</row>
    <row r="556" spans="1:40" ht="15.75" customHeight="1">
      <c r="A556" s="216"/>
      <c r="B556" s="216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</row>
    <row r="557" spans="1:40" ht="15.75" customHeight="1">
      <c r="A557" s="216"/>
      <c r="B557" s="216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</row>
    <row r="558" spans="1:40" ht="15.75" customHeight="1">
      <c r="A558" s="216"/>
      <c r="B558" s="216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</row>
    <row r="559" spans="1:40" ht="15.75" customHeight="1">
      <c r="A559" s="216"/>
      <c r="B559" s="216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</row>
    <row r="560" spans="1:40" ht="15.75" customHeight="1">
      <c r="A560" s="216"/>
      <c r="B560" s="216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</row>
    <row r="561" spans="1:40" ht="15.75" customHeight="1">
      <c r="A561" s="216"/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</row>
    <row r="562" spans="1:40" ht="15.75" customHeight="1">
      <c r="A562" s="216"/>
      <c r="B562" s="216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</row>
    <row r="563" spans="1:40" ht="15.75" customHeight="1">
      <c r="A563" s="216"/>
      <c r="B563" s="216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</row>
    <row r="564" spans="1:40" ht="15.75" customHeight="1">
      <c r="A564" s="216"/>
      <c r="B564" s="216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</row>
    <row r="565" spans="1:40" ht="15.75" customHeight="1">
      <c r="A565" s="216"/>
      <c r="B565" s="216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</row>
    <row r="566" spans="1:40" ht="15.75" customHeight="1">
      <c r="A566" s="216"/>
      <c r="B566" s="216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</row>
    <row r="567" spans="1:40" ht="15.75" customHeight="1">
      <c r="A567" s="216"/>
      <c r="B567" s="216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</row>
    <row r="568" spans="1:40" ht="15.75" customHeight="1">
      <c r="A568" s="216"/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</row>
    <row r="569" spans="1:40" ht="15.75" customHeight="1">
      <c r="A569" s="216"/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</row>
    <row r="570" spans="1:40" ht="15.75" customHeight="1">
      <c r="A570" s="216"/>
      <c r="B570" s="216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</row>
    <row r="571" spans="1:40" ht="15.75" customHeight="1">
      <c r="A571" s="216"/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</row>
    <row r="572" spans="1:40" ht="15.75" customHeight="1">
      <c r="A572" s="216"/>
      <c r="B572" s="216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</row>
    <row r="573" spans="1:40" ht="15.75" customHeight="1">
      <c r="A573" s="216"/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</row>
    <row r="574" spans="1:40" ht="15.75" customHeight="1">
      <c r="A574" s="216"/>
      <c r="B574" s="216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</row>
    <row r="575" spans="1:40" ht="15.75" customHeight="1">
      <c r="A575" s="216"/>
      <c r="B575" s="216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</row>
    <row r="576" spans="1:40" ht="15.75" customHeight="1">
      <c r="A576" s="216"/>
      <c r="B576" s="216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</row>
    <row r="577" spans="1:40" ht="15.75" customHeight="1">
      <c r="A577" s="216"/>
      <c r="B577" s="216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</row>
    <row r="578" spans="1:40" ht="15.75" customHeight="1">
      <c r="A578" s="216"/>
      <c r="B578" s="216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</row>
    <row r="579" spans="1:40" ht="15.75" customHeight="1">
      <c r="A579" s="216"/>
      <c r="B579" s="216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</row>
    <row r="580" spans="1:40" ht="15.75" customHeight="1">
      <c r="A580" s="216"/>
      <c r="B580" s="216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</row>
    <row r="581" spans="1:40" ht="15.75" customHeight="1">
      <c r="A581" s="216"/>
      <c r="B581" s="216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</row>
    <row r="582" spans="1:40" ht="15.75" customHeight="1">
      <c r="A582" s="216"/>
      <c r="B582" s="216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</row>
    <row r="583" spans="1:40" ht="15.75" customHeight="1">
      <c r="A583" s="216"/>
      <c r="B583" s="216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</row>
    <row r="584" spans="1:40" ht="15.75" customHeight="1">
      <c r="A584" s="216"/>
      <c r="B584" s="216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</row>
    <row r="585" spans="1:40" ht="15.75" customHeight="1">
      <c r="A585" s="216"/>
      <c r="B585" s="216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</row>
    <row r="586" spans="1:40" ht="15.75" customHeight="1">
      <c r="A586" s="216"/>
      <c r="B586" s="216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</row>
    <row r="587" spans="1:40" ht="15.75" customHeight="1">
      <c r="A587" s="216"/>
      <c r="B587" s="216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</row>
    <row r="588" spans="1:40" ht="15.75" customHeight="1">
      <c r="A588" s="216"/>
      <c r="B588" s="216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</row>
    <row r="589" spans="1:40" ht="15.75" customHeight="1">
      <c r="A589" s="216"/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</row>
    <row r="590" spans="1:40" ht="15.75" customHeight="1">
      <c r="A590" s="216"/>
      <c r="B590" s="216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</row>
    <row r="591" spans="1:40" ht="15.75" customHeight="1">
      <c r="A591" s="216"/>
      <c r="B591" s="216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</row>
    <row r="592" spans="1:40" ht="15.75" customHeight="1">
      <c r="A592" s="216"/>
      <c r="B592" s="216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</row>
    <row r="593" spans="1:40" ht="15.75" customHeight="1">
      <c r="A593" s="216"/>
      <c r="B593" s="216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</row>
    <row r="594" spans="1:40" ht="15.75" customHeight="1">
      <c r="A594" s="216"/>
      <c r="B594" s="216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</row>
    <row r="595" spans="1:40" ht="15.75" customHeight="1">
      <c r="A595" s="216"/>
      <c r="B595" s="216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</row>
    <row r="596" spans="1:40" ht="15.75" customHeight="1">
      <c r="A596" s="216"/>
      <c r="B596" s="216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</row>
    <row r="597" spans="1:40" ht="15.75" customHeight="1">
      <c r="A597" s="216"/>
      <c r="B597" s="216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</row>
    <row r="598" spans="1:40" ht="15.75" customHeight="1">
      <c r="A598" s="216"/>
      <c r="B598" s="216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</row>
    <row r="599" spans="1:40" ht="15.75" customHeight="1">
      <c r="A599" s="216"/>
      <c r="B599" s="216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</row>
    <row r="600" spans="1:40" ht="15.75" customHeight="1">
      <c r="A600" s="216"/>
      <c r="B600" s="216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</row>
    <row r="601" spans="1:40" ht="15.75" customHeight="1">
      <c r="A601" s="216"/>
      <c r="B601" s="216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</row>
    <row r="602" spans="1:40" ht="15.75" customHeight="1">
      <c r="A602" s="216"/>
      <c r="B602" s="216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</row>
    <row r="603" spans="1:40" ht="15.75" customHeight="1">
      <c r="A603" s="216"/>
      <c r="B603" s="216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</row>
    <row r="604" spans="1:40" ht="15.75" customHeight="1">
      <c r="A604" s="216"/>
      <c r="B604" s="216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</row>
    <row r="605" spans="1:40" ht="15.75" customHeight="1">
      <c r="A605" s="216"/>
      <c r="B605" s="216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</row>
    <row r="606" spans="1:40" ht="15.75" customHeight="1">
      <c r="A606" s="216"/>
      <c r="B606" s="216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</row>
    <row r="607" spans="1:40" ht="15.75" customHeight="1">
      <c r="A607" s="216"/>
      <c r="B607" s="216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</row>
    <row r="608" spans="1:40" ht="15.75" customHeight="1">
      <c r="A608" s="216"/>
      <c r="B608" s="216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</row>
    <row r="609" spans="1:40" ht="15.75" customHeight="1">
      <c r="A609" s="216"/>
      <c r="B609" s="216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</row>
    <row r="610" spans="1:40" ht="15.75" customHeight="1">
      <c r="A610" s="216"/>
      <c r="B610" s="216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</row>
    <row r="611" spans="1:40" ht="15.75" customHeight="1">
      <c r="A611" s="216"/>
      <c r="B611" s="216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</row>
    <row r="612" spans="1:40" ht="15.75" customHeight="1">
      <c r="A612" s="216"/>
      <c r="B612" s="216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</row>
    <row r="613" spans="1:40" ht="15.75" customHeight="1">
      <c r="A613" s="216"/>
      <c r="B613" s="216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</row>
    <row r="614" spans="1:40" ht="15.75" customHeight="1">
      <c r="A614" s="216"/>
      <c r="B614" s="216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</row>
    <row r="615" spans="1:40" ht="15.75" customHeight="1">
      <c r="A615" s="216"/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</row>
    <row r="616" spans="1:40" ht="15.75" customHeight="1">
      <c r="A616" s="216"/>
      <c r="B616" s="216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</row>
    <row r="617" spans="1:40" ht="15.75" customHeight="1">
      <c r="A617" s="216"/>
      <c r="B617" s="216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</row>
    <row r="618" spans="1:40" ht="15.75" customHeight="1">
      <c r="A618" s="216"/>
      <c r="B618" s="216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</row>
    <row r="619" spans="1:40" ht="15.75" customHeight="1">
      <c r="A619" s="216"/>
      <c r="B619" s="216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</row>
    <row r="620" spans="1:40" ht="15.75" customHeight="1">
      <c r="A620" s="216"/>
      <c r="B620" s="216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</row>
    <row r="621" spans="1:40" ht="15.75" customHeight="1">
      <c r="A621" s="216"/>
      <c r="B621" s="216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</row>
    <row r="622" spans="1:40" ht="15.75" customHeight="1">
      <c r="A622" s="216"/>
      <c r="B622" s="216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</row>
    <row r="623" spans="1:40" ht="15.75" customHeight="1">
      <c r="A623" s="216"/>
      <c r="B623" s="216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</row>
    <row r="624" spans="1:40" ht="15.75" customHeight="1">
      <c r="A624" s="216"/>
      <c r="B624" s="216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</row>
    <row r="625" spans="1:40" ht="15.75" customHeight="1">
      <c r="A625" s="216"/>
      <c r="B625" s="216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</row>
    <row r="626" spans="1:40" ht="15.75" customHeight="1">
      <c r="A626" s="216"/>
      <c r="B626" s="216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</row>
    <row r="627" spans="1:40" ht="15.75" customHeight="1">
      <c r="A627" s="216"/>
      <c r="B627" s="216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</row>
    <row r="628" spans="1:40" ht="15.75" customHeight="1">
      <c r="A628" s="216"/>
      <c r="B628" s="216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</row>
    <row r="629" spans="1:40" ht="15.75" customHeight="1">
      <c r="A629" s="216"/>
      <c r="B629" s="216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</row>
    <row r="630" spans="1:40" ht="15.75" customHeight="1">
      <c r="A630" s="216"/>
      <c r="B630" s="216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</row>
    <row r="631" spans="1:40" ht="15.75" customHeight="1">
      <c r="A631" s="216"/>
      <c r="B631" s="216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</row>
    <row r="632" spans="1:40" ht="15.75" customHeight="1">
      <c r="A632" s="216"/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</row>
    <row r="633" spans="1:40" ht="15.75" customHeight="1">
      <c r="A633" s="216"/>
      <c r="B633" s="216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</row>
    <row r="634" spans="1:40" ht="15.75" customHeight="1">
      <c r="A634" s="216"/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</row>
    <row r="635" spans="1:40" ht="15.75" customHeight="1">
      <c r="A635" s="216"/>
      <c r="B635" s="216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</row>
    <row r="636" spans="1:40" ht="15.75" customHeight="1">
      <c r="A636" s="216"/>
      <c r="B636" s="216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</row>
    <row r="637" spans="1:40" ht="15.75" customHeight="1">
      <c r="A637" s="216"/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</row>
    <row r="638" spans="1:40" ht="15.75" customHeight="1">
      <c r="A638" s="216"/>
      <c r="B638" s="216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</row>
    <row r="639" spans="1:40" ht="15.75" customHeight="1">
      <c r="A639" s="216"/>
      <c r="B639" s="216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</row>
    <row r="640" spans="1:40" ht="15.75" customHeight="1">
      <c r="A640" s="216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</row>
    <row r="641" spans="1:40" ht="15.75" customHeight="1">
      <c r="A641" s="216"/>
      <c r="B641" s="216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</row>
    <row r="642" spans="1:40" ht="15.75" customHeight="1">
      <c r="A642" s="216"/>
      <c r="B642" s="216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</row>
    <row r="643" spans="1:40" ht="15.75" customHeight="1">
      <c r="A643" s="216"/>
      <c r="B643" s="216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</row>
    <row r="644" spans="1:40" ht="15.75" customHeight="1">
      <c r="A644" s="216"/>
      <c r="B644" s="216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</row>
    <row r="645" spans="1:40" ht="15.75" customHeight="1">
      <c r="A645" s="216"/>
      <c r="B645" s="216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</row>
    <row r="646" spans="1:40" ht="15.75" customHeight="1">
      <c r="A646" s="216"/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</row>
    <row r="647" spans="1:40" ht="15.75" customHeight="1">
      <c r="A647" s="216"/>
      <c r="B647" s="216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</row>
    <row r="648" spans="1:40" ht="15.75" customHeight="1">
      <c r="A648" s="216"/>
      <c r="B648" s="216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</row>
    <row r="649" spans="1:40" ht="15.75" customHeight="1">
      <c r="A649" s="216"/>
      <c r="B649" s="216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</row>
    <row r="650" spans="1:40" ht="15.75" customHeight="1">
      <c r="A650" s="216"/>
      <c r="B650" s="216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</row>
    <row r="651" spans="1:40" ht="15.75" customHeight="1">
      <c r="A651" s="216"/>
      <c r="B651" s="216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</row>
    <row r="652" spans="1:40" ht="15.75" customHeight="1">
      <c r="A652" s="216"/>
      <c r="B652" s="216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</row>
    <row r="653" spans="1:40" ht="15.75" customHeight="1">
      <c r="A653" s="216"/>
      <c r="B653" s="216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</row>
    <row r="654" spans="1:40" ht="15.75" customHeight="1">
      <c r="A654" s="216"/>
      <c r="B654" s="216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</row>
    <row r="655" spans="1:40" ht="15.75" customHeight="1">
      <c r="A655" s="216"/>
      <c r="B655" s="216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</row>
    <row r="656" spans="1:40" ht="15.75" customHeight="1">
      <c r="A656" s="216"/>
      <c r="B656" s="216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</row>
    <row r="657" spans="1:40" ht="15.75" customHeight="1">
      <c r="A657" s="216"/>
      <c r="B657" s="216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</row>
    <row r="658" spans="1:40" ht="15.75" customHeight="1">
      <c r="A658" s="216"/>
      <c r="B658" s="216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</row>
    <row r="659" spans="1:40" ht="15.75" customHeight="1">
      <c r="A659" s="216"/>
      <c r="B659" s="216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</row>
    <row r="660" spans="1:40" ht="15.75" customHeight="1">
      <c r="A660" s="216"/>
      <c r="B660" s="216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</row>
    <row r="661" spans="1:40" ht="15.75" customHeight="1">
      <c r="A661" s="216"/>
      <c r="B661" s="216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</row>
    <row r="662" spans="1:40" ht="15.75" customHeight="1">
      <c r="A662" s="216"/>
      <c r="B662" s="216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</row>
    <row r="663" spans="1:40" ht="15.75" customHeight="1">
      <c r="A663" s="216"/>
      <c r="B663" s="216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</row>
    <row r="664" spans="1:40" ht="15.75" customHeight="1">
      <c r="A664" s="216"/>
      <c r="B664" s="216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</row>
    <row r="665" spans="1:40" ht="15.75" customHeight="1">
      <c r="A665" s="216"/>
      <c r="B665" s="216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</row>
    <row r="666" spans="1:40" ht="15.75" customHeight="1">
      <c r="A666" s="216"/>
      <c r="B666" s="216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</row>
    <row r="667" spans="1:40" ht="15.75" customHeight="1">
      <c r="A667" s="216"/>
      <c r="B667" s="216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</row>
    <row r="668" spans="1:40" ht="15.75" customHeight="1">
      <c r="A668" s="216"/>
      <c r="B668" s="216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</row>
    <row r="669" spans="1:40" ht="15.75" customHeight="1">
      <c r="A669" s="216"/>
      <c r="B669" s="216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</row>
    <row r="670" spans="1:40" ht="15.75" customHeight="1">
      <c r="A670" s="216"/>
      <c r="B670" s="216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</row>
    <row r="671" spans="1:40" ht="15.75" customHeight="1">
      <c r="A671" s="216"/>
      <c r="B671" s="216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</row>
    <row r="672" spans="1:40" ht="15.75" customHeight="1">
      <c r="A672" s="216"/>
      <c r="B672" s="216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</row>
    <row r="673" spans="1:40" ht="15.75" customHeight="1">
      <c r="A673" s="216"/>
      <c r="B673" s="216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</row>
    <row r="674" spans="1:40" ht="15.75" customHeight="1">
      <c r="A674" s="216"/>
      <c r="B674" s="216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</row>
    <row r="675" spans="1:40" ht="15.75" customHeight="1">
      <c r="A675" s="216"/>
      <c r="B675" s="216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</row>
    <row r="676" spans="1:40" ht="15.75" customHeight="1">
      <c r="A676" s="216"/>
      <c r="B676" s="216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</row>
    <row r="677" spans="1:40" ht="15.75" customHeight="1">
      <c r="A677" s="216"/>
      <c r="B677" s="216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</row>
    <row r="678" spans="1:40" ht="15.75" customHeight="1">
      <c r="A678" s="216"/>
      <c r="B678" s="216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</row>
    <row r="679" spans="1:40" ht="15.75" customHeight="1">
      <c r="A679" s="216"/>
      <c r="B679" s="216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</row>
    <row r="680" spans="1:40" ht="15.75" customHeight="1">
      <c r="A680" s="216"/>
      <c r="B680" s="216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</row>
    <row r="681" spans="1:40" ht="15.75" customHeight="1">
      <c r="A681" s="216"/>
      <c r="B681" s="216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</row>
    <row r="682" spans="1:40" ht="15.75" customHeight="1">
      <c r="A682" s="216"/>
      <c r="B682" s="216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</row>
    <row r="683" spans="1:40" ht="15.75" customHeight="1">
      <c r="A683" s="216"/>
      <c r="B683" s="216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</row>
    <row r="684" spans="1:40" ht="15.75" customHeight="1">
      <c r="A684" s="216"/>
      <c r="B684" s="216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</row>
    <row r="685" spans="1:40" ht="15.75" customHeight="1">
      <c r="A685" s="216"/>
      <c r="B685" s="216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</row>
    <row r="686" spans="1:40" ht="15.75" customHeight="1">
      <c r="A686" s="216"/>
      <c r="B686" s="216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</row>
    <row r="687" spans="1:40" ht="15.75" customHeight="1">
      <c r="A687" s="216"/>
      <c r="B687" s="216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</row>
    <row r="688" spans="1:40" ht="15.75" customHeight="1">
      <c r="A688" s="216"/>
      <c r="B688" s="216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</row>
    <row r="689" spans="1:40" ht="15.75" customHeight="1">
      <c r="A689" s="216"/>
      <c r="B689" s="216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</row>
    <row r="690" spans="1:40" ht="15.75" customHeight="1">
      <c r="A690" s="216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</row>
    <row r="691" spans="1:40" ht="15.75" customHeight="1">
      <c r="A691" s="216"/>
      <c r="B691" s="216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</row>
    <row r="692" spans="1:40" ht="15.75" customHeight="1">
      <c r="A692" s="216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</row>
    <row r="693" spans="1:40" ht="15.75" customHeight="1">
      <c r="A693" s="216"/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</row>
    <row r="694" spans="1:40" ht="15.75" customHeight="1">
      <c r="A694" s="216"/>
      <c r="B694" s="216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</row>
    <row r="695" spans="1:40" ht="15.75" customHeight="1">
      <c r="A695" s="216"/>
      <c r="B695" s="216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</row>
    <row r="696" spans="1:40" ht="15.75" customHeight="1">
      <c r="A696" s="216"/>
      <c r="B696" s="216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</row>
    <row r="697" spans="1:40" ht="15.75" customHeight="1">
      <c r="A697" s="216"/>
      <c r="B697" s="216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</row>
    <row r="698" spans="1:40" ht="15.75" customHeight="1">
      <c r="A698" s="216"/>
      <c r="B698" s="216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</row>
    <row r="699" spans="1:40" ht="15.75" customHeight="1">
      <c r="A699" s="216"/>
      <c r="B699" s="216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</row>
    <row r="700" spans="1:40" ht="15.75" customHeight="1">
      <c r="A700" s="216"/>
      <c r="B700" s="216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</row>
    <row r="701" spans="1:40" ht="15.75" customHeight="1">
      <c r="A701" s="216"/>
      <c r="B701" s="216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</row>
    <row r="702" spans="1:40" ht="15.75" customHeight="1">
      <c r="A702" s="216"/>
      <c r="B702" s="216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</row>
    <row r="703" spans="1:40" ht="15.75" customHeight="1">
      <c r="A703" s="216"/>
      <c r="B703" s="216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</row>
    <row r="704" spans="1:40" ht="15.75" customHeight="1">
      <c r="A704" s="216"/>
      <c r="B704" s="216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</row>
    <row r="705" spans="1:40" ht="15.75" customHeight="1">
      <c r="A705" s="216"/>
      <c r="B705" s="216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</row>
    <row r="706" spans="1:40" ht="15.75" customHeight="1">
      <c r="A706" s="216"/>
      <c r="B706" s="216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</row>
    <row r="707" spans="1:40" ht="15.75" customHeight="1">
      <c r="A707" s="216"/>
      <c r="B707" s="216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</row>
    <row r="708" spans="1:40" ht="15.75" customHeight="1">
      <c r="A708" s="216"/>
      <c r="B708" s="216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</row>
    <row r="709" spans="1:40" ht="15.75" customHeight="1">
      <c r="A709" s="216"/>
      <c r="B709" s="216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</row>
    <row r="710" spans="1:40" ht="15.75" customHeight="1">
      <c r="A710" s="216"/>
      <c r="B710" s="216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</row>
    <row r="711" spans="1:40" ht="15.75" customHeight="1">
      <c r="A711" s="216"/>
      <c r="B711" s="216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</row>
    <row r="712" spans="1:40" ht="15.75" customHeight="1">
      <c r="A712" s="216"/>
      <c r="B712" s="216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</row>
    <row r="713" spans="1:40" ht="15.75" customHeight="1">
      <c r="A713" s="216"/>
      <c r="B713" s="216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</row>
    <row r="714" spans="1:40" ht="15.75" customHeight="1">
      <c r="A714" s="216"/>
      <c r="B714" s="216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</row>
    <row r="715" spans="1:40" ht="15.75" customHeight="1">
      <c r="A715" s="216"/>
      <c r="B715" s="216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</row>
    <row r="716" spans="1:40" ht="15.75" customHeight="1">
      <c r="A716" s="216"/>
      <c r="B716" s="216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</row>
    <row r="717" spans="1:40" ht="15.75" customHeight="1">
      <c r="A717" s="216"/>
      <c r="B717" s="216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</row>
    <row r="718" spans="1:40" ht="15.75" customHeight="1">
      <c r="A718" s="216"/>
      <c r="B718" s="216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</row>
    <row r="719" spans="1:40" ht="15.75" customHeight="1">
      <c r="A719" s="216"/>
      <c r="B719" s="216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</row>
    <row r="720" spans="1:40" ht="15.75" customHeight="1">
      <c r="A720" s="216"/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</row>
    <row r="721" spans="1:40" ht="15.75" customHeight="1">
      <c r="A721" s="216"/>
      <c r="B721" s="216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</row>
    <row r="722" spans="1:40" ht="15.75" customHeight="1">
      <c r="A722" s="216"/>
      <c r="B722" s="216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</row>
    <row r="723" spans="1:40" ht="15.75" customHeight="1">
      <c r="A723" s="216"/>
      <c r="B723" s="216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</row>
    <row r="724" spans="1:40" ht="15.75" customHeight="1">
      <c r="A724" s="216"/>
      <c r="B724" s="216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</row>
    <row r="725" spans="1:40" ht="15.75" customHeight="1">
      <c r="A725" s="216"/>
      <c r="B725" s="216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</row>
    <row r="726" spans="1:40" ht="15.75" customHeight="1">
      <c r="A726" s="216"/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</row>
    <row r="727" spans="1:40" ht="15.75" customHeight="1">
      <c r="A727" s="216"/>
      <c r="B727" s="216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</row>
    <row r="728" spans="1:40" ht="15.75" customHeight="1">
      <c r="A728" s="216"/>
      <c r="B728" s="216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</row>
    <row r="729" spans="1:40" ht="15.75" customHeight="1">
      <c r="A729" s="216"/>
      <c r="B729" s="216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</row>
    <row r="730" spans="1:40" ht="15.75" customHeight="1">
      <c r="A730" s="216"/>
      <c r="B730" s="216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</row>
    <row r="731" spans="1:40" ht="15.75" customHeight="1">
      <c r="A731" s="216"/>
      <c r="B731" s="216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</row>
    <row r="732" spans="1:40" ht="15.75" customHeight="1">
      <c r="A732" s="216"/>
      <c r="B732" s="216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</row>
    <row r="733" spans="1:40" ht="15.75" customHeight="1">
      <c r="A733" s="216"/>
      <c r="B733" s="216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</row>
    <row r="734" spans="1:40" ht="15.75" customHeight="1">
      <c r="A734" s="216"/>
      <c r="B734" s="216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</row>
    <row r="735" spans="1:40" ht="15.75" customHeight="1">
      <c r="A735" s="216"/>
      <c r="B735" s="216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</row>
    <row r="736" spans="1:40" ht="15.75" customHeight="1">
      <c r="A736" s="216"/>
      <c r="B736" s="216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</row>
    <row r="737" spans="1:40" ht="15.75" customHeight="1">
      <c r="A737" s="216"/>
      <c r="B737" s="216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</row>
    <row r="738" spans="1:40" ht="15.75" customHeight="1">
      <c r="A738" s="216"/>
      <c r="B738" s="216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</row>
    <row r="739" spans="1:40" ht="15.75" customHeight="1">
      <c r="A739" s="216"/>
      <c r="B739" s="216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</row>
    <row r="740" spans="1:40" ht="15.75" customHeight="1">
      <c r="A740" s="216"/>
      <c r="B740" s="216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</row>
    <row r="741" spans="1:40" ht="15.75" customHeight="1">
      <c r="A741" s="216"/>
      <c r="B741" s="216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</row>
    <row r="742" spans="1:40" ht="15.75" customHeight="1">
      <c r="A742" s="216"/>
      <c r="B742" s="216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</row>
    <row r="743" spans="1:40" ht="15.75" customHeight="1">
      <c r="A743" s="216"/>
      <c r="B743" s="216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</row>
    <row r="744" spans="1:40" ht="15.75" customHeight="1">
      <c r="A744" s="216"/>
      <c r="B744" s="216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</row>
    <row r="745" spans="1:40" ht="15.75" customHeight="1">
      <c r="A745" s="216"/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</row>
    <row r="746" spans="1:40" ht="15.75" customHeight="1">
      <c r="A746" s="216"/>
      <c r="B746" s="216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</row>
    <row r="747" spans="1:40" ht="15.75" customHeight="1">
      <c r="A747" s="216"/>
      <c r="B747" s="216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</row>
    <row r="748" spans="1:40" ht="15.75" customHeight="1">
      <c r="A748" s="216"/>
      <c r="B748" s="216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</row>
    <row r="749" spans="1:40" ht="15.75" customHeight="1">
      <c r="A749" s="216"/>
      <c r="B749" s="216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</row>
    <row r="750" spans="1:40" ht="15.75" customHeight="1">
      <c r="A750" s="216"/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</row>
    <row r="751" spans="1:40" ht="15.75" customHeight="1">
      <c r="A751" s="216"/>
      <c r="B751" s="216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</row>
    <row r="752" spans="1:40" ht="15.75" customHeight="1">
      <c r="A752" s="216"/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</row>
    <row r="753" spans="1:40" ht="15.75" customHeight="1">
      <c r="A753" s="216"/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</row>
    <row r="754" spans="1:40" ht="15.75" customHeight="1">
      <c r="A754" s="216"/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</row>
    <row r="755" spans="1:40" ht="15.75" customHeight="1">
      <c r="A755" s="216"/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</row>
    <row r="756" spans="1:40" ht="15.75" customHeight="1">
      <c r="A756" s="216"/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</row>
    <row r="757" spans="1:40" ht="15.75" customHeight="1">
      <c r="A757" s="216"/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</row>
    <row r="758" spans="1:40" ht="15.75" customHeight="1">
      <c r="A758" s="216"/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</row>
    <row r="759" spans="1:40" ht="15.75" customHeight="1">
      <c r="A759" s="216"/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</row>
    <row r="760" spans="1:40" ht="15.75" customHeight="1">
      <c r="A760" s="216"/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</row>
    <row r="761" spans="1:40" ht="15.75" customHeight="1">
      <c r="A761" s="216"/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</row>
    <row r="762" spans="1:40" ht="15.75" customHeight="1">
      <c r="A762" s="216"/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</row>
    <row r="763" spans="1:40" ht="15.75" customHeight="1">
      <c r="A763" s="216"/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</row>
    <row r="764" spans="1:40" ht="15.75" customHeight="1">
      <c r="A764" s="216"/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</row>
    <row r="765" spans="1:40" ht="15.75" customHeight="1">
      <c r="A765" s="216"/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</row>
    <row r="766" spans="1:40" ht="15.75" customHeight="1">
      <c r="A766" s="216"/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</row>
    <row r="767" spans="1:40" ht="15.75" customHeight="1">
      <c r="A767" s="216"/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</row>
    <row r="768" spans="1:40" ht="15.75" customHeight="1">
      <c r="A768" s="216"/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</row>
    <row r="769" spans="1:40" ht="15.75" customHeight="1">
      <c r="A769" s="216"/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</row>
    <row r="770" spans="1:40" ht="15.75" customHeight="1">
      <c r="A770" s="216"/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</row>
    <row r="771" spans="1:40" ht="15.75" customHeight="1">
      <c r="A771" s="216"/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</row>
    <row r="772" spans="1:40" ht="15.75" customHeight="1">
      <c r="A772" s="216"/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</row>
    <row r="773" spans="1:40" ht="15.75" customHeight="1">
      <c r="A773" s="216"/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</row>
    <row r="774" spans="1:40" ht="15.75" customHeight="1">
      <c r="A774" s="216"/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</row>
    <row r="775" spans="1:40" ht="15.75" customHeight="1">
      <c r="A775" s="216"/>
      <c r="B775" s="216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</row>
    <row r="776" spans="1:40" ht="15.75" customHeight="1">
      <c r="A776" s="216"/>
      <c r="B776" s="216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</row>
    <row r="777" spans="1:40" ht="15.75" customHeight="1">
      <c r="A777" s="216"/>
      <c r="B777" s="216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</row>
    <row r="778" spans="1:40" ht="15.75" customHeight="1">
      <c r="A778" s="216"/>
      <c r="B778" s="216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</row>
    <row r="779" spans="1:40" ht="15.75" customHeight="1">
      <c r="A779" s="216"/>
      <c r="B779" s="216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</row>
    <row r="780" spans="1:40" ht="15.75" customHeight="1">
      <c r="A780" s="216"/>
      <c r="B780" s="216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</row>
    <row r="781" spans="1:40" ht="15.75" customHeight="1">
      <c r="A781" s="216"/>
      <c r="B781" s="216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</row>
    <row r="782" spans="1:40" ht="15.75" customHeight="1">
      <c r="A782" s="216"/>
      <c r="B782" s="216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</row>
    <row r="783" spans="1:40" ht="15.75" customHeight="1">
      <c r="A783" s="216"/>
      <c r="B783" s="216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</row>
    <row r="784" spans="1:40" ht="15.75" customHeight="1">
      <c r="A784" s="216"/>
      <c r="B784" s="216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</row>
    <row r="785" spans="1:40" ht="15.75" customHeight="1">
      <c r="A785" s="216"/>
      <c r="B785" s="216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</row>
    <row r="786" spans="1:40" ht="15.75" customHeight="1">
      <c r="A786" s="216"/>
      <c r="B786" s="216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</row>
    <row r="787" spans="1:40" ht="15.75" customHeight="1">
      <c r="A787" s="216"/>
      <c r="B787" s="216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</row>
    <row r="788" spans="1:40" ht="15.75" customHeight="1">
      <c r="A788" s="216"/>
      <c r="B788" s="216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</row>
    <row r="789" spans="1:40" ht="15.75" customHeight="1">
      <c r="A789" s="216"/>
      <c r="B789" s="216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</row>
    <row r="790" spans="1:40" ht="15.75" customHeight="1">
      <c r="A790" s="216"/>
      <c r="B790" s="216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</row>
    <row r="791" spans="1:40" ht="15.75" customHeight="1">
      <c r="A791" s="216"/>
      <c r="B791" s="216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</row>
    <row r="792" spans="1:40" ht="15.75" customHeight="1">
      <c r="A792" s="216"/>
      <c r="B792" s="216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</row>
    <row r="793" spans="1:40" ht="15.75" customHeight="1">
      <c r="A793" s="216"/>
      <c r="B793" s="216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</row>
    <row r="794" spans="1:40" ht="15.75" customHeight="1">
      <c r="A794" s="216"/>
      <c r="B794" s="216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</row>
    <row r="795" spans="1:40" ht="15.75" customHeight="1">
      <c r="A795" s="216"/>
      <c r="B795" s="216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</row>
    <row r="796" spans="1:40" ht="15.75" customHeight="1">
      <c r="A796" s="216"/>
      <c r="B796" s="216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</row>
    <row r="797" spans="1:40" ht="15.75" customHeight="1">
      <c r="A797" s="216"/>
      <c r="B797" s="216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</row>
    <row r="798" spans="1:40" ht="15.75" customHeight="1">
      <c r="A798" s="216"/>
      <c r="B798" s="216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</row>
    <row r="799" spans="1:40" ht="15.75" customHeight="1">
      <c r="A799" s="216"/>
      <c r="B799" s="216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</row>
    <row r="800" spans="1:40" ht="15.75" customHeight="1">
      <c r="A800" s="216"/>
      <c r="B800" s="216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</row>
    <row r="801" spans="1:40" ht="15.75" customHeight="1">
      <c r="A801" s="216"/>
      <c r="B801" s="216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</row>
    <row r="802" spans="1:40" ht="15.75" customHeight="1">
      <c r="A802" s="216"/>
      <c r="B802" s="216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</row>
    <row r="803" spans="1:40" ht="15.75" customHeight="1">
      <c r="A803" s="216"/>
      <c r="B803" s="216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</row>
    <row r="804" spans="1:40" ht="15.75" customHeight="1">
      <c r="A804" s="216"/>
      <c r="B804" s="216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</row>
    <row r="805" spans="1:40" ht="15.75" customHeight="1">
      <c r="A805" s="216"/>
      <c r="B805" s="216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</row>
    <row r="806" spans="1:40" ht="15.75" customHeight="1">
      <c r="A806" s="216"/>
      <c r="B806" s="216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</row>
    <row r="807" spans="1:40" ht="15.75" customHeight="1">
      <c r="A807" s="216"/>
      <c r="B807" s="216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</row>
    <row r="808" spans="1:40" ht="15.75" customHeight="1">
      <c r="A808" s="216"/>
      <c r="B808" s="216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</row>
    <row r="809" spans="1:40" ht="15.75" customHeight="1">
      <c r="A809" s="216"/>
      <c r="B809" s="216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</row>
    <row r="810" spans="1:40" ht="15.75" customHeight="1">
      <c r="A810" s="216"/>
      <c r="B810" s="216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</row>
    <row r="811" spans="1:40" ht="15.75" customHeight="1">
      <c r="A811" s="216"/>
      <c r="B811" s="216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</row>
    <row r="812" spans="1:40" ht="15.75" customHeight="1">
      <c r="A812" s="216"/>
      <c r="B812" s="216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</row>
    <row r="813" spans="1:40" ht="15.75" customHeight="1">
      <c r="A813" s="216"/>
      <c r="B813" s="216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</row>
    <row r="814" spans="1:40" ht="15.75" customHeight="1">
      <c r="A814" s="216"/>
      <c r="B814" s="216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</row>
    <row r="815" spans="1:40" ht="15.75" customHeight="1">
      <c r="A815" s="216"/>
      <c r="B815" s="216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</row>
    <row r="816" spans="1:40" ht="15.75" customHeight="1">
      <c r="A816" s="216"/>
      <c r="B816" s="216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</row>
    <row r="817" spans="1:40" ht="15.75" customHeight="1">
      <c r="A817" s="216"/>
      <c r="B817" s="216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</row>
    <row r="818" spans="1:40" ht="15.75" customHeight="1">
      <c r="A818" s="216"/>
      <c r="B818" s="216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</row>
    <row r="819" spans="1:40" ht="15.75" customHeight="1">
      <c r="A819" s="216"/>
      <c r="B819" s="216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</row>
    <row r="820" spans="1:40" ht="15.75" customHeight="1">
      <c r="A820" s="216"/>
      <c r="B820" s="216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</row>
    <row r="821" spans="1:40" ht="15.75" customHeight="1">
      <c r="A821" s="216"/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</row>
    <row r="822" spans="1:40" ht="15.75" customHeight="1">
      <c r="A822" s="216"/>
      <c r="B822" s="216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</row>
    <row r="823" spans="1:40" ht="15.75" customHeight="1">
      <c r="A823" s="216"/>
      <c r="B823" s="216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</row>
    <row r="824" spans="1:40" ht="15.75" customHeight="1">
      <c r="A824" s="216"/>
      <c r="B824" s="216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</row>
    <row r="825" spans="1:40" ht="15.75" customHeight="1">
      <c r="A825" s="216"/>
      <c r="B825" s="216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</row>
    <row r="826" spans="1:40" ht="15.75" customHeight="1">
      <c r="A826" s="216"/>
      <c r="B826" s="216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</row>
    <row r="827" spans="1:40" ht="15.75" customHeight="1">
      <c r="A827" s="216"/>
      <c r="B827" s="216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</row>
    <row r="828" spans="1:40" ht="15.75" customHeight="1">
      <c r="A828" s="216"/>
      <c r="B828" s="216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</row>
    <row r="829" spans="1:40" ht="15.75" customHeight="1">
      <c r="A829" s="216"/>
      <c r="B829" s="216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</row>
    <row r="830" spans="1:40" ht="15.75" customHeight="1">
      <c r="A830" s="216"/>
      <c r="B830" s="216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</row>
    <row r="831" spans="1:40" ht="15.75" customHeight="1">
      <c r="A831" s="216"/>
      <c r="B831" s="216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</row>
    <row r="832" spans="1:40" ht="15.75" customHeight="1">
      <c r="A832" s="216"/>
      <c r="B832" s="216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</row>
    <row r="833" spans="1:40" ht="15.75" customHeight="1">
      <c r="A833" s="216"/>
      <c r="B833" s="216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</row>
    <row r="834" spans="1:40" ht="15.75" customHeight="1">
      <c r="A834" s="216"/>
      <c r="B834" s="216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</row>
    <row r="835" spans="1:40" ht="15.75" customHeight="1">
      <c r="A835" s="216"/>
      <c r="B835" s="216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</row>
    <row r="836" spans="1:40" ht="15.75" customHeight="1">
      <c r="A836" s="216"/>
      <c r="B836" s="216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</row>
    <row r="837" spans="1:40" ht="15.75" customHeight="1">
      <c r="A837" s="216"/>
      <c r="B837" s="216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</row>
    <row r="838" spans="1:40" ht="15.75" customHeight="1">
      <c r="A838" s="216"/>
      <c r="B838" s="216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</row>
    <row r="839" spans="1:40" ht="15.75" customHeight="1">
      <c r="A839" s="216"/>
      <c r="B839" s="216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</row>
    <row r="840" spans="1:40" ht="15.75" customHeight="1">
      <c r="A840" s="216"/>
      <c r="B840" s="216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</row>
    <row r="841" spans="1:40" ht="15.75" customHeight="1">
      <c r="A841" s="216"/>
      <c r="B841" s="216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</row>
    <row r="842" spans="1:40" ht="15.75" customHeight="1">
      <c r="A842" s="216"/>
      <c r="B842" s="216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</row>
    <row r="843" spans="1:40" ht="15.75" customHeight="1">
      <c r="A843" s="216"/>
      <c r="B843" s="216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</row>
    <row r="844" spans="1:40" ht="15.75" customHeight="1">
      <c r="A844" s="216"/>
      <c r="B844" s="216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</row>
    <row r="845" spans="1:40" ht="15.75" customHeight="1">
      <c r="A845" s="216"/>
      <c r="B845" s="216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</row>
    <row r="846" spans="1:40" ht="15.75" customHeight="1">
      <c r="A846" s="216"/>
      <c r="B846" s="216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</row>
    <row r="847" spans="1:40" ht="15.75" customHeight="1">
      <c r="A847" s="216"/>
      <c r="B847" s="216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</row>
    <row r="848" spans="1:40" ht="15.75" customHeight="1">
      <c r="A848" s="216"/>
      <c r="B848" s="216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</row>
    <row r="849" spans="1:40" ht="15.75" customHeight="1">
      <c r="A849" s="216"/>
      <c r="B849" s="216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</row>
    <row r="850" spans="1:40" ht="15.75" customHeight="1">
      <c r="A850" s="216"/>
      <c r="B850" s="216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</row>
    <row r="851" spans="1:40" ht="15.75" customHeight="1">
      <c r="A851" s="216"/>
      <c r="B851" s="216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</row>
    <row r="852" spans="1:40" ht="15.75" customHeight="1">
      <c r="A852" s="216"/>
      <c r="B852" s="216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</row>
    <row r="853" spans="1:40" ht="15.75" customHeight="1">
      <c r="A853" s="216"/>
      <c r="B853" s="216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</row>
    <row r="854" spans="1:40" ht="15.75" customHeight="1">
      <c r="A854" s="216"/>
      <c r="B854" s="216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</row>
    <row r="855" spans="1:40" ht="15.75" customHeight="1">
      <c r="A855" s="216"/>
      <c r="B855" s="216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</row>
    <row r="856" spans="1:40" ht="15.75" customHeight="1">
      <c r="A856" s="216"/>
      <c r="B856" s="216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</row>
    <row r="857" spans="1:40" ht="15.75" customHeight="1">
      <c r="A857" s="216"/>
      <c r="B857" s="216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</row>
    <row r="858" spans="1:40" ht="15.75" customHeight="1">
      <c r="A858" s="216"/>
      <c r="B858" s="216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</row>
    <row r="859" spans="1:40" ht="15.75" customHeight="1">
      <c r="A859" s="216"/>
      <c r="B859" s="216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</row>
    <row r="860" spans="1:40" ht="15.75" customHeight="1">
      <c r="A860" s="216"/>
      <c r="B860" s="216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</row>
    <row r="861" spans="1:40" ht="15.75" customHeight="1">
      <c r="A861" s="216"/>
      <c r="B861" s="216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</row>
    <row r="862" spans="1:40" ht="15.75" customHeight="1">
      <c r="A862" s="216"/>
      <c r="B862" s="216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</row>
    <row r="863" spans="1:40" ht="15.75" customHeight="1">
      <c r="A863" s="216"/>
      <c r="B863" s="216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</row>
    <row r="864" spans="1:40" ht="15.75" customHeight="1">
      <c r="A864" s="216"/>
      <c r="B864" s="216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</row>
    <row r="865" spans="1:40" ht="15.75" customHeight="1">
      <c r="A865" s="216"/>
      <c r="B865" s="216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</row>
    <row r="866" spans="1:40" ht="15.75" customHeight="1">
      <c r="A866" s="216"/>
      <c r="B866" s="216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</row>
    <row r="867" spans="1:40" ht="15.75" customHeight="1">
      <c r="A867" s="216"/>
      <c r="B867" s="216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</row>
    <row r="868" spans="1:40" ht="15.75" customHeight="1">
      <c r="A868" s="216"/>
      <c r="B868" s="216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</row>
    <row r="869" spans="1:40" ht="15.75" customHeight="1">
      <c r="A869" s="216"/>
      <c r="B869" s="216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</row>
    <row r="870" spans="1:40" ht="15.75" customHeight="1">
      <c r="A870" s="216"/>
      <c r="B870" s="216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</row>
    <row r="871" spans="1:40" ht="15.75" customHeight="1">
      <c r="A871" s="216"/>
      <c r="B871" s="216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</row>
    <row r="872" spans="1:40" ht="15.75" customHeight="1">
      <c r="A872" s="216"/>
      <c r="B872" s="216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</row>
    <row r="873" spans="1:40" ht="15.75" customHeight="1">
      <c r="A873" s="216"/>
      <c r="B873" s="216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</row>
    <row r="874" spans="1:40" ht="15.75" customHeight="1">
      <c r="A874" s="216"/>
      <c r="B874" s="216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</row>
    <row r="875" spans="1:40" ht="15.75" customHeight="1">
      <c r="A875" s="216"/>
      <c r="B875" s="216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</row>
    <row r="876" spans="1:40" ht="15.75" customHeight="1">
      <c r="A876" s="216"/>
      <c r="B876" s="216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</row>
    <row r="877" spans="1:40" ht="15.75" customHeight="1">
      <c r="A877" s="216"/>
      <c r="B877" s="216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</row>
    <row r="878" spans="1:40" ht="15.75" customHeight="1">
      <c r="A878" s="216"/>
      <c r="B878" s="216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</row>
    <row r="879" spans="1:40" ht="15.75" customHeight="1">
      <c r="A879" s="216"/>
      <c r="B879" s="216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</row>
    <row r="880" spans="1:40" ht="15.75" customHeight="1">
      <c r="A880" s="216"/>
      <c r="B880" s="216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</row>
    <row r="881" spans="1:40" ht="15.75" customHeight="1">
      <c r="A881" s="216"/>
      <c r="B881" s="216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</row>
    <row r="882" spans="1:40" ht="15.75" customHeight="1">
      <c r="A882" s="216"/>
      <c r="B882" s="216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</row>
    <row r="883" spans="1:40" ht="15.75" customHeight="1">
      <c r="A883" s="216"/>
      <c r="B883" s="216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</row>
    <row r="884" spans="1:40" ht="15.75" customHeight="1">
      <c r="A884" s="216"/>
      <c r="B884" s="216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</row>
    <row r="885" spans="1:40" ht="15.75" customHeight="1">
      <c r="A885" s="216"/>
      <c r="B885" s="216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</row>
    <row r="886" spans="1:40" ht="15.75" customHeight="1">
      <c r="A886" s="216"/>
      <c r="B886" s="216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</row>
    <row r="887" spans="1:40" ht="15.75" customHeight="1">
      <c r="A887" s="216"/>
      <c r="B887" s="216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</row>
    <row r="888" spans="1:40" ht="15.75" customHeight="1">
      <c r="A888" s="216"/>
      <c r="B888" s="216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</row>
    <row r="889" spans="1:40" ht="15.75" customHeight="1">
      <c r="A889" s="216"/>
      <c r="B889" s="216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</row>
    <row r="890" spans="1:40" ht="15.75" customHeight="1">
      <c r="A890" s="216"/>
      <c r="B890" s="216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</row>
    <row r="891" spans="1:40" ht="15.75" customHeight="1">
      <c r="A891" s="216"/>
      <c r="B891" s="216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</row>
    <row r="892" spans="1:40" ht="15.75" customHeight="1">
      <c r="A892" s="216"/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</row>
    <row r="893" spans="1:40" ht="15.75" customHeight="1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</row>
    <row r="894" spans="1:40" ht="15.75" customHeight="1">
      <c r="A894" s="216"/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</row>
    <row r="895" spans="1:40" ht="15.75" customHeight="1">
      <c r="A895" s="216"/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</row>
    <row r="896" spans="1:40" ht="15.75" customHeight="1">
      <c r="A896" s="216"/>
      <c r="B896" s="216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</row>
    <row r="897" spans="1:40" ht="15.75" customHeight="1">
      <c r="A897" s="216"/>
      <c r="B897" s="216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</row>
    <row r="898" spans="1:40" ht="15.75" customHeight="1">
      <c r="A898" s="216"/>
      <c r="B898" s="216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</row>
    <row r="899" spans="1:40" ht="15.75" customHeight="1">
      <c r="A899" s="216"/>
      <c r="B899" s="216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</row>
    <row r="900" spans="1:40" ht="15.75" customHeight="1">
      <c r="A900" s="216"/>
      <c r="B900" s="216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</row>
    <row r="901" spans="1:40" ht="15.75" customHeight="1">
      <c r="A901" s="216"/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</row>
    <row r="902" spans="1:40" ht="15.75" customHeight="1">
      <c r="A902" s="216"/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</row>
    <row r="903" spans="1:40" ht="15.75" customHeight="1">
      <c r="A903" s="216"/>
      <c r="B903" s="216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</row>
    <row r="904" spans="1:40" ht="15.75" customHeight="1">
      <c r="A904" s="216"/>
      <c r="B904" s="216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</row>
    <row r="905" spans="1:40" ht="15.75" customHeight="1">
      <c r="A905" s="216"/>
      <c r="B905" s="216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</row>
    <row r="906" spans="1:40" ht="15.75" customHeight="1">
      <c r="A906" s="216"/>
      <c r="B906" s="216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</row>
    <row r="907" spans="1:40" ht="15.75" customHeight="1">
      <c r="A907" s="216"/>
      <c r="B907" s="216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</row>
    <row r="908" spans="1:40" ht="15.75" customHeight="1">
      <c r="A908" s="216"/>
      <c r="B908" s="216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</row>
    <row r="909" spans="1:40" ht="15.75" customHeight="1">
      <c r="A909" s="216"/>
      <c r="B909" s="216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</row>
    <row r="910" spans="1:40" ht="15.75" customHeight="1">
      <c r="A910" s="216"/>
      <c r="B910" s="216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</row>
    <row r="911" spans="1:40" ht="15.75" customHeight="1">
      <c r="A911" s="216"/>
      <c r="B911" s="216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</row>
    <row r="912" spans="1:40" ht="15.75" customHeight="1">
      <c r="A912" s="216"/>
      <c r="B912" s="216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</row>
    <row r="913" spans="1:40" ht="15.75" customHeight="1">
      <c r="A913" s="216"/>
      <c r="B913" s="216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</row>
    <row r="914" spans="1:40" ht="15.75" customHeight="1">
      <c r="A914" s="216"/>
      <c r="B914" s="216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</row>
    <row r="915" spans="1:40" ht="15.75" customHeight="1">
      <c r="A915" s="216"/>
      <c r="B915" s="216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</row>
    <row r="916" spans="1:40" ht="15.75" customHeight="1">
      <c r="A916" s="216"/>
      <c r="B916" s="216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</row>
    <row r="917" spans="1:40" ht="15.75" customHeight="1">
      <c r="A917" s="216"/>
      <c r="B917" s="216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</row>
    <row r="918" spans="1:40" ht="15.75" customHeight="1">
      <c r="A918" s="216"/>
      <c r="B918" s="216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</row>
    <row r="919" spans="1:40" ht="15.75" customHeight="1">
      <c r="A919" s="216"/>
      <c r="B919" s="216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</row>
    <row r="920" spans="1:40" ht="15.75" customHeight="1">
      <c r="A920" s="216"/>
      <c r="B920" s="216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</row>
    <row r="921" spans="1:40" ht="15.75" customHeight="1">
      <c r="A921" s="216"/>
      <c r="B921" s="216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</row>
    <row r="922" spans="1:40" ht="15.75" customHeight="1">
      <c r="A922" s="216"/>
      <c r="B922" s="216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</row>
    <row r="923" spans="1:40" ht="15.75" customHeight="1">
      <c r="A923" s="216"/>
      <c r="B923" s="216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</row>
    <row r="924" spans="1:40" ht="15.75" customHeight="1">
      <c r="A924" s="216"/>
      <c r="B924" s="216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</row>
    <row r="925" spans="1:40" ht="15.75" customHeight="1">
      <c r="A925" s="216"/>
      <c r="B925" s="216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</row>
    <row r="926" spans="1:40" ht="15.75" customHeight="1">
      <c r="A926" s="216"/>
      <c r="B926" s="216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</row>
    <row r="927" spans="1:40" ht="15.75" customHeight="1">
      <c r="A927" s="216"/>
      <c r="B927" s="216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</row>
    <row r="928" spans="1:40" ht="15.75" customHeight="1">
      <c r="A928" s="216"/>
      <c r="B928" s="216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</row>
    <row r="929" spans="1:40" ht="15.75" customHeight="1">
      <c r="A929" s="216"/>
      <c r="B929" s="216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</row>
    <row r="930" spans="1:40" ht="15.75" customHeight="1">
      <c r="A930" s="216"/>
      <c r="B930" s="216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</row>
    <row r="931" spans="1:40" ht="15.75" customHeight="1">
      <c r="A931" s="216"/>
      <c r="B931" s="216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</row>
    <row r="932" spans="1:40" ht="15.75" customHeight="1">
      <c r="A932" s="216"/>
      <c r="B932" s="216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</row>
    <row r="933" spans="1:40" ht="15.75" customHeight="1">
      <c r="A933" s="216"/>
      <c r="B933" s="216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</row>
    <row r="934" spans="1:40" ht="15.75" customHeight="1">
      <c r="A934" s="216"/>
      <c r="B934" s="216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</row>
    <row r="935" spans="1:40" ht="15.75" customHeight="1">
      <c r="A935" s="216"/>
      <c r="B935" s="216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</row>
    <row r="936" spans="1:40" ht="15.75" customHeight="1">
      <c r="A936" s="216"/>
      <c r="B936" s="216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</row>
    <row r="937" spans="1:40" ht="15.75" customHeight="1">
      <c r="A937" s="216"/>
      <c r="B937" s="216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</row>
    <row r="938" spans="1:40" ht="15.75" customHeight="1">
      <c r="A938" s="216"/>
      <c r="B938" s="216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</row>
    <row r="939" spans="1:40" ht="15.75" customHeight="1">
      <c r="A939" s="216"/>
      <c r="B939" s="216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</row>
    <row r="940" spans="1:40" ht="15.75" customHeight="1">
      <c r="A940" s="216"/>
      <c r="B940" s="216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</row>
    <row r="941" spans="1:40" ht="15.75" customHeight="1">
      <c r="A941" s="216"/>
      <c r="B941" s="216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</row>
    <row r="942" spans="1:40" ht="15.75" customHeight="1">
      <c r="A942" s="216"/>
      <c r="B942" s="216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</row>
    <row r="943" spans="1:40" ht="15.75" customHeight="1">
      <c r="A943" s="216"/>
      <c r="B943" s="216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</row>
    <row r="944" spans="1:40" ht="15.75" customHeight="1">
      <c r="A944" s="216"/>
      <c r="B944" s="216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</row>
    <row r="945" spans="1:40" ht="15.75" customHeight="1">
      <c r="A945" s="216"/>
      <c r="B945" s="216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</row>
    <row r="946" spans="1:40" ht="15.75" customHeight="1">
      <c r="A946" s="216"/>
      <c r="B946" s="216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</row>
    <row r="947" spans="1:40" ht="15.75" customHeight="1">
      <c r="A947" s="216"/>
      <c r="B947" s="216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</row>
    <row r="948" spans="1:40" ht="15.75" customHeight="1">
      <c r="A948" s="216"/>
      <c r="B948" s="216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</row>
    <row r="949" spans="1:40" ht="15.75" customHeight="1">
      <c r="A949" s="216"/>
      <c r="B949" s="216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</row>
    <row r="950" spans="1:40" ht="15.75" customHeight="1">
      <c r="A950" s="216"/>
      <c r="B950" s="216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</row>
    <row r="951" spans="1:40" ht="15.75" customHeight="1">
      <c r="A951" s="216"/>
      <c r="B951" s="216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</row>
    <row r="952" spans="1:40" ht="15.75" customHeight="1">
      <c r="A952" s="216"/>
      <c r="B952" s="216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</row>
    <row r="953" spans="1:40" ht="15.75" customHeight="1">
      <c r="A953" s="216"/>
      <c r="B953" s="216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</row>
    <row r="954" spans="1:40" ht="15.75" customHeight="1">
      <c r="A954" s="216"/>
      <c r="B954" s="216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</row>
    <row r="955" spans="1:40" ht="15.75" customHeight="1">
      <c r="A955" s="216"/>
      <c r="B955" s="216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</row>
    <row r="956" spans="1:40" ht="15.75" customHeight="1">
      <c r="A956" s="216"/>
      <c r="B956" s="216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</row>
    <row r="957" spans="1:40" ht="15.75" customHeight="1">
      <c r="A957" s="216"/>
      <c r="B957" s="216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</row>
    <row r="958" spans="1:40" ht="15.75" customHeight="1">
      <c r="A958" s="216"/>
      <c r="B958" s="216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</row>
    <row r="959" spans="1:40" ht="15.75" customHeight="1">
      <c r="A959" s="216"/>
      <c r="B959" s="216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</row>
    <row r="960" spans="1:40" ht="15.75" customHeight="1">
      <c r="A960" s="216"/>
      <c r="B960" s="216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</row>
    <row r="961" spans="1:40" ht="15.75" customHeight="1">
      <c r="A961" s="216"/>
      <c r="B961" s="216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</row>
    <row r="962" spans="1:40" ht="15.75" customHeight="1">
      <c r="A962" s="216"/>
      <c r="B962" s="216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</row>
    <row r="963" spans="1:40" ht="15.75" customHeight="1">
      <c r="A963" s="216"/>
      <c r="B963" s="216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</row>
    <row r="964" spans="1:40" ht="15.75" customHeight="1">
      <c r="A964" s="216"/>
      <c r="B964" s="216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</row>
    <row r="965" spans="1:40" ht="15.75" customHeight="1">
      <c r="A965" s="216"/>
      <c r="B965" s="216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</row>
    <row r="966" spans="1:40" ht="15.75" customHeight="1">
      <c r="A966" s="216"/>
      <c r="B966" s="216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</row>
    <row r="967" spans="1:40" ht="15.75" customHeight="1">
      <c r="A967" s="216"/>
      <c r="B967" s="216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</row>
    <row r="968" spans="1:40" ht="15.75" customHeight="1">
      <c r="A968" s="216"/>
      <c r="B968" s="216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</row>
    <row r="969" spans="1:40" ht="15.75" customHeight="1">
      <c r="A969" s="216"/>
      <c r="B969" s="216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</row>
    <row r="970" spans="1:40" ht="15.75" customHeight="1">
      <c r="A970" s="216"/>
      <c r="B970" s="216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</row>
    <row r="971" spans="1:40" ht="15.75" customHeight="1">
      <c r="A971" s="216"/>
      <c r="B971" s="216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</row>
    <row r="972" spans="1:40" ht="15.75" customHeight="1">
      <c r="A972" s="216"/>
      <c r="B972" s="216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</row>
    <row r="973" spans="1:40" ht="15.75" customHeight="1">
      <c r="A973" s="216"/>
      <c r="B973" s="216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</row>
    <row r="974" spans="1:40" ht="15.75" customHeight="1">
      <c r="A974" s="216"/>
      <c r="B974" s="216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</row>
    <row r="975" spans="1:40" ht="15.75" customHeight="1">
      <c r="A975" s="216"/>
      <c r="B975" s="216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</row>
    <row r="976" spans="1:40" ht="15.75" customHeight="1">
      <c r="A976" s="216"/>
      <c r="B976" s="216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</row>
    <row r="977" spans="1:40" ht="15.75" customHeight="1">
      <c r="A977" s="216"/>
      <c r="B977" s="216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</row>
    <row r="978" spans="1:40" ht="15.75" customHeight="1">
      <c r="A978" s="216"/>
      <c r="B978" s="216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</row>
    <row r="979" spans="1:40" ht="15.75" customHeight="1">
      <c r="A979" s="216"/>
      <c r="B979" s="216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</row>
    <row r="980" spans="1:40" ht="15.75" customHeight="1">
      <c r="A980" s="216"/>
      <c r="B980" s="216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</row>
    <row r="981" spans="1:40" ht="15.75" customHeight="1">
      <c r="A981" s="216"/>
      <c r="B981" s="216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</row>
    <row r="982" spans="1:40" ht="15.75" customHeight="1">
      <c r="A982" s="216"/>
      <c r="B982" s="216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</row>
    <row r="983" spans="1:40" ht="15.75" customHeight="1">
      <c r="A983" s="216"/>
      <c r="B983" s="216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</row>
    <row r="984" spans="1:40" ht="15.75" customHeight="1">
      <c r="A984" s="216"/>
      <c r="B984" s="216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</row>
    <row r="985" spans="1:40" ht="15.75" customHeight="1">
      <c r="A985" s="216"/>
      <c r="B985" s="216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</row>
    <row r="986" spans="1:40" ht="15.75" customHeight="1">
      <c r="A986" s="216"/>
      <c r="B986" s="216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</row>
    <row r="987" spans="1:40" ht="15.75" customHeight="1">
      <c r="A987" s="216"/>
      <c r="B987" s="216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</row>
    <row r="988" spans="1:40" ht="15.75" customHeight="1">
      <c r="A988" s="216"/>
      <c r="B988" s="216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</row>
    <row r="989" spans="1:40" ht="15.75" customHeight="1">
      <c r="A989" s="216"/>
      <c r="B989" s="216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</row>
    <row r="990" spans="1:40" ht="15.75" customHeight="1">
      <c r="A990" s="216"/>
      <c r="B990" s="216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</row>
    <row r="991" spans="1:40" ht="15.75" customHeight="1">
      <c r="A991" s="216"/>
      <c r="B991" s="216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</row>
    <row r="992" spans="1:40" ht="15.75" customHeight="1">
      <c r="A992" s="216"/>
      <c r="B992" s="216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</row>
    <row r="993" spans="1:40" ht="15.75" customHeight="1">
      <c r="A993" s="216"/>
      <c r="B993" s="216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</row>
    <row r="994" spans="1:40" ht="15.75" customHeight="1">
      <c r="A994" s="216"/>
      <c r="B994" s="216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</row>
    <row r="995" spans="1:40" ht="15.75" customHeight="1">
      <c r="A995" s="216"/>
      <c r="B995" s="216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</row>
    <row r="996" spans="1:40" ht="15.75" customHeight="1">
      <c r="A996" s="216"/>
      <c r="B996" s="216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</row>
    <row r="997" spans="1:40" ht="15.75" customHeight="1">
      <c r="A997" s="216"/>
      <c r="B997" s="216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</row>
    <row r="998" spans="1:40" ht="15.75" customHeight="1">
      <c r="A998" s="216"/>
      <c r="B998" s="216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</row>
    <row r="999" spans="1:40" ht="15.75" customHeight="1">
      <c r="A999" s="216"/>
      <c r="B999" s="216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</row>
    <row r="1000" spans="1:40" ht="15.75" customHeight="1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</row>
  </sheetData>
  <mergeCells count="367">
    <mergeCell ref="Z52:Z53"/>
    <mergeCell ref="AA52:AA53"/>
    <mergeCell ref="AC52:AC53"/>
    <mergeCell ref="AD52:AD53"/>
    <mergeCell ref="AE52:AE53"/>
    <mergeCell ref="AF52:AF53"/>
    <mergeCell ref="AG52:AG53"/>
    <mergeCell ref="AH48:AH49"/>
    <mergeCell ref="AI48:AI49"/>
    <mergeCell ref="AJ48:AJ49"/>
    <mergeCell ref="AK48:AK49"/>
    <mergeCell ref="AL48:AL49"/>
    <mergeCell ref="AM48:AM49"/>
    <mergeCell ref="AN48:AN49"/>
    <mergeCell ref="Z48:Z49"/>
    <mergeCell ref="AA48:AA49"/>
    <mergeCell ref="AC48:AC49"/>
    <mergeCell ref="AD48:AD49"/>
    <mergeCell ref="AE48:AE49"/>
    <mergeCell ref="AF48:AF49"/>
    <mergeCell ref="AG48:AG49"/>
    <mergeCell ref="Z46:Z47"/>
    <mergeCell ref="AA46:AA47"/>
    <mergeCell ref="AC46:AC47"/>
    <mergeCell ref="AD46:AD47"/>
    <mergeCell ref="AE46:AE47"/>
    <mergeCell ref="AM46:AM47"/>
    <mergeCell ref="AN46:AN47"/>
    <mergeCell ref="AF46:AF47"/>
    <mergeCell ref="AG46:AG47"/>
    <mergeCell ref="AH46:AH47"/>
    <mergeCell ref="AI46:AI47"/>
    <mergeCell ref="AJ46:AJ47"/>
    <mergeCell ref="AK46:AK47"/>
    <mergeCell ref="AL46:AL47"/>
    <mergeCell ref="AH50:AH51"/>
    <mergeCell ref="AI50:AI51"/>
    <mergeCell ref="AJ50:AJ51"/>
    <mergeCell ref="AK50:AK51"/>
    <mergeCell ref="AL50:AL51"/>
    <mergeCell ref="AM50:AM51"/>
    <mergeCell ref="AN50:AN51"/>
    <mergeCell ref="Z54:Z55"/>
    <mergeCell ref="AA54:AA55"/>
    <mergeCell ref="AC54:AN55"/>
    <mergeCell ref="Z50:Z51"/>
    <mergeCell ref="AA50:AA51"/>
    <mergeCell ref="AC50:AC51"/>
    <mergeCell ref="AD50:AD51"/>
    <mergeCell ref="AE50:AE51"/>
    <mergeCell ref="AF50:AF51"/>
    <mergeCell ref="AG50:AG51"/>
    <mergeCell ref="AH52:AH53"/>
    <mergeCell ref="AI52:AI53"/>
    <mergeCell ref="AJ52:AJ53"/>
    <mergeCell ref="AK52:AK53"/>
    <mergeCell ref="AL52:AL53"/>
    <mergeCell ref="AM52:AM53"/>
    <mergeCell ref="AN52:AN53"/>
    <mergeCell ref="C50:J51"/>
    <mergeCell ref="K50:K51"/>
    <mergeCell ref="C52:J53"/>
    <mergeCell ref="K52:K53"/>
    <mergeCell ref="C54:J55"/>
    <mergeCell ref="C43:J43"/>
    <mergeCell ref="C44:J45"/>
    <mergeCell ref="K44:K45"/>
    <mergeCell ref="C46:J47"/>
    <mergeCell ref="K46:K47"/>
    <mergeCell ref="C48:J49"/>
    <mergeCell ref="K48:K49"/>
    <mergeCell ref="C27:J27"/>
    <mergeCell ref="C28:J29"/>
    <mergeCell ref="K28:K29"/>
    <mergeCell ref="C30:J31"/>
    <mergeCell ref="K30:K31"/>
    <mergeCell ref="C32:J33"/>
    <mergeCell ref="K32:K33"/>
    <mergeCell ref="H41:H42"/>
    <mergeCell ref="I41:I42"/>
    <mergeCell ref="C34:J35"/>
    <mergeCell ref="K34:K35"/>
    <mergeCell ref="C36:J37"/>
    <mergeCell ref="K36:K37"/>
    <mergeCell ref="C38:J39"/>
    <mergeCell ref="F41:F42"/>
    <mergeCell ref="G41:G42"/>
    <mergeCell ref="J41:J42"/>
    <mergeCell ref="K41:K42"/>
    <mergeCell ref="J25:J26"/>
    <mergeCell ref="K25:K26"/>
    <mergeCell ref="C18:J19"/>
    <mergeCell ref="K18:K19"/>
    <mergeCell ref="C20:J21"/>
    <mergeCell ref="K20:K21"/>
    <mergeCell ref="C22:J23"/>
    <mergeCell ref="F25:F26"/>
    <mergeCell ref="G25:G26"/>
    <mergeCell ref="AH20:AH21"/>
    <mergeCell ref="AI20:AI21"/>
    <mergeCell ref="AJ20:AJ21"/>
    <mergeCell ref="AK20:AK21"/>
    <mergeCell ref="AL20:AL21"/>
    <mergeCell ref="AM20:AM21"/>
    <mergeCell ref="AN20:AN21"/>
    <mergeCell ref="Z22:Z23"/>
    <mergeCell ref="AA22:AA23"/>
    <mergeCell ref="AC22:AN23"/>
    <mergeCell ref="Z20:Z21"/>
    <mergeCell ref="AA20:AA21"/>
    <mergeCell ref="AC20:AC21"/>
    <mergeCell ref="AD20:AD21"/>
    <mergeCell ref="AE20:AE21"/>
    <mergeCell ref="AF20:AF21"/>
    <mergeCell ref="AG20:AG21"/>
    <mergeCell ref="AH18:AH19"/>
    <mergeCell ref="AI18:AI19"/>
    <mergeCell ref="AJ18:AJ19"/>
    <mergeCell ref="AK18:AK19"/>
    <mergeCell ref="AL18:AL19"/>
    <mergeCell ref="AM18:AM19"/>
    <mergeCell ref="AN18:AN19"/>
    <mergeCell ref="Z18:Z19"/>
    <mergeCell ref="AA18:AA19"/>
    <mergeCell ref="AC18:AC19"/>
    <mergeCell ref="AD18:AD19"/>
    <mergeCell ref="AE18:AE19"/>
    <mergeCell ref="AF18:AF19"/>
    <mergeCell ref="AG18:AG19"/>
    <mergeCell ref="Z16:Z17"/>
    <mergeCell ref="AA16:AA17"/>
    <mergeCell ref="AC16:AC17"/>
    <mergeCell ref="AD16:AD17"/>
    <mergeCell ref="AE16:AE17"/>
    <mergeCell ref="AF16:AF17"/>
    <mergeCell ref="AG16:AG17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B48:B49"/>
    <mergeCell ref="B50:B51"/>
    <mergeCell ref="B16:B17"/>
    <mergeCell ref="B18:B19"/>
    <mergeCell ref="A25:A39"/>
    <mergeCell ref="B25:B26"/>
    <mergeCell ref="B28:B29"/>
    <mergeCell ref="B30:B31"/>
    <mergeCell ref="A41:A55"/>
    <mergeCell ref="B52:B53"/>
    <mergeCell ref="B34:B35"/>
    <mergeCell ref="B36:B37"/>
    <mergeCell ref="B32:B33"/>
    <mergeCell ref="B41:B42"/>
    <mergeCell ref="C41:C42"/>
    <mergeCell ref="D41:D42"/>
    <mergeCell ref="E41:E42"/>
    <mergeCell ref="B44:B45"/>
    <mergeCell ref="B46:B47"/>
    <mergeCell ref="B12:B13"/>
    <mergeCell ref="B14:B15"/>
    <mergeCell ref="B20:B21"/>
    <mergeCell ref="C25:C26"/>
    <mergeCell ref="D25:D26"/>
    <mergeCell ref="E25:E26"/>
    <mergeCell ref="A1:A7"/>
    <mergeCell ref="B4:B6"/>
    <mergeCell ref="A9:A23"/>
    <mergeCell ref="B9:B10"/>
    <mergeCell ref="C9:C10"/>
    <mergeCell ref="D9:D10"/>
    <mergeCell ref="E9:E10"/>
    <mergeCell ref="B3:X3"/>
    <mergeCell ref="B1:X2"/>
    <mergeCell ref="C11:J11"/>
    <mergeCell ref="C12:J13"/>
    <mergeCell ref="K12:K13"/>
    <mergeCell ref="C14:J15"/>
    <mergeCell ref="K14:K15"/>
    <mergeCell ref="C16:J17"/>
    <mergeCell ref="K16:K17"/>
    <mergeCell ref="H25:H26"/>
    <mergeCell ref="I25:I26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G44:AG45"/>
    <mergeCell ref="AH44:AH45"/>
    <mergeCell ref="AI44:AI45"/>
    <mergeCell ref="AJ44:AJ45"/>
    <mergeCell ref="AK44:AK45"/>
    <mergeCell ref="AL44:AL45"/>
    <mergeCell ref="AM44:AM45"/>
    <mergeCell ref="AN44:AN45"/>
    <mergeCell ref="Z41:Z42"/>
    <mergeCell ref="Z44:Z45"/>
    <mergeCell ref="AA44:AA45"/>
    <mergeCell ref="AC44:AC45"/>
    <mergeCell ref="AD44:AD45"/>
    <mergeCell ref="AE44:AE45"/>
    <mergeCell ref="AF44:AF45"/>
    <mergeCell ref="AH32:AH33"/>
    <mergeCell ref="AI32:AI33"/>
    <mergeCell ref="AJ32:AJ33"/>
    <mergeCell ref="AK32:AK33"/>
    <mergeCell ref="AL32:AL33"/>
    <mergeCell ref="AM32:AM33"/>
    <mergeCell ref="AN32:AN33"/>
    <mergeCell ref="Z32:Z33"/>
    <mergeCell ref="AA32:AA33"/>
    <mergeCell ref="AC32:AC33"/>
    <mergeCell ref="AD32:AD33"/>
    <mergeCell ref="AE32:AE33"/>
    <mergeCell ref="AF32:AF33"/>
    <mergeCell ref="AG32:AG33"/>
    <mergeCell ref="AM41:AM42"/>
    <mergeCell ref="AN41:AN42"/>
    <mergeCell ref="Z38:Z39"/>
    <mergeCell ref="AA38:AA39"/>
    <mergeCell ref="AC38:AN39"/>
    <mergeCell ref="AA41:AA42"/>
    <mergeCell ref="AC41:AC42"/>
    <mergeCell ref="AD41:AD42"/>
    <mergeCell ref="AC43:AN43"/>
    <mergeCell ref="AE41:AE42"/>
    <mergeCell ref="AF41:AF42"/>
    <mergeCell ref="AG41:AG42"/>
    <mergeCell ref="AH41:AH42"/>
    <mergeCell ref="AI41:AI42"/>
    <mergeCell ref="AJ41:AJ42"/>
    <mergeCell ref="AK41:AK42"/>
    <mergeCell ref="AL41:AL42"/>
    <mergeCell ref="AH36:AH37"/>
    <mergeCell ref="AI36:AI37"/>
    <mergeCell ref="AJ36:AJ37"/>
    <mergeCell ref="AK36:AK37"/>
    <mergeCell ref="AL36:AL37"/>
    <mergeCell ref="AM36:AM37"/>
    <mergeCell ref="AN36:AN37"/>
    <mergeCell ref="Z36:Z37"/>
    <mergeCell ref="AA36:AA37"/>
    <mergeCell ref="AC36:AC37"/>
    <mergeCell ref="AD36:AD37"/>
    <mergeCell ref="AE36:AE37"/>
    <mergeCell ref="AF36:AF37"/>
    <mergeCell ref="AG36:AG37"/>
    <mergeCell ref="AH30:AH31"/>
    <mergeCell ref="AI30:AI31"/>
    <mergeCell ref="AJ30:AJ31"/>
    <mergeCell ref="AK30:AK31"/>
    <mergeCell ref="AL30:AL31"/>
    <mergeCell ref="AM30:AM31"/>
    <mergeCell ref="AN30:AN31"/>
    <mergeCell ref="Z30:Z31"/>
    <mergeCell ref="AA30:AA31"/>
    <mergeCell ref="AC30:AC31"/>
    <mergeCell ref="AD30:AD31"/>
    <mergeCell ref="AE30:AE31"/>
    <mergeCell ref="AF30:AF31"/>
    <mergeCell ref="AG30:AG31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C28:AC29"/>
    <mergeCell ref="AD28:AD29"/>
    <mergeCell ref="AE28:AE29"/>
    <mergeCell ref="AF28:AF29"/>
    <mergeCell ref="AG28:AG29"/>
    <mergeCell ref="AH25:AH26"/>
    <mergeCell ref="AI25:AI26"/>
    <mergeCell ref="AJ25:AJ26"/>
    <mergeCell ref="AK25:AK26"/>
    <mergeCell ref="AL25:AL26"/>
    <mergeCell ref="AM25:AM26"/>
    <mergeCell ref="AN25:AN26"/>
    <mergeCell ref="AC27:AN27"/>
    <mergeCell ref="Z25:Z26"/>
    <mergeCell ref="AA25:AA26"/>
    <mergeCell ref="AC25:AC26"/>
    <mergeCell ref="AD25:AD26"/>
    <mergeCell ref="AE25:AE26"/>
    <mergeCell ref="AF25:AF26"/>
    <mergeCell ref="AG25:AG26"/>
    <mergeCell ref="AH34:AH35"/>
    <mergeCell ref="AI34:AI35"/>
    <mergeCell ref="AJ34:AJ35"/>
    <mergeCell ref="AK34:AK35"/>
    <mergeCell ref="AL34:AL35"/>
    <mergeCell ref="AM34:AM35"/>
    <mergeCell ref="AN34:AN35"/>
    <mergeCell ref="Z34:Z35"/>
    <mergeCell ref="AA34:AA35"/>
    <mergeCell ref="AC34:AC35"/>
    <mergeCell ref="AD34:AD35"/>
    <mergeCell ref="AE34:AE35"/>
    <mergeCell ref="AF34:AF35"/>
    <mergeCell ref="AG34:AG35"/>
  </mergeCells>
  <pageMargins left="0.7" right="0.7" top="0.75" bottom="0.75" header="0" footer="0"/>
  <pageSetup orientation="landscape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7" customWidth="1"/>
    <col min="2" max="2" width="29.42578125" customWidth="1"/>
    <col min="3" max="3" width="20.85546875" customWidth="1"/>
    <col min="4" max="4" width="19.5703125" customWidth="1"/>
    <col min="5" max="5" width="26.28515625" customWidth="1"/>
    <col min="6" max="6" width="23.85546875" customWidth="1"/>
    <col min="7" max="7" width="16" customWidth="1"/>
    <col min="8" max="8" width="12.85546875" customWidth="1"/>
    <col min="9" max="9" width="23.42578125" customWidth="1"/>
    <col min="10" max="10" width="12.7109375" customWidth="1"/>
    <col min="11" max="11" width="21.42578125" customWidth="1"/>
    <col min="12" max="12" width="9" customWidth="1"/>
    <col min="13" max="24" width="9.5703125" customWidth="1"/>
    <col min="25" max="25" width="13.28515625" customWidth="1"/>
    <col min="26" max="26" width="14.140625" customWidth="1"/>
    <col min="27" max="27" width="11.5703125" customWidth="1"/>
    <col min="28" max="28" width="1.140625" customWidth="1"/>
    <col min="29" max="36" width="26.42578125" customWidth="1"/>
    <col min="37" max="37" width="28.5703125" customWidth="1"/>
    <col min="38" max="40" width="26.42578125" customWidth="1"/>
  </cols>
  <sheetData>
    <row r="1" spans="1:40" ht="18" customHeight="1">
      <c r="A1" s="823"/>
      <c r="B1" s="859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962" t="s">
        <v>353</v>
      </c>
      <c r="Z1" s="748"/>
      <c r="AA1" s="749"/>
      <c r="AB1" s="512"/>
      <c r="AC1" s="963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964" t="s">
        <v>353</v>
      </c>
      <c r="AN1" s="749"/>
    </row>
    <row r="2" spans="1:40" ht="25.5" customHeight="1">
      <c r="A2" s="687"/>
      <c r="B2" s="707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986" t="s">
        <v>355</v>
      </c>
      <c r="Z2" s="748"/>
      <c r="AA2" s="749"/>
      <c r="AB2" s="512"/>
      <c r="AC2" s="706"/>
      <c r="AD2" s="690"/>
      <c r="AE2" s="690"/>
      <c r="AF2" s="690"/>
      <c r="AG2" s="690"/>
      <c r="AH2" s="690"/>
      <c r="AI2" s="690"/>
      <c r="AJ2" s="690"/>
      <c r="AK2" s="690"/>
      <c r="AL2" s="679"/>
      <c r="AM2" s="987" t="s">
        <v>355</v>
      </c>
      <c r="AN2" s="749"/>
    </row>
    <row r="3" spans="1:40" ht="24" customHeight="1">
      <c r="A3" s="687"/>
      <c r="B3" s="984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879"/>
      <c r="Z3" s="748"/>
      <c r="AA3" s="749"/>
      <c r="AB3" s="512"/>
      <c r="AC3" s="706"/>
      <c r="AD3" s="690"/>
      <c r="AE3" s="690"/>
      <c r="AF3" s="690"/>
      <c r="AG3" s="690"/>
      <c r="AH3" s="690"/>
      <c r="AI3" s="690"/>
      <c r="AJ3" s="690"/>
      <c r="AK3" s="690"/>
      <c r="AL3" s="679"/>
      <c r="AM3" s="942"/>
      <c r="AN3" s="784"/>
    </row>
    <row r="4" spans="1:40" ht="24" customHeight="1">
      <c r="A4" s="687"/>
      <c r="B4" s="855" t="s">
        <v>357</v>
      </c>
      <c r="C4" s="1037" t="s">
        <v>976</v>
      </c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  <c r="W4" s="783"/>
      <c r="X4" s="784"/>
      <c r="Y4" s="860" t="s">
        <v>359</v>
      </c>
      <c r="Z4" s="749"/>
      <c r="AA4" s="619">
        <v>3.6799999999999999E-2</v>
      </c>
      <c r="AB4" s="515"/>
      <c r="AC4" s="706"/>
      <c r="AD4" s="690"/>
      <c r="AE4" s="690"/>
      <c r="AF4" s="690"/>
      <c r="AG4" s="690"/>
      <c r="AH4" s="690"/>
      <c r="AI4" s="690"/>
      <c r="AJ4" s="690"/>
      <c r="AK4" s="690"/>
      <c r="AL4" s="679"/>
      <c r="AM4" s="706"/>
      <c r="AN4" s="679"/>
    </row>
    <row r="5" spans="1:40" ht="23.25" customHeight="1">
      <c r="A5" s="687"/>
      <c r="B5" s="687"/>
      <c r="C5" s="706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861" t="s">
        <v>360</v>
      </c>
      <c r="Z5" s="749"/>
      <c r="AA5" s="517">
        <f>+AA9+AA25+AA41+AA57</f>
        <v>0</v>
      </c>
      <c r="AB5" s="515"/>
      <c r="AC5" s="706"/>
      <c r="AD5" s="690"/>
      <c r="AE5" s="690"/>
      <c r="AF5" s="690"/>
      <c r="AG5" s="690"/>
      <c r="AH5" s="690"/>
      <c r="AI5" s="690"/>
      <c r="AJ5" s="690"/>
      <c r="AK5" s="690"/>
      <c r="AL5" s="679"/>
      <c r="AM5" s="706"/>
      <c r="AN5" s="679"/>
    </row>
    <row r="6" spans="1:40" ht="23.25" customHeight="1">
      <c r="A6" s="687"/>
      <c r="B6" s="688"/>
      <c r="C6" s="707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862" t="s">
        <v>361</v>
      </c>
      <c r="Z6" s="749"/>
      <c r="AA6" s="518">
        <f>+AA5*AA4</f>
        <v>0</v>
      </c>
      <c r="AB6" s="515"/>
      <c r="AC6" s="707"/>
      <c r="AD6" s="691"/>
      <c r="AE6" s="691"/>
      <c r="AF6" s="691"/>
      <c r="AG6" s="691"/>
      <c r="AH6" s="691"/>
      <c r="AI6" s="691"/>
      <c r="AJ6" s="691"/>
      <c r="AK6" s="691"/>
      <c r="AL6" s="680"/>
      <c r="AM6" s="707"/>
      <c r="AN6" s="680"/>
    </row>
    <row r="7" spans="1:40" ht="25.5" customHeight="1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515"/>
      <c r="AC7" s="519"/>
      <c r="AD7" s="520"/>
      <c r="AE7" s="520"/>
      <c r="AF7" s="520"/>
      <c r="AG7" s="520"/>
      <c r="AH7" s="520"/>
      <c r="AI7" s="520"/>
      <c r="AJ7" s="520"/>
      <c r="AK7" s="520"/>
      <c r="AL7" s="520"/>
      <c r="AM7" s="550"/>
      <c r="AN7" s="551"/>
    </row>
    <row r="8" spans="1:40" ht="45" customHeight="1">
      <c r="A8" s="552" t="s">
        <v>10</v>
      </c>
      <c r="B8" s="316" t="s">
        <v>11</v>
      </c>
      <c r="C8" s="316" t="s">
        <v>12</v>
      </c>
      <c r="D8" s="316" t="s">
        <v>13</v>
      </c>
      <c r="E8" s="316" t="s">
        <v>14</v>
      </c>
      <c r="F8" s="316" t="s">
        <v>15</v>
      </c>
      <c r="G8" s="316" t="s">
        <v>16</v>
      </c>
      <c r="H8" s="552" t="s">
        <v>17</v>
      </c>
      <c r="I8" s="552" t="s">
        <v>18</v>
      </c>
      <c r="J8" s="316" t="s">
        <v>19</v>
      </c>
      <c r="K8" s="316" t="s">
        <v>20</v>
      </c>
      <c r="L8" s="552" t="s">
        <v>48</v>
      </c>
      <c r="M8" s="552" t="s">
        <v>49</v>
      </c>
      <c r="N8" s="552" t="s">
        <v>50</v>
      </c>
      <c r="O8" s="552" t="s">
        <v>51</v>
      </c>
      <c r="P8" s="552" t="s">
        <v>52</v>
      </c>
      <c r="Q8" s="552" t="s">
        <v>53</v>
      </c>
      <c r="R8" s="552" t="s">
        <v>54</v>
      </c>
      <c r="S8" s="552" t="s">
        <v>55</v>
      </c>
      <c r="T8" s="552" t="s">
        <v>56</v>
      </c>
      <c r="U8" s="552" t="s">
        <v>57</v>
      </c>
      <c r="V8" s="552" t="s">
        <v>58</v>
      </c>
      <c r="W8" s="552" t="s">
        <v>59</v>
      </c>
      <c r="X8" s="552" t="s">
        <v>60</v>
      </c>
      <c r="Y8" s="552" t="s">
        <v>61</v>
      </c>
      <c r="Z8" s="317" t="s">
        <v>365</v>
      </c>
      <c r="AA8" s="316" t="s">
        <v>366</v>
      </c>
      <c r="AB8" s="515"/>
      <c r="AC8" s="318" t="s">
        <v>65</v>
      </c>
      <c r="AD8" s="318" t="s">
        <v>66</v>
      </c>
      <c r="AE8" s="318" t="s">
        <v>67</v>
      </c>
      <c r="AF8" s="318" t="s">
        <v>68</v>
      </c>
      <c r="AG8" s="318" t="s">
        <v>69</v>
      </c>
      <c r="AH8" s="318" t="s">
        <v>70</v>
      </c>
      <c r="AI8" s="318" t="s">
        <v>71</v>
      </c>
      <c r="AJ8" s="318" t="s">
        <v>72</v>
      </c>
      <c r="AK8" s="318" t="s">
        <v>73</v>
      </c>
      <c r="AL8" s="318" t="s">
        <v>74</v>
      </c>
      <c r="AM8" s="318" t="s">
        <v>75</v>
      </c>
      <c r="AN8" s="318" t="s">
        <v>367</v>
      </c>
    </row>
    <row r="9" spans="1:40" ht="54" customHeight="1">
      <c r="A9" s="856" t="s">
        <v>977</v>
      </c>
      <c r="B9" s="694" t="s">
        <v>645</v>
      </c>
      <c r="C9" s="980" t="s">
        <v>800</v>
      </c>
      <c r="D9" s="980" t="s">
        <v>801</v>
      </c>
      <c r="E9" s="980" t="s">
        <v>443</v>
      </c>
      <c r="F9" s="980" t="s">
        <v>416</v>
      </c>
      <c r="G9" s="686" t="s">
        <v>978</v>
      </c>
      <c r="H9" s="694">
        <v>1</v>
      </c>
      <c r="I9" s="686" t="s">
        <v>979</v>
      </c>
      <c r="J9" s="686" t="s">
        <v>455</v>
      </c>
      <c r="K9" s="686" t="s">
        <v>980</v>
      </c>
      <c r="L9" s="553" t="s">
        <v>44</v>
      </c>
      <c r="M9" s="554">
        <f t="shared" ref="M9:X9" si="0">+M22</f>
        <v>0.11633333333333333</v>
      </c>
      <c r="N9" s="554">
        <f t="shared" si="0"/>
        <v>0.11633333333333333</v>
      </c>
      <c r="O9" s="554">
        <f t="shared" si="0"/>
        <v>0.11633333333333333</v>
      </c>
      <c r="P9" s="554">
        <f t="shared" si="0"/>
        <v>0.11633333333333333</v>
      </c>
      <c r="Q9" s="554">
        <f t="shared" si="0"/>
        <v>0.11633333333333333</v>
      </c>
      <c r="R9" s="554">
        <f t="shared" si="0"/>
        <v>5.9761904761904766E-2</v>
      </c>
      <c r="S9" s="554">
        <f t="shared" si="0"/>
        <v>5.9761904761904766E-2</v>
      </c>
      <c r="T9" s="554">
        <f t="shared" si="0"/>
        <v>5.9761904761904766E-2</v>
      </c>
      <c r="U9" s="554">
        <f t="shared" si="0"/>
        <v>5.9761904761904766E-2</v>
      </c>
      <c r="V9" s="554">
        <f t="shared" si="0"/>
        <v>5.9761904761904766E-2</v>
      </c>
      <c r="W9" s="554">
        <f t="shared" si="0"/>
        <v>5.9761904761904766E-2</v>
      </c>
      <c r="X9" s="554">
        <f t="shared" si="0"/>
        <v>5.9761904761904766E-2</v>
      </c>
      <c r="Y9" s="483">
        <f t="shared" ref="Y9:Y10" si="1">SUM(M9:X9)</f>
        <v>1.0000000000000002</v>
      </c>
      <c r="Z9" s="973">
        <v>0.35</v>
      </c>
      <c r="AA9" s="983">
        <f>IF(OR(Y10=0,Z9=0),0,(Y10/Y9*Z9))</f>
        <v>0</v>
      </c>
      <c r="AB9" s="515"/>
      <c r="AC9" s="686"/>
      <c r="AD9" s="686"/>
      <c r="AE9" s="686"/>
      <c r="AF9" s="686"/>
      <c r="AG9" s="686"/>
      <c r="AH9" s="686"/>
      <c r="AI9" s="686"/>
      <c r="AJ9" s="686"/>
      <c r="AK9" s="686"/>
      <c r="AL9" s="686"/>
      <c r="AM9" s="686"/>
      <c r="AN9" s="686"/>
    </row>
    <row r="10" spans="1:40" ht="54" customHeight="1">
      <c r="A10" s="687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555" t="s">
        <v>377</v>
      </c>
      <c r="M10" s="556">
        <f t="shared" ref="M10:X10" si="2">+M23</f>
        <v>0</v>
      </c>
      <c r="N10" s="556">
        <f t="shared" si="2"/>
        <v>0</v>
      </c>
      <c r="O10" s="556">
        <f t="shared" si="2"/>
        <v>0</v>
      </c>
      <c r="P10" s="556">
        <f t="shared" si="2"/>
        <v>0</v>
      </c>
      <c r="Q10" s="556">
        <f t="shared" si="2"/>
        <v>0</v>
      </c>
      <c r="R10" s="556">
        <f t="shared" si="2"/>
        <v>0</v>
      </c>
      <c r="S10" s="556">
        <f t="shared" si="2"/>
        <v>0</v>
      </c>
      <c r="T10" s="556">
        <f t="shared" si="2"/>
        <v>0</v>
      </c>
      <c r="U10" s="556">
        <f t="shared" si="2"/>
        <v>0</v>
      </c>
      <c r="V10" s="556">
        <f t="shared" si="2"/>
        <v>0</v>
      </c>
      <c r="W10" s="556">
        <f t="shared" si="2"/>
        <v>0</v>
      </c>
      <c r="X10" s="556">
        <f t="shared" si="2"/>
        <v>0</v>
      </c>
      <c r="Y10" s="557">
        <f t="shared" si="1"/>
        <v>0</v>
      </c>
      <c r="Z10" s="688"/>
      <c r="AA10" s="688"/>
      <c r="AB10" s="515"/>
      <c r="AC10" s="688"/>
      <c r="AD10" s="688"/>
      <c r="AE10" s="688"/>
      <c r="AF10" s="688"/>
      <c r="AG10" s="688"/>
      <c r="AH10" s="688"/>
      <c r="AI10" s="688"/>
      <c r="AJ10" s="688"/>
      <c r="AK10" s="688"/>
      <c r="AL10" s="688"/>
      <c r="AM10" s="688"/>
      <c r="AN10" s="688"/>
    </row>
    <row r="11" spans="1:40" ht="18" customHeight="1">
      <c r="A11" s="687"/>
      <c r="B11" s="558"/>
      <c r="C11" s="976" t="s">
        <v>378</v>
      </c>
      <c r="D11" s="748"/>
      <c r="E11" s="748"/>
      <c r="F11" s="748"/>
      <c r="G11" s="748"/>
      <c r="H11" s="748"/>
      <c r="I11" s="748"/>
      <c r="J11" s="958"/>
      <c r="K11" s="548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60" t="s">
        <v>379</v>
      </c>
      <c r="AA11" s="561"/>
      <c r="AB11" s="515"/>
      <c r="AC11" s="877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9"/>
    </row>
    <row r="12" spans="1:40" ht="18" customHeight="1">
      <c r="A12" s="687"/>
      <c r="B12" s="694" t="s">
        <v>645</v>
      </c>
      <c r="C12" s="977" t="s">
        <v>981</v>
      </c>
      <c r="D12" s="783"/>
      <c r="E12" s="783"/>
      <c r="F12" s="783"/>
      <c r="G12" s="783"/>
      <c r="H12" s="783"/>
      <c r="I12" s="783"/>
      <c r="J12" s="784"/>
      <c r="K12" s="686" t="s">
        <v>982</v>
      </c>
      <c r="L12" s="553" t="s">
        <v>44</v>
      </c>
      <c r="M12" s="554">
        <v>0.12</v>
      </c>
      <c r="N12" s="554">
        <v>0.12</v>
      </c>
      <c r="O12" s="554">
        <v>0.12</v>
      </c>
      <c r="P12" s="554">
        <v>0.12</v>
      </c>
      <c r="Q12" s="554">
        <v>0.12</v>
      </c>
      <c r="R12" s="554">
        <v>5.7142857142857141E-2</v>
      </c>
      <c r="S12" s="554">
        <v>5.7142857142857141E-2</v>
      </c>
      <c r="T12" s="554">
        <v>5.7142857142857141E-2</v>
      </c>
      <c r="U12" s="554">
        <v>5.7142857142857141E-2</v>
      </c>
      <c r="V12" s="554">
        <v>5.7142857142857141E-2</v>
      </c>
      <c r="W12" s="554">
        <v>5.7142857142857141E-2</v>
      </c>
      <c r="X12" s="554">
        <v>5.7142857142857141E-2</v>
      </c>
      <c r="Y12" s="483">
        <f t="shared" ref="Y12:Y23" si="3">SUM(M12:X12)</f>
        <v>1</v>
      </c>
      <c r="Z12" s="973">
        <v>0.4</v>
      </c>
      <c r="AA12" s="972">
        <f>IF(OR(Y13=0,Z12=0),0,(Y13/Y12*Z12))</f>
        <v>0</v>
      </c>
      <c r="AB12" s="515"/>
      <c r="AC12" s="686"/>
      <c r="AD12" s="686"/>
      <c r="AE12" s="686"/>
      <c r="AF12" s="686"/>
      <c r="AG12" s="686"/>
      <c r="AH12" s="686"/>
      <c r="AI12" s="686"/>
      <c r="AJ12" s="686"/>
      <c r="AK12" s="686"/>
      <c r="AL12" s="686"/>
      <c r="AM12" s="686"/>
      <c r="AN12" s="686"/>
    </row>
    <row r="13" spans="1:40" ht="18" customHeight="1">
      <c r="A13" s="687"/>
      <c r="B13" s="688"/>
      <c r="C13" s="707"/>
      <c r="D13" s="691"/>
      <c r="E13" s="691"/>
      <c r="F13" s="691"/>
      <c r="G13" s="691"/>
      <c r="H13" s="691"/>
      <c r="I13" s="691"/>
      <c r="J13" s="680"/>
      <c r="K13" s="688"/>
      <c r="L13" s="562" t="s">
        <v>377</v>
      </c>
      <c r="M13" s="563"/>
      <c r="N13" s="563"/>
      <c r="O13" s="563"/>
      <c r="P13" s="563"/>
      <c r="Q13" s="563"/>
      <c r="R13" s="563"/>
      <c r="S13" s="563"/>
      <c r="T13" s="563"/>
      <c r="U13" s="563"/>
      <c r="V13" s="563"/>
      <c r="W13" s="563"/>
      <c r="X13" s="563"/>
      <c r="Y13" s="557">
        <f t="shared" si="3"/>
        <v>0</v>
      </c>
      <c r="Z13" s="688"/>
      <c r="AA13" s="688"/>
      <c r="AB13" s="515"/>
      <c r="AC13" s="688"/>
      <c r="AD13" s="688"/>
      <c r="AE13" s="688"/>
      <c r="AF13" s="688"/>
      <c r="AG13" s="688"/>
      <c r="AH13" s="688"/>
      <c r="AI13" s="688"/>
      <c r="AJ13" s="688"/>
      <c r="AK13" s="688"/>
      <c r="AL13" s="688"/>
      <c r="AM13" s="688"/>
      <c r="AN13" s="688"/>
    </row>
    <row r="14" spans="1:40" ht="18" customHeight="1">
      <c r="A14" s="687"/>
      <c r="B14" s="694" t="s">
        <v>645</v>
      </c>
      <c r="C14" s="978" t="s">
        <v>983</v>
      </c>
      <c r="D14" s="783"/>
      <c r="E14" s="783"/>
      <c r="F14" s="783"/>
      <c r="G14" s="783"/>
      <c r="H14" s="783"/>
      <c r="I14" s="783"/>
      <c r="J14" s="784"/>
      <c r="K14" s="686" t="s">
        <v>982</v>
      </c>
      <c r="L14" s="553" t="s">
        <v>44</v>
      </c>
      <c r="M14" s="554">
        <v>0.12</v>
      </c>
      <c r="N14" s="554">
        <v>0.12</v>
      </c>
      <c r="O14" s="554">
        <v>0.12</v>
      </c>
      <c r="P14" s="554">
        <v>0.12</v>
      </c>
      <c r="Q14" s="554">
        <v>0.12</v>
      </c>
      <c r="R14" s="554">
        <v>5.7142857142857141E-2</v>
      </c>
      <c r="S14" s="554">
        <v>5.7142857142857141E-2</v>
      </c>
      <c r="T14" s="554">
        <v>5.7142857142857141E-2</v>
      </c>
      <c r="U14" s="554">
        <v>5.7142857142857141E-2</v>
      </c>
      <c r="V14" s="554">
        <v>5.7142857142857141E-2</v>
      </c>
      <c r="W14" s="554">
        <v>5.7142857142857141E-2</v>
      </c>
      <c r="X14" s="554">
        <v>5.7142857142857141E-2</v>
      </c>
      <c r="Y14" s="483">
        <f t="shared" si="3"/>
        <v>1</v>
      </c>
      <c r="Z14" s="973">
        <v>0.4</v>
      </c>
      <c r="AA14" s="972">
        <f>IF(OR(Y15=0,Z14=0),0,(Y15/Y14*Z14))</f>
        <v>0</v>
      </c>
      <c r="AB14" s="515"/>
      <c r="AC14" s="686"/>
      <c r="AD14" s="686"/>
      <c r="AE14" s="686"/>
      <c r="AF14" s="686"/>
      <c r="AG14" s="686"/>
      <c r="AH14" s="686"/>
      <c r="AI14" s="686"/>
      <c r="AJ14" s="686"/>
      <c r="AK14" s="686"/>
      <c r="AL14" s="686"/>
      <c r="AM14" s="686"/>
      <c r="AN14" s="686"/>
    </row>
    <row r="15" spans="1:40" ht="18" customHeight="1">
      <c r="A15" s="687"/>
      <c r="B15" s="688"/>
      <c r="C15" s="707"/>
      <c r="D15" s="691"/>
      <c r="E15" s="691"/>
      <c r="F15" s="691"/>
      <c r="G15" s="691"/>
      <c r="H15" s="691"/>
      <c r="I15" s="691"/>
      <c r="J15" s="680"/>
      <c r="K15" s="688"/>
      <c r="L15" s="562" t="s">
        <v>377</v>
      </c>
      <c r="M15" s="563"/>
      <c r="N15" s="563"/>
      <c r="O15" s="563"/>
      <c r="P15" s="563"/>
      <c r="Q15" s="563"/>
      <c r="R15" s="563"/>
      <c r="S15" s="563"/>
      <c r="T15" s="563"/>
      <c r="U15" s="563"/>
      <c r="V15" s="563"/>
      <c r="W15" s="563"/>
      <c r="X15" s="563"/>
      <c r="Y15" s="557">
        <f t="shared" si="3"/>
        <v>0</v>
      </c>
      <c r="Z15" s="688"/>
      <c r="AA15" s="688"/>
      <c r="AB15" s="515"/>
      <c r="AC15" s="688"/>
      <c r="AD15" s="688"/>
      <c r="AE15" s="688"/>
      <c r="AF15" s="688"/>
      <c r="AG15" s="688"/>
      <c r="AH15" s="688"/>
      <c r="AI15" s="688"/>
      <c r="AJ15" s="688"/>
      <c r="AK15" s="688"/>
      <c r="AL15" s="688"/>
      <c r="AM15" s="688"/>
      <c r="AN15" s="688"/>
    </row>
    <row r="16" spans="1:40" ht="18" customHeight="1">
      <c r="A16" s="687"/>
      <c r="B16" s="694" t="s">
        <v>645</v>
      </c>
      <c r="C16" s="978" t="s">
        <v>984</v>
      </c>
      <c r="D16" s="783"/>
      <c r="E16" s="783"/>
      <c r="F16" s="783"/>
      <c r="G16" s="783"/>
      <c r="H16" s="783"/>
      <c r="I16" s="783"/>
      <c r="J16" s="784"/>
      <c r="K16" s="686" t="s">
        <v>982</v>
      </c>
      <c r="L16" s="553" t="s">
        <v>44</v>
      </c>
      <c r="M16" s="554">
        <v>0.12</v>
      </c>
      <c r="N16" s="554">
        <v>0.12</v>
      </c>
      <c r="O16" s="554">
        <v>0.12</v>
      </c>
      <c r="P16" s="554">
        <v>0.12</v>
      </c>
      <c r="Q16" s="554">
        <v>0.12</v>
      </c>
      <c r="R16" s="554">
        <v>5.7142857142857141E-2</v>
      </c>
      <c r="S16" s="554">
        <v>5.7142857142857141E-2</v>
      </c>
      <c r="T16" s="554">
        <v>5.7142857142857141E-2</v>
      </c>
      <c r="U16" s="554">
        <v>5.7142857142857141E-2</v>
      </c>
      <c r="V16" s="554">
        <v>5.7142857142857141E-2</v>
      </c>
      <c r="W16" s="554">
        <v>5.7142857142857141E-2</v>
      </c>
      <c r="X16" s="554">
        <v>5.7142857142857141E-2</v>
      </c>
      <c r="Y16" s="483">
        <f t="shared" si="3"/>
        <v>1</v>
      </c>
      <c r="Z16" s="973">
        <v>0.1</v>
      </c>
      <c r="AA16" s="972">
        <f>IF(OR(Y17=0,Z16=0),0,(Y17/Y16*Z16))</f>
        <v>0</v>
      </c>
      <c r="AB16" s="515"/>
      <c r="AC16" s="686"/>
      <c r="AD16" s="686"/>
      <c r="AE16" s="686"/>
      <c r="AF16" s="686"/>
      <c r="AG16" s="686"/>
      <c r="AH16" s="686"/>
      <c r="AI16" s="686"/>
      <c r="AJ16" s="686"/>
      <c r="AK16" s="686"/>
      <c r="AL16" s="686"/>
      <c r="AM16" s="686"/>
      <c r="AN16" s="686"/>
    </row>
    <row r="17" spans="1:40" ht="18" customHeight="1">
      <c r="A17" s="687"/>
      <c r="B17" s="688"/>
      <c r="C17" s="707"/>
      <c r="D17" s="691"/>
      <c r="E17" s="691"/>
      <c r="F17" s="691"/>
      <c r="G17" s="691"/>
      <c r="H17" s="691"/>
      <c r="I17" s="691"/>
      <c r="J17" s="680"/>
      <c r="K17" s="688"/>
      <c r="L17" s="562" t="s">
        <v>377</v>
      </c>
      <c r="M17" s="563"/>
      <c r="N17" s="563"/>
      <c r="O17" s="563"/>
      <c r="P17" s="563"/>
      <c r="Q17" s="563"/>
      <c r="R17" s="563"/>
      <c r="S17" s="563"/>
      <c r="T17" s="563"/>
      <c r="U17" s="563"/>
      <c r="V17" s="563"/>
      <c r="W17" s="563"/>
      <c r="X17" s="563"/>
      <c r="Y17" s="557">
        <f t="shared" si="3"/>
        <v>0</v>
      </c>
      <c r="Z17" s="688"/>
      <c r="AA17" s="688"/>
      <c r="AB17" s="515"/>
      <c r="AC17" s="688"/>
      <c r="AD17" s="688"/>
      <c r="AE17" s="688"/>
      <c r="AF17" s="688"/>
      <c r="AG17" s="688"/>
      <c r="AH17" s="688"/>
      <c r="AI17" s="688"/>
      <c r="AJ17" s="688"/>
      <c r="AK17" s="688"/>
      <c r="AL17" s="688"/>
      <c r="AM17" s="688"/>
      <c r="AN17" s="688"/>
    </row>
    <row r="18" spans="1:40" ht="18" customHeight="1">
      <c r="A18" s="687"/>
      <c r="B18" s="694" t="s">
        <v>645</v>
      </c>
      <c r="C18" s="978" t="s">
        <v>985</v>
      </c>
      <c r="D18" s="783"/>
      <c r="E18" s="783"/>
      <c r="F18" s="783"/>
      <c r="G18" s="783"/>
      <c r="H18" s="783"/>
      <c r="I18" s="783"/>
      <c r="J18" s="784"/>
      <c r="K18" s="686" t="s">
        <v>982</v>
      </c>
      <c r="L18" s="553" t="s">
        <v>44</v>
      </c>
      <c r="M18" s="554">
        <v>8.3333333333333343E-2</v>
      </c>
      <c r="N18" s="554">
        <v>8.3333333333333343E-2</v>
      </c>
      <c r="O18" s="554">
        <v>8.3333333333333343E-2</v>
      </c>
      <c r="P18" s="554">
        <v>8.3333333333333343E-2</v>
      </c>
      <c r="Q18" s="554">
        <v>8.3333333333333343E-2</v>
      </c>
      <c r="R18" s="554">
        <v>8.3333333333333343E-2</v>
      </c>
      <c r="S18" s="554">
        <v>8.3333333333333343E-2</v>
      </c>
      <c r="T18" s="554">
        <v>8.3333333333333343E-2</v>
      </c>
      <c r="U18" s="554">
        <v>8.3333333333333343E-2</v>
      </c>
      <c r="V18" s="554">
        <v>8.3333333333333343E-2</v>
      </c>
      <c r="W18" s="554">
        <v>8.3333333333333343E-2</v>
      </c>
      <c r="X18" s="554">
        <v>8.3333333333333343E-2</v>
      </c>
      <c r="Y18" s="483">
        <f t="shared" si="3"/>
        <v>1.0000000000000002</v>
      </c>
      <c r="Z18" s="973">
        <v>0.1</v>
      </c>
      <c r="AA18" s="972">
        <f>IF(OR(Y19=0,Z18=0),0,(Y19/Y18*Z18))</f>
        <v>0</v>
      </c>
      <c r="AB18" s="515"/>
      <c r="AC18" s="686"/>
      <c r="AD18" s="686"/>
      <c r="AE18" s="686"/>
      <c r="AF18" s="686"/>
      <c r="AG18" s="686"/>
      <c r="AH18" s="686"/>
      <c r="AI18" s="686"/>
      <c r="AJ18" s="686"/>
      <c r="AK18" s="686"/>
      <c r="AL18" s="686"/>
      <c r="AM18" s="686"/>
      <c r="AN18" s="686"/>
    </row>
    <row r="19" spans="1:40" ht="18" customHeight="1">
      <c r="A19" s="687"/>
      <c r="B19" s="688"/>
      <c r="C19" s="707"/>
      <c r="D19" s="691"/>
      <c r="E19" s="691"/>
      <c r="F19" s="691"/>
      <c r="G19" s="691"/>
      <c r="H19" s="691"/>
      <c r="I19" s="691"/>
      <c r="J19" s="680"/>
      <c r="K19" s="688"/>
      <c r="L19" s="562" t="s">
        <v>377</v>
      </c>
      <c r="M19" s="563"/>
      <c r="N19" s="563"/>
      <c r="O19" s="563"/>
      <c r="P19" s="563"/>
      <c r="Q19" s="563"/>
      <c r="R19" s="563"/>
      <c r="S19" s="563"/>
      <c r="T19" s="563"/>
      <c r="U19" s="563"/>
      <c r="V19" s="563"/>
      <c r="W19" s="563"/>
      <c r="X19" s="563"/>
      <c r="Y19" s="557">
        <f t="shared" si="3"/>
        <v>0</v>
      </c>
      <c r="Z19" s="688"/>
      <c r="AA19" s="688"/>
      <c r="AB19" s="515"/>
      <c r="AC19" s="688"/>
      <c r="AD19" s="688"/>
      <c r="AE19" s="688"/>
      <c r="AF19" s="688"/>
      <c r="AG19" s="688"/>
      <c r="AH19" s="688"/>
      <c r="AI19" s="688"/>
      <c r="AJ19" s="688"/>
      <c r="AK19" s="688"/>
      <c r="AL19" s="688"/>
      <c r="AM19" s="688"/>
      <c r="AN19" s="688"/>
    </row>
    <row r="20" spans="1:40" ht="18" customHeight="1">
      <c r="A20" s="687"/>
      <c r="B20" s="694" t="s">
        <v>645</v>
      </c>
      <c r="C20" s="978" t="s">
        <v>986</v>
      </c>
      <c r="D20" s="783"/>
      <c r="E20" s="783"/>
      <c r="F20" s="783"/>
      <c r="G20" s="783"/>
      <c r="H20" s="783"/>
      <c r="I20" s="783"/>
      <c r="J20" s="784"/>
      <c r="K20" s="686" t="s">
        <v>982</v>
      </c>
      <c r="L20" s="553" t="s">
        <v>44</v>
      </c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483">
        <f t="shared" si="3"/>
        <v>0</v>
      </c>
      <c r="Z20" s="973"/>
      <c r="AA20" s="972">
        <f>IF(OR(Y21=0,Z20=0),0,(Y21/Y20*Z20))</f>
        <v>0</v>
      </c>
      <c r="AB20" s="515"/>
      <c r="AC20" s="686"/>
      <c r="AD20" s="686"/>
      <c r="AE20" s="686"/>
      <c r="AF20" s="686"/>
      <c r="AG20" s="686"/>
      <c r="AH20" s="686"/>
      <c r="AI20" s="686"/>
      <c r="AJ20" s="686"/>
      <c r="AK20" s="686"/>
      <c r="AL20" s="686"/>
      <c r="AM20" s="686"/>
      <c r="AN20" s="686"/>
    </row>
    <row r="21" spans="1:40" ht="18" customHeight="1">
      <c r="A21" s="687"/>
      <c r="B21" s="688"/>
      <c r="C21" s="707"/>
      <c r="D21" s="691"/>
      <c r="E21" s="691"/>
      <c r="F21" s="691"/>
      <c r="G21" s="691"/>
      <c r="H21" s="691"/>
      <c r="I21" s="691"/>
      <c r="J21" s="680"/>
      <c r="K21" s="688"/>
      <c r="L21" s="562" t="s">
        <v>377</v>
      </c>
      <c r="M21" s="563"/>
      <c r="N21" s="563"/>
      <c r="O21" s="563"/>
      <c r="P21" s="563"/>
      <c r="Q21" s="563"/>
      <c r="R21" s="563"/>
      <c r="S21" s="563"/>
      <c r="T21" s="563"/>
      <c r="U21" s="563"/>
      <c r="V21" s="563"/>
      <c r="W21" s="563"/>
      <c r="X21" s="563"/>
      <c r="Y21" s="557">
        <f t="shared" si="3"/>
        <v>0</v>
      </c>
      <c r="Z21" s="688"/>
      <c r="AA21" s="688"/>
      <c r="AB21" s="572"/>
      <c r="AC21" s="688"/>
      <c r="AD21" s="688"/>
      <c r="AE21" s="688"/>
      <c r="AF21" s="688"/>
      <c r="AG21" s="688"/>
      <c r="AH21" s="688"/>
      <c r="AI21" s="688"/>
      <c r="AJ21" s="688"/>
      <c r="AK21" s="688"/>
      <c r="AL21" s="688"/>
      <c r="AM21" s="688"/>
      <c r="AN21" s="688"/>
    </row>
    <row r="22" spans="1:40" ht="18" customHeight="1">
      <c r="A22" s="687"/>
      <c r="B22" s="538" t="s">
        <v>987</v>
      </c>
      <c r="C22" s="960" t="s">
        <v>383</v>
      </c>
      <c r="D22" s="783"/>
      <c r="E22" s="783"/>
      <c r="F22" s="783"/>
      <c r="G22" s="783"/>
      <c r="H22" s="783"/>
      <c r="I22" s="783"/>
      <c r="J22" s="784"/>
      <c r="K22" s="538"/>
      <c r="L22" s="565" t="s">
        <v>44</v>
      </c>
      <c r="M22" s="566">
        <f t="shared" ref="M22:X22" si="4">+M12*$Z$12+M14*$Z$14+M16*$Z$16+M18*$Z$18+M20*$Z$20</f>
        <v>0.11633333333333333</v>
      </c>
      <c r="N22" s="566">
        <f t="shared" si="4"/>
        <v>0.11633333333333333</v>
      </c>
      <c r="O22" s="566">
        <f t="shared" si="4"/>
        <v>0.11633333333333333</v>
      </c>
      <c r="P22" s="566">
        <f t="shared" si="4"/>
        <v>0.11633333333333333</v>
      </c>
      <c r="Q22" s="566">
        <f t="shared" si="4"/>
        <v>0.11633333333333333</v>
      </c>
      <c r="R22" s="566">
        <f t="shared" si="4"/>
        <v>5.9761904761904766E-2</v>
      </c>
      <c r="S22" s="566">
        <f t="shared" si="4"/>
        <v>5.9761904761904766E-2</v>
      </c>
      <c r="T22" s="566">
        <f t="shared" si="4"/>
        <v>5.9761904761904766E-2</v>
      </c>
      <c r="U22" s="566">
        <f t="shared" si="4"/>
        <v>5.9761904761904766E-2</v>
      </c>
      <c r="V22" s="566">
        <f t="shared" si="4"/>
        <v>5.9761904761904766E-2</v>
      </c>
      <c r="W22" s="566">
        <f t="shared" si="4"/>
        <v>5.9761904761904766E-2</v>
      </c>
      <c r="X22" s="566">
        <f t="shared" si="4"/>
        <v>5.9761904761904766E-2</v>
      </c>
      <c r="Y22" s="567">
        <f t="shared" si="3"/>
        <v>1.0000000000000002</v>
      </c>
      <c r="Z22" s="974">
        <f>SUM(Z12:Z21)</f>
        <v>1</v>
      </c>
      <c r="AA22" s="975">
        <f>IF(OR(Y23=0,Z22=0),0,(Y23/Y22*Z22))</f>
        <v>0</v>
      </c>
      <c r="AB22" s="515"/>
      <c r="AC22" s="841" t="s">
        <v>384</v>
      </c>
      <c r="AD22" s="783"/>
      <c r="AE22" s="783"/>
      <c r="AF22" s="783"/>
      <c r="AG22" s="783"/>
      <c r="AH22" s="783"/>
      <c r="AI22" s="783"/>
      <c r="AJ22" s="783"/>
      <c r="AK22" s="783"/>
      <c r="AL22" s="783"/>
      <c r="AM22" s="783"/>
      <c r="AN22" s="784"/>
    </row>
    <row r="23" spans="1:40" ht="18" customHeight="1">
      <c r="A23" s="767"/>
      <c r="B23" s="542"/>
      <c r="C23" s="906"/>
      <c r="D23" s="786"/>
      <c r="E23" s="786"/>
      <c r="F23" s="786"/>
      <c r="G23" s="786"/>
      <c r="H23" s="786"/>
      <c r="I23" s="786"/>
      <c r="J23" s="772"/>
      <c r="K23" s="542"/>
      <c r="L23" s="568" t="s">
        <v>377</v>
      </c>
      <c r="M23" s="569">
        <f t="shared" ref="M23:X23" si="5">+M13*$Z$12+M15*$Z$14+M17*$Z$16+M19*$Z$18+M21*$Z$20</f>
        <v>0</v>
      </c>
      <c r="N23" s="569">
        <f t="shared" si="5"/>
        <v>0</v>
      </c>
      <c r="O23" s="569">
        <f t="shared" si="5"/>
        <v>0</v>
      </c>
      <c r="P23" s="569">
        <f t="shared" si="5"/>
        <v>0</v>
      </c>
      <c r="Q23" s="569">
        <f t="shared" si="5"/>
        <v>0</v>
      </c>
      <c r="R23" s="569">
        <f t="shared" si="5"/>
        <v>0</v>
      </c>
      <c r="S23" s="569">
        <f t="shared" si="5"/>
        <v>0</v>
      </c>
      <c r="T23" s="569">
        <f t="shared" si="5"/>
        <v>0</v>
      </c>
      <c r="U23" s="569">
        <f t="shared" si="5"/>
        <v>0</v>
      </c>
      <c r="V23" s="569">
        <f t="shared" si="5"/>
        <v>0</v>
      </c>
      <c r="W23" s="569">
        <f t="shared" si="5"/>
        <v>0</v>
      </c>
      <c r="X23" s="569">
        <f t="shared" si="5"/>
        <v>0</v>
      </c>
      <c r="Y23" s="570">
        <f t="shared" si="3"/>
        <v>0</v>
      </c>
      <c r="Z23" s="767"/>
      <c r="AA23" s="767"/>
      <c r="AB23" s="515"/>
      <c r="AC23" s="842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72"/>
    </row>
    <row r="24" spans="1:40" ht="43.5" customHeight="1">
      <c r="A24" s="552" t="s">
        <v>10</v>
      </c>
      <c r="B24" s="316" t="s">
        <v>11</v>
      </c>
      <c r="C24" s="316" t="s">
        <v>12</v>
      </c>
      <c r="D24" s="316" t="s">
        <v>13</v>
      </c>
      <c r="E24" s="316" t="s">
        <v>14</v>
      </c>
      <c r="F24" s="316" t="s">
        <v>15</v>
      </c>
      <c r="G24" s="316" t="s">
        <v>16</v>
      </c>
      <c r="H24" s="552" t="s">
        <v>17</v>
      </c>
      <c r="I24" s="552" t="s">
        <v>18</v>
      </c>
      <c r="J24" s="316" t="s">
        <v>19</v>
      </c>
      <c r="K24" s="316" t="s">
        <v>20</v>
      </c>
      <c r="L24" s="552" t="s">
        <v>48</v>
      </c>
      <c r="M24" s="552" t="s">
        <v>49</v>
      </c>
      <c r="N24" s="552" t="s">
        <v>50</v>
      </c>
      <c r="O24" s="552" t="s">
        <v>51</v>
      </c>
      <c r="P24" s="552" t="s">
        <v>52</v>
      </c>
      <c r="Q24" s="552" t="s">
        <v>53</v>
      </c>
      <c r="R24" s="552" t="s">
        <v>54</v>
      </c>
      <c r="S24" s="552" t="s">
        <v>55</v>
      </c>
      <c r="T24" s="552" t="s">
        <v>56</v>
      </c>
      <c r="U24" s="552" t="s">
        <v>57</v>
      </c>
      <c r="V24" s="552" t="s">
        <v>58</v>
      </c>
      <c r="W24" s="552" t="s">
        <v>59</v>
      </c>
      <c r="X24" s="552" t="s">
        <v>60</v>
      </c>
      <c r="Y24" s="552" t="s">
        <v>61</v>
      </c>
      <c r="Z24" s="317" t="s">
        <v>365</v>
      </c>
      <c r="AA24" s="316" t="s">
        <v>366</v>
      </c>
      <c r="AB24" s="515"/>
      <c r="AC24" s="318" t="s">
        <v>65</v>
      </c>
      <c r="AD24" s="318" t="s">
        <v>66</v>
      </c>
      <c r="AE24" s="318" t="s">
        <v>67</v>
      </c>
      <c r="AF24" s="318" t="s">
        <v>68</v>
      </c>
      <c r="AG24" s="318" t="s">
        <v>69</v>
      </c>
      <c r="AH24" s="318" t="s">
        <v>70</v>
      </c>
      <c r="AI24" s="318" t="s">
        <v>71</v>
      </c>
      <c r="AJ24" s="318" t="s">
        <v>72</v>
      </c>
      <c r="AK24" s="318" t="s">
        <v>73</v>
      </c>
      <c r="AL24" s="318" t="s">
        <v>74</v>
      </c>
      <c r="AM24" s="318" t="s">
        <v>75</v>
      </c>
      <c r="AN24" s="318" t="s">
        <v>367</v>
      </c>
    </row>
    <row r="25" spans="1:40" ht="50.25" customHeight="1">
      <c r="A25" s="856" t="s">
        <v>988</v>
      </c>
      <c r="B25" s="694" t="s">
        <v>948</v>
      </c>
      <c r="C25" s="980" t="s">
        <v>800</v>
      </c>
      <c r="D25" s="980" t="s">
        <v>623</v>
      </c>
      <c r="E25" s="980" t="s">
        <v>443</v>
      </c>
      <c r="F25" s="980" t="s">
        <v>373</v>
      </c>
      <c r="G25" s="686" t="s">
        <v>989</v>
      </c>
      <c r="H25" s="694">
        <v>1</v>
      </c>
      <c r="I25" s="686" t="s">
        <v>990</v>
      </c>
      <c r="J25" s="686" t="s">
        <v>455</v>
      </c>
      <c r="K25" s="686" t="s">
        <v>980</v>
      </c>
      <c r="L25" s="553" t="s">
        <v>44</v>
      </c>
      <c r="M25" s="554">
        <f t="shared" ref="M25:X25" si="6">+M38</f>
        <v>0.14600000000000002</v>
      </c>
      <c r="N25" s="554">
        <f t="shared" si="6"/>
        <v>0.14600000000000002</v>
      </c>
      <c r="O25" s="554">
        <f t="shared" si="6"/>
        <v>0.14600000000000002</v>
      </c>
      <c r="P25" s="554">
        <f t="shared" si="6"/>
        <v>0.14600000000000002</v>
      </c>
      <c r="Q25" s="554">
        <f t="shared" si="6"/>
        <v>9.6000000000000002E-2</v>
      </c>
      <c r="R25" s="554">
        <f t="shared" si="6"/>
        <v>4.5714285714285714E-2</v>
      </c>
      <c r="S25" s="554">
        <f t="shared" si="6"/>
        <v>4.5714285714285714E-2</v>
      </c>
      <c r="T25" s="554">
        <f t="shared" si="6"/>
        <v>4.5714285714285714E-2</v>
      </c>
      <c r="U25" s="554">
        <f t="shared" si="6"/>
        <v>4.5714285714285714E-2</v>
      </c>
      <c r="V25" s="554">
        <f t="shared" si="6"/>
        <v>4.5714285714285714E-2</v>
      </c>
      <c r="W25" s="554">
        <f t="shared" si="6"/>
        <v>4.5714285714285714E-2</v>
      </c>
      <c r="X25" s="554">
        <f t="shared" si="6"/>
        <v>4.5714285714285714E-2</v>
      </c>
      <c r="Y25" s="483">
        <f t="shared" ref="Y25:Y26" si="7">SUM(M25:X25)</f>
        <v>1</v>
      </c>
      <c r="Z25" s="973">
        <v>0.25</v>
      </c>
      <c r="AA25" s="983">
        <f>IF(OR(Y26=0,Z25=0),0,(Y26/Y25*Z25))</f>
        <v>0</v>
      </c>
      <c r="AB25" s="515"/>
      <c r="AC25" s="686"/>
      <c r="AD25" s="686"/>
      <c r="AE25" s="686"/>
      <c r="AF25" s="686"/>
      <c r="AG25" s="686"/>
      <c r="AH25" s="686"/>
      <c r="AI25" s="686"/>
      <c r="AJ25" s="686"/>
      <c r="AK25" s="686"/>
      <c r="AL25" s="686"/>
      <c r="AM25" s="686"/>
      <c r="AN25" s="686"/>
    </row>
    <row r="26" spans="1:40" ht="50.25" customHeight="1">
      <c r="A26" s="687"/>
      <c r="B26" s="688"/>
      <c r="C26" s="688"/>
      <c r="D26" s="688"/>
      <c r="E26" s="688"/>
      <c r="F26" s="688"/>
      <c r="G26" s="688"/>
      <c r="H26" s="688"/>
      <c r="I26" s="688"/>
      <c r="J26" s="688"/>
      <c r="K26" s="688"/>
      <c r="L26" s="555" t="s">
        <v>377</v>
      </c>
      <c r="M26" s="556">
        <f t="shared" ref="M26:X26" si="8">+M39</f>
        <v>0</v>
      </c>
      <c r="N26" s="556">
        <f t="shared" si="8"/>
        <v>0</v>
      </c>
      <c r="O26" s="556">
        <f t="shared" si="8"/>
        <v>0</v>
      </c>
      <c r="P26" s="556">
        <f t="shared" si="8"/>
        <v>0</v>
      </c>
      <c r="Q26" s="556">
        <f t="shared" si="8"/>
        <v>0</v>
      </c>
      <c r="R26" s="556">
        <f t="shared" si="8"/>
        <v>0</v>
      </c>
      <c r="S26" s="556">
        <f t="shared" si="8"/>
        <v>0</v>
      </c>
      <c r="T26" s="556">
        <f t="shared" si="8"/>
        <v>0</v>
      </c>
      <c r="U26" s="556">
        <f t="shared" si="8"/>
        <v>0</v>
      </c>
      <c r="V26" s="556">
        <f t="shared" si="8"/>
        <v>0</v>
      </c>
      <c r="W26" s="556">
        <f t="shared" si="8"/>
        <v>0</v>
      </c>
      <c r="X26" s="556">
        <f t="shared" si="8"/>
        <v>0</v>
      </c>
      <c r="Y26" s="557">
        <f t="shared" si="7"/>
        <v>0</v>
      </c>
      <c r="Z26" s="688"/>
      <c r="AA26" s="688"/>
      <c r="AB26" s="515"/>
      <c r="AC26" s="688"/>
      <c r="AD26" s="688"/>
      <c r="AE26" s="688"/>
      <c r="AF26" s="688"/>
      <c r="AG26" s="688"/>
      <c r="AH26" s="688"/>
      <c r="AI26" s="688"/>
      <c r="AJ26" s="688"/>
      <c r="AK26" s="688"/>
      <c r="AL26" s="688"/>
      <c r="AM26" s="688"/>
      <c r="AN26" s="688"/>
    </row>
    <row r="27" spans="1:40" ht="18" customHeight="1">
      <c r="A27" s="687"/>
      <c r="B27" s="558"/>
      <c r="C27" s="976" t="s">
        <v>378</v>
      </c>
      <c r="D27" s="748"/>
      <c r="E27" s="748"/>
      <c r="F27" s="748"/>
      <c r="G27" s="748"/>
      <c r="H27" s="748"/>
      <c r="I27" s="748"/>
      <c r="J27" s="958"/>
      <c r="K27" s="548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60" t="s">
        <v>379</v>
      </c>
      <c r="AA27" s="561"/>
      <c r="AB27" s="515"/>
      <c r="AC27" s="877"/>
      <c r="AD27" s="748"/>
      <c r="AE27" s="748"/>
      <c r="AF27" s="748"/>
      <c r="AG27" s="748"/>
      <c r="AH27" s="748"/>
      <c r="AI27" s="748"/>
      <c r="AJ27" s="748"/>
      <c r="AK27" s="748"/>
      <c r="AL27" s="748"/>
      <c r="AM27" s="748"/>
      <c r="AN27" s="749"/>
    </row>
    <row r="28" spans="1:40" ht="22.5" customHeight="1">
      <c r="A28" s="687"/>
      <c r="B28" s="694" t="s">
        <v>948</v>
      </c>
      <c r="C28" s="978" t="s">
        <v>991</v>
      </c>
      <c r="D28" s="783"/>
      <c r="E28" s="783"/>
      <c r="F28" s="783"/>
      <c r="G28" s="783"/>
      <c r="H28" s="783"/>
      <c r="I28" s="783"/>
      <c r="J28" s="784"/>
      <c r="K28" s="686" t="s">
        <v>982</v>
      </c>
      <c r="L28" s="553" t="s">
        <v>44</v>
      </c>
      <c r="M28" s="620">
        <v>0.12</v>
      </c>
      <c r="N28" s="620">
        <v>0.12</v>
      </c>
      <c r="O28" s="620">
        <v>0.12</v>
      </c>
      <c r="P28" s="620">
        <v>0.12</v>
      </c>
      <c r="Q28" s="620">
        <v>0.12</v>
      </c>
      <c r="R28" s="620">
        <v>5.7142857142857141E-2</v>
      </c>
      <c r="S28" s="620">
        <v>5.7142857142857141E-2</v>
      </c>
      <c r="T28" s="620">
        <v>5.7142857142857141E-2</v>
      </c>
      <c r="U28" s="620">
        <v>5.7142857142857141E-2</v>
      </c>
      <c r="V28" s="620">
        <v>5.7142857142857141E-2</v>
      </c>
      <c r="W28" s="620">
        <v>5.7142857142857141E-2</v>
      </c>
      <c r="X28" s="620">
        <v>5.7142857142857141E-2</v>
      </c>
      <c r="Y28" s="483">
        <f t="shared" ref="Y28:Y39" si="9">SUM(M28:X28)</f>
        <v>1</v>
      </c>
      <c r="Z28" s="973">
        <v>0.4</v>
      </c>
      <c r="AA28" s="972">
        <f>IF(OR(Y29=0,Z28=0),0,(Y29/Y28*Z28))</f>
        <v>0</v>
      </c>
      <c r="AB28" s="515"/>
      <c r="AC28" s="686"/>
      <c r="AD28" s="686"/>
      <c r="AE28" s="686"/>
      <c r="AF28" s="686"/>
      <c r="AG28" s="686"/>
      <c r="AH28" s="686"/>
      <c r="AI28" s="686"/>
      <c r="AJ28" s="686"/>
      <c r="AK28" s="686"/>
      <c r="AL28" s="686"/>
      <c r="AM28" s="686"/>
      <c r="AN28" s="686"/>
    </row>
    <row r="29" spans="1:40" ht="22.5" customHeight="1">
      <c r="A29" s="687"/>
      <c r="B29" s="688"/>
      <c r="C29" s="707"/>
      <c r="D29" s="691"/>
      <c r="E29" s="691"/>
      <c r="F29" s="691"/>
      <c r="G29" s="691"/>
      <c r="H29" s="691"/>
      <c r="I29" s="691"/>
      <c r="J29" s="680"/>
      <c r="K29" s="688"/>
      <c r="L29" s="562" t="s">
        <v>377</v>
      </c>
      <c r="M29" s="621"/>
      <c r="N29" s="621"/>
      <c r="O29" s="621"/>
      <c r="P29" s="621"/>
      <c r="Q29" s="621"/>
      <c r="R29" s="621"/>
      <c r="S29" s="621"/>
      <c r="T29" s="621"/>
      <c r="U29" s="621"/>
      <c r="V29" s="621"/>
      <c r="W29" s="621"/>
      <c r="X29" s="621"/>
      <c r="Y29" s="557">
        <f t="shared" si="9"/>
        <v>0</v>
      </c>
      <c r="Z29" s="688"/>
      <c r="AA29" s="688"/>
      <c r="AB29" s="515"/>
      <c r="AC29" s="688"/>
      <c r="AD29" s="688"/>
      <c r="AE29" s="688"/>
      <c r="AF29" s="688"/>
      <c r="AG29" s="688"/>
      <c r="AH29" s="688"/>
      <c r="AI29" s="688"/>
      <c r="AJ29" s="688"/>
      <c r="AK29" s="688"/>
      <c r="AL29" s="688"/>
      <c r="AM29" s="688"/>
      <c r="AN29" s="688"/>
    </row>
    <row r="30" spans="1:40" ht="22.5" customHeight="1">
      <c r="A30" s="687"/>
      <c r="B30" s="694" t="s">
        <v>948</v>
      </c>
      <c r="C30" s="978" t="s">
        <v>992</v>
      </c>
      <c r="D30" s="783"/>
      <c r="E30" s="783"/>
      <c r="F30" s="783"/>
      <c r="G30" s="783"/>
      <c r="H30" s="783"/>
      <c r="I30" s="783"/>
      <c r="J30" s="784"/>
      <c r="K30" s="686" t="s">
        <v>982</v>
      </c>
      <c r="L30" s="553" t="s">
        <v>44</v>
      </c>
      <c r="M30" s="620">
        <v>0.12</v>
      </c>
      <c r="N30" s="620">
        <v>0.12</v>
      </c>
      <c r="O30" s="620">
        <v>0.12</v>
      </c>
      <c r="P30" s="620">
        <v>0.12</v>
      </c>
      <c r="Q30" s="620">
        <v>0.12</v>
      </c>
      <c r="R30" s="620">
        <v>5.7142857142857141E-2</v>
      </c>
      <c r="S30" s="620">
        <v>5.7142857142857141E-2</v>
      </c>
      <c r="T30" s="620">
        <v>5.7142857142857141E-2</v>
      </c>
      <c r="U30" s="620">
        <v>5.7142857142857141E-2</v>
      </c>
      <c r="V30" s="620">
        <v>5.7142857142857141E-2</v>
      </c>
      <c r="W30" s="620">
        <v>5.7142857142857141E-2</v>
      </c>
      <c r="X30" s="620">
        <v>5.7142857142857141E-2</v>
      </c>
      <c r="Y30" s="483">
        <f t="shared" si="9"/>
        <v>1</v>
      </c>
      <c r="Z30" s="973">
        <v>0.4</v>
      </c>
      <c r="AA30" s="972">
        <f>IF(OR(Y31=0,Z30=0),0,(Y31/Y30*Z30))</f>
        <v>0</v>
      </c>
      <c r="AB30" s="515"/>
      <c r="AC30" s="686"/>
      <c r="AD30" s="686"/>
      <c r="AE30" s="686"/>
      <c r="AF30" s="686"/>
      <c r="AG30" s="686"/>
      <c r="AH30" s="686"/>
      <c r="AI30" s="686"/>
      <c r="AJ30" s="686"/>
      <c r="AK30" s="686"/>
      <c r="AL30" s="686"/>
      <c r="AM30" s="686"/>
      <c r="AN30" s="686"/>
    </row>
    <row r="31" spans="1:40" ht="22.5" customHeight="1">
      <c r="A31" s="687"/>
      <c r="B31" s="688"/>
      <c r="C31" s="707"/>
      <c r="D31" s="691"/>
      <c r="E31" s="691"/>
      <c r="F31" s="691"/>
      <c r="G31" s="691"/>
      <c r="H31" s="691"/>
      <c r="I31" s="691"/>
      <c r="J31" s="680"/>
      <c r="K31" s="688"/>
      <c r="L31" s="562" t="s">
        <v>377</v>
      </c>
      <c r="M31" s="621"/>
      <c r="N31" s="621"/>
      <c r="O31" s="621"/>
      <c r="P31" s="621"/>
      <c r="Q31" s="621"/>
      <c r="R31" s="621"/>
      <c r="S31" s="621"/>
      <c r="T31" s="621"/>
      <c r="U31" s="621"/>
      <c r="V31" s="621"/>
      <c r="W31" s="621"/>
      <c r="X31" s="621"/>
      <c r="Y31" s="557">
        <f t="shared" si="9"/>
        <v>0</v>
      </c>
      <c r="Z31" s="688"/>
      <c r="AA31" s="688"/>
      <c r="AB31" s="515"/>
      <c r="AC31" s="688"/>
      <c r="AD31" s="688"/>
      <c r="AE31" s="688"/>
      <c r="AF31" s="688"/>
      <c r="AG31" s="688"/>
      <c r="AH31" s="688"/>
      <c r="AI31" s="688"/>
      <c r="AJ31" s="688"/>
      <c r="AK31" s="688"/>
      <c r="AL31" s="688"/>
      <c r="AM31" s="688"/>
      <c r="AN31" s="688"/>
    </row>
    <row r="32" spans="1:40" ht="22.5" customHeight="1">
      <c r="A32" s="687"/>
      <c r="B32" s="694" t="s">
        <v>948</v>
      </c>
      <c r="C32" s="978" t="s">
        <v>993</v>
      </c>
      <c r="D32" s="783"/>
      <c r="E32" s="783"/>
      <c r="F32" s="783"/>
      <c r="G32" s="783"/>
      <c r="H32" s="783"/>
      <c r="I32" s="783"/>
      <c r="J32" s="784"/>
      <c r="K32" s="686" t="s">
        <v>982</v>
      </c>
      <c r="L32" s="553" t="s">
        <v>44</v>
      </c>
      <c r="M32" s="620">
        <v>0.25</v>
      </c>
      <c r="N32" s="620">
        <v>0.25</v>
      </c>
      <c r="O32" s="620">
        <v>0.25</v>
      </c>
      <c r="P32" s="620">
        <v>0.25</v>
      </c>
      <c r="Q32" s="620">
        <v>0</v>
      </c>
      <c r="R32" s="620">
        <v>0</v>
      </c>
      <c r="S32" s="620">
        <v>0</v>
      </c>
      <c r="T32" s="620">
        <v>0</v>
      </c>
      <c r="U32" s="620">
        <v>0</v>
      </c>
      <c r="V32" s="620">
        <v>0</v>
      </c>
      <c r="W32" s="620">
        <v>0</v>
      </c>
      <c r="X32" s="620">
        <v>0</v>
      </c>
      <c r="Y32" s="483">
        <f t="shared" si="9"/>
        <v>1</v>
      </c>
      <c r="Z32" s="973">
        <v>0.2</v>
      </c>
      <c r="AA32" s="972">
        <f>IF(OR(Y33=0,Z32=0),0,(Y33/Y32*Z32))</f>
        <v>0</v>
      </c>
      <c r="AB32" s="515"/>
      <c r="AC32" s="686"/>
      <c r="AD32" s="686"/>
      <c r="AE32" s="686"/>
      <c r="AF32" s="686"/>
      <c r="AG32" s="686"/>
      <c r="AH32" s="686"/>
      <c r="AI32" s="686"/>
      <c r="AJ32" s="686"/>
      <c r="AK32" s="686"/>
      <c r="AL32" s="686"/>
      <c r="AM32" s="686"/>
      <c r="AN32" s="686"/>
    </row>
    <row r="33" spans="1:40" ht="22.5" customHeight="1">
      <c r="A33" s="687"/>
      <c r="B33" s="688"/>
      <c r="C33" s="707"/>
      <c r="D33" s="691"/>
      <c r="E33" s="691"/>
      <c r="F33" s="691"/>
      <c r="G33" s="691"/>
      <c r="H33" s="691"/>
      <c r="I33" s="691"/>
      <c r="J33" s="680"/>
      <c r="K33" s="688"/>
      <c r="L33" s="562" t="s">
        <v>377</v>
      </c>
      <c r="M33" s="621"/>
      <c r="N33" s="621"/>
      <c r="O33" s="621"/>
      <c r="P33" s="621"/>
      <c r="Q33" s="621"/>
      <c r="R33" s="621"/>
      <c r="S33" s="621"/>
      <c r="T33" s="621"/>
      <c r="U33" s="621"/>
      <c r="V33" s="621"/>
      <c r="W33" s="621"/>
      <c r="X33" s="621"/>
      <c r="Y33" s="557">
        <f t="shared" si="9"/>
        <v>0</v>
      </c>
      <c r="Z33" s="688"/>
      <c r="AA33" s="688"/>
      <c r="AB33" s="515"/>
      <c r="AC33" s="688"/>
      <c r="AD33" s="688"/>
      <c r="AE33" s="688"/>
      <c r="AF33" s="688"/>
      <c r="AG33" s="688"/>
      <c r="AH33" s="688"/>
      <c r="AI33" s="688"/>
      <c r="AJ33" s="688"/>
      <c r="AK33" s="688"/>
      <c r="AL33" s="688"/>
      <c r="AM33" s="688"/>
      <c r="AN33" s="688"/>
    </row>
    <row r="34" spans="1:40" ht="18" customHeight="1">
      <c r="A34" s="687"/>
      <c r="B34" s="694"/>
      <c r="C34" s="978"/>
      <c r="D34" s="783"/>
      <c r="E34" s="783"/>
      <c r="F34" s="783"/>
      <c r="G34" s="783"/>
      <c r="H34" s="783"/>
      <c r="I34" s="783"/>
      <c r="J34" s="784"/>
      <c r="K34" s="686"/>
      <c r="L34" s="553" t="s">
        <v>44</v>
      </c>
      <c r="M34" s="620"/>
      <c r="N34" s="620"/>
      <c r="O34" s="620"/>
      <c r="P34" s="620"/>
      <c r="Q34" s="620"/>
      <c r="R34" s="620"/>
      <c r="S34" s="620"/>
      <c r="T34" s="620"/>
      <c r="U34" s="620"/>
      <c r="V34" s="620"/>
      <c r="W34" s="620"/>
      <c r="X34" s="620"/>
      <c r="Y34" s="483">
        <f t="shared" si="9"/>
        <v>0</v>
      </c>
      <c r="Z34" s="973"/>
      <c r="AA34" s="972">
        <f>IF(OR(Y35=0,Z34=0),0,(Y35/Y34*Z34))</f>
        <v>0</v>
      </c>
      <c r="AB34" s="515"/>
      <c r="AC34" s="686"/>
      <c r="AD34" s="686"/>
      <c r="AE34" s="686"/>
      <c r="AF34" s="686"/>
      <c r="AG34" s="686"/>
      <c r="AH34" s="686"/>
      <c r="AI34" s="686"/>
      <c r="AJ34" s="686"/>
      <c r="AK34" s="686"/>
      <c r="AL34" s="686"/>
      <c r="AM34" s="686"/>
      <c r="AN34" s="686"/>
    </row>
    <row r="35" spans="1:40" ht="18" customHeight="1">
      <c r="A35" s="687"/>
      <c r="B35" s="688"/>
      <c r="C35" s="707"/>
      <c r="D35" s="691"/>
      <c r="E35" s="691"/>
      <c r="F35" s="691"/>
      <c r="G35" s="691"/>
      <c r="H35" s="691"/>
      <c r="I35" s="691"/>
      <c r="J35" s="680"/>
      <c r="K35" s="688"/>
      <c r="L35" s="562" t="s">
        <v>377</v>
      </c>
      <c r="M35" s="563"/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57">
        <f t="shared" si="9"/>
        <v>0</v>
      </c>
      <c r="Z35" s="688"/>
      <c r="AA35" s="688"/>
      <c r="AB35" s="515"/>
      <c r="AC35" s="688"/>
      <c r="AD35" s="688"/>
      <c r="AE35" s="688"/>
      <c r="AF35" s="688"/>
      <c r="AG35" s="688"/>
      <c r="AH35" s="688"/>
      <c r="AI35" s="688"/>
      <c r="AJ35" s="688"/>
      <c r="AK35" s="688"/>
      <c r="AL35" s="688"/>
      <c r="AM35" s="688"/>
      <c r="AN35" s="688"/>
    </row>
    <row r="36" spans="1:40" ht="18" customHeight="1">
      <c r="A36" s="687"/>
      <c r="B36" s="694"/>
      <c r="C36" s="978"/>
      <c r="D36" s="783"/>
      <c r="E36" s="783"/>
      <c r="F36" s="783"/>
      <c r="G36" s="783"/>
      <c r="H36" s="783"/>
      <c r="I36" s="783"/>
      <c r="J36" s="784"/>
      <c r="K36" s="686"/>
      <c r="L36" s="553" t="s">
        <v>44</v>
      </c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483">
        <f t="shared" si="9"/>
        <v>0</v>
      </c>
      <c r="Z36" s="973"/>
      <c r="AA36" s="972">
        <f>IF(OR(Y37=0,Z36=0),0,(Y37/Y36*Z36))</f>
        <v>0</v>
      </c>
      <c r="AB36" s="515"/>
      <c r="AC36" s="686"/>
      <c r="AD36" s="686"/>
      <c r="AE36" s="686"/>
      <c r="AF36" s="686"/>
      <c r="AG36" s="686"/>
      <c r="AH36" s="686"/>
      <c r="AI36" s="686"/>
      <c r="AJ36" s="686"/>
      <c r="AK36" s="686"/>
      <c r="AL36" s="686"/>
      <c r="AM36" s="686"/>
      <c r="AN36" s="686"/>
    </row>
    <row r="37" spans="1:40" ht="18" customHeight="1">
      <c r="A37" s="687"/>
      <c r="B37" s="688"/>
      <c r="C37" s="707"/>
      <c r="D37" s="691"/>
      <c r="E37" s="691"/>
      <c r="F37" s="691"/>
      <c r="G37" s="691"/>
      <c r="H37" s="691"/>
      <c r="I37" s="691"/>
      <c r="J37" s="680"/>
      <c r="K37" s="688"/>
      <c r="L37" s="562" t="s">
        <v>377</v>
      </c>
      <c r="M37" s="563"/>
      <c r="N37" s="563"/>
      <c r="O37" s="563"/>
      <c r="P37" s="563"/>
      <c r="Q37" s="563"/>
      <c r="R37" s="563"/>
      <c r="S37" s="563"/>
      <c r="T37" s="563"/>
      <c r="U37" s="563"/>
      <c r="V37" s="563"/>
      <c r="W37" s="563"/>
      <c r="X37" s="563"/>
      <c r="Y37" s="557">
        <f t="shared" si="9"/>
        <v>0</v>
      </c>
      <c r="Z37" s="688"/>
      <c r="AA37" s="688"/>
      <c r="AB37" s="572"/>
      <c r="AC37" s="688"/>
      <c r="AD37" s="688"/>
      <c r="AE37" s="688"/>
      <c r="AF37" s="688"/>
      <c r="AG37" s="688"/>
      <c r="AH37" s="688"/>
      <c r="AI37" s="688"/>
      <c r="AJ37" s="688"/>
      <c r="AK37" s="688"/>
      <c r="AL37" s="688"/>
      <c r="AM37" s="688"/>
      <c r="AN37" s="688"/>
    </row>
    <row r="38" spans="1:40" ht="18" customHeight="1">
      <c r="A38" s="687"/>
      <c r="B38" s="538"/>
      <c r="C38" s="960" t="s">
        <v>383</v>
      </c>
      <c r="D38" s="783"/>
      <c r="E38" s="783"/>
      <c r="F38" s="783"/>
      <c r="G38" s="783"/>
      <c r="H38" s="783"/>
      <c r="I38" s="783"/>
      <c r="J38" s="784"/>
      <c r="K38" s="538"/>
      <c r="L38" s="565" t="s">
        <v>44</v>
      </c>
      <c r="M38" s="566">
        <f t="shared" ref="M38:P38" si="10">+M28*$Z$28+M30*$Z$30+M32*$Z$32+M34*$Z$18+M36*$Z$20</f>
        <v>0.14600000000000002</v>
      </c>
      <c r="N38" s="566">
        <f t="shared" si="10"/>
        <v>0.14600000000000002</v>
      </c>
      <c r="O38" s="566">
        <f t="shared" si="10"/>
        <v>0.14600000000000002</v>
      </c>
      <c r="P38" s="566">
        <f t="shared" si="10"/>
        <v>0.14600000000000002</v>
      </c>
      <c r="Q38" s="566">
        <f t="shared" ref="Q38:X38" si="11">+Q28*$Z$12+Q30*$Z$14+Q32*$Z$16+Q34*$Z$18+Q36*$Z$20</f>
        <v>9.6000000000000002E-2</v>
      </c>
      <c r="R38" s="566">
        <f t="shared" si="11"/>
        <v>4.5714285714285714E-2</v>
      </c>
      <c r="S38" s="566">
        <f t="shared" si="11"/>
        <v>4.5714285714285714E-2</v>
      </c>
      <c r="T38" s="566">
        <f t="shared" si="11"/>
        <v>4.5714285714285714E-2</v>
      </c>
      <c r="U38" s="566">
        <f t="shared" si="11"/>
        <v>4.5714285714285714E-2</v>
      </c>
      <c r="V38" s="566">
        <f t="shared" si="11"/>
        <v>4.5714285714285714E-2</v>
      </c>
      <c r="W38" s="566">
        <f t="shared" si="11"/>
        <v>4.5714285714285714E-2</v>
      </c>
      <c r="X38" s="566">
        <f t="shared" si="11"/>
        <v>4.5714285714285714E-2</v>
      </c>
      <c r="Y38" s="567">
        <f t="shared" si="9"/>
        <v>1</v>
      </c>
      <c r="Z38" s="974">
        <f>SUM(Z28:Z37)</f>
        <v>1</v>
      </c>
      <c r="AA38" s="975">
        <f>IF(OR(Y39=0,Z38=0),0,(Y39/Y38*Z38))</f>
        <v>0</v>
      </c>
      <c r="AB38" s="515"/>
      <c r="AC38" s="841" t="s">
        <v>384</v>
      </c>
      <c r="AD38" s="783"/>
      <c r="AE38" s="783"/>
      <c r="AF38" s="783"/>
      <c r="AG38" s="783"/>
      <c r="AH38" s="783"/>
      <c r="AI38" s="783"/>
      <c r="AJ38" s="783"/>
      <c r="AK38" s="783"/>
      <c r="AL38" s="783"/>
      <c r="AM38" s="783"/>
      <c r="AN38" s="784"/>
    </row>
    <row r="39" spans="1:40" ht="18" customHeight="1">
      <c r="A39" s="767"/>
      <c r="B39" s="542"/>
      <c r="C39" s="906"/>
      <c r="D39" s="786"/>
      <c r="E39" s="786"/>
      <c r="F39" s="786"/>
      <c r="G39" s="786"/>
      <c r="H39" s="786"/>
      <c r="I39" s="786"/>
      <c r="J39" s="772"/>
      <c r="K39" s="542"/>
      <c r="L39" s="568" t="s">
        <v>377</v>
      </c>
      <c r="M39" s="569">
        <f t="shared" ref="M39:X39" si="12">+M29*$Z$28+M31*$Z$30+M33*$Z$32+M35*$Z$18+M37*$Z$20</f>
        <v>0</v>
      </c>
      <c r="N39" s="569">
        <f t="shared" si="12"/>
        <v>0</v>
      </c>
      <c r="O39" s="569">
        <f t="shared" si="12"/>
        <v>0</v>
      </c>
      <c r="P39" s="569">
        <f t="shared" si="12"/>
        <v>0</v>
      </c>
      <c r="Q39" s="569">
        <f t="shared" si="12"/>
        <v>0</v>
      </c>
      <c r="R39" s="569">
        <f t="shared" si="12"/>
        <v>0</v>
      </c>
      <c r="S39" s="569">
        <f t="shared" si="12"/>
        <v>0</v>
      </c>
      <c r="T39" s="569">
        <f t="shared" si="12"/>
        <v>0</v>
      </c>
      <c r="U39" s="569">
        <f t="shared" si="12"/>
        <v>0</v>
      </c>
      <c r="V39" s="569">
        <f t="shared" si="12"/>
        <v>0</v>
      </c>
      <c r="W39" s="569">
        <f t="shared" si="12"/>
        <v>0</v>
      </c>
      <c r="X39" s="569">
        <f t="shared" si="12"/>
        <v>0</v>
      </c>
      <c r="Y39" s="570">
        <f t="shared" si="9"/>
        <v>0</v>
      </c>
      <c r="Z39" s="767"/>
      <c r="AA39" s="767"/>
      <c r="AB39" s="515"/>
      <c r="AC39" s="842"/>
      <c r="AD39" s="786"/>
      <c r="AE39" s="786"/>
      <c r="AF39" s="786"/>
      <c r="AG39" s="786"/>
      <c r="AH39" s="786"/>
      <c r="AI39" s="786"/>
      <c r="AJ39" s="786"/>
      <c r="AK39" s="786"/>
      <c r="AL39" s="786"/>
      <c r="AM39" s="786"/>
      <c r="AN39" s="772"/>
    </row>
    <row r="40" spans="1:40" ht="43.5" customHeight="1">
      <c r="A40" s="552" t="s">
        <v>10</v>
      </c>
      <c r="B40" s="316" t="s">
        <v>11</v>
      </c>
      <c r="C40" s="316" t="s">
        <v>12</v>
      </c>
      <c r="D40" s="316" t="s">
        <v>13</v>
      </c>
      <c r="E40" s="316" t="s">
        <v>14</v>
      </c>
      <c r="F40" s="316" t="s">
        <v>15</v>
      </c>
      <c r="G40" s="316" t="s">
        <v>16</v>
      </c>
      <c r="H40" s="552" t="s">
        <v>17</v>
      </c>
      <c r="I40" s="552" t="s">
        <v>18</v>
      </c>
      <c r="J40" s="316" t="s">
        <v>19</v>
      </c>
      <c r="K40" s="316" t="s">
        <v>20</v>
      </c>
      <c r="L40" s="552" t="s">
        <v>48</v>
      </c>
      <c r="M40" s="552" t="s">
        <v>49</v>
      </c>
      <c r="N40" s="552" t="s">
        <v>50</v>
      </c>
      <c r="O40" s="552" t="s">
        <v>51</v>
      </c>
      <c r="P40" s="552" t="s">
        <v>52</v>
      </c>
      <c r="Q40" s="552" t="s">
        <v>53</v>
      </c>
      <c r="R40" s="552" t="s">
        <v>54</v>
      </c>
      <c r="S40" s="552" t="s">
        <v>55</v>
      </c>
      <c r="T40" s="552" t="s">
        <v>56</v>
      </c>
      <c r="U40" s="552" t="s">
        <v>57</v>
      </c>
      <c r="V40" s="552" t="s">
        <v>58</v>
      </c>
      <c r="W40" s="552" t="s">
        <v>59</v>
      </c>
      <c r="X40" s="552" t="s">
        <v>60</v>
      </c>
      <c r="Y40" s="552" t="s">
        <v>61</v>
      </c>
      <c r="Z40" s="317" t="s">
        <v>365</v>
      </c>
      <c r="AA40" s="316" t="s">
        <v>366</v>
      </c>
      <c r="AB40" s="515"/>
      <c r="AC40" s="318" t="s">
        <v>65</v>
      </c>
      <c r="AD40" s="318" t="s">
        <v>66</v>
      </c>
      <c r="AE40" s="318" t="s">
        <v>67</v>
      </c>
      <c r="AF40" s="318" t="s">
        <v>68</v>
      </c>
      <c r="AG40" s="318" t="s">
        <v>69</v>
      </c>
      <c r="AH40" s="318" t="s">
        <v>70</v>
      </c>
      <c r="AI40" s="318" t="s">
        <v>71</v>
      </c>
      <c r="AJ40" s="318" t="s">
        <v>72</v>
      </c>
      <c r="AK40" s="318" t="s">
        <v>73</v>
      </c>
      <c r="AL40" s="318" t="s">
        <v>74</v>
      </c>
      <c r="AM40" s="318" t="s">
        <v>75</v>
      </c>
      <c r="AN40" s="318" t="s">
        <v>367</v>
      </c>
    </row>
    <row r="41" spans="1:40" ht="36" customHeight="1">
      <c r="A41" s="856" t="s">
        <v>994</v>
      </c>
      <c r="B41" s="694" t="s">
        <v>369</v>
      </c>
      <c r="C41" s="980" t="s">
        <v>800</v>
      </c>
      <c r="D41" s="980" t="s">
        <v>801</v>
      </c>
      <c r="E41" s="980" t="s">
        <v>443</v>
      </c>
      <c r="F41" s="980" t="s">
        <v>373</v>
      </c>
      <c r="G41" s="686" t="s">
        <v>995</v>
      </c>
      <c r="H41" s="694">
        <v>1</v>
      </c>
      <c r="I41" s="851" t="s">
        <v>996</v>
      </c>
      <c r="J41" s="686" t="s">
        <v>997</v>
      </c>
      <c r="K41" s="686" t="s">
        <v>980</v>
      </c>
      <c r="L41" s="553" t="s">
        <v>44</v>
      </c>
      <c r="M41" s="554">
        <f t="shared" ref="M41:X41" si="13">+M54</f>
        <v>2.4000000000000002E-3</v>
      </c>
      <c r="N41" s="554">
        <f t="shared" si="13"/>
        <v>0.18840000000000001</v>
      </c>
      <c r="O41" s="554">
        <f t="shared" si="13"/>
        <v>0.192</v>
      </c>
      <c r="P41" s="554">
        <f t="shared" si="13"/>
        <v>0.1434</v>
      </c>
      <c r="Q41" s="554">
        <f t="shared" si="13"/>
        <v>9.4200000000000006E-2</v>
      </c>
      <c r="R41" s="554">
        <f t="shared" si="13"/>
        <v>7.2000000000000008E-2</v>
      </c>
      <c r="S41" s="554">
        <f t="shared" si="13"/>
        <v>5.4800000000000008E-2</v>
      </c>
      <c r="T41" s="554">
        <f t="shared" si="13"/>
        <v>6.9200000000000012E-2</v>
      </c>
      <c r="U41" s="554">
        <f t="shared" si="13"/>
        <v>2.9600000000000001E-2</v>
      </c>
      <c r="V41" s="554">
        <f t="shared" si="13"/>
        <v>6.1600000000000002E-2</v>
      </c>
      <c r="W41" s="554">
        <f t="shared" si="13"/>
        <v>1.2400000000000001E-2</v>
      </c>
      <c r="X41" s="554">
        <f t="shared" si="13"/>
        <v>0.08</v>
      </c>
      <c r="Y41" s="483">
        <f t="shared" ref="Y41:Y42" si="14">SUM(M41:X41)</f>
        <v>1</v>
      </c>
      <c r="Z41" s="973">
        <v>0.25</v>
      </c>
      <c r="AA41" s="983">
        <f>IF(OR(Y42=0,Z41=0),0,(Y42/Y41*Z41))</f>
        <v>0</v>
      </c>
      <c r="AB41" s="515"/>
      <c r="AC41" s="686"/>
      <c r="AD41" s="686"/>
      <c r="AE41" s="686"/>
      <c r="AF41" s="686"/>
      <c r="AG41" s="686"/>
      <c r="AH41" s="686"/>
      <c r="AI41" s="686"/>
      <c r="AJ41" s="686"/>
      <c r="AK41" s="686"/>
      <c r="AL41" s="686"/>
      <c r="AM41" s="686"/>
      <c r="AN41" s="686"/>
    </row>
    <row r="42" spans="1:40" ht="36" customHeight="1">
      <c r="A42" s="687"/>
      <c r="B42" s="688"/>
      <c r="C42" s="688"/>
      <c r="D42" s="688"/>
      <c r="E42" s="688"/>
      <c r="F42" s="688"/>
      <c r="G42" s="688"/>
      <c r="H42" s="688"/>
      <c r="I42" s="688"/>
      <c r="J42" s="688"/>
      <c r="K42" s="688"/>
      <c r="L42" s="555" t="s">
        <v>377</v>
      </c>
      <c r="M42" s="556">
        <f t="shared" ref="M42:X42" si="15">+M55</f>
        <v>0</v>
      </c>
      <c r="N42" s="556">
        <f t="shared" si="15"/>
        <v>0</v>
      </c>
      <c r="O42" s="556">
        <f t="shared" si="15"/>
        <v>0</v>
      </c>
      <c r="P42" s="556">
        <f t="shared" si="15"/>
        <v>0</v>
      </c>
      <c r="Q42" s="556">
        <f t="shared" si="15"/>
        <v>0</v>
      </c>
      <c r="R42" s="556">
        <f t="shared" si="15"/>
        <v>0</v>
      </c>
      <c r="S42" s="556">
        <f t="shared" si="15"/>
        <v>0</v>
      </c>
      <c r="T42" s="556">
        <f t="shared" si="15"/>
        <v>0</v>
      </c>
      <c r="U42" s="556">
        <f t="shared" si="15"/>
        <v>0</v>
      </c>
      <c r="V42" s="556">
        <f t="shared" si="15"/>
        <v>0</v>
      </c>
      <c r="W42" s="556">
        <f t="shared" si="15"/>
        <v>0</v>
      </c>
      <c r="X42" s="556">
        <f t="shared" si="15"/>
        <v>0</v>
      </c>
      <c r="Y42" s="557">
        <f t="shared" si="14"/>
        <v>0</v>
      </c>
      <c r="Z42" s="688"/>
      <c r="AA42" s="688"/>
      <c r="AB42" s="515"/>
      <c r="AC42" s="688"/>
      <c r="AD42" s="688"/>
      <c r="AE42" s="688"/>
      <c r="AF42" s="688"/>
      <c r="AG42" s="688"/>
      <c r="AH42" s="688"/>
      <c r="AI42" s="688"/>
      <c r="AJ42" s="688"/>
      <c r="AK42" s="688"/>
      <c r="AL42" s="688"/>
      <c r="AM42" s="688"/>
      <c r="AN42" s="688"/>
    </row>
    <row r="43" spans="1:40" ht="18" customHeight="1">
      <c r="A43" s="687"/>
      <c r="B43" s="558"/>
      <c r="C43" s="976" t="s">
        <v>378</v>
      </c>
      <c r="D43" s="748"/>
      <c r="E43" s="748"/>
      <c r="F43" s="748"/>
      <c r="G43" s="748"/>
      <c r="H43" s="748"/>
      <c r="I43" s="748"/>
      <c r="J43" s="958"/>
      <c r="K43" s="548"/>
      <c r="L43" s="559"/>
      <c r="M43" s="559"/>
      <c r="N43" s="559"/>
      <c r="O43" s="559"/>
      <c r="P43" s="559"/>
      <c r="Q43" s="559"/>
      <c r="R43" s="559"/>
      <c r="S43" s="559"/>
      <c r="T43" s="559"/>
      <c r="U43" s="559"/>
      <c r="V43" s="559"/>
      <c r="W43" s="559"/>
      <c r="X43" s="559"/>
      <c r="Y43" s="559"/>
      <c r="Z43" s="560" t="s">
        <v>379</v>
      </c>
      <c r="AA43" s="561"/>
      <c r="AB43" s="515"/>
      <c r="AC43" s="877"/>
      <c r="AD43" s="748"/>
      <c r="AE43" s="748"/>
      <c r="AF43" s="748"/>
      <c r="AG43" s="748"/>
      <c r="AH43" s="748"/>
      <c r="AI43" s="748"/>
      <c r="AJ43" s="748"/>
      <c r="AK43" s="748"/>
      <c r="AL43" s="748"/>
      <c r="AM43" s="748"/>
      <c r="AN43" s="749"/>
    </row>
    <row r="44" spans="1:40" ht="18" customHeight="1">
      <c r="A44" s="687"/>
      <c r="B44" s="694" t="s">
        <v>369</v>
      </c>
      <c r="C44" s="978" t="s">
        <v>998</v>
      </c>
      <c r="D44" s="783"/>
      <c r="E44" s="783"/>
      <c r="F44" s="783"/>
      <c r="G44" s="783"/>
      <c r="H44" s="783"/>
      <c r="I44" s="783"/>
      <c r="J44" s="784"/>
      <c r="K44" s="686" t="s">
        <v>982</v>
      </c>
      <c r="L44" s="553" t="s">
        <v>44</v>
      </c>
      <c r="M44" s="622">
        <v>6.0000000000000001E-3</v>
      </c>
      <c r="N44" s="622">
        <v>9.6000000000000002E-2</v>
      </c>
      <c r="O44" s="622">
        <v>0.105</v>
      </c>
      <c r="P44" s="622">
        <v>9.6000000000000002E-2</v>
      </c>
      <c r="Q44" s="622">
        <v>4.8000000000000001E-2</v>
      </c>
      <c r="R44" s="622">
        <v>0.105</v>
      </c>
      <c r="S44" s="622">
        <v>0.13700000000000001</v>
      </c>
      <c r="T44" s="622">
        <v>9.8000000000000004E-2</v>
      </c>
      <c r="U44" s="622">
        <v>7.3999999999999996E-2</v>
      </c>
      <c r="V44" s="622">
        <v>7.9000000000000001E-2</v>
      </c>
      <c r="W44" s="622">
        <v>3.1E-2</v>
      </c>
      <c r="X44" s="622">
        <v>0.125</v>
      </c>
      <c r="Y44" s="483">
        <f t="shared" ref="Y44:Y55" si="16">SUM(M44:X44)</f>
        <v>0.99999999999999989</v>
      </c>
      <c r="Z44" s="973">
        <v>0.4</v>
      </c>
      <c r="AA44" s="972">
        <f>IF(OR(Y45=0,Z44=0),0,(Y45/Y44*Z44))</f>
        <v>0</v>
      </c>
      <c r="AB44" s="515"/>
      <c r="AC44" s="686"/>
      <c r="AD44" s="686"/>
      <c r="AE44" s="686"/>
      <c r="AF44" s="686"/>
      <c r="AG44" s="686"/>
      <c r="AH44" s="686"/>
      <c r="AI44" s="686"/>
      <c r="AJ44" s="686"/>
      <c r="AK44" s="686"/>
      <c r="AL44" s="686"/>
      <c r="AM44" s="686"/>
      <c r="AN44" s="686"/>
    </row>
    <row r="45" spans="1:40" ht="18" customHeight="1">
      <c r="A45" s="687"/>
      <c r="B45" s="688"/>
      <c r="C45" s="707"/>
      <c r="D45" s="691"/>
      <c r="E45" s="691"/>
      <c r="F45" s="691"/>
      <c r="G45" s="691"/>
      <c r="H45" s="691"/>
      <c r="I45" s="691"/>
      <c r="J45" s="680"/>
      <c r="K45" s="688"/>
      <c r="L45" s="562" t="s">
        <v>377</v>
      </c>
      <c r="M45" s="623"/>
      <c r="N45" s="623"/>
      <c r="O45" s="623"/>
      <c r="P45" s="623"/>
      <c r="Q45" s="623"/>
      <c r="R45" s="623"/>
      <c r="S45" s="623"/>
      <c r="T45" s="623"/>
      <c r="U45" s="623"/>
      <c r="V45" s="623"/>
      <c r="W45" s="623"/>
      <c r="X45" s="623"/>
      <c r="Y45" s="557">
        <f t="shared" si="16"/>
        <v>0</v>
      </c>
      <c r="Z45" s="688"/>
      <c r="AA45" s="688"/>
      <c r="AB45" s="515"/>
      <c r="AC45" s="688"/>
      <c r="AD45" s="688"/>
      <c r="AE45" s="688"/>
      <c r="AF45" s="688"/>
      <c r="AG45" s="688"/>
      <c r="AH45" s="688"/>
      <c r="AI45" s="688"/>
      <c r="AJ45" s="688"/>
      <c r="AK45" s="688"/>
      <c r="AL45" s="688"/>
      <c r="AM45" s="688"/>
      <c r="AN45" s="688"/>
    </row>
    <row r="46" spans="1:40" ht="18" customHeight="1">
      <c r="A46" s="687"/>
      <c r="B46" s="694" t="s">
        <v>369</v>
      </c>
      <c r="C46" s="978" t="s">
        <v>999</v>
      </c>
      <c r="D46" s="783"/>
      <c r="E46" s="783"/>
      <c r="F46" s="783"/>
      <c r="G46" s="783"/>
      <c r="H46" s="783"/>
      <c r="I46" s="783"/>
      <c r="J46" s="784"/>
      <c r="K46" s="686" t="s">
        <v>982</v>
      </c>
      <c r="L46" s="553" t="s">
        <v>44</v>
      </c>
      <c r="M46" s="623">
        <v>0</v>
      </c>
      <c r="N46" s="623">
        <v>0.25</v>
      </c>
      <c r="O46" s="623">
        <v>0.25</v>
      </c>
      <c r="P46" s="623">
        <v>0.1</v>
      </c>
      <c r="Q46" s="623">
        <v>0</v>
      </c>
      <c r="R46" s="623">
        <v>0.1</v>
      </c>
      <c r="S46" s="623">
        <v>0</v>
      </c>
      <c r="T46" s="623">
        <v>0.1</v>
      </c>
      <c r="U46" s="623">
        <v>0</v>
      </c>
      <c r="V46" s="623">
        <v>0.1</v>
      </c>
      <c r="W46" s="623">
        <v>0</v>
      </c>
      <c r="X46" s="623">
        <v>0.1</v>
      </c>
      <c r="Y46" s="483">
        <f t="shared" si="16"/>
        <v>0.99999999999999989</v>
      </c>
      <c r="Z46" s="973">
        <v>0.3</v>
      </c>
      <c r="AA46" s="972">
        <f>IF(OR(Y47=0,Z46=0),0,(Y47/Y46*Z46))</f>
        <v>0</v>
      </c>
      <c r="AB46" s="515"/>
      <c r="AC46" s="686"/>
      <c r="AD46" s="686"/>
      <c r="AE46" s="686"/>
      <c r="AF46" s="686"/>
      <c r="AG46" s="686"/>
      <c r="AH46" s="686"/>
      <c r="AI46" s="686"/>
      <c r="AJ46" s="686"/>
      <c r="AK46" s="686"/>
      <c r="AL46" s="686"/>
      <c r="AM46" s="686"/>
      <c r="AN46" s="686"/>
    </row>
    <row r="47" spans="1:40" ht="18" customHeight="1">
      <c r="A47" s="687"/>
      <c r="B47" s="688"/>
      <c r="C47" s="707"/>
      <c r="D47" s="691"/>
      <c r="E47" s="691"/>
      <c r="F47" s="691"/>
      <c r="G47" s="691"/>
      <c r="H47" s="691"/>
      <c r="I47" s="691"/>
      <c r="J47" s="680"/>
      <c r="K47" s="688"/>
      <c r="L47" s="562" t="s">
        <v>377</v>
      </c>
      <c r="M47" s="623"/>
      <c r="N47" s="623"/>
      <c r="O47" s="623"/>
      <c r="P47" s="623"/>
      <c r="Q47" s="623"/>
      <c r="R47" s="623"/>
      <c r="S47" s="623"/>
      <c r="T47" s="623"/>
      <c r="U47" s="623"/>
      <c r="V47" s="623"/>
      <c r="W47" s="623"/>
      <c r="X47" s="623"/>
      <c r="Y47" s="557">
        <f t="shared" si="16"/>
        <v>0</v>
      </c>
      <c r="Z47" s="688"/>
      <c r="AA47" s="688"/>
      <c r="AB47" s="515"/>
      <c r="AC47" s="688"/>
      <c r="AD47" s="688"/>
      <c r="AE47" s="688"/>
      <c r="AF47" s="688"/>
      <c r="AG47" s="688"/>
      <c r="AH47" s="688"/>
      <c r="AI47" s="688"/>
      <c r="AJ47" s="688"/>
      <c r="AK47" s="688"/>
      <c r="AL47" s="688"/>
      <c r="AM47" s="688"/>
      <c r="AN47" s="688"/>
    </row>
    <row r="48" spans="1:40" ht="18" customHeight="1">
      <c r="A48" s="687"/>
      <c r="B48" s="694" t="s">
        <v>369</v>
      </c>
      <c r="C48" s="978" t="s">
        <v>1000</v>
      </c>
      <c r="D48" s="783"/>
      <c r="E48" s="783"/>
      <c r="F48" s="783"/>
      <c r="G48" s="783"/>
      <c r="H48" s="783"/>
      <c r="I48" s="783"/>
      <c r="J48" s="784"/>
      <c r="K48" s="686" t="s">
        <v>982</v>
      </c>
      <c r="L48" s="553" t="s">
        <v>44</v>
      </c>
      <c r="M48" s="624">
        <v>0</v>
      </c>
      <c r="N48" s="624">
        <v>0.25</v>
      </c>
      <c r="O48" s="624">
        <v>0.25</v>
      </c>
      <c r="P48" s="624">
        <v>0.25</v>
      </c>
      <c r="Q48" s="624">
        <v>0.25</v>
      </c>
      <c r="R48" s="624">
        <v>0</v>
      </c>
      <c r="S48" s="624">
        <v>0</v>
      </c>
      <c r="T48" s="624">
        <v>0</v>
      </c>
      <c r="U48" s="624">
        <v>0</v>
      </c>
      <c r="V48" s="624">
        <v>0</v>
      </c>
      <c r="W48" s="624">
        <v>0</v>
      </c>
      <c r="X48" s="624">
        <v>0</v>
      </c>
      <c r="Y48" s="483">
        <f t="shared" si="16"/>
        <v>1</v>
      </c>
      <c r="Z48" s="973">
        <v>0.3</v>
      </c>
      <c r="AA48" s="972">
        <f>IF(OR(Y49=0,Z48=0),0,(Y49/Y48*Z48))</f>
        <v>0</v>
      </c>
      <c r="AB48" s="515"/>
      <c r="AC48" s="686"/>
      <c r="AD48" s="686"/>
      <c r="AE48" s="686"/>
      <c r="AF48" s="686"/>
      <c r="AG48" s="686"/>
      <c r="AH48" s="686"/>
      <c r="AI48" s="686"/>
      <c r="AJ48" s="686"/>
      <c r="AK48" s="686"/>
      <c r="AL48" s="686"/>
      <c r="AM48" s="686"/>
      <c r="AN48" s="686"/>
    </row>
    <row r="49" spans="1:40" ht="18" customHeight="1">
      <c r="A49" s="687"/>
      <c r="B49" s="688"/>
      <c r="C49" s="707"/>
      <c r="D49" s="691"/>
      <c r="E49" s="691"/>
      <c r="F49" s="691"/>
      <c r="G49" s="691"/>
      <c r="H49" s="691"/>
      <c r="I49" s="691"/>
      <c r="J49" s="680"/>
      <c r="K49" s="688"/>
      <c r="L49" s="562" t="s">
        <v>377</v>
      </c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557">
        <f t="shared" si="16"/>
        <v>0</v>
      </c>
      <c r="Z49" s="688"/>
      <c r="AA49" s="688"/>
      <c r="AB49" s="515"/>
      <c r="AC49" s="688"/>
      <c r="AD49" s="688"/>
      <c r="AE49" s="688"/>
      <c r="AF49" s="688"/>
      <c r="AG49" s="688"/>
      <c r="AH49" s="688"/>
      <c r="AI49" s="688"/>
      <c r="AJ49" s="688"/>
      <c r="AK49" s="688"/>
      <c r="AL49" s="688"/>
      <c r="AM49" s="688"/>
      <c r="AN49" s="688"/>
    </row>
    <row r="50" spans="1:40" ht="18" customHeight="1">
      <c r="A50" s="687"/>
      <c r="B50" s="694"/>
      <c r="C50" s="978"/>
      <c r="D50" s="783"/>
      <c r="E50" s="783"/>
      <c r="F50" s="783"/>
      <c r="G50" s="783"/>
      <c r="H50" s="783"/>
      <c r="I50" s="783"/>
      <c r="J50" s="784"/>
      <c r="K50" s="686"/>
      <c r="L50" s="553" t="s">
        <v>44</v>
      </c>
      <c r="M50" s="624"/>
      <c r="N50" s="624"/>
      <c r="O50" s="624"/>
      <c r="P50" s="624"/>
      <c r="Q50" s="624"/>
      <c r="R50" s="624"/>
      <c r="S50" s="624"/>
      <c r="T50" s="624"/>
      <c r="U50" s="624"/>
      <c r="V50" s="624"/>
      <c r="W50" s="624"/>
      <c r="X50" s="624"/>
      <c r="Y50" s="483">
        <f t="shared" si="16"/>
        <v>0</v>
      </c>
      <c r="Z50" s="973"/>
      <c r="AA50" s="972">
        <f>IF(OR(Y51=0,Z50=0),0,(Y51/Y50*Z50))</f>
        <v>0</v>
      </c>
      <c r="AB50" s="515"/>
      <c r="AC50" s="686"/>
      <c r="AD50" s="686"/>
      <c r="AE50" s="686"/>
      <c r="AF50" s="686"/>
      <c r="AG50" s="686"/>
      <c r="AH50" s="686"/>
      <c r="AI50" s="686"/>
      <c r="AJ50" s="686"/>
      <c r="AK50" s="686"/>
      <c r="AL50" s="686"/>
      <c r="AM50" s="686"/>
      <c r="AN50" s="686"/>
    </row>
    <row r="51" spans="1:40" ht="18" customHeight="1">
      <c r="A51" s="687"/>
      <c r="B51" s="688"/>
      <c r="C51" s="707"/>
      <c r="D51" s="691"/>
      <c r="E51" s="691"/>
      <c r="F51" s="691"/>
      <c r="G51" s="691"/>
      <c r="H51" s="691"/>
      <c r="I51" s="691"/>
      <c r="J51" s="680"/>
      <c r="K51" s="688"/>
      <c r="L51" s="562" t="s">
        <v>377</v>
      </c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557">
        <f t="shared" si="16"/>
        <v>0</v>
      </c>
      <c r="Z51" s="688"/>
      <c r="AA51" s="688"/>
      <c r="AB51" s="515"/>
      <c r="AC51" s="688"/>
      <c r="AD51" s="688"/>
      <c r="AE51" s="688"/>
      <c r="AF51" s="688"/>
      <c r="AG51" s="688"/>
      <c r="AH51" s="688"/>
      <c r="AI51" s="688"/>
      <c r="AJ51" s="688"/>
      <c r="AK51" s="688"/>
      <c r="AL51" s="688"/>
      <c r="AM51" s="688"/>
      <c r="AN51" s="688"/>
    </row>
    <row r="52" spans="1:40" ht="18" customHeight="1">
      <c r="A52" s="687"/>
      <c r="B52" s="694"/>
      <c r="C52" s="978"/>
      <c r="D52" s="783"/>
      <c r="E52" s="783"/>
      <c r="F52" s="783"/>
      <c r="G52" s="783"/>
      <c r="H52" s="783"/>
      <c r="I52" s="783"/>
      <c r="J52" s="784"/>
      <c r="K52" s="686"/>
      <c r="L52" s="553" t="s">
        <v>44</v>
      </c>
      <c r="M52" s="624"/>
      <c r="N52" s="624"/>
      <c r="O52" s="624"/>
      <c r="P52" s="624"/>
      <c r="Q52" s="624"/>
      <c r="R52" s="624"/>
      <c r="S52" s="624"/>
      <c r="T52" s="624"/>
      <c r="U52" s="624"/>
      <c r="V52" s="624"/>
      <c r="W52" s="624"/>
      <c r="X52" s="624"/>
      <c r="Y52" s="483">
        <f t="shared" si="16"/>
        <v>0</v>
      </c>
      <c r="Z52" s="973"/>
      <c r="AA52" s="972">
        <f>IF(OR(Y53=0,Z52=0),0,(Y53/Y52*Z52))</f>
        <v>0</v>
      </c>
      <c r="AB52" s="515"/>
      <c r="AC52" s="686"/>
      <c r="AD52" s="686"/>
      <c r="AE52" s="686"/>
      <c r="AF52" s="686"/>
      <c r="AG52" s="686"/>
      <c r="AH52" s="686"/>
      <c r="AI52" s="686"/>
      <c r="AJ52" s="686"/>
      <c r="AK52" s="686"/>
      <c r="AL52" s="686"/>
      <c r="AM52" s="686"/>
      <c r="AN52" s="686"/>
    </row>
    <row r="53" spans="1:40" ht="18" customHeight="1">
      <c r="A53" s="687"/>
      <c r="B53" s="688"/>
      <c r="C53" s="707"/>
      <c r="D53" s="691"/>
      <c r="E53" s="691"/>
      <c r="F53" s="691"/>
      <c r="G53" s="691"/>
      <c r="H53" s="691"/>
      <c r="I53" s="691"/>
      <c r="J53" s="680"/>
      <c r="K53" s="688"/>
      <c r="L53" s="562" t="s">
        <v>377</v>
      </c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557">
        <f t="shared" si="16"/>
        <v>0</v>
      </c>
      <c r="Z53" s="688"/>
      <c r="AA53" s="688"/>
      <c r="AB53" s="572"/>
      <c r="AC53" s="688"/>
      <c r="AD53" s="688"/>
      <c r="AE53" s="688"/>
      <c r="AF53" s="688"/>
      <c r="AG53" s="688"/>
      <c r="AH53" s="688"/>
      <c r="AI53" s="688"/>
      <c r="AJ53" s="688"/>
      <c r="AK53" s="688"/>
      <c r="AL53" s="688"/>
      <c r="AM53" s="688"/>
      <c r="AN53" s="688"/>
    </row>
    <row r="54" spans="1:40" ht="18" customHeight="1">
      <c r="A54" s="687"/>
      <c r="B54" s="538"/>
      <c r="C54" s="960" t="s">
        <v>383</v>
      </c>
      <c r="D54" s="783"/>
      <c r="E54" s="783"/>
      <c r="F54" s="783"/>
      <c r="G54" s="783"/>
      <c r="H54" s="783"/>
      <c r="I54" s="783"/>
      <c r="J54" s="784"/>
      <c r="K54" s="538"/>
      <c r="L54" s="565" t="s">
        <v>44</v>
      </c>
      <c r="M54" s="566">
        <f t="shared" ref="M54:X54" si="17">+M44*$Z$44+M46*$Z$46+M48*$Z$48</f>
        <v>2.4000000000000002E-3</v>
      </c>
      <c r="N54" s="566">
        <f t="shared" si="17"/>
        <v>0.18840000000000001</v>
      </c>
      <c r="O54" s="566">
        <f t="shared" si="17"/>
        <v>0.192</v>
      </c>
      <c r="P54" s="566">
        <f t="shared" si="17"/>
        <v>0.1434</v>
      </c>
      <c r="Q54" s="566">
        <f t="shared" si="17"/>
        <v>9.4200000000000006E-2</v>
      </c>
      <c r="R54" s="566">
        <f t="shared" si="17"/>
        <v>7.2000000000000008E-2</v>
      </c>
      <c r="S54" s="566">
        <f t="shared" si="17"/>
        <v>5.4800000000000008E-2</v>
      </c>
      <c r="T54" s="566">
        <f t="shared" si="17"/>
        <v>6.9200000000000012E-2</v>
      </c>
      <c r="U54" s="566">
        <f t="shared" si="17"/>
        <v>2.9600000000000001E-2</v>
      </c>
      <c r="V54" s="566">
        <f t="shared" si="17"/>
        <v>6.1600000000000002E-2</v>
      </c>
      <c r="W54" s="566">
        <f t="shared" si="17"/>
        <v>1.2400000000000001E-2</v>
      </c>
      <c r="X54" s="566">
        <f t="shared" si="17"/>
        <v>0.08</v>
      </c>
      <c r="Y54" s="567">
        <f t="shared" si="16"/>
        <v>1</v>
      </c>
      <c r="Z54" s="974">
        <f>SUM(Z44:Z53)</f>
        <v>1</v>
      </c>
      <c r="AA54" s="975">
        <f>IF(OR(Y55=0,Z54=0),0,(Y55/Y54*Z54))</f>
        <v>0</v>
      </c>
      <c r="AB54" s="515"/>
      <c r="AC54" s="841" t="s">
        <v>384</v>
      </c>
      <c r="AD54" s="783"/>
      <c r="AE54" s="783"/>
      <c r="AF54" s="783"/>
      <c r="AG54" s="783"/>
      <c r="AH54" s="783"/>
      <c r="AI54" s="783"/>
      <c r="AJ54" s="783"/>
      <c r="AK54" s="783"/>
      <c r="AL54" s="783"/>
      <c r="AM54" s="783"/>
      <c r="AN54" s="784"/>
    </row>
    <row r="55" spans="1:40" ht="18" customHeight="1">
      <c r="A55" s="767"/>
      <c r="B55" s="542"/>
      <c r="C55" s="906"/>
      <c r="D55" s="786"/>
      <c r="E55" s="786"/>
      <c r="F55" s="786"/>
      <c r="G55" s="786"/>
      <c r="H55" s="786"/>
      <c r="I55" s="786"/>
      <c r="J55" s="772"/>
      <c r="K55" s="542"/>
      <c r="L55" s="568" t="s">
        <v>377</v>
      </c>
      <c r="M55" s="569">
        <f t="shared" ref="M55:X55" si="18">+M45*$Z$44+M47*$Z$46+M49*$Z$48</f>
        <v>0</v>
      </c>
      <c r="N55" s="569">
        <f t="shared" si="18"/>
        <v>0</v>
      </c>
      <c r="O55" s="569">
        <f t="shared" si="18"/>
        <v>0</v>
      </c>
      <c r="P55" s="569">
        <f t="shared" si="18"/>
        <v>0</v>
      </c>
      <c r="Q55" s="569">
        <f t="shared" si="18"/>
        <v>0</v>
      </c>
      <c r="R55" s="569">
        <f t="shared" si="18"/>
        <v>0</v>
      </c>
      <c r="S55" s="569">
        <f t="shared" si="18"/>
        <v>0</v>
      </c>
      <c r="T55" s="569">
        <f t="shared" si="18"/>
        <v>0</v>
      </c>
      <c r="U55" s="569">
        <f t="shared" si="18"/>
        <v>0</v>
      </c>
      <c r="V55" s="569">
        <f t="shared" si="18"/>
        <v>0</v>
      </c>
      <c r="W55" s="569">
        <f t="shared" si="18"/>
        <v>0</v>
      </c>
      <c r="X55" s="569">
        <f t="shared" si="18"/>
        <v>0</v>
      </c>
      <c r="Y55" s="570">
        <f t="shared" si="16"/>
        <v>0</v>
      </c>
      <c r="Z55" s="767"/>
      <c r="AA55" s="767"/>
      <c r="AB55" s="515"/>
      <c r="AC55" s="842"/>
      <c r="AD55" s="786"/>
      <c r="AE55" s="786"/>
      <c r="AF55" s="786"/>
      <c r="AG55" s="786"/>
      <c r="AH55" s="786"/>
      <c r="AI55" s="786"/>
      <c r="AJ55" s="786"/>
      <c r="AK55" s="786"/>
      <c r="AL55" s="786"/>
      <c r="AM55" s="786"/>
      <c r="AN55" s="772"/>
    </row>
    <row r="56" spans="1:40" ht="43.5" customHeight="1">
      <c r="A56" s="552" t="s">
        <v>10</v>
      </c>
      <c r="B56" s="626" t="s">
        <v>572</v>
      </c>
      <c r="C56" s="316" t="s">
        <v>12</v>
      </c>
      <c r="D56" s="316" t="s">
        <v>13</v>
      </c>
      <c r="E56" s="316" t="s">
        <v>14</v>
      </c>
      <c r="F56" s="316" t="s">
        <v>15</v>
      </c>
      <c r="G56" s="316" t="s">
        <v>16</v>
      </c>
      <c r="H56" s="552" t="s">
        <v>17</v>
      </c>
      <c r="I56" s="552" t="s">
        <v>18</v>
      </c>
      <c r="J56" s="316" t="s">
        <v>19</v>
      </c>
      <c r="K56" s="316" t="s">
        <v>20</v>
      </c>
      <c r="L56" s="552" t="s">
        <v>48</v>
      </c>
      <c r="M56" s="552" t="s">
        <v>49</v>
      </c>
      <c r="N56" s="552" t="s">
        <v>50</v>
      </c>
      <c r="O56" s="552" t="s">
        <v>51</v>
      </c>
      <c r="P56" s="552" t="s">
        <v>52</v>
      </c>
      <c r="Q56" s="552" t="s">
        <v>53</v>
      </c>
      <c r="R56" s="552" t="s">
        <v>54</v>
      </c>
      <c r="S56" s="552" t="s">
        <v>55</v>
      </c>
      <c r="T56" s="552" t="s">
        <v>56</v>
      </c>
      <c r="U56" s="552" t="s">
        <v>57</v>
      </c>
      <c r="V56" s="552" t="s">
        <v>58</v>
      </c>
      <c r="W56" s="552" t="s">
        <v>59</v>
      </c>
      <c r="X56" s="552" t="s">
        <v>60</v>
      </c>
      <c r="Y56" s="552" t="s">
        <v>61</v>
      </c>
      <c r="Z56" s="317" t="s">
        <v>365</v>
      </c>
      <c r="AA56" s="316" t="s">
        <v>366</v>
      </c>
      <c r="AB56" s="515"/>
      <c r="AC56" s="318" t="s">
        <v>65</v>
      </c>
      <c r="AD56" s="318" t="s">
        <v>66</v>
      </c>
      <c r="AE56" s="318" t="s">
        <v>67</v>
      </c>
      <c r="AF56" s="318" t="s">
        <v>68</v>
      </c>
      <c r="AG56" s="318" t="s">
        <v>69</v>
      </c>
      <c r="AH56" s="318" t="s">
        <v>70</v>
      </c>
      <c r="AI56" s="318" t="s">
        <v>71</v>
      </c>
      <c r="AJ56" s="318" t="s">
        <v>72</v>
      </c>
      <c r="AK56" s="318" t="s">
        <v>73</v>
      </c>
      <c r="AL56" s="318" t="s">
        <v>74</v>
      </c>
      <c r="AM56" s="318" t="s">
        <v>75</v>
      </c>
      <c r="AN56" s="318" t="s">
        <v>367</v>
      </c>
    </row>
    <row r="57" spans="1:40" ht="45" customHeight="1">
      <c r="A57" s="856" t="s">
        <v>1001</v>
      </c>
      <c r="B57" s="694" t="s">
        <v>369</v>
      </c>
      <c r="C57" s="980" t="s">
        <v>800</v>
      </c>
      <c r="D57" s="980" t="s">
        <v>623</v>
      </c>
      <c r="E57" s="980" t="s">
        <v>443</v>
      </c>
      <c r="F57" s="980" t="s">
        <v>373</v>
      </c>
      <c r="G57" s="686" t="s">
        <v>1002</v>
      </c>
      <c r="H57" s="694">
        <v>1</v>
      </c>
      <c r="I57" s="686" t="s">
        <v>1003</v>
      </c>
      <c r="J57" s="686" t="s">
        <v>455</v>
      </c>
      <c r="K57" s="686" t="s">
        <v>982</v>
      </c>
      <c r="L57" s="553" t="s">
        <v>44</v>
      </c>
      <c r="M57" s="554">
        <f t="shared" ref="M57:X57" si="19">+M70</f>
        <v>4.1666666666666664E-2</v>
      </c>
      <c r="N57" s="554">
        <f t="shared" si="19"/>
        <v>4.1666666666666664E-2</v>
      </c>
      <c r="O57" s="554">
        <f t="shared" si="19"/>
        <v>9.1666666666666674E-2</v>
      </c>
      <c r="P57" s="554">
        <f t="shared" si="19"/>
        <v>0.14166666666666666</v>
      </c>
      <c r="Q57" s="554">
        <f t="shared" si="19"/>
        <v>0.14166666666666666</v>
      </c>
      <c r="R57" s="554">
        <f t="shared" si="19"/>
        <v>9.1666666666666674E-2</v>
      </c>
      <c r="S57" s="554">
        <f t="shared" si="19"/>
        <v>9.1666666666666674E-2</v>
      </c>
      <c r="T57" s="554">
        <f t="shared" si="19"/>
        <v>9.1666666666666674E-2</v>
      </c>
      <c r="U57" s="554">
        <f t="shared" si="19"/>
        <v>9.1666666666666674E-2</v>
      </c>
      <c r="V57" s="554">
        <f t="shared" si="19"/>
        <v>6.6666666666666666E-2</v>
      </c>
      <c r="W57" s="554">
        <f t="shared" si="19"/>
        <v>6.6666666666666666E-2</v>
      </c>
      <c r="X57" s="554">
        <f t="shared" si="19"/>
        <v>4.1666666666666664E-2</v>
      </c>
      <c r="Y57" s="483">
        <f t="shared" ref="Y57:Y58" si="20">SUM(M57:X57)</f>
        <v>1</v>
      </c>
      <c r="Z57" s="973">
        <v>0.15</v>
      </c>
      <c r="AA57" s="983">
        <f>IF(OR(Y58=0,Z57=0),0,(Y58/Y57*Z57))</f>
        <v>0</v>
      </c>
      <c r="AB57" s="515"/>
      <c r="AC57" s="686"/>
      <c r="AD57" s="686"/>
      <c r="AE57" s="686"/>
      <c r="AF57" s="686"/>
      <c r="AG57" s="686"/>
      <c r="AH57" s="686"/>
      <c r="AI57" s="686"/>
      <c r="AJ57" s="686"/>
      <c r="AK57" s="686"/>
      <c r="AL57" s="686"/>
      <c r="AM57" s="686"/>
      <c r="AN57" s="686"/>
    </row>
    <row r="58" spans="1:40" ht="45" customHeight="1">
      <c r="A58" s="687"/>
      <c r="B58" s="688"/>
      <c r="C58" s="688"/>
      <c r="D58" s="688"/>
      <c r="E58" s="688"/>
      <c r="F58" s="688"/>
      <c r="G58" s="688"/>
      <c r="H58" s="688"/>
      <c r="I58" s="688"/>
      <c r="J58" s="688"/>
      <c r="K58" s="688"/>
      <c r="L58" s="555" t="s">
        <v>377</v>
      </c>
      <c r="M58" s="556">
        <f t="shared" ref="M58:X58" si="21">+M71</f>
        <v>0</v>
      </c>
      <c r="N58" s="556">
        <f t="shared" si="21"/>
        <v>0</v>
      </c>
      <c r="O58" s="556">
        <f t="shared" si="21"/>
        <v>0</v>
      </c>
      <c r="P58" s="556">
        <f t="shared" si="21"/>
        <v>0</v>
      </c>
      <c r="Q58" s="556">
        <f t="shared" si="21"/>
        <v>0</v>
      </c>
      <c r="R58" s="556">
        <f t="shared" si="21"/>
        <v>0</v>
      </c>
      <c r="S58" s="556">
        <f t="shared" si="21"/>
        <v>0</v>
      </c>
      <c r="T58" s="556">
        <f t="shared" si="21"/>
        <v>0</v>
      </c>
      <c r="U58" s="556">
        <f t="shared" si="21"/>
        <v>0</v>
      </c>
      <c r="V58" s="556">
        <f t="shared" si="21"/>
        <v>0</v>
      </c>
      <c r="W58" s="556">
        <f t="shared" si="21"/>
        <v>0</v>
      </c>
      <c r="X58" s="556">
        <f t="shared" si="21"/>
        <v>0</v>
      </c>
      <c r="Y58" s="557">
        <f t="shared" si="20"/>
        <v>0</v>
      </c>
      <c r="Z58" s="688"/>
      <c r="AA58" s="688"/>
      <c r="AB58" s="515"/>
      <c r="AC58" s="688"/>
      <c r="AD58" s="688"/>
      <c r="AE58" s="688"/>
      <c r="AF58" s="688"/>
      <c r="AG58" s="688"/>
      <c r="AH58" s="688"/>
      <c r="AI58" s="688"/>
      <c r="AJ58" s="688"/>
      <c r="AK58" s="688"/>
      <c r="AL58" s="688"/>
      <c r="AM58" s="688"/>
      <c r="AN58" s="688"/>
    </row>
    <row r="59" spans="1:40" ht="18" customHeight="1">
      <c r="A59" s="687"/>
      <c r="B59" s="558"/>
      <c r="C59" s="976" t="s">
        <v>378</v>
      </c>
      <c r="D59" s="748"/>
      <c r="E59" s="748"/>
      <c r="F59" s="748"/>
      <c r="G59" s="748"/>
      <c r="H59" s="748"/>
      <c r="I59" s="748"/>
      <c r="J59" s="749"/>
      <c r="K59" s="548"/>
      <c r="L59" s="577"/>
      <c r="M59" s="577"/>
      <c r="N59" s="577"/>
      <c r="O59" s="577"/>
      <c r="P59" s="577"/>
      <c r="Q59" s="577"/>
      <c r="R59" s="577"/>
      <c r="S59" s="577"/>
      <c r="T59" s="577"/>
      <c r="U59" s="577"/>
      <c r="V59" s="577"/>
      <c r="W59" s="577"/>
      <c r="X59" s="577"/>
      <c r="Y59" s="577"/>
      <c r="Z59" s="560" t="s">
        <v>379</v>
      </c>
      <c r="AA59" s="578"/>
      <c r="AB59" s="515"/>
      <c r="AC59" s="877"/>
      <c r="AD59" s="748"/>
      <c r="AE59" s="748"/>
      <c r="AF59" s="748"/>
      <c r="AG59" s="748"/>
      <c r="AH59" s="748"/>
      <c r="AI59" s="748"/>
      <c r="AJ59" s="748"/>
      <c r="AK59" s="748"/>
      <c r="AL59" s="748"/>
      <c r="AM59" s="748"/>
      <c r="AN59" s="749"/>
    </row>
    <row r="60" spans="1:40" ht="18" customHeight="1">
      <c r="A60" s="687"/>
      <c r="B60" s="694" t="s">
        <v>369</v>
      </c>
      <c r="C60" s="978" t="s">
        <v>1004</v>
      </c>
      <c r="D60" s="783"/>
      <c r="E60" s="783"/>
      <c r="F60" s="783"/>
      <c r="G60" s="783"/>
      <c r="H60" s="783"/>
      <c r="I60" s="783"/>
      <c r="J60" s="784"/>
      <c r="K60" s="686" t="s">
        <v>982</v>
      </c>
      <c r="L60" s="553" t="s">
        <v>44</v>
      </c>
      <c r="M60" s="554">
        <v>0</v>
      </c>
      <c r="N60" s="554">
        <v>0</v>
      </c>
      <c r="O60" s="554">
        <v>0.1</v>
      </c>
      <c r="P60" s="554">
        <v>0.2</v>
      </c>
      <c r="Q60" s="554">
        <v>0.2</v>
      </c>
      <c r="R60" s="554">
        <v>0.1</v>
      </c>
      <c r="S60" s="554">
        <v>0.1</v>
      </c>
      <c r="T60" s="554">
        <v>0.1</v>
      </c>
      <c r="U60" s="554">
        <v>0.1</v>
      </c>
      <c r="V60" s="554">
        <v>0.05</v>
      </c>
      <c r="W60" s="554">
        <v>0.05</v>
      </c>
      <c r="X60" s="554">
        <v>0</v>
      </c>
      <c r="Y60" s="483">
        <f t="shared" ref="Y60:Y71" si="22">SUM(M60:X60)</f>
        <v>1</v>
      </c>
      <c r="Z60" s="973">
        <v>0.5</v>
      </c>
      <c r="AA60" s="972">
        <f>IF(OR(Y61=0,Z60=0),0,(Y61/Y60*Z60))</f>
        <v>0</v>
      </c>
      <c r="AB60" s="515"/>
      <c r="AC60" s="686"/>
      <c r="AD60" s="686"/>
      <c r="AE60" s="686"/>
      <c r="AF60" s="686"/>
      <c r="AG60" s="686"/>
      <c r="AH60" s="686"/>
      <c r="AI60" s="686"/>
      <c r="AJ60" s="686"/>
      <c r="AK60" s="686"/>
      <c r="AL60" s="686"/>
      <c r="AM60" s="686"/>
      <c r="AN60" s="686"/>
    </row>
    <row r="61" spans="1:40" ht="18" customHeight="1">
      <c r="A61" s="687"/>
      <c r="B61" s="688"/>
      <c r="C61" s="707"/>
      <c r="D61" s="691"/>
      <c r="E61" s="691"/>
      <c r="F61" s="691"/>
      <c r="G61" s="691"/>
      <c r="H61" s="691"/>
      <c r="I61" s="691"/>
      <c r="J61" s="680"/>
      <c r="K61" s="688"/>
      <c r="L61" s="562" t="s">
        <v>377</v>
      </c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57">
        <f t="shared" si="22"/>
        <v>0</v>
      </c>
      <c r="Z61" s="688"/>
      <c r="AA61" s="688"/>
      <c r="AB61" s="515"/>
      <c r="AC61" s="688"/>
      <c r="AD61" s="688"/>
      <c r="AE61" s="688"/>
      <c r="AF61" s="688"/>
      <c r="AG61" s="688"/>
      <c r="AH61" s="688"/>
      <c r="AI61" s="688"/>
      <c r="AJ61" s="688"/>
      <c r="AK61" s="688"/>
      <c r="AL61" s="688"/>
      <c r="AM61" s="688"/>
      <c r="AN61" s="688"/>
    </row>
    <row r="62" spans="1:40" ht="18" customHeight="1">
      <c r="A62" s="687"/>
      <c r="B62" s="694" t="s">
        <v>369</v>
      </c>
      <c r="C62" s="978" t="s">
        <v>1005</v>
      </c>
      <c r="D62" s="783"/>
      <c r="E62" s="783"/>
      <c r="F62" s="783"/>
      <c r="G62" s="783"/>
      <c r="H62" s="783"/>
      <c r="I62" s="783"/>
      <c r="J62" s="784"/>
      <c r="K62" s="686" t="s">
        <v>982</v>
      </c>
      <c r="L62" s="553" t="s">
        <v>44</v>
      </c>
      <c r="M62" s="554">
        <f t="shared" ref="M62:X62" si="23">1/12</f>
        <v>8.3333333333333329E-2</v>
      </c>
      <c r="N62" s="554">
        <f t="shared" si="23"/>
        <v>8.3333333333333329E-2</v>
      </c>
      <c r="O62" s="554">
        <f t="shared" si="23"/>
        <v>8.3333333333333329E-2</v>
      </c>
      <c r="P62" s="554">
        <f t="shared" si="23"/>
        <v>8.3333333333333329E-2</v>
      </c>
      <c r="Q62" s="554">
        <f t="shared" si="23"/>
        <v>8.3333333333333329E-2</v>
      </c>
      <c r="R62" s="554">
        <f t="shared" si="23"/>
        <v>8.3333333333333329E-2</v>
      </c>
      <c r="S62" s="554">
        <f t="shared" si="23"/>
        <v>8.3333333333333329E-2</v>
      </c>
      <c r="T62" s="554">
        <f t="shared" si="23"/>
        <v>8.3333333333333329E-2</v>
      </c>
      <c r="U62" s="554">
        <f t="shared" si="23"/>
        <v>8.3333333333333329E-2</v>
      </c>
      <c r="V62" s="554">
        <f t="shared" si="23"/>
        <v>8.3333333333333329E-2</v>
      </c>
      <c r="W62" s="554">
        <f t="shared" si="23"/>
        <v>8.3333333333333329E-2</v>
      </c>
      <c r="X62" s="554">
        <f t="shared" si="23"/>
        <v>8.3333333333333329E-2</v>
      </c>
      <c r="Y62" s="483">
        <f t="shared" si="22"/>
        <v>1</v>
      </c>
      <c r="Z62" s="973">
        <v>0.5</v>
      </c>
      <c r="AA62" s="972">
        <f>IF(OR(Y63=0,Z62=0),0,(Y63/Y62*Z62))</f>
        <v>0</v>
      </c>
      <c r="AB62" s="515"/>
      <c r="AC62" s="686"/>
      <c r="AD62" s="686"/>
      <c r="AE62" s="686"/>
      <c r="AF62" s="686"/>
      <c r="AG62" s="686"/>
      <c r="AH62" s="686"/>
      <c r="AI62" s="686"/>
      <c r="AJ62" s="686"/>
      <c r="AK62" s="686"/>
      <c r="AL62" s="686"/>
      <c r="AM62" s="686"/>
      <c r="AN62" s="686"/>
    </row>
    <row r="63" spans="1:40" ht="18" customHeight="1">
      <c r="A63" s="687"/>
      <c r="B63" s="688"/>
      <c r="C63" s="707"/>
      <c r="D63" s="691"/>
      <c r="E63" s="691"/>
      <c r="F63" s="691"/>
      <c r="G63" s="691"/>
      <c r="H63" s="691"/>
      <c r="I63" s="691"/>
      <c r="J63" s="680"/>
      <c r="K63" s="688"/>
      <c r="L63" s="562" t="s">
        <v>377</v>
      </c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57">
        <f t="shared" si="22"/>
        <v>0</v>
      </c>
      <c r="Z63" s="688"/>
      <c r="AA63" s="688"/>
      <c r="AB63" s="515"/>
      <c r="AC63" s="688"/>
      <c r="AD63" s="688"/>
      <c r="AE63" s="688"/>
      <c r="AF63" s="688"/>
      <c r="AG63" s="688"/>
      <c r="AH63" s="688"/>
      <c r="AI63" s="688"/>
      <c r="AJ63" s="688"/>
      <c r="AK63" s="688"/>
      <c r="AL63" s="688"/>
      <c r="AM63" s="688"/>
      <c r="AN63" s="688"/>
    </row>
    <row r="64" spans="1:40" ht="18" customHeight="1">
      <c r="A64" s="687"/>
      <c r="B64" s="694"/>
      <c r="C64" s="978"/>
      <c r="D64" s="783"/>
      <c r="E64" s="783"/>
      <c r="F64" s="783"/>
      <c r="G64" s="783"/>
      <c r="H64" s="783"/>
      <c r="I64" s="783"/>
      <c r="J64" s="784"/>
      <c r="K64" s="686"/>
      <c r="L64" s="553" t="s">
        <v>44</v>
      </c>
      <c r="M64" s="554"/>
      <c r="N64" s="554"/>
      <c r="O64" s="554"/>
      <c r="P64" s="554"/>
      <c r="Q64" s="554"/>
      <c r="R64" s="554"/>
      <c r="S64" s="554"/>
      <c r="T64" s="554"/>
      <c r="U64" s="554"/>
      <c r="V64" s="554"/>
      <c r="W64" s="554"/>
      <c r="X64" s="554"/>
      <c r="Y64" s="483">
        <f t="shared" si="22"/>
        <v>0</v>
      </c>
      <c r="Z64" s="973"/>
      <c r="AA64" s="972">
        <f>IF(OR(Y65=0,Z64=0),0,(Y65/Y64*Z64))</f>
        <v>0</v>
      </c>
      <c r="AB64" s="515"/>
      <c r="AC64" s="686"/>
      <c r="AD64" s="686"/>
      <c r="AE64" s="686"/>
      <c r="AF64" s="686"/>
      <c r="AG64" s="686"/>
      <c r="AH64" s="686"/>
      <c r="AI64" s="686"/>
      <c r="AJ64" s="686"/>
      <c r="AK64" s="686"/>
      <c r="AL64" s="686"/>
      <c r="AM64" s="686"/>
      <c r="AN64" s="686"/>
    </row>
    <row r="65" spans="1:40" ht="18" customHeight="1">
      <c r="A65" s="687"/>
      <c r="B65" s="688"/>
      <c r="C65" s="707"/>
      <c r="D65" s="691"/>
      <c r="E65" s="691"/>
      <c r="F65" s="691"/>
      <c r="G65" s="691"/>
      <c r="H65" s="691"/>
      <c r="I65" s="691"/>
      <c r="J65" s="680"/>
      <c r="K65" s="688"/>
      <c r="L65" s="562" t="s">
        <v>377</v>
      </c>
      <c r="M65" s="563"/>
      <c r="N65" s="563"/>
      <c r="O65" s="563"/>
      <c r="P65" s="563"/>
      <c r="Q65" s="563"/>
      <c r="R65" s="563"/>
      <c r="S65" s="563"/>
      <c r="T65" s="563"/>
      <c r="U65" s="563"/>
      <c r="V65" s="563"/>
      <c r="W65" s="563"/>
      <c r="X65" s="563"/>
      <c r="Y65" s="557">
        <f t="shared" si="22"/>
        <v>0</v>
      </c>
      <c r="Z65" s="688"/>
      <c r="AA65" s="688"/>
      <c r="AB65" s="515"/>
      <c r="AC65" s="688"/>
      <c r="AD65" s="688"/>
      <c r="AE65" s="688"/>
      <c r="AF65" s="688"/>
      <c r="AG65" s="688"/>
      <c r="AH65" s="688"/>
      <c r="AI65" s="688"/>
      <c r="AJ65" s="688"/>
      <c r="AK65" s="688"/>
      <c r="AL65" s="688"/>
      <c r="AM65" s="688"/>
      <c r="AN65" s="688"/>
    </row>
    <row r="66" spans="1:40" ht="18" customHeight="1">
      <c r="A66" s="687"/>
      <c r="B66" s="694"/>
      <c r="C66" s="978"/>
      <c r="D66" s="783"/>
      <c r="E66" s="783"/>
      <c r="F66" s="783"/>
      <c r="G66" s="783"/>
      <c r="H66" s="783"/>
      <c r="I66" s="783"/>
      <c r="J66" s="784"/>
      <c r="K66" s="686"/>
      <c r="L66" s="553" t="s">
        <v>44</v>
      </c>
      <c r="M66" s="554"/>
      <c r="N66" s="554"/>
      <c r="O66" s="554"/>
      <c r="P66" s="554"/>
      <c r="Q66" s="554"/>
      <c r="R66" s="554"/>
      <c r="S66" s="554"/>
      <c r="T66" s="554"/>
      <c r="U66" s="554"/>
      <c r="V66" s="554"/>
      <c r="W66" s="554"/>
      <c r="X66" s="554"/>
      <c r="Y66" s="483">
        <f t="shared" si="22"/>
        <v>0</v>
      </c>
      <c r="Z66" s="973"/>
      <c r="AA66" s="972">
        <f>IF(OR(Y67=0,Z66=0),0,(Y67/Y66*Z66))</f>
        <v>0</v>
      </c>
      <c r="AB66" s="515"/>
      <c r="AC66" s="686"/>
      <c r="AD66" s="686"/>
      <c r="AE66" s="686"/>
      <c r="AF66" s="686"/>
      <c r="AG66" s="686"/>
      <c r="AH66" s="686"/>
      <c r="AI66" s="686"/>
      <c r="AJ66" s="686"/>
      <c r="AK66" s="686"/>
      <c r="AL66" s="686"/>
      <c r="AM66" s="686"/>
      <c r="AN66" s="686"/>
    </row>
    <row r="67" spans="1:40" ht="18" customHeight="1">
      <c r="A67" s="687"/>
      <c r="B67" s="688"/>
      <c r="C67" s="707"/>
      <c r="D67" s="691"/>
      <c r="E67" s="691"/>
      <c r="F67" s="691"/>
      <c r="G67" s="691"/>
      <c r="H67" s="691"/>
      <c r="I67" s="691"/>
      <c r="J67" s="680"/>
      <c r="K67" s="688"/>
      <c r="L67" s="562" t="s">
        <v>377</v>
      </c>
      <c r="M67" s="563"/>
      <c r="N67" s="563"/>
      <c r="O67" s="563"/>
      <c r="P67" s="563"/>
      <c r="Q67" s="563"/>
      <c r="R67" s="563"/>
      <c r="S67" s="563"/>
      <c r="T67" s="563"/>
      <c r="U67" s="563"/>
      <c r="V67" s="563"/>
      <c r="W67" s="563"/>
      <c r="X67" s="563"/>
      <c r="Y67" s="557">
        <f t="shared" si="22"/>
        <v>0</v>
      </c>
      <c r="Z67" s="688"/>
      <c r="AA67" s="688"/>
      <c r="AB67" s="515"/>
      <c r="AC67" s="688"/>
      <c r="AD67" s="688"/>
      <c r="AE67" s="688"/>
      <c r="AF67" s="688"/>
      <c r="AG67" s="688"/>
      <c r="AH67" s="688"/>
      <c r="AI67" s="688"/>
      <c r="AJ67" s="688"/>
      <c r="AK67" s="688"/>
      <c r="AL67" s="688"/>
      <c r="AM67" s="688"/>
      <c r="AN67" s="688"/>
    </row>
    <row r="68" spans="1:40" ht="18" customHeight="1">
      <c r="A68" s="687"/>
      <c r="B68" s="694"/>
      <c r="C68" s="978"/>
      <c r="D68" s="783"/>
      <c r="E68" s="783"/>
      <c r="F68" s="783"/>
      <c r="G68" s="783"/>
      <c r="H68" s="783"/>
      <c r="I68" s="783"/>
      <c r="J68" s="784"/>
      <c r="K68" s="686"/>
      <c r="L68" s="553" t="s">
        <v>44</v>
      </c>
      <c r="M68" s="554"/>
      <c r="N68" s="554"/>
      <c r="O68" s="554"/>
      <c r="P68" s="554"/>
      <c r="Q68" s="554"/>
      <c r="R68" s="554"/>
      <c r="S68" s="554"/>
      <c r="T68" s="554"/>
      <c r="U68" s="554"/>
      <c r="V68" s="554"/>
      <c r="W68" s="554"/>
      <c r="X68" s="554"/>
      <c r="Y68" s="483">
        <f t="shared" si="22"/>
        <v>0</v>
      </c>
      <c r="Z68" s="973"/>
      <c r="AA68" s="972">
        <f>IF(OR(Y69=0,Z68=0),0,(Y69/Y68*Z68))</f>
        <v>0</v>
      </c>
      <c r="AB68" s="515"/>
      <c r="AC68" s="686"/>
      <c r="AD68" s="686"/>
      <c r="AE68" s="686"/>
      <c r="AF68" s="686"/>
      <c r="AG68" s="686"/>
      <c r="AH68" s="686"/>
      <c r="AI68" s="686"/>
      <c r="AJ68" s="686"/>
      <c r="AK68" s="686"/>
      <c r="AL68" s="686"/>
      <c r="AM68" s="686"/>
      <c r="AN68" s="686"/>
    </row>
    <row r="69" spans="1:40" ht="18" customHeight="1">
      <c r="A69" s="687"/>
      <c r="B69" s="688"/>
      <c r="C69" s="707"/>
      <c r="D69" s="691"/>
      <c r="E69" s="691"/>
      <c r="F69" s="691"/>
      <c r="G69" s="691"/>
      <c r="H69" s="691"/>
      <c r="I69" s="691"/>
      <c r="J69" s="680"/>
      <c r="K69" s="688"/>
      <c r="L69" s="562" t="s">
        <v>377</v>
      </c>
      <c r="M69" s="563"/>
      <c r="N69" s="563"/>
      <c r="O69" s="563"/>
      <c r="P69" s="563"/>
      <c r="Q69" s="563"/>
      <c r="R69" s="563"/>
      <c r="S69" s="563"/>
      <c r="T69" s="563"/>
      <c r="U69" s="563"/>
      <c r="V69" s="563"/>
      <c r="W69" s="563"/>
      <c r="X69" s="563"/>
      <c r="Y69" s="557">
        <f t="shared" si="22"/>
        <v>0</v>
      </c>
      <c r="Z69" s="688"/>
      <c r="AA69" s="688"/>
      <c r="AB69" s="572"/>
      <c r="AC69" s="688"/>
      <c r="AD69" s="688"/>
      <c r="AE69" s="688"/>
      <c r="AF69" s="688"/>
      <c r="AG69" s="688"/>
      <c r="AH69" s="688"/>
      <c r="AI69" s="688"/>
      <c r="AJ69" s="688"/>
      <c r="AK69" s="688"/>
      <c r="AL69" s="688"/>
      <c r="AM69" s="688"/>
      <c r="AN69" s="688"/>
    </row>
    <row r="70" spans="1:40" ht="18" customHeight="1">
      <c r="A70" s="687"/>
      <c r="B70" s="538"/>
      <c r="C70" s="956" t="s">
        <v>383</v>
      </c>
      <c r="D70" s="783"/>
      <c r="E70" s="783"/>
      <c r="F70" s="783"/>
      <c r="G70" s="783"/>
      <c r="H70" s="783"/>
      <c r="I70" s="783"/>
      <c r="J70" s="784"/>
      <c r="K70" s="538"/>
      <c r="L70" s="565" t="s">
        <v>44</v>
      </c>
      <c r="M70" s="566">
        <f t="shared" ref="M70:X70" si="24">+M60*$Z$60+M62*$Z$62</f>
        <v>4.1666666666666664E-2</v>
      </c>
      <c r="N70" s="566">
        <f t="shared" si="24"/>
        <v>4.1666666666666664E-2</v>
      </c>
      <c r="O70" s="566">
        <f t="shared" si="24"/>
        <v>9.1666666666666674E-2</v>
      </c>
      <c r="P70" s="566">
        <f t="shared" si="24"/>
        <v>0.14166666666666666</v>
      </c>
      <c r="Q70" s="566">
        <f t="shared" si="24"/>
        <v>0.14166666666666666</v>
      </c>
      <c r="R70" s="566">
        <f t="shared" si="24"/>
        <v>9.1666666666666674E-2</v>
      </c>
      <c r="S70" s="566">
        <f t="shared" si="24"/>
        <v>9.1666666666666674E-2</v>
      </c>
      <c r="T70" s="566">
        <f t="shared" si="24"/>
        <v>9.1666666666666674E-2</v>
      </c>
      <c r="U70" s="566">
        <f t="shared" si="24"/>
        <v>9.1666666666666674E-2</v>
      </c>
      <c r="V70" s="566">
        <f t="shared" si="24"/>
        <v>6.6666666666666666E-2</v>
      </c>
      <c r="W70" s="566">
        <f t="shared" si="24"/>
        <v>6.6666666666666666E-2</v>
      </c>
      <c r="X70" s="566">
        <f t="shared" si="24"/>
        <v>4.1666666666666664E-2</v>
      </c>
      <c r="Y70" s="567">
        <f t="shared" si="22"/>
        <v>1</v>
      </c>
      <c r="Z70" s="1036">
        <f>SUM(Z60:Z69)</f>
        <v>1</v>
      </c>
      <c r="AA70" s="972">
        <f>IF(OR(Y71=0,Z70=0),0,(Y71/Y70*Z70))</f>
        <v>0</v>
      </c>
      <c r="AB70" s="515"/>
      <c r="AC70" s="841" t="s">
        <v>384</v>
      </c>
      <c r="AD70" s="783"/>
      <c r="AE70" s="783"/>
      <c r="AF70" s="783"/>
      <c r="AG70" s="783"/>
      <c r="AH70" s="783"/>
      <c r="AI70" s="783"/>
      <c r="AJ70" s="783"/>
      <c r="AK70" s="783"/>
      <c r="AL70" s="783"/>
      <c r="AM70" s="783"/>
      <c r="AN70" s="784"/>
    </row>
    <row r="71" spans="1:40" ht="15.75" customHeight="1">
      <c r="A71" s="767"/>
      <c r="B71" s="542"/>
      <c r="C71" s="842"/>
      <c r="D71" s="786"/>
      <c r="E71" s="786"/>
      <c r="F71" s="786"/>
      <c r="G71" s="786"/>
      <c r="H71" s="786"/>
      <c r="I71" s="786"/>
      <c r="J71" s="772"/>
      <c r="K71" s="542"/>
      <c r="L71" s="568" t="s">
        <v>377</v>
      </c>
      <c r="M71" s="569">
        <f t="shared" ref="M71:X71" si="25">+M61*$Z$60+M63*$Z$62</f>
        <v>0</v>
      </c>
      <c r="N71" s="569">
        <f t="shared" si="25"/>
        <v>0</v>
      </c>
      <c r="O71" s="569">
        <f t="shared" si="25"/>
        <v>0</v>
      </c>
      <c r="P71" s="569">
        <f t="shared" si="25"/>
        <v>0</v>
      </c>
      <c r="Q71" s="569">
        <f t="shared" si="25"/>
        <v>0</v>
      </c>
      <c r="R71" s="569">
        <f t="shared" si="25"/>
        <v>0</v>
      </c>
      <c r="S71" s="569">
        <f t="shared" si="25"/>
        <v>0</v>
      </c>
      <c r="T71" s="569">
        <f t="shared" si="25"/>
        <v>0</v>
      </c>
      <c r="U71" s="569">
        <f t="shared" si="25"/>
        <v>0</v>
      </c>
      <c r="V71" s="569">
        <f t="shared" si="25"/>
        <v>0</v>
      </c>
      <c r="W71" s="569">
        <f t="shared" si="25"/>
        <v>0</v>
      </c>
      <c r="X71" s="569">
        <f t="shared" si="25"/>
        <v>0</v>
      </c>
      <c r="Y71" s="570">
        <f t="shared" si="22"/>
        <v>0</v>
      </c>
      <c r="Z71" s="767"/>
      <c r="AA71" s="767"/>
      <c r="AB71" s="515"/>
      <c r="AC71" s="842"/>
      <c r="AD71" s="786"/>
      <c r="AE71" s="786"/>
      <c r="AF71" s="786"/>
      <c r="AG71" s="786"/>
      <c r="AH71" s="786"/>
      <c r="AI71" s="786"/>
      <c r="AJ71" s="786"/>
      <c r="AK71" s="786"/>
      <c r="AL71" s="786"/>
      <c r="AM71" s="786"/>
      <c r="AN71" s="772"/>
    </row>
    <row r="72" spans="1:40" ht="18" customHeight="1">
      <c r="A72" s="512" t="s">
        <v>396</v>
      </c>
      <c r="B72" s="582"/>
      <c r="C72" s="512"/>
      <c r="D72" s="512"/>
      <c r="E72" s="512"/>
      <c r="F72" s="512"/>
      <c r="G72" s="512"/>
      <c r="H72" s="512"/>
      <c r="I72" s="512"/>
      <c r="J72" s="512"/>
      <c r="K72" s="512"/>
      <c r="L72" s="512"/>
      <c r="M72" s="512"/>
      <c r="N72" s="512"/>
      <c r="O72" s="512"/>
      <c r="P72" s="512"/>
      <c r="Q72" s="512"/>
      <c r="R72" s="512"/>
      <c r="S72" s="512"/>
      <c r="T72" s="512"/>
      <c r="U72" s="512"/>
      <c r="V72" s="512"/>
      <c r="W72" s="512"/>
      <c r="X72" s="512"/>
      <c r="Y72" s="989" t="s">
        <v>397</v>
      </c>
      <c r="Z72" s="690"/>
      <c r="AA72" s="690"/>
      <c r="AB72" s="512"/>
      <c r="AC72" s="512"/>
      <c r="AD72" s="512"/>
      <c r="AE72" s="512"/>
      <c r="AF72" s="512"/>
      <c r="AG72" s="512"/>
      <c r="AH72" s="512"/>
      <c r="AI72" s="512"/>
      <c r="AJ72" s="512"/>
      <c r="AK72" s="512"/>
      <c r="AL72" s="512"/>
      <c r="AM72" s="512"/>
      <c r="AN72" s="512"/>
    </row>
    <row r="73" spans="1:40" ht="15.75" customHeight="1">
      <c r="A73" s="512"/>
      <c r="B73" s="582"/>
      <c r="C73" s="512"/>
      <c r="D73" s="512"/>
      <c r="E73" s="512"/>
      <c r="F73" s="512"/>
      <c r="G73" s="512"/>
      <c r="H73" s="512"/>
      <c r="I73" s="512"/>
      <c r="J73" s="512"/>
      <c r="K73" s="512"/>
      <c r="L73" s="512"/>
      <c r="M73" s="512"/>
      <c r="N73" s="512"/>
      <c r="O73" s="512"/>
      <c r="P73" s="512"/>
      <c r="Q73" s="512"/>
      <c r="R73" s="512"/>
      <c r="S73" s="512"/>
      <c r="T73" s="512"/>
      <c r="U73" s="512"/>
      <c r="V73" s="512"/>
      <c r="W73" s="512"/>
      <c r="X73" s="512"/>
      <c r="Y73" s="512"/>
      <c r="Z73" s="512"/>
      <c r="AA73" s="512"/>
      <c r="AB73" s="515"/>
      <c r="AC73" s="512"/>
      <c r="AD73" s="512"/>
      <c r="AE73" s="512"/>
      <c r="AF73" s="512"/>
      <c r="AG73" s="512"/>
      <c r="AH73" s="512"/>
      <c r="AI73" s="512"/>
      <c r="AJ73" s="512"/>
      <c r="AK73" s="512"/>
      <c r="AL73" s="512"/>
      <c r="AM73" s="512"/>
      <c r="AN73" s="512"/>
    </row>
    <row r="74" spans="1:40" ht="15.75" customHeight="1">
      <c r="A74" s="512"/>
      <c r="B74" s="582"/>
      <c r="C74" s="512"/>
      <c r="D74" s="512"/>
      <c r="E74" s="512"/>
      <c r="F74" s="512"/>
      <c r="G74" s="512"/>
      <c r="H74" s="512"/>
      <c r="I74" s="512"/>
      <c r="J74" s="512"/>
      <c r="K74" s="512"/>
      <c r="L74" s="512"/>
      <c r="M74" s="512"/>
      <c r="N74" s="512"/>
      <c r="O74" s="512"/>
      <c r="P74" s="512"/>
      <c r="Q74" s="512"/>
      <c r="R74" s="512"/>
      <c r="S74" s="512"/>
      <c r="T74" s="512"/>
      <c r="U74" s="512"/>
      <c r="V74" s="512"/>
      <c r="W74" s="512"/>
      <c r="X74" s="512"/>
      <c r="Y74" s="512"/>
      <c r="Z74" s="512"/>
      <c r="AA74" s="512"/>
      <c r="AB74" s="512"/>
      <c r="AC74" s="512"/>
      <c r="AD74" s="512"/>
      <c r="AE74" s="512"/>
      <c r="AF74" s="512"/>
      <c r="AG74" s="512"/>
      <c r="AH74" s="512"/>
      <c r="AI74" s="512"/>
      <c r="AJ74" s="512"/>
      <c r="AK74" s="512"/>
      <c r="AL74" s="512"/>
      <c r="AM74" s="512"/>
      <c r="AN74" s="512"/>
    </row>
    <row r="75" spans="1:40" ht="15.75" customHeight="1">
      <c r="A75" s="512"/>
      <c r="B75" s="582"/>
      <c r="C75" s="512"/>
      <c r="D75" s="512"/>
      <c r="E75" s="512"/>
      <c r="F75" s="512"/>
      <c r="G75" s="512"/>
      <c r="H75" s="512"/>
      <c r="I75" s="512"/>
      <c r="J75" s="512"/>
      <c r="K75" s="512"/>
      <c r="L75" s="512"/>
      <c r="M75" s="512"/>
      <c r="N75" s="512"/>
      <c r="O75" s="512"/>
      <c r="P75" s="512"/>
      <c r="Q75" s="512"/>
      <c r="R75" s="512"/>
      <c r="S75" s="512"/>
      <c r="T75" s="512"/>
      <c r="U75" s="512"/>
      <c r="V75" s="512"/>
      <c r="W75" s="512"/>
      <c r="X75" s="512"/>
      <c r="Y75" s="512"/>
      <c r="Z75" s="512"/>
      <c r="AA75" s="512"/>
      <c r="AB75" s="512"/>
      <c r="AC75" s="512"/>
      <c r="AD75" s="512"/>
      <c r="AE75" s="512"/>
      <c r="AF75" s="512"/>
      <c r="AG75" s="512"/>
      <c r="AH75" s="512"/>
      <c r="AI75" s="512"/>
      <c r="AJ75" s="512"/>
      <c r="AK75" s="512"/>
      <c r="AL75" s="512"/>
      <c r="AM75" s="512"/>
      <c r="AN75" s="512"/>
    </row>
    <row r="76" spans="1:40" ht="15.75" customHeight="1">
      <c r="A76" s="512"/>
      <c r="B76" s="582"/>
      <c r="C76" s="512"/>
      <c r="D76" s="512"/>
      <c r="E76" s="512"/>
      <c r="F76" s="512"/>
      <c r="G76" s="512"/>
      <c r="H76" s="512"/>
      <c r="I76" s="512"/>
      <c r="J76" s="512"/>
      <c r="K76" s="512"/>
      <c r="L76" s="512"/>
      <c r="M76" s="512"/>
      <c r="N76" s="512"/>
      <c r="O76" s="512"/>
      <c r="P76" s="512"/>
      <c r="Q76" s="512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2"/>
      <c r="AH76" s="512"/>
      <c r="AI76" s="512"/>
      <c r="AJ76" s="512"/>
      <c r="AK76" s="512"/>
      <c r="AL76" s="512"/>
      <c r="AM76" s="512"/>
      <c r="AN76" s="512"/>
    </row>
    <row r="77" spans="1:40" ht="15.75" customHeight="1">
      <c r="A77" s="512"/>
      <c r="B77" s="582"/>
      <c r="C77" s="512"/>
      <c r="D77" s="512"/>
      <c r="E77" s="512"/>
      <c r="F77" s="512"/>
      <c r="G77" s="512"/>
      <c r="H77" s="512"/>
      <c r="I77" s="512"/>
      <c r="J77" s="512"/>
      <c r="K77" s="512"/>
      <c r="L77" s="512"/>
      <c r="M77" s="512"/>
      <c r="N77" s="512"/>
      <c r="O77" s="512"/>
      <c r="P77" s="512"/>
      <c r="Q77" s="512"/>
      <c r="R77" s="512"/>
      <c r="S77" s="512"/>
      <c r="T77" s="512"/>
      <c r="U77" s="512"/>
      <c r="V77" s="512"/>
      <c r="W77" s="512"/>
      <c r="X77" s="512"/>
      <c r="Y77" s="512"/>
      <c r="Z77" s="512"/>
      <c r="AA77" s="512"/>
      <c r="AB77" s="512"/>
      <c r="AC77" s="512"/>
      <c r="AD77" s="512"/>
      <c r="AE77" s="512"/>
      <c r="AF77" s="512"/>
      <c r="AG77" s="512"/>
      <c r="AH77" s="512"/>
      <c r="AI77" s="512"/>
      <c r="AJ77" s="512"/>
      <c r="AK77" s="512"/>
      <c r="AL77" s="512"/>
      <c r="AM77" s="512"/>
      <c r="AN77" s="512"/>
    </row>
    <row r="78" spans="1:40" ht="15.75" customHeight="1">
      <c r="A78" s="512"/>
      <c r="B78" s="582"/>
      <c r="C78" s="512"/>
      <c r="D78" s="512"/>
      <c r="E78" s="512"/>
      <c r="F78" s="512"/>
      <c r="G78" s="512"/>
      <c r="H78" s="512"/>
      <c r="I78" s="512"/>
      <c r="J78" s="512"/>
      <c r="K78" s="512"/>
      <c r="L78" s="512"/>
      <c r="M78" s="512"/>
      <c r="N78" s="512"/>
      <c r="O78" s="512"/>
      <c r="P78" s="512"/>
      <c r="Q78" s="512"/>
      <c r="R78" s="512"/>
      <c r="S78" s="512"/>
      <c r="T78" s="512"/>
      <c r="U78" s="512"/>
      <c r="V78" s="512"/>
      <c r="W78" s="512"/>
      <c r="X78" s="512"/>
      <c r="Y78" s="512"/>
      <c r="Z78" s="512"/>
      <c r="AA78" s="512"/>
      <c r="AB78" s="512"/>
      <c r="AC78" s="512"/>
      <c r="AD78" s="512"/>
      <c r="AE78" s="512"/>
      <c r="AF78" s="512"/>
      <c r="AG78" s="512"/>
      <c r="AH78" s="512"/>
      <c r="AI78" s="512"/>
      <c r="AJ78" s="512"/>
      <c r="AK78" s="512"/>
      <c r="AL78" s="512"/>
      <c r="AM78" s="512"/>
      <c r="AN78" s="512"/>
    </row>
    <row r="79" spans="1:40" ht="15.75" customHeight="1">
      <c r="A79" s="512"/>
      <c r="B79" s="582"/>
      <c r="C79" s="512"/>
      <c r="D79" s="512"/>
      <c r="E79" s="512"/>
      <c r="F79" s="512"/>
      <c r="G79" s="512"/>
      <c r="H79" s="512"/>
      <c r="I79" s="512"/>
      <c r="J79" s="512"/>
      <c r="K79" s="512"/>
      <c r="L79" s="512"/>
      <c r="M79" s="512"/>
      <c r="N79" s="512"/>
      <c r="O79" s="512"/>
      <c r="P79" s="512"/>
      <c r="Q79" s="512"/>
      <c r="R79" s="512"/>
      <c r="S79" s="512"/>
      <c r="T79" s="512"/>
      <c r="U79" s="512"/>
      <c r="V79" s="512"/>
      <c r="W79" s="512"/>
      <c r="X79" s="512"/>
      <c r="Y79" s="512"/>
      <c r="Z79" s="512"/>
      <c r="AA79" s="512"/>
      <c r="AB79" s="512"/>
      <c r="AC79" s="512"/>
      <c r="AD79" s="512"/>
      <c r="AE79" s="512"/>
      <c r="AF79" s="512"/>
      <c r="AG79" s="512"/>
      <c r="AH79" s="512"/>
      <c r="AI79" s="512"/>
      <c r="AJ79" s="512"/>
      <c r="AK79" s="512"/>
      <c r="AL79" s="512"/>
      <c r="AM79" s="512"/>
      <c r="AN79" s="512"/>
    </row>
    <row r="80" spans="1:40" ht="15.75" customHeight="1">
      <c r="A80" s="512"/>
      <c r="B80" s="582"/>
      <c r="C80" s="512"/>
      <c r="D80" s="512"/>
      <c r="E80" s="512"/>
      <c r="F80" s="512"/>
      <c r="G80" s="512"/>
      <c r="H80" s="512"/>
      <c r="I80" s="512"/>
      <c r="J80" s="512"/>
      <c r="K80" s="512"/>
      <c r="L80" s="512"/>
      <c r="M80" s="512"/>
      <c r="N80" s="512"/>
      <c r="O80" s="512"/>
      <c r="P80" s="512"/>
      <c r="Q80" s="512"/>
      <c r="R80" s="512"/>
      <c r="S80" s="512"/>
      <c r="T80" s="512"/>
      <c r="U80" s="512"/>
      <c r="V80" s="512"/>
      <c r="W80" s="512"/>
      <c r="X80" s="512"/>
      <c r="Y80" s="512"/>
      <c r="Z80" s="512"/>
      <c r="AA80" s="512"/>
      <c r="AB80" s="512"/>
      <c r="AC80" s="512"/>
      <c r="AD80" s="512"/>
      <c r="AE80" s="512"/>
      <c r="AF80" s="512"/>
      <c r="AG80" s="512"/>
      <c r="AH80" s="512"/>
      <c r="AI80" s="512"/>
      <c r="AJ80" s="512"/>
      <c r="AK80" s="512"/>
      <c r="AL80" s="512"/>
      <c r="AM80" s="512"/>
      <c r="AN80" s="512"/>
    </row>
    <row r="81" spans="1:40" ht="15.75" customHeight="1">
      <c r="A81" s="512"/>
      <c r="B81" s="58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S81" s="512"/>
      <c r="T81" s="512"/>
      <c r="U81" s="512"/>
      <c r="V81" s="512"/>
      <c r="W81" s="512"/>
      <c r="X81" s="512"/>
      <c r="Y81" s="512"/>
      <c r="Z81" s="512"/>
      <c r="AA81" s="512"/>
      <c r="AB81" s="512"/>
      <c r="AC81" s="512"/>
      <c r="AD81" s="512"/>
      <c r="AE81" s="512"/>
      <c r="AF81" s="512"/>
      <c r="AG81" s="512"/>
      <c r="AH81" s="512"/>
      <c r="AI81" s="512"/>
      <c r="AJ81" s="512"/>
      <c r="AK81" s="512"/>
      <c r="AL81" s="512"/>
      <c r="AM81" s="512"/>
      <c r="AN81" s="512"/>
    </row>
    <row r="82" spans="1:40" ht="15.75" customHeight="1">
      <c r="A82" s="512"/>
      <c r="B82" s="582"/>
      <c r="C82" s="512"/>
      <c r="D82" s="512"/>
      <c r="E82" s="512"/>
      <c r="F82" s="512"/>
      <c r="G82" s="512"/>
      <c r="H82" s="512"/>
      <c r="I82" s="512"/>
      <c r="J82" s="512"/>
      <c r="K82" s="512"/>
      <c r="L82" s="512"/>
      <c r="M82" s="512"/>
      <c r="N82" s="512"/>
      <c r="O82" s="512"/>
      <c r="P82" s="512"/>
      <c r="Q82" s="512"/>
      <c r="R82" s="512"/>
      <c r="S82" s="512"/>
      <c r="T82" s="512"/>
      <c r="U82" s="512"/>
      <c r="V82" s="512"/>
      <c r="W82" s="512"/>
      <c r="X82" s="512"/>
      <c r="Y82" s="512"/>
      <c r="Z82" s="512"/>
      <c r="AA82" s="512"/>
      <c r="AB82" s="512"/>
      <c r="AC82" s="512"/>
      <c r="AD82" s="512"/>
      <c r="AE82" s="512"/>
      <c r="AF82" s="512"/>
      <c r="AG82" s="512"/>
      <c r="AH82" s="512"/>
      <c r="AI82" s="512"/>
      <c r="AJ82" s="512"/>
      <c r="AK82" s="512"/>
      <c r="AL82" s="512"/>
      <c r="AM82" s="512"/>
      <c r="AN82" s="512"/>
    </row>
    <row r="83" spans="1:40" ht="15.75" customHeight="1">
      <c r="A83" s="512"/>
      <c r="B83" s="58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S83" s="512"/>
      <c r="T83" s="512"/>
      <c r="U83" s="512"/>
      <c r="V83" s="512"/>
      <c r="W83" s="512"/>
      <c r="X83" s="512"/>
      <c r="Y83" s="512"/>
      <c r="Z83" s="512"/>
      <c r="AA83" s="512"/>
      <c r="AB83" s="512"/>
      <c r="AC83" s="512"/>
      <c r="AD83" s="512"/>
      <c r="AE83" s="512"/>
      <c r="AF83" s="512"/>
      <c r="AG83" s="512"/>
      <c r="AH83" s="512"/>
      <c r="AI83" s="512"/>
      <c r="AJ83" s="512"/>
      <c r="AK83" s="512"/>
      <c r="AL83" s="512"/>
      <c r="AM83" s="512"/>
      <c r="AN83" s="512"/>
    </row>
    <row r="84" spans="1:40" ht="15.75" customHeight="1">
      <c r="A84" s="512"/>
      <c r="B84" s="582"/>
      <c r="C84" s="512"/>
      <c r="D84" s="512"/>
      <c r="E84" s="512"/>
      <c r="F84" s="512"/>
      <c r="G84" s="512"/>
      <c r="H84" s="512"/>
      <c r="I84" s="512"/>
      <c r="J84" s="512"/>
      <c r="K84" s="512"/>
      <c r="L84" s="512"/>
      <c r="M84" s="512"/>
      <c r="N84" s="512"/>
      <c r="O84" s="512"/>
      <c r="P84" s="512"/>
      <c r="Q84" s="512"/>
      <c r="R84" s="512"/>
      <c r="S84" s="512"/>
      <c r="T84" s="512"/>
      <c r="U84" s="512"/>
      <c r="V84" s="512"/>
      <c r="W84" s="512"/>
      <c r="X84" s="512"/>
      <c r="Y84" s="512"/>
      <c r="Z84" s="512"/>
      <c r="AA84" s="512"/>
      <c r="AB84" s="512"/>
      <c r="AC84" s="512"/>
      <c r="AD84" s="512"/>
      <c r="AE84" s="512"/>
      <c r="AF84" s="512"/>
      <c r="AG84" s="512"/>
      <c r="AH84" s="512"/>
      <c r="AI84" s="512"/>
      <c r="AJ84" s="512"/>
      <c r="AK84" s="512"/>
      <c r="AL84" s="512"/>
      <c r="AM84" s="512"/>
      <c r="AN84" s="512"/>
    </row>
    <row r="85" spans="1:40" ht="15.75" customHeight="1">
      <c r="A85" s="512"/>
      <c r="B85" s="58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S85" s="512"/>
      <c r="T85" s="512"/>
      <c r="U85" s="512"/>
      <c r="V85" s="512"/>
      <c r="W85" s="512"/>
      <c r="X85" s="512"/>
      <c r="Y85" s="512"/>
      <c r="Z85" s="512"/>
      <c r="AA85" s="512"/>
      <c r="AB85" s="512"/>
      <c r="AC85" s="512"/>
      <c r="AD85" s="512"/>
      <c r="AE85" s="512"/>
      <c r="AF85" s="512"/>
      <c r="AG85" s="512"/>
      <c r="AH85" s="512"/>
      <c r="AI85" s="512"/>
      <c r="AJ85" s="512"/>
      <c r="AK85" s="512"/>
      <c r="AL85" s="512"/>
      <c r="AM85" s="512"/>
      <c r="AN85" s="512"/>
    </row>
    <row r="86" spans="1:40" ht="15.75" customHeight="1">
      <c r="A86" s="512"/>
      <c r="B86" s="582"/>
      <c r="C86" s="512"/>
      <c r="D86" s="512"/>
      <c r="E86" s="512"/>
      <c r="F86" s="512"/>
      <c r="G86" s="512"/>
      <c r="H86" s="512"/>
      <c r="I86" s="512"/>
      <c r="J86" s="512"/>
      <c r="K86" s="512"/>
      <c r="L86" s="512"/>
      <c r="M86" s="512"/>
      <c r="N86" s="512"/>
      <c r="O86" s="512"/>
      <c r="P86" s="512"/>
      <c r="Q86" s="512"/>
      <c r="R86" s="512"/>
      <c r="S86" s="512"/>
      <c r="T86" s="512"/>
      <c r="U86" s="512"/>
      <c r="V86" s="512"/>
      <c r="W86" s="512"/>
      <c r="X86" s="512"/>
      <c r="Y86" s="512"/>
      <c r="Z86" s="512"/>
      <c r="AA86" s="512"/>
      <c r="AB86" s="512"/>
      <c r="AC86" s="512"/>
      <c r="AD86" s="512"/>
      <c r="AE86" s="512"/>
      <c r="AF86" s="512"/>
      <c r="AG86" s="512"/>
      <c r="AH86" s="512"/>
      <c r="AI86" s="512"/>
      <c r="AJ86" s="512"/>
      <c r="AK86" s="512"/>
      <c r="AL86" s="512"/>
      <c r="AM86" s="512"/>
      <c r="AN86" s="512"/>
    </row>
    <row r="87" spans="1:40" ht="15.75" customHeight="1">
      <c r="A87" s="512"/>
      <c r="B87" s="582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S87" s="512"/>
      <c r="T87" s="512"/>
      <c r="U87" s="512"/>
      <c r="V87" s="512"/>
      <c r="W87" s="512"/>
      <c r="X87" s="512"/>
      <c r="Y87" s="512"/>
      <c r="Z87" s="512"/>
      <c r="AA87" s="512"/>
      <c r="AB87" s="512"/>
      <c r="AC87" s="512"/>
      <c r="AD87" s="512"/>
      <c r="AE87" s="512"/>
      <c r="AF87" s="512"/>
      <c r="AG87" s="512"/>
      <c r="AH87" s="512"/>
      <c r="AI87" s="512"/>
      <c r="AJ87" s="512"/>
      <c r="AK87" s="512"/>
      <c r="AL87" s="512"/>
      <c r="AM87" s="512"/>
      <c r="AN87" s="512"/>
    </row>
    <row r="88" spans="1:40" ht="15.75" customHeight="1">
      <c r="A88" s="512"/>
      <c r="B88" s="582"/>
      <c r="C88" s="512"/>
      <c r="D88" s="512"/>
      <c r="E88" s="512"/>
      <c r="F88" s="512"/>
      <c r="G88" s="512"/>
      <c r="H88" s="512"/>
      <c r="I88" s="512"/>
      <c r="J88" s="512"/>
      <c r="K88" s="512"/>
      <c r="L88" s="512"/>
      <c r="M88" s="512"/>
      <c r="N88" s="512"/>
      <c r="O88" s="512"/>
      <c r="P88" s="512"/>
      <c r="Q88" s="512"/>
      <c r="R88" s="512"/>
      <c r="S88" s="512"/>
      <c r="T88" s="512"/>
      <c r="U88" s="512"/>
      <c r="V88" s="512"/>
      <c r="W88" s="512"/>
      <c r="X88" s="512"/>
      <c r="Y88" s="512"/>
      <c r="Z88" s="512"/>
      <c r="AA88" s="512"/>
      <c r="AB88" s="512"/>
      <c r="AC88" s="512"/>
      <c r="AD88" s="512"/>
      <c r="AE88" s="512"/>
      <c r="AF88" s="512"/>
      <c r="AG88" s="512"/>
      <c r="AH88" s="512"/>
      <c r="AI88" s="512"/>
      <c r="AJ88" s="512"/>
      <c r="AK88" s="512"/>
      <c r="AL88" s="512"/>
      <c r="AM88" s="512"/>
      <c r="AN88" s="512"/>
    </row>
    <row r="89" spans="1:40" ht="15.75" customHeight="1">
      <c r="A89" s="512"/>
      <c r="B89" s="582"/>
      <c r="C89" s="512"/>
      <c r="D89" s="512"/>
      <c r="E89" s="512"/>
      <c r="F89" s="512"/>
      <c r="G89" s="512"/>
      <c r="H89" s="512"/>
      <c r="I89" s="512"/>
      <c r="J89" s="512"/>
      <c r="K89" s="512"/>
      <c r="L89" s="512"/>
      <c r="M89" s="512"/>
      <c r="N89" s="512"/>
      <c r="O89" s="512"/>
      <c r="P89" s="512"/>
      <c r="Q89" s="512"/>
      <c r="R89" s="512"/>
      <c r="S89" s="512"/>
      <c r="T89" s="512"/>
      <c r="U89" s="512"/>
      <c r="V89" s="512"/>
      <c r="W89" s="512"/>
      <c r="X89" s="512"/>
      <c r="Y89" s="512"/>
      <c r="Z89" s="512"/>
      <c r="AA89" s="512"/>
      <c r="AB89" s="512"/>
      <c r="AC89" s="512"/>
      <c r="AD89" s="512"/>
      <c r="AE89" s="512"/>
      <c r="AF89" s="512"/>
      <c r="AG89" s="512"/>
      <c r="AH89" s="512"/>
      <c r="AI89" s="512"/>
      <c r="AJ89" s="512"/>
      <c r="AK89" s="512"/>
      <c r="AL89" s="512"/>
      <c r="AM89" s="512"/>
      <c r="AN89" s="512"/>
    </row>
    <row r="90" spans="1:40" ht="15.75" customHeight="1">
      <c r="A90" s="512"/>
      <c r="B90" s="582"/>
      <c r="C90" s="512"/>
      <c r="D90" s="512"/>
      <c r="E90" s="512"/>
      <c r="F90" s="512"/>
      <c r="G90" s="512"/>
      <c r="H90" s="512"/>
      <c r="I90" s="512"/>
      <c r="J90" s="512"/>
      <c r="K90" s="512"/>
      <c r="L90" s="512"/>
      <c r="M90" s="512"/>
      <c r="N90" s="512"/>
      <c r="O90" s="512"/>
      <c r="P90" s="512"/>
      <c r="Q90" s="512"/>
      <c r="R90" s="512"/>
      <c r="S90" s="512"/>
      <c r="T90" s="512"/>
      <c r="U90" s="512"/>
      <c r="V90" s="512"/>
      <c r="W90" s="512"/>
      <c r="X90" s="512"/>
      <c r="Y90" s="512"/>
      <c r="Z90" s="512"/>
      <c r="AA90" s="512"/>
      <c r="AB90" s="512"/>
      <c r="AC90" s="512"/>
      <c r="AD90" s="512"/>
      <c r="AE90" s="512"/>
      <c r="AF90" s="512"/>
      <c r="AG90" s="512"/>
      <c r="AH90" s="512"/>
      <c r="AI90" s="512"/>
      <c r="AJ90" s="512"/>
      <c r="AK90" s="512"/>
      <c r="AL90" s="512"/>
      <c r="AM90" s="512"/>
      <c r="AN90" s="512"/>
    </row>
    <row r="91" spans="1:40" ht="15.75" customHeight="1">
      <c r="A91" s="512"/>
      <c r="B91" s="582"/>
      <c r="C91" s="512"/>
      <c r="D91" s="512"/>
      <c r="E91" s="512"/>
      <c r="F91" s="512"/>
      <c r="G91" s="512"/>
      <c r="H91" s="512"/>
      <c r="I91" s="512"/>
      <c r="J91" s="512"/>
      <c r="K91" s="512"/>
      <c r="L91" s="512"/>
      <c r="M91" s="512"/>
      <c r="N91" s="512"/>
      <c r="O91" s="512"/>
      <c r="P91" s="512"/>
      <c r="Q91" s="512"/>
      <c r="R91" s="512"/>
      <c r="S91" s="512"/>
      <c r="T91" s="512"/>
      <c r="U91" s="512"/>
      <c r="V91" s="512"/>
      <c r="W91" s="512"/>
      <c r="X91" s="512"/>
      <c r="Y91" s="512"/>
      <c r="Z91" s="512"/>
      <c r="AA91" s="512"/>
      <c r="AB91" s="512"/>
      <c r="AC91" s="512"/>
      <c r="AD91" s="512"/>
      <c r="AE91" s="512"/>
      <c r="AF91" s="512"/>
      <c r="AG91" s="512"/>
      <c r="AH91" s="512"/>
      <c r="AI91" s="512"/>
      <c r="AJ91" s="512"/>
      <c r="AK91" s="512"/>
      <c r="AL91" s="512"/>
      <c r="AM91" s="512"/>
      <c r="AN91" s="512"/>
    </row>
    <row r="92" spans="1:40" ht="15.75" customHeight="1">
      <c r="A92" s="512"/>
      <c r="B92" s="582"/>
      <c r="C92" s="512"/>
      <c r="D92" s="512"/>
      <c r="E92" s="512"/>
      <c r="F92" s="512"/>
      <c r="G92" s="512"/>
      <c r="H92" s="512"/>
      <c r="I92" s="512"/>
      <c r="J92" s="512"/>
      <c r="K92" s="512"/>
      <c r="L92" s="512"/>
      <c r="M92" s="512"/>
      <c r="N92" s="512"/>
      <c r="O92" s="512"/>
      <c r="P92" s="512"/>
      <c r="Q92" s="512"/>
      <c r="R92" s="512"/>
      <c r="S92" s="512"/>
      <c r="T92" s="512"/>
      <c r="U92" s="512"/>
      <c r="V92" s="512"/>
      <c r="W92" s="512"/>
      <c r="X92" s="512"/>
      <c r="Y92" s="512"/>
      <c r="Z92" s="512"/>
      <c r="AA92" s="512"/>
      <c r="AB92" s="512"/>
      <c r="AC92" s="512"/>
      <c r="AD92" s="512"/>
      <c r="AE92" s="512"/>
      <c r="AF92" s="512"/>
      <c r="AG92" s="512"/>
      <c r="AH92" s="512"/>
      <c r="AI92" s="512"/>
      <c r="AJ92" s="512"/>
      <c r="AK92" s="512"/>
      <c r="AL92" s="512"/>
      <c r="AM92" s="512"/>
      <c r="AN92" s="512"/>
    </row>
    <row r="93" spans="1:40" ht="15.75" customHeight="1">
      <c r="A93" s="512"/>
      <c r="B93" s="582"/>
      <c r="C93" s="512"/>
      <c r="D93" s="512"/>
      <c r="E93" s="512"/>
      <c r="F93" s="512"/>
      <c r="G93" s="512"/>
      <c r="H93" s="512"/>
      <c r="I93" s="512"/>
      <c r="J93" s="512"/>
      <c r="K93" s="512"/>
      <c r="L93" s="512"/>
      <c r="M93" s="512"/>
      <c r="N93" s="512"/>
      <c r="O93" s="512"/>
      <c r="P93" s="512"/>
      <c r="Q93" s="512"/>
      <c r="R93" s="512"/>
      <c r="S93" s="512"/>
      <c r="T93" s="512"/>
      <c r="U93" s="512"/>
      <c r="V93" s="512"/>
      <c r="W93" s="512"/>
      <c r="X93" s="512"/>
      <c r="Y93" s="512"/>
      <c r="Z93" s="512"/>
      <c r="AA93" s="512"/>
      <c r="AB93" s="512"/>
      <c r="AC93" s="512"/>
      <c r="AD93" s="512"/>
      <c r="AE93" s="512"/>
      <c r="AF93" s="512"/>
      <c r="AG93" s="512"/>
      <c r="AH93" s="512"/>
      <c r="AI93" s="512"/>
      <c r="AJ93" s="512"/>
      <c r="AK93" s="512"/>
      <c r="AL93" s="512"/>
      <c r="AM93" s="512"/>
      <c r="AN93" s="512"/>
    </row>
    <row r="94" spans="1:40" ht="15.75" customHeight="1">
      <c r="A94" s="512"/>
      <c r="B94" s="582"/>
      <c r="C94" s="512"/>
      <c r="D94" s="512"/>
      <c r="E94" s="512"/>
      <c r="F94" s="512"/>
      <c r="G94" s="512"/>
      <c r="H94" s="512"/>
      <c r="I94" s="512"/>
      <c r="J94" s="512"/>
      <c r="K94" s="512"/>
      <c r="L94" s="512"/>
      <c r="M94" s="512"/>
      <c r="N94" s="512"/>
      <c r="O94" s="512"/>
      <c r="P94" s="512"/>
      <c r="Q94" s="512"/>
      <c r="R94" s="512"/>
      <c r="S94" s="512"/>
      <c r="T94" s="512"/>
      <c r="U94" s="512"/>
      <c r="V94" s="512"/>
      <c r="W94" s="512"/>
      <c r="X94" s="512"/>
      <c r="Y94" s="512"/>
      <c r="Z94" s="512"/>
      <c r="AA94" s="512"/>
      <c r="AB94" s="512"/>
      <c r="AC94" s="512"/>
      <c r="AD94" s="512"/>
      <c r="AE94" s="512"/>
      <c r="AF94" s="512"/>
      <c r="AG94" s="512"/>
      <c r="AH94" s="512"/>
      <c r="AI94" s="512"/>
      <c r="AJ94" s="512"/>
      <c r="AK94" s="512"/>
      <c r="AL94" s="512"/>
      <c r="AM94" s="512"/>
      <c r="AN94" s="512"/>
    </row>
    <row r="95" spans="1:40" ht="15.75" customHeight="1">
      <c r="A95" s="512"/>
      <c r="B95" s="582"/>
      <c r="C95" s="512"/>
      <c r="D95" s="512"/>
      <c r="E95" s="512"/>
      <c r="F95" s="512"/>
      <c r="G95" s="512"/>
      <c r="H95" s="512"/>
      <c r="I95" s="512"/>
      <c r="J95" s="512"/>
      <c r="K95" s="512"/>
      <c r="L95" s="512"/>
      <c r="M95" s="512"/>
      <c r="N95" s="512"/>
      <c r="O95" s="512"/>
      <c r="P95" s="512"/>
      <c r="Q95" s="512"/>
      <c r="R95" s="512"/>
      <c r="S95" s="512"/>
      <c r="T95" s="512"/>
      <c r="U95" s="512"/>
      <c r="V95" s="512"/>
      <c r="W95" s="512"/>
      <c r="X95" s="512"/>
      <c r="Y95" s="512"/>
      <c r="Z95" s="512"/>
      <c r="AA95" s="512"/>
      <c r="AB95" s="512"/>
      <c r="AC95" s="512"/>
      <c r="AD95" s="512"/>
      <c r="AE95" s="512"/>
      <c r="AF95" s="512"/>
      <c r="AG95" s="512"/>
      <c r="AH95" s="512"/>
      <c r="AI95" s="512"/>
      <c r="AJ95" s="512"/>
      <c r="AK95" s="512"/>
      <c r="AL95" s="512"/>
      <c r="AM95" s="512"/>
      <c r="AN95" s="512"/>
    </row>
    <row r="96" spans="1:40" ht="15.75" customHeight="1">
      <c r="A96" s="512"/>
      <c r="B96" s="582"/>
      <c r="C96" s="512"/>
      <c r="D96" s="512"/>
      <c r="E96" s="512"/>
      <c r="F96" s="512"/>
      <c r="G96" s="512"/>
      <c r="H96" s="512"/>
      <c r="I96" s="512"/>
      <c r="J96" s="512"/>
      <c r="K96" s="512"/>
      <c r="L96" s="512"/>
      <c r="M96" s="512"/>
      <c r="N96" s="512"/>
      <c r="O96" s="512"/>
      <c r="P96" s="512"/>
      <c r="Q96" s="512"/>
      <c r="R96" s="512"/>
      <c r="S96" s="512"/>
      <c r="T96" s="512"/>
      <c r="U96" s="512"/>
      <c r="V96" s="512"/>
      <c r="W96" s="512"/>
      <c r="X96" s="512"/>
      <c r="Y96" s="512"/>
      <c r="Z96" s="512"/>
      <c r="AA96" s="512"/>
      <c r="AB96" s="512"/>
      <c r="AC96" s="512"/>
      <c r="AD96" s="512"/>
      <c r="AE96" s="512"/>
      <c r="AF96" s="512"/>
      <c r="AG96" s="512"/>
      <c r="AH96" s="512"/>
      <c r="AI96" s="512"/>
      <c r="AJ96" s="512"/>
      <c r="AK96" s="512"/>
      <c r="AL96" s="512"/>
      <c r="AM96" s="512"/>
      <c r="AN96" s="512"/>
    </row>
    <row r="97" spans="1:40" ht="15.75" customHeight="1">
      <c r="A97" s="512"/>
      <c r="B97" s="582"/>
      <c r="C97" s="512"/>
      <c r="D97" s="512"/>
      <c r="E97" s="512"/>
      <c r="F97" s="512"/>
      <c r="G97" s="512"/>
      <c r="H97" s="512"/>
      <c r="I97" s="512"/>
      <c r="J97" s="512"/>
      <c r="K97" s="512"/>
      <c r="L97" s="512"/>
      <c r="M97" s="512"/>
      <c r="N97" s="512"/>
      <c r="O97" s="512"/>
      <c r="P97" s="512"/>
      <c r="Q97" s="512"/>
      <c r="R97" s="512"/>
      <c r="S97" s="512"/>
      <c r="T97" s="512"/>
      <c r="U97" s="512"/>
      <c r="V97" s="512"/>
      <c r="W97" s="512"/>
      <c r="X97" s="512"/>
      <c r="Y97" s="512"/>
      <c r="Z97" s="512"/>
      <c r="AA97" s="512"/>
      <c r="AB97" s="512"/>
      <c r="AC97" s="512"/>
      <c r="AD97" s="512"/>
      <c r="AE97" s="512"/>
      <c r="AF97" s="512"/>
      <c r="AG97" s="512"/>
      <c r="AH97" s="512"/>
      <c r="AI97" s="512"/>
      <c r="AJ97" s="512"/>
      <c r="AK97" s="512"/>
      <c r="AL97" s="512"/>
      <c r="AM97" s="512"/>
      <c r="AN97" s="512"/>
    </row>
    <row r="98" spans="1:40" ht="15.75" customHeight="1">
      <c r="A98" s="512"/>
      <c r="B98" s="582"/>
      <c r="C98" s="512"/>
      <c r="D98" s="512"/>
      <c r="E98" s="512"/>
      <c r="F98" s="512"/>
      <c r="G98" s="512"/>
      <c r="H98" s="512"/>
      <c r="I98" s="512"/>
      <c r="J98" s="512"/>
      <c r="K98" s="512"/>
      <c r="L98" s="512"/>
      <c r="M98" s="512"/>
      <c r="N98" s="512"/>
      <c r="O98" s="512"/>
      <c r="P98" s="512"/>
      <c r="Q98" s="512"/>
      <c r="R98" s="512"/>
      <c r="S98" s="512"/>
      <c r="T98" s="512"/>
      <c r="U98" s="512"/>
      <c r="V98" s="512"/>
      <c r="W98" s="512"/>
      <c r="X98" s="512"/>
      <c r="Y98" s="512"/>
      <c r="Z98" s="512"/>
      <c r="AA98" s="512"/>
      <c r="AB98" s="512"/>
      <c r="AC98" s="512"/>
      <c r="AD98" s="512"/>
      <c r="AE98" s="512"/>
      <c r="AF98" s="512"/>
      <c r="AG98" s="512"/>
      <c r="AH98" s="512"/>
      <c r="AI98" s="512"/>
      <c r="AJ98" s="512"/>
      <c r="AK98" s="512"/>
      <c r="AL98" s="512"/>
      <c r="AM98" s="512"/>
      <c r="AN98" s="512"/>
    </row>
    <row r="99" spans="1:40" ht="15.75" customHeight="1">
      <c r="A99" s="512"/>
      <c r="B99" s="582"/>
      <c r="C99" s="512"/>
      <c r="D99" s="512"/>
      <c r="E99" s="512"/>
      <c r="F99" s="512"/>
      <c r="G99" s="512"/>
      <c r="H99" s="512"/>
      <c r="I99" s="512"/>
      <c r="J99" s="512"/>
      <c r="K99" s="512"/>
      <c r="L99" s="512"/>
      <c r="M99" s="512"/>
      <c r="N99" s="512"/>
      <c r="O99" s="512"/>
      <c r="P99" s="512"/>
      <c r="Q99" s="512"/>
      <c r="R99" s="512"/>
      <c r="S99" s="512"/>
      <c r="T99" s="512"/>
      <c r="U99" s="512"/>
      <c r="V99" s="512"/>
      <c r="W99" s="512"/>
      <c r="X99" s="512"/>
      <c r="Y99" s="512"/>
      <c r="Z99" s="512"/>
      <c r="AA99" s="512"/>
      <c r="AB99" s="512"/>
      <c r="AC99" s="512"/>
      <c r="AD99" s="512"/>
      <c r="AE99" s="512"/>
      <c r="AF99" s="512"/>
      <c r="AG99" s="512"/>
      <c r="AH99" s="512"/>
      <c r="AI99" s="512"/>
      <c r="AJ99" s="512"/>
      <c r="AK99" s="512"/>
      <c r="AL99" s="512"/>
      <c r="AM99" s="512"/>
      <c r="AN99" s="512"/>
    </row>
    <row r="100" spans="1:40" ht="15.75" customHeight="1">
      <c r="A100" s="512"/>
      <c r="B100" s="582"/>
      <c r="C100" s="512"/>
      <c r="D100" s="512"/>
      <c r="E100" s="512"/>
      <c r="F100" s="512"/>
      <c r="G100" s="512"/>
      <c r="H100" s="512"/>
      <c r="I100" s="512"/>
      <c r="J100" s="512"/>
      <c r="K100" s="512"/>
      <c r="L100" s="512"/>
      <c r="M100" s="512"/>
      <c r="N100" s="512"/>
      <c r="O100" s="512"/>
      <c r="P100" s="512"/>
      <c r="Q100" s="512"/>
      <c r="R100" s="512"/>
      <c r="S100" s="512"/>
      <c r="T100" s="512"/>
      <c r="U100" s="512"/>
      <c r="V100" s="512"/>
      <c r="W100" s="512"/>
      <c r="X100" s="512"/>
      <c r="Y100" s="512"/>
      <c r="Z100" s="512"/>
      <c r="AA100" s="512"/>
      <c r="AB100" s="512"/>
      <c r="AC100" s="512"/>
      <c r="AD100" s="512"/>
      <c r="AE100" s="512"/>
      <c r="AF100" s="512"/>
      <c r="AG100" s="512"/>
      <c r="AH100" s="512"/>
      <c r="AI100" s="512"/>
      <c r="AJ100" s="512"/>
      <c r="AK100" s="512"/>
      <c r="AL100" s="512"/>
      <c r="AM100" s="512"/>
      <c r="AN100" s="512"/>
    </row>
    <row r="101" spans="1:40" ht="15.75" customHeight="1">
      <c r="A101" s="512"/>
      <c r="B101" s="582"/>
      <c r="C101" s="512"/>
      <c r="D101" s="512"/>
      <c r="E101" s="512"/>
      <c r="F101" s="512"/>
      <c r="G101" s="512"/>
      <c r="H101" s="512"/>
      <c r="I101" s="512"/>
      <c r="J101" s="512"/>
      <c r="K101" s="512"/>
      <c r="L101" s="512"/>
      <c r="M101" s="512"/>
      <c r="N101" s="512"/>
      <c r="O101" s="512"/>
      <c r="P101" s="512"/>
      <c r="Q101" s="512"/>
      <c r="R101" s="512"/>
      <c r="S101" s="512"/>
      <c r="T101" s="512"/>
      <c r="U101" s="512"/>
      <c r="V101" s="512"/>
      <c r="W101" s="512"/>
      <c r="X101" s="512"/>
      <c r="Y101" s="512"/>
      <c r="Z101" s="512"/>
      <c r="AA101" s="512"/>
      <c r="AB101" s="512"/>
      <c r="AC101" s="512"/>
      <c r="AD101" s="512"/>
      <c r="AE101" s="512"/>
      <c r="AF101" s="512"/>
      <c r="AG101" s="512"/>
      <c r="AH101" s="512"/>
      <c r="AI101" s="512"/>
      <c r="AJ101" s="512"/>
      <c r="AK101" s="512"/>
      <c r="AL101" s="512"/>
      <c r="AM101" s="512"/>
      <c r="AN101" s="512"/>
    </row>
    <row r="102" spans="1:40" ht="15.75" customHeight="1">
      <c r="A102" s="512"/>
      <c r="B102" s="582"/>
      <c r="C102" s="512"/>
      <c r="D102" s="512"/>
      <c r="E102" s="512"/>
      <c r="F102" s="512"/>
      <c r="G102" s="512"/>
      <c r="H102" s="512"/>
      <c r="I102" s="512"/>
      <c r="J102" s="512"/>
      <c r="K102" s="512"/>
      <c r="L102" s="512"/>
      <c r="M102" s="512"/>
      <c r="N102" s="512"/>
      <c r="O102" s="512"/>
      <c r="P102" s="512"/>
      <c r="Q102" s="512"/>
      <c r="R102" s="512"/>
      <c r="S102" s="512"/>
      <c r="T102" s="512"/>
      <c r="U102" s="512"/>
      <c r="V102" s="512"/>
      <c r="W102" s="512"/>
      <c r="X102" s="512"/>
      <c r="Y102" s="512"/>
      <c r="Z102" s="512"/>
      <c r="AA102" s="512"/>
      <c r="AB102" s="512"/>
      <c r="AC102" s="512"/>
      <c r="AD102" s="512"/>
      <c r="AE102" s="512"/>
      <c r="AF102" s="512"/>
      <c r="AG102" s="512"/>
      <c r="AH102" s="512"/>
      <c r="AI102" s="512"/>
      <c r="AJ102" s="512"/>
      <c r="AK102" s="512"/>
      <c r="AL102" s="512"/>
      <c r="AM102" s="512"/>
      <c r="AN102" s="512"/>
    </row>
    <row r="103" spans="1:40" ht="15.75" customHeight="1">
      <c r="A103" s="512"/>
      <c r="B103" s="582"/>
      <c r="C103" s="512"/>
      <c r="D103" s="512"/>
      <c r="E103" s="512"/>
      <c r="F103" s="512"/>
      <c r="G103" s="512"/>
      <c r="H103" s="512"/>
      <c r="I103" s="512"/>
      <c r="J103" s="512"/>
      <c r="K103" s="512"/>
      <c r="L103" s="512"/>
      <c r="M103" s="512"/>
      <c r="N103" s="512"/>
      <c r="O103" s="512"/>
      <c r="P103" s="512"/>
      <c r="Q103" s="512"/>
      <c r="R103" s="512"/>
      <c r="S103" s="512"/>
      <c r="T103" s="512"/>
      <c r="U103" s="512"/>
      <c r="V103" s="512"/>
      <c r="W103" s="512"/>
      <c r="X103" s="512"/>
      <c r="Y103" s="512"/>
      <c r="Z103" s="512"/>
      <c r="AA103" s="512"/>
      <c r="AB103" s="512"/>
      <c r="AC103" s="512"/>
      <c r="AD103" s="512"/>
      <c r="AE103" s="512"/>
      <c r="AF103" s="512"/>
      <c r="AG103" s="512"/>
      <c r="AH103" s="512"/>
      <c r="AI103" s="512"/>
      <c r="AJ103" s="512"/>
      <c r="AK103" s="512"/>
      <c r="AL103" s="512"/>
      <c r="AM103" s="512"/>
      <c r="AN103" s="512"/>
    </row>
    <row r="104" spans="1:40" ht="15.75" customHeight="1">
      <c r="A104" s="512"/>
      <c r="B104" s="582"/>
      <c r="C104" s="512"/>
      <c r="D104" s="512"/>
      <c r="E104" s="512"/>
      <c r="F104" s="512"/>
      <c r="G104" s="512"/>
      <c r="H104" s="512"/>
      <c r="I104" s="512"/>
      <c r="J104" s="512"/>
      <c r="K104" s="512"/>
      <c r="L104" s="512"/>
      <c r="M104" s="512"/>
      <c r="N104" s="512"/>
      <c r="O104" s="512"/>
      <c r="P104" s="512"/>
      <c r="Q104" s="512"/>
      <c r="R104" s="512"/>
      <c r="S104" s="512"/>
      <c r="T104" s="512"/>
      <c r="U104" s="512"/>
      <c r="V104" s="512"/>
      <c r="W104" s="512"/>
      <c r="X104" s="512"/>
      <c r="Y104" s="512"/>
      <c r="Z104" s="512"/>
      <c r="AA104" s="512"/>
      <c r="AB104" s="512"/>
      <c r="AC104" s="512"/>
      <c r="AD104" s="512"/>
      <c r="AE104" s="512"/>
      <c r="AF104" s="512"/>
      <c r="AG104" s="512"/>
      <c r="AH104" s="512"/>
      <c r="AI104" s="512"/>
      <c r="AJ104" s="512"/>
      <c r="AK104" s="512"/>
      <c r="AL104" s="512"/>
      <c r="AM104" s="512"/>
      <c r="AN104" s="512"/>
    </row>
    <row r="105" spans="1:40" ht="15.75" customHeight="1">
      <c r="A105" s="512"/>
      <c r="B105" s="582"/>
      <c r="C105" s="512"/>
      <c r="D105" s="512"/>
      <c r="E105" s="512"/>
      <c r="F105" s="512"/>
      <c r="G105" s="512"/>
      <c r="H105" s="512"/>
      <c r="I105" s="512"/>
      <c r="J105" s="512"/>
      <c r="K105" s="512"/>
      <c r="L105" s="512"/>
      <c r="M105" s="512"/>
      <c r="N105" s="512"/>
      <c r="O105" s="512"/>
      <c r="P105" s="512"/>
      <c r="Q105" s="512"/>
      <c r="R105" s="512"/>
      <c r="S105" s="512"/>
      <c r="T105" s="512"/>
      <c r="U105" s="512"/>
      <c r="V105" s="512"/>
      <c r="W105" s="512"/>
      <c r="X105" s="512"/>
      <c r="Y105" s="512"/>
      <c r="Z105" s="512"/>
      <c r="AA105" s="512"/>
      <c r="AB105" s="512"/>
      <c r="AC105" s="512"/>
      <c r="AD105" s="512"/>
      <c r="AE105" s="512"/>
      <c r="AF105" s="512"/>
      <c r="AG105" s="512"/>
      <c r="AH105" s="512"/>
      <c r="AI105" s="512"/>
      <c r="AJ105" s="512"/>
      <c r="AK105" s="512"/>
      <c r="AL105" s="512"/>
      <c r="AM105" s="512"/>
      <c r="AN105" s="512"/>
    </row>
    <row r="106" spans="1:40" ht="15.75" customHeight="1">
      <c r="A106" s="512"/>
      <c r="B106" s="582"/>
      <c r="C106" s="512"/>
      <c r="D106" s="512"/>
      <c r="E106" s="512"/>
      <c r="F106" s="512"/>
      <c r="G106" s="512"/>
      <c r="H106" s="512"/>
      <c r="I106" s="512"/>
      <c r="J106" s="512"/>
      <c r="K106" s="512"/>
      <c r="L106" s="512"/>
      <c r="M106" s="512"/>
      <c r="N106" s="512"/>
      <c r="O106" s="512"/>
      <c r="P106" s="512"/>
      <c r="Q106" s="512"/>
      <c r="R106" s="512"/>
      <c r="S106" s="512"/>
      <c r="T106" s="512"/>
      <c r="U106" s="512"/>
      <c r="V106" s="512"/>
      <c r="W106" s="512"/>
      <c r="X106" s="512"/>
      <c r="Y106" s="512"/>
      <c r="Z106" s="512"/>
      <c r="AA106" s="512"/>
      <c r="AB106" s="512"/>
      <c r="AC106" s="512"/>
      <c r="AD106" s="512"/>
      <c r="AE106" s="512"/>
      <c r="AF106" s="512"/>
      <c r="AG106" s="512"/>
      <c r="AH106" s="512"/>
      <c r="AI106" s="512"/>
      <c r="AJ106" s="512"/>
      <c r="AK106" s="512"/>
      <c r="AL106" s="512"/>
      <c r="AM106" s="512"/>
      <c r="AN106" s="512"/>
    </row>
    <row r="107" spans="1:40" ht="15.75" customHeight="1">
      <c r="A107" s="512"/>
      <c r="B107" s="58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S107" s="512"/>
      <c r="T107" s="512"/>
      <c r="U107" s="512"/>
      <c r="V107" s="512"/>
      <c r="W107" s="512"/>
      <c r="X107" s="512"/>
      <c r="Y107" s="512"/>
      <c r="Z107" s="512"/>
      <c r="AA107" s="512"/>
      <c r="AB107" s="512"/>
      <c r="AC107" s="512"/>
      <c r="AD107" s="512"/>
      <c r="AE107" s="512"/>
      <c r="AF107" s="512"/>
      <c r="AG107" s="512"/>
      <c r="AH107" s="512"/>
      <c r="AI107" s="512"/>
      <c r="AJ107" s="512"/>
      <c r="AK107" s="512"/>
      <c r="AL107" s="512"/>
      <c r="AM107" s="512"/>
      <c r="AN107" s="512"/>
    </row>
    <row r="108" spans="1:40" ht="15.75" customHeight="1">
      <c r="A108" s="512"/>
      <c r="B108" s="582"/>
      <c r="C108" s="512"/>
      <c r="D108" s="512"/>
      <c r="E108" s="512"/>
      <c r="F108" s="512"/>
      <c r="G108" s="512"/>
      <c r="H108" s="512"/>
      <c r="I108" s="512"/>
      <c r="J108" s="512"/>
      <c r="K108" s="512"/>
      <c r="L108" s="512"/>
      <c r="M108" s="512"/>
      <c r="N108" s="512"/>
      <c r="O108" s="512"/>
      <c r="P108" s="512"/>
      <c r="Q108" s="512"/>
      <c r="R108" s="512"/>
      <c r="S108" s="512"/>
      <c r="T108" s="512"/>
      <c r="U108" s="512"/>
      <c r="V108" s="512"/>
      <c r="W108" s="512"/>
      <c r="X108" s="512"/>
      <c r="Y108" s="512"/>
      <c r="Z108" s="512"/>
      <c r="AA108" s="512"/>
      <c r="AB108" s="512"/>
      <c r="AC108" s="512"/>
      <c r="AD108" s="512"/>
      <c r="AE108" s="512"/>
      <c r="AF108" s="512"/>
      <c r="AG108" s="512"/>
      <c r="AH108" s="512"/>
      <c r="AI108" s="512"/>
      <c r="AJ108" s="512"/>
      <c r="AK108" s="512"/>
      <c r="AL108" s="512"/>
      <c r="AM108" s="512"/>
      <c r="AN108" s="512"/>
    </row>
    <row r="109" spans="1:40" ht="15.75" customHeight="1">
      <c r="A109" s="512"/>
      <c r="B109" s="58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S109" s="512"/>
      <c r="T109" s="512"/>
      <c r="U109" s="512"/>
      <c r="V109" s="512"/>
      <c r="W109" s="512"/>
      <c r="X109" s="512"/>
      <c r="Y109" s="512"/>
      <c r="Z109" s="512"/>
      <c r="AA109" s="512"/>
      <c r="AB109" s="512"/>
      <c r="AC109" s="512"/>
      <c r="AD109" s="512"/>
      <c r="AE109" s="512"/>
      <c r="AF109" s="512"/>
      <c r="AG109" s="512"/>
      <c r="AH109" s="512"/>
      <c r="AI109" s="512"/>
      <c r="AJ109" s="512"/>
      <c r="AK109" s="512"/>
      <c r="AL109" s="512"/>
      <c r="AM109" s="512"/>
      <c r="AN109" s="512"/>
    </row>
    <row r="110" spans="1:40" ht="15.75" customHeight="1">
      <c r="A110" s="512"/>
      <c r="B110" s="582"/>
      <c r="C110" s="512"/>
      <c r="D110" s="512"/>
      <c r="E110" s="512"/>
      <c r="F110" s="512"/>
      <c r="G110" s="512"/>
      <c r="H110" s="512"/>
      <c r="I110" s="512"/>
      <c r="J110" s="512"/>
      <c r="K110" s="512"/>
      <c r="L110" s="512"/>
      <c r="M110" s="512"/>
      <c r="N110" s="512"/>
      <c r="O110" s="512"/>
      <c r="P110" s="512"/>
      <c r="Q110" s="512"/>
      <c r="R110" s="512"/>
      <c r="S110" s="512"/>
      <c r="T110" s="512"/>
      <c r="U110" s="512"/>
      <c r="V110" s="512"/>
      <c r="W110" s="512"/>
      <c r="X110" s="512"/>
      <c r="Y110" s="512"/>
      <c r="Z110" s="512"/>
      <c r="AA110" s="512"/>
      <c r="AB110" s="512"/>
      <c r="AC110" s="512"/>
      <c r="AD110" s="512"/>
      <c r="AE110" s="512"/>
      <c r="AF110" s="512"/>
      <c r="AG110" s="512"/>
      <c r="AH110" s="512"/>
      <c r="AI110" s="512"/>
      <c r="AJ110" s="512"/>
      <c r="AK110" s="512"/>
      <c r="AL110" s="512"/>
      <c r="AM110" s="512"/>
      <c r="AN110" s="512"/>
    </row>
    <row r="111" spans="1:40" ht="15.75" customHeight="1">
      <c r="A111" s="512"/>
      <c r="B111" s="58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S111" s="512"/>
      <c r="T111" s="512"/>
      <c r="U111" s="512"/>
      <c r="V111" s="512"/>
      <c r="W111" s="512"/>
      <c r="X111" s="512"/>
      <c r="Y111" s="512"/>
      <c r="Z111" s="512"/>
      <c r="AA111" s="512"/>
      <c r="AB111" s="512"/>
      <c r="AC111" s="512"/>
      <c r="AD111" s="512"/>
      <c r="AE111" s="512"/>
      <c r="AF111" s="512"/>
      <c r="AG111" s="512"/>
      <c r="AH111" s="512"/>
      <c r="AI111" s="512"/>
      <c r="AJ111" s="512"/>
      <c r="AK111" s="512"/>
      <c r="AL111" s="512"/>
      <c r="AM111" s="512"/>
      <c r="AN111" s="512"/>
    </row>
    <row r="112" spans="1:40" ht="15.75" customHeight="1">
      <c r="A112" s="512"/>
      <c r="B112" s="582"/>
      <c r="C112" s="512"/>
      <c r="D112" s="512"/>
      <c r="E112" s="512"/>
      <c r="F112" s="512"/>
      <c r="G112" s="512"/>
      <c r="H112" s="512"/>
      <c r="I112" s="512"/>
      <c r="J112" s="512"/>
      <c r="K112" s="512"/>
      <c r="L112" s="512"/>
      <c r="M112" s="512"/>
      <c r="N112" s="512"/>
      <c r="O112" s="512"/>
      <c r="P112" s="512"/>
      <c r="Q112" s="512"/>
      <c r="R112" s="512"/>
      <c r="S112" s="512"/>
      <c r="T112" s="512"/>
      <c r="U112" s="512"/>
      <c r="V112" s="512"/>
      <c r="W112" s="512"/>
      <c r="X112" s="512"/>
      <c r="Y112" s="512"/>
      <c r="Z112" s="512"/>
      <c r="AA112" s="512"/>
      <c r="AB112" s="512"/>
      <c r="AC112" s="512"/>
      <c r="AD112" s="512"/>
      <c r="AE112" s="512"/>
      <c r="AF112" s="512"/>
      <c r="AG112" s="512"/>
      <c r="AH112" s="512"/>
      <c r="AI112" s="512"/>
      <c r="AJ112" s="512"/>
      <c r="AK112" s="512"/>
      <c r="AL112" s="512"/>
      <c r="AM112" s="512"/>
      <c r="AN112" s="512"/>
    </row>
    <row r="113" spans="1:40" ht="15.75" customHeight="1">
      <c r="A113" s="512"/>
      <c r="B113" s="582"/>
      <c r="C113" s="512"/>
      <c r="D113" s="512"/>
      <c r="E113" s="512"/>
      <c r="F113" s="512"/>
      <c r="G113" s="512"/>
      <c r="H113" s="512"/>
      <c r="I113" s="512"/>
      <c r="J113" s="512"/>
      <c r="K113" s="512"/>
      <c r="L113" s="512"/>
      <c r="M113" s="512"/>
      <c r="N113" s="512"/>
      <c r="O113" s="512"/>
      <c r="P113" s="512"/>
      <c r="Q113" s="512"/>
      <c r="R113" s="512"/>
      <c r="S113" s="512"/>
      <c r="T113" s="512"/>
      <c r="U113" s="512"/>
      <c r="V113" s="512"/>
      <c r="W113" s="512"/>
      <c r="X113" s="512"/>
      <c r="Y113" s="512"/>
      <c r="Z113" s="512"/>
      <c r="AA113" s="512"/>
      <c r="AB113" s="512"/>
      <c r="AC113" s="512"/>
      <c r="AD113" s="512"/>
      <c r="AE113" s="512"/>
      <c r="AF113" s="512"/>
      <c r="AG113" s="512"/>
      <c r="AH113" s="512"/>
      <c r="AI113" s="512"/>
      <c r="AJ113" s="512"/>
      <c r="AK113" s="512"/>
      <c r="AL113" s="512"/>
      <c r="AM113" s="512"/>
      <c r="AN113" s="512"/>
    </row>
    <row r="114" spans="1:40" ht="15.75" customHeight="1">
      <c r="A114" s="512"/>
      <c r="B114" s="582"/>
      <c r="C114" s="512"/>
      <c r="D114" s="512"/>
      <c r="E114" s="512"/>
      <c r="F114" s="512"/>
      <c r="G114" s="512"/>
      <c r="H114" s="512"/>
      <c r="I114" s="512"/>
      <c r="J114" s="512"/>
      <c r="K114" s="512"/>
      <c r="L114" s="512"/>
      <c r="M114" s="512"/>
      <c r="N114" s="512"/>
      <c r="O114" s="512"/>
      <c r="P114" s="512"/>
      <c r="Q114" s="512"/>
      <c r="R114" s="512"/>
      <c r="S114" s="512"/>
      <c r="T114" s="512"/>
      <c r="U114" s="512"/>
      <c r="V114" s="512"/>
      <c r="W114" s="512"/>
      <c r="X114" s="512"/>
      <c r="Y114" s="512"/>
      <c r="Z114" s="512"/>
      <c r="AA114" s="512"/>
      <c r="AB114" s="512"/>
      <c r="AC114" s="512"/>
      <c r="AD114" s="512"/>
      <c r="AE114" s="512"/>
      <c r="AF114" s="512"/>
      <c r="AG114" s="512"/>
      <c r="AH114" s="512"/>
      <c r="AI114" s="512"/>
      <c r="AJ114" s="512"/>
      <c r="AK114" s="512"/>
      <c r="AL114" s="512"/>
      <c r="AM114" s="512"/>
      <c r="AN114" s="512"/>
    </row>
    <row r="115" spans="1:40" ht="15.75" customHeight="1">
      <c r="A115" s="512"/>
      <c r="B115" s="582"/>
      <c r="C115" s="512"/>
      <c r="D115" s="512"/>
      <c r="E115" s="512"/>
      <c r="F115" s="512"/>
      <c r="G115" s="512"/>
      <c r="H115" s="512"/>
      <c r="I115" s="512"/>
      <c r="J115" s="512"/>
      <c r="K115" s="512"/>
      <c r="L115" s="512"/>
      <c r="M115" s="512"/>
      <c r="N115" s="512"/>
      <c r="O115" s="512"/>
      <c r="P115" s="512"/>
      <c r="Q115" s="512"/>
      <c r="R115" s="512"/>
      <c r="S115" s="512"/>
      <c r="T115" s="512"/>
      <c r="U115" s="512"/>
      <c r="V115" s="512"/>
      <c r="W115" s="512"/>
      <c r="X115" s="512"/>
      <c r="Y115" s="512"/>
      <c r="Z115" s="512"/>
      <c r="AA115" s="512"/>
      <c r="AB115" s="512"/>
      <c r="AC115" s="512"/>
      <c r="AD115" s="512"/>
      <c r="AE115" s="512"/>
      <c r="AF115" s="512"/>
      <c r="AG115" s="512"/>
      <c r="AH115" s="512"/>
      <c r="AI115" s="512"/>
      <c r="AJ115" s="512"/>
      <c r="AK115" s="512"/>
      <c r="AL115" s="512"/>
      <c r="AM115" s="512"/>
      <c r="AN115" s="512"/>
    </row>
    <row r="116" spans="1:40" ht="15.75" customHeight="1">
      <c r="A116" s="512"/>
      <c r="B116" s="58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S116" s="512"/>
      <c r="T116" s="512"/>
      <c r="U116" s="512"/>
      <c r="V116" s="512"/>
      <c r="W116" s="512"/>
      <c r="X116" s="512"/>
      <c r="Y116" s="512"/>
      <c r="Z116" s="512"/>
      <c r="AA116" s="512"/>
      <c r="AB116" s="512"/>
      <c r="AC116" s="512"/>
      <c r="AD116" s="512"/>
      <c r="AE116" s="512"/>
      <c r="AF116" s="512"/>
      <c r="AG116" s="512"/>
      <c r="AH116" s="512"/>
      <c r="AI116" s="512"/>
      <c r="AJ116" s="512"/>
      <c r="AK116" s="512"/>
      <c r="AL116" s="512"/>
      <c r="AM116" s="512"/>
      <c r="AN116" s="512"/>
    </row>
    <row r="117" spans="1:40" ht="15.75" customHeight="1">
      <c r="A117" s="512"/>
      <c r="B117" s="582"/>
      <c r="C117" s="512"/>
      <c r="D117" s="512"/>
      <c r="E117" s="512"/>
      <c r="F117" s="512"/>
      <c r="G117" s="512"/>
      <c r="H117" s="512"/>
      <c r="I117" s="512"/>
      <c r="J117" s="512"/>
      <c r="K117" s="512"/>
      <c r="L117" s="512"/>
      <c r="M117" s="512"/>
      <c r="N117" s="512"/>
      <c r="O117" s="512"/>
      <c r="P117" s="512"/>
      <c r="Q117" s="512"/>
      <c r="R117" s="512"/>
      <c r="S117" s="512"/>
      <c r="T117" s="512"/>
      <c r="U117" s="512"/>
      <c r="V117" s="512"/>
      <c r="W117" s="512"/>
      <c r="X117" s="512"/>
      <c r="Y117" s="512"/>
      <c r="Z117" s="512"/>
      <c r="AA117" s="512"/>
      <c r="AB117" s="512"/>
      <c r="AC117" s="512"/>
      <c r="AD117" s="512"/>
      <c r="AE117" s="512"/>
      <c r="AF117" s="512"/>
      <c r="AG117" s="512"/>
      <c r="AH117" s="512"/>
      <c r="AI117" s="512"/>
      <c r="AJ117" s="512"/>
      <c r="AK117" s="512"/>
      <c r="AL117" s="512"/>
      <c r="AM117" s="512"/>
      <c r="AN117" s="512"/>
    </row>
    <row r="118" spans="1:40" ht="15.75" customHeight="1">
      <c r="A118" s="512"/>
      <c r="B118" s="58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S118" s="512"/>
      <c r="T118" s="512"/>
      <c r="U118" s="512"/>
      <c r="V118" s="512"/>
      <c r="W118" s="512"/>
      <c r="X118" s="512"/>
      <c r="Y118" s="512"/>
      <c r="Z118" s="512"/>
      <c r="AA118" s="512"/>
      <c r="AB118" s="512"/>
      <c r="AC118" s="512"/>
      <c r="AD118" s="512"/>
      <c r="AE118" s="512"/>
      <c r="AF118" s="512"/>
      <c r="AG118" s="512"/>
      <c r="AH118" s="512"/>
      <c r="AI118" s="512"/>
      <c r="AJ118" s="512"/>
      <c r="AK118" s="512"/>
      <c r="AL118" s="512"/>
      <c r="AM118" s="512"/>
      <c r="AN118" s="512"/>
    </row>
    <row r="119" spans="1:40" ht="15.75" customHeight="1">
      <c r="A119" s="512"/>
      <c r="B119" s="582"/>
      <c r="C119" s="512"/>
      <c r="D119" s="512"/>
      <c r="E119" s="512"/>
      <c r="F119" s="512"/>
      <c r="G119" s="512"/>
      <c r="H119" s="512"/>
      <c r="I119" s="512"/>
      <c r="J119" s="512"/>
      <c r="K119" s="512"/>
      <c r="L119" s="512"/>
      <c r="M119" s="512"/>
      <c r="N119" s="512"/>
      <c r="O119" s="512"/>
      <c r="P119" s="512"/>
      <c r="Q119" s="512"/>
      <c r="R119" s="512"/>
      <c r="S119" s="512"/>
      <c r="T119" s="512"/>
      <c r="U119" s="512"/>
      <c r="V119" s="512"/>
      <c r="W119" s="512"/>
      <c r="X119" s="512"/>
      <c r="Y119" s="512"/>
      <c r="Z119" s="512"/>
      <c r="AA119" s="512"/>
      <c r="AB119" s="512"/>
      <c r="AC119" s="512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</row>
    <row r="120" spans="1:40" ht="15.75" customHeight="1">
      <c r="A120" s="512"/>
      <c r="B120" s="582"/>
      <c r="C120" s="512"/>
      <c r="D120" s="51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  <c r="Y120" s="512"/>
      <c r="Z120" s="512"/>
      <c r="AA120" s="512"/>
      <c r="AB120" s="512"/>
      <c r="AC120" s="512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</row>
    <row r="121" spans="1:40" ht="15.75" customHeight="1">
      <c r="A121" s="512"/>
      <c r="B121" s="582"/>
      <c r="C121" s="512"/>
      <c r="D121" s="51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  <c r="Y121" s="512"/>
      <c r="Z121" s="512"/>
      <c r="AA121" s="512"/>
      <c r="AB121" s="512"/>
      <c r="AC121" s="512"/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</row>
    <row r="122" spans="1:40" ht="15.75" customHeight="1">
      <c r="A122" s="512"/>
      <c r="B122" s="58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  <c r="Y122" s="512"/>
      <c r="Z122" s="512"/>
      <c r="AA122" s="512"/>
      <c r="AB122" s="512"/>
      <c r="AC122" s="512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</row>
    <row r="123" spans="1:40" ht="15.75" customHeight="1">
      <c r="A123" s="512"/>
      <c r="B123" s="582"/>
      <c r="C123" s="512"/>
      <c r="D123" s="51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  <c r="Y123" s="512"/>
      <c r="Z123" s="512"/>
      <c r="AA123" s="512"/>
      <c r="AB123" s="512"/>
      <c r="AC123" s="512"/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</row>
    <row r="124" spans="1:40" ht="15.75" customHeight="1">
      <c r="A124" s="512"/>
      <c r="B124" s="582"/>
      <c r="C124" s="512"/>
      <c r="D124" s="512"/>
      <c r="E124" s="512"/>
      <c r="F124" s="512"/>
      <c r="G124" s="512"/>
      <c r="H124" s="512"/>
      <c r="I124" s="512"/>
      <c r="J124" s="512"/>
      <c r="K124" s="512"/>
      <c r="L124" s="512"/>
      <c r="M124" s="512"/>
      <c r="N124" s="512"/>
      <c r="O124" s="512"/>
      <c r="P124" s="512"/>
      <c r="Q124" s="512"/>
      <c r="R124" s="512"/>
      <c r="S124" s="512"/>
      <c r="T124" s="512"/>
      <c r="U124" s="512"/>
      <c r="V124" s="512"/>
      <c r="W124" s="512"/>
      <c r="X124" s="512"/>
      <c r="Y124" s="512"/>
      <c r="Z124" s="512"/>
      <c r="AA124" s="512"/>
      <c r="AB124" s="512"/>
      <c r="AC124" s="512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</row>
    <row r="125" spans="1:40" ht="15.75" customHeight="1">
      <c r="A125" s="512"/>
      <c r="B125" s="582"/>
      <c r="C125" s="512"/>
      <c r="D125" s="512"/>
      <c r="E125" s="512"/>
      <c r="F125" s="512"/>
      <c r="G125" s="512"/>
      <c r="H125" s="512"/>
      <c r="I125" s="512"/>
      <c r="J125" s="512"/>
      <c r="K125" s="512"/>
      <c r="L125" s="512"/>
      <c r="M125" s="512"/>
      <c r="N125" s="512"/>
      <c r="O125" s="512"/>
      <c r="P125" s="512"/>
      <c r="Q125" s="512"/>
      <c r="R125" s="512"/>
      <c r="S125" s="512"/>
      <c r="T125" s="512"/>
      <c r="U125" s="512"/>
      <c r="V125" s="512"/>
      <c r="W125" s="512"/>
      <c r="X125" s="512"/>
      <c r="Y125" s="512"/>
      <c r="Z125" s="512"/>
      <c r="AA125" s="512"/>
      <c r="AB125" s="512"/>
      <c r="AC125" s="512"/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</row>
    <row r="126" spans="1:40" ht="15.75" customHeight="1">
      <c r="A126" s="512"/>
      <c r="B126" s="582"/>
      <c r="C126" s="512"/>
      <c r="D126" s="512"/>
      <c r="E126" s="512"/>
      <c r="F126" s="512"/>
      <c r="G126" s="512"/>
      <c r="H126" s="512"/>
      <c r="I126" s="512"/>
      <c r="J126" s="512"/>
      <c r="K126" s="512"/>
      <c r="L126" s="512"/>
      <c r="M126" s="512"/>
      <c r="N126" s="512"/>
      <c r="O126" s="512"/>
      <c r="P126" s="512"/>
      <c r="Q126" s="512"/>
      <c r="R126" s="512"/>
      <c r="S126" s="512"/>
      <c r="T126" s="512"/>
      <c r="U126" s="512"/>
      <c r="V126" s="512"/>
      <c r="W126" s="512"/>
      <c r="X126" s="512"/>
      <c r="Y126" s="512"/>
      <c r="Z126" s="512"/>
      <c r="AA126" s="512"/>
      <c r="AB126" s="512"/>
      <c r="AC126" s="512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</row>
    <row r="127" spans="1:40" ht="15.75" customHeight="1">
      <c r="A127" s="512"/>
      <c r="B127" s="582"/>
      <c r="C127" s="512"/>
      <c r="D127" s="512"/>
      <c r="E127" s="512"/>
      <c r="F127" s="512"/>
      <c r="G127" s="512"/>
      <c r="H127" s="512"/>
      <c r="I127" s="512"/>
      <c r="J127" s="512"/>
      <c r="K127" s="512"/>
      <c r="L127" s="512"/>
      <c r="M127" s="512"/>
      <c r="N127" s="512"/>
      <c r="O127" s="512"/>
      <c r="P127" s="512"/>
      <c r="Q127" s="512"/>
      <c r="R127" s="512"/>
      <c r="S127" s="512"/>
      <c r="T127" s="512"/>
      <c r="U127" s="512"/>
      <c r="V127" s="512"/>
      <c r="W127" s="512"/>
      <c r="X127" s="512"/>
      <c r="Y127" s="512"/>
      <c r="Z127" s="512"/>
      <c r="AA127" s="512"/>
      <c r="AB127" s="512"/>
      <c r="AC127" s="512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</row>
    <row r="128" spans="1:40" ht="15.75" customHeight="1">
      <c r="A128" s="512"/>
      <c r="B128" s="582"/>
      <c r="C128" s="512"/>
      <c r="D128" s="512"/>
      <c r="E128" s="512"/>
      <c r="F128" s="512"/>
      <c r="G128" s="512"/>
      <c r="H128" s="512"/>
      <c r="I128" s="512"/>
      <c r="J128" s="512"/>
      <c r="K128" s="512"/>
      <c r="L128" s="512"/>
      <c r="M128" s="512"/>
      <c r="N128" s="512"/>
      <c r="O128" s="512"/>
      <c r="P128" s="512"/>
      <c r="Q128" s="512"/>
      <c r="R128" s="512"/>
      <c r="S128" s="512"/>
      <c r="T128" s="512"/>
      <c r="U128" s="512"/>
      <c r="V128" s="512"/>
      <c r="W128" s="512"/>
      <c r="X128" s="512"/>
      <c r="Y128" s="512"/>
      <c r="Z128" s="512"/>
      <c r="AA128" s="512"/>
      <c r="AB128" s="512"/>
      <c r="AC128" s="512"/>
      <c r="AD128" s="512"/>
      <c r="AE128" s="512"/>
      <c r="AF128" s="512"/>
      <c r="AG128" s="512"/>
      <c r="AH128" s="512"/>
      <c r="AI128" s="512"/>
      <c r="AJ128" s="512"/>
      <c r="AK128" s="512"/>
      <c r="AL128" s="512"/>
      <c r="AM128" s="512"/>
      <c r="AN128" s="512"/>
    </row>
    <row r="129" spans="1:40" ht="15.75" customHeight="1">
      <c r="A129" s="512"/>
      <c r="B129" s="582"/>
      <c r="C129" s="512"/>
      <c r="D129" s="512"/>
      <c r="E129" s="512"/>
      <c r="F129" s="512"/>
      <c r="G129" s="512"/>
      <c r="H129" s="512"/>
      <c r="I129" s="512"/>
      <c r="J129" s="512"/>
      <c r="K129" s="512"/>
      <c r="L129" s="512"/>
      <c r="M129" s="512"/>
      <c r="N129" s="512"/>
      <c r="O129" s="512"/>
      <c r="P129" s="512"/>
      <c r="Q129" s="512"/>
      <c r="R129" s="512"/>
      <c r="S129" s="512"/>
      <c r="T129" s="512"/>
      <c r="U129" s="512"/>
      <c r="V129" s="512"/>
      <c r="W129" s="512"/>
      <c r="X129" s="512"/>
      <c r="Y129" s="512"/>
      <c r="Z129" s="512"/>
      <c r="AA129" s="512"/>
      <c r="AB129" s="512"/>
      <c r="AC129" s="512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</row>
    <row r="130" spans="1:40" ht="15.75" customHeight="1">
      <c r="A130" s="512"/>
      <c r="B130" s="582"/>
      <c r="C130" s="512"/>
      <c r="D130" s="512"/>
      <c r="E130" s="512"/>
      <c r="F130" s="512"/>
      <c r="G130" s="512"/>
      <c r="H130" s="512"/>
      <c r="I130" s="512"/>
      <c r="J130" s="512"/>
      <c r="K130" s="512"/>
      <c r="L130" s="512"/>
      <c r="M130" s="512"/>
      <c r="N130" s="512"/>
      <c r="O130" s="512"/>
      <c r="P130" s="512"/>
      <c r="Q130" s="512"/>
      <c r="R130" s="512"/>
      <c r="S130" s="512"/>
      <c r="T130" s="512"/>
      <c r="U130" s="512"/>
      <c r="V130" s="512"/>
      <c r="W130" s="512"/>
      <c r="X130" s="512"/>
      <c r="Y130" s="512"/>
      <c r="Z130" s="512"/>
      <c r="AA130" s="512"/>
      <c r="AB130" s="512"/>
      <c r="AC130" s="512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</row>
    <row r="131" spans="1:40" ht="15.75" customHeight="1">
      <c r="A131" s="512"/>
      <c r="B131" s="582"/>
      <c r="C131" s="512"/>
      <c r="D131" s="512"/>
      <c r="E131" s="512"/>
      <c r="F131" s="512"/>
      <c r="G131" s="512"/>
      <c r="H131" s="512"/>
      <c r="I131" s="512"/>
      <c r="J131" s="512"/>
      <c r="K131" s="512"/>
      <c r="L131" s="512"/>
      <c r="M131" s="512"/>
      <c r="N131" s="512"/>
      <c r="O131" s="512"/>
      <c r="P131" s="512"/>
      <c r="Q131" s="512"/>
      <c r="R131" s="512"/>
      <c r="S131" s="512"/>
      <c r="T131" s="512"/>
      <c r="U131" s="512"/>
      <c r="V131" s="512"/>
      <c r="W131" s="512"/>
      <c r="X131" s="512"/>
      <c r="Y131" s="512"/>
      <c r="Z131" s="512"/>
      <c r="AA131" s="512"/>
      <c r="AB131" s="512"/>
      <c r="AC131" s="512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</row>
    <row r="132" spans="1:40" ht="15.75" customHeight="1">
      <c r="A132" s="512"/>
      <c r="B132" s="582"/>
      <c r="C132" s="512"/>
      <c r="D132" s="512"/>
      <c r="E132" s="512"/>
      <c r="F132" s="512"/>
      <c r="G132" s="512"/>
      <c r="H132" s="512"/>
      <c r="I132" s="512"/>
      <c r="J132" s="512"/>
      <c r="K132" s="512"/>
      <c r="L132" s="512"/>
      <c r="M132" s="512"/>
      <c r="N132" s="512"/>
      <c r="O132" s="512"/>
      <c r="P132" s="512"/>
      <c r="Q132" s="512"/>
      <c r="R132" s="512"/>
      <c r="S132" s="512"/>
      <c r="T132" s="512"/>
      <c r="U132" s="512"/>
      <c r="V132" s="512"/>
      <c r="W132" s="512"/>
      <c r="X132" s="512"/>
      <c r="Y132" s="512"/>
      <c r="Z132" s="512"/>
      <c r="AA132" s="512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</row>
    <row r="133" spans="1:40" ht="15.75" customHeight="1">
      <c r="A133" s="512"/>
      <c r="B133" s="582"/>
      <c r="C133" s="512"/>
      <c r="D133" s="512"/>
      <c r="E133" s="512"/>
      <c r="F133" s="512"/>
      <c r="G133" s="512"/>
      <c r="H133" s="512"/>
      <c r="I133" s="512"/>
      <c r="J133" s="512"/>
      <c r="K133" s="512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12"/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</row>
    <row r="134" spans="1:40" ht="15.75" customHeight="1">
      <c r="A134" s="512"/>
      <c r="B134" s="582"/>
      <c r="C134" s="512"/>
      <c r="D134" s="512"/>
      <c r="E134" s="512"/>
      <c r="F134" s="512"/>
      <c r="G134" s="512"/>
      <c r="H134" s="512"/>
      <c r="I134" s="512"/>
      <c r="J134" s="512"/>
      <c r="K134" s="512"/>
      <c r="L134" s="512"/>
      <c r="M134" s="512"/>
      <c r="N134" s="512"/>
      <c r="O134" s="512"/>
      <c r="P134" s="512"/>
      <c r="Q134" s="512"/>
      <c r="R134" s="512"/>
      <c r="S134" s="512"/>
      <c r="T134" s="512"/>
      <c r="U134" s="512"/>
      <c r="V134" s="512"/>
      <c r="W134" s="512"/>
      <c r="X134" s="512"/>
      <c r="Y134" s="512"/>
      <c r="Z134" s="512"/>
      <c r="AA134" s="512"/>
      <c r="AB134" s="512"/>
      <c r="AC134" s="512"/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</row>
    <row r="135" spans="1:40" ht="15.75" customHeight="1">
      <c r="A135" s="512"/>
      <c r="B135" s="582"/>
      <c r="C135" s="512"/>
      <c r="D135" s="512"/>
      <c r="E135" s="512"/>
      <c r="F135" s="512"/>
      <c r="G135" s="512"/>
      <c r="H135" s="512"/>
      <c r="I135" s="512"/>
      <c r="J135" s="512"/>
      <c r="K135" s="512"/>
      <c r="L135" s="512"/>
      <c r="M135" s="512"/>
      <c r="N135" s="512"/>
      <c r="O135" s="512"/>
      <c r="P135" s="512"/>
      <c r="Q135" s="512"/>
      <c r="R135" s="512"/>
      <c r="S135" s="512"/>
      <c r="T135" s="512"/>
      <c r="U135" s="512"/>
      <c r="V135" s="512"/>
      <c r="W135" s="512"/>
      <c r="X135" s="512"/>
      <c r="Y135" s="512"/>
      <c r="Z135" s="512"/>
      <c r="AA135" s="512"/>
      <c r="AB135" s="512"/>
      <c r="AC135" s="512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</row>
    <row r="136" spans="1:40" ht="15.75" customHeight="1">
      <c r="A136" s="512"/>
      <c r="B136" s="582"/>
      <c r="C136" s="512"/>
      <c r="D136" s="512"/>
      <c r="E136" s="512"/>
      <c r="F136" s="512"/>
      <c r="G136" s="512"/>
      <c r="H136" s="512"/>
      <c r="I136" s="512"/>
      <c r="J136" s="512"/>
      <c r="K136" s="512"/>
      <c r="L136" s="512"/>
      <c r="M136" s="512"/>
      <c r="N136" s="512"/>
      <c r="O136" s="512"/>
      <c r="P136" s="512"/>
      <c r="Q136" s="512"/>
      <c r="R136" s="512"/>
      <c r="S136" s="512"/>
      <c r="T136" s="512"/>
      <c r="U136" s="512"/>
      <c r="V136" s="512"/>
      <c r="W136" s="512"/>
      <c r="X136" s="512"/>
      <c r="Y136" s="512"/>
      <c r="Z136" s="512"/>
      <c r="AA136" s="512"/>
      <c r="AB136" s="512"/>
      <c r="AC136" s="512"/>
      <c r="AD136" s="512"/>
      <c r="AE136" s="512"/>
      <c r="AF136" s="512"/>
      <c r="AG136" s="512"/>
      <c r="AH136" s="512"/>
      <c r="AI136" s="512"/>
      <c r="AJ136" s="512"/>
      <c r="AK136" s="512"/>
      <c r="AL136" s="512"/>
      <c r="AM136" s="512"/>
      <c r="AN136" s="512"/>
    </row>
    <row r="137" spans="1:40" ht="15.75" customHeight="1">
      <c r="A137" s="512"/>
      <c r="B137" s="582"/>
      <c r="C137" s="512"/>
      <c r="D137" s="512"/>
      <c r="E137" s="512"/>
      <c r="F137" s="512"/>
      <c r="G137" s="512"/>
      <c r="H137" s="512"/>
      <c r="I137" s="512"/>
      <c r="J137" s="512"/>
      <c r="K137" s="512"/>
      <c r="L137" s="512"/>
      <c r="M137" s="512"/>
      <c r="N137" s="512"/>
      <c r="O137" s="512"/>
      <c r="P137" s="512"/>
      <c r="Q137" s="512"/>
      <c r="R137" s="512"/>
      <c r="S137" s="512"/>
      <c r="T137" s="512"/>
      <c r="U137" s="512"/>
      <c r="V137" s="512"/>
      <c r="W137" s="512"/>
      <c r="X137" s="512"/>
      <c r="Y137" s="512"/>
      <c r="Z137" s="512"/>
      <c r="AA137" s="512"/>
      <c r="AB137" s="512"/>
      <c r="AC137" s="512"/>
      <c r="AD137" s="512"/>
      <c r="AE137" s="512"/>
      <c r="AF137" s="512"/>
      <c r="AG137" s="512"/>
      <c r="AH137" s="512"/>
      <c r="AI137" s="512"/>
      <c r="AJ137" s="512"/>
      <c r="AK137" s="512"/>
      <c r="AL137" s="512"/>
      <c r="AM137" s="512"/>
      <c r="AN137" s="512"/>
    </row>
    <row r="138" spans="1:40" ht="15.75" customHeight="1">
      <c r="A138" s="512"/>
      <c r="B138" s="582"/>
      <c r="C138" s="512"/>
      <c r="D138" s="512"/>
      <c r="E138" s="512"/>
      <c r="F138" s="512"/>
      <c r="G138" s="512"/>
      <c r="H138" s="512"/>
      <c r="I138" s="512"/>
      <c r="J138" s="512"/>
      <c r="K138" s="512"/>
      <c r="L138" s="512"/>
      <c r="M138" s="512"/>
      <c r="N138" s="512"/>
      <c r="O138" s="512"/>
      <c r="P138" s="512"/>
      <c r="Q138" s="512"/>
      <c r="R138" s="512"/>
      <c r="S138" s="512"/>
      <c r="T138" s="512"/>
      <c r="U138" s="512"/>
      <c r="V138" s="512"/>
      <c r="W138" s="512"/>
      <c r="X138" s="512"/>
      <c r="Y138" s="512"/>
      <c r="Z138" s="512"/>
      <c r="AA138" s="512"/>
      <c r="AB138" s="512"/>
      <c r="AC138" s="512"/>
      <c r="AD138" s="512"/>
      <c r="AE138" s="512"/>
      <c r="AF138" s="512"/>
      <c r="AG138" s="512"/>
      <c r="AH138" s="512"/>
      <c r="AI138" s="512"/>
      <c r="AJ138" s="512"/>
      <c r="AK138" s="512"/>
      <c r="AL138" s="512"/>
      <c r="AM138" s="512"/>
      <c r="AN138" s="512"/>
    </row>
    <row r="139" spans="1:40" ht="15.75" customHeight="1">
      <c r="A139" s="512"/>
      <c r="B139" s="582"/>
      <c r="C139" s="512"/>
      <c r="D139" s="512"/>
      <c r="E139" s="512"/>
      <c r="F139" s="512"/>
      <c r="G139" s="512"/>
      <c r="H139" s="512"/>
      <c r="I139" s="512"/>
      <c r="J139" s="512"/>
      <c r="K139" s="512"/>
      <c r="L139" s="512"/>
      <c r="M139" s="512"/>
      <c r="N139" s="512"/>
      <c r="O139" s="512"/>
      <c r="P139" s="512"/>
      <c r="Q139" s="512"/>
      <c r="R139" s="512"/>
      <c r="S139" s="512"/>
      <c r="T139" s="512"/>
      <c r="U139" s="512"/>
      <c r="V139" s="512"/>
      <c r="W139" s="512"/>
      <c r="X139" s="512"/>
      <c r="Y139" s="512"/>
      <c r="Z139" s="512"/>
      <c r="AA139" s="512"/>
      <c r="AB139" s="512"/>
      <c r="AC139" s="512"/>
      <c r="AD139" s="512"/>
      <c r="AE139" s="512"/>
      <c r="AF139" s="512"/>
      <c r="AG139" s="512"/>
      <c r="AH139" s="512"/>
      <c r="AI139" s="512"/>
      <c r="AJ139" s="512"/>
      <c r="AK139" s="512"/>
      <c r="AL139" s="512"/>
      <c r="AM139" s="512"/>
      <c r="AN139" s="512"/>
    </row>
    <row r="140" spans="1:40" ht="15.75" customHeight="1">
      <c r="A140" s="512"/>
      <c r="B140" s="582"/>
      <c r="C140" s="512"/>
      <c r="D140" s="512"/>
      <c r="E140" s="512"/>
      <c r="F140" s="512"/>
      <c r="G140" s="512"/>
      <c r="H140" s="512"/>
      <c r="I140" s="512"/>
      <c r="J140" s="512"/>
      <c r="K140" s="512"/>
      <c r="L140" s="512"/>
      <c r="M140" s="512"/>
      <c r="N140" s="512"/>
      <c r="O140" s="512"/>
      <c r="P140" s="512"/>
      <c r="Q140" s="512"/>
      <c r="R140" s="512"/>
      <c r="S140" s="512"/>
      <c r="T140" s="512"/>
      <c r="U140" s="512"/>
      <c r="V140" s="512"/>
      <c r="W140" s="512"/>
      <c r="X140" s="512"/>
      <c r="Y140" s="512"/>
      <c r="Z140" s="512"/>
      <c r="AA140" s="512"/>
      <c r="AB140" s="512"/>
      <c r="AC140" s="512"/>
      <c r="AD140" s="512"/>
      <c r="AE140" s="512"/>
      <c r="AF140" s="512"/>
      <c r="AG140" s="512"/>
      <c r="AH140" s="512"/>
      <c r="AI140" s="512"/>
      <c r="AJ140" s="512"/>
      <c r="AK140" s="512"/>
      <c r="AL140" s="512"/>
      <c r="AM140" s="512"/>
      <c r="AN140" s="512"/>
    </row>
    <row r="141" spans="1:40" ht="15.75" customHeight="1">
      <c r="A141" s="512"/>
      <c r="B141" s="582"/>
      <c r="C141" s="512"/>
      <c r="D141" s="512"/>
      <c r="E141" s="512"/>
      <c r="F141" s="512"/>
      <c r="G141" s="512"/>
      <c r="H141" s="512"/>
      <c r="I141" s="512"/>
      <c r="J141" s="512"/>
      <c r="K141" s="512"/>
      <c r="L141" s="512"/>
      <c r="M141" s="512"/>
      <c r="N141" s="512"/>
      <c r="O141" s="512"/>
      <c r="P141" s="512"/>
      <c r="Q141" s="512"/>
      <c r="R141" s="512"/>
      <c r="S141" s="512"/>
      <c r="T141" s="512"/>
      <c r="U141" s="512"/>
      <c r="V141" s="512"/>
      <c r="W141" s="512"/>
      <c r="X141" s="512"/>
      <c r="Y141" s="512"/>
      <c r="Z141" s="512"/>
      <c r="AA141" s="512"/>
      <c r="AB141" s="512"/>
      <c r="AC141" s="512"/>
      <c r="AD141" s="512"/>
      <c r="AE141" s="512"/>
      <c r="AF141" s="512"/>
      <c r="AG141" s="512"/>
      <c r="AH141" s="512"/>
      <c r="AI141" s="512"/>
      <c r="AJ141" s="512"/>
      <c r="AK141" s="512"/>
      <c r="AL141" s="512"/>
      <c r="AM141" s="512"/>
      <c r="AN141" s="512"/>
    </row>
    <row r="142" spans="1:40" ht="15.75" customHeight="1">
      <c r="A142" s="512"/>
      <c r="B142" s="582"/>
      <c r="C142" s="512"/>
      <c r="D142" s="512"/>
      <c r="E142" s="512"/>
      <c r="F142" s="512"/>
      <c r="G142" s="512"/>
      <c r="H142" s="512"/>
      <c r="I142" s="512"/>
      <c r="J142" s="512"/>
      <c r="K142" s="512"/>
      <c r="L142" s="512"/>
      <c r="M142" s="512"/>
      <c r="N142" s="512"/>
      <c r="O142" s="512"/>
      <c r="P142" s="512"/>
      <c r="Q142" s="512"/>
      <c r="R142" s="512"/>
      <c r="S142" s="512"/>
      <c r="T142" s="512"/>
      <c r="U142" s="512"/>
      <c r="V142" s="512"/>
      <c r="W142" s="512"/>
      <c r="X142" s="512"/>
      <c r="Y142" s="512"/>
      <c r="Z142" s="512"/>
      <c r="AA142" s="512"/>
      <c r="AB142" s="512"/>
      <c r="AC142" s="512"/>
      <c r="AD142" s="512"/>
      <c r="AE142" s="512"/>
      <c r="AF142" s="512"/>
      <c r="AG142" s="512"/>
      <c r="AH142" s="512"/>
      <c r="AI142" s="512"/>
      <c r="AJ142" s="512"/>
      <c r="AK142" s="512"/>
      <c r="AL142" s="512"/>
      <c r="AM142" s="512"/>
      <c r="AN142" s="512"/>
    </row>
    <row r="143" spans="1:40" ht="15.75" customHeight="1">
      <c r="A143" s="512"/>
      <c r="B143" s="582"/>
      <c r="C143" s="512"/>
      <c r="D143" s="512"/>
      <c r="E143" s="512"/>
      <c r="F143" s="512"/>
      <c r="G143" s="512"/>
      <c r="H143" s="512"/>
      <c r="I143" s="512"/>
      <c r="J143" s="512"/>
      <c r="K143" s="512"/>
      <c r="L143" s="512"/>
      <c r="M143" s="512"/>
      <c r="N143" s="512"/>
      <c r="O143" s="512"/>
      <c r="P143" s="512"/>
      <c r="Q143" s="512"/>
      <c r="R143" s="512"/>
      <c r="S143" s="512"/>
      <c r="T143" s="512"/>
      <c r="U143" s="512"/>
      <c r="V143" s="512"/>
      <c r="W143" s="512"/>
      <c r="X143" s="512"/>
      <c r="Y143" s="512"/>
      <c r="Z143" s="512"/>
      <c r="AA143" s="512"/>
      <c r="AB143" s="512"/>
      <c r="AC143" s="512"/>
      <c r="AD143" s="512"/>
      <c r="AE143" s="512"/>
      <c r="AF143" s="512"/>
      <c r="AG143" s="512"/>
      <c r="AH143" s="512"/>
      <c r="AI143" s="512"/>
      <c r="AJ143" s="512"/>
      <c r="AK143" s="512"/>
      <c r="AL143" s="512"/>
      <c r="AM143" s="512"/>
      <c r="AN143" s="512"/>
    </row>
    <row r="144" spans="1:40" ht="15.75" customHeight="1">
      <c r="A144" s="512"/>
      <c r="B144" s="582"/>
      <c r="C144" s="512"/>
      <c r="D144" s="512"/>
      <c r="E144" s="512"/>
      <c r="F144" s="512"/>
      <c r="G144" s="512"/>
      <c r="H144" s="512"/>
      <c r="I144" s="512"/>
      <c r="J144" s="512"/>
      <c r="K144" s="512"/>
      <c r="L144" s="512"/>
      <c r="M144" s="512"/>
      <c r="N144" s="512"/>
      <c r="O144" s="512"/>
      <c r="P144" s="512"/>
      <c r="Q144" s="512"/>
      <c r="R144" s="512"/>
      <c r="S144" s="512"/>
      <c r="T144" s="512"/>
      <c r="U144" s="512"/>
      <c r="V144" s="512"/>
      <c r="W144" s="512"/>
      <c r="X144" s="512"/>
      <c r="Y144" s="512"/>
      <c r="Z144" s="512"/>
      <c r="AA144" s="512"/>
      <c r="AB144" s="512"/>
      <c r="AC144" s="512"/>
      <c r="AD144" s="512"/>
      <c r="AE144" s="512"/>
      <c r="AF144" s="512"/>
      <c r="AG144" s="512"/>
      <c r="AH144" s="512"/>
      <c r="AI144" s="512"/>
      <c r="AJ144" s="512"/>
      <c r="AK144" s="512"/>
      <c r="AL144" s="512"/>
      <c r="AM144" s="512"/>
      <c r="AN144" s="512"/>
    </row>
    <row r="145" spans="1:40" ht="15.75" customHeight="1">
      <c r="A145" s="512"/>
      <c r="B145" s="582"/>
      <c r="C145" s="512"/>
      <c r="D145" s="512"/>
      <c r="E145" s="512"/>
      <c r="F145" s="512"/>
      <c r="G145" s="512"/>
      <c r="H145" s="512"/>
      <c r="I145" s="512"/>
      <c r="J145" s="512"/>
      <c r="K145" s="512"/>
      <c r="L145" s="512"/>
      <c r="M145" s="512"/>
      <c r="N145" s="512"/>
      <c r="O145" s="512"/>
      <c r="P145" s="512"/>
      <c r="Q145" s="512"/>
      <c r="R145" s="512"/>
      <c r="S145" s="512"/>
      <c r="T145" s="512"/>
      <c r="U145" s="512"/>
      <c r="V145" s="512"/>
      <c r="W145" s="512"/>
      <c r="X145" s="512"/>
      <c r="Y145" s="512"/>
      <c r="Z145" s="512"/>
      <c r="AA145" s="512"/>
      <c r="AB145" s="512"/>
      <c r="AC145" s="512"/>
      <c r="AD145" s="512"/>
      <c r="AE145" s="512"/>
      <c r="AF145" s="512"/>
      <c r="AG145" s="512"/>
      <c r="AH145" s="512"/>
      <c r="AI145" s="512"/>
      <c r="AJ145" s="512"/>
      <c r="AK145" s="512"/>
      <c r="AL145" s="512"/>
      <c r="AM145" s="512"/>
      <c r="AN145" s="512"/>
    </row>
    <row r="146" spans="1:40" ht="15.75" customHeight="1">
      <c r="A146" s="512"/>
      <c r="B146" s="582"/>
      <c r="C146" s="512"/>
      <c r="D146" s="512"/>
      <c r="E146" s="512"/>
      <c r="F146" s="512"/>
      <c r="G146" s="512"/>
      <c r="H146" s="512"/>
      <c r="I146" s="512"/>
      <c r="J146" s="512"/>
      <c r="K146" s="512"/>
      <c r="L146" s="512"/>
      <c r="M146" s="512"/>
      <c r="N146" s="512"/>
      <c r="O146" s="512"/>
      <c r="P146" s="512"/>
      <c r="Q146" s="512"/>
      <c r="R146" s="512"/>
      <c r="S146" s="512"/>
      <c r="T146" s="512"/>
      <c r="U146" s="512"/>
      <c r="V146" s="512"/>
      <c r="W146" s="512"/>
      <c r="X146" s="512"/>
      <c r="Y146" s="512"/>
      <c r="Z146" s="512"/>
      <c r="AA146" s="512"/>
      <c r="AB146" s="512"/>
      <c r="AC146" s="512"/>
      <c r="AD146" s="512"/>
      <c r="AE146" s="512"/>
      <c r="AF146" s="512"/>
      <c r="AG146" s="512"/>
      <c r="AH146" s="512"/>
      <c r="AI146" s="512"/>
      <c r="AJ146" s="512"/>
      <c r="AK146" s="512"/>
      <c r="AL146" s="512"/>
      <c r="AM146" s="512"/>
      <c r="AN146" s="512"/>
    </row>
    <row r="147" spans="1:40" ht="15.75" customHeight="1">
      <c r="A147" s="512"/>
      <c r="B147" s="582"/>
      <c r="C147" s="512"/>
      <c r="D147" s="512"/>
      <c r="E147" s="512"/>
      <c r="F147" s="512"/>
      <c r="G147" s="512"/>
      <c r="H147" s="512"/>
      <c r="I147" s="512"/>
      <c r="J147" s="512"/>
      <c r="K147" s="512"/>
      <c r="L147" s="512"/>
      <c r="M147" s="512"/>
      <c r="N147" s="512"/>
      <c r="O147" s="512"/>
      <c r="P147" s="512"/>
      <c r="Q147" s="512"/>
      <c r="R147" s="512"/>
      <c r="S147" s="512"/>
      <c r="T147" s="512"/>
      <c r="U147" s="512"/>
      <c r="V147" s="512"/>
      <c r="W147" s="512"/>
      <c r="X147" s="512"/>
      <c r="Y147" s="512"/>
      <c r="Z147" s="512"/>
      <c r="AA147" s="512"/>
      <c r="AB147" s="512"/>
      <c r="AC147" s="512"/>
      <c r="AD147" s="512"/>
      <c r="AE147" s="512"/>
      <c r="AF147" s="512"/>
      <c r="AG147" s="512"/>
      <c r="AH147" s="512"/>
      <c r="AI147" s="512"/>
      <c r="AJ147" s="512"/>
      <c r="AK147" s="512"/>
      <c r="AL147" s="512"/>
      <c r="AM147" s="512"/>
      <c r="AN147" s="512"/>
    </row>
    <row r="148" spans="1:40" ht="15.75" customHeight="1">
      <c r="A148" s="512"/>
      <c r="B148" s="582"/>
      <c r="C148" s="512"/>
      <c r="D148" s="512"/>
      <c r="E148" s="512"/>
      <c r="F148" s="512"/>
      <c r="G148" s="512"/>
      <c r="H148" s="512"/>
      <c r="I148" s="512"/>
      <c r="J148" s="512"/>
      <c r="K148" s="512"/>
      <c r="L148" s="512"/>
      <c r="M148" s="512"/>
      <c r="N148" s="512"/>
      <c r="O148" s="512"/>
      <c r="P148" s="512"/>
      <c r="Q148" s="512"/>
      <c r="R148" s="512"/>
      <c r="S148" s="512"/>
      <c r="T148" s="512"/>
      <c r="U148" s="512"/>
      <c r="V148" s="512"/>
      <c r="W148" s="512"/>
      <c r="X148" s="512"/>
      <c r="Y148" s="512"/>
      <c r="Z148" s="512"/>
      <c r="AA148" s="512"/>
      <c r="AB148" s="512"/>
      <c r="AC148" s="512"/>
      <c r="AD148" s="512"/>
      <c r="AE148" s="512"/>
      <c r="AF148" s="512"/>
      <c r="AG148" s="512"/>
      <c r="AH148" s="512"/>
      <c r="AI148" s="512"/>
      <c r="AJ148" s="512"/>
      <c r="AK148" s="512"/>
      <c r="AL148" s="512"/>
      <c r="AM148" s="512"/>
      <c r="AN148" s="512"/>
    </row>
    <row r="149" spans="1:40" ht="15.75" customHeight="1">
      <c r="A149" s="512"/>
      <c r="B149" s="582"/>
      <c r="C149" s="512"/>
      <c r="D149" s="512"/>
      <c r="E149" s="512"/>
      <c r="F149" s="512"/>
      <c r="G149" s="512"/>
      <c r="H149" s="512"/>
      <c r="I149" s="512"/>
      <c r="J149" s="512"/>
      <c r="K149" s="512"/>
      <c r="L149" s="512"/>
      <c r="M149" s="512"/>
      <c r="N149" s="512"/>
      <c r="O149" s="512"/>
      <c r="P149" s="512"/>
      <c r="Q149" s="512"/>
      <c r="R149" s="512"/>
      <c r="S149" s="512"/>
      <c r="T149" s="512"/>
      <c r="U149" s="512"/>
      <c r="V149" s="512"/>
      <c r="W149" s="512"/>
      <c r="X149" s="512"/>
      <c r="Y149" s="512"/>
      <c r="Z149" s="512"/>
      <c r="AA149" s="512"/>
      <c r="AB149" s="512"/>
      <c r="AC149" s="512"/>
      <c r="AD149" s="512"/>
      <c r="AE149" s="512"/>
      <c r="AF149" s="512"/>
      <c r="AG149" s="512"/>
      <c r="AH149" s="512"/>
      <c r="AI149" s="512"/>
      <c r="AJ149" s="512"/>
      <c r="AK149" s="512"/>
      <c r="AL149" s="512"/>
      <c r="AM149" s="512"/>
      <c r="AN149" s="512"/>
    </row>
    <row r="150" spans="1:40" ht="15.75" customHeight="1">
      <c r="A150" s="512"/>
      <c r="B150" s="582"/>
      <c r="C150" s="512"/>
      <c r="D150" s="512"/>
      <c r="E150" s="512"/>
      <c r="F150" s="512"/>
      <c r="G150" s="512"/>
      <c r="H150" s="512"/>
      <c r="I150" s="512"/>
      <c r="J150" s="512"/>
      <c r="K150" s="512"/>
      <c r="L150" s="512"/>
      <c r="M150" s="512"/>
      <c r="N150" s="512"/>
      <c r="O150" s="512"/>
      <c r="P150" s="512"/>
      <c r="Q150" s="512"/>
      <c r="R150" s="512"/>
      <c r="S150" s="512"/>
      <c r="T150" s="512"/>
      <c r="U150" s="512"/>
      <c r="V150" s="512"/>
      <c r="W150" s="512"/>
      <c r="X150" s="512"/>
      <c r="Y150" s="512"/>
      <c r="Z150" s="512"/>
      <c r="AA150" s="512"/>
      <c r="AB150" s="512"/>
      <c r="AC150" s="512"/>
      <c r="AD150" s="512"/>
      <c r="AE150" s="512"/>
      <c r="AF150" s="512"/>
      <c r="AG150" s="512"/>
      <c r="AH150" s="512"/>
      <c r="AI150" s="512"/>
      <c r="AJ150" s="512"/>
      <c r="AK150" s="512"/>
      <c r="AL150" s="512"/>
      <c r="AM150" s="512"/>
      <c r="AN150" s="512"/>
    </row>
    <row r="151" spans="1:40" ht="15.75" customHeight="1">
      <c r="A151" s="512"/>
      <c r="B151" s="582"/>
      <c r="C151" s="512"/>
      <c r="D151" s="512"/>
      <c r="E151" s="512"/>
      <c r="F151" s="512"/>
      <c r="G151" s="512"/>
      <c r="H151" s="512"/>
      <c r="I151" s="512"/>
      <c r="J151" s="512"/>
      <c r="K151" s="512"/>
      <c r="L151" s="512"/>
      <c r="M151" s="512"/>
      <c r="N151" s="512"/>
      <c r="O151" s="512"/>
      <c r="P151" s="512"/>
      <c r="Q151" s="512"/>
      <c r="R151" s="512"/>
      <c r="S151" s="512"/>
      <c r="T151" s="512"/>
      <c r="U151" s="512"/>
      <c r="V151" s="512"/>
      <c r="W151" s="512"/>
      <c r="X151" s="512"/>
      <c r="Y151" s="512"/>
      <c r="Z151" s="512"/>
      <c r="AA151" s="512"/>
      <c r="AB151" s="512"/>
      <c r="AC151" s="512"/>
      <c r="AD151" s="512"/>
      <c r="AE151" s="512"/>
      <c r="AF151" s="512"/>
      <c r="AG151" s="512"/>
      <c r="AH151" s="512"/>
      <c r="AI151" s="512"/>
      <c r="AJ151" s="512"/>
      <c r="AK151" s="512"/>
      <c r="AL151" s="512"/>
      <c r="AM151" s="512"/>
      <c r="AN151" s="512"/>
    </row>
    <row r="152" spans="1:40" ht="15.75" customHeight="1">
      <c r="A152" s="512"/>
      <c r="B152" s="582"/>
      <c r="C152" s="512"/>
      <c r="D152" s="512"/>
      <c r="E152" s="512"/>
      <c r="F152" s="512"/>
      <c r="G152" s="512"/>
      <c r="H152" s="512"/>
      <c r="I152" s="512"/>
      <c r="J152" s="512"/>
      <c r="K152" s="512"/>
      <c r="L152" s="512"/>
      <c r="M152" s="512"/>
      <c r="N152" s="512"/>
      <c r="O152" s="512"/>
      <c r="P152" s="512"/>
      <c r="Q152" s="512"/>
      <c r="R152" s="512"/>
      <c r="S152" s="512"/>
      <c r="T152" s="512"/>
      <c r="U152" s="512"/>
      <c r="V152" s="512"/>
      <c r="W152" s="512"/>
      <c r="X152" s="512"/>
      <c r="Y152" s="512"/>
      <c r="Z152" s="512"/>
      <c r="AA152" s="512"/>
      <c r="AB152" s="512"/>
      <c r="AC152" s="512"/>
      <c r="AD152" s="512"/>
      <c r="AE152" s="512"/>
      <c r="AF152" s="512"/>
      <c r="AG152" s="512"/>
      <c r="AH152" s="512"/>
      <c r="AI152" s="512"/>
      <c r="AJ152" s="512"/>
      <c r="AK152" s="512"/>
      <c r="AL152" s="512"/>
      <c r="AM152" s="512"/>
      <c r="AN152" s="512"/>
    </row>
    <row r="153" spans="1:40" ht="15.75" customHeight="1">
      <c r="A153" s="512"/>
      <c r="B153" s="582"/>
      <c r="C153" s="512"/>
      <c r="D153" s="512"/>
      <c r="E153" s="512"/>
      <c r="F153" s="512"/>
      <c r="G153" s="512"/>
      <c r="H153" s="512"/>
      <c r="I153" s="512"/>
      <c r="J153" s="512"/>
      <c r="K153" s="512"/>
      <c r="L153" s="512"/>
      <c r="M153" s="512"/>
      <c r="N153" s="512"/>
      <c r="O153" s="512"/>
      <c r="P153" s="512"/>
      <c r="Q153" s="512"/>
      <c r="R153" s="512"/>
      <c r="S153" s="512"/>
      <c r="T153" s="512"/>
      <c r="U153" s="512"/>
      <c r="V153" s="512"/>
      <c r="W153" s="512"/>
      <c r="X153" s="512"/>
      <c r="Y153" s="512"/>
      <c r="Z153" s="512"/>
      <c r="AA153" s="512"/>
      <c r="AB153" s="512"/>
      <c r="AC153" s="512"/>
      <c r="AD153" s="512"/>
      <c r="AE153" s="512"/>
      <c r="AF153" s="512"/>
      <c r="AG153" s="512"/>
      <c r="AH153" s="512"/>
      <c r="AI153" s="512"/>
      <c r="AJ153" s="512"/>
      <c r="AK153" s="512"/>
      <c r="AL153" s="512"/>
      <c r="AM153" s="512"/>
      <c r="AN153" s="512"/>
    </row>
    <row r="154" spans="1:40" ht="15.75" customHeight="1">
      <c r="A154" s="512"/>
      <c r="B154" s="582"/>
      <c r="C154" s="512"/>
      <c r="D154" s="512"/>
      <c r="E154" s="512"/>
      <c r="F154" s="512"/>
      <c r="G154" s="512"/>
      <c r="H154" s="512"/>
      <c r="I154" s="512"/>
      <c r="J154" s="512"/>
      <c r="K154" s="512"/>
      <c r="L154" s="512"/>
      <c r="M154" s="512"/>
      <c r="N154" s="512"/>
      <c r="O154" s="512"/>
      <c r="P154" s="512"/>
      <c r="Q154" s="512"/>
      <c r="R154" s="512"/>
      <c r="S154" s="512"/>
      <c r="T154" s="512"/>
      <c r="U154" s="512"/>
      <c r="V154" s="512"/>
      <c r="W154" s="512"/>
      <c r="X154" s="512"/>
      <c r="Y154" s="512"/>
      <c r="Z154" s="512"/>
      <c r="AA154" s="512"/>
      <c r="AB154" s="512"/>
      <c r="AC154" s="512"/>
      <c r="AD154" s="512"/>
      <c r="AE154" s="512"/>
      <c r="AF154" s="512"/>
      <c r="AG154" s="512"/>
      <c r="AH154" s="512"/>
      <c r="AI154" s="512"/>
      <c r="AJ154" s="512"/>
      <c r="AK154" s="512"/>
      <c r="AL154" s="512"/>
      <c r="AM154" s="512"/>
      <c r="AN154" s="512"/>
    </row>
    <row r="155" spans="1:40" ht="15.75" customHeight="1">
      <c r="A155" s="512"/>
      <c r="B155" s="582"/>
      <c r="C155" s="512"/>
      <c r="D155" s="512"/>
      <c r="E155" s="512"/>
      <c r="F155" s="512"/>
      <c r="G155" s="512"/>
      <c r="H155" s="512"/>
      <c r="I155" s="512"/>
      <c r="J155" s="512"/>
      <c r="K155" s="512"/>
      <c r="L155" s="512"/>
      <c r="M155" s="512"/>
      <c r="N155" s="512"/>
      <c r="O155" s="512"/>
      <c r="P155" s="512"/>
      <c r="Q155" s="512"/>
      <c r="R155" s="512"/>
      <c r="S155" s="512"/>
      <c r="T155" s="512"/>
      <c r="U155" s="512"/>
      <c r="V155" s="512"/>
      <c r="W155" s="512"/>
      <c r="X155" s="512"/>
      <c r="Y155" s="512"/>
      <c r="Z155" s="512"/>
      <c r="AA155" s="512"/>
      <c r="AB155" s="512"/>
      <c r="AC155" s="512"/>
      <c r="AD155" s="512"/>
      <c r="AE155" s="512"/>
      <c r="AF155" s="512"/>
      <c r="AG155" s="512"/>
      <c r="AH155" s="512"/>
      <c r="AI155" s="512"/>
      <c r="AJ155" s="512"/>
      <c r="AK155" s="512"/>
      <c r="AL155" s="512"/>
      <c r="AM155" s="512"/>
      <c r="AN155" s="512"/>
    </row>
    <row r="156" spans="1:40" ht="15.75" customHeight="1">
      <c r="A156" s="512"/>
      <c r="B156" s="582"/>
      <c r="C156" s="512"/>
      <c r="D156" s="512"/>
      <c r="E156" s="512"/>
      <c r="F156" s="512"/>
      <c r="G156" s="512"/>
      <c r="H156" s="512"/>
      <c r="I156" s="512"/>
      <c r="J156" s="512"/>
      <c r="K156" s="512"/>
      <c r="L156" s="512"/>
      <c r="M156" s="512"/>
      <c r="N156" s="512"/>
      <c r="O156" s="512"/>
      <c r="P156" s="512"/>
      <c r="Q156" s="512"/>
      <c r="R156" s="512"/>
      <c r="S156" s="512"/>
      <c r="T156" s="512"/>
      <c r="U156" s="512"/>
      <c r="V156" s="512"/>
      <c r="W156" s="512"/>
      <c r="X156" s="512"/>
      <c r="Y156" s="512"/>
      <c r="Z156" s="512"/>
      <c r="AA156" s="512"/>
      <c r="AB156" s="512"/>
      <c r="AC156" s="512"/>
      <c r="AD156" s="512"/>
      <c r="AE156" s="512"/>
      <c r="AF156" s="512"/>
      <c r="AG156" s="512"/>
      <c r="AH156" s="512"/>
      <c r="AI156" s="512"/>
      <c r="AJ156" s="512"/>
      <c r="AK156" s="512"/>
      <c r="AL156" s="512"/>
      <c r="AM156" s="512"/>
      <c r="AN156" s="512"/>
    </row>
    <row r="157" spans="1:40" ht="15.75" customHeight="1">
      <c r="A157" s="512"/>
      <c r="B157" s="582"/>
      <c r="C157" s="512"/>
      <c r="D157" s="512"/>
      <c r="E157" s="512"/>
      <c r="F157" s="512"/>
      <c r="G157" s="512"/>
      <c r="H157" s="512"/>
      <c r="I157" s="512"/>
      <c r="J157" s="512"/>
      <c r="K157" s="512"/>
      <c r="L157" s="512"/>
      <c r="M157" s="512"/>
      <c r="N157" s="512"/>
      <c r="O157" s="512"/>
      <c r="P157" s="512"/>
      <c r="Q157" s="512"/>
      <c r="R157" s="512"/>
      <c r="S157" s="512"/>
      <c r="T157" s="512"/>
      <c r="U157" s="512"/>
      <c r="V157" s="512"/>
      <c r="W157" s="512"/>
      <c r="X157" s="512"/>
      <c r="Y157" s="512"/>
      <c r="Z157" s="512"/>
      <c r="AA157" s="512"/>
      <c r="AB157" s="512"/>
      <c r="AC157" s="512"/>
      <c r="AD157" s="512"/>
      <c r="AE157" s="512"/>
      <c r="AF157" s="512"/>
      <c r="AG157" s="512"/>
      <c r="AH157" s="512"/>
      <c r="AI157" s="512"/>
      <c r="AJ157" s="512"/>
      <c r="AK157" s="512"/>
      <c r="AL157" s="512"/>
      <c r="AM157" s="512"/>
      <c r="AN157" s="512"/>
    </row>
    <row r="158" spans="1:40" ht="15.75" customHeight="1">
      <c r="A158" s="512"/>
      <c r="B158" s="582"/>
      <c r="C158" s="512"/>
      <c r="D158" s="512"/>
      <c r="E158" s="512"/>
      <c r="F158" s="512"/>
      <c r="G158" s="512"/>
      <c r="H158" s="512"/>
      <c r="I158" s="512"/>
      <c r="J158" s="512"/>
      <c r="K158" s="512"/>
      <c r="L158" s="512"/>
      <c r="M158" s="512"/>
      <c r="N158" s="512"/>
      <c r="O158" s="512"/>
      <c r="P158" s="512"/>
      <c r="Q158" s="512"/>
      <c r="R158" s="512"/>
      <c r="S158" s="512"/>
      <c r="T158" s="512"/>
      <c r="U158" s="512"/>
      <c r="V158" s="512"/>
      <c r="W158" s="512"/>
      <c r="X158" s="512"/>
      <c r="Y158" s="512"/>
      <c r="Z158" s="512"/>
      <c r="AA158" s="512"/>
      <c r="AB158" s="512"/>
      <c r="AC158" s="512"/>
      <c r="AD158" s="512"/>
      <c r="AE158" s="512"/>
      <c r="AF158" s="512"/>
      <c r="AG158" s="512"/>
      <c r="AH158" s="512"/>
      <c r="AI158" s="512"/>
      <c r="AJ158" s="512"/>
      <c r="AK158" s="512"/>
      <c r="AL158" s="512"/>
      <c r="AM158" s="512"/>
      <c r="AN158" s="512"/>
    </row>
    <row r="159" spans="1:40" ht="15.75" customHeight="1">
      <c r="A159" s="512"/>
      <c r="B159" s="582"/>
      <c r="C159" s="512"/>
      <c r="D159" s="512"/>
      <c r="E159" s="512"/>
      <c r="F159" s="512"/>
      <c r="G159" s="512"/>
      <c r="H159" s="512"/>
      <c r="I159" s="512"/>
      <c r="J159" s="512"/>
      <c r="K159" s="512"/>
      <c r="L159" s="512"/>
      <c r="M159" s="512"/>
      <c r="N159" s="512"/>
      <c r="O159" s="512"/>
      <c r="P159" s="512"/>
      <c r="Q159" s="512"/>
      <c r="R159" s="512"/>
      <c r="S159" s="512"/>
      <c r="T159" s="512"/>
      <c r="U159" s="512"/>
      <c r="V159" s="512"/>
      <c r="W159" s="512"/>
      <c r="X159" s="512"/>
      <c r="Y159" s="512"/>
      <c r="Z159" s="512"/>
      <c r="AA159" s="512"/>
      <c r="AB159" s="512"/>
      <c r="AC159" s="512"/>
      <c r="AD159" s="512"/>
      <c r="AE159" s="512"/>
      <c r="AF159" s="512"/>
      <c r="AG159" s="512"/>
      <c r="AH159" s="512"/>
      <c r="AI159" s="512"/>
      <c r="AJ159" s="512"/>
      <c r="AK159" s="512"/>
      <c r="AL159" s="512"/>
      <c r="AM159" s="512"/>
      <c r="AN159" s="512"/>
    </row>
    <row r="160" spans="1:40" ht="15.75" customHeight="1">
      <c r="A160" s="512"/>
      <c r="B160" s="582"/>
      <c r="C160" s="512"/>
      <c r="D160" s="512"/>
      <c r="E160" s="512"/>
      <c r="F160" s="512"/>
      <c r="G160" s="512"/>
      <c r="H160" s="512"/>
      <c r="I160" s="512"/>
      <c r="J160" s="512"/>
      <c r="K160" s="512"/>
      <c r="L160" s="512"/>
      <c r="M160" s="512"/>
      <c r="N160" s="512"/>
      <c r="O160" s="512"/>
      <c r="P160" s="512"/>
      <c r="Q160" s="512"/>
      <c r="R160" s="512"/>
      <c r="S160" s="512"/>
      <c r="T160" s="512"/>
      <c r="U160" s="512"/>
      <c r="V160" s="512"/>
      <c r="W160" s="512"/>
      <c r="X160" s="512"/>
      <c r="Y160" s="512"/>
      <c r="Z160" s="512"/>
      <c r="AA160" s="512"/>
      <c r="AB160" s="512"/>
      <c r="AC160" s="512"/>
      <c r="AD160" s="512"/>
      <c r="AE160" s="512"/>
      <c r="AF160" s="512"/>
      <c r="AG160" s="512"/>
      <c r="AH160" s="512"/>
      <c r="AI160" s="512"/>
      <c r="AJ160" s="512"/>
      <c r="AK160" s="512"/>
      <c r="AL160" s="512"/>
      <c r="AM160" s="512"/>
      <c r="AN160" s="512"/>
    </row>
    <row r="161" spans="1:40" ht="15.75" customHeight="1">
      <c r="A161" s="512"/>
      <c r="B161" s="582"/>
      <c r="C161" s="512"/>
      <c r="D161" s="512"/>
      <c r="E161" s="512"/>
      <c r="F161" s="512"/>
      <c r="G161" s="512"/>
      <c r="H161" s="512"/>
      <c r="I161" s="512"/>
      <c r="J161" s="512"/>
      <c r="K161" s="512"/>
      <c r="L161" s="512"/>
      <c r="M161" s="512"/>
      <c r="N161" s="512"/>
      <c r="O161" s="512"/>
      <c r="P161" s="512"/>
      <c r="Q161" s="512"/>
      <c r="R161" s="512"/>
      <c r="S161" s="512"/>
      <c r="T161" s="512"/>
      <c r="U161" s="512"/>
      <c r="V161" s="512"/>
      <c r="W161" s="512"/>
      <c r="X161" s="512"/>
      <c r="Y161" s="512"/>
      <c r="Z161" s="512"/>
      <c r="AA161" s="512"/>
      <c r="AB161" s="512"/>
      <c r="AC161" s="512"/>
      <c r="AD161" s="512"/>
      <c r="AE161" s="512"/>
      <c r="AF161" s="512"/>
      <c r="AG161" s="512"/>
      <c r="AH161" s="512"/>
      <c r="AI161" s="512"/>
      <c r="AJ161" s="512"/>
      <c r="AK161" s="512"/>
      <c r="AL161" s="512"/>
      <c r="AM161" s="512"/>
      <c r="AN161" s="512"/>
    </row>
    <row r="162" spans="1:40" ht="15.75" customHeight="1">
      <c r="A162" s="512"/>
      <c r="B162" s="582"/>
      <c r="C162" s="512"/>
      <c r="D162" s="512"/>
      <c r="E162" s="512"/>
      <c r="F162" s="512"/>
      <c r="G162" s="512"/>
      <c r="H162" s="512"/>
      <c r="I162" s="512"/>
      <c r="J162" s="512"/>
      <c r="K162" s="512"/>
      <c r="L162" s="512"/>
      <c r="M162" s="512"/>
      <c r="N162" s="512"/>
      <c r="O162" s="512"/>
      <c r="P162" s="512"/>
      <c r="Q162" s="512"/>
      <c r="R162" s="512"/>
      <c r="S162" s="512"/>
      <c r="T162" s="512"/>
      <c r="U162" s="512"/>
      <c r="V162" s="512"/>
      <c r="W162" s="512"/>
      <c r="X162" s="512"/>
      <c r="Y162" s="512"/>
      <c r="Z162" s="512"/>
      <c r="AA162" s="512"/>
      <c r="AB162" s="512"/>
      <c r="AC162" s="512"/>
      <c r="AD162" s="512"/>
      <c r="AE162" s="512"/>
      <c r="AF162" s="512"/>
      <c r="AG162" s="512"/>
      <c r="AH162" s="512"/>
      <c r="AI162" s="512"/>
      <c r="AJ162" s="512"/>
      <c r="AK162" s="512"/>
      <c r="AL162" s="512"/>
      <c r="AM162" s="512"/>
      <c r="AN162" s="512"/>
    </row>
    <row r="163" spans="1:40" ht="15.75" customHeight="1">
      <c r="A163" s="512"/>
      <c r="B163" s="582"/>
      <c r="C163" s="512"/>
      <c r="D163" s="512"/>
      <c r="E163" s="512"/>
      <c r="F163" s="512"/>
      <c r="G163" s="512"/>
      <c r="H163" s="512"/>
      <c r="I163" s="512"/>
      <c r="J163" s="512"/>
      <c r="K163" s="512"/>
      <c r="L163" s="512"/>
      <c r="M163" s="512"/>
      <c r="N163" s="512"/>
      <c r="O163" s="512"/>
      <c r="P163" s="512"/>
      <c r="Q163" s="512"/>
      <c r="R163" s="512"/>
      <c r="S163" s="512"/>
      <c r="T163" s="512"/>
      <c r="U163" s="512"/>
      <c r="V163" s="512"/>
      <c r="W163" s="512"/>
      <c r="X163" s="512"/>
      <c r="Y163" s="512"/>
      <c r="Z163" s="512"/>
      <c r="AA163" s="512"/>
      <c r="AB163" s="512"/>
      <c r="AC163" s="512"/>
      <c r="AD163" s="512"/>
      <c r="AE163" s="512"/>
      <c r="AF163" s="512"/>
      <c r="AG163" s="512"/>
      <c r="AH163" s="512"/>
      <c r="AI163" s="512"/>
      <c r="AJ163" s="512"/>
      <c r="AK163" s="512"/>
      <c r="AL163" s="512"/>
      <c r="AM163" s="512"/>
      <c r="AN163" s="512"/>
    </row>
    <row r="164" spans="1:40" ht="15.75" customHeight="1">
      <c r="A164" s="512"/>
      <c r="B164" s="582"/>
      <c r="C164" s="512"/>
      <c r="D164" s="512"/>
      <c r="E164" s="512"/>
      <c r="F164" s="512"/>
      <c r="G164" s="512"/>
      <c r="H164" s="512"/>
      <c r="I164" s="512"/>
      <c r="J164" s="512"/>
      <c r="K164" s="512"/>
      <c r="L164" s="512"/>
      <c r="M164" s="512"/>
      <c r="N164" s="512"/>
      <c r="O164" s="512"/>
      <c r="P164" s="512"/>
      <c r="Q164" s="512"/>
      <c r="R164" s="512"/>
      <c r="S164" s="512"/>
      <c r="T164" s="512"/>
      <c r="U164" s="512"/>
      <c r="V164" s="512"/>
      <c r="W164" s="512"/>
      <c r="X164" s="512"/>
      <c r="Y164" s="512"/>
      <c r="Z164" s="512"/>
      <c r="AA164" s="512"/>
      <c r="AB164" s="512"/>
      <c r="AC164" s="512"/>
      <c r="AD164" s="512"/>
      <c r="AE164" s="512"/>
      <c r="AF164" s="512"/>
      <c r="AG164" s="512"/>
      <c r="AH164" s="512"/>
      <c r="AI164" s="512"/>
      <c r="AJ164" s="512"/>
      <c r="AK164" s="512"/>
      <c r="AL164" s="512"/>
      <c r="AM164" s="512"/>
      <c r="AN164" s="512"/>
    </row>
    <row r="165" spans="1:40" ht="15.75" customHeight="1">
      <c r="A165" s="512"/>
      <c r="B165" s="582"/>
      <c r="C165" s="512"/>
      <c r="D165" s="512"/>
      <c r="E165" s="512"/>
      <c r="F165" s="512"/>
      <c r="G165" s="512"/>
      <c r="H165" s="512"/>
      <c r="I165" s="512"/>
      <c r="J165" s="512"/>
      <c r="K165" s="512"/>
      <c r="L165" s="512"/>
      <c r="M165" s="512"/>
      <c r="N165" s="512"/>
      <c r="O165" s="512"/>
      <c r="P165" s="512"/>
      <c r="Q165" s="512"/>
      <c r="R165" s="512"/>
      <c r="S165" s="512"/>
      <c r="T165" s="512"/>
      <c r="U165" s="512"/>
      <c r="V165" s="512"/>
      <c r="W165" s="512"/>
      <c r="X165" s="512"/>
      <c r="Y165" s="512"/>
      <c r="Z165" s="512"/>
      <c r="AA165" s="512"/>
      <c r="AB165" s="512"/>
      <c r="AC165" s="512"/>
      <c r="AD165" s="512"/>
      <c r="AE165" s="512"/>
      <c r="AF165" s="512"/>
      <c r="AG165" s="512"/>
      <c r="AH165" s="512"/>
      <c r="AI165" s="512"/>
      <c r="AJ165" s="512"/>
      <c r="AK165" s="512"/>
      <c r="AL165" s="512"/>
      <c r="AM165" s="512"/>
      <c r="AN165" s="512"/>
    </row>
    <row r="166" spans="1:40" ht="15.75" customHeight="1">
      <c r="A166" s="512"/>
      <c r="B166" s="582"/>
      <c r="C166" s="512"/>
      <c r="D166" s="512"/>
      <c r="E166" s="512"/>
      <c r="F166" s="512"/>
      <c r="G166" s="512"/>
      <c r="H166" s="512"/>
      <c r="I166" s="512"/>
      <c r="J166" s="512"/>
      <c r="K166" s="512"/>
      <c r="L166" s="512"/>
      <c r="M166" s="512"/>
      <c r="N166" s="512"/>
      <c r="O166" s="512"/>
      <c r="P166" s="512"/>
      <c r="Q166" s="512"/>
      <c r="R166" s="512"/>
      <c r="S166" s="512"/>
      <c r="T166" s="512"/>
      <c r="U166" s="512"/>
      <c r="V166" s="512"/>
      <c r="W166" s="512"/>
      <c r="X166" s="512"/>
      <c r="Y166" s="512"/>
      <c r="Z166" s="512"/>
      <c r="AA166" s="512"/>
      <c r="AB166" s="512"/>
      <c r="AC166" s="512"/>
      <c r="AD166" s="512"/>
      <c r="AE166" s="512"/>
      <c r="AF166" s="512"/>
      <c r="AG166" s="512"/>
      <c r="AH166" s="512"/>
      <c r="AI166" s="512"/>
      <c r="AJ166" s="512"/>
      <c r="AK166" s="512"/>
      <c r="AL166" s="512"/>
      <c r="AM166" s="512"/>
      <c r="AN166" s="512"/>
    </row>
    <row r="167" spans="1:40" ht="15.75" customHeight="1">
      <c r="A167" s="512"/>
      <c r="B167" s="582"/>
      <c r="C167" s="512"/>
      <c r="D167" s="512"/>
      <c r="E167" s="512"/>
      <c r="F167" s="512"/>
      <c r="G167" s="512"/>
      <c r="H167" s="512"/>
      <c r="I167" s="512"/>
      <c r="J167" s="512"/>
      <c r="K167" s="512"/>
      <c r="L167" s="512"/>
      <c r="M167" s="512"/>
      <c r="N167" s="512"/>
      <c r="O167" s="512"/>
      <c r="P167" s="512"/>
      <c r="Q167" s="512"/>
      <c r="R167" s="512"/>
      <c r="S167" s="512"/>
      <c r="T167" s="512"/>
      <c r="U167" s="512"/>
      <c r="V167" s="512"/>
      <c r="W167" s="512"/>
      <c r="X167" s="512"/>
      <c r="Y167" s="512"/>
      <c r="Z167" s="512"/>
      <c r="AA167" s="512"/>
      <c r="AB167" s="512"/>
      <c r="AC167" s="512"/>
      <c r="AD167" s="512"/>
      <c r="AE167" s="512"/>
      <c r="AF167" s="512"/>
      <c r="AG167" s="512"/>
      <c r="AH167" s="512"/>
      <c r="AI167" s="512"/>
      <c r="AJ167" s="512"/>
      <c r="AK167" s="512"/>
      <c r="AL167" s="512"/>
      <c r="AM167" s="512"/>
      <c r="AN167" s="512"/>
    </row>
    <row r="168" spans="1:40" ht="15.75" customHeight="1">
      <c r="A168" s="512"/>
      <c r="B168" s="582"/>
      <c r="C168" s="512"/>
      <c r="D168" s="512"/>
      <c r="E168" s="512"/>
      <c r="F168" s="512"/>
      <c r="G168" s="512"/>
      <c r="H168" s="512"/>
      <c r="I168" s="512"/>
      <c r="J168" s="512"/>
      <c r="K168" s="512"/>
      <c r="L168" s="512"/>
      <c r="M168" s="512"/>
      <c r="N168" s="512"/>
      <c r="O168" s="512"/>
      <c r="P168" s="512"/>
      <c r="Q168" s="512"/>
      <c r="R168" s="512"/>
      <c r="S168" s="512"/>
      <c r="T168" s="512"/>
      <c r="U168" s="512"/>
      <c r="V168" s="512"/>
      <c r="W168" s="512"/>
      <c r="X168" s="512"/>
      <c r="Y168" s="512"/>
      <c r="Z168" s="512"/>
      <c r="AA168" s="512"/>
      <c r="AB168" s="512"/>
      <c r="AC168" s="512"/>
      <c r="AD168" s="512"/>
      <c r="AE168" s="512"/>
      <c r="AF168" s="512"/>
      <c r="AG168" s="512"/>
      <c r="AH168" s="512"/>
      <c r="AI168" s="512"/>
      <c r="AJ168" s="512"/>
      <c r="AK168" s="512"/>
      <c r="AL168" s="512"/>
      <c r="AM168" s="512"/>
      <c r="AN168" s="512"/>
    </row>
    <row r="169" spans="1:40" ht="15.75" customHeight="1">
      <c r="A169" s="512"/>
      <c r="B169" s="582"/>
      <c r="C169" s="512"/>
      <c r="D169" s="512"/>
      <c r="E169" s="512"/>
      <c r="F169" s="512"/>
      <c r="G169" s="512"/>
      <c r="H169" s="512"/>
      <c r="I169" s="512"/>
      <c r="J169" s="512"/>
      <c r="K169" s="512"/>
      <c r="L169" s="512"/>
      <c r="M169" s="512"/>
      <c r="N169" s="512"/>
      <c r="O169" s="512"/>
      <c r="P169" s="512"/>
      <c r="Q169" s="512"/>
      <c r="R169" s="512"/>
      <c r="S169" s="512"/>
      <c r="T169" s="512"/>
      <c r="U169" s="512"/>
      <c r="V169" s="512"/>
      <c r="W169" s="512"/>
      <c r="X169" s="512"/>
      <c r="Y169" s="512"/>
      <c r="Z169" s="512"/>
      <c r="AA169" s="512"/>
      <c r="AB169" s="512"/>
      <c r="AC169" s="512"/>
      <c r="AD169" s="512"/>
      <c r="AE169" s="512"/>
      <c r="AF169" s="512"/>
      <c r="AG169" s="512"/>
      <c r="AH169" s="512"/>
      <c r="AI169" s="512"/>
      <c r="AJ169" s="512"/>
      <c r="AK169" s="512"/>
      <c r="AL169" s="512"/>
      <c r="AM169" s="512"/>
      <c r="AN169" s="512"/>
    </row>
    <row r="170" spans="1:40" ht="15.75" customHeight="1">
      <c r="A170" s="512"/>
      <c r="B170" s="582"/>
      <c r="C170" s="512"/>
      <c r="D170" s="512"/>
      <c r="E170" s="512"/>
      <c r="F170" s="512"/>
      <c r="G170" s="512"/>
      <c r="H170" s="512"/>
      <c r="I170" s="512"/>
      <c r="J170" s="512"/>
      <c r="K170" s="512"/>
      <c r="L170" s="512"/>
      <c r="M170" s="512"/>
      <c r="N170" s="512"/>
      <c r="O170" s="512"/>
      <c r="P170" s="512"/>
      <c r="Q170" s="512"/>
      <c r="R170" s="512"/>
      <c r="S170" s="512"/>
      <c r="T170" s="512"/>
      <c r="U170" s="512"/>
      <c r="V170" s="512"/>
      <c r="W170" s="512"/>
      <c r="X170" s="512"/>
      <c r="Y170" s="512"/>
      <c r="Z170" s="512"/>
      <c r="AA170" s="512"/>
      <c r="AB170" s="512"/>
      <c r="AC170" s="512"/>
      <c r="AD170" s="512"/>
      <c r="AE170" s="512"/>
      <c r="AF170" s="512"/>
      <c r="AG170" s="512"/>
      <c r="AH170" s="512"/>
      <c r="AI170" s="512"/>
      <c r="AJ170" s="512"/>
      <c r="AK170" s="512"/>
      <c r="AL170" s="512"/>
      <c r="AM170" s="512"/>
      <c r="AN170" s="512"/>
    </row>
    <row r="171" spans="1:40" ht="15.75" customHeight="1">
      <c r="A171" s="512"/>
      <c r="B171" s="582"/>
      <c r="C171" s="512"/>
      <c r="D171" s="512"/>
      <c r="E171" s="512"/>
      <c r="F171" s="512"/>
      <c r="G171" s="512"/>
      <c r="H171" s="512"/>
      <c r="I171" s="512"/>
      <c r="J171" s="512"/>
      <c r="K171" s="512"/>
      <c r="L171" s="512"/>
      <c r="M171" s="512"/>
      <c r="N171" s="512"/>
      <c r="O171" s="512"/>
      <c r="P171" s="512"/>
      <c r="Q171" s="512"/>
      <c r="R171" s="512"/>
      <c r="S171" s="512"/>
      <c r="T171" s="512"/>
      <c r="U171" s="512"/>
      <c r="V171" s="512"/>
      <c r="W171" s="512"/>
      <c r="X171" s="512"/>
      <c r="Y171" s="512"/>
      <c r="Z171" s="512"/>
      <c r="AA171" s="512"/>
      <c r="AB171" s="512"/>
      <c r="AC171" s="512"/>
      <c r="AD171" s="512"/>
      <c r="AE171" s="512"/>
      <c r="AF171" s="512"/>
      <c r="AG171" s="512"/>
      <c r="AH171" s="512"/>
      <c r="AI171" s="512"/>
      <c r="AJ171" s="512"/>
      <c r="AK171" s="512"/>
      <c r="AL171" s="512"/>
      <c r="AM171" s="512"/>
      <c r="AN171" s="512"/>
    </row>
    <row r="172" spans="1:40" ht="15.75" customHeight="1">
      <c r="A172" s="512"/>
      <c r="B172" s="582"/>
      <c r="C172" s="512"/>
      <c r="D172" s="512"/>
      <c r="E172" s="512"/>
      <c r="F172" s="512"/>
      <c r="G172" s="512"/>
      <c r="H172" s="512"/>
      <c r="I172" s="512"/>
      <c r="J172" s="512"/>
      <c r="K172" s="512"/>
      <c r="L172" s="512"/>
      <c r="M172" s="512"/>
      <c r="N172" s="512"/>
      <c r="O172" s="512"/>
      <c r="P172" s="512"/>
      <c r="Q172" s="512"/>
      <c r="R172" s="512"/>
      <c r="S172" s="512"/>
      <c r="T172" s="512"/>
      <c r="U172" s="512"/>
      <c r="V172" s="512"/>
      <c r="W172" s="512"/>
      <c r="X172" s="512"/>
      <c r="Y172" s="512"/>
      <c r="Z172" s="512"/>
      <c r="AA172" s="512"/>
      <c r="AB172" s="512"/>
      <c r="AC172" s="512"/>
      <c r="AD172" s="512"/>
      <c r="AE172" s="512"/>
      <c r="AF172" s="512"/>
      <c r="AG172" s="512"/>
      <c r="AH172" s="512"/>
      <c r="AI172" s="512"/>
      <c r="AJ172" s="512"/>
      <c r="AK172" s="512"/>
      <c r="AL172" s="512"/>
      <c r="AM172" s="512"/>
      <c r="AN172" s="512"/>
    </row>
    <row r="173" spans="1:40" ht="15.75" customHeight="1">
      <c r="A173" s="512"/>
      <c r="B173" s="582"/>
      <c r="C173" s="512"/>
      <c r="D173" s="512"/>
      <c r="E173" s="512"/>
      <c r="F173" s="512"/>
      <c r="G173" s="512"/>
      <c r="H173" s="512"/>
      <c r="I173" s="512"/>
      <c r="J173" s="512"/>
      <c r="K173" s="512"/>
      <c r="L173" s="512"/>
      <c r="M173" s="512"/>
      <c r="N173" s="512"/>
      <c r="O173" s="512"/>
      <c r="P173" s="512"/>
      <c r="Q173" s="512"/>
      <c r="R173" s="512"/>
      <c r="S173" s="512"/>
      <c r="T173" s="512"/>
      <c r="U173" s="512"/>
      <c r="V173" s="512"/>
      <c r="W173" s="512"/>
      <c r="X173" s="512"/>
      <c r="Y173" s="512"/>
      <c r="Z173" s="512"/>
      <c r="AA173" s="512"/>
      <c r="AB173" s="512"/>
      <c r="AC173" s="512"/>
      <c r="AD173" s="512"/>
      <c r="AE173" s="512"/>
      <c r="AF173" s="512"/>
      <c r="AG173" s="512"/>
      <c r="AH173" s="512"/>
      <c r="AI173" s="512"/>
      <c r="AJ173" s="512"/>
      <c r="AK173" s="512"/>
      <c r="AL173" s="512"/>
      <c r="AM173" s="512"/>
      <c r="AN173" s="512"/>
    </row>
    <row r="174" spans="1:40" ht="15.75" customHeight="1">
      <c r="A174" s="512"/>
      <c r="B174" s="582"/>
      <c r="C174" s="512"/>
      <c r="D174" s="512"/>
      <c r="E174" s="512"/>
      <c r="F174" s="512"/>
      <c r="G174" s="512"/>
      <c r="H174" s="512"/>
      <c r="I174" s="512"/>
      <c r="J174" s="512"/>
      <c r="K174" s="512"/>
      <c r="L174" s="512"/>
      <c r="M174" s="512"/>
      <c r="N174" s="512"/>
      <c r="O174" s="512"/>
      <c r="P174" s="512"/>
      <c r="Q174" s="512"/>
      <c r="R174" s="512"/>
      <c r="S174" s="512"/>
      <c r="T174" s="512"/>
      <c r="U174" s="512"/>
      <c r="V174" s="512"/>
      <c r="W174" s="512"/>
      <c r="X174" s="512"/>
      <c r="Y174" s="512"/>
      <c r="Z174" s="512"/>
      <c r="AA174" s="512"/>
      <c r="AB174" s="512"/>
      <c r="AC174" s="512"/>
      <c r="AD174" s="512"/>
      <c r="AE174" s="512"/>
      <c r="AF174" s="512"/>
      <c r="AG174" s="512"/>
      <c r="AH174" s="512"/>
      <c r="AI174" s="512"/>
      <c r="AJ174" s="512"/>
      <c r="AK174" s="512"/>
      <c r="AL174" s="512"/>
      <c r="AM174" s="512"/>
      <c r="AN174" s="512"/>
    </row>
    <row r="175" spans="1:40" ht="15.75" customHeight="1">
      <c r="A175" s="512"/>
      <c r="B175" s="582"/>
      <c r="C175" s="512"/>
      <c r="D175" s="512"/>
      <c r="E175" s="512"/>
      <c r="F175" s="512"/>
      <c r="G175" s="512"/>
      <c r="H175" s="512"/>
      <c r="I175" s="512"/>
      <c r="J175" s="512"/>
      <c r="K175" s="512"/>
      <c r="L175" s="512"/>
      <c r="M175" s="512"/>
      <c r="N175" s="512"/>
      <c r="O175" s="512"/>
      <c r="P175" s="512"/>
      <c r="Q175" s="512"/>
      <c r="R175" s="512"/>
      <c r="S175" s="512"/>
      <c r="T175" s="512"/>
      <c r="U175" s="512"/>
      <c r="V175" s="512"/>
      <c r="W175" s="512"/>
      <c r="X175" s="512"/>
      <c r="Y175" s="512"/>
      <c r="Z175" s="512"/>
      <c r="AA175" s="512"/>
      <c r="AB175" s="512"/>
      <c r="AC175" s="512"/>
      <c r="AD175" s="512"/>
      <c r="AE175" s="512"/>
      <c r="AF175" s="512"/>
      <c r="AG175" s="512"/>
      <c r="AH175" s="512"/>
      <c r="AI175" s="512"/>
      <c r="AJ175" s="512"/>
      <c r="AK175" s="512"/>
      <c r="AL175" s="512"/>
      <c r="AM175" s="512"/>
      <c r="AN175" s="512"/>
    </row>
    <row r="176" spans="1:40" ht="15.75" customHeight="1">
      <c r="A176" s="512"/>
      <c r="B176" s="582"/>
      <c r="C176" s="512"/>
      <c r="D176" s="51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  <c r="Y176" s="512"/>
      <c r="Z176" s="512"/>
      <c r="AA176" s="512"/>
      <c r="AB176" s="512"/>
      <c r="AC176" s="512"/>
      <c r="AD176" s="512"/>
      <c r="AE176" s="512"/>
      <c r="AF176" s="512"/>
      <c r="AG176" s="512"/>
      <c r="AH176" s="512"/>
      <c r="AI176" s="512"/>
      <c r="AJ176" s="512"/>
      <c r="AK176" s="512"/>
      <c r="AL176" s="512"/>
      <c r="AM176" s="512"/>
      <c r="AN176" s="512"/>
    </row>
    <row r="177" spans="1:40" ht="15.75" customHeight="1">
      <c r="A177" s="512"/>
      <c r="B177" s="582"/>
      <c r="C177" s="512"/>
      <c r="D177" s="51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  <c r="Y177" s="512"/>
      <c r="Z177" s="512"/>
      <c r="AA177" s="512"/>
      <c r="AB177" s="512"/>
      <c r="AC177" s="512"/>
      <c r="AD177" s="512"/>
      <c r="AE177" s="512"/>
      <c r="AF177" s="512"/>
      <c r="AG177" s="512"/>
      <c r="AH177" s="512"/>
      <c r="AI177" s="512"/>
      <c r="AJ177" s="512"/>
      <c r="AK177" s="512"/>
      <c r="AL177" s="512"/>
      <c r="AM177" s="512"/>
      <c r="AN177" s="512"/>
    </row>
    <row r="178" spans="1:40" ht="15.75" customHeight="1">
      <c r="A178" s="512"/>
      <c r="B178" s="582"/>
      <c r="C178" s="512"/>
      <c r="D178" s="51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  <c r="Y178" s="512"/>
      <c r="Z178" s="512"/>
      <c r="AA178" s="512"/>
      <c r="AB178" s="512"/>
      <c r="AC178" s="512"/>
      <c r="AD178" s="512"/>
      <c r="AE178" s="512"/>
      <c r="AF178" s="512"/>
      <c r="AG178" s="512"/>
      <c r="AH178" s="512"/>
      <c r="AI178" s="512"/>
      <c r="AJ178" s="512"/>
      <c r="AK178" s="512"/>
      <c r="AL178" s="512"/>
      <c r="AM178" s="512"/>
      <c r="AN178" s="512"/>
    </row>
    <row r="179" spans="1:40" ht="15.75" customHeight="1">
      <c r="A179" s="512"/>
      <c r="B179" s="582"/>
      <c r="C179" s="512"/>
      <c r="D179" s="51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  <c r="Y179" s="512"/>
      <c r="Z179" s="512"/>
      <c r="AA179" s="512"/>
      <c r="AB179" s="512"/>
      <c r="AC179" s="512"/>
      <c r="AD179" s="512"/>
      <c r="AE179" s="512"/>
      <c r="AF179" s="512"/>
      <c r="AG179" s="512"/>
      <c r="AH179" s="512"/>
      <c r="AI179" s="512"/>
      <c r="AJ179" s="512"/>
      <c r="AK179" s="512"/>
      <c r="AL179" s="512"/>
      <c r="AM179" s="512"/>
      <c r="AN179" s="512"/>
    </row>
    <row r="180" spans="1:40" ht="15.75" customHeight="1">
      <c r="A180" s="512"/>
      <c r="B180" s="582"/>
      <c r="C180" s="512"/>
      <c r="D180" s="512"/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</row>
    <row r="181" spans="1:40" ht="15.75" customHeight="1">
      <c r="A181" s="512"/>
      <c r="B181" s="582"/>
      <c r="C181" s="512"/>
      <c r="D181" s="51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  <c r="Y181" s="512"/>
      <c r="Z181" s="512"/>
      <c r="AA181" s="512"/>
      <c r="AB181" s="512"/>
      <c r="AC181" s="512"/>
      <c r="AD181" s="512"/>
      <c r="AE181" s="512"/>
      <c r="AF181" s="512"/>
      <c r="AG181" s="512"/>
      <c r="AH181" s="512"/>
      <c r="AI181" s="512"/>
      <c r="AJ181" s="512"/>
      <c r="AK181" s="512"/>
      <c r="AL181" s="512"/>
      <c r="AM181" s="512"/>
      <c r="AN181" s="512"/>
    </row>
    <row r="182" spans="1:40" ht="15.75" customHeight="1">
      <c r="A182" s="512"/>
      <c r="B182" s="582"/>
      <c r="C182" s="512"/>
      <c r="D182" s="51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  <c r="Y182" s="512"/>
      <c r="Z182" s="512"/>
      <c r="AA182" s="512"/>
      <c r="AB182" s="512"/>
      <c r="AC182" s="512"/>
      <c r="AD182" s="512"/>
      <c r="AE182" s="512"/>
      <c r="AF182" s="512"/>
      <c r="AG182" s="512"/>
      <c r="AH182" s="512"/>
      <c r="AI182" s="512"/>
      <c r="AJ182" s="512"/>
      <c r="AK182" s="512"/>
      <c r="AL182" s="512"/>
      <c r="AM182" s="512"/>
      <c r="AN182" s="512"/>
    </row>
    <row r="183" spans="1:40" ht="15.75" customHeight="1">
      <c r="A183" s="512"/>
      <c r="B183" s="582"/>
      <c r="C183" s="512"/>
      <c r="D183" s="512"/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  <c r="Y183" s="512"/>
      <c r="Z183" s="512"/>
      <c r="AA183" s="512"/>
      <c r="AB183" s="512"/>
      <c r="AC183" s="512"/>
      <c r="AD183" s="512"/>
      <c r="AE183" s="512"/>
      <c r="AF183" s="512"/>
      <c r="AG183" s="512"/>
      <c r="AH183" s="512"/>
      <c r="AI183" s="512"/>
      <c r="AJ183" s="512"/>
      <c r="AK183" s="512"/>
      <c r="AL183" s="512"/>
      <c r="AM183" s="512"/>
      <c r="AN183" s="512"/>
    </row>
    <row r="184" spans="1:40" ht="15.75" customHeight="1">
      <c r="A184" s="512"/>
      <c r="B184" s="582"/>
      <c r="C184" s="512"/>
      <c r="D184" s="512"/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512"/>
      <c r="AA184" s="512"/>
      <c r="AB184" s="512"/>
      <c r="AC184" s="512"/>
      <c r="AD184" s="512"/>
      <c r="AE184" s="512"/>
      <c r="AF184" s="512"/>
      <c r="AG184" s="512"/>
      <c r="AH184" s="512"/>
      <c r="AI184" s="512"/>
      <c r="AJ184" s="512"/>
      <c r="AK184" s="512"/>
      <c r="AL184" s="512"/>
      <c r="AM184" s="512"/>
      <c r="AN184" s="512"/>
    </row>
    <row r="185" spans="1:40" ht="15.75" customHeight="1">
      <c r="A185" s="512"/>
      <c r="B185" s="582"/>
      <c r="C185" s="512"/>
      <c r="D185" s="512"/>
      <c r="E185" s="512"/>
      <c r="F185" s="512"/>
      <c r="G185" s="512"/>
      <c r="H185" s="512"/>
      <c r="I185" s="512"/>
      <c r="J185" s="512"/>
      <c r="K185" s="512"/>
      <c r="L185" s="512"/>
      <c r="M185" s="512"/>
      <c r="N185" s="512"/>
      <c r="O185" s="512"/>
      <c r="P185" s="512"/>
      <c r="Q185" s="512"/>
      <c r="R185" s="512"/>
      <c r="S185" s="512"/>
      <c r="T185" s="512"/>
      <c r="U185" s="512"/>
      <c r="V185" s="512"/>
      <c r="W185" s="512"/>
      <c r="X185" s="512"/>
      <c r="Y185" s="512"/>
      <c r="Z185" s="512"/>
      <c r="AA185" s="512"/>
      <c r="AB185" s="512"/>
      <c r="AC185" s="512"/>
      <c r="AD185" s="512"/>
      <c r="AE185" s="512"/>
      <c r="AF185" s="512"/>
      <c r="AG185" s="512"/>
      <c r="AH185" s="512"/>
      <c r="AI185" s="512"/>
      <c r="AJ185" s="512"/>
      <c r="AK185" s="512"/>
      <c r="AL185" s="512"/>
      <c r="AM185" s="512"/>
      <c r="AN185" s="512"/>
    </row>
    <row r="186" spans="1:40" ht="15.75" customHeight="1">
      <c r="A186" s="512"/>
      <c r="B186" s="582"/>
      <c r="C186" s="512"/>
      <c r="D186" s="512"/>
      <c r="E186" s="512"/>
      <c r="F186" s="512"/>
      <c r="G186" s="512"/>
      <c r="H186" s="512"/>
      <c r="I186" s="512"/>
      <c r="J186" s="512"/>
      <c r="K186" s="512"/>
      <c r="L186" s="512"/>
      <c r="M186" s="512"/>
      <c r="N186" s="512"/>
      <c r="O186" s="512"/>
      <c r="P186" s="512"/>
      <c r="Q186" s="512"/>
      <c r="R186" s="512"/>
      <c r="S186" s="512"/>
      <c r="T186" s="512"/>
      <c r="U186" s="512"/>
      <c r="V186" s="512"/>
      <c r="W186" s="512"/>
      <c r="X186" s="512"/>
      <c r="Y186" s="512"/>
      <c r="Z186" s="512"/>
      <c r="AA186" s="512"/>
      <c r="AB186" s="512"/>
      <c r="AC186" s="512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</row>
    <row r="187" spans="1:40" ht="15.75" customHeight="1">
      <c r="A187" s="512"/>
      <c r="B187" s="582"/>
      <c r="C187" s="512"/>
      <c r="D187" s="512"/>
      <c r="E187" s="512"/>
      <c r="F187" s="512"/>
      <c r="G187" s="512"/>
      <c r="H187" s="512"/>
      <c r="I187" s="512"/>
      <c r="J187" s="512"/>
      <c r="K187" s="512"/>
      <c r="L187" s="512"/>
      <c r="M187" s="512"/>
      <c r="N187" s="512"/>
      <c r="O187" s="512"/>
      <c r="P187" s="512"/>
      <c r="Q187" s="512"/>
      <c r="R187" s="512"/>
      <c r="S187" s="512"/>
      <c r="T187" s="512"/>
      <c r="U187" s="512"/>
      <c r="V187" s="512"/>
      <c r="W187" s="512"/>
      <c r="X187" s="512"/>
      <c r="Y187" s="512"/>
      <c r="Z187" s="512"/>
      <c r="AA187" s="512"/>
      <c r="AB187" s="512"/>
      <c r="AC187" s="512"/>
      <c r="AD187" s="512"/>
      <c r="AE187" s="512"/>
      <c r="AF187" s="512"/>
      <c r="AG187" s="512"/>
      <c r="AH187" s="512"/>
      <c r="AI187" s="512"/>
      <c r="AJ187" s="512"/>
      <c r="AK187" s="512"/>
      <c r="AL187" s="512"/>
      <c r="AM187" s="512"/>
      <c r="AN187" s="512"/>
    </row>
    <row r="188" spans="1:40" ht="15.75" customHeight="1">
      <c r="A188" s="512"/>
      <c r="B188" s="582"/>
      <c r="C188" s="512"/>
      <c r="D188" s="512"/>
      <c r="E188" s="512"/>
      <c r="F188" s="512"/>
      <c r="G188" s="512"/>
      <c r="H188" s="512"/>
      <c r="I188" s="512"/>
      <c r="J188" s="512"/>
      <c r="K188" s="512"/>
      <c r="L188" s="512"/>
      <c r="M188" s="512"/>
      <c r="N188" s="512"/>
      <c r="O188" s="512"/>
      <c r="P188" s="512"/>
      <c r="Q188" s="512"/>
      <c r="R188" s="512"/>
      <c r="S188" s="512"/>
      <c r="T188" s="512"/>
      <c r="U188" s="512"/>
      <c r="V188" s="512"/>
      <c r="W188" s="512"/>
      <c r="X188" s="512"/>
      <c r="Y188" s="512"/>
      <c r="Z188" s="512"/>
      <c r="AA188" s="512"/>
      <c r="AB188" s="512"/>
      <c r="AC188" s="512"/>
      <c r="AD188" s="512"/>
      <c r="AE188" s="512"/>
      <c r="AF188" s="512"/>
      <c r="AG188" s="512"/>
      <c r="AH188" s="512"/>
      <c r="AI188" s="512"/>
      <c r="AJ188" s="512"/>
      <c r="AK188" s="512"/>
      <c r="AL188" s="512"/>
      <c r="AM188" s="512"/>
      <c r="AN188" s="512"/>
    </row>
    <row r="189" spans="1:40" ht="15.75" customHeight="1">
      <c r="A189" s="512"/>
      <c r="B189" s="582"/>
      <c r="C189" s="512"/>
      <c r="D189" s="512"/>
      <c r="E189" s="512"/>
      <c r="F189" s="512"/>
      <c r="G189" s="512"/>
      <c r="H189" s="512"/>
      <c r="I189" s="512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</row>
    <row r="190" spans="1:40" ht="15.75" customHeight="1">
      <c r="A190" s="512"/>
      <c r="B190" s="582"/>
      <c r="C190" s="512"/>
      <c r="D190" s="512"/>
      <c r="E190" s="512"/>
      <c r="F190" s="512"/>
      <c r="G190" s="512"/>
      <c r="H190" s="512"/>
      <c r="I190" s="512"/>
      <c r="J190" s="512"/>
      <c r="K190" s="512"/>
      <c r="L190" s="512"/>
      <c r="M190" s="512"/>
      <c r="N190" s="512"/>
      <c r="O190" s="512"/>
      <c r="P190" s="512"/>
      <c r="Q190" s="512"/>
      <c r="R190" s="512"/>
      <c r="S190" s="512"/>
      <c r="T190" s="512"/>
      <c r="U190" s="512"/>
      <c r="V190" s="512"/>
      <c r="W190" s="512"/>
      <c r="X190" s="512"/>
      <c r="Y190" s="512"/>
      <c r="Z190" s="512"/>
      <c r="AA190" s="512"/>
      <c r="AB190" s="512"/>
      <c r="AC190" s="512"/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</row>
    <row r="191" spans="1:40" ht="15.75" customHeight="1">
      <c r="A191" s="512"/>
      <c r="B191" s="582"/>
      <c r="C191" s="512"/>
      <c r="D191" s="512"/>
      <c r="E191" s="512"/>
      <c r="F191" s="512"/>
      <c r="G191" s="512"/>
      <c r="H191" s="512"/>
      <c r="I191" s="512"/>
      <c r="J191" s="512"/>
      <c r="K191" s="512"/>
      <c r="L191" s="512"/>
      <c r="M191" s="512"/>
      <c r="N191" s="512"/>
      <c r="O191" s="512"/>
      <c r="P191" s="512"/>
      <c r="Q191" s="512"/>
      <c r="R191" s="512"/>
      <c r="S191" s="512"/>
      <c r="T191" s="512"/>
      <c r="U191" s="512"/>
      <c r="V191" s="512"/>
      <c r="W191" s="512"/>
      <c r="X191" s="512"/>
      <c r="Y191" s="512"/>
      <c r="Z191" s="512"/>
      <c r="AA191" s="512"/>
      <c r="AB191" s="512"/>
      <c r="AC191" s="512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</row>
    <row r="192" spans="1:40" ht="15.75" customHeight="1">
      <c r="A192" s="512"/>
      <c r="B192" s="582"/>
      <c r="C192" s="512"/>
      <c r="D192" s="512"/>
      <c r="E192" s="512"/>
      <c r="F192" s="512"/>
      <c r="G192" s="512"/>
      <c r="H192" s="512"/>
      <c r="I192" s="512"/>
      <c r="J192" s="512"/>
      <c r="K192" s="512"/>
      <c r="L192" s="512"/>
      <c r="M192" s="512"/>
      <c r="N192" s="512"/>
      <c r="O192" s="512"/>
      <c r="P192" s="512"/>
      <c r="Q192" s="512"/>
      <c r="R192" s="512"/>
      <c r="S192" s="512"/>
      <c r="T192" s="512"/>
      <c r="U192" s="512"/>
      <c r="V192" s="512"/>
      <c r="W192" s="512"/>
      <c r="X192" s="512"/>
      <c r="Y192" s="512"/>
      <c r="Z192" s="512"/>
      <c r="AA192" s="512"/>
      <c r="AB192" s="512"/>
      <c r="AC192" s="512"/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</row>
    <row r="193" spans="1:40" ht="15.75" customHeight="1">
      <c r="A193" s="512"/>
      <c r="B193" s="582"/>
      <c r="C193" s="512"/>
      <c r="D193" s="512"/>
      <c r="E193" s="512"/>
      <c r="F193" s="512"/>
      <c r="G193" s="512"/>
      <c r="H193" s="512"/>
      <c r="I193" s="512"/>
      <c r="J193" s="512"/>
      <c r="K193" s="512"/>
      <c r="L193" s="512"/>
      <c r="M193" s="512"/>
      <c r="N193" s="512"/>
      <c r="O193" s="512"/>
      <c r="P193" s="512"/>
      <c r="Q193" s="512"/>
      <c r="R193" s="512"/>
      <c r="S193" s="512"/>
      <c r="T193" s="512"/>
      <c r="U193" s="512"/>
      <c r="V193" s="512"/>
      <c r="W193" s="512"/>
      <c r="X193" s="512"/>
      <c r="Y193" s="512"/>
      <c r="Z193" s="512"/>
      <c r="AA193" s="512"/>
      <c r="AB193" s="512"/>
      <c r="AC193" s="512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</row>
    <row r="194" spans="1:40" ht="15.75" customHeight="1">
      <c r="A194" s="512"/>
      <c r="B194" s="582"/>
      <c r="C194" s="512"/>
      <c r="D194" s="512"/>
      <c r="E194" s="512"/>
      <c r="F194" s="512"/>
      <c r="G194" s="512"/>
      <c r="H194" s="512"/>
      <c r="I194" s="512"/>
      <c r="J194" s="512"/>
      <c r="K194" s="512"/>
      <c r="L194" s="512"/>
      <c r="M194" s="512"/>
      <c r="N194" s="512"/>
      <c r="O194" s="512"/>
      <c r="P194" s="512"/>
      <c r="Q194" s="512"/>
      <c r="R194" s="512"/>
      <c r="S194" s="512"/>
      <c r="T194" s="512"/>
      <c r="U194" s="512"/>
      <c r="V194" s="512"/>
      <c r="W194" s="512"/>
      <c r="X194" s="512"/>
      <c r="Y194" s="512"/>
      <c r="Z194" s="512"/>
      <c r="AA194" s="512"/>
      <c r="AB194" s="512"/>
      <c r="AC194" s="512"/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</row>
    <row r="195" spans="1:40" ht="15.75" customHeight="1">
      <c r="A195" s="512"/>
      <c r="B195" s="582"/>
      <c r="C195" s="512"/>
      <c r="D195" s="512"/>
      <c r="E195" s="512"/>
      <c r="F195" s="512"/>
      <c r="G195" s="512"/>
      <c r="H195" s="512"/>
      <c r="I195" s="512"/>
      <c r="J195" s="512"/>
      <c r="K195" s="512"/>
      <c r="L195" s="512"/>
      <c r="M195" s="512"/>
      <c r="N195" s="512"/>
      <c r="O195" s="512"/>
      <c r="P195" s="512"/>
      <c r="Q195" s="512"/>
      <c r="R195" s="512"/>
      <c r="S195" s="512"/>
      <c r="T195" s="512"/>
      <c r="U195" s="512"/>
      <c r="V195" s="512"/>
      <c r="W195" s="512"/>
      <c r="X195" s="512"/>
      <c r="Y195" s="512"/>
      <c r="Z195" s="512"/>
      <c r="AA195" s="512"/>
      <c r="AB195" s="512"/>
      <c r="AC195" s="512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</row>
    <row r="196" spans="1:40" ht="15.75" customHeight="1">
      <c r="A196" s="512"/>
      <c r="B196" s="582"/>
      <c r="C196" s="512"/>
      <c r="D196" s="512"/>
      <c r="E196" s="512"/>
      <c r="F196" s="512"/>
      <c r="G196" s="512"/>
      <c r="H196" s="512"/>
      <c r="I196" s="512"/>
      <c r="J196" s="512"/>
      <c r="K196" s="512"/>
      <c r="L196" s="512"/>
      <c r="M196" s="512"/>
      <c r="N196" s="512"/>
      <c r="O196" s="512"/>
      <c r="P196" s="512"/>
      <c r="Q196" s="512"/>
      <c r="R196" s="512"/>
      <c r="S196" s="512"/>
      <c r="T196" s="512"/>
      <c r="U196" s="512"/>
      <c r="V196" s="512"/>
      <c r="W196" s="512"/>
      <c r="X196" s="512"/>
      <c r="Y196" s="512"/>
      <c r="Z196" s="512"/>
      <c r="AA196" s="512"/>
      <c r="AB196" s="512"/>
      <c r="AC196" s="512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</row>
    <row r="197" spans="1:40" ht="15.75" customHeight="1">
      <c r="A197" s="512"/>
      <c r="B197" s="582"/>
      <c r="C197" s="512"/>
      <c r="D197" s="512"/>
      <c r="E197" s="512"/>
      <c r="F197" s="512"/>
      <c r="G197" s="512"/>
      <c r="H197" s="512"/>
      <c r="I197" s="512"/>
      <c r="J197" s="512"/>
      <c r="K197" s="512"/>
      <c r="L197" s="512"/>
      <c r="M197" s="512"/>
      <c r="N197" s="512"/>
      <c r="O197" s="512"/>
      <c r="P197" s="512"/>
      <c r="Q197" s="512"/>
      <c r="R197" s="512"/>
      <c r="S197" s="512"/>
      <c r="T197" s="512"/>
      <c r="U197" s="512"/>
      <c r="V197" s="512"/>
      <c r="W197" s="512"/>
      <c r="X197" s="512"/>
      <c r="Y197" s="512"/>
      <c r="Z197" s="512"/>
      <c r="AA197" s="512"/>
      <c r="AB197" s="512"/>
      <c r="AC197" s="512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</row>
    <row r="198" spans="1:40" ht="15.75" customHeight="1">
      <c r="A198" s="512"/>
      <c r="B198" s="582"/>
      <c r="C198" s="512"/>
      <c r="D198" s="512"/>
      <c r="E198" s="512"/>
      <c r="F198" s="512"/>
      <c r="G198" s="512"/>
      <c r="H198" s="512"/>
      <c r="I198" s="512"/>
      <c r="J198" s="512"/>
      <c r="K198" s="512"/>
      <c r="L198" s="512"/>
      <c r="M198" s="512"/>
      <c r="N198" s="512"/>
      <c r="O198" s="512"/>
      <c r="P198" s="512"/>
      <c r="Q198" s="512"/>
      <c r="R198" s="512"/>
      <c r="S198" s="512"/>
      <c r="T198" s="512"/>
      <c r="U198" s="512"/>
      <c r="V198" s="512"/>
      <c r="W198" s="512"/>
      <c r="X198" s="512"/>
      <c r="Y198" s="512"/>
      <c r="Z198" s="512"/>
      <c r="AA198" s="512"/>
      <c r="AB198" s="512"/>
      <c r="AC198" s="512"/>
      <c r="AD198" s="512"/>
      <c r="AE198" s="512"/>
      <c r="AF198" s="512"/>
      <c r="AG198" s="512"/>
      <c r="AH198" s="512"/>
      <c r="AI198" s="512"/>
      <c r="AJ198" s="512"/>
      <c r="AK198" s="512"/>
      <c r="AL198" s="512"/>
      <c r="AM198" s="512"/>
      <c r="AN198" s="512"/>
    </row>
    <row r="199" spans="1:40" ht="15.75" customHeight="1">
      <c r="A199" s="512"/>
      <c r="B199" s="582"/>
      <c r="C199" s="512"/>
      <c r="D199" s="512"/>
      <c r="E199" s="512"/>
      <c r="F199" s="512"/>
      <c r="G199" s="512"/>
      <c r="H199" s="512"/>
      <c r="I199" s="512"/>
      <c r="J199" s="512"/>
      <c r="K199" s="512"/>
      <c r="L199" s="512"/>
      <c r="M199" s="512"/>
      <c r="N199" s="512"/>
      <c r="O199" s="512"/>
      <c r="P199" s="512"/>
      <c r="Q199" s="512"/>
      <c r="R199" s="512"/>
      <c r="S199" s="512"/>
      <c r="T199" s="512"/>
      <c r="U199" s="512"/>
      <c r="V199" s="512"/>
      <c r="W199" s="512"/>
      <c r="X199" s="512"/>
      <c r="Y199" s="512"/>
      <c r="Z199" s="512"/>
      <c r="AA199" s="512"/>
      <c r="AB199" s="512"/>
      <c r="AC199" s="512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</row>
    <row r="200" spans="1:40" ht="15.75" customHeight="1">
      <c r="A200" s="512"/>
      <c r="B200" s="582"/>
      <c r="C200" s="512"/>
      <c r="D200" s="512"/>
      <c r="E200" s="512"/>
      <c r="F200" s="512"/>
      <c r="G200" s="512"/>
      <c r="H200" s="512"/>
      <c r="I200" s="512"/>
      <c r="J200" s="512"/>
      <c r="K200" s="512"/>
      <c r="L200" s="512"/>
      <c r="M200" s="512"/>
      <c r="N200" s="512"/>
      <c r="O200" s="512"/>
      <c r="P200" s="512"/>
      <c r="Q200" s="512"/>
      <c r="R200" s="512"/>
      <c r="S200" s="512"/>
      <c r="T200" s="512"/>
      <c r="U200" s="512"/>
      <c r="V200" s="512"/>
      <c r="W200" s="512"/>
      <c r="X200" s="512"/>
      <c r="Y200" s="512"/>
      <c r="Z200" s="512"/>
      <c r="AA200" s="512"/>
      <c r="AB200" s="512"/>
      <c r="AC200" s="512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</row>
    <row r="201" spans="1:40" ht="15.75" customHeight="1">
      <c r="A201" s="512"/>
      <c r="B201" s="582"/>
      <c r="C201" s="512"/>
      <c r="D201" s="512"/>
      <c r="E201" s="512"/>
      <c r="F201" s="512"/>
      <c r="G201" s="512"/>
      <c r="H201" s="512"/>
      <c r="I201" s="512"/>
      <c r="J201" s="512"/>
      <c r="K201" s="512"/>
      <c r="L201" s="512"/>
      <c r="M201" s="512"/>
      <c r="N201" s="512"/>
      <c r="O201" s="512"/>
      <c r="P201" s="512"/>
      <c r="Q201" s="512"/>
      <c r="R201" s="512"/>
      <c r="S201" s="512"/>
      <c r="T201" s="512"/>
      <c r="U201" s="512"/>
      <c r="V201" s="512"/>
      <c r="W201" s="512"/>
      <c r="X201" s="512"/>
      <c r="Y201" s="512"/>
      <c r="Z201" s="512"/>
      <c r="AA201" s="512"/>
      <c r="AB201" s="512"/>
      <c r="AC201" s="512"/>
      <c r="AD201" s="512"/>
      <c r="AE201" s="512"/>
      <c r="AF201" s="512"/>
      <c r="AG201" s="512"/>
      <c r="AH201" s="512"/>
      <c r="AI201" s="512"/>
      <c r="AJ201" s="512"/>
      <c r="AK201" s="512"/>
      <c r="AL201" s="512"/>
      <c r="AM201" s="512"/>
      <c r="AN201" s="512"/>
    </row>
    <row r="202" spans="1:40" ht="15.75" customHeight="1">
      <c r="A202" s="512"/>
      <c r="B202" s="582"/>
      <c r="C202" s="512"/>
      <c r="D202" s="512"/>
      <c r="E202" s="512"/>
      <c r="F202" s="512"/>
      <c r="G202" s="512"/>
      <c r="H202" s="512"/>
      <c r="I202" s="512"/>
      <c r="J202" s="512"/>
      <c r="K202" s="512"/>
      <c r="L202" s="512"/>
      <c r="M202" s="512"/>
      <c r="N202" s="512"/>
      <c r="O202" s="512"/>
      <c r="P202" s="512"/>
      <c r="Q202" s="512"/>
      <c r="R202" s="512"/>
      <c r="S202" s="512"/>
      <c r="T202" s="512"/>
      <c r="U202" s="512"/>
      <c r="V202" s="512"/>
      <c r="W202" s="512"/>
      <c r="X202" s="512"/>
      <c r="Y202" s="512"/>
      <c r="Z202" s="512"/>
      <c r="AA202" s="512"/>
      <c r="AB202" s="512"/>
      <c r="AC202" s="512"/>
      <c r="AD202" s="512"/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</row>
    <row r="203" spans="1:40" ht="15.75" customHeight="1">
      <c r="A203" s="512"/>
      <c r="B203" s="582"/>
      <c r="C203" s="512"/>
      <c r="D203" s="512"/>
      <c r="E203" s="512"/>
      <c r="F203" s="512"/>
      <c r="G203" s="512"/>
      <c r="H203" s="512"/>
      <c r="I203" s="512"/>
      <c r="J203" s="512"/>
      <c r="K203" s="512"/>
      <c r="L203" s="512"/>
      <c r="M203" s="512"/>
      <c r="N203" s="512"/>
      <c r="O203" s="512"/>
      <c r="P203" s="512"/>
      <c r="Q203" s="512"/>
      <c r="R203" s="512"/>
      <c r="S203" s="512"/>
      <c r="T203" s="512"/>
      <c r="U203" s="512"/>
      <c r="V203" s="512"/>
      <c r="W203" s="512"/>
      <c r="X203" s="512"/>
      <c r="Y203" s="512"/>
      <c r="Z203" s="512"/>
      <c r="AA203" s="512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</row>
    <row r="204" spans="1:40" ht="15.75" customHeight="1">
      <c r="A204" s="512"/>
      <c r="B204" s="582"/>
      <c r="C204" s="512"/>
      <c r="D204" s="512"/>
      <c r="E204" s="512"/>
      <c r="F204" s="512"/>
      <c r="G204" s="512"/>
      <c r="H204" s="512"/>
      <c r="I204" s="512"/>
      <c r="J204" s="512"/>
      <c r="K204" s="512"/>
      <c r="L204" s="512"/>
      <c r="M204" s="512"/>
      <c r="N204" s="512"/>
      <c r="O204" s="512"/>
      <c r="P204" s="512"/>
      <c r="Q204" s="512"/>
      <c r="R204" s="512"/>
      <c r="S204" s="512"/>
      <c r="T204" s="512"/>
      <c r="U204" s="512"/>
      <c r="V204" s="512"/>
      <c r="W204" s="512"/>
      <c r="X204" s="512"/>
      <c r="Y204" s="512"/>
      <c r="Z204" s="512"/>
      <c r="AA204" s="512"/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</row>
    <row r="205" spans="1:40" ht="15.75" customHeight="1">
      <c r="A205" s="512"/>
      <c r="B205" s="582"/>
      <c r="C205" s="512"/>
      <c r="D205" s="512"/>
      <c r="E205" s="512"/>
      <c r="F205" s="512"/>
      <c r="G205" s="512"/>
      <c r="H205" s="512"/>
      <c r="I205" s="512"/>
      <c r="J205" s="512"/>
      <c r="K205" s="512"/>
      <c r="L205" s="512"/>
      <c r="M205" s="512"/>
      <c r="N205" s="512"/>
      <c r="O205" s="512"/>
      <c r="P205" s="512"/>
      <c r="Q205" s="512"/>
      <c r="R205" s="512"/>
      <c r="S205" s="512"/>
      <c r="T205" s="512"/>
      <c r="U205" s="512"/>
      <c r="V205" s="512"/>
      <c r="W205" s="512"/>
      <c r="X205" s="512"/>
      <c r="Y205" s="512"/>
      <c r="Z205" s="512"/>
      <c r="AA205" s="512"/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</row>
    <row r="206" spans="1:40" ht="15.75" customHeight="1">
      <c r="A206" s="512"/>
      <c r="B206" s="582"/>
      <c r="C206" s="512"/>
      <c r="D206" s="512"/>
      <c r="E206" s="512"/>
      <c r="F206" s="512"/>
      <c r="G206" s="512"/>
      <c r="H206" s="512"/>
      <c r="I206" s="512"/>
      <c r="J206" s="512"/>
      <c r="K206" s="512"/>
      <c r="L206" s="512"/>
      <c r="M206" s="512"/>
      <c r="N206" s="512"/>
      <c r="O206" s="512"/>
      <c r="P206" s="512"/>
      <c r="Q206" s="512"/>
      <c r="R206" s="512"/>
      <c r="S206" s="512"/>
      <c r="T206" s="512"/>
      <c r="U206" s="512"/>
      <c r="V206" s="512"/>
      <c r="W206" s="512"/>
      <c r="X206" s="512"/>
      <c r="Y206" s="512"/>
      <c r="Z206" s="512"/>
      <c r="AA206" s="512"/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</row>
    <row r="207" spans="1:40" ht="15.75" customHeight="1">
      <c r="A207" s="512"/>
      <c r="B207" s="582"/>
      <c r="C207" s="512"/>
      <c r="D207" s="512"/>
      <c r="E207" s="512"/>
      <c r="F207" s="512"/>
      <c r="G207" s="512"/>
      <c r="H207" s="512"/>
      <c r="I207" s="512"/>
      <c r="J207" s="512"/>
      <c r="K207" s="512"/>
      <c r="L207" s="512"/>
      <c r="M207" s="512"/>
      <c r="N207" s="512"/>
      <c r="O207" s="512"/>
      <c r="P207" s="512"/>
      <c r="Q207" s="512"/>
      <c r="R207" s="512"/>
      <c r="S207" s="512"/>
      <c r="T207" s="512"/>
      <c r="U207" s="512"/>
      <c r="V207" s="512"/>
      <c r="W207" s="512"/>
      <c r="X207" s="512"/>
      <c r="Y207" s="512"/>
      <c r="Z207" s="512"/>
      <c r="AA207" s="512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</row>
    <row r="208" spans="1:40" ht="15.75" customHeight="1">
      <c r="A208" s="512"/>
      <c r="B208" s="582"/>
      <c r="C208" s="512"/>
      <c r="D208" s="512"/>
      <c r="E208" s="512"/>
      <c r="F208" s="512"/>
      <c r="G208" s="512"/>
      <c r="H208" s="512"/>
      <c r="I208" s="512"/>
      <c r="J208" s="512"/>
      <c r="K208" s="512"/>
      <c r="L208" s="512"/>
      <c r="M208" s="512"/>
      <c r="N208" s="512"/>
      <c r="O208" s="512"/>
      <c r="P208" s="512"/>
      <c r="Q208" s="512"/>
      <c r="R208" s="512"/>
      <c r="S208" s="512"/>
      <c r="T208" s="512"/>
      <c r="U208" s="512"/>
      <c r="V208" s="512"/>
      <c r="W208" s="512"/>
      <c r="X208" s="512"/>
      <c r="Y208" s="512"/>
      <c r="Z208" s="512"/>
      <c r="AA208" s="512"/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</row>
    <row r="209" spans="1:40" ht="15.75" customHeight="1">
      <c r="A209" s="512"/>
      <c r="B209" s="582"/>
      <c r="C209" s="512"/>
      <c r="D209" s="512"/>
      <c r="E209" s="512"/>
      <c r="F209" s="512"/>
      <c r="G209" s="512"/>
      <c r="H209" s="512"/>
      <c r="I209" s="512"/>
      <c r="J209" s="512"/>
      <c r="K209" s="512"/>
      <c r="L209" s="512"/>
      <c r="M209" s="512"/>
      <c r="N209" s="512"/>
      <c r="O209" s="512"/>
      <c r="P209" s="512"/>
      <c r="Q209" s="512"/>
      <c r="R209" s="512"/>
      <c r="S209" s="512"/>
      <c r="T209" s="512"/>
      <c r="U209" s="512"/>
      <c r="V209" s="512"/>
      <c r="W209" s="512"/>
      <c r="X209" s="512"/>
      <c r="Y209" s="512"/>
      <c r="Z209" s="512"/>
      <c r="AA209" s="512"/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</row>
    <row r="210" spans="1:40" ht="15.75" customHeight="1">
      <c r="A210" s="512"/>
      <c r="B210" s="582"/>
      <c r="C210" s="512"/>
      <c r="D210" s="512"/>
      <c r="E210" s="512"/>
      <c r="F210" s="512"/>
      <c r="G210" s="512"/>
      <c r="H210" s="512"/>
      <c r="I210" s="512"/>
      <c r="J210" s="512"/>
      <c r="K210" s="512"/>
      <c r="L210" s="512"/>
      <c r="M210" s="512"/>
      <c r="N210" s="512"/>
      <c r="O210" s="512"/>
      <c r="P210" s="512"/>
      <c r="Q210" s="512"/>
      <c r="R210" s="512"/>
      <c r="S210" s="512"/>
      <c r="T210" s="512"/>
      <c r="U210" s="512"/>
      <c r="V210" s="512"/>
      <c r="W210" s="512"/>
      <c r="X210" s="512"/>
      <c r="Y210" s="512"/>
      <c r="Z210" s="512"/>
      <c r="AA210" s="512"/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</row>
    <row r="211" spans="1:40" ht="15.75" customHeight="1">
      <c r="A211" s="512"/>
      <c r="B211" s="582"/>
      <c r="C211" s="512"/>
      <c r="D211" s="512"/>
      <c r="E211" s="512"/>
      <c r="F211" s="512"/>
      <c r="G211" s="512"/>
      <c r="H211" s="512"/>
      <c r="I211" s="512"/>
      <c r="J211" s="512"/>
      <c r="K211" s="512"/>
      <c r="L211" s="512"/>
      <c r="M211" s="512"/>
      <c r="N211" s="512"/>
      <c r="O211" s="512"/>
      <c r="P211" s="512"/>
      <c r="Q211" s="512"/>
      <c r="R211" s="512"/>
      <c r="S211" s="512"/>
      <c r="T211" s="512"/>
      <c r="U211" s="512"/>
      <c r="V211" s="512"/>
      <c r="W211" s="512"/>
      <c r="X211" s="512"/>
      <c r="Y211" s="512"/>
      <c r="Z211" s="512"/>
      <c r="AA211" s="512"/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</row>
    <row r="212" spans="1:40" ht="15.75" customHeight="1">
      <c r="A212" s="512"/>
      <c r="B212" s="582"/>
      <c r="C212" s="512"/>
      <c r="D212" s="512"/>
      <c r="E212" s="512"/>
      <c r="F212" s="512"/>
      <c r="G212" s="512"/>
      <c r="H212" s="512"/>
      <c r="I212" s="512"/>
      <c r="J212" s="512"/>
      <c r="K212" s="512"/>
      <c r="L212" s="512"/>
      <c r="M212" s="512"/>
      <c r="N212" s="512"/>
      <c r="O212" s="512"/>
      <c r="P212" s="512"/>
      <c r="Q212" s="512"/>
      <c r="R212" s="512"/>
      <c r="S212" s="512"/>
      <c r="T212" s="512"/>
      <c r="U212" s="512"/>
      <c r="V212" s="512"/>
      <c r="W212" s="512"/>
      <c r="X212" s="512"/>
      <c r="Y212" s="512"/>
      <c r="Z212" s="512"/>
      <c r="AA212" s="512"/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</row>
    <row r="213" spans="1:40" ht="15.75" customHeight="1">
      <c r="A213" s="512"/>
      <c r="B213" s="582"/>
      <c r="C213" s="512"/>
      <c r="D213" s="512"/>
      <c r="E213" s="512"/>
      <c r="F213" s="512"/>
      <c r="G213" s="512"/>
      <c r="H213" s="512"/>
      <c r="I213" s="512"/>
      <c r="J213" s="512"/>
      <c r="K213" s="512"/>
      <c r="L213" s="512"/>
      <c r="M213" s="512"/>
      <c r="N213" s="512"/>
      <c r="O213" s="512"/>
      <c r="P213" s="512"/>
      <c r="Q213" s="512"/>
      <c r="R213" s="512"/>
      <c r="S213" s="512"/>
      <c r="T213" s="512"/>
      <c r="U213" s="512"/>
      <c r="V213" s="512"/>
      <c r="W213" s="512"/>
      <c r="X213" s="512"/>
      <c r="Y213" s="512"/>
      <c r="Z213" s="512"/>
      <c r="AA213" s="512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</row>
    <row r="214" spans="1:40" ht="15.75" customHeight="1">
      <c r="A214" s="512"/>
      <c r="B214" s="582"/>
      <c r="C214" s="512"/>
      <c r="D214" s="512"/>
      <c r="E214" s="512"/>
      <c r="F214" s="512"/>
      <c r="G214" s="512"/>
      <c r="H214" s="512"/>
      <c r="I214" s="512"/>
      <c r="J214" s="512"/>
      <c r="K214" s="512"/>
      <c r="L214" s="512"/>
      <c r="M214" s="512"/>
      <c r="N214" s="512"/>
      <c r="O214" s="512"/>
      <c r="P214" s="512"/>
      <c r="Q214" s="512"/>
      <c r="R214" s="512"/>
      <c r="S214" s="512"/>
      <c r="T214" s="512"/>
      <c r="U214" s="512"/>
      <c r="V214" s="512"/>
      <c r="W214" s="512"/>
      <c r="X214" s="512"/>
      <c r="Y214" s="512"/>
      <c r="Z214" s="512"/>
      <c r="AA214" s="512"/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</row>
    <row r="215" spans="1:40" ht="15.75" customHeight="1">
      <c r="A215" s="512"/>
      <c r="B215" s="582"/>
      <c r="C215" s="512"/>
      <c r="D215" s="512"/>
      <c r="E215" s="512"/>
      <c r="F215" s="512"/>
      <c r="G215" s="512"/>
      <c r="H215" s="512"/>
      <c r="I215" s="512"/>
      <c r="J215" s="512"/>
      <c r="K215" s="512"/>
      <c r="L215" s="512"/>
      <c r="M215" s="512"/>
      <c r="N215" s="512"/>
      <c r="O215" s="512"/>
      <c r="P215" s="512"/>
      <c r="Q215" s="512"/>
      <c r="R215" s="512"/>
      <c r="S215" s="512"/>
      <c r="T215" s="512"/>
      <c r="U215" s="512"/>
      <c r="V215" s="512"/>
      <c r="W215" s="512"/>
      <c r="X215" s="512"/>
      <c r="Y215" s="512"/>
      <c r="Z215" s="512"/>
      <c r="AA215" s="512"/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</row>
    <row r="216" spans="1:40" ht="15.75" customHeight="1">
      <c r="A216" s="512"/>
      <c r="B216" s="582"/>
      <c r="C216" s="512"/>
      <c r="D216" s="512"/>
      <c r="E216" s="512"/>
      <c r="F216" s="512"/>
      <c r="G216" s="512"/>
      <c r="H216" s="512"/>
      <c r="I216" s="512"/>
      <c r="J216" s="512"/>
      <c r="K216" s="512"/>
      <c r="L216" s="512"/>
      <c r="M216" s="512"/>
      <c r="N216" s="512"/>
      <c r="O216" s="512"/>
      <c r="P216" s="512"/>
      <c r="Q216" s="512"/>
      <c r="R216" s="512"/>
      <c r="S216" s="512"/>
      <c r="T216" s="512"/>
      <c r="U216" s="512"/>
      <c r="V216" s="512"/>
      <c r="W216" s="512"/>
      <c r="X216" s="512"/>
      <c r="Y216" s="512"/>
      <c r="Z216" s="512"/>
      <c r="AA216" s="512"/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</row>
    <row r="217" spans="1:40" ht="15.75" customHeight="1">
      <c r="A217" s="512"/>
      <c r="B217" s="582"/>
      <c r="C217" s="512"/>
      <c r="D217" s="512"/>
      <c r="E217" s="512"/>
      <c r="F217" s="512"/>
      <c r="G217" s="512"/>
      <c r="H217" s="512"/>
      <c r="I217" s="512"/>
      <c r="J217" s="512"/>
      <c r="K217" s="512"/>
      <c r="L217" s="512"/>
      <c r="M217" s="512"/>
      <c r="N217" s="512"/>
      <c r="O217" s="512"/>
      <c r="P217" s="512"/>
      <c r="Q217" s="512"/>
      <c r="R217" s="512"/>
      <c r="S217" s="512"/>
      <c r="T217" s="512"/>
      <c r="U217" s="512"/>
      <c r="V217" s="512"/>
      <c r="W217" s="512"/>
      <c r="X217" s="512"/>
      <c r="Y217" s="512"/>
      <c r="Z217" s="512"/>
      <c r="AA217" s="512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</row>
    <row r="218" spans="1:40" ht="15.75" customHeight="1">
      <c r="A218" s="512"/>
      <c r="B218" s="582"/>
      <c r="C218" s="512"/>
      <c r="D218" s="512"/>
      <c r="E218" s="512"/>
      <c r="F218" s="512"/>
      <c r="G218" s="512"/>
      <c r="H218" s="512"/>
      <c r="I218" s="512"/>
      <c r="J218" s="512"/>
      <c r="K218" s="512"/>
      <c r="L218" s="512"/>
      <c r="M218" s="512"/>
      <c r="N218" s="512"/>
      <c r="O218" s="512"/>
      <c r="P218" s="512"/>
      <c r="Q218" s="512"/>
      <c r="R218" s="512"/>
      <c r="S218" s="512"/>
      <c r="T218" s="512"/>
      <c r="U218" s="512"/>
      <c r="V218" s="512"/>
      <c r="W218" s="512"/>
      <c r="X218" s="512"/>
      <c r="Y218" s="512"/>
      <c r="Z218" s="512"/>
      <c r="AA218" s="512"/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</row>
    <row r="219" spans="1:40" ht="15.75" customHeight="1">
      <c r="A219" s="512"/>
      <c r="B219" s="582"/>
      <c r="C219" s="512"/>
      <c r="D219" s="512"/>
      <c r="E219" s="512"/>
      <c r="F219" s="512"/>
      <c r="G219" s="512"/>
      <c r="H219" s="512"/>
      <c r="I219" s="512"/>
      <c r="J219" s="512"/>
      <c r="K219" s="512"/>
      <c r="L219" s="512"/>
      <c r="M219" s="512"/>
      <c r="N219" s="512"/>
      <c r="O219" s="512"/>
      <c r="P219" s="512"/>
      <c r="Q219" s="512"/>
      <c r="R219" s="512"/>
      <c r="S219" s="512"/>
      <c r="T219" s="512"/>
      <c r="U219" s="512"/>
      <c r="V219" s="512"/>
      <c r="W219" s="512"/>
      <c r="X219" s="512"/>
      <c r="Y219" s="512"/>
      <c r="Z219" s="512"/>
      <c r="AA219" s="512"/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</row>
    <row r="220" spans="1:40" ht="15.75" customHeight="1">
      <c r="A220" s="512"/>
      <c r="B220" s="582"/>
      <c r="C220" s="512"/>
      <c r="D220" s="512"/>
      <c r="E220" s="512"/>
      <c r="F220" s="512"/>
      <c r="G220" s="512"/>
      <c r="H220" s="512"/>
      <c r="I220" s="512"/>
      <c r="J220" s="512"/>
      <c r="K220" s="512"/>
      <c r="L220" s="512"/>
      <c r="M220" s="512"/>
      <c r="N220" s="512"/>
      <c r="O220" s="512"/>
      <c r="P220" s="512"/>
      <c r="Q220" s="512"/>
      <c r="R220" s="512"/>
      <c r="S220" s="512"/>
      <c r="T220" s="512"/>
      <c r="U220" s="512"/>
      <c r="V220" s="512"/>
      <c r="W220" s="512"/>
      <c r="X220" s="512"/>
      <c r="Y220" s="512"/>
      <c r="Z220" s="512"/>
      <c r="AA220" s="512"/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</row>
    <row r="221" spans="1:40" ht="15.75" customHeight="1">
      <c r="A221" s="512"/>
      <c r="B221" s="582"/>
      <c r="C221" s="512"/>
      <c r="D221" s="512"/>
      <c r="E221" s="512"/>
      <c r="F221" s="512"/>
      <c r="G221" s="512"/>
      <c r="H221" s="512"/>
      <c r="I221" s="512"/>
      <c r="J221" s="512"/>
      <c r="K221" s="512"/>
      <c r="L221" s="512"/>
      <c r="M221" s="512"/>
      <c r="N221" s="512"/>
      <c r="O221" s="512"/>
      <c r="P221" s="512"/>
      <c r="Q221" s="512"/>
      <c r="R221" s="512"/>
      <c r="S221" s="512"/>
      <c r="T221" s="512"/>
      <c r="U221" s="512"/>
      <c r="V221" s="512"/>
      <c r="W221" s="512"/>
      <c r="X221" s="512"/>
      <c r="Y221" s="512"/>
      <c r="Z221" s="512"/>
      <c r="AA221" s="512"/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</row>
    <row r="222" spans="1:40" ht="15.75" customHeight="1">
      <c r="A222" s="512"/>
      <c r="B222" s="582"/>
      <c r="C222" s="512"/>
      <c r="D222" s="512"/>
      <c r="E222" s="512"/>
      <c r="F222" s="512"/>
      <c r="G222" s="512"/>
      <c r="H222" s="512"/>
      <c r="I222" s="512"/>
      <c r="J222" s="512"/>
      <c r="K222" s="512"/>
      <c r="L222" s="512"/>
      <c r="M222" s="512"/>
      <c r="N222" s="512"/>
      <c r="O222" s="512"/>
      <c r="P222" s="512"/>
      <c r="Q222" s="512"/>
      <c r="R222" s="512"/>
      <c r="S222" s="512"/>
      <c r="T222" s="512"/>
      <c r="U222" s="512"/>
      <c r="V222" s="512"/>
      <c r="W222" s="512"/>
      <c r="X222" s="512"/>
      <c r="Y222" s="512"/>
      <c r="Z222" s="512"/>
      <c r="AA222" s="512"/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</row>
    <row r="223" spans="1:40" ht="15.75" customHeight="1">
      <c r="A223" s="512"/>
      <c r="B223" s="582"/>
      <c r="C223" s="512"/>
      <c r="D223" s="512"/>
      <c r="E223" s="512"/>
      <c r="F223" s="512"/>
      <c r="G223" s="512"/>
      <c r="H223" s="512"/>
      <c r="I223" s="512"/>
      <c r="J223" s="512"/>
      <c r="K223" s="512"/>
      <c r="L223" s="512"/>
      <c r="M223" s="512"/>
      <c r="N223" s="512"/>
      <c r="O223" s="512"/>
      <c r="P223" s="512"/>
      <c r="Q223" s="512"/>
      <c r="R223" s="512"/>
      <c r="S223" s="512"/>
      <c r="T223" s="512"/>
      <c r="U223" s="512"/>
      <c r="V223" s="512"/>
      <c r="W223" s="512"/>
      <c r="X223" s="512"/>
      <c r="Y223" s="512"/>
      <c r="Z223" s="512"/>
      <c r="AA223" s="512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</row>
    <row r="224" spans="1:40" ht="15.75" customHeight="1">
      <c r="A224" s="512"/>
      <c r="B224" s="582"/>
      <c r="C224" s="512"/>
      <c r="D224" s="512"/>
      <c r="E224" s="512"/>
      <c r="F224" s="512"/>
      <c r="G224" s="512"/>
      <c r="H224" s="512"/>
      <c r="I224" s="512"/>
      <c r="J224" s="512"/>
      <c r="K224" s="512"/>
      <c r="L224" s="512"/>
      <c r="M224" s="512"/>
      <c r="N224" s="512"/>
      <c r="O224" s="512"/>
      <c r="P224" s="512"/>
      <c r="Q224" s="512"/>
      <c r="R224" s="512"/>
      <c r="S224" s="512"/>
      <c r="T224" s="512"/>
      <c r="U224" s="512"/>
      <c r="V224" s="512"/>
      <c r="W224" s="512"/>
      <c r="X224" s="512"/>
      <c r="Y224" s="512"/>
      <c r="Z224" s="512"/>
      <c r="AA224" s="512"/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</row>
    <row r="225" spans="1:40" ht="15.75" customHeight="1">
      <c r="A225" s="512"/>
      <c r="B225" s="582"/>
      <c r="C225" s="512"/>
      <c r="D225" s="512"/>
      <c r="E225" s="512"/>
      <c r="F225" s="512"/>
      <c r="G225" s="512"/>
      <c r="H225" s="512"/>
      <c r="I225" s="512"/>
      <c r="J225" s="512"/>
      <c r="K225" s="512"/>
      <c r="L225" s="512"/>
      <c r="M225" s="512"/>
      <c r="N225" s="512"/>
      <c r="O225" s="512"/>
      <c r="P225" s="512"/>
      <c r="Q225" s="512"/>
      <c r="R225" s="512"/>
      <c r="S225" s="512"/>
      <c r="T225" s="512"/>
      <c r="U225" s="512"/>
      <c r="V225" s="512"/>
      <c r="W225" s="512"/>
      <c r="X225" s="512"/>
      <c r="Y225" s="512"/>
      <c r="Z225" s="512"/>
      <c r="AA225" s="512"/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</row>
    <row r="226" spans="1:40" ht="15.75" customHeight="1">
      <c r="A226" s="512"/>
      <c r="B226" s="582"/>
      <c r="C226" s="512"/>
      <c r="D226" s="512"/>
      <c r="E226" s="512"/>
      <c r="F226" s="512"/>
      <c r="G226" s="512"/>
      <c r="H226" s="512"/>
      <c r="I226" s="512"/>
      <c r="J226" s="512"/>
      <c r="K226" s="512"/>
      <c r="L226" s="512"/>
      <c r="M226" s="512"/>
      <c r="N226" s="512"/>
      <c r="O226" s="512"/>
      <c r="P226" s="512"/>
      <c r="Q226" s="512"/>
      <c r="R226" s="512"/>
      <c r="S226" s="512"/>
      <c r="T226" s="512"/>
      <c r="U226" s="512"/>
      <c r="V226" s="512"/>
      <c r="W226" s="512"/>
      <c r="X226" s="512"/>
      <c r="Y226" s="512"/>
      <c r="Z226" s="512"/>
      <c r="AA226" s="512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</row>
    <row r="227" spans="1:40" ht="15.75" customHeight="1">
      <c r="A227" s="512"/>
      <c r="B227" s="58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2"/>
      <c r="Z227" s="512"/>
      <c r="AA227" s="512"/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</row>
    <row r="228" spans="1:40" ht="15.75" customHeight="1">
      <c r="A228" s="512"/>
      <c r="B228" s="582"/>
      <c r="C228" s="512"/>
      <c r="D228" s="512"/>
      <c r="E228" s="512"/>
      <c r="F228" s="512"/>
      <c r="G228" s="512"/>
      <c r="H228" s="512"/>
      <c r="I228" s="512"/>
      <c r="J228" s="512"/>
      <c r="K228" s="512"/>
      <c r="L228" s="512"/>
      <c r="M228" s="512"/>
      <c r="N228" s="512"/>
      <c r="O228" s="512"/>
      <c r="P228" s="512"/>
      <c r="Q228" s="512"/>
      <c r="R228" s="512"/>
      <c r="S228" s="512"/>
      <c r="T228" s="512"/>
      <c r="U228" s="512"/>
      <c r="V228" s="512"/>
      <c r="W228" s="512"/>
      <c r="X228" s="512"/>
      <c r="Y228" s="512"/>
      <c r="Z228" s="512"/>
      <c r="AA228" s="512"/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</row>
    <row r="229" spans="1:40" ht="15.75" customHeight="1">
      <c r="A229" s="512"/>
      <c r="B229" s="582"/>
      <c r="C229" s="512"/>
      <c r="D229" s="512"/>
      <c r="E229" s="512"/>
      <c r="F229" s="512"/>
      <c r="G229" s="512"/>
      <c r="H229" s="512"/>
      <c r="I229" s="512"/>
      <c r="J229" s="512"/>
      <c r="K229" s="512"/>
      <c r="L229" s="512"/>
      <c r="M229" s="512"/>
      <c r="N229" s="512"/>
      <c r="O229" s="512"/>
      <c r="P229" s="512"/>
      <c r="Q229" s="512"/>
      <c r="R229" s="512"/>
      <c r="S229" s="512"/>
      <c r="T229" s="512"/>
      <c r="U229" s="512"/>
      <c r="V229" s="512"/>
      <c r="W229" s="512"/>
      <c r="X229" s="512"/>
      <c r="Y229" s="512"/>
      <c r="Z229" s="512"/>
      <c r="AA229" s="512"/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</row>
    <row r="230" spans="1:40" ht="15.75" customHeight="1">
      <c r="A230" s="512"/>
      <c r="B230" s="582"/>
      <c r="C230" s="512"/>
      <c r="D230" s="512"/>
      <c r="E230" s="512"/>
      <c r="F230" s="512"/>
      <c r="G230" s="512"/>
      <c r="H230" s="512"/>
      <c r="I230" s="512"/>
      <c r="J230" s="512"/>
      <c r="K230" s="512"/>
      <c r="L230" s="512"/>
      <c r="M230" s="512"/>
      <c r="N230" s="512"/>
      <c r="O230" s="512"/>
      <c r="P230" s="512"/>
      <c r="Q230" s="512"/>
      <c r="R230" s="512"/>
      <c r="S230" s="512"/>
      <c r="T230" s="512"/>
      <c r="U230" s="512"/>
      <c r="V230" s="512"/>
      <c r="W230" s="512"/>
      <c r="X230" s="512"/>
      <c r="Y230" s="512"/>
      <c r="Z230" s="512"/>
      <c r="AA230" s="512"/>
      <c r="AB230" s="512"/>
      <c r="AC230" s="512"/>
      <c r="AD230" s="512"/>
      <c r="AE230" s="512"/>
      <c r="AF230" s="512"/>
      <c r="AG230" s="512"/>
      <c r="AH230" s="512"/>
      <c r="AI230" s="512"/>
      <c r="AJ230" s="512"/>
      <c r="AK230" s="512"/>
      <c r="AL230" s="512"/>
      <c r="AM230" s="512"/>
      <c r="AN230" s="512"/>
    </row>
    <row r="231" spans="1:40" ht="15.75" customHeight="1">
      <c r="A231" s="512"/>
      <c r="B231" s="582"/>
      <c r="C231" s="512"/>
      <c r="D231" s="512"/>
      <c r="E231" s="512"/>
      <c r="F231" s="512"/>
      <c r="G231" s="512"/>
      <c r="H231" s="512"/>
      <c r="I231" s="512"/>
      <c r="J231" s="512"/>
      <c r="K231" s="512"/>
      <c r="L231" s="512"/>
      <c r="M231" s="512"/>
      <c r="N231" s="512"/>
      <c r="O231" s="512"/>
      <c r="P231" s="512"/>
      <c r="Q231" s="512"/>
      <c r="R231" s="512"/>
      <c r="S231" s="512"/>
      <c r="T231" s="512"/>
      <c r="U231" s="512"/>
      <c r="V231" s="512"/>
      <c r="W231" s="512"/>
      <c r="X231" s="512"/>
      <c r="Y231" s="512"/>
      <c r="Z231" s="512"/>
      <c r="AA231" s="512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</row>
    <row r="232" spans="1:40" ht="15.75" customHeight="1">
      <c r="A232" s="512"/>
      <c r="B232" s="582"/>
      <c r="C232" s="512"/>
      <c r="D232" s="512"/>
      <c r="E232" s="512"/>
      <c r="F232" s="512"/>
      <c r="G232" s="512"/>
      <c r="H232" s="512"/>
      <c r="I232" s="512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12"/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</row>
    <row r="233" spans="1:40" ht="15.75" customHeight="1">
      <c r="A233" s="512"/>
      <c r="B233" s="582"/>
      <c r="C233" s="512"/>
      <c r="D233" s="512"/>
      <c r="E233" s="512"/>
      <c r="F233" s="512"/>
      <c r="G233" s="512"/>
      <c r="H233" s="512"/>
      <c r="I233" s="512"/>
      <c r="J233" s="512"/>
      <c r="K233" s="512"/>
      <c r="L233" s="512"/>
      <c r="M233" s="512"/>
      <c r="N233" s="512"/>
      <c r="O233" s="512"/>
      <c r="P233" s="512"/>
      <c r="Q233" s="512"/>
      <c r="R233" s="512"/>
      <c r="S233" s="512"/>
      <c r="T233" s="512"/>
      <c r="U233" s="512"/>
      <c r="V233" s="512"/>
      <c r="W233" s="512"/>
      <c r="X233" s="512"/>
      <c r="Y233" s="512"/>
      <c r="Z233" s="512"/>
      <c r="AA233" s="512"/>
      <c r="AB233" s="512"/>
      <c r="AC233" s="512"/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</row>
    <row r="234" spans="1:40" ht="15.75" customHeight="1">
      <c r="A234" s="512"/>
      <c r="B234" s="582"/>
      <c r="C234" s="512"/>
      <c r="D234" s="512"/>
      <c r="E234" s="512"/>
      <c r="F234" s="512"/>
      <c r="G234" s="512"/>
      <c r="H234" s="512"/>
      <c r="I234" s="512"/>
      <c r="J234" s="512"/>
      <c r="K234" s="512"/>
      <c r="L234" s="512"/>
      <c r="M234" s="512"/>
      <c r="N234" s="512"/>
      <c r="O234" s="512"/>
      <c r="P234" s="512"/>
      <c r="Q234" s="512"/>
      <c r="R234" s="512"/>
      <c r="S234" s="512"/>
      <c r="T234" s="512"/>
      <c r="U234" s="512"/>
      <c r="V234" s="512"/>
      <c r="W234" s="512"/>
      <c r="X234" s="512"/>
      <c r="Y234" s="512"/>
      <c r="Z234" s="512"/>
      <c r="AA234" s="512"/>
      <c r="AB234" s="512"/>
      <c r="AC234" s="512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</row>
    <row r="235" spans="1:40" ht="15.75" customHeight="1">
      <c r="A235" s="512"/>
      <c r="B235" s="582"/>
      <c r="C235" s="512"/>
      <c r="D235" s="512"/>
      <c r="E235" s="512"/>
      <c r="F235" s="512"/>
      <c r="G235" s="512"/>
      <c r="H235" s="512"/>
      <c r="I235" s="512"/>
      <c r="J235" s="512"/>
      <c r="K235" s="512"/>
      <c r="L235" s="512"/>
      <c r="M235" s="512"/>
      <c r="N235" s="512"/>
      <c r="O235" s="512"/>
      <c r="P235" s="512"/>
      <c r="Q235" s="512"/>
      <c r="R235" s="512"/>
      <c r="S235" s="512"/>
      <c r="T235" s="512"/>
      <c r="U235" s="512"/>
      <c r="V235" s="512"/>
      <c r="W235" s="512"/>
      <c r="X235" s="512"/>
      <c r="Y235" s="512"/>
      <c r="Z235" s="512"/>
      <c r="AA235" s="512"/>
      <c r="AB235" s="512"/>
      <c r="AC235" s="512"/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</row>
    <row r="236" spans="1:40" ht="15.75" customHeight="1">
      <c r="A236" s="512"/>
      <c r="B236" s="582"/>
      <c r="C236" s="512"/>
      <c r="D236" s="512"/>
      <c r="E236" s="512"/>
      <c r="F236" s="512"/>
      <c r="G236" s="512"/>
      <c r="H236" s="512"/>
      <c r="I236" s="512"/>
      <c r="J236" s="512"/>
      <c r="K236" s="512"/>
      <c r="L236" s="512"/>
      <c r="M236" s="512"/>
      <c r="N236" s="512"/>
      <c r="O236" s="512"/>
      <c r="P236" s="512"/>
      <c r="Q236" s="512"/>
      <c r="R236" s="512"/>
      <c r="S236" s="512"/>
      <c r="T236" s="512"/>
      <c r="U236" s="512"/>
      <c r="V236" s="512"/>
      <c r="W236" s="512"/>
      <c r="X236" s="512"/>
      <c r="Y236" s="512"/>
      <c r="Z236" s="512"/>
      <c r="AA236" s="512"/>
      <c r="AB236" s="512"/>
      <c r="AC236" s="512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</row>
    <row r="237" spans="1:40" ht="15.75" customHeight="1">
      <c r="A237" s="512"/>
      <c r="B237" s="582"/>
      <c r="C237" s="512"/>
      <c r="D237" s="512"/>
      <c r="E237" s="512"/>
      <c r="F237" s="512"/>
      <c r="G237" s="512"/>
      <c r="H237" s="512"/>
      <c r="I237" s="512"/>
      <c r="J237" s="512"/>
      <c r="K237" s="512"/>
      <c r="L237" s="512"/>
      <c r="M237" s="512"/>
      <c r="N237" s="512"/>
      <c r="O237" s="512"/>
      <c r="P237" s="512"/>
      <c r="Q237" s="512"/>
      <c r="R237" s="512"/>
      <c r="S237" s="512"/>
      <c r="T237" s="512"/>
      <c r="U237" s="512"/>
      <c r="V237" s="512"/>
      <c r="W237" s="512"/>
      <c r="X237" s="512"/>
      <c r="Y237" s="512"/>
      <c r="Z237" s="512"/>
      <c r="AA237" s="512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</row>
    <row r="238" spans="1:40" ht="15.75" customHeight="1">
      <c r="A238" s="512"/>
      <c r="B238" s="582"/>
      <c r="C238" s="512"/>
      <c r="D238" s="512"/>
      <c r="E238" s="512"/>
      <c r="F238" s="512"/>
      <c r="G238" s="512"/>
      <c r="H238" s="512"/>
      <c r="I238" s="512"/>
      <c r="J238" s="512"/>
      <c r="K238" s="512"/>
      <c r="L238" s="512"/>
      <c r="M238" s="512"/>
      <c r="N238" s="512"/>
      <c r="O238" s="512"/>
      <c r="P238" s="512"/>
      <c r="Q238" s="512"/>
      <c r="R238" s="512"/>
      <c r="S238" s="512"/>
      <c r="T238" s="512"/>
      <c r="U238" s="512"/>
      <c r="V238" s="512"/>
      <c r="W238" s="512"/>
      <c r="X238" s="512"/>
      <c r="Y238" s="512"/>
      <c r="Z238" s="512"/>
      <c r="AA238" s="512"/>
      <c r="AB238" s="512"/>
      <c r="AC238" s="512"/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</row>
    <row r="239" spans="1:40" ht="15.75" customHeight="1">
      <c r="A239" s="512"/>
      <c r="B239" s="582"/>
      <c r="C239" s="512"/>
      <c r="D239" s="512"/>
      <c r="E239" s="512"/>
      <c r="F239" s="512"/>
      <c r="G239" s="512"/>
      <c r="H239" s="512"/>
      <c r="I239" s="512"/>
      <c r="J239" s="512"/>
      <c r="K239" s="512"/>
      <c r="L239" s="512"/>
      <c r="M239" s="512"/>
      <c r="N239" s="512"/>
      <c r="O239" s="512"/>
      <c r="P239" s="512"/>
      <c r="Q239" s="512"/>
      <c r="R239" s="512"/>
      <c r="S239" s="512"/>
      <c r="T239" s="512"/>
      <c r="U239" s="512"/>
      <c r="V239" s="512"/>
      <c r="W239" s="512"/>
      <c r="X239" s="512"/>
      <c r="Y239" s="512"/>
      <c r="Z239" s="512"/>
      <c r="AA239" s="512"/>
      <c r="AB239" s="512"/>
      <c r="AC239" s="512"/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</row>
    <row r="240" spans="1:40" ht="15.75" customHeight="1">
      <c r="A240" s="512"/>
      <c r="B240" s="582"/>
      <c r="C240" s="512"/>
      <c r="D240" s="512"/>
      <c r="E240" s="512"/>
      <c r="F240" s="512"/>
      <c r="G240" s="512"/>
      <c r="H240" s="512"/>
      <c r="I240" s="512"/>
      <c r="J240" s="512"/>
      <c r="K240" s="512"/>
      <c r="L240" s="512"/>
      <c r="M240" s="512"/>
      <c r="N240" s="512"/>
      <c r="O240" s="512"/>
      <c r="P240" s="512"/>
      <c r="Q240" s="512"/>
      <c r="R240" s="512"/>
      <c r="S240" s="512"/>
      <c r="T240" s="512"/>
      <c r="U240" s="512"/>
      <c r="V240" s="512"/>
      <c r="W240" s="512"/>
      <c r="X240" s="512"/>
      <c r="Y240" s="512"/>
      <c r="Z240" s="512"/>
      <c r="AA240" s="512"/>
      <c r="AB240" s="512"/>
      <c r="AC240" s="512"/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</row>
    <row r="241" spans="1:40" ht="15.75" customHeight="1">
      <c r="A241" s="512"/>
      <c r="B241" s="582"/>
      <c r="C241" s="512"/>
      <c r="D241" s="512"/>
      <c r="E241" s="512"/>
      <c r="F241" s="512"/>
      <c r="G241" s="512"/>
      <c r="H241" s="512"/>
      <c r="I241" s="512"/>
      <c r="J241" s="512"/>
      <c r="K241" s="512"/>
      <c r="L241" s="512"/>
      <c r="M241" s="512"/>
      <c r="N241" s="512"/>
      <c r="O241" s="512"/>
      <c r="P241" s="512"/>
      <c r="Q241" s="512"/>
      <c r="R241" s="512"/>
      <c r="S241" s="512"/>
      <c r="T241" s="512"/>
      <c r="U241" s="512"/>
      <c r="V241" s="512"/>
      <c r="W241" s="512"/>
      <c r="X241" s="512"/>
      <c r="Y241" s="512"/>
      <c r="Z241" s="512"/>
      <c r="AA241" s="512"/>
      <c r="AB241" s="512"/>
      <c r="AC241" s="512"/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</row>
    <row r="242" spans="1:40" ht="15.75" customHeight="1">
      <c r="A242" s="512"/>
      <c r="B242" s="582"/>
      <c r="C242" s="512"/>
      <c r="D242" s="512"/>
      <c r="E242" s="512"/>
      <c r="F242" s="512"/>
      <c r="G242" s="512"/>
      <c r="H242" s="512"/>
      <c r="I242" s="512"/>
      <c r="J242" s="512"/>
      <c r="K242" s="512"/>
      <c r="L242" s="512"/>
      <c r="M242" s="512"/>
      <c r="N242" s="512"/>
      <c r="O242" s="512"/>
      <c r="P242" s="512"/>
      <c r="Q242" s="512"/>
      <c r="R242" s="512"/>
      <c r="S242" s="512"/>
      <c r="T242" s="512"/>
      <c r="U242" s="512"/>
      <c r="V242" s="512"/>
      <c r="W242" s="512"/>
      <c r="X242" s="512"/>
      <c r="Y242" s="512"/>
      <c r="Z242" s="512"/>
      <c r="AA242" s="512"/>
      <c r="AB242" s="512"/>
      <c r="AC242" s="512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</row>
    <row r="243" spans="1:40" ht="15.75" customHeight="1">
      <c r="A243" s="512"/>
      <c r="B243" s="582"/>
      <c r="C243" s="512"/>
      <c r="D243" s="512"/>
      <c r="E243" s="512"/>
      <c r="F243" s="512"/>
      <c r="G243" s="512"/>
      <c r="H243" s="512"/>
      <c r="I243" s="512"/>
      <c r="J243" s="512"/>
      <c r="K243" s="512"/>
      <c r="L243" s="512"/>
      <c r="M243" s="512"/>
      <c r="N243" s="512"/>
      <c r="O243" s="512"/>
      <c r="P243" s="512"/>
      <c r="Q243" s="512"/>
      <c r="R243" s="512"/>
      <c r="S243" s="512"/>
      <c r="T243" s="512"/>
      <c r="U243" s="512"/>
      <c r="V243" s="512"/>
      <c r="W243" s="512"/>
      <c r="X243" s="512"/>
      <c r="Y243" s="512"/>
      <c r="Z243" s="512"/>
      <c r="AA243" s="512"/>
      <c r="AB243" s="512"/>
      <c r="AC243" s="512"/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</row>
    <row r="244" spans="1:40" ht="15.75" customHeight="1">
      <c r="A244" s="512"/>
      <c r="B244" s="582"/>
      <c r="C244" s="512"/>
      <c r="D244" s="512"/>
      <c r="E244" s="512"/>
      <c r="F244" s="512"/>
      <c r="G244" s="512"/>
      <c r="H244" s="512"/>
      <c r="I244" s="512"/>
      <c r="J244" s="512"/>
      <c r="K244" s="512"/>
      <c r="L244" s="512"/>
      <c r="M244" s="512"/>
      <c r="N244" s="512"/>
      <c r="O244" s="512"/>
      <c r="P244" s="512"/>
      <c r="Q244" s="512"/>
      <c r="R244" s="512"/>
      <c r="S244" s="512"/>
      <c r="T244" s="512"/>
      <c r="U244" s="512"/>
      <c r="V244" s="512"/>
      <c r="W244" s="512"/>
      <c r="X244" s="512"/>
      <c r="Y244" s="512"/>
      <c r="Z244" s="512"/>
      <c r="AA244" s="512"/>
      <c r="AB244" s="512"/>
      <c r="AC244" s="512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</row>
    <row r="245" spans="1:40" ht="15.75" customHeight="1">
      <c r="A245" s="512"/>
      <c r="B245" s="582"/>
      <c r="C245" s="512"/>
      <c r="D245" s="512"/>
      <c r="E245" s="512"/>
      <c r="F245" s="512"/>
      <c r="G245" s="512"/>
      <c r="H245" s="512"/>
      <c r="I245" s="512"/>
      <c r="J245" s="512"/>
      <c r="K245" s="512"/>
      <c r="L245" s="512"/>
      <c r="M245" s="512"/>
      <c r="N245" s="512"/>
      <c r="O245" s="512"/>
      <c r="P245" s="512"/>
      <c r="Q245" s="512"/>
      <c r="R245" s="512"/>
      <c r="S245" s="512"/>
      <c r="T245" s="512"/>
      <c r="U245" s="512"/>
      <c r="V245" s="512"/>
      <c r="W245" s="512"/>
      <c r="X245" s="512"/>
      <c r="Y245" s="512"/>
      <c r="Z245" s="512"/>
      <c r="AA245" s="512"/>
      <c r="AB245" s="512"/>
      <c r="AC245" s="512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</row>
    <row r="246" spans="1:40" ht="15.75" customHeight="1">
      <c r="A246" s="512"/>
      <c r="B246" s="582"/>
      <c r="C246" s="512"/>
      <c r="D246" s="512"/>
      <c r="E246" s="512"/>
      <c r="F246" s="512"/>
      <c r="G246" s="512"/>
      <c r="H246" s="512"/>
      <c r="I246" s="512"/>
      <c r="J246" s="512"/>
      <c r="K246" s="512"/>
      <c r="L246" s="512"/>
      <c r="M246" s="512"/>
      <c r="N246" s="512"/>
      <c r="O246" s="512"/>
      <c r="P246" s="512"/>
      <c r="Q246" s="512"/>
      <c r="R246" s="512"/>
      <c r="S246" s="512"/>
      <c r="T246" s="512"/>
      <c r="U246" s="512"/>
      <c r="V246" s="512"/>
      <c r="W246" s="512"/>
      <c r="X246" s="512"/>
      <c r="Y246" s="512"/>
      <c r="Z246" s="512"/>
      <c r="AA246" s="512"/>
      <c r="AB246" s="512"/>
      <c r="AC246" s="512"/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</row>
    <row r="247" spans="1:40" ht="15.75" customHeight="1">
      <c r="A247" s="512"/>
      <c r="B247" s="582"/>
      <c r="C247" s="512"/>
      <c r="D247" s="512"/>
      <c r="E247" s="512"/>
      <c r="F247" s="512"/>
      <c r="G247" s="512"/>
      <c r="H247" s="512"/>
      <c r="I247" s="512"/>
      <c r="J247" s="512"/>
      <c r="K247" s="512"/>
      <c r="L247" s="512"/>
      <c r="M247" s="512"/>
      <c r="N247" s="512"/>
      <c r="O247" s="512"/>
      <c r="P247" s="512"/>
      <c r="Q247" s="512"/>
      <c r="R247" s="512"/>
      <c r="S247" s="512"/>
      <c r="T247" s="512"/>
      <c r="U247" s="512"/>
      <c r="V247" s="512"/>
      <c r="W247" s="512"/>
      <c r="X247" s="512"/>
      <c r="Y247" s="512"/>
      <c r="Z247" s="512"/>
      <c r="AA247" s="512"/>
      <c r="AB247" s="512"/>
      <c r="AC247" s="512"/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</row>
    <row r="248" spans="1:40" ht="15.75" customHeight="1">
      <c r="A248" s="512"/>
      <c r="B248" s="582"/>
      <c r="C248" s="512"/>
      <c r="D248" s="512"/>
      <c r="E248" s="512"/>
      <c r="F248" s="512"/>
      <c r="G248" s="512"/>
      <c r="H248" s="512"/>
      <c r="I248" s="512"/>
      <c r="J248" s="512"/>
      <c r="K248" s="512"/>
      <c r="L248" s="512"/>
      <c r="M248" s="512"/>
      <c r="N248" s="512"/>
      <c r="O248" s="512"/>
      <c r="P248" s="512"/>
      <c r="Q248" s="512"/>
      <c r="R248" s="512"/>
      <c r="S248" s="512"/>
      <c r="T248" s="512"/>
      <c r="U248" s="512"/>
      <c r="V248" s="512"/>
      <c r="W248" s="512"/>
      <c r="X248" s="512"/>
      <c r="Y248" s="512"/>
      <c r="Z248" s="512"/>
      <c r="AA248" s="512"/>
      <c r="AB248" s="512"/>
      <c r="AC248" s="512"/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</row>
    <row r="249" spans="1:40" ht="15.75" customHeight="1">
      <c r="A249" s="512"/>
      <c r="B249" s="582"/>
      <c r="C249" s="512"/>
      <c r="D249" s="512"/>
      <c r="E249" s="512"/>
      <c r="F249" s="512"/>
      <c r="G249" s="512"/>
      <c r="H249" s="512"/>
      <c r="I249" s="512"/>
      <c r="J249" s="512"/>
      <c r="K249" s="512"/>
      <c r="L249" s="512"/>
      <c r="M249" s="512"/>
      <c r="N249" s="512"/>
      <c r="O249" s="512"/>
      <c r="P249" s="512"/>
      <c r="Q249" s="512"/>
      <c r="R249" s="512"/>
      <c r="S249" s="512"/>
      <c r="T249" s="512"/>
      <c r="U249" s="512"/>
      <c r="V249" s="512"/>
      <c r="W249" s="512"/>
      <c r="X249" s="512"/>
      <c r="Y249" s="512"/>
      <c r="Z249" s="512"/>
      <c r="AA249" s="512"/>
      <c r="AB249" s="512"/>
      <c r="AC249" s="512"/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</row>
    <row r="250" spans="1:40" ht="15.75" customHeight="1">
      <c r="A250" s="512"/>
      <c r="B250" s="582"/>
      <c r="C250" s="512"/>
      <c r="D250" s="512"/>
      <c r="E250" s="512"/>
      <c r="F250" s="512"/>
      <c r="G250" s="512"/>
      <c r="H250" s="512"/>
      <c r="I250" s="512"/>
      <c r="J250" s="512"/>
      <c r="K250" s="512"/>
      <c r="L250" s="512"/>
      <c r="M250" s="512"/>
      <c r="N250" s="512"/>
      <c r="O250" s="512"/>
      <c r="P250" s="512"/>
      <c r="Q250" s="512"/>
      <c r="R250" s="512"/>
      <c r="S250" s="512"/>
      <c r="T250" s="512"/>
      <c r="U250" s="512"/>
      <c r="V250" s="512"/>
      <c r="W250" s="512"/>
      <c r="X250" s="512"/>
      <c r="Y250" s="512"/>
      <c r="Z250" s="512"/>
      <c r="AA250" s="512"/>
      <c r="AB250" s="512"/>
      <c r="AC250" s="512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</row>
    <row r="251" spans="1:40" ht="15.75" customHeight="1">
      <c r="A251" s="512"/>
      <c r="B251" s="582"/>
      <c r="C251" s="512"/>
      <c r="D251" s="512"/>
      <c r="E251" s="512"/>
      <c r="F251" s="512"/>
      <c r="G251" s="512"/>
      <c r="H251" s="512"/>
      <c r="I251" s="512"/>
      <c r="J251" s="512"/>
      <c r="K251" s="512"/>
      <c r="L251" s="512"/>
      <c r="M251" s="512"/>
      <c r="N251" s="512"/>
      <c r="O251" s="512"/>
      <c r="P251" s="512"/>
      <c r="Q251" s="512"/>
      <c r="R251" s="512"/>
      <c r="S251" s="512"/>
      <c r="T251" s="512"/>
      <c r="U251" s="512"/>
      <c r="V251" s="512"/>
      <c r="W251" s="512"/>
      <c r="X251" s="512"/>
      <c r="Y251" s="512"/>
      <c r="Z251" s="512"/>
      <c r="AA251" s="512"/>
      <c r="AB251" s="512"/>
      <c r="AC251" s="512"/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</row>
    <row r="252" spans="1:40" ht="15.75" customHeight="1">
      <c r="A252" s="512"/>
      <c r="B252" s="582"/>
      <c r="C252" s="512"/>
      <c r="D252" s="512"/>
      <c r="E252" s="512"/>
      <c r="F252" s="512"/>
      <c r="G252" s="512"/>
      <c r="H252" s="512"/>
      <c r="I252" s="512"/>
      <c r="J252" s="512"/>
      <c r="K252" s="512"/>
      <c r="L252" s="512"/>
      <c r="M252" s="512"/>
      <c r="N252" s="512"/>
      <c r="O252" s="512"/>
      <c r="P252" s="512"/>
      <c r="Q252" s="512"/>
      <c r="R252" s="512"/>
      <c r="S252" s="512"/>
      <c r="T252" s="512"/>
      <c r="U252" s="512"/>
      <c r="V252" s="512"/>
      <c r="W252" s="512"/>
      <c r="X252" s="512"/>
      <c r="Y252" s="512"/>
      <c r="Z252" s="512"/>
      <c r="AA252" s="512"/>
      <c r="AB252" s="512"/>
      <c r="AC252" s="512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</row>
    <row r="253" spans="1:40" ht="15.75" customHeight="1">
      <c r="A253" s="512"/>
      <c r="B253" s="582"/>
      <c r="C253" s="512"/>
      <c r="D253" s="512"/>
      <c r="E253" s="512"/>
      <c r="F253" s="512"/>
      <c r="G253" s="512"/>
      <c r="H253" s="512"/>
      <c r="I253" s="512"/>
      <c r="J253" s="512"/>
      <c r="K253" s="512"/>
      <c r="L253" s="512"/>
      <c r="M253" s="512"/>
      <c r="N253" s="512"/>
      <c r="O253" s="512"/>
      <c r="P253" s="512"/>
      <c r="Q253" s="512"/>
      <c r="R253" s="512"/>
      <c r="S253" s="512"/>
      <c r="T253" s="512"/>
      <c r="U253" s="512"/>
      <c r="V253" s="512"/>
      <c r="W253" s="512"/>
      <c r="X253" s="512"/>
      <c r="Y253" s="512"/>
      <c r="Z253" s="512"/>
      <c r="AA253" s="512"/>
      <c r="AB253" s="512"/>
      <c r="AC253" s="512"/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</row>
    <row r="254" spans="1:40" ht="15.75" customHeight="1">
      <c r="A254" s="512"/>
      <c r="B254" s="582"/>
      <c r="C254" s="512"/>
      <c r="D254" s="512"/>
      <c r="E254" s="512"/>
      <c r="F254" s="512"/>
      <c r="G254" s="512"/>
      <c r="H254" s="512"/>
      <c r="I254" s="512"/>
      <c r="J254" s="512"/>
      <c r="K254" s="512"/>
      <c r="L254" s="512"/>
      <c r="M254" s="512"/>
      <c r="N254" s="512"/>
      <c r="O254" s="512"/>
      <c r="P254" s="512"/>
      <c r="Q254" s="512"/>
      <c r="R254" s="512"/>
      <c r="S254" s="512"/>
      <c r="T254" s="512"/>
      <c r="U254" s="512"/>
      <c r="V254" s="512"/>
      <c r="W254" s="512"/>
      <c r="X254" s="512"/>
      <c r="Y254" s="512"/>
      <c r="Z254" s="512"/>
      <c r="AA254" s="512"/>
      <c r="AB254" s="512"/>
      <c r="AC254" s="512"/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</row>
    <row r="255" spans="1:40" ht="15.75" customHeight="1">
      <c r="A255" s="512"/>
      <c r="B255" s="582"/>
      <c r="C255" s="512"/>
      <c r="D255" s="512"/>
      <c r="E255" s="512"/>
      <c r="F255" s="512"/>
      <c r="G255" s="512"/>
      <c r="H255" s="512"/>
      <c r="I255" s="512"/>
      <c r="J255" s="512"/>
      <c r="K255" s="512"/>
      <c r="L255" s="512"/>
      <c r="M255" s="512"/>
      <c r="N255" s="512"/>
      <c r="O255" s="512"/>
      <c r="P255" s="512"/>
      <c r="Q255" s="512"/>
      <c r="R255" s="512"/>
      <c r="S255" s="512"/>
      <c r="T255" s="512"/>
      <c r="U255" s="512"/>
      <c r="V255" s="512"/>
      <c r="W255" s="512"/>
      <c r="X255" s="512"/>
      <c r="Y255" s="512"/>
      <c r="Z255" s="512"/>
      <c r="AA255" s="512"/>
      <c r="AB255" s="512"/>
      <c r="AC255" s="512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</row>
    <row r="256" spans="1:40" ht="15.75" customHeight="1">
      <c r="A256" s="512"/>
      <c r="B256" s="582"/>
      <c r="C256" s="512"/>
      <c r="D256" s="512"/>
      <c r="E256" s="512"/>
      <c r="F256" s="512"/>
      <c r="G256" s="512"/>
      <c r="H256" s="512"/>
      <c r="I256" s="512"/>
      <c r="J256" s="512"/>
      <c r="K256" s="512"/>
      <c r="L256" s="512"/>
      <c r="M256" s="512"/>
      <c r="N256" s="512"/>
      <c r="O256" s="512"/>
      <c r="P256" s="512"/>
      <c r="Q256" s="512"/>
      <c r="R256" s="512"/>
      <c r="S256" s="512"/>
      <c r="T256" s="512"/>
      <c r="U256" s="512"/>
      <c r="V256" s="512"/>
      <c r="W256" s="512"/>
      <c r="X256" s="512"/>
      <c r="Y256" s="512"/>
      <c r="Z256" s="512"/>
      <c r="AA256" s="512"/>
      <c r="AB256" s="512"/>
      <c r="AC256" s="512"/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</row>
    <row r="257" spans="1:40" ht="15.75" customHeight="1">
      <c r="A257" s="512"/>
      <c r="B257" s="582"/>
      <c r="C257" s="512"/>
      <c r="D257" s="512"/>
      <c r="E257" s="512"/>
      <c r="F257" s="512"/>
      <c r="G257" s="512"/>
      <c r="H257" s="512"/>
      <c r="I257" s="512"/>
      <c r="J257" s="512"/>
      <c r="K257" s="512"/>
      <c r="L257" s="512"/>
      <c r="M257" s="512"/>
      <c r="N257" s="512"/>
      <c r="O257" s="512"/>
      <c r="P257" s="512"/>
      <c r="Q257" s="512"/>
      <c r="R257" s="512"/>
      <c r="S257" s="512"/>
      <c r="T257" s="512"/>
      <c r="U257" s="512"/>
      <c r="V257" s="512"/>
      <c r="W257" s="512"/>
      <c r="X257" s="512"/>
      <c r="Y257" s="512"/>
      <c r="Z257" s="512"/>
      <c r="AA257" s="512"/>
      <c r="AB257" s="512"/>
      <c r="AC257" s="512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</row>
    <row r="258" spans="1:40" ht="15.75" customHeight="1">
      <c r="A258" s="512"/>
      <c r="B258" s="582"/>
      <c r="C258" s="512"/>
      <c r="D258" s="512"/>
      <c r="E258" s="512"/>
      <c r="F258" s="512"/>
      <c r="G258" s="512"/>
      <c r="H258" s="512"/>
      <c r="I258" s="512"/>
      <c r="J258" s="512"/>
      <c r="K258" s="512"/>
      <c r="L258" s="512"/>
      <c r="M258" s="512"/>
      <c r="N258" s="512"/>
      <c r="O258" s="512"/>
      <c r="P258" s="512"/>
      <c r="Q258" s="512"/>
      <c r="R258" s="512"/>
      <c r="S258" s="512"/>
      <c r="T258" s="512"/>
      <c r="U258" s="512"/>
      <c r="V258" s="512"/>
      <c r="W258" s="512"/>
      <c r="X258" s="512"/>
      <c r="Y258" s="512"/>
      <c r="Z258" s="512"/>
      <c r="AA258" s="512"/>
      <c r="AB258" s="512"/>
      <c r="AC258" s="512"/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</row>
    <row r="259" spans="1:40" ht="15.75" customHeight="1">
      <c r="A259" s="512"/>
      <c r="B259" s="582"/>
      <c r="C259" s="512"/>
      <c r="D259" s="512"/>
      <c r="E259" s="512"/>
      <c r="F259" s="512"/>
      <c r="G259" s="512"/>
      <c r="H259" s="512"/>
      <c r="I259" s="512"/>
      <c r="J259" s="512"/>
      <c r="K259" s="512"/>
      <c r="L259" s="512"/>
      <c r="M259" s="512"/>
      <c r="N259" s="512"/>
      <c r="O259" s="512"/>
      <c r="P259" s="512"/>
      <c r="Q259" s="512"/>
      <c r="R259" s="512"/>
      <c r="S259" s="512"/>
      <c r="T259" s="512"/>
      <c r="U259" s="512"/>
      <c r="V259" s="512"/>
      <c r="W259" s="512"/>
      <c r="X259" s="512"/>
      <c r="Y259" s="512"/>
      <c r="Z259" s="512"/>
      <c r="AA259" s="512"/>
      <c r="AB259" s="512"/>
      <c r="AC259" s="512"/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</row>
    <row r="260" spans="1:40" ht="15.75" customHeight="1">
      <c r="A260" s="512"/>
      <c r="B260" s="582"/>
      <c r="C260" s="512"/>
      <c r="D260" s="512"/>
      <c r="E260" s="512"/>
      <c r="F260" s="512"/>
      <c r="G260" s="512"/>
      <c r="H260" s="512"/>
      <c r="I260" s="512"/>
      <c r="J260" s="512"/>
      <c r="K260" s="512"/>
      <c r="L260" s="512"/>
      <c r="M260" s="512"/>
      <c r="N260" s="512"/>
      <c r="O260" s="512"/>
      <c r="P260" s="512"/>
      <c r="Q260" s="512"/>
      <c r="R260" s="512"/>
      <c r="S260" s="512"/>
      <c r="T260" s="512"/>
      <c r="U260" s="512"/>
      <c r="V260" s="512"/>
      <c r="W260" s="512"/>
      <c r="X260" s="512"/>
      <c r="Y260" s="512"/>
      <c r="Z260" s="512"/>
      <c r="AA260" s="512"/>
      <c r="AB260" s="512"/>
      <c r="AC260" s="512"/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</row>
    <row r="261" spans="1:40" ht="15.75" customHeight="1">
      <c r="A261" s="512"/>
      <c r="B261" s="582"/>
      <c r="C261" s="512"/>
      <c r="D261" s="512"/>
      <c r="E261" s="512"/>
      <c r="F261" s="512"/>
      <c r="G261" s="512"/>
      <c r="H261" s="512"/>
      <c r="I261" s="512"/>
      <c r="J261" s="512"/>
      <c r="K261" s="512"/>
      <c r="L261" s="512"/>
      <c r="M261" s="512"/>
      <c r="N261" s="512"/>
      <c r="O261" s="512"/>
      <c r="P261" s="512"/>
      <c r="Q261" s="512"/>
      <c r="R261" s="512"/>
      <c r="S261" s="512"/>
      <c r="T261" s="512"/>
      <c r="U261" s="512"/>
      <c r="V261" s="512"/>
      <c r="W261" s="512"/>
      <c r="X261" s="512"/>
      <c r="Y261" s="512"/>
      <c r="Z261" s="512"/>
      <c r="AA261" s="512"/>
      <c r="AB261" s="512"/>
      <c r="AC261" s="512"/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</row>
    <row r="262" spans="1:40" ht="15.75" customHeight="1">
      <c r="A262" s="512"/>
      <c r="B262" s="58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</row>
    <row r="263" spans="1:40" ht="15.75" customHeight="1">
      <c r="A263" s="512"/>
      <c r="B263" s="58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2"/>
      <c r="Z263" s="512"/>
      <c r="AA263" s="512"/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</row>
    <row r="264" spans="1:40" ht="15.75" customHeight="1">
      <c r="A264" s="512"/>
      <c r="B264" s="582"/>
      <c r="C264" s="512"/>
      <c r="D264" s="512"/>
      <c r="E264" s="512"/>
      <c r="F264" s="512"/>
      <c r="G264" s="512"/>
      <c r="H264" s="512"/>
      <c r="I264" s="512"/>
      <c r="J264" s="512"/>
      <c r="K264" s="512"/>
      <c r="L264" s="512"/>
      <c r="M264" s="512"/>
      <c r="N264" s="512"/>
      <c r="O264" s="512"/>
      <c r="P264" s="512"/>
      <c r="Q264" s="512"/>
      <c r="R264" s="512"/>
      <c r="S264" s="512"/>
      <c r="T264" s="512"/>
      <c r="U264" s="512"/>
      <c r="V264" s="512"/>
      <c r="W264" s="512"/>
      <c r="X264" s="512"/>
      <c r="Y264" s="512"/>
      <c r="Z264" s="512"/>
      <c r="AA264" s="512"/>
      <c r="AB264" s="512"/>
      <c r="AC264" s="512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</row>
    <row r="265" spans="1:40" ht="15.75" customHeight="1">
      <c r="A265" s="512"/>
      <c r="B265" s="582"/>
      <c r="C265" s="512"/>
      <c r="D265" s="512"/>
      <c r="E265" s="512"/>
      <c r="F265" s="512"/>
      <c r="G265" s="512"/>
      <c r="H265" s="512"/>
      <c r="I265" s="512"/>
      <c r="J265" s="512"/>
      <c r="K265" s="512"/>
      <c r="L265" s="512"/>
      <c r="M265" s="512"/>
      <c r="N265" s="512"/>
      <c r="O265" s="512"/>
      <c r="P265" s="512"/>
      <c r="Q265" s="512"/>
      <c r="R265" s="512"/>
      <c r="S265" s="512"/>
      <c r="T265" s="512"/>
      <c r="U265" s="512"/>
      <c r="V265" s="512"/>
      <c r="W265" s="512"/>
      <c r="X265" s="512"/>
      <c r="Y265" s="512"/>
      <c r="Z265" s="512"/>
      <c r="AA265" s="512"/>
      <c r="AB265" s="512"/>
      <c r="AC265" s="512"/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</row>
    <row r="266" spans="1:40" ht="15.75" customHeight="1">
      <c r="A266" s="512"/>
      <c r="B266" s="58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</row>
    <row r="267" spans="1:40" ht="15.75" customHeight="1">
      <c r="A267" s="512"/>
      <c r="B267" s="582"/>
      <c r="C267" s="512"/>
      <c r="D267" s="512"/>
      <c r="E267" s="512"/>
      <c r="F267" s="512"/>
      <c r="G267" s="512"/>
      <c r="H267" s="512"/>
      <c r="I267" s="512"/>
      <c r="J267" s="512"/>
      <c r="K267" s="512"/>
      <c r="L267" s="512"/>
      <c r="M267" s="512"/>
      <c r="N267" s="512"/>
      <c r="O267" s="512"/>
      <c r="P267" s="512"/>
      <c r="Q267" s="512"/>
      <c r="R267" s="512"/>
      <c r="S267" s="512"/>
      <c r="T267" s="512"/>
      <c r="U267" s="512"/>
      <c r="V267" s="512"/>
      <c r="W267" s="512"/>
      <c r="X267" s="512"/>
      <c r="Y267" s="512"/>
      <c r="Z267" s="512"/>
      <c r="AA267" s="512"/>
      <c r="AB267" s="512"/>
      <c r="AC267" s="512"/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</row>
    <row r="268" spans="1:40" ht="15.75" customHeight="1">
      <c r="A268" s="512"/>
      <c r="B268" s="58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</row>
    <row r="269" spans="1:40" ht="15.75" customHeight="1">
      <c r="A269" s="512"/>
      <c r="B269" s="582"/>
      <c r="C269" s="512"/>
      <c r="D269" s="512"/>
      <c r="E269" s="512"/>
      <c r="F269" s="512"/>
      <c r="G269" s="512"/>
      <c r="H269" s="512"/>
      <c r="I269" s="512"/>
      <c r="J269" s="512"/>
      <c r="K269" s="512"/>
      <c r="L269" s="512"/>
      <c r="M269" s="512"/>
      <c r="N269" s="512"/>
      <c r="O269" s="512"/>
      <c r="P269" s="512"/>
      <c r="Q269" s="512"/>
      <c r="R269" s="512"/>
      <c r="S269" s="512"/>
      <c r="T269" s="512"/>
      <c r="U269" s="512"/>
      <c r="V269" s="512"/>
      <c r="W269" s="512"/>
      <c r="X269" s="512"/>
      <c r="Y269" s="512"/>
      <c r="Z269" s="512"/>
      <c r="AA269" s="512"/>
      <c r="AB269" s="512"/>
      <c r="AC269" s="512"/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</row>
    <row r="270" spans="1:40" ht="15.75" customHeight="1">
      <c r="A270" s="512"/>
      <c r="B270" s="582"/>
      <c r="C270" s="512"/>
      <c r="D270" s="512"/>
      <c r="E270" s="512"/>
      <c r="F270" s="512"/>
      <c r="G270" s="512"/>
      <c r="H270" s="512"/>
      <c r="I270" s="512"/>
      <c r="J270" s="512"/>
      <c r="K270" s="512"/>
      <c r="L270" s="512"/>
      <c r="M270" s="512"/>
      <c r="N270" s="512"/>
      <c r="O270" s="512"/>
      <c r="P270" s="512"/>
      <c r="Q270" s="512"/>
      <c r="R270" s="512"/>
      <c r="S270" s="512"/>
      <c r="T270" s="512"/>
      <c r="U270" s="512"/>
      <c r="V270" s="512"/>
      <c r="W270" s="512"/>
      <c r="X270" s="512"/>
      <c r="Y270" s="512"/>
      <c r="Z270" s="512"/>
      <c r="AA270" s="512"/>
      <c r="AB270" s="512"/>
      <c r="AC270" s="512"/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</row>
    <row r="271" spans="1:40" ht="15.75" customHeight="1">
      <c r="A271" s="512"/>
      <c r="B271" s="582"/>
      <c r="C271" s="512"/>
      <c r="D271" s="512"/>
      <c r="E271" s="512"/>
      <c r="F271" s="512"/>
      <c r="G271" s="512"/>
      <c r="H271" s="512"/>
      <c r="I271" s="512"/>
      <c r="J271" s="512"/>
      <c r="K271" s="512"/>
      <c r="L271" s="512"/>
      <c r="M271" s="512"/>
      <c r="N271" s="512"/>
      <c r="O271" s="512"/>
      <c r="P271" s="512"/>
      <c r="Q271" s="512"/>
      <c r="R271" s="512"/>
      <c r="S271" s="512"/>
      <c r="T271" s="512"/>
      <c r="U271" s="512"/>
      <c r="V271" s="512"/>
      <c r="W271" s="512"/>
      <c r="X271" s="512"/>
      <c r="Y271" s="512"/>
      <c r="Z271" s="512"/>
      <c r="AA271" s="512"/>
      <c r="AB271" s="512"/>
      <c r="AC271" s="512"/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</row>
    <row r="272" spans="1:40" ht="15.75" customHeight="1">
      <c r="A272" s="512"/>
      <c r="B272" s="582"/>
      <c r="C272" s="512"/>
      <c r="D272" s="512"/>
      <c r="E272" s="512"/>
      <c r="F272" s="512"/>
      <c r="G272" s="512"/>
      <c r="H272" s="512"/>
      <c r="I272" s="512"/>
      <c r="J272" s="512"/>
      <c r="K272" s="512"/>
      <c r="L272" s="512"/>
      <c r="M272" s="512"/>
      <c r="N272" s="512"/>
      <c r="O272" s="512"/>
      <c r="P272" s="512"/>
      <c r="Q272" s="512"/>
      <c r="R272" s="512"/>
      <c r="S272" s="512"/>
      <c r="T272" s="512"/>
      <c r="U272" s="512"/>
      <c r="V272" s="512"/>
      <c r="W272" s="512"/>
      <c r="X272" s="512"/>
      <c r="Y272" s="512"/>
      <c r="Z272" s="512"/>
      <c r="AA272" s="512"/>
      <c r="AB272" s="512"/>
      <c r="AC272" s="512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</row>
    <row r="273" spans="1:40" ht="15.75" customHeight="1">
      <c r="A273" s="512"/>
      <c r="B273" s="582"/>
      <c r="C273" s="512"/>
      <c r="D273" s="512"/>
      <c r="E273" s="512"/>
      <c r="F273" s="512"/>
      <c r="G273" s="512"/>
      <c r="H273" s="512"/>
      <c r="I273" s="512"/>
      <c r="J273" s="512"/>
      <c r="K273" s="512"/>
      <c r="L273" s="512"/>
      <c r="M273" s="512"/>
      <c r="N273" s="512"/>
      <c r="O273" s="512"/>
      <c r="P273" s="512"/>
      <c r="Q273" s="512"/>
      <c r="R273" s="512"/>
      <c r="S273" s="512"/>
      <c r="T273" s="512"/>
      <c r="U273" s="512"/>
      <c r="V273" s="512"/>
      <c r="W273" s="512"/>
      <c r="X273" s="512"/>
      <c r="Y273" s="512"/>
      <c r="Z273" s="512"/>
      <c r="AA273" s="512"/>
      <c r="AB273" s="512"/>
      <c r="AC273" s="512"/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</row>
    <row r="274" spans="1:40" ht="15.75" customHeight="1">
      <c r="A274" s="512"/>
      <c r="B274" s="582"/>
      <c r="C274" s="512"/>
      <c r="D274" s="512"/>
      <c r="E274" s="512"/>
      <c r="F274" s="512"/>
      <c r="G274" s="512"/>
      <c r="H274" s="512"/>
      <c r="I274" s="512"/>
      <c r="J274" s="512"/>
      <c r="K274" s="512"/>
      <c r="L274" s="512"/>
      <c r="M274" s="512"/>
      <c r="N274" s="512"/>
      <c r="O274" s="512"/>
      <c r="P274" s="512"/>
      <c r="Q274" s="512"/>
      <c r="R274" s="512"/>
      <c r="S274" s="512"/>
      <c r="T274" s="512"/>
      <c r="U274" s="512"/>
      <c r="V274" s="512"/>
      <c r="W274" s="512"/>
      <c r="X274" s="512"/>
      <c r="Y274" s="512"/>
      <c r="Z274" s="512"/>
      <c r="AA274" s="512"/>
      <c r="AB274" s="512"/>
      <c r="AC274" s="512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</row>
    <row r="275" spans="1:40" ht="15.75" customHeight="1">
      <c r="A275" s="512"/>
      <c r="B275" s="582"/>
      <c r="C275" s="512"/>
      <c r="D275" s="512"/>
      <c r="E275" s="512"/>
      <c r="F275" s="512"/>
      <c r="G275" s="512"/>
      <c r="H275" s="512"/>
      <c r="I275" s="512"/>
      <c r="J275" s="512"/>
      <c r="K275" s="512"/>
      <c r="L275" s="512"/>
      <c r="M275" s="512"/>
      <c r="N275" s="512"/>
      <c r="O275" s="512"/>
      <c r="P275" s="512"/>
      <c r="Q275" s="512"/>
      <c r="R275" s="512"/>
      <c r="S275" s="512"/>
      <c r="T275" s="512"/>
      <c r="U275" s="512"/>
      <c r="V275" s="512"/>
      <c r="W275" s="512"/>
      <c r="X275" s="512"/>
      <c r="Y275" s="512"/>
      <c r="Z275" s="512"/>
      <c r="AA275" s="512"/>
      <c r="AB275" s="512"/>
      <c r="AC275" s="512"/>
      <c r="AD275" s="512"/>
      <c r="AE275" s="512"/>
      <c r="AF275" s="512"/>
      <c r="AG275" s="512"/>
      <c r="AH275" s="512"/>
      <c r="AI275" s="512"/>
      <c r="AJ275" s="512"/>
      <c r="AK275" s="512"/>
      <c r="AL275" s="512"/>
      <c r="AM275" s="512"/>
      <c r="AN275" s="512"/>
    </row>
    <row r="276" spans="1:40" ht="15.75" customHeight="1">
      <c r="A276" s="512"/>
      <c r="B276" s="582"/>
      <c r="C276" s="512"/>
      <c r="D276" s="512"/>
      <c r="E276" s="512"/>
      <c r="F276" s="512"/>
      <c r="G276" s="512"/>
      <c r="H276" s="512"/>
      <c r="I276" s="512"/>
      <c r="J276" s="512"/>
      <c r="K276" s="512"/>
      <c r="L276" s="512"/>
      <c r="M276" s="512"/>
      <c r="N276" s="512"/>
      <c r="O276" s="512"/>
      <c r="P276" s="512"/>
      <c r="Q276" s="512"/>
      <c r="R276" s="512"/>
      <c r="S276" s="512"/>
      <c r="T276" s="512"/>
      <c r="U276" s="512"/>
      <c r="V276" s="512"/>
      <c r="W276" s="512"/>
      <c r="X276" s="512"/>
      <c r="Y276" s="512"/>
      <c r="Z276" s="512"/>
      <c r="AA276" s="512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</row>
    <row r="277" spans="1:40" ht="15.75" customHeight="1">
      <c r="A277" s="512"/>
      <c r="B277" s="58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12"/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</row>
    <row r="278" spans="1:40" ht="15.75" customHeight="1">
      <c r="A278" s="512"/>
      <c r="B278" s="582"/>
      <c r="C278" s="512"/>
      <c r="D278" s="512"/>
      <c r="E278" s="512"/>
      <c r="F278" s="512"/>
      <c r="G278" s="512"/>
      <c r="H278" s="512"/>
      <c r="I278" s="512"/>
      <c r="J278" s="512"/>
      <c r="K278" s="512"/>
      <c r="L278" s="512"/>
      <c r="M278" s="512"/>
      <c r="N278" s="512"/>
      <c r="O278" s="512"/>
      <c r="P278" s="512"/>
      <c r="Q278" s="512"/>
      <c r="R278" s="512"/>
      <c r="S278" s="512"/>
      <c r="T278" s="512"/>
      <c r="U278" s="512"/>
      <c r="V278" s="512"/>
      <c r="W278" s="512"/>
      <c r="X278" s="512"/>
      <c r="Y278" s="512"/>
      <c r="Z278" s="512"/>
      <c r="AA278" s="512"/>
      <c r="AB278" s="512"/>
      <c r="AC278" s="512"/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</row>
    <row r="279" spans="1:40" ht="15.75" customHeight="1">
      <c r="A279" s="512"/>
      <c r="B279" s="582"/>
      <c r="C279" s="512"/>
      <c r="D279" s="512"/>
      <c r="E279" s="512"/>
      <c r="F279" s="512"/>
      <c r="G279" s="512"/>
      <c r="H279" s="512"/>
      <c r="I279" s="512"/>
      <c r="J279" s="512"/>
      <c r="K279" s="512"/>
      <c r="L279" s="512"/>
      <c r="M279" s="512"/>
      <c r="N279" s="512"/>
      <c r="O279" s="512"/>
      <c r="P279" s="512"/>
      <c r="Q279" s="512"/>
      <c r="R279" s="512"/>
      <c r="S279" s="512"/>
      <c r="T279" s="512"/>
      <c r="U279" s="512"/>
      <c r="V279" s="512"/>
      <c r="W279" s="512"/>
      <c r="X279" s="512"/>
      <c r="Y279" s="512"/>
      <c r="Z279" s="512"/>
      <c r="AA279" s="512"/>
      <c r="AB279" s="512"/>
      <c r="AC279" s="512"/>
      <c r="AD279" s="512"/>
      <c r="AE279" s="512"/>
      <c r="AF279" s="512"/>
      <c r="AG279" s="512"/>
      <c r="AH279" s="512"/>
      <c r="AI279" s="512"/>
      <c r="AJ279" s="512"/>
      <c r="AK279" s="512"/>
      <c r="AL279" s="512"/>
      <c r="AM279" s="512"/>
      <c r="AN279" s="512"/>
    </row>
    <row r="280" spans="1:40" ht="15.75" customHeight="1">
      <c r="A280" s="512"/>
      <c r="B280" s="582"/>
      <c r="C280" s="512"/>
      <c r="D280" s="512"/>
      <c r="E280" s="512"/>
      <c r="F280" s="512"/>
      <c r="G280" s="512"/>
      <c r="H280" s="512"/>
      <c r="I280" s="512"/>
      <c r="J280" s="512"/>
      <c r="K280" s="512"/>
      <c r="L280" s="512"/>
      <c r="M280" s="512"/>
      <c r="N280" s="512"/>
      <c r="O280" s="512"/>
      <c r="P280" s="512"/>
      <c r="Q280" s="512"/>
      <c r="R280" s="512"/>
      <c r="S280" s="512"/>
      <c r="T280" s="512"/>
      <c r="U280" s="512"/>
      <c r="V280" s="512"/>
      <c r="W280" s="512"/>
      <c r="X280" s="512"/>
      <c r="Y280" s="512"/>
      <c r="Z280" s="512"/>
      <c r="AA280" s="512"/>
      <c r="AB280" s="512"/>
      <c r="AC280" s="512"/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</row>
    <row r="281" spans="1:40" ht="15.75" customHeight="1">
      <c r="A281" s="512"/>
      <c r="B281" s="582"/>
      <c r="C281" s="512"/>
      <c r="D281" s="512"/>
      <c r="E281" s="512"/>
      <c r="F281" s="512"/>
      <c r="G281" s="512"/>
      <c r="H281" s="512"/>
      <c r="I281" s="512"/>
      <c r="J281" s="512"/>
      <c r="K281" s="512"/>
      <c r="L281" s="512"/>
      <c r="M281" s="512"/>
      <c r="N281" s="512"/>
      <c r="O281" s="512"/>
      <c r="P281" s="512"/>
      <c r="Q281" s="512"/>
      <c r="R281" s="512"/>
      <c r="S281" s="512"/>
      <c r="T281" s="512"/>
      <c r="U281" s="512"/>
      <c r="V281" s="512"/>
      <c r="W281" s="512"/>
      <c r="X281" s="512"/>
      <c r="Y281" s="512"/>
      <c r="Z281" s="512"/>
      <c r="AA281" s="512"/>
      <c r="AB281" s="512"/>
      <c r="AC281" s="512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</row>
    <row r="282" spans="1:40" ht="15.75" customHeight="1">
      <c r="A282" s="512"/>
      <c r="B282" s="582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512"/>
      <c r="AF282" s="512"/>
      <c r="AG282" s="512"/>
      <c r="AH282" s="512"/>
      <c r="AI282" s="512"/>
      <c r="AJ282" s="512"/>
      <c r="AK282" s="512"/>
      <c r="AL282" s="512"/>
      <c r="AM282" s="512"/>
      <c r="AN282" s="512"/>
    </row>
    <row r="283" spans="1:40" ht="15.75" customHeight="1">
      <c r="A283" s="512"/>
      <c r="B283" s="582"/>
      <c r="C283" s="512"/>
      <c r="D283" s="512"/>
      <c r="E283" s="512"/>
      <c r="F283" s="512"/>
      <c r="G283" s="512"/>
      <c r="H283" s="512"/>
      <c r="I283" s="512"/>
      <c r="J283" s="512"/>
      <c r="K283" s="512"/>
      <c r="L283" s="512"/>
      <c r="M283" s="512"/>
      <c r="N283" s="512"/>
      <c r="O283" s="512"/>
      <c r="P283" s="512"/>
      <c r="Q283" s="512"/>
      <c r="R283" s="512"/>
      <c r="S283" s="512"/>
      <c r="T283" s="512"/>
      <c r="U283" s="512"/>
      <c r="V283" s="512"/>
      <c r="W283" s="512"/>
      <c r="X283" s="512"/>
      <c r="Y283" s="512"/>
      <c r="Z283" s="512"/>
      <c r="AA283" s="512"/>
      <c r="AB283" s="512"/>
      <c r="AC283" s="512"/>
      <c r="AD283" s="512"/>
      <c r="AE283" s="512"/>
      <c r="AF283" s="512"/>
      <c r="AG283" s="512"/>
      <c r="AH283" s="512"/>
      <c r="AI283" s="512"/>
      <c r="AJ283" s="512"/>
      <c r="AK283" s="512"/>
      <c r="AL283" s="512"/>
      <c r="AM283" s="512"/>
      <c r="AN283" s="512"/>
    </row>
    <row r="284" spans="1:40" ht="15.75" customHeight="1">
      <c r="A284" s="512"/>
      <c r="B284" s="582"/>
      <c r="C284" s="512"/>
      <c r="D284" s="512"/>
      <c r="E284" s="512"/>
      <c r="F284" s="512"/>
      <c r="G284" s="512"/>
      <c r="H284" s="512"/>
      <c r="I284" s="512"/>
      <c r="J284" s="512"/>
      <c r="K284" s="512"/>
      <c r="L284" s="512"/>
      <c r="M284" s="512"/>
      <c r="N284" s="512"/>
      <c r="O284" s="512"/>
      <c r="P284" s="512"/>
      <c r="Q284" s="512"/>
      <c r="R284" s="512"/>
      <c r="S284" s="512"/>
      <c r="T284" s="512"/>
      <c r="U284" s="512"/>
      <c r="V284" s="512"/>
      <c r="W284" s="512"/>
      <c r="X284" s="512"/>
      <c r="Y284" s="512"/>
      <c r="Z284" s="512"/>
      <c r="AA284" s="512"/>
      <c r="AB284" s="512"/>
      <c r="AC284" s="512"/>
      <c r="AD284" s="512"/>
      <c r="AE284" s="512"/>
      <c r="AF284" s="512"/>
      <c r="AG284" s="512"/>
      <c r="AH284" s="512"/>
      <c r="AI284" s="512"/>
      <c r="AJ284" s="512"/>
      <c r="AK284" s="512"/>
      <c r="AL284" s="512"/>
      <c r="AM284" s="512"/>
      <c r="AN284" s="512"/>
    </row>
    <row r="285" spans="1:40" ht="15.75" customHeight="1">
      <c r="A285" s="512"/>
      <c r="B285" s="582"/>
      <c r="C285" s="512"/>
      <c r="D285" s="512"/>
      <c r="E285" s="512"/>
      <c r="F285" s="512"/>
      <c r="G285" s="512"/>
      <c r="H285" s="512"/>
      <c r="I285" s="512"/>
      <c r="J285" s="512"/>
      <c r="K285" s="512"/>
      <c r="L285" s="512"/>
      <c r="M285" s="512"/>
      <c r="N285" s="512"/>
      <c r="O285" s="512"/>
      <c r="P285" s="512"/>
      <c r="Q285" s="512"/>
      <c r="R285" s="512"/>
      <c r="S285" s="512"/>
      <c r="T285" s="512"/>
      <c r="U285" s="512"/>
      <c r="V285" s="512"/>
      <c r="W285" s="512"/>
      <c r="X285" s="512"/>
      <c r="Y285" s="512"/>
      <c r="Z285" s="512"/>
      <c r="AA285" s="512"/>
      <c r="AB285" s="512"/>
      <c r="AC285" s="512"/>
      <c r="AD285" s="512"/>
      <c r="AE285" s="512"/>
      <c r="AF285" s="512"/>
      <c r="AG285" s="512"/>
      <c r="AH285" s="512"/>
      <c r="AI285" s="512"/>
      <c r="AJ285" s="512"/>
      <c r="AK285" s="512"/>
      <c r="AL285" s="512"/>
      <c r="AM285" s="512"/>
      <c r="AN285" s="512"/>
    </row>
    <row r="286" spans="1:40" ht="15.75" customHeight="1">
      <c r="A286" s="512"/>
      <c r="B286" s="582"/>
      <c r="C286" s="512"/>
      <c r="D286" s="512"/>
      <c r="E286" s="512"/>
      <c r="F286" s="512"/>
      <c r="G286" s="512"/>
      <c r="H286" s="512"/>
      <c r="I286" s="512"/>
      <c r="J286" s="512"/>
      <c r="K286" s="512"/>
      <c r="L286" s="512"/>
      <c r="M286" s="512"/>
      <c r="N286" s="512"/>
      <c r="O286" s="512"/>
      <c r="P286" s="512"/>
      <c r="Q286" s="512"/>
      <c r="R286" s="512"/>
      <c r="S286" s="512"/>
      <c r="T286" s="512"/>
      <c r="U286" s="512"/>
      <c r="V286" s="512"/>
      <c r="W286" s="512"/>
      <c r="X286" s="512"/>
      <c r="Y286" s="512"/>
      <c r="Z286" s="512"/>
      <c r="AA286" s="512"/>
      <c r="AB286" s="512"/>
      <c r="AC286" s="512"/>
      <c r="AD286" s="512"/>
      <c r="AE286" s="512"/>
      <c r="AF286" s="512"/>
      <c r="AG286" s="512"/>
      <c r="AH286" s="512"/>
      <c r="AI286" s="512"/>
      <c r="AJ286" s="512"/>
      <c r="AK286" s="512"/>
      <c r="AL286" s="512"/>
      <c r="AM286" s="512"/>
      <c r="AN286" s="512"/>
    </row>
    <row r="287" spans="1:40" ht="15.75" customHeight="1">
      <c r="A287" s="512"/>
      <c r="B287" s="582"/>
      <c r="C287" s="512"/>
      <c r="D287" s="512"/>
      <c r="E287" s="512"/>
      <c r="F287" s="512"/>
      <c r="G287" s="512"/>
      <c r="H287" s="512"/>
      <c r="I287" s="512"/>
      <c r="J287" s="512"/>
      <c r="K287" s="512"/>
      <c r="L287" s="512"/>
      <c r="M287" s="512"/>
      <c r="N287" s="512"/>
      <c r="O287" s="512"/>
      <c r="P287" s="512"/>
      <c r="Q287" s="512"/>
      <c r="R287" s="512"/>
      <c r="S287" s="512"/>
      <c r="T287" s="512"/>
      <c r="U287" s="512"/>
      <c r="V287" s="512"/>
      <c r="W287" s="512"/>
      <c r="X287" s="512"/>
      <c r="Y287" s="512"/>
      <c r="Z287" s="512"/>
      <c r="AA287" s="512"/>
      <c r="AB287" s="512"/>
      <c r="AC287" s="512"/>
      <c r="AD287" s="512"/>
      <c r="AE287" s="512"/>
      <c r="AF287" s="512"/>
      <c r="AG287" s="512"/>
      <c r="AH287" s="512"/>
      <c r="AI287" s="512"/>
      <c r="AJ287" s="512"/>
      <c r="AK287" s="512"/>
      <c r="AL287" s="512"/>
      <c r="AM287" s="512"/>
      <c r="AN287" s="512"/>
    </row>
    <row r="288" spans="1:40" ht="15.75" customHeight="1">
      <c r="A288" s="512"/>
      <c r="B288" s="582"/>
      <c r="C288" s="512"/>
      <c r="D288" s="512"/>
      <c r="E288" s="512"/>
      <c r="F288" s="512"/>
      <c r="G288" s="512"/>
      <c r="H288" s="512"/>
      <c r="I288" s="512"/>
      <c r="J288" s="512"/>
      <c r="K288" s="512"/>
      <c r="L288" s="512"/>
      <c r="M288" s="512"/>
      <c r="N288" s="512"/>
      <c r="O288" s="512"/>
      <c r="P288" s="512"/>
      <c r="Q288" s="512"/>
      <c r="R288" s="512"/>
      <c r="S288" s="512"/>
      <c r="T288" s="512"/>
      <c r="U288" s="512"/>
      <c r="V288" s="512"/>
      <c r="W288" s="512"/>
      <c r="X288" s="512"/>
      <c r="Y288" s="512"/>
      <c r="Z288" s="512"/>
      <c r="AA288" s="512"/>
      <c r="AB288" s="512"/>
      <c r="AC288" s="512"/>
      <c r="AD288" s="512"/>
      <c r="AE288" s="512"/>
      <c r="AF288" s="512"/>
      <c r="AG288" s="512"/>
      <c r="AH288" s="512"/>
      <c r="AI288" s="512"/>
      <c r="AJ288" s="512"/>
      <c r="AK288" s="512"/>
      <c r="AL288" s="512"/>
      <c r="AM288" s="512"/>
      <c r="AN288" s="512"/>
    </row>
    <row r="289" spans="1:40" ht="15.75" customHeight="1">
      <c r="A289" s="512"/>
      <c r="B289" s="582"/>
      <c r="C289" s="512"/>
      <c r="D289" s="512"/>
      <c r="E289" s="512"/>
      <c r="F289" s="512"/>
      <c r="G289" s="512"/>
      <c r="H289" s="512"/>
      <c r="I289" s="512"/>
      <c r="J289" s="512"/>
      <c r="K289" s="512"/>
      <c r="L289" s="512"/>
      <c r="M289" s="512"/>
      <c r="N289" s="512"/>
      <c r="O289" s="512"/>
      <c r="P289" s="512"/>
      <c r="Q289" s="512"/>
      <c r="R289" s="512"/>
      <c r="S289" s="512"/>
      <c r="T289" s="512"/>
      <c r="U289" s="512"/>
      <c r="V289" s="512"/>
      <c r="W289" s="512"/>
      <c r="X289" s="512"/>
      <c r="Y289" s="512"/>
      <c r="Z289" s="512"/>
      <c r="AA289" s="512"/>
      <c r="AB289" s="512"/>
      <c r="AC289" s="512"/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</row>
    <row r="290" spans="1:40" ht="15.75" customHeight="1">
      <c r="A290" s="512"/>
      <c r="B290" s="582"/>
      <c r="C290" s="512"/>
      <c r="D290" s="512"/>
      <c r="E290" s="512"/>
      <c r="F290" s="512"/>
      <c r="G290" s="512"/>
      <c r="H290" s="512"/>
      <c r="I290" s="512"/>
      <c r="J290" s="512"/>
      <c r="K290" s="512"/>
      <c r="L290" s="512"/>
      <c r="M290" s="512"/>
      <c r="N290" s="512"/>
      <c r="O290" s="512"/>
      <c r="P290" s="512"/>
      <c r="Q290" s="512"/>
      <c r="R290" s="512"/>
      <c r="S290" s="512"/>
      <c r="T290" s="512"/>
      <c r="U290" s="512"/>
      <c r="V290" s="512"/>
      <c r="W290" s="512"/>
      <c r="X290" s="512"/>
      <c r="Y290" s="512"/>
      <c r="Z290" s="512"/>
      <c r="AA290" s="512"/>
      <c r="AB290" s="512"/>
      <c r="AC290" s="512"/>
      <c r="AD290" s="512"/>
      <c r="AE290" s="512"/>
      <c r="AF290" s="512"/>
      <c r="AG290" s="512"/>
      <c r="AH290" s="512"/>
      <c r="AI290" s="512"/>
      <c r="AJ290" s="512"/>
      <c r="AK290" s="512"/>
      <c r="AL290" s="512"/>
      <c r="AM290" s="512"/>
      <c r="AN290" s="512"/>
    </row>
    <row r="291" spans="1:40" ht="15.75" customHeight="1">
      <c r="A291" s="512"/>
      <c r="B291" s="582"/>
      <c r="C291" s="512"/>
      <c r="D291" s="512"/>
      <c r="E291" s="512"/>
      <c r="F291" s="512"/>
      <c r="G291" s="512"/>
      <c r="H291" s="512"/>
      <c r="I291" s="512"/>
      <c r="J291" s="512"/>
      <c r="K291" s="512"/>
      <c r="L291" s="512"/>
      <c r="M291" s="512"/>
      <c r="N291" s="512"/>
      <c r="O291" s="512"/>
      <c r="P291" s="512"/>
      <c r="Q291" s="512"/>
      <c r="R291" s="512"/>
      <c r="S291" s="512"/>
      <c r="T291" s="512"/>
      <c r="U291" s="512"/>
      <c r="V291" s="512"/>
      <c r="W291" s="512"/>
      <c r="X291" s="512"/>
      <c r="Y291" s="512"/>
      <c r="Z291" s="512"/>
      <c r="AA291" s="512"/>
      <c r="AB291" s="512"/>
      <c r="AC291" s="512"/>
      <c r="AD291" s="512"/>
      <c r="AE291" s="512"/>
      <c r="AF291" s="512"/>
      <c r="AG291" s="512"/>
      <c r="AH291" s="512"/>
      <c r="AI291" s="512"/>
      <c r="AJ291" s="512"/>
      <c r="AK291" s="512"/>
      <c r="AL291" s="512"/>
      <c r="AM291" s="512"/>
      <c r="AN291" s="512"/>
    </row>
    <row r="292" spans="1:40" ht="15.75" customHeight="1">
      <c r="A292" s="512"/>
      <c r="B292" s="582"/>
      <c r="C292" s="512"/>
      <c r="D292" s="512"/>
      <c r="E292" s="512"/>
      <c r="F292" s="512"/>
      <c r="G292" s="512"/>
      <c r="H292" s="512"/>
      <c r="I292" s="512"/>
      <c r="J292" s="512"/>
      <c r="K292" s="512"/>
      <c r="L292" s="512"/>
      <c r="M292" s="512"/>
      <c r="N292" s="512"/>
      <c r="O292" s="512"/>
      <c r="P292" s="512"/>
      <c r="Q292" s="512"/>
      <c r="R292" s="512"/>
      <c r="S292" s="512"/>
      <c r="T292" s="512"/>
      <c r="U292" s="512"/>
      <c r="V292" s="512"/>
      <c r="W292" s="512"/>
      <c r="X292" s="512"/>
      <c r="Y292" s="512"/>
      <c r="Z292" s="512"/>
      <c r="AA292" s="512"/>
      <c r="AB292" s="512"/>
      <c r="AC292" s="512"/>
      <c r="AD292" s="512"/>
      <c r="AE292" s="512"/>
      <c r="AF292" s="512"/>
      <c r="AG292" s="512"/>
      <c r="AH292" s="512"/>
      <c r="AI292" s="512"/>
      <c r="AJ292" s="512"/>
      <c r="AK292" s="512"/>
      <c r="AL292" s="512"/>
      <c r="AM292" s="512"/>
      <c r="AN292" s="512"/>
    </row>
    <row r="293" spans="1:40" ht="15.75" customHeight="1">
      <c r="A293" s="512"/>
      <c r="B293" s="582"/>
      <c r="C293" s="512"/>
      <c r="D293" s="512"/>
      <c r="E293" s="512"/>
      <c r="F293" s="512"/>
      <c r="G293" s="512"/>
      <c r="H293" s="512"/>
      <c r="I293" s="512"/>
      <c r="J293" s="512"/>
      <c r="K293" s="512"/>
      <c r="L293" s="512"/>
      <c r="M293" s="512"/>
      <c r="N293" s="512"/>
      <c r="O293" s="512"/>
      <c r="P293" s="512"/>
      <c r="Q293" s="512"/>
      <c r="R293" s="512"/>
      <c r="S293" s="512"/>
      <c r="T293" s="512"/>
      <c r="U293" s="512"/>
      <c r="V293" s="512"/>
      <c r="W293" s="512"/>
      <c r="X293" s="512"/>
      <c r="Y293" s="512"/>
      <c r="Z293" s="512"/>
      <c r="AA293" s="512"/>
      <c r="AB293" s="512"/>
      <c r="AC293" s="512"/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</row>
    <row r="294" spans="1:40" ht="15.75" customHeight="1">
      <c r="A294" s="512"/>
      <c r="B294" s="582"/>
      <c r="C294" s="512"/>
      <c r="D294" s="512"/>
      <c r="E294" s="512"/>
      <c r="F294" s="512"/>
      <c r="G294" s="512"/>
      <c r="H294" s="512"/>
      <c r="I294" s="512"/>
      <c r="J294" s="512"/>
      <c r="K294" s="512"/>
      <c r="L294" s="512"/>
      <c r="M294" s="512"/>
      <c r="N294" s="512"/>
      <c r="O294" s="512"/>
      <c r="P294" s="512"/>
      <c r="Q294" s="512"/>
      <c r="R294" s="512"/>
      <c r="S294" s="512"/>
      <c r="T294" s="512"/>
      <c r="U294" s="512"/>
      <c r="V294" s="512"/>
      <c r="W294" s="512"/>
      <c r="X294" s="512"/>
      <c r="Y294" s="512"/>
      <c r="Z294" s="512"/>
      <c r="AA294" s="512"/>
      <c r="AB294" s="512"/>
      <c r="AC294" s="512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</row>
    <row r="295" spans="1:40" ht="15.75" customHeight="1">
      <c r="A295" s="512"/>
      <c r="B295" s="582"/>
      <c r="C295" s="512"/>
      <c r="D295" s="512"/>
      <c r="E295" s="512"/>
      <c r="F295" s="512"/>
      <c r="G295" s="512"/>
      <c r="H295" s="512"/>
      <c r="I295" s="512"/>
      <c r="J295" s="512"/>
      <c r="K295" s="512"/>
      <c r="L295" s="512"/>
      <c r="M295" s="512"/>
      <c r="N295" s="512"/>
      <c r="O295" s="512"/>
      <c r="P295" s="512"/>
      <c r="Q295" s="512"/>
      <c r="R295" s="512"/>
      <c r="S295" s="512"/>
      <c r="T295" s="512"/>
      <c r="U295" s="512"/>
      <c r="V295" s="512"/>
      <c r="W295" s="512"/>
      <c r="X295" s="512"/>
      <c r="Y295" s="512"/>
      <c r="Z295" s="512"/>
      <c r="AA295" s="512"/>
      <c r="AB295" s="512"/>
      <c r="AC295" s="512"/>
      <c r="AD295" s="512"/>
      <c r="AE295" s="512"/>
      <c r="AF295" s="512"/>
      <c r="AG295" s="512"/>
      <c r="AH295" s="512"/>
      <c r="AI295" s="512"/>
      <c r="AJ295" s="512"/>
      <c r="AK295" s="512"/>
      <c r="AL295" s="512"/>
      <c r="AM295" s="512"/>
      <c r="AN295" s="512"/>
    </row>
    <row r="296" spans="1:40" ht="15.75" customHeight="1">
      <c r="A296" s="512"/>
      <c r="B296" s="582"/>
      <c r="C296" s="512"/>
      <c r="D296" s="512"/>
      <c r="E296" s="512"/>
      <c r="F296" s="512"/>
      <c r="G296" s="512"/>
      <c r="H296" s="512"/>
      <c r="I296" s="512"/>
      <c r="J296" s="512"/>
      <c r="K296" s="512"/>
      <c r="L296" s="512"/>
      <c r="M296" s="512"/>
      <c r="N296" s="512"/>
      <c r="O296" s="512"/>
      <c r="P296" s="512"/>
      <c r="Q296" s="512"/>
      <c r="R296" s="512"/>
      <c r="S296" s="512"/>
      <c r="T296" s="512"/>
      <c r="U296" s="512"/>
      <c r="V296" s="512"/>
      <c r="W296" s="512"/>
      <c r="X296" s="512"/>
      <c r="Y296" s="512"/>
      <c r="Z296" s="512"/>
      <c r="AA296" s="512"/>
      <c r="AB296" s="512"/>
      <c r="AC296" s="512"/>
      <c r="AD296" s="512"/>
      <c r="AE296" s="512"/>
      <c r="AF296" s="512"/>
      <c r="AG296" s="512"/>
      <c r="AH296" s="512"/>
      <c r="AI296" s="512"/>
      <c r="AJ296" s="512"/>
      <c r="AK296" s="512"/>
      <c r="AL296" s="512"/>
      <c r="AM296" s="512"/>
      <c r="AN296" s="512"/>
    </row>
    <row r="297" spans="1:40" ht="15.75" customHeight="1">
      <c r="A297" s="512"/>
      <c r="B297" s="582"/>
      <c r="C297" s="512"/>
      <c r="D297" s="512"/>
      <c r="E297" s="512"/>
      <c r="F297" s="512"/>
      <c r="G297" s="512"/>
      <c r="H297" s="512"/>
      <c r="I297" s="512"/>
      <c r="J297" s="512"/>
      <c r="K297" s="512"/>
      <c r="L297" s="512"/>
      <c r="M297" s="512"/>
      <c r="N297" s="512"/>
      <c r="O297" s="512"/>
      <c r="P297" s="512"/>
      <c r="Q297" s="512"/>
      <c r="R297" s="512"/>
      <c r="S297" s="512"/>
      <c r="T297" s="512"/>
      <c r="U297" s="512"/>
      <c r="V297" s="512"/>
      <c r="W297" s="512"/>
      <c r="X297" s="512"/>
      <c r="Y297" s="512"/>
      <c r="Z297" s="512"/>
      <c r="AA297" s="512"/>
      <c r="AB297" s="512"/>
      <c r="AC297" s="512"/>
      <c r="AD297" s="512"/>
      <c r="AE297" s="512"/>
      <c r="AF297" s="512"/>
      <c r="AG297" s="512"/>
      <c r="AH297" s="512"/>
      <c r="AI297" s="512"/>
      <c r="AJ297" s="512"/>
      <c r="AK297" s="512"/>
      <c r="AL297" s="512"/>
      <c r="AM297" s="512"/>
      <c r="AN297" s="512"/>
    </row>
    <row r="298" spans="1:40" ht="15.75" customHeight="1">
      <c r="A298" s="512"/>
      <c r="B298" s="582"/>
      <c r="C298" s="512"/>
      <c r="D298" s="512"/>
      <c r="E298" s="512"/>
      <c r="F298" s="512"/>
      <c r="G298" s="512"/>
      <c r="H298" s="512"/>
      <c r="I298" s="512"/>
      <c r="J298" s="512"/>
      <c r="K298" s="512"/>
      <c r="L298" s="512"/>
      <c r="M298" s="512"/>
      <c r="N298" s="512"/>
      <c r="O298" s="512"/>
      <c r="P298" s="512"/>
      <c r="Q298" s="512"/>
      <c r="R298" s="512"/>
      <c r="S298" s="512"/>
      <c r="T298" s="512"/>
      <c r="U298" s="512"/>
      <c r="V298" s="512"/>
      <c r="W298" s="512"/>
      <c r="X298" s="512"/>
      <c r="Y298" s="512"/>
      <c r="Z298" s="512"/>
      <c r="AA298" s="512"/>
      <c r="AB298" s="512"/>
      <c r="AC298" s="512"/>
      <c r="AD298" s="512"/>
      <c r="AE298" s="512"/>
      <c r="AF298" s="512"/>
      <c r="AG298" s="512"/>
      <c r="AH298" s="512"/>
      <c r="AI298" s="512"/>
      <c r="AJ298" s="512"/>
      <c r="AK298" s="512"/>
      <c r="AL298" s="512"/>
      <c r="AM298" s="512"/>
      <c r="AN298" s="512"/>
    </row>
    <row r="299" spans="1:40" ht="15.75" customHeight="1">
      <c r="A299" s="512"/>
      <c r="B299" s="582"/>
      <c r="C299" s="512"/>
      <c r="D299" s="512"/>
      <c r="E299" s="512"/>
      <c r="F299" s="512"/>
      <c r="G299" s="512"/>
      <c r="H299" s="512"/>
      <c r="I299" s="512"/>
      <c r="J299" s="512"/>
      <c r="K299" s="512"/>
      <c r="L299" s="512"/>
      <c r="M299" s="512"/>
      <c r="N299" s="512"/>
      <c r="O299" s="512"/>
      <c r="P299" s="512"/>
      <c r="Q299" s="512"/>
      <c r="R299" s="512"/>
      <c r="S299" s="512"/>
      <c r="T299" s="512"/>
      <c r="U299" s="512"/>
      <c r="V299" s="512"/>
      <c r="W299" s="512"/>
      <c r="X299" s="512"/>
      <c r="Y299" s="512"/>
      <c r="Z299" s="512"/>
      <c r="AA299" s="512"/>
      <c r="AB299" s="512"/>
      <c r="AC299" s="512"/>
      <c r="AD299" s="512"/>
      <c r="AE299" s="512"/>
      <c r="AF299" s="512"/>
      <c r="AG299" s="512"/>
      <c r="AH299" s="512"/>
      <c r="AI299" s="512"/>
      <c r="AJ299" s="512"/>
      <c r="AK299" s="512"/>
      <c r="AL299" s="512"/>
      <c r="AM299" s="512"/>
      <c r="AN299" s="512"/>
    </row>
    <row r="300" spans="1:40" ht="15.75" customHeight="1">
      <c r="A300" s="512"/>
      <c r="B300" s="582"/>
      <c r="C300" s="512"/>
      <c r="D300" s="512"/>
      <c r="E300" s="512"/>
      <c r="F300" s="512"/>
      <c r="G300" s="512"/>
      <c r="H300" s="512"/>
      <c r="I300" s="512"/>
      <c r="J300" s="512"/>
      <c r="K300" s="512"/>
      <c r="L300" s="512"/>
      <c r="M300" s="512"/>
      <c r="N300" s="512"/>
      <c r="O300" s="512"/>
      <c r="P300" s="512"/>
      <c r="Q300" s="512"/>
      <c r="R300" s="512"/>
      <c r="S300" s="512"/>
      <c r="T300" s="512"/>
      <c r="U300" s="512"/>
      <c r="V300" s="512"/>
      <c r="W300" s="512"/>
      <c r="X300" s="512"/>
      <c r="Y300" s="512"/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</row>
    <row r="301" spans="1:40" ht="15.75" customHeight="1">
      <c r="A301" s="512"/>
      <c r="B301" s="582"/>
      <c r="C301" s="512"/>
      <c r="D301" s="512"/>
      <c r="E301" s="512"/>
      <c r="F301" s="512"/>
      <c r="G301" s="512"/>
      <c r="H301" s="512"/>
      <c r="I301" s="512"/>
      <c r="J301" s="512"/>
      <c r="K301" s="512"/>
      <c r="L301" s="512"/>
      <c r="M301" s="512"/>
      <c r="N301" s="512"/>
      <c r="O301" s="512"/>
      <c r="P301" s="512"/>
      <c r="Q301" s="512"/>
      <c r="R301" s="512"/>
      <c r="S301" s="512"/>
      <c r="T301" s="512"/>
      <c r="U301" s="512"/>
      <c r="V301" s="512"/>
      <c r="W301" s="512"/>
      <c r="X301" s="512"/>
      <c r="Y301" s="512"/>
      <c r="Z301" s="512"/>
      <c r="AA301" s="512"/>
      <c r="AB301" s="512"/>
      <c r="AC301" s="512"/>
      <c r="AD301" s="512"/>
      <c r="AE301" s="512"/>
      <c r="AF301" s="512"/>
      <c r="AG301" s="512"/>
      <c r="AH301" s="512"/>
      <c r="AI301" s="512"/>
      <c r="AJ301" s="512"/>
      <c r="AK301" s="512"/>
      <c r="AL301" s="512"/>
      <c r="AM301" s="512"/>
      <c r="AN301" s="512"/>
    </row>
    <row r="302" spans="1:40" ht="15.75" customHeight="1">
      <c r="A302" s="512"/>
      <c r="B302" s="582"/>
      <c r="C302" s="512"/>
      <c r="D302" s="512"/>
      <c r="E302" s="512"/>
      <c r="F302" s="512"/>
      <c r="G302" s="512"/>
      <c r="H302" s="512"/>
      <c r="I302" s="512"/>
      <c r="J302" s="512"/>
      <c r="K302" s="512"/>
      <c r="L302" s="512"/>
      <c r="M302" s="512"/>
      <c r="N302" s="512"/>
      <c r="O302" s="512"/>
      <c r="P302" s="512"/>
      <c r="Q302" s="512"/>
      <c r="R302" s="512"/>
      <c r="S302" s="512"/>
      <c r="T302" s="512"/>
      <c r="U302" s="512"/>
      <c r="V302" s="512"/>
      <c r="W302" s="512"/>
      <c r="X302" s="512"/>
      <c r="Y302" s="512"/>
      <c r="Z302" s="512"/>
      <c r="AA302" s="512"/>
      <c r="AB302" s="512"/>
      <c r="AC302" s="512"/>
      <c r="AD302" s="512"/>
      <c r="AE302" s="512"/>
      <c r="AF302" s="512"/>
      <c r="AG302" s="512"/>
      <c r="AH302" s="512"/>
      <c r="AI302" s="512"/>
      <c r="AJ302" s="512"/>
      <c r="AK302" s="512"/>
      <c r="AL302" s="512"/>
      <c r="AM302" s="512"/>
      <c r="AN302" s="512"/>
    </row>
    <row r="303" spans="1:40" ht="15.75" customHeight="1">
      <c r="A303" s="512"/>
      <c r="B303" s="582"/>
      <c r="C303" s="512"/>
      <c r="D303" s="512"/>
      <c r="E303" s="512"/>
      <c r="F303" s="512"/>
      <c r="G303" s="512"/>
      <c r="H303" s="512"/>
      <c r="I303" s="512"/>
      <c r="J303" s="512"/>
      <c r="K303" s="512"/>
      <c r="L303" s="512"/>
      <c r="M303" s="512"/>
      <c r="N303" s="512"/>
      <c r="O303" s="512"/>
      <c r="P303" s="512"/>
      <c r="Q303" s="512"/>
      <c r="R303" s="512"/>
      <c r="S303" s="512"/>
      <c r="T303" s="512"/>
      <c r="U303" s="512"/>
      <c r="V303" s="512"/>
      <c r="W303" s="512"/>
      <c r="X303" s="512"/>
      <c r="Y303" s="512"/>
      <c r="Z303" s="512"/>
      <c r="AA303" s="512"/>
      <c r="AB303" s="512"/>
      <c r="AC303" s="512"/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</row>
    <row r="304" spans="1:40" ht="15.75" customHeight="1">
      <c r="A304" s="512"/>
      <c r="B304" s="58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/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</row>
    <row r="305" spans="1:40" ht="15.75" customHeight="1">
      <c r="A305" s="512"/>
      <c r="B305" s="582"/>
      <c r="C305" s="512"/>
      <c r="D305" s="512"/>
      <c r="E305" s="512"/>
      <c r="F305" s="512"/>
      <c r="G305" s="512"/>
      <c r="H305" s="512"/>
      <c r="I305" s="512"/>
      <c r="J305" s="512"/>
      <c r="K305" s="512"/>
      <c r="L305" s="512"/>
      <c r="M305" s="512"/>
      <c r="N305" s="512"/>
      <c r="O305" s="512"/>
      <c r="P305" s="512"/>
      <c r="Q305" s="512"/>
      <c r="R305" s="512"/>
      <c r="S305" s="512"/>
      <c r="T305" s="512"/>
      <c r="U305" s="512"/>
      <c r="V305" s="512"/>
      <c r="W305" s="512"/>
      <c r="X305" s="512"/>
      <c r="Y305" s="512"/>
      <c r="Z305" s="512"/>
      <c r="AA305" s="512"/>
      <c r="AB305" s="512"/>
      <c r="AC305" s="512"/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</row>
    <row r="306" spans="1:40" ht="15.75" customHeight="1">
      <c r="A306" s="512"/>
      <c r="B306" s="582"/>
      <c r="C306" s="512"/>
      <c r="D306" s="512"/>
      <c r="E306" s="512"/>
      <c r="F306" s="512"/>
      <c r="G306" s="512"/>
      <c r="H306" s="512"/>
      <c r="I306" s="512"/>
      <c r="J306" s="512"/>
      <c r="K306" s="512"/>
      <c r="L306" s="512"/>
      <c r="M306" s="512"/>
      <c r="N306" s="512"/>
      <c r="O306" s="512"/>
      <c r="P306" s="512"/>
      <c r="Q306" s="512"/>
      <c r="R306" s="512"/>
      <c r="S306" s="512"/>
      <c r="T306" s="512"/>
      <c r="U306" s="512"/>
      <c r="V306" s="512"/>
      <c r="W306" s="512"/>
      <c r="X306" s="512"/>
      <c r="Y306" s="512"/>
      <c r="Z306" s="512"/>
      <c r="AA306" s="512"/>
      <c r="AB306" s="512"/>
      <c r="AC306" s="512"/>
      <c r="AD306" s="512"/>
      <c r="AE306" s="512"/>
      <c r="AF306" s="512"/>
      <c r="AG306" s="512"/>
      <c r="AH306" s="512"/>
      <c r="AI306" s="512"/>
      <c r="AJ306" s="512"/>
      <c r="AK306" s="512"/>
      <c r="AL306" s="512"/>
      <c r="AM306" s="512"/>
      <c r="AN306" s="512"/>
    </row>
    <row r="307" spans="1:40" ht="15.75" customHeight="1">
      <c r="A307" s="512"/>
      <c r="B307" s="582"/>
      <c r="C307" s="512"/>
      <c r="D307" s="512"/>
      <c r="E307" s="512"/>
      <c r="F307" s="512"/>
      <c r="G307" s="512"/>
      <c r="H307" s="512"/>
      <c r="I307" s="512"/>
      <c r="J307" s="512"/>
      <c r="K307" s="512"/>
      <c r="L307" s="512"/>
      <c r="M307" s="512"/>
      <c r="N307" s="512"/>
      <c r="O307" s="512"/>
      <c r="P307" s="512"/>
      <c r="Q307" s="512"/>
      <c r="R307" s="512"/>
      <c r="S307" s="512"/>
      <c r="T307" s="512"/>
      <c r="U307" s="512"/>
      <c r="V307" s="512"/>
      <c r="W307" s="512"/>
      <c r="X307" s="512"/>
      <c r="Y307" s="512"/>
      <c r="Z307" s="512"/>
      <c r="AA307" s="512"/>
      <c r="AB307" s="512"/>
      <c r="AC307" s="512"/>
      <c r="AD307" s="512"/>
      <c r="AE307" s="512"/>
      <c r="AF307" s="512"/>
      <c r="AG307" s="512"/>
      <c r="AH307" s="512"/>
      <c r="AI307" s="512"/>
      <c r="AJ307" s="512"/>
      <c r="AK307" s="512"/>
      <c r="AL307" s="512"/>
      <c r="AM307" s="512"/>
      <c r="AN307" s="512"/>
    </row>
    <row r="308" spans="1:40" ht="15.75" customHeight="1">
      <c r="A308" s="512"/>
      <c r="B308" s="582"/>
      <c r="C308" s="512"/>
      <c r="D308" s="512"/>
      <c r="E308" s="512"/>
      <c r="F308" s="512"/>
      <c r="G308" s="512"/>
      <c r="H308" s="512"/>
      <c r="I308" s="512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/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</row>
    <row r="309" spans="1:40" ht="15.75" customHeight="1">
      <c r="A309" s="512"/>
      <c r="B309" s="582"/>
      <c r="C309" s="512"/>
      <c r="D309" s="512"/>
      <c r="E309" s="512"/>
      <c r="F309" s="512"/>
      <c r="G309" s="512"/>
      <c r="H309" s="512"/>
      <c r="I309" s="512"/>
      <c r="J309" s="512"/>
      <c r="K309" s="512"/>
      <c r="L309" s="512"/>
      <c r="M309" s="512"/>
      <c r="N309" s="512"/>
      <c r="O309" s="512"/>
      <c r="P309" s="512"/>
      <c r="Q309" s="512"/>
      <c r="R309" s="512"/>
      <c r="S309" s="512"/>
      <c r="T309" s="512"/>
      <c r="U309" s="512"/>
      <c r="V309" s="512"/>
      <c r="W309" s="512"/>
      <c r="X309" s="512"/>
      <c r="Y309" s="512"/>
      <c r="Z309" s="512"/>
      <c r="AA309" s="512"/>
      <c r="AB309" s="512"/>
      <c r="AC309" s="512"/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</row>
    <row r="310" spans="1:40" ht="15.75" customHeight="1">
      <c r="A310" s="512"/>
      <c r="B310" s="582"/>
      <c r="C310" s="512"/>
      <c r="D310" s="512"/>
      <c r="E310" s="512"/>
      <c r="F310" s="512"/>
      <c r="G310" s="512"/>
      <c r="H310" s="512"/>
      <c r="I310" s="512"/>
      <c r="J310" s="512"/>
      <c r="K310" s="512"/>
      <c r="L310" s="512"/>
      <c r="M310" s="512"/>
      <c r="N310" s="512"/>
      <c r="O310" s="512"/>
      <c r="P310" s="512"/>
      <c r="Q310" s="512"/>
      <c r="R310" s="512"/>
      <c r="S310" s="512"/>
      <c r="T310" s="512"/>
      <c r="U310" s="512"/>
      <c r="V310" s="512"/>
      <c r="W310" s="512"/>
      <c r="X310" s="512"/>
      <c r="Y310" s="512"/>
      <c r="Z310" s="512"/>
      <c r="AA310" s="512"/>
      <c r="AB310" s="512"/>
      <c r="AC310" s="512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</row>
    <row r="311" spans="1:40" ht="15.75" customHeight="1">
      <c r="A311" s="512"/>
      <c r="B311" s="582"/>
      <c r="C311" s="512"/>
      <c r="D311" s="512"/>
      <c r="E311" s="512"/>
      <c r="F311" s="512"/>
      <c r="G311" s="512"/>
      <c r="H311" s="512"/>
      <c r="I311" s="512"/>
      <c r="J311" s="512"/>
      <c r="K311" s="512"/>
      <c r="L311" s="512"/>
      <c r="M311" s="512"/>
      <c r="N311" s="512"/>
      <c r="O311" s="512"/>
      <c r="P311" s="512"/>
      <c r="Q311" s="512"/>
      <c r="R311" s="512"/>
      <c r="S311" s="512"/>
      <c r="T311" s="512"/>
      <c r="U311" s="512"/>
      <c r="V311" s="512"/>
      <c r="W311" s="512"/>
      <c r="X311" s="512"/>
      <c r="Y311" s="512"/>
      <c r="Z311" s="512"/>
      <c r="AA311" s="512"/>
      <c r="AB311" s="512"/>
      <c r="AC311" s="512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</row>
    <row r="312" spans="1:40" ht="15.75" customHeight="1">
      <c r="A312" s="512"/>
      <c r="B312" s="582"/>
      <c r="C312" s="512"/>
      <c r="D312" s="512"/>
      <c r="E312" s="512"/>
      <c r="F312" s="512"/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/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</row>
    <row r="313" spans="1:40" ht="15.75" customHeight="1">
      <c r="A313" s="512"/>
      <c r="B313" s="582"/>
      <c r="C313" s="512"/>
      <c r="D313" s="512"/>
      <c r="E313" s="512"/>
      <c r="F313" s="512"/>
      <c r="G313" s="512"/>
      <c r="H313" s="512"/>
      <c r="I313" s="512"/>
      <c r="J313" s="512"/>
      <c r="K313" s="512"/>
      <c r="L313" s="512"/>
      <c r="M313" s="512"/>
      <c r="N313" s="512"/>
      <c r="O313" s="512"/>
      <c r="P313" s="512"/>
      <c r="Q313" s="512"/>
      <c r="R313" s="512"/>
      <c r="S313" s="512"/>
      <c r="T313" s="512"/>
      <c r="U313" s="512"/>
      <c r="V313" s="512"/>
      <c r="W313" s="512"/>
      <c r="X313" s="512"/>
      <c r="Y313" s="512"/>
      <c r="Z313" s="512"/>
      <c r="AA313" s="512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</row>
    <row r="314" spans="1:40" ht="15.75" customHeight="1">
      <c r="A314" s="512"/>
      <c r="B314" s="58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12"/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</row>
    <row r="315" spans="1:40" ht="15.75" customHeight="1">
      <c r="A315" s="512"/>
      <c r="B315" s="582"/>
      <c r="C315" s="512"/>
      <c r="D315" s="512"/>
      <c r="E315" s="512"/>
      <c r="F315" s="512"/>
      <c r="G315" s="512"/>
      <c r="H315" s="512"/>
      <c r="I315" s="512"/>
      <c r="J315" s="512"/>
      <c r="K315" s="512"/>
      <c r="L315" s="512"/>
      <c r="M315" s="512"/>
      <c r="N315" s="512"/>
      <c r="O315" s="512"/>
      <c r="P315" s="512"/>
      <c r="Q315" s="512"/>
      <c r="R315" s="512"/>
      <c r="S315" s="512"/>
      <c r="T315" s="512"/>
      <c r="U315" s="512"/>
      <c r="V315" s="512"/>
      <c r="W315" s="512"/>
      <c r="X315" s="512"/>
      <c r="Y315" s="512"/>
      <c r="Z315" s="512"/>
      <c r="AA315" s="512"/>
      <c r="AB315" s="512"/>
      <c r="AC315" s="512"/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</row>
    <row r="316" spans="1:40" ht="15.75" customHeight="1">
      <c r="A316" s="512"/>
      <c r="B316" s="582"/>
      <c r="C316" s="512"/>
      <c r="D316" s="512"/>
      <c r="E316" s="512"/>
      <c r="F316" s="512"/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/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</row>
    <row r="317" spans="1:40" ht="15.75" customHeight="1">
      <c r="A317" s="512"/>
      <c r="B317" s="582"/>
      <c r="C317" s="512"/>
      <c r="D317" s="512"/>
      <c r="E317" s="512"/>
      <c r="F317" s="512"/>
      <c r="G317" s="512"/>
      <c r="H317" s="512"/>
      <c r="I317" s="512"/>
      <c r="J317" s="512"/>
      <c r="K317" s="512"/>
      <c r="L317" s="512"/>
      <c r="M317" s="512"/>
      <c r="N317" s="512"/>
      <c r="O317" s="512"/>
      <c r="P317" s="512"/>
      <c r="Q317" s="512"/>
      <c r="R317" s="512"/>
      <c r="S317" s="512"/>
      <c r="T317" s="512"/>
      <c r="U317" s="512"/>
      <c r="V317" s="512"/>
      <c r="W317" s="512"/>
      <c r="X317" s="512"/>
      <c r="Y317" s="512"/>
      <c r="Z317" s="512"/>
      <c r="AA317" s="512"/>
      <c r="AB317" s="512"/>
      <c r="AC317" s="512"/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</row>
    <row r="318" spans="1:40" ht="15.75" customHeight="1">
      <c r="A318" s="512"/>
      <c r="B318" s="582"/>
      <c r="C318" s="512"/>
      <c r="D318" s="512"/>
      <c r="E318" s="512"/>
      <c r="F318" s="512"/>
      <c r="G318" s="512"/>
      <c r="H318" s="512"/>
      <c r="I318" s="512"/>
      <c r="J318" s="512"/>
      <c r="K318" s="512"/>
      <c r="L318" s="512"/>
      <c r="M318" s="512"/>
      <c r="N318" s="512"/>
      <c r="O318" s="512"/>
      <c r="P318" s="512"/>
      <c r="Q318" s="512"/>
      <c r="R318" s="512"/>
      <c r="S318" s="512"/>
      <c r="T318" s="512"/>
      <c r="U318" s="512"/>
      <c r="V318" s="512"/>
      <c r="W318" s="512"/>
      <c r="X318" s="512"/>
      <c r="Y318" s="512"/>
      <c r="Z318" s="512"/>
      <c r="AA318" s="512"/>
      <c r="AB318" s="512"/>
      <c r="AC318" s="512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</row>
    <row r="319" spans="1:40" ht="15.75" customHeight="1">
      <c r="A319" s="512"/>
      <c r="B319" s="582"/>
      <c r="C319" s="512"/>
      <c r="D319" s="512"/>
      <c r="E319" s="512"/>
      <c r="F319" s="512"/>
      <c r="G319" s="512"/>
      <c r="H319" s="512"/>
      <c r="I319" s="512"/>
      <c r="J319" s="512"/>
      <c r="K319" s="512"/>
      <c r="L319" s="512"/>
      <c r="M319" s="512"/>
      <c r="N319" s="512"/>
      <c r="O319" s="512"/>
      <c r="P319" s="512"/>
      <c r="Q319" s="512"/>
      <c r="R319" s="512"/>
      <c r="S319" s="512"/>
      <c r="T319" s="512"/>
      <c r="U319" s="512"/>
      <c r="V319" s="512"/>
      <c r="W319" s="512"/>
      <c r="X319" s="512"/>
      <c r="Y319" s="512"/>
      <c r="Z319" s="512"/>
      <c r="AA319" s="512"/>
      <c r="AB319" s="512"/>
      <c r="AC319" s="512"/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</row>
    <row r="320" spans="1:40" ht="15.75" customHeight="1">
      <c r="A320" s="512"/>
      <c r="B320" s="582"/>
      <c r="C320" s="512"/>
      <c r="D320" s="512"/>
      <c r="E320" s="512"/>
      <c r="F320" s="512"/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/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</row>
    <row r="321" spans="1:40" ht="15.75" customHeight="1">
      <c r="A321" s="512"/>
      <c r="B321" s="582"/>
      <c r="C321" s="512"/>
      <c r="D321" s="512"/>
      <c r="E321" s="512"/>
      <c r="F321" s="512"/>
      <c r="G321" s="512"/>
      <c r="H321" s="512"/>
      <c r="I321" s="512"/>
      <c r="J321" s="512"/>
      <c r="K321" s="512"/>
      <c r="L321" s="512"/>
      <c r="M321" s="512"/>
      <c r="N321" s="512"/>
      <c r="O321" s="512"/>
      <c r="P321" s="512"/>
      <c r="Q321" s="512"/>
      <c r="R321" s="512"/>
      <c r="S321" s="512"/>
      <c r="T321" s="512"/>
      <c r="U321" s="512"/>
      <c r="V321" s="512"/>
      <c r="W321" s="512"/>
      <c r="X321" s="512"/>
      <c r="Y321" s="512"/>
      <c r="Z321" s="512"/>
      <c r="AA321" s="512"/>
      <c r="AB321" s="512"/>
      <c r="AC321" s="512"/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</row>
    <row r="322" spans="1:40" ht="15.75" customHeight="1">
      <c r="A322" s="512"/>
      <c r="B322" s="582"/>
      <c r="C322" s="512"/>
      <c r="D322" s="512"/>
      <c r="E322" s="512"/>
      <c r="F322" s="512"/>
      <c r="G322" s="512"/>
      <c r="H322" s="512"/>
      <c r="I322" s="512"/>
      <c r="J322" s="512"/>
      <c r="K322" s="512"/>
      <c r="L322" s="512"/>
      <c r="M322" s="512"/>
      <c r="N322" s="512"/>
      <c r="O322" s="512"/>
      <c r="P322" s="512"/>
      <c r="Q322" s="512"/>
      <c r="R322" s="512"/>
      <c r="S322" s="512"/>
      <c r="T322" s="512"/>
      <c r="U322" s="512"/>
      <c r="V322" s="512"/>
      <c r="W322" s="512"/>
      <c r="X322" s="512"/>
      <c r="Y322" s="512"/>
      <c r="Z322" s="512"/>
      <c r="AA322" s="512"/>
      <c r="AB322" s="512"/>
      <c r="AC322" s="512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</row>
    <row r="323" spans="1:40" ht="15.75" customHeight="1">
      <c r="A323" s="512"/>
      <c r="B323" s="582"/>
      <c r="C323" s="512"/>
      <c r="D323" s="512"/>
      <c r="E323" s="512"/>
      <c r="F323" s="512"/>
      <c r="G323" s="512"/>
      <c r="H323" s="512"/>
      <c r="I323" s="512"/>
      <c r="J323" s="512"/>
      <c r="K323" s="512"/>
      <c r="L323" s="512"/>
      <c r="M323" s="512"/>
      <c r="N323" s="512"/>
      <c r="O323" s="512"/>
      <c r="P323" s="512"/>
      <c r="Q323" s="512"/>
      <c r="R323" s="512"/>
      <c r="S323" s="512"/>
      <c r="T323" s="512"/>
      <c r="U323" s="512"/>
      <c r="V323" s="512"/>
      <c r="W323" s="512"/>
      <c r="X323" s="512"/>
      <c r="Y323" s="512"/>
      <c r="Z323" s="512"/>
      <c r="AA323" s="512"/>
      <c r="AB323" s="512"/>
      <c r="AC323" s="512"/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</row>
    <row r="324" spans="1:40" ht="15.75" customHeight="1">
      <c r="A324" s="512"/>
      <c r="B324" s="582"/>
      <c r="C324" s="512"/>
      <c r="D324" s="512"/>
      <c r="E324" s="512"/>
      <c r="F324" s="512"/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/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</row>
    <row r="325" spans="1:40" ht="15.75" customHeight="1">
      <c r="A325" s="512"/>
      <c r="B325" s="582"/>
      <c r="C325" s="512"/>
      <c r="D325" s="512"/>
      <c r="E325" s="512"/>
      <c r="F325" s="512"/>
      <c r="G325" s="512"/>
      <c r="H325" s="512"/>
      <c r="I325" s="512"/>
      <c r="J325" s="512"/>
      <c r="K325" s="512"/>
      <c r="L325" s="512"/>
      <c r="M325" s="512"/>
      <c r="N325" s="512"/>
      <c r="O325" s="512"/>
      <c r="P325" s="512"/>
      <c r="Q325" s="512"/>
      <c r="R325" s="512"/>
      <c r="S325" s="512"/>
      <c r="T325" s="512"/>
      <c r="U325" s="512"/>
      <c r="V325" s="512"/>
      <c r="W325" s="512"/>
      <c r="X325" s="512"/>
      <c r="Y325" s="512"/>
      <c r="Z325" s="512"/>
      <c r="AA325" s="512"/>
      <c r="AB325" s="512"/>
      <c r="AC325" s="512"/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</row>
    <row r="326" spans="1:40" ht="15.75" customHeight="1">
      <c r="A326" s="512"/>
      <c r="B326" s="582"/>
      <c r="C326" s="512"/>
      <c r="D326" s="512"/>
      <c r="E326" s="512"/>
      <c r="F326" s="512"/>
      <c r="G326" s="512"/>
      <c r="H326" s="512"/>
      <c r="I326" s="512"/>
      <c r="J326" s="512"/>
      <c r="K326" s="512"/>
      <c r="L326" s="512"/>
      <c r="M326" s="512"/>
      <c r="N326" s="512"/>
      <c r="O326" s="512"/>
      <c r="P326" s="512"/>
      <c r="Q326" s="512"/>
      <c r="R326" s="512"/>
      <c r="S326" s="512"/>
      <c r="T326" s="512"/>
      <c r="U326" s="512"/>
      <c r="V326" s="512"/>
      <c r="W326" s="512"/>
      <c r="X326" s="512"/>
      <c r="Y326" s="512"/>
      <c r="Z326" s="512"/>
      <c r="AA326" s="512"/>
      <c r="AB326" s="512"/>
      <c r="AC326" s="512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</row>
    <row r="327" spans="1:40" ht="15.75" customHeight="1">
      <c r="A327" s="512"/>
      <c r="B327" s="582"/>
      <c r="C327" s="512"/>
      <c r="D327" s="512"/>
      <c r="E327" s="512"/>
      <c r="F327" s="512"/>
      <c r="G327" s="512"/>
      <c r="H327" s="512"/>
      <c r="I327" s="512"/>
      <c r="J327" s="512"/>
      <c r="K327" s="512"/>
      <c r="L327" s="512"/>
      <c r="M327" s="512"/>
      <c r="N327" s="512"/>
      <c r="O327" s="512"/>
      <c r="P327" s="512"/>
      <c r="Q327" s="512"/>
      <c r="R327" s="512"/>
      <c r="S327" s="512"/>
      <c r="T327" s="512"/>
      <c r="U327" s="512"/>
      <c r="V327" s="512"/>
      <c r="W327" s="512"/>
      <c r="X327" s="512"/>
      <c r="Y327" s="512"/>
      <c r="Z327" s="512"/>
      <c r="AA327" s="512"/>
      <c r="AB327" s="512"/>
      <c r="AC327" s="512"/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</row>
    <row r="328" spans="1:40" ht="15.75" customHeight="1">
      <c r="A328" s="512"/>
      <c r="B328" s="582"/>
      <c r="C328" s="512"/>
      <c r="D328" s="512"/>
      <c r="E328" s="512"/>
      <c r="F328" s="512"/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/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</row>
    <row r="329" spans="1:40" ht="15.75" customHeight="1">
      <c r="A329" s="512"/>
      <c r="B329" s="582"/>
      <c r="C329" s="512"/>
      <c r="D329" s="512"/>
      <c r="E329" s="512"/>
      <c r="F329" s="512"/>
      <c r="G329" s="512"/>
      <c r="H329" s="512"/>
      <c r="I329" s="512"/>
      <c r="J329" s="512"/>
      <c r="K329" s="512"/>
      <c r="L329" s="512"/>
      <c r="M329" s="512"/>
      <c r="N329" s="512"/>
      <c r="O329" s="512"/>
      <c r="P329" s="512"/>
      <c r="Q329" s="512"/>
      <c r="R329" s="512"/>
      <c r="S329" s="512"/>
      <c r="T329" s="512"/>
      <c r="U329" s="512"/>
      <c r="V329" s="512"/>
      <c r="W329" s="512"/>
      <c r="X329" s="512"/>
      <c r="Y329" s="512"/>
      <c r="Z329" s="512"/>
      <c r="AA329" s="512"/>
      <c r="AB329" s="512"/>
      <c r="AC329" s="512"/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</row>
    <row r="330" spans="1:40" ht="15.75" customHeight="1">
      <c r="A330" s="512"/>
      <c r="B330" s="582"/>
      <c r="C330" s="512"/>
      <c r="D330" s="512"/>
      <c r="E330" s="512"/>
      <c r="F330" s="512"/>
      <c r="G330" s="512"/>
      <c r="H330" s="512"/>
      <c r="I330" s="512"/>
      <c r="J330" s="512"/>
      <c r="K330" s="512"/>
      <c r="L330" s="512"/>
      <c r="M330" s="512"/>
      <c r="N330" s="512"/>
      <c r="O330" s="512"/>
      <c r="P330" s="512"/>
      <c r="Q330" s="512"/>
      <c r="R330" s="512"/>
      <c r="S330" s="512"/>
      <c r="T330" s="512"/>
      <c r="U330" s="512"/>
      <c r="V330" s="512"/>
      <c r="W330" s="512"/>
      <c r="X330" s="512"/>
      <c r="Y330" s="512"/>
      <c r="Z330" s="512"/>
      <c r="AA330" s="512"/>
      <c r="AB330" s="512"/>
      <c r="AC330" s="512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</row>
    <row r="331" spans="1:40" ht="15.75" customHeight="1">
      <c r="A331" s="512"/>
      <c r="B331" s="582"/>
      <c r="C331" s="512"/>
      <c r="D331" s="512"/>
      <c r="E331" s="512"/>
      <c r="F331" s="512"/>
      <c r="G331" s="512"/>
      <c r="H331" s="512"/>
      <c r="I331" s="512"/>
      <c r="J331" s="512"/>
      <c r="K331" s="512"/>
      <c r="L331" s="512"/>
      <c r="M331" s="512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X331" s="512"/>
      <c r="Y331" s="512"/>
      <c r="Z331" s="512"/>
      <c r="AA331" s="512"/>
      <c r="AB331" s="512"/>
      <c r="AC331" s="512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</row>
    <row r="332" spans="1:40" ht="15.75" customHeight="1">
      <c r="A332" s="512"/>
      <c r="B332" s="582"/>
      <c r="C332" s="512"/>
      <c r="D332" s="512"/>
      <c r="E332" s="512"/>
      <c r="F332" s="512"/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/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</row>
    <row r="333" spans="1:40" ht="15.75" customHeight="1">
      <c r="A333" s="512"/>
      <c r="B333" s="582"/>
      <c r="C333" s="512"/>
      <c r="D333" s="512"/>
      <c r="E333" s="512"/>
      <c r="F333" s="512"/>
      <c r="G333" s="512"/>
      <c r="H333" s="512"/>
      <c r="I333" s="512"/>
      <c r="J333" s="512"/>
      <c r="K333" s="512"/>
      <c r="L333" s="512"/>
      <c r="M333" s="512"/>
      <c r="N333" s="512"/>
      <c r="O333" s="512"/>
      <c r="P333" s="512"/>
      <c r="Q333" s="512"/>
      <c r="R333" s="512"/>
      <c r="S333" s="512"/>
      <c r="T333" s="512"/>
      <c r="U333" s="512"/>
      <c r="V333" s="512"/>
      <c r="W333" s="512"/>
      <c r="X333" s="512"/>
      <c r="Y333" s="512"/>
      <c r="Z333" s="512"/>
      <c r="AA333" s="512"/>
      <c r="AB333" s="512"/>
      <c r="AC333" s="512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</row>
    <row r="334" spans="1:40" ht="15.75" customHeight="1">
      <c r="A334" s="512"/>
      <c r="B334" s="582"/>
      <c r="C334" s="512"/>
      <c r="D334" s="512"/>
      <c r="E334" s="512"/>
      <c r="F334" s="512"/>
      <c r="G334" s="512"/>
      <c r="H334" s="512"/>
      <c r="I334" s="512"/>
      <c r="J334" s="512"/>
      <c r="K334" s="512"/>
      <c r="L334" s="512"/>
      <c r="M334" s="512"/>
      <c r="N334" s="512"/>
      <c r="O334" s="512"/>
      <c r="P334" s="512"/>
      <c r="Q334" s="512"/>
      <c r="R334" s="512"/>
      <c r="S334" s="512"/>
      <c r="T334" s="512"/>
      <c r="U334" s="512"/>
      <c r="V334" s="512"/>
      <c r="W334" s="512"/>
      <c r="X334" s="512"/>
      <c r="Y334" s="512"/>
      <c r="Z334" s="512"/>
      <c r="AA334" s="512"/>
      <c r="AB334" s="512"/>
      <c r="AC334" s="512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</row>
    <row r="335" spans="1:40" ht="15.75" customHeight="1">
      <c r="A335" s="512"/>
      <c r="B335" s="582"/>
      <c r="C335" s="512"/>
      <c r="D335" s="512"/>
      <c r="E335" s="512"/>
      <c r="F335" s="512"/>
      <c r="G335" s="512"/>
      <c r="H335" s="512"/>
      <c r="I335" s="512"/>
      <c r="J335" s="512"/>
      <c r="K335" s="512"/>
      <c r="L335" s="512"/>
      <c r="M335" s="512"/>
      <c r="N335" s="512"/>
      <c r="O335" s="512"/>
      <c r="P335" s="512"/>
      <c r="Q335" s="512"/>
      <c r="R335" s="512"/>
      <c r="S335" s="512"/>
      <c r="T335" s="512"/>
      <c r="U335" s="512"/>
      <c r="V335" s="512"/>
      <c r="W335" s="512"/>
      <c r="X335" s="512"/>
      <c r="Y335" s="512"/>
      <c r="Z335" s="512"/>
      <c r="AA335" s="512"/>
      <c r="AB335" s="512"/>
      <c r="AC335" s="512"/>
      <c r="AD335" s="512"/>
      <c r="AE335" s="512"/>
      <c r="AF335" s="512"/>
      <c r="AG335" s="512"/>
      <c r="AH335" s="512"/>
      <c r="AI335" s="512"/>
      <c r="AJ335" s="512"/>
      <c r="AK335" s="512"/>
      <c r="AL335" s="512"/>
      <c r="AM335" s="512"/>
      <c r="AN335" s="512"/>
    </row>
    <row r="336" spans="1:40" ht="15.75" customHeight="1">
      <c r="A336" s="512"/>
      <c r="B336" s="582"/>
      <c r="C336" s="512"/>
      <c r="D336" s="512"/>
      <c r="E336" s="512"/>
      <c r="F336" s="512"/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/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</row>
    <row r="337" spans="1:40" ht="15.75" customHeight="1">
      <c r="A337" s="512"/>
      <c r="B337" s="58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12"/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</row>
    <row r="338" spans="1:40" ht="15.75" customHeight="1">
      <c r="A338" s="512"/>
      <c r="B338" s="582"/>
      <c r="C338" s="512"/>
      <c r="D338" s="512"/>
      <c r="E338" s="512"/>
      <c r="F338" s="512"/>
      <c r="G338" s="512"/>
      <c r="H338" s="512"/>
      <c r="I338" s="512"/>
      <c r="J338" s="512"/>
      <c r="K338" s="512"/>
      <c r="L338" s="512"/>
      <c r="M338" s="512"/>
      <c r="N338" s="512"/>
      <c r="O338" s="512"/>
      <c r="P338" s="512"/>
      <c r="Q338" s="512"/>
      <c r="R338" s="512"/>
      <c r="S338" s="512"/>
      <c r="T338" s="512"/>
      <c r="U338" s="512"/>
      <c r="V338" s="512"/>
      <c r="W338" s="512"/>
      <c r="X338" s="512"/>
      <c r="Y338" s="512"/>
      <c r="Z338" s="512"/>
      <c r="AA338" s="512"/>
      <c r="AB338" s="512"/>
      <c r="AC338" s="512"/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</row>
    <row r="339" spans="1:40" ht="15.75" customHeight="1">
      <c r="A339" s="512"/>
      <c r="B339" s="582"/>
      <c r="C339" s="512"/>
      <c r="D339" s="512"/>
      <c r="E339" s="512"/>
      <c r="F339" s="512"/>
      <c r="G339" s="512"/>
      <c r="H339" s="512"/>
      <c r="I339" s="512"/>
      <c r="J339" s="512"/>
      <c r="K339" s="512"/>
      <c r="L339" s="512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/>
      <c r="AD339" s="512"/>
      <c r="AE339" s="512"/>
      <c r="AF339" s="512"/>
      <c r="AG339" s="512"/>
      <c r="AH339" s="512"/>
      <c r="AI339" s="512"/>
      <c r="AJ339" s="512"/>
      <c r="AK339" s="512"/>
      <c r="AL339" s="512"/>
      <c r="AM339" s="512"/>
      <c r="AN339" s="512"/>
    </row>
    <row r="340" spans="1:40" ht="15.75" customHeight="1">
      <c r="A340" s="512"/>
      <c r="B340" s="582"/>
      <c r="C340" s="512"/>
      <c r="D340" s="512"/>
      <c r="E340" s="512"/>
      <c r="F340" s="512"/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/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</row>
    <row r="341" spans="1:40" ht="15.75" customHeight="1">
      <c r="A341" s="512"/>
      <c r="B341" s="582"/>
      <c r="C341" s="512"/>
      <c r="D341" s="512"/>
      <c r="E341" s="512"/>
      <c r="F341" s="512"/>
      <c r="G341" s="512"/>
      <c r="H341" s="512"/>
      <c r="I341" s="512"/>
      <c r="J341" s="512"/>
      <c r="K341" s="512"/>
      <c r="L341" s="512"/>
      <c r="M341" s="512"/>
      <c r="N341" s="512"/>
      <c r="O341" s="512"/>
      <c r="P341" s="512"/>
      <c r="Q341" s="512"/>
      <c r="R341" s="512"/>
      <c r="S341" s="512"/>
      <c r="T341" s="512"/>
      <c r="U341" s="512"/>
      <c r="V341" s="512"/>
      <c r="W341" s="512"/>
      <c r="X341" s="512"/>
      <c r="Y341" s="512"/>
      <c r="Z341" s="512"/>
      <c r="AA341" s="512"/>
      <c r="AB341" s="512"/>
      <c r="AC341" s="512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</row>
    <row r="342" spans="1:40" ht="15.75" customHeight="1">
      <c r="A342" s="512"/>
      <c r="B342" s="582"/>
      <c r="C342" s="512"/>
      <c r="D342" s="512"/>
      <c r="E342" s="512"/>
      <c r="F342" s="512"/>
      <c r="G342" s="512"/>
      <c r="H342" s="512"/>
      <c r="I342" s="512"/>
      <c r="J342" s="512"/>
      <c r="K342" s="512"/>
      <c r="L342" s="512"/>
      <c r="M342" s="512"/>
      <c r="N342" s="512"/>
      <c r="O342" s="512"/>
      <c r="P342" s="512"/>
      <c r="Q342" s="512"/>
      <c r="R342" s="512"/>
      <c r="S342" s="512"/>
      <c r="T342" s="512"/>
      <c r="U342" s="512"/>
      <c r="V342" s="512"/>
      <c r="W342" s="512"/>
      <c r="X342" s="512"/>
      <c r="Y342" s="512"/>
      <c r="Z342" s="512"/>
      <c r="AA342" s="512"/>
      <c r="AB342" s="512"/>
      <c r="AC342" s="512"/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</row>
    <row r="343" spans="1:40" ht="15.75" customHeight="1">
      <c r="A343" s="512"/>
      <c r="B343" s="582"/>
      <c r="C343" s="512"/>
      <c r="D343" s="512"/>
      <c r="E343" s="512"/>
      <c r="F343" s="512"/>
      <c r="G343" s="512"/>
      <c r="H343" s="512"/>
      <c r="I343" s="512"/>
      <c r="J343" s="512"/>
      <c r="K343" s="512"/>
      <c r="L343" s="512"/>
      <c r="M343" s="512"/>
      <c r="N343" s="512"/>
      <c r="O343" s="512"/>
      <c r="P343" s="512"/>
      <c r="Q343" s="512"/>
      <c r="R343" s="512"/>
      <c r="S343" s="512"/>
      <c r="T343" s="512"/>
      <c r="U343" s="512"/>
      <c r="V343" s="512"/>
      <c r="W343" s="512"/>
      <c r="X343" s="512"/>
      <c r="Y343" s="512"/>
      <c r="Z343" s="512"/>
      <c r="AA343" s="512"/>
      <c r="AB343" s="512"/>
      <c r="AC343" s="512"/>
      <c r="AD343" s="512"/>
      <c r="AE343" s="512"/>
      <c r="AF343" s="512"/>
      <c r="AG343" s="512"/>
      <c r="AH343" s="512"/>
      <c r="AI343" s="512"/>
      <c r="AJ343" s="512"/>
      <c r="AK343" s="512"/>
      <c r="AL343" s="512"/>
      <c r="AM343" s="512"/>
      <c r="AN343" s="512"/>
    </row>
    <row r="344" spans="1:40" ht="15.75" customHeight="1">
      <c r="A344" s="512"/>
      <c r="B344" s="582"/>
      <c r="C344" s="512"/>
      <c r="D344" s="512"/>
      <c r="E344" s="512"/>
      <c r="F344" s="512"/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/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</row>
    <row r="345" spans="1:40" ht="15.75" customHeight="1">
      <c r="A345" s="512"/>
      <c r="B345" s="582"/>
      <c r="C345" s="512"/>
      <c r="D345" s="512"/>
      <c r="E345" s="512"/>
      <c r="F345" s="512"/>
      <c r="G345" s="512"/>
      <c r="H345" s="512"/>
      <c r="I345" s="512"/>
      <c r="J345" s="512"/>
      <c r="K345" s="512"/>
      <c r="L345" s="512"/>
      <c r="M345" s="512"/>
      <c r="N345" s="512"/>
      <c r="O345" s="512"/>
      <c r="P345" s="512"/>
      <c r="Q345" s="512"/>
      <c r="R345" s="512"/>
      <c r="S345" s="512"/>
      <c r="T345" s="512"/>
      <c r="U345" s="512"/>
      <c r="V345" s="512"/>
      <c r="W345" s="512"/>
      <c r="X345" s="512"/>
      <c r="Y345" s="512"/>
      <c r="Z345" s="512"/>
      <c r="AA345" s="512"/>
      <c r="AB345" s="512"/>
      <c r="AC345" s="512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</row>
    <row r="346" spans="1:40" ht="15.75" customHeight="1">
      <c r="A346" s="512"/>
      <c r="B346" s="582"/>
      <c r="C346" s="512"/>
      <c r="D346" s="512"/>
      <c r="E346" s="512"/>
      <c r="F346" s="512"/>
      <c r="G346" s="512"/>
      <c r="H346" s="512"/>
      <c r="I346" s="512"/>
      <c r="J346" s="512"/>
      <c r="K346" s="512"/>
      <c r="L346" s="512"/>
      <c r="M346" s="512"/>
      <c r="N346" s="512"/>
      <c r="O346" s="512"/>
      <c r="P346" s="512"/>
      <c r="Q346" s="512"/>
      <c r="R346" s="512"/>
      <c r="S346" s="512"/>
      <c r="T346" s="512"/>
      <c r="U346" s="512"/>
      <c r="V346" s="512"/>
      <c r="W346" s="512"/>
      <c r="X346" s="512"/>
      <c r="Y346" s="512"/>
      <c r="Z346" s="512"/>
      <c r="AA346" s="512"/>
      <c r="AB346" s="512"/>
      <c r="AC346" s="512"/>
      <c r="AD346" s="512"/>
      <c r="AE346" s="512"/>
      <c r="AF346" s="512"/>
      <c r="AG346" s="512"/>
      <c r="AH346" s="512"/>
      <c r="AI346" s="512"/>
      <c r="AJ346" s="512"/>
      <c r="AK346" s="512"/>
      <c r="AL346" s="512"/>
      <c r="AM346" s="512"/>
      <c r="AN346" s="512"/>
    </row>
    <row r="347" spans="1:40" ht="15.75" customHeight="1">
      <c r="A347" s="512"/>
      <c r="B347" s="582"/>
      <c r="C347" s="512"/>
      <c r="D347" s="512"/>
      <c r="E347" s="512"/>
      <c r="F347" s="512"/>
      <c r="G347" s="512"/>
      <c r="H347" s="512"/>
      <c r="I347" s="512"/>
      <c r="J347" s="512"/>
      <c r="K347" s="512"/>
      <c r="L347" s="512"/>
      <c r="M347" s="512"/>
      <c r="N347" s="512"/>
      <c r="O347" s="512"/>
      <c r="P347" s="512"/>
      <c r="Q347" s="512"/>
      <c r="R347" s="512"/>
      <c r="S347" s="512"/>
      <c r="T347" s="512"/>
      <c r="U347" s="512"/>
      <c r="V347" s="512"/>
      <c r="W347" s="512"/>
      <c r="X347" s="512"/>
      <c r="Y347" s="512"/>
      <c r="Z347" s="512"/>
      <c r="AA347" s="512"/>
      <c r="AB347" s="512"/>
      <c r="AC347" s="512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</row>
    <row r="348" spans="1:40" ht="15.75" customHeight="1">
      <c r="A348" s="512"/>
      <c r="B348" s="582"/>
      <c r="C348" s="512"/>
      <c r="D348" s="512"/>
      <c r="E348" s="512"/>
      <c r="F348" s="512"/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/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</row>
    <row r="349" spans="1:40" ht="15.75" customHeight="1">
      <c r="A349" s="512"/>
      <c r="B349" s="582"/>
      <c r="C349" s="512"/>
      <c r="D349" s="512"/>
      <c r="E349" s="512"/>
      <c r="F349" s="512"/>
      <c r="G349" s="512"/>
      <c r="H349" s="512"/>
      <c r="I349" s="512"/>
      <c r="J349" s="512"/>
      <c r="K349" s="512"/>
      <c r="L349" s="512"/>
      <c r="M349" s="512"/>
      <c r="N349" s="512"/>
      <c r="O349" s="512"/>
      <c r="P349" s="512"/>
      <c r="Q349" s="512"/>
      <c r="R349" s="512"/>
      <c r="S349" s="512"/>
      <c r="T349" s="512"/>
      <c r="U349" s="512"/>
      <c r="V349" s="512"/>
      <c r="W349" s="512"/>
      <c r="X349" s="512"/>
      <c r="Y349" s="512"/>
      <c r="Z349" s="512"/>
      <c r="AA349" s="512"/>
      <c r="AB349" s="512"/>
      <c r="AC349" s="512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</row>
    <row r="350" spans="1:40" ht="15.75" customHeight="1">
      <c r="A350" s="512"/>
      <c r="B350" s="582"/>
      <c r="C350" s="512"/>
      <c r="D350" s="512"/>
      <c r="E350" s="512"/>
      <c r="F350" s="512"/>
      <c r="G350" s="512"/>
      <c r="H350" s="512"/>
      <c r="I350" s="512"/>
      <c r="J350" s="512"/>
      <c r="K350" s="512"/>
      <c r="L350" s="512"/>
      <c r="M350" s="512"/>
      <c r="N350" s="512"/>
      <c r="O350" s="512"/>
      <c r="P350" s="512"/>
      <c r="Q350" s="512"/>
      <c r="R350" s="512"/>
      <c r="S350" s="512"/>
      <c r="T350" s="512"/>
      <c r="U350" s="512"/>
      <c r="V350" s="512"/>
      <c r="W350" s="512"/>
      <c r="X350" s="512"/>
      <c r="Y350" s="512"/>
      <c r="Z350" s="512"/>
      <c r="AA350" s="512"/>
      <c r="AB350" s="512"/>
      <c r="AC350" s="512"/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</row>
    <row r="351" spans="1:40" ht="15.75" customHeight="1">
      <c r="A351" s="512"/>
      <c r="B351" s="582"/>
      <c r="C351" s="512"/>
      <c r="D351" s="512"/>
      <c r="E351" s="512"/>
      <c r="F351" s="512"/>
      <c r="G351" s="512"/>
      <c r="H351" s="512"/>
      <c r="I351" s="512"/>
      <c r="J351" s="512"/>
      <c r="K351" s="512"/>
      <c r="L351" s="512"/>
      <c r="M351" s="512"/>
      <c r="N351" s="512"/>
      <c r="O351" s="512"/>
      <c r="P351" s="512"/>
      <c r="Q351" s="512"/>
      <c r="R351" s="512"/>
      <c r="S351" s="512"/>
      <c r="T351" s="512"/>
      <c r="U351" s="512"/>
      <c r="V351" s="512"/>
      <c r="W351" s="512"/>
      <c r="X351" s="512"/>
      <c r="Y351" s="512"/>
      <c r="Z351" s="512"/>
      <c r="AA351" s="512"/>
      <c r="AB351" s="512"/>
      <c r="AC351" s="512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</row>
    <row r="352" spans="1:40" ht="15.75" customHeight="1">
      <c r="A352" s="512"/>
      <c r="B352" s="582"/>
      <c r="C352" s="512"/>
      <c r="D352" s="512"/>
      <c r="E352" s="512"/>
      <c r="F352" s="512"/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/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</row>
    <row r="353" spans="1:40" ht="15.75" customHeight="1">
      <c r="A353" s="512"/>
      <c r="B353" s="582"/>
      <c r="C353" s="512"/>
      <c r="D353" s="512"/>
      <c r="E353" s="512"/>
      <c r="F353" s="512"/>
      <c r="G353" s="512"/>
      <c r="H353" s="512"/>
      <c r="I353" s="512"/>
      <c r="J353" s="512"/>
      <c r="K353" s="512"/>
      <c r="L353" s="512"/>
      <c r="M353" s="512"/>
      <c r="N353" s="512"/>
      <c r="O353" s="512"/>
      <c r="P353" s="512"/>
      <c r="Q353" s="512"/>
      <c r="R353" s="512"/>
      <c r="S353" s="512"/>
      <c r="T353" s="512"/>
      <c r="U353" s="512"/>
      <c r="V353" s="512"/>
      <c r="W353" s="512"/>
      <c r="X353" s="512"/>
      <c r="Y353" s="512"/>
      <c r="Z353" s="512"/>
      <c r="AA353" s="512"/>
      <c r="AB353" s="512"/>
      <c r="AC353" s="512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</row>
    <row r="354" spans="1:40" ht="15.75" customHeight="1">
      <c r="A354" s="512"/>
      <c r="B354" s="582"/>
      <c r="C354" s="512"/>
      <c r="D354" s="512"/>
      <c r="E354" s="512"/>
      <c r="F354" s="512"/>
      <c r="G354" s="512"/>
      <c r="H354" s="512"/>
      <c r="I354" s="512"/>
      <c r="J354" s="512"/>
      <c r="K354" s="512"/>
      <c r="L354" s="512"/>
      <c r="M354" s="512"/>
      <c r="N354" s="512"/>
      <c r="O354" s="512"/>
      <c r="P354" s="512"/>
      <c r="Q354" s="512"/>
      <c r="R354" s="512"/>
      <c r="S354" s="512"/>
      <c r="T354" s="512"/>
      <c r="U354" s="512"/>
      <c r="V354" s="512"/>
      <c r="W354" s="512"/>
      <c r="X354" s="512"/>
      <c r="Y354" s="512"/>
      <c r="Z354" s="512"/>
      <c r="AA354" s="512"/>
      <c r="AB354" s="512"/>
      <c r="AC354" s="512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</row>
    <row r="355" spans="1:40" ht="15.75" customHeight="1">
      <c r="A355" s="512"/>
      <c r="B355" s="582"/>
      <c r="C355" s="512"/>
      <c r="D355" s="512"/>
      <c r="E355" s="512"/>
      <c r="F355" s="512"/>
      <c r="G355" s="512"/>
      <c r="H355" s="512"/>
      <c r="I355" s="512"/>
      <c r="J355" s="512"/>
      <c r="K355" s="512"/>
      <c r="L355" s="512"/>
      <c r="M355" s="512"/>
      <c r="N355" s="512"/>
      <c r="O355" s="512"/>
      <c r="P355" s="512"/>
      <c r="Q355" s="512"/>
      <c r="R355" s="512"/>
      <c r="S355" s="512"/>
      <c r="T355" s="512"/>
      <c r="U355" s="512"/>
      <c r="V355" s="512"/>
      <c r="W355" s="512"/>
      <c r="X355" s="512"/>
      <c r="Y355" s="512"/>
      <c r="Z355" s="512"/>
      <c r="AA355" s="512"/>
      <c r="AB355" s="512"/>
      <c r="AC355" s="512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</row>
    <row r="356" spans="1:40" ht="15.75" customHeight="1">
      <c r="A356" s="512"/>
      <c r="B356" s="582"/>
      <c r="C356" s="512"/>
      <c r="D356" s="512"/>
      <c r="E356" s="512"/>
      <c r="F356" s="512"/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/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</row>
    <row r="357" spans="1:40" ht="15.75" customHeight="1">
      <c r="A357" s="512"/>
      <c r="B357" s="582"/>
      <c r="C357" s="512"/>
      <c r="D357" s="512"/>
      <c r="E357" s="512"/>
      <c r="F357" s="512"/>
      <c r="G357" s="512"/>
      <c r="H357" s="512"/>
      <c r="I357" s="512"/>
      <c r="J357" s="512"/>
      <c r="K357" s="512"/>
      <c r="L357" s="512"/>
      <c r="M357" s="512"/>
      <c r="N357" s="512"/>
      <c r="O357" s="512"/>
      <c r="P357" s="512"/>
      <c r="Q357" s="512"/>
      <c r="R357" s="512"/>
      <c r="S357" s="512"/>
      <c r="T357" s="512"/>
      <c r="U357" s="512"/>
      <c r="V357" s="512"/>
      <c r="W357" s="512"/>
      <c r="X357" s="512"/>
      <c r="Y357" s="512"/>
      <c r="Z357" s="512"/>
      <c r="AA357" s="512"/>
      <c r="AB357" s="512"/>
      <c r="AC357" s="512"/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</row>
    <row r="358" spans="1:40" ht="15.75" customHeight="1">
      <c r="A358" s="512"/>
      <c r="B358" s="582"/>
      <c r="C358" s="512"/>
      <c r="D358" s="512"/>
      <c r="E358" s="512"/>
      <c r="F358" s="512"/>
      <c r="G358" s="512"/>
      <c r="H358" s="512"/>
      <c r="I358" s="512"/>
      <c r="J358" s="512"/>
      <c r="K358" s="512"/>
      <c r="L358" s="512"/>
      <c r="M358" s="512"/>
      <c r="N358" s="512"/>
      <c r="O358" s="512"/>
      <c r="P358" s="512"/>
      <c r="Q358" s="512"/>
      <c r="R358" s="512"/>
      <c r="S358" s="512"/>
      <c r="T358" s="512"/>
      <c r="U358" s="512"/>
      <c r="V358" s="512"/>
      <c r="W358" s="512"/>
      <c r="X358" s="512"/>
      <c r="Y358" s="512"/>
      <c r="Z358" s="512"/>
      <c r="AA358" s="512"/>
      <c r="AB358" s="512"/>
      <c r="AC358" s="512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</row>
    <row r="359" spans="1:40" ht="15.75" customHeight="1">
      <c r="A359" s="512"/>
      <c r="B359" s="582"/>
      <c r="C359" s="512"/>
      <c r="D359" s="512"/>
      <c r="E359" s="512"/>
      <c r="F359" s="512"/>
      <c r="G359" s="512"/>
      <c r="H359" s="512"/>
      <c r="I359" s="512"/>
      <c r="J359" s="512"/>
      <c r="K359" s="512"/>
      <c r="L359" s="512"/>
      <c r="M359" s="512"/>
      <c r="N359" s="512"/>
      <c r="O359" s="512"/>
      <c r="P359" s="512"/>
      <c r="Q359" s="512"/>
      <c r="R359" s="512"/>
      <c r="S359" s="512"/>
      <c r="T359" s="512"/>
      <c r="U359" s="512"/>
      <c r="V359" s="512"/>
      <c r="W359" s="512"/>
      <c r="X359" s="512"/>
      <c r="Y359" s="512"/>
      <c r="Z359" s="512"/>
      <c r="AA359" s="512"/>
      <c r="AB359" s="512"/>
      <c r="AC359" s="512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</row>
    <row r="360" spans="1:40" ht="15.75" customHeight="1">
      <c r="A360" s="512"/>
      <c r="B360" s="582"/>
      <c r="C360" s="512"/>
      <c r="D360" s="512"/>
      <c r="E360" s="512"/>
      <c r="F360" s="512"/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</row>
    <row r="361" spans="1:40" ht="15.75" customHeight="1">
      <c r="A361" s="512"/>
      <c r="B361" s="582"/>
      <c r="C361" s="512"/>
      <c r="D361" s="512"/>
      <c r="E361" s="512"/>
      <c r="F361" s="512"/>
      <c r="G361" s="512"/>
      <c r="H361" s="512"/>
      <c r="I361" s="512"/>
      <c r="J361" s="512"/>
      <c r="K361" s="512"/>
      <c r="L361" s="512"/>
      <c r="M361" s="512"/>
      <c r="N361" s="512"/>
      <c r="O361" s="512"/>
      <c r="P361" s="512"/>
      <c r="Q361" s="512"/>
      <c r="R361" s="512"/>
      <c r="S361" s="512"/>
      <c r="T361" s="512"/>
      <c r="U361" s="512"/>
      <c r="V361" s="512"/>
      <c r="W361" s="512"/>
      <c r="X361" s="512"/>
      <c r="Y361" s="512"/>
      <c r="Z361" s="512"/>
      <c r="AA361" s="512"/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512"/>
    </row>
    <row r="362" spans="1:40" ht="15.75" customHeight="1">
      <c r="A362" s="512"/>
      <c r="B362" s="582"/>
      <c r="C362" s="512"/>
      <c r="D362" s="512"/>
      <c r="E362" s="512"/>
      <c r="F362" s="512"/>
      <c r="G362" s="512"/>
      <c r="H362" s="512"/>
      <c r="I362" s="512"/>
      <c r="J362" s="512"/>
      <c r="K362" s="512"/>
      <c r="L362" s="512"/>
      <c r="M362" s="512"/>
      <c r="N362" s="512"/>
      <c r="O362" s="512"/>
      <c r="P362" s="512"/>
      <c r="Q362" s="512"/>
      <c r="R362" s="512"/>
      <c r="S362" s="512"/>
      <c r="T362" s="512"/>
      <c r="U362" s="512"/>
      <c r="V362" s="512"/>
      <c r="W362" s="512"/>
      <c r="X362" s="512"/>
      <c r="Y362" s="512"/>
      <c r="Z362" s="512"/>
      <c r="AA362" s="512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</row>
    <row r="363" spans="1:40" ht="15.75" customHeight="1">
      <c r="A363" s="512"/>
      <c r="B363" s="582"/>
      <c r="C363" s="512"/>
      <c r="D363" s="512"/>
      <c r="E363" s="512"/>
      <c r="F363" s="512"/>
      <c r="G363" s="512"/>
      <c r="H363" s="512"/>
      <c r="I363" s="512"/>
      <c r="J363" s="512"/>
      <c r="K363" s="512"/>
      <c r="L363" s="512"/>
      <c r="M363" s="512"/>
      <c r="N363" s="512"/>
      <c r="O363" s="512"/>
      <c r="P363" s="512"/>
      <c r="Q363" s="512"/>
      <c r="R363" s="512"/>
      <c r="S363" s="512"/>
      <c r="T363" s="512"/>
      <c r="U363" s="512"/>
      <c r="V363" s="512"/>
      <c r="W363" s="512"/>
      <c r="X363" s="512"/>
      <c r="Y363" s="512"/>
      <c r="Z363" s="512"/>
      <c r="AA363" s="512"/>
      <c r="AB363" s="512"/>
      <c r="AC363" s="512"/>
      <c r="AD363" s="512"/>
      <c r="AE363" s="512"/>
      <c r="AF363" s="512"/>
      <c r="AG363" s="512"/>
      <c r="AH363" s="512"/>
      <c r="AI363" s="512"/>
      <c r="AJ363" s="512"/>
      <c r="AK363" s="512"/>
      <c r="AL363" s="512"/>
      <c r="AM363" s="512"/>
      <c r="AN363" s="512"/>
    </row>
    <row r="364" spans="1:40" ht="15.75" customHeight="1">
      <c r="A364" s="512"/>
      <c r="B364" s="582"/>
      <c r="C364" s="512"/>
      <c r="D364" s="512"/>
      <c r="E364" s="512"/>
      <c r="F364" s="512"/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/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</row>
    <row r="365" spans="1:40" ht="15.75" customHeight="1">
      <c r="A365" s="512"/>
      <c r="B365" s="582"/>
      <c r="C365" s="512"/>
      <c r="D365" s="512"/>
      <c r="E365" s="512"/>
      <c r="F365" s="512"/>
      <c r="G365" s="512"/>
      <c r="H365" s="512"/>
      <c r="I365" s="512"/>
      <c r="J365" s="512"/>
      <c r="K365" s="512"/>
      <c r="L365" s="512"/>
      <c r="M365" s="512"/>
      <c r="N365" s="512"/>
      <c r="O365" s="512"/>
      <c r="P365" s="512"/>
      <c r="Q365" s="512"/>
      <c r="R365" s="512"/>
      <c r="S365" s="512"/>
      <c r="T365" s="512"/>
      <c r="U365" s="512"/>
      <c r="V365" s="512"/>
      <c r="W365" s="512"/>
      <c r="X365" s="512"/>
      <c r="Y365" s="512"/>
      <c r="Z365" s="512"/>
      <c r="AA365" s="512"/>
      <c r="AB365" s="512"/>
      <c r="AC365" s="512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</row>
    <row r="366" spans="1:40" ht="15.75" customHeight="1">
      <c r="A366" s="512"/>
      <c r="B366" s="582"/>
      <c r="C366" s="512"/>
      <c r="D366" s="512"/>
      <c r="E366" s="512"/>
      <c r="F366" s="512"/>
      <c r="G366" s="512"/>
      <c r="H366" s="512"/>
      <c r="I366" s="512"/>
      <c r="J366" s="512"/>
      <c r="K366" s="512"/>
      <c r="L366" s="512"/>
      <c r="M366" s="512"/>
      <c r="N366" s="512"/>
      <c r="O366" s="512"/>
      <c r="P366" s="512"/>
      <c r="Q366" s="512"/>
      <c r="R366" s="512"/>
      <c r="S366" s="512"/>
      <c r="T366" s="512"/>
      <c r="U366" s="512"/>
      <c r="V366" s="512"/>
      <c r="W366" s="512"/>
      <c r="X366" s="512"/>
      <c r="Y366" s="512"/>
      <c r="Z366" s="512"/>
      <c r="AA366" s="512"/>
      <c r="AB366" s="512"/>
      <c r="AC366" s="512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</row>
    <row r="367" spans="1:40" ht="15.75" customHeight="1">
      <c r="A367" s="512"/>
      <c r="B367" s="582"/>
      <c r="C367" s="512"/>
      <c r="D367" s="512"/>
      <c r="E367" s="512"/>
      <c r="F367" s="512"/>
      <c r="G367" s="512"/>
      <c r="H367" s="512"/>
      <c r="I367" s="512"/>
      <c r="J367" s="512"/>
      <c r="K367" s="512"/>
      <c r="L367" s="512"/>
      <c r="M367" s="512"/>
      <c r="N367" s="512"/>
      <c r="O367" s="512"/>
      <c r="P367" s="512"/>
      <c r="Q367" s="512"/>
      <c r="R367" s="512"/>
      <c r="S367" s="512"/>
      <c r="T367" s="512"/>
      <c r="U367" s="512"/>
      <c r="V367" s="512"/>
      <c r="W367" s="512"/>
      <c r="X367" s="512"/>
      <c r="Y367" s="512"/>
      <c r="Z367" s="512"/>
      <c r="AA367" s="512"/>
      <c r="AB367" s="512"/>
      <c r="AC367" s="512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</row>
    <row r="368" spans="1:40" ht="15.75" customHeight="1">
      <c r="A368" s="512"/>
      <c r="B368" s="582"/>
      <c r="C368" s="512"/>
      <c r="D368" s="512"/>
      <c r="E368" s="512"/>
      <c r="F368" s="512"/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/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</row>
    <row r="369" spans="1:40" ht="15.75" customHeight="1">
      <c r="A369" s="512"/>
      <c r="B369" s="582"/>
      <c r="C369" s="512"/>
      <c r="D369" s="512"/>
      <c r="E369" s="512"/>
      <c r="F369" s="512"/>
      <c r="G369" s="512"/>
      <c r="H369" s="512"/>
      <c r="I369" s="512"/>
      <c r="J369" s="512"/>
      <c r="K369" s="512"/>
      <c r="L369" s="512"/>
      <c r="M369" s="512"/>
      <c r="N369" s="512"/>
      <c r="O369" s="512"/>
      <c r="P369" s="512"/>
      <c r="Q369" s="512"/>
      <c r="R369" s="512"/>
      <c r="S369" s="512"/>
      <c r="T369" s="512"/>
      <c r="U369" s="512"/>
      <c r="V369" s="512"/>
      <c r="W369" s="512"/>
      <c r="X369" s="512"/>
      <c r="Y369" s="512"/>
      <c r="Z369" s="512"/>
      <c r="AA369" s="512"/>
      <c r="AB369" s="512"/>
      <c r="AC369" s="512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</row>
    <row r="370" spans="1:40" ht="15.75" customHeight="1">
      <c r="A370" s="512"/>
      <c r="B370" s="582"/>
      <c r="C370" s="512"/>
      <c r="D370" s="512"/>
      <c r="E370" s="512"/>
      <c r="F370" s="512"/>
      <c r="G370" s="512"/>
      <c r="H370" s="512"/>
      <c r="I370" s="512"/>
      <c r="J370" s="512"/>
      <c r="K370" s="512"/>
      <c r="L370" s="512"/>
      <c r="M370" s="512"/>
      <c r="N370" s="512"/>
      <c r="O370" s="512"/>
      <c r="P370" s="512"/>
      <c r="Q370" s="512"/>
      <c r="R370" s="512"/>
      <c r="S370" s="512"/>
      <c r="T370" s="512"/>
      <c r="U370" s="512"/>
      <c r="V370" s="512"/>
      <c r="W370" s="512"/>
      <c r="X370" s="512"/>
      <c r="Y370" s="512"/>
      <c r="Z370" s="512"/>
      <c r="AA370" s="512"/>
      <c r="AB370" s="512"/>
      <c r="AC370" s="512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</row>
    <row r="371" spans="1:40" ht="15.75" customHeight="1">
      <c r="A371" s="512"/>
      <c r="B371" s="582"/>
      <c r="C371" s="512"/>
      <c r="D371" s="512"/>
      <c r="E371" s="512"/>
      <c r="F371" s="512"/>
      <c r="G371" s="512"/>
      <c r="H371" s="512"/>
      <c r="I371" s="512"/>
      <c r="J371" s="512"/>
      <c r="K371" s="512"/>
      <c r="L371" s="512"/>
      <c r="M371" s="512"/>
      <c r="N371" s="512"/>
      <c r="O371" s="512"/>
      <c r="P371" s="512"/>
      <c r="Q371" s="512"/>
      <c r="R371" s="512"/>
      <c r="S371" s="512"/>
      <c r="T371" s="512"/>
      <c r="U371" s="512"/>
      <c r="V371" s="512"/>
      <c r="W371" s="512"/>
      <c r="X371" s="512"/>
      <c r="Y371" s="512"/>
      <c r="Z371" s="512"/>
      <c r="AA371" s="512"/>
      <c r="AB371" s="512"/>
      <c r="AC371" s="512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</row>
    <row r="372" spans="1:40" ht="15.75" customHeight="1">
      <c r="A372" s="512"/>
      <c r="B372" s="582"/>
      <c r="C372" s="512"/>
      <c r="D372" s="512"/>
      <c r="E372" s="512"/>
      <c r="F372" s="512"/>
      <c r="G372" s="512"/>
      <c r="H372" s="512"/>
      <c r="I372" s="512"/>
      <c r="J372" s="512"/>
      <c r="K372" s="512"/>
      <c r="L372" s="512"/>
      <c r="M372" s="512"/>
      <c r="N372" s="512"/>
      <c r="O372" s="512"/>
      <c r="P372" s="512"/>
      <c r="Q372" s="512"/>
      <c r="R372" s="512"/>
      <c r="S372" s="512"/>
      <c r="T372" s="512"/>
      <c r="U372" s="512"/>
      <c r="V372" s="512"/>
      <c r="W372" s="512"/>
      <c r="X372" s="512"/>
      <c r="Y372" s="512"/>
      <c r="Z372" s="512"/>
      <c r="AA372" s="512"/>
      <c r="AB372" s="512"/>
      <c r="AC372" s="512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</row>
    <row r="373" spans="1:40" ht="15.75" customHeight="1">
      <c r="A373" s="512"/>
      <c r="B373" s="582"/>
      <c r="C373" s="512"/>
      <c r="D373" s="512"/>
      <c r="E373" s="512"/>
      <c r="F373" s="512"/>
      <c r="G373" s="512"/>
      <c r="H373" s="512"/>
      <c r="I373" s="512"/>
      <c r="J373" s="512"/>
      <c r="K373" s="512"/>
      <c r="L373" s="512"/>
      <c r="M373" s="512"/>
      <c r="N373" s="512"/>
      <c r="O373" s="512"/>
      <c r="P373" s="512"/>
      <c r="Q373" s="512"/>
      <c r="R373" s="512"/>
      <c r="S373" s="512"/>
      <c r="T373" s="512"/>
      <c r="U373" s="512"/>
      <c r="V373" s="512"/>
      <c r="W373" s="512"/>
      <c r="X373" s="512"/>
      <c r="Y373" s="512"/>
      <c r="Z373" s="512"/>
      <c r="AA373" s="512"/>
      <c r="AB373" s="512"/>
      <c r="AC373" s="512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</row>
    <row r="374" spans="1:40" ht="15.75" customHeight="1">
      <c r="A374" s="512"/>
      <c r="B374" s="582"/>
      <c r="C374" s="512"/>
      <c r="D374" s="512"/>
      <c r="E374" s="512"/>
      <c r="F374" s="512"/>
      <c r="G374" s="512"/>
      <c r="H374" s="512"/>
      <c r="I374" s="512"/>
      <c r="J374" s="512"/>
      <c r="K374" s="512"/>
      <c r="L374" s="512"/>
      <c r="M374" s="512"/>
      <c r="N374" s="512"/>
      <c r="O374" s="512"/>
      <c r="P374" s="512"/>
      <c r="Q374" s="512"/>
      <c r="R374" s="512"/>
      <c r="S374" s="512"/>
      <c r="T374" s="512"/>
      <c r="U374" s="512"/>
      <c r="V374" s="512"/>
      <c r="W374" s="512"/>
      <c r="X374" s="512"/>
      <c r="Y374" s="512"/>
      <c r="Z374" s="512"/>
      <c r="AA374" s="512"/>
      <c r="AB374" s="512"/>
      <c r="AC374" s="512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</row>
    <row r="375" spans="1:40" ht="15.75" customHeight="1">
      <c r="A375" s="512"/>
      <c r="B375" s="582"/>
      <c r="C375" s="512"/>
      <c r="D375" s="512"/>
      <c r="E375" s="512"/>
      <c r="F375" s="512"/>
      <c r="G375" s="512"/>
      <c r="H375" s="512"/>
      <c r="I375" s="512"/>
      <c r="J375" s="512"/>
      <c r="K375" s="512"/>
      <c r="L375" s="512"/>
      <c r="M375" s="512"/>
      <c r="N375" s="512"/>
      <c r="O375" s="512"/>
      <c r="P375" s="512"/>
      <c r="Q375" s="512"/>
      <c r="R375" s="512"/>
      <c r="S375" s="512"/>
      <c r="T375" s="512"/>
      <c r="U375" s="512"/>
      <c r="V375" s="512"/>
      <c r="W375" s="512"/>
      <c r="X375" s="512"/>
      <c r="Y375" s="512"/>
      <c r="Z375" s="512"/>
      <c r="AA375" s="512"/>
      <c r="AB375" s="512"/>
      <c r="AC375" s="512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</row>
    <row r="376" spans="1:40" ht="15.75" customHeight="1">
      <c r="A376" s="512"/>
      <c r="B376" s="582"/>
      <c r="C376" s="512"/>
      <c r="D376" s="512"/>
      <c r="E376" s="512"/>
      <c r="F376" s="512"/>
      <c r="G376" s="512"/>
      <c r="H376" s="512"/>
      <c r="I376" s="512"/>
      <c r="J376" s="512"/>
      <c r="K376" s="512"/>
      <c r="L376" s="512"/>
      <c r="M376" s="512"/>
      <c r="N376" s="512"/>
      <c r="O376" s="512"/>
      <c r="P376" s="512"/>
      <c r="Q376" s="512"/>
      <c r="R376" s="512"/>
      <c r="S376" s="512"/>
      <c r="T376" s="512"/>
      <c r="U376" s="512"/>
      <c r="V376" s="512"/>
      <c r="W376" s="512"/>
      <c r="X376" s="512"/>
      <c r="Y376" s="512"/>
      <c r="Z376" s="512"/>
      <c r="AA376" s="512"/>
      <c r="AB376" s="512"/>
      <c r="AC376" s="512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</row>
    <row r="377" spans="1:40" ht="15.75" customHeight="1">
      <c r="A377" s="512"/>
      <c r="B377" s="582"/>
      <c r="C377" s="512"/>
      <c r="D377" s="512"/>
      <c r="E377" s="512"/>
      <c r="F377" s="512"/>
      <c r="G377" s="512"/>
      <c r="H377" s="512"/>
      <c r="I377" s="512"/>
      <c r="J377" s="512"/>
      <c r="K377" s="512"/>
      <c r="L377" s="512"/>
      <c r="M377" s="512"/>
      <c r="N377" s="512"/>
      <c r="O377" s="512"/>
      <c r="P377" s="512"/>
      <c r="Q377" s="512"/>
      <c r="R377" s="512"/>
      <c r="S377" s="512"/>
      <c r="T377" s="512"/>
      <c r="U377" s="512"/>
      <c r="V377" s="512"/>
      <c r="W377" s="512"/>
      <c r="X377" s="512"/>
      <c r="Y377" s="512"/>
      <c r="Z377" s="512"/>
      <c r="AA377" s="512"/>
      <c r="AB377" s="512"/>
      <c r="AC377" s="512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</row>
    <row r="378" spans="1:40" ht="15.75" customHeight="1">
      <c r="A378" s="512"/>
      <c r="B378" s="582"/>
      <c r="C378" s="512"/>
      <c r="D378" s="512"/>
      <c r="E378" s="512"/>
      <c r="F378" s="512"/>
      <c r="G378" s="512"/>
      <c r="H378" s="512"/>
      <c r="I378" s="512"/>
      <c r="J378" s="512"/>
      <c r="K378" s="512"/>
      <c r="L378" s="512"/>
      <c r="M378" s="512"/>
      <c r="N378" s="512"/>
      <c r="O378" s="512"/>
      <c r="P378" s="512"/>
      <c r="Q378" s="512"/>
      <c r="R378" s="512"/>
      <c r="S378" s="512"/>
      <c r="T378" s="512"/>
      <c r="U378" s="512"/>
      <c r="V378" s="512"/>
      <c r="W378" s="512"/>
      <c r="X378" s="512"/>
      <c r="Y378" s="512"/>
      <c r="Z378" s="512"/>
      <c r="AA378" s="512"/>
      <c r="AB378" s="512"/>
      <c r="AC378" s="512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</row>
    <row r="379" spans="1:40" ht="15.75" customHeight="1">
      <c r="A379" s="512"/>
      <c r="B379" s="582"/>
      <c r="C379" s="512"/>
      <c r="D379" s="512"/>
      <c r="E379" s="512"/>
      <c r="F379" s="512"/>
      <c r="G379" s="512"/>
      <c r="H379" s="512"/>
      <c r="I379" s="512"/>
      <c r="J379" s="512"/>
      <c r="K379" s="512"/>
      <c r="L379" s="512"/>
      <c r="M379" s="512"/>
      <c r="N379" s="512"/>
      <c r="O379" s="512"/>
      <c r="P379" s="512"/>
      <c r="Q379" s="512"/>
      <c r="R379" s="512"/>
      <c r="S379" s="512"/>
      <c r="T379" s="512"/>
      <c r="U379" s="512"/>
      <c r="V379" s="512"/>
      <c r="W379" s="512"/>
      <c r="X379" s="512"/>
      <c r="Y379" s="512"/>
      <c r="Z379" s="512"/>
      <c r="AA379" s="512"/>
      <c r="AB379" s="512"/>
      <c r="AC379" s="512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</row>
    <row r="380" spans="1:40" ht="15.75" customHeight="1">
      <c r="A380" s="512"/>
      <c r="B380" s="582"/>
      <c r="C380" s="512"/>
      <c r="D380" s="512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512"/>
      <c r="R380" s="512"/>
      <c r="S380" s="512"/>
      <c r="T380" s="512"/>
      <c r="U380" s="512"/>
      <c r="V380" s="512"/>
      <c r="W380" s="512"/>
      <c r="X380" s="512"/>
      <c r="Y380" s="512"/>
      <c r="Z380" s="512"/>
      <c r="AA380" s="512"/>
      <c r="AB380" s="512"/>
      <c r="AC380" s="512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</row>
    <row r="381" spans="1:40" ht="15.75" customHeight="1">
      <c r="A381" s="512"/>
      <c r="B381" s="582"/>
      <c r="C381" s="512"/>
      <c r="D381" s="512"/>
      <c r="E381" s="512"/>
      <c r="F381" s="512"/>
      <c r="G381" s="512"/>
      <c r="H381" s="512"/>
      <c r="I381" s="512"/>
      <c r="J381" s="512"/>
      <c r="K381" s="512"/>
      <c r="L381" s="512"/>
      <c r="M381" s="512"/>
      <c r="N381" s="512"/>
      <c r="O381" s="512"/>
      <c r="P381" s="512"/>
      <c r="Q381" s="512"/>
      <c r="R381" s="512"/>
      <c r="S381" s="512"/>
      <c r="T381" s="512"/>
      <c r="U381" s="512"/>
      <c r="V381" s="512"/>
      <c r="W381" s="512"/>
      <c r="X381" s="512"/>
      <c r="Y381" s="512"/>
      <c r="Z381" s="512"/>
      <c r="AA381" s="512"/>
      <c r="AB381" s="512"/>
      <c r="AC381" s="512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</row>
    <row r="382" spans="1:40" ht="15.75" customHeight="1">
      <c r="A382" s="512"/>
      <c r="B382" s="582"/>
      <c r="C382" s="512"/>
      <c r="D382" s="512"/>
      <c r="E382" s="512"/>
      <c r="F382" s="512"/>
      <c r="G382" s="512"/>
      <c r="H382" s="512"/>
      <c r="I382" s="512"/>
      <c r="J382" s="512"/>
      <c r="K382" s="512"/>
      <c r="L382" s="512"/>
      <c r="M382" s="512"/>
      <c r="N382" s="512"/>
      <c r="O382" s="512"/>
      <c r="P382" s="512"/>
      <c r="Q382" s="512"/>
      <c r="R382" s="512"/>
      <c r="S382" s="512"/>
      <c r="T382" s="512"/>
      <c r="U382" s="512"/>
      <c r="V382" s="512"/>
      <c r="W382" s="512"/>
      <c r="X382" s="512"/>
      <c r="Y382" s="512"/>
      <c r="Z382" s="512"/>
      <c r="AA382" s="512"/>
      <c r="AB382" s="512"/>
      <c r="AC382" s="512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</row>
    <row r="383" spans="1:40" ht="15.75" customHeight="1">
      <c r="A383" s="512"/>
      <c r="B383" s="582"/>
      <c r="C383" s="512"/>
      <c r="D383" s="512"/>
      <c r="E383" s="512"/>
      <c r="F383" s="512"/>
      <c r="G383" s="512"/>
      <c r="H383" s="512"/>
      <c r="I383" s="512"/>
      <c r="J383" s="512"/>
      <c r="K383" s="512"/>
      <c r="L383" s="512"/>
      <c r="M383" s="512"/>
      <c r="N383" s="512"/>
      <c r="O383" s="512"/>
      <c r="P383" s="512"/>
      <c r="Q383" s="512"/>
      <c r="R383" s="512"/>
      <c r="S383" s="512"/>
      <c r="T383" s="512"/>
      <c r="U383" s="512"/>
      <c r="V383" s="512"/>
      <c r="W383" s="512"/>
      <c r="X383" s="512"/>
      <c r="Y383" s="512"/>
      <c r="Z383" s="512"/>
      <c r="AA383" s="512"/>
      <c r="AB383" s="512"/>
      <c r="AC383" s="512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</row>
    <row r="384" spans="1:40" ht="15.75" customHeight="1">
      <c r="A384" s="512"/>
      <c r="B384" s="582"/>
      <c r="C384" s="512"/>
      <c r="D384" s="512"/>
      <c r="E384" s="512"/>
      <c r="F384" s="512"/>
      <c r="G384" s="512"/>
      <c r="H384" s="512"/>
      <c r="I384" s="512"/>
      <c r="J384" s="512"/>
      <c r="K384" s="512"/>
      <c r="L384" s="512"/>
      <c r="M384" s="512"/>
      <c r="N384" s="512"/>
      <c r="O384" s="512"/>
      <c r="P384" s="512"/>
      <c r="Q384" s="512"/>
      <c r="R384" s="512"/>
      <c r="S384" s="512"/>
      <c r="T384" s="512"/>
      <c r="U384" s="512"/>
      <c r="V384" s="512"/>
      <c r="W384" s="512"/>
      <c r="X384" s="512"/>
      <c r="Y384" s="512"/>
      <c r="Z384" s="512"/>
      <c r="AA384" s="512"/>
      <c r="AB384" s="512"/>
      <c r="AC384" s="512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</row>
    <row r="385" spans="1:40" ht="15.75" customHeight="1">
      <c r="A385" s="512"/>
      <c r="B385" s="582"/>
      <c r="C385" s="512"/>
      <c r="D385" s="512"/>
      <c r="E385" s="512"/>
      <c r="F385" s="512"/>
      <c r="G385" s="512"/>
      <c r="H385" s="512"/>
      <c r="I385" s="512"/>
      <c r="J385" s="512"/>
      <c r="K385" s="512"/>
      <c r="L385" s="512"/>
      <c r="M385" s="512"/>
      <c r="N385" s="512"/>
      <c r="O385" s="512"/>
      <c r="P385" s="512"/>
      <c r="Q385" s="512"/>
      <c r="R385" s="512"/>
      <c r="S385" s="512"/>
      <c r="T385" s="512"/>
      <c r="U385" s="512"/>
      <c r="V385" s="512"/>
      <c r="W385" s="512"/>
      <c r="X385" s="512"/>
      <c r="Y385" s="512"/>
      <c r="Z385" s="512"/>
      <c r="AA385" s="512"/>
      <c r="AB385" s="512"/>
      <c r="AC385" s="512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</row>
    <row r="386" spans="1:40" ht="15.75" customHeight="1">
      <c r="A386" s="512"/>
      <c r="B386" s="582"/>
      <c r="C386" s="512"/>
      <c r="D386" s="512"/>
      <c r="E386" s="512"/>
      <c r="F386" s="512"/>
      <c r="G386" s="512"/>
      <c r="H386" s="512"/>
      <c r="I386" s="512"/>
      <c r="J386" s="512"/>
      <c r="K386" s="512"/>
      <c r="L386" s="512"/>
      <c r="M386" s="512"/>
      <c r="N386" s="512"/>
      <c r="O386" s="512"/>
      <c r="P386" s="512"/>
      <c r="Q386" s="512"/>
      <c r="R386" s="512"/>
      <c r="S386" s="512"/>
      <c r="T386" s="512"/>
      <c r="U386" s="512"/>
      <c r="V386" s="512"/>
      <c r="W386" s="512"/>
      <c r="X386" s="512"/>
      <c r="Y386" s="512"/>
      <c r="Z386" s="512"/>
      <c r="AA386" s="512"/>
      <c r="AB386" s="512"/>
      <c r="AC386" s="512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</row>
    <row r="387" spans="1:40" ht="15.75" customHeight="1">
      <c r="A387" s="512"/>
      <c r="B387" s="582"/>
      <c r="C387" s="512"/>
      <c r="D387" s="512"/>
      <c r="E387" s="512"/>
      <c r="F387" s="512"/>
      <c r="G387" s="512"/>
      <c r="H387" s="512"/>
      <c r="I387" s="512"/>
      <c r="J387" s="512"/>
      <c r="K387" s="512"/>
      <c r="L387" s="512"/>
      <c r="M387" s="512"/>
      <c r="N387" s="512"/>
      <c r="O387" s="512"/>
      <c r="P387" s="512"/>
      <c r="Q387" s="512"/>
      <c r="R387" s="512"/>
      <c r="S387" s="512"/>
      <c r="T387" s="512"/>
      <c r="U387" s="512"/>
      <c r="V387" s="512"/>
      <c r="W387" s="512"/>
      <c r="X387" s="512"/>
      <c r="Y387" s="512"/>
      <c r="Z387" s="512"/>
      <c r="AA387" s="512"/>
      <c r="AB387" s="512"/>
      <c r="AC387" s="512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</row>
    <row r="388" spans="1:40" ht="15.75" customHeight="1">
      <c r="A388" s="512"/>
      <c r="B388" s="582"/>
      <c r="C388" s="512"/>
      <c r="D388" s="512"/>
      <c r="E388" s="512"/>
      <c r="F388" s="512"/>
      <c r="G388" s="512"/>
      <c r="H388" s="512"/>
      <c r="I388" s="512"/>
      <c r="J388" s="512"/>
      <c r="K388" s="512"/>
      <c r="L388" s="512"/>
      <c r="M388" s="512"/>
      <c r="N388" s="512"/>
      <c r="O388" s="512"/>
      <c r="P388" s="512"/>
      <c r="Q388" s="512"/>
      <c r="R388" s="512"/>
      <c r="S388" s="512"/>
      <c r="T388" s="512"/>
      <c r="U388" s="512"/>
      <c r="V388" s="512"/>
      <c r="W388" s="512"/>
      <c r="X388" s="512"/>
      <c r="Y388" s="512"/>
      <c r="Z388" s="512"/>
      <c r="AA388" s="512"/>
      <c r="AB388" s="512"/>
      <c r="AC388" s="512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</row>
    <row r="389" spans="1:40" ht="15.75" customHeight="1">
      <c r="A389" s="512"/>
      <c r="B389" s="582"/>
      <c r="C389" s="512"/>
      <c r="D389" s="512"/>
      <c r="E389" s="512"/>
      <c r="F389" s="512"/>
      <c r="G389" s="512"/>
      <c r="H389" s="512"/>
      <c r="I389" s="512"/>
      <c r="J389" s="512"/>
      <c r="K389" s="512"/>
      <c r="L389" s="512"/>
      <c r="M389" s="512"/>
      <c r="N389" s="512"/>
      <c r="O389" s="512"/>
      <c r="P389" s="512"/>
      <c r="Q389" s="512"/>
      <c r="R389" s="512"/>
      <c r="S389" s="512"/>
      <c r="T389" s="512"/>
      <c r="U389" s="512"/>
      <c r="V389" s="512"/>
      <c r="W389" s="512"/>
      <c r="X389" s="512"/>
      <c r="Y389" s="512"/>
      <c r="Z389" s="512"/>
      <c r="AA389" s="512"/>
      <c r="AB389" s="512"/>
      <c r="AC389" s="512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</row>
    <row r="390" spans="1:40" ht="15.75" customHeight="1">
      <c r="A390" s="512"/>
      <c r="B390" s="582"/>
      <c r="C390" s="512"/>
      <c r="D390" s="512"/>
      <c r="E390" s="512"/>
      <c r="F390" s="512"/>
      <c r="G390" s="512"/>
      <c r="H390" s="512"/>
      <c r="I390" s="512"/>
      <c r="J390" s="512"/>
      <c r="K390" s="512"/>
      <c r="L390" s="512"/>
      <c r="M390" s="512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X390" s="512"/>
      <c r="Y390" s="512"/>
      <c r="Z390" s="512"/>
      <c r="AA390" s="512"/>
      <c r="AB390" s="512"/>
      <c r="AC390" s="512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</row>
    <row r="391" spans="1:40" ht="15.75" customHeight="1">
      <c r="A391" s="512"/>
      <c r="B391" s="582"/>
      <c r="C391" s="512"/>
      <c r="D391" s="512"/>
      <c r="E391" s="512"/>
      <c r="F391" s="512"/>
      <c r="G391" s="512"/>
      <c r="H391" s="512"/>
      <c r="I391" s="512"/>
      <c r="J391" s="512"/>
      <c r="K391" s="512"/>
      <c r="L391" s="512"/>
      <c r="M391" s="512"/>
      <c r="N391" s="512"/>
      <c r="O391" s="512"/>
      <c r="P391" s="512"/>
      <c r="Q391" s="512"/>
      <c r="R391" s="512"/>
      <c r="S391" s="512"/>
      <c r="T391" s="512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</row>
    <row r="392" spans="1:40" ht="15.75" customHeight="1">
      <c r="A392" s="512"/>
      <c r="B392" s="58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</row>
    <row r="393" spans="1:40" ht="15.75" customHeight="1">
      <c r="A393" s="512"/>
      <c r="B393" s="582"/>
      <c r="C393" s="512"/>
      <c r="D393" s="512"/>
      <c r="E393" s="512"/>
      <c r="F393" s="512"/>
      <c r="G393" s="512"/>
      <c r="H393" s="512"/>
      <c r="I393" s="512"/>
      <c r="J393" s="512"/>
      <c r="K393" s="512"/>
      <c r="L393" s="512"/>
      <c r="M393" s="512"/>
      <c r="N393" s="512"/>
      <c r="O393" s="512"/>
      <c r="P393" s="512"/>
      <c r="Q393" s="512"/>
      <c r="R393" s="512"/>
      <c r="S393" s="512"/>
      <c r="T393" s="512"/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</row>
    <row r="394" spans="1:40" ht="15.75" customHeight="1">
      <c r="A394" s="512"/>
      <c r="B394" s="582"/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/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</row>
    <row r="395" spans="1:40" ht="15.75" customHeight="1">
      <c r="A395" s="512"/>
      <c r="B395" s="582"/>
      <c r="C395" s="512"/>
      <c r="D395" s="512"/>
      <c r="E395" s="512"/>
      <c r="F395" s="512"/>
      <c r="G395" s="512"/>
      <c r="H395" s="512"/>
      <c r="I395" s="512"/>
      <c r="J395" s="512"/>
      <c r="K395" s="512"/>
      <c r="L395" s="512"/>
      <c r="M395" s="512"/>
      <c r="N395" s="512"/>
      <c r="O395" s="512"/>
      <c r="P395" s="512"/>
      <c r="Q395" s="512"/>
      <c r="R395" s="512"/>
      <c r="S395" s="512"/>
      <c r="T395" s="512"/>
      <c r="U395" s="512"/>
      <c r="V395" s="512"/>
      <c r="W395" s="512"/>
      <c r="X395" s="512"/>
      <c r="Y395" s="512"/>
      <c r="Z395" s="512"/>
      <c r="AA395" s="512"/>
      <c r="AB395" s="512"/>
      <c r="AC395" s="512"/>
      <c r="AD395" s="512"/>
      <c r="AE395" s="512"/>
      <c r="AF395" s="512"/>
      <c r="AG395" s="512"/>
      <c r="AH395" s="512"/>
      <c r="AI395" s="512"/>
      <c r="AJ395" s="512"/>
      <c r="AK395" s="512"/>
      <c r="AL395" s="512"/>
      <c r="AM395" s="512"/>
      <c r="AN395" s="512"/>
    </row>
    <row r="396" spans="1:40" ht="15.75" customHeight="1">
      <c r="A396" s="512"/>
      <c r="B396" s="582"/>
      <c r="C396" s="512"/>
      <c r="D396" s="512"/>
      <c r="E396" s="512"/>
      <c r="F396" s="512"/>
      <c r="G396" s="512"/>
      <c r="H396" s="512"/>
      <c r="I396" s="512"/>
      <c r="J396" s="512"/>
      <c r="K396" s="512"/>
      <c r="L396" s="512"/>
      <c r="M396" s="512"/>
      <c r="N396" s="512"/>
      <c r="O396" s="512"/>
      <c r="P396" s="512"/>
      <c r="Q396" s="512"/>
      <c r="R396" s="512"/>
      <c r="S396" s="512"/>
      <c r="T396" s="512"/>
      <c r="U396" s="512"/>
      <c r="V396" s="512"/>
      <c r="W396" s="512"/>
      <c r="X396" s="512"/>
      <c r="Y396" s="512"/>
      <c r="Z396" s="512"/>
      <c r="AA396" s="512"/>
      <c r="AB396" s="512"/>
      <c r="AC396" s="512"/>
      <c r="AD396" s="512"/>
      <c r="AE396" s="512"/>
      <c r="AF396" s="512"/>
      <c r="AG396" s="512"/>
      <c r="AH396" s="512"/>
      <c r="AI396" s="512"/>
      <c r="AJ396" s="512"/>
      <c r="AK396" s="512"/>
      <c r="AL396" s="512"/>
      <c r="AM396" s="512"/>
      <c r="AN396" s="512"/>
    </row>
    <row r="397" spans="1:40" ht="15.75" customHeight="1">
      <c r="A397" s="512"/>
      <c r="B397" s="582"/>
      <c r="C397" s="512"/>
      <c r="D397" s="512"/>
      <c r="E397" s="512"/>
      <c r="F397" s="512"/>
      <c r="G397" s="512"/>
      <c r="H397" s="512"/>
      <c r="I397" s="512"/>
      <c r="J397" s="512"/>
      <c r="K397" s="512"/>
      <c r="L397" s="512"/>
      <c r="M397" s="512"/>
      <c r="N397" s="512"/>
      <c r="O397" s="512"/>
      <c r="P397" s="512"/>
      <c r="Q397" s="512"/>
      <c r="R397" s="512"/>
      <c r="S397" s="512"/>
      <c r="T397" s="512"/>
      <c r="U397" s="512"/>
      <c r="V397" s="512"/>
      <c r="W397" s="512"/>
      <c r="X397" s="512"/>
      <c r="Y397" s="512"/>
      <c r="Z397" s="512"/>
      <c r="AA397" s="512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</row>
    <row r="398" spans="1:40" ht="15.75" customHeight="1">
      <c r="A398" s="512"/>
      <c r="B398" s="582"/>
      <c r="C398" s="512"/>
      <c r="D398" s="512"/>
      <c r="E398" s="512"/>
      <c r="F398" s="512"/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/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</row>
    <row r="399" spans="1:40" ht="15.75" customHeight="1">
      <c r="A399" s="512"/>
      <c r="B399" s="582"/>
      <c r="C399" s="512"/>
      <c r="D399" s="512"/>
      <c r="E399" s="512"/>
      <c r="F399" s="512"/>
      <c r="G399" s="512"/>
      <c r="H399" s="512"/>
      <c r="I399" s="512"/>
      <c r="J399" s="512"/>
      <c r="K399" s="512"/>
      <c r="L399" s="512"/>
      <c r="M399" s="512"/>
      <c r="N399" s="512"/>
      <c r="O399" s="512"/>
      <c r="P399" s="512"/>
      <c r="Q399" s="512"/>
      <c r="R399" s="512"/>
      <c r="S399" s="512"/>
      <c r="T399" s="512"/>
      <c r="U399" s="512"/>
      <c r="V399" s="512"/>
      <c r="W399" s="512"/>
      <c r="X399" s="512"/>
      <c r="Y399" s="512"/>
      <c r="Z399" s="512"/>
      <c r="AA399" s="512"/>
      <c r="AB399" s="512"/>
      <c r="AC399" s="512"/>
      <c r="AD399" s="512"/>
      <c r="AE399" s="512"/>
      <c r="AF399" s="512"/>
      <c r="AG399" s="512"/>
      <c r="AH399" s="512"/>
      <c r="AI399" s="512"/>
      <c r="AJ399" s="512"/>
      <c r="AK399" s="512"/>
      <c r="AL399" s="512"/>
      <c r="AM399" s="512"/>
      <c r="AN399" s="512"/>
    </row>
    <row r="400" spans="1:40" ht="15.75" customHeight="1">
      <c r="A400" s="512"/>
      <c r="B400" s="582"/>
      <c r="C400" s="512"/>
      <c r="D400" s="512"/>
      <c r="E400" s="512"/>
      <c r="F400" s="512"/>
      <c r="G400" s="512"/>
      <c r="H400" s="512"/>
      <c r="I400" s="512"/>
      <c r="J400" s="512"/>
      <c r="K400" s="512"/>
      <c r="L400" s="512"/>
      <c r="M400" s="512"/>
      <c r="N400" s="512"/>
      <c r="O400" s="512"/>
      <c r="P400" s="512"/>
      <c r="Q400" s="512"/>
      <c r="R400" s="512"/>
      <c r="S400" s="512"/>
      <c r="T400" s="512"/>
      <c r="U400" s="512"/>
      <c r="V400" s="512"/>
      <c r="W400" s="512"/>
      <c r="X400" s="512"/>
      <c r="Y400" s="512"/>
      <c r="Z400" s="512"/>
      <c r="AA400" s="512"/>
      <c r="AB400" s="512"/>
      <c r="AC400" s="512"/>
      <c r="AD400" s="512"/>
      <c r="AE400" s="512"/>
      <c r="AF400" s="512"/>
      <c r="AG400" s="512"/>
      <c r="AH400" s="512"/>
      <c r="AI400" s="512"/>
      <c r="AJ400" s="512"/>
      <c r="AK400" s="512"/>
      <c r="AL400" s="512"/>
      <c r="AM400" s="512"/>
      <c r="AN400" s="512"/>
    </row>
    <row r="401" spans="1:40" ht="15.75" customHeight="1">
      <c r="A401" s="512"/>
      <c r="B401" s="582"/>
      <c r="C401" s="512"/>
      <c r="D401" s="512"/>
      <c r="E401" s="512"/>
      <c r="F401" s="512"/>
      <c r="G401" s="512"/>
      <c r="H401" s="512"/>
      <c r="I401" s="512"/>
      <c r="J401" s="512"/>
      <c r="K401" s="512"/>
      <c r="L401" s="512"/>
      <c r="M401" s="512"/>
      <c r="N401" s="512"/>
      <c r="O401" s="512"/>
      <c r="P401" s="512"/>
      <c r="Q401" s="512"/>
      <c r="R401" s="512"/>
      <c r="S401" s="512"/>
      <c r="T401" s="512"/>
      <c r="U401" s="512"/>
      <c r="V401" s="512"/>
      <c r="W401" s="512"/>
      <c r="X401" s="512"/>
      <c r="Y401" s="512"/>
      <c r="Z401" s="512"/>
      <c r="AA401" s="512"/>
      <c r="AB401" s="512"/>
      <c r="AC401" s="512"/>
      <c r="AD401" s="512"/>
      <c r="AE401" s="512"/>
      <c r="AF401" s="512"/>
      <c r="AG401" s="512"/>
      <c r="AH401" s="512"/>
      <c r="AI401" s="512"/>
      <c r="AJ401" s="512"/>
      <c r="AK401" s="512"/>
      <c r="AL401" s="512"/>
      <c r="AM401" s="512"/>
      <c r="AN401" s="512"/>
    </row>
    <row r="402" spans="1:40" ht="15.75" customHeight="1">
      <c r="A402" s="512"/>
      <c r="B402" s="582"/>
      <c r="C402" s="512"/>
      <c r="D402" s="512"/>
      <c r="E402" s="512"/>
      <c r="F402" s="512"/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/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</row>
    <row r="403" spans="1:40" ht="15.75" customHeight="1">
      <c r="A403" s="512"/>
      <c r="B403" s="582"/>
      <c r="C403" s="512"/>
      <c r="D403" s="512"/>
      <c r="E403" s="512"/>
      <c r="F403" s="512"/>
      <c r="G403" s="512"/>
      <c r="H403" s="512"/>
      <c r="I403" s="512"/>
      <c r="J403" s="512"/>
      <c r="K403" s="512"/>
      <c r="L403" s="512"/>
      <c r="M403" s="512"/>
      <c r="N403" s="512"/>
      <c r="O403" s="512"/>
      <c r="P403" s="512"/>
      <c r="Q403" s="512"/>
      <c r="R403" s="512"/>
      <c r="S403" s="512"/>
      <c r="T403" s="512"/>
      <c r="U403" s="512"/>
      <c r="V403" s="512"/>
      <c r="W403" s="512"/>
      <c r="X403" s="512"/>
      <c r="Y403" s="512"/>
      <c r="Z403" s="512"/>
      <c r="AA403" s="512"/>
      <c r="AB403" s="512"/>
      <c r="AC403" s="512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</row>
    <row r="404" spans="1:40" ht="15.75" customHeight="1">
      <c r="A404" s="512"/>
      <c r="B404" s="582"/>
      <c r="C404" s="512"/>
      <c r="D404" s="512"/>
      <c r="E404" s="512"/>
      <c r="F404" s="512"/>
      <c r="G404" s="512"/>
      <c r="H404" s="512"/>
      <c r="I404" s="512"/>
      <c r="J404" s="512"/>
      <c r="K404" s="512"/>
      <c r="L404" s="512"/>
      <c r="M404" s="512"/>
      <c r="N404" s="512"/>
      <c r="O404" s="512"/>
      <c r="P404" s="512"/>
      <c r="Q404" s="512"/>
      <c r="R404" s="512"/>
      <c r="S404" s="512"/>
      <c r="T404" s="512"/>
      <c r="U404" s="512"/>
      <c r="V404" s="512"/>
      <c r="W404" s="512"/>
      <c r="X404" s="512"/>
      <c r="Y404" s="512"/>
      <c r="Z404" s="512"/>
      <c r="AA404" s="512"/>
      <c r="AB404" s="512"/>
      <c r="AC404" s="512"/>
      <c r="AD404" s="512"/>
      <c r="AE404" s="512"/>
      <c r="AF404" s="512"/>
      <c r="AG404" s="512"/>
      <c r="AH404" s="512"/>
      <c r="AI404" s="512"/>
      <c r="AJ404" s="512"/>
      <c r="AK404" s="512"/>
      <c r="AL404" s="512"/>
      <c r="AM404" s="512"/>
      <c r="AN404" s="512"/>
    </row>
    <row r="405" spans="1:40" ht="15.75" customHeight="1">
      <c r="A405" s="512"/>
      <c r="B405" s="582"/>
      <c r="C405" s="512"/>
      <c r="D405" s="512"/>
      <c r="E405" s="512"/>
      <c r="F405" s="512"/>
      <c r="G405" s="512"/>
      <c r="H405" s="512"/>
      <c r="I405" s="512"/>
      <c r="J405" s="512"/>
      <c r="K405" s="512"/>
      <c r="L405" s="512"/>
      <c r="M405" s="512"/>
      <c r="N405" s="512"/>
      <c r="O405" s="512"/>
      <c r="P405" s="512"/>
      <c r="Q405" s="512"/>
      <c r="R405" s="512"/>
      <c r="S405" s="512"/>
      <c r="T405" s="512"/>
      <c r="U405" s="512"/>
      <c r="V405" s="512"/>
      <c r="W405" s="512"/>
      <c r="X405" s="512"/>
      <c r="Y405" s="512"/>
      <c r="Z405" s="512"/>
      <c r="AA405" s="512"/>
      <c r="AB405" s="512"/>
      <c r="AC405" s="512"/>
      <c r="AD405" s="512"/>
      <c r="AE405" s="512"/>
      <c r="AF405" s="512"/>
      <c r="AG405" s="512"/>
      <c r="AH405" s="512"/>
      <c r="AI405" s="512"/>
      <c r="AJ405" s="512"/>
      <c r="AK405" s="512"/>
      <c r="AL405" s="512"/>
      <c r="AM405" s="512"/>
      <c r="AN405" s="512"/>
    </row>
    <row r="406" spans="1:40" ht="15.75" customHeight="1">
      <c r="A406" s="512"/>
      <c r="B406" s="582"/>
      <c r="C406" s="512"/>
      <c r="D406" s="512"/>
      <c r="E406" s="512"/>
      <c r="F406" s="512"/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/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</row>
    <row r="407" spans="1:40" ht="15.75" customHeight="1">
      <c r="A407" s="512"/>
      <c r="B407" s="582"/>
      <c r="C407" s="512"/>
      <c r="D407" s="512"/>
      <c r="E407" s="512"/>
      <c r="F407" s="512"/>
      <c r="G407" s="512"/>
      <c r="H407" s="512"/>
      <c r="I407" s="512"/>
      <c r="J407" s="512"/>
      <c r="K407" s="512"/>
      <c r="L407" s="512"/>
      <c r="M407" s="512"/>
      <c r="N407" s="512"/>
      <c r="O407" s="512"/>
      <c r="P407" s="512"/>
      <c r="Q407" s="512"/>
      <c r="R407" s="512"/>
      <c r="S407" s="512"/>
      <c r="T407" s="512"/>
      <c r="U407" s="512"/>
      <c r="V407" s="512"/>
      <c r="W407" s="512"/>
      <c r="X407" s="512"/>
      <c r="Y407" s="512"/>
      <c r="Z407" s="512"/>
      <c r="AA407" s="512"/>
      <c r="AB407" s="512"/>
      <c r="AC407" s="512"/>
      <c r="AD407" s="512"/>
      <c r="AE407" s="512"/>
      <c r="AF407" s="512"/>
      <c r="AG407" s="512"/>
      <c r="AH407" s="512"/>
      <c r="AI407" s="512"/>
      <c r="AJ407" s="512"/>
      <c r="AK407" s="512"/>
      <c r="AL407" s="512"/>
      <c r="AM407" s="512"/>
      <c r="AN407" s="512"/>
    </row>
    <row r="408" spans="1:40" ht="15.75" customHeight="1">
      <c r="A408" s="512"/>
      <c r="B408" s="582"/>
      <c r="C408" s="512"/>
      <c r="D408" s="512"/>
      <c r="E408" s="512"/>
      <c r="F408" s="512"/>
      <c r="G408" s="512"/>
      <c r="H408" s="512"/>
      <c r="I408" s="512"/>
      <c r="J408" s="512"/>
      <c r="K408" s="512"/>
      <c r="L408" s="512"/>
      <c r="M408" s="512"/>
      <c r="N408" s="512"/>
      <c r="O408" s="512"/>
      <c r="P408" s="512"/>
      <c r="Q408" s="512"/>
      <c r="R408" s="512"/>
      <c r="S408" s="512"/>
      <c r="T408" s="512"/>
      <c r="U408" s="512"/>
      <c r="V408" s="512"/>
      <c r="W408" s="512"/>
      <c r="X408" s="512"/>
      <c r="Y408" s="512"/>
      <c r="Z408" s="512"/>
      <c r="AA408" s="512"/>
      <c r="AB408" s="512"/>
      <c r="AC408" s="512"/>
      <c r="AD408" s="512"/>
      <c r="AE408" s="512"/>
      <c r="AF408" s="512"/>
      <c r="AG408" s="512"/>
      <c r="AH408" s="512"/>
      <c r="AI408" s="512"/>
      <c r="AJ408" s="512"/>
      <c r="AK408" s="512"/>
      <c r="AL408" s="512"/>
      <c r="AM408" s="512"/>
      <c r="AN408" s="512"/>
    </row>
    <row r="409" spans="1:40" ht="15.75" customHeight="1">
      <c r="A409" s="512"/>
      <c r="B409" s="582"/>
      <c r="C409" s="512"/>
      <c r="D409" s="512"/>
      <c r="E409" s="512"/>
      <c r="F409" s="512"/>
      <c r="G409" s="512"/>
      <c r="H409" s="512"/>
      <c r="I409" s="512"/>
      <c r="J409" s="512"/>
      <c r="K409" s="512"/>
      <c r="L409" s="512"/>
      <c r="M409" s="512"/>
      <c r="N409" s="512"/>
      <c r="O409" s="512"/>
      <c r="P409" s="512"/>
      <c r="Q409" s="512"/>
      <c r="R409" s="512"/>
      <c r="S409" s="512"/>
      <c r="T409" s="512"/>
      <c r="U409" s="512"/>
      <c r="V409" s="512"/>
      <c r="W409" s="512"/>
      <c r="X409" s="512"/>
      <c r="Y409" s="512"/>
      <c r="Z409" s="512"/>
      <c r="AA409" s="512"/>
      <c r="AB409" s="512"/>
      <c r="AC409" s="512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</row>
    <row r="410" spans="1:40" ht="15.75" customHeight="1">
      <c r="A410" s="512"/>
      <c r="B410" s="582"/>
      <c r="C410" s="512"/>
      <c r="D410" s="512"/>
      <c r="E410" s="512"/>
      <c r="F410" s="512"/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/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</row>
    <row r="411" spans="1:40" ht="15.75" customHeight="1">
      <c r="A411" s="512"/>
      <c r="B411" s="582"/>
      <c r="C411" s="512"/>
      <c r="D411" s="512"/>
      <c r="E411" s="512"/>
      <c r="F411" s="512"/>
      <c r="G411" s="512"/>
      <c r="H411" s="512"/>
      <c r="I411" s="512"/>
      <c r="J411" s="512"/>
      <c r="K411" s="512"/>
      <c r="L411" s="512"/>
      <c r="M411" s="512"/>
      <c r="N411" s="512"/>
      <c r="O411" s="512"/>
      <c r="P411" s="512"/>
      <c r="Q411" s="512"/>
      <c r="R411" s="512"/>
      <c r="S411" s="512"/>
      <c r="T411" s="512"/>
      <c r="U411" s="512"/>
      <c r="V411" s="512"/>
      <c r="W411" s="512"/>
      <c r="X411" s="512"/>
      <c r="Y411" s="512"/>
      <c r="Z411" s="512"/>
      <c r="AA411" s="512"/>
      <c r="AB411" s="512"/>
      <c r="AC411" s="512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</row>
    <row r="412" spans="1:40" ht="15.75" customHeight="1">
      <c r="A412" s="512"/>
      <c r="B412" s="582"/>
      <c r="C412" s="512"/>
      <c r="D412" s="512"/>
      <c r="E412" s="512"/>
      <c r="F412" s="512"/>
      <c r="G412" s="512"/>
      <c r="H412" s="512"/>
      <c r="I412" s="512"/>
      <c r="J412" s="512"/>
      <c r="K412" s="512"/>
      <c r="L412" s="512"/>
      <c r="M412" s="512"/>
      <c r="N412" s="512"/>
      <c r="O412" s="512"/>
      <c r="P412" s="512"/>
      <c r="Q412" s="512"/>
      <c r="R412" s="512"/>
      <c r="S412" s="512"/>
      <c r="T412" s="512"/>
      <c r="U412" s="512"/>
      <c r="V412" s="512"/>
      <c r="W412" s="512"/>
      <c r="X412" s="512"/>
      <c r="Y412" s="512"/>
      <c r="Z412" s="512"/>
      <c r="AA412" s="512"/>
      <c r="AB412" s="512"/>
      <c r="AC412" s="512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</row>
    <row r="413" spans="1:40" ht="15.75" customHeight="1">
      <c r="A413" s="512"/>
      <c r="B413" s="582"/>
      <c r="C413" s="512"/>
      <c r="D413" s="512"/>
      <c r="E413" s="512"/>
      <c r="F413" s="512"/>
      <c r="G413" s="512"/>
      <c r="H413" s="512"/>
      <c r="I413" s="512"/>
      <c r="J413" s="512"/>
      <c r="K413" s="512"/>
      <c r="L413" s="512"/>
      <c r="M413" s="512"/>
      <c r="N413" s="512"/>
      <c r="O413" s="512"/>
      <c r="P413" s="512"/>
      <c r="Q413" s="512"/>
      <c r="R413" s="512"/>
      <c r="S413" s="512"/>
      <c r="T413" s="512"/>
      <c r="U413" s="512"/>
      <c r="V413" s="512"/>
      <c r="W413" s="512"/>
      <c r="X413" s="512"/>
      <c r="Y413" s="512"/>
      <c r="Z413" s="512"/>
      <c r="AA413" s="512"/>
      <c r="AB413" s="512"/>
      <c r="AC413" s="512"/>
      <c r="AD413" s="512"/>
      <c r="AE413" s="512"/>
      <c r="AF413" s="512"/>
      <c r="AG413" s="512"/>
      <c r="AH413" s="512"/>
      <c r="AI413" s="512"/>
      <c r="AJ413" s="512"/>
      <c r="AK413" s="512"/>
      <c r="AL413" s="512"/>
      <c r="AM413" s="512"/>
      <c r="AN413" s="512"/>
    </row>
    <row r="414" spans="1:40" ht="15.75" customHeight="1">
      <c r="A414" s="512"/>
      <c r="B414" s="582"/>
      <c r="C414" s="512"/>
      <c r="D414" s="512"/>
      <c r="E414" s="512"/>
      <c r="F414" s="512"/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/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</row>
    <row r="415" spans="1:40" ht="15.75" customHeight="1">
      <c r="A415" s="512"/>
      <c r="B415" s="582"/>
      <c r="C415" s="512"/>
      <c r="D415" s="512"/>
      <c r="E415" s="512"/>
      <c r="F415" s="512"/>
      <c r="G415" s="512"/>
      <c r="H415" s="512"/>
      <c r="I415" s="512"/>
      <c r="J415" s="512"/>
      <c r="K415" s="512"/>
      <c r="L415" s="512"/>
      <c r="M415" s="512"/>
      <c r="N415" s="512"/>
      <c r="O415" s="512"/>
      <c r="P415" s="512"/>
      <c r="Q415" s="512"/>
      <c r="R415" s="512"/>
      <c r="S415" s="512"/>
      <c r="T415" s="512"/>
      <c r="U415" s="512"/>
      <c r="V415" s="512"/>
      <c r="W415" s="512"/>
      <c r="X415" s="512"/>
      <c r="Y415" s="512"/>
      <c r="Z415" s="512"/>
      <c r="AA415" s="512"/>
      <c r="AB415" s="512"/>
      <c r="AC415" s="512"/>
      <c r="AD415" s="512"/>
      <c r="AE415" s="512"/>
      <c r="AF415" s="512"/>
      <c r="AG415" s="512"/>
      <c r="AH415" s="512"/>
      <c r="AI415" s="512"/>
      <c r="AJ415" s="512"/>
      <c r="AK415" s="512"/>
      <c r="AL415" s="512"/>
      <c r="AM415" s="512"/>
      <c r="AN415" s="512"/>
    </row>
    <row r="416" spans="1:40" ht="15.75" customHeight="1">
      <c r="A416" s="512"/>
      <c r="B416" s="582"/>
      <c r="C416" s="512"/>
      <c r="D416" s="512"/>
      <c r="E416" s="512"/>
      <c r="F416" s="512"/>
      <c r="G416" s="512"/>
      <c r="H416" s="512"/>
      <c r="I416" s="512"/>
      <c r="J416" s="512"/>
      <c r="K416" s="512"/>
      <c r="L416" s="512"/>
      <c r="M416" s="512"/>
      <c r="N416" s="512"/>
      <c r="O416" s="512"/>
      <c r="P416" s="512"/>
      <c r="Q416" s="512"/>
      <c r="R416" s="512"/>
      <c r="S416" s="512"/>
      <c r="T416" s="512"/>
      <c r="U416" s="512"/>
      <c r="V416" s="512"/>
      <c r="W416" s="512"/>
      <c r="X416" s="512"/>
      <c r="Y416" s="512"/>
      <c r="Z416" s="512"/>
      <c r="AA416" s="512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</row>
    <row r="417" spans="1:40" ht="15.75" customHeight="1">
      <c r="A417" s="512"/>
      <c r="B417" s="582"/>
      <c r="C417" s="512"/>
      <c r="D417" s="512"/>
      <c r="E417" s="512"/>
      <c r="F417" s="512"/>
      <c r="G417" s="512"/>
      <c r="H417" s="512"/>
      <c r="I417" s="512"/>
      <c r="J417" s="512"/>
      <c r="K417" s="512"/>
      <c r="L417" s="512"/>
      <c r="M417" s="512"/>
      <c r="N417" s="512"/>
      <c r="O417" s="512"/>
      <c r="P417" s="512"/>
      <c r="Q417" s="512"/>
      <c r="R417" s="512"/>
      <c r="S417" s="512"/>
      <c r="T417" s="512"/>
      <c r="U417" s="512"/>
      <c r="V417" s="512"/>
      <c r="W417" s="512"/>
      <c r="X417" s="512"/>
      <c r="Y417" s="512"/>
      <c r="Z417" s="512"/>
      <c r="AA417" s="512"/>
      <c r="AB417" s="512"/>
      <c r="AC417" s="512"/>
      <c r="AD417" s="512"/>
      <c r="AE417" s="512"/>
      <c r="AF417" s="512"/>
      <c r="AG417" s="512"/>
      <c r="AH417" s="512"/>
      <c r="AI417" s="512"/>
      <c r="AJ417" s="512"/>
      <c r="AK417" s="512"/>
      <c r="AL417" s="512"/>
      <c r="AM417" s="512"/>
      <c r="AN417" s="512"/>
    </row>
    <row r="418" spans="1:40" ht="15.75" customHeight="1">
      <c r="A418" s="512"/>
      <c r="B418" s="582"/>
      <c r="C418" s="512"/>
      <c r="D418" s="512"/>
      <c r="E418" s="512"/>
      <c r="F418" s="512"/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/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</row>
    <row r="419" spans="1:40" ht="15.75" customHeight="1">
      <c r="A419" s="512"/>
      <c r="B419" s="582"/>
      <c r="C419" s="512"/>
      <c r="D419" s="512"/>
      <c r="E419" s="512"/>
      <c r="F419" s="512"/>
      <c r="G419" s="512"/>
      <c r="H419" s="512"/>
      <c r="I419" s="512"/>
      <c r="J419" s="512"/>
      <c r="K419" s="512"/>
      <c r="L419" s="512"/>
      <c r="M419" s="512"/>
      <c r="N419" s="512"/>
      <c r="O419" s="512"/>
      <c r="P419" s="512"/>
      <c r="Q419" s="512"/>
      <c r="R419" s="512"/>
      <c r="S419" s="512"/>
      <c r="T419" s="512"/>
      <c r="U419" s="512"/>
      <c r="V419" s="512"/>
      <c r="W419" s="512"/>
      <c r="X419" s="512"/>
      <c r="Y419" s="512"/>
      <c r="Z419" s="512"/>
      <c r="AA419" s="512"/>
      <c r="AB419" s="512"/>
      <c r="AC419" s="512"/>
      <c r="AD419" s="512"/>
      <c r="AE419" s="512"/>
      <c r="AF419" s="512"/>
      <c r="AG419" s="512"/>
      <c r="AH419" s="512"/>
      <c r="AI419" s="512"/>
      <c r="AJ419" s="512"/>
      <c r="AK419" s="512"/>
      <c r="AL419" s="512"/>
      <c r="AM419" s="512"/>
      <c r="AN419" s="512"/>
    </row>
    <row r="420" spans="1:40" ht="15.75" customHeight="1">
      <c r="A420" s="512"/>
      <c r="B420" s="582"/>
      <c r="C420" s="512"/>
      <c r="D420" s="512"/>
      <c r="E420" s="512"/>
      <c r="F420" s="512"/>
      <c r="G420" s="512"/>
      <c r="H420" s="512"/>
      <c r="I420" s="512"/>
      <c r="J420" s="512"/>
      <c r="K420" s="512"/>
      <c r="L420" s="512"/>
      <c r="M420" s="512"/>
      <c r="N420" s="512"/>
      <c r="O420" s="512"/>
      <c r="P420" s="512"/>
      <c r="Q420" s="512"/>
      <c r="R420" s="512"/>
      <c r="S420" s="512"/>
      <c r="T420" s="512"/>
      <c r="U420" s="512"/>
      <c r="V420" s="512"/>
      <c r="W420" s="512"/>
      <c r="X420" s="512"/>
      <c r="Y420" s="512"/>
      <c r="Z420" s="512"/>
      <c r="AA420" s="512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</row>
    <row r="421" spans="1:40" ht="15.75" customHeight="1">
      <c r="A421" s="512"/>
      <c r="B421" s="582"/>
      <c r="C421" s="512"/>
      <c r="D421" s="512"/>
      <c r="E421" s="512"/>
      <c r="F421" s="512"/>
      <c r="G421" s="512"/>
      <c r="H421" s="512"/>
      <c r="I421" s="512"/>
      <c r="J421" s="512"/>
      <c r="K421" s="512"/>
      <c r="L421" s="512"/>
      <c r="M421" s="512"/>
      <c r="N421" s="512"/>
      <c r="O421" s="512"/>
      <c r="P421" s="512"/>
      <c r="Q421" s="512"/>
      <c r="R421" s="512"/>
      <c r="S421" s="512"/>
      <c r="T421" s="512"/>
      <c r="U421" s="512"/>
      <c r="V421" s="512"/>
      <c r="W421" s="512"/>
      <c r="X421" s="512"/>
      <c r="Y421" s="512"/>
      <c r="Z421" s="512"/>
      <c r="AA421" s="512"/>
      <c r="AB421" s="512"/>
      <c r="AC421" s="512"/>
      <c r="AD421" s="512"/>
      <c r="AE421" s="512"/>
      <c r="AF421" s="512"/>
      <c r="AG421" s="512"/>
      <c r="AH421" s="512"/>
      <c r="AI421" s="512"/>
      <c r="AJ421" s="512"/>
      <c r="AK421" s="512"/>
      <c r="AL421" s="512"/>
      <c r="AM421" s="512"/>
      <c r="AN421" s="512"/>
    </row>
    <row r="422" spans="1:40" ht="15.75" customHeight="1">
      <c r="A422" s="512"/>
      <c r="B422" s="582"/>
      <c r="C422" s="512"/>
      <c r="D422" s="512"/>
      <c r="E422" s="512"/>
      <c r="F422" s="512"/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/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</row>
    <row r="423" spans="1:40" ht="15.75" customHeight="1">
      <c r="A423" s="512"/>
      <c r="B423" s="582"/>
      <c r="C423" s="512"/>
      <c r="D423" s="512"/>
      <c r="E423" s="512"/>
      <c r="F423" s="512"/>
      <c r="G423" s="512"/>
      <c r="H423" s="512"/>
      <c r="I423" s="512"/>
      <c r="J423" s="512"/>
      <c r="K423" s="512"/>
      <c r="L423" s="512"/>
      <c r="M423" s="512"/>
      <c r="N423" s="512"/>
      <c r="O423" s="512"/>
      <c r="P423" s="512"/>
      <c r="Q423" s="512"/>
      <c r="R423" s="512"/>
      <c r="S423" s="512"/>
      <c r="T423" s="512"/>
      <c r="U423" s="512"/>
      <c r="V423" s="512"/>
      <c r="W423" s="512"/>
      <c r="X423" s="512"/>
      <c r="Y423" s="512"/>
      <c r="Z423" s="512"/>
      <c r="AA423" s="512"/>
      <c r="AB423" s="512"/>
      <c r="AC423" s="512"/>
      <c r="AD423" s="512"/>
      <c r="AE423" s="512"/>
      <c r="AF423" s="512"/>
      <c r="AG423" s="512"/>
      <c r="AH423" s="512"/>
      <c r="AI423" s="512"/>
      <c r="AJ423" s="512"/>
      <c r="AK423" s="512"/>
      <c r="AL423" s="512"/>
      <c r="AM423" s="512"/>
      <c r="AN423" s="512"/>
    </row>
    <row r="424" spans="1:40" ht="15.75" customHeight="1">
      <c r="A424" s="512"/>
      <c r="B424" s="582"/>
      <c r="C424" s="512"/>
      <c r="D424" s="512"/>
      <c r="E424" s="512"/>
      <c r="F424" s="512"/>
      <c r="G424" s="512"/>
      <c r="H424" s="512"/>
      <c r="I424" s="512"/>
      <c r="J424" s="512"/>
      <c r="K424" s="512"/>
      <c r="L424" s="512"/>
      <c r="M424" s="512"/>
      <c r="N424" s="512"/>
      <c r="O424" s="512"/>
      <c r="P424" s="512"/>
      <c r="Q424" s="512"/>
      <c r="R424" s="512"/>
      <c r="S424" s="512"/>
      <c r="T424" s="512"/>
      <c r="U424" s="512"/>
      <c r="V424" s="512"/>
      <c r="W424" s="512"/>
      <c r="X424" s="512"/>
      <c r="Y424" s="512"/>
      <c r="Z424" s="512"/>
      <c r="AA424" s="512"/>
      <c r="AB424" s="512"/>
      <c r="AC424" s="512"/>
      <c r="AD424" s="512"/>
      <c r="AE424" s="512"/>
      <c r="AF424" s="512"/>
      <c r="AG424" s="512"/>
      <c r="AH424" s="512"/>
      <c r="AI424" s="512"/>
      <c r="AJ424" s="512"/>
      <c r="AK424" s="512"/>
      <c r="AL424" s="512"/>
      <c r="AM424" s="512"/>
      <c r="AN424" s="512"/>
    </row>
    <row r="425" spans="1:40" ht="15.75" customHeight="1">
      <c r="A425" s="512"/>
      <c r="B425" s="582"/>
      <c r="C425" s="512"/>
      <c r="D425" s="512"/>
      <c r="E425" s="512"/>
      <c r="F425" s="512"/>
      <c r="G425" s="512"/>
      <c r="H425" s="512"/>
      <c r="I425" s="512"/>
      <c r="J425" s="512"/>
      <c r="K425" s="512"/>
      <c r="L425" s="512"/>
      <c r="M425" s="512"/>
      <c r="N425" s="512"/>
      <c r="O425" s="512"/>
      <c r="P425" s="512"/>
      <c r="Q425" s="512"/>
      <c r="R425" s="512"/>
      <c r="S425" s="512"/>
      <c r="T425" s="512"/>
      <c r="U425" s="512"/>
      <c r="V425" s="512"/>
      <c r="W425" s="512"/>
      <c r="X425" s="512"/>
      <c r="Y425" s="512"/>
      <c r="Z425" s="512"/>
      <c r="AA425" s="512"/>
      <c r="AB425" s="512"/>
      <c r="AC425" s="512"/>
      <c r="AD425" s="512"/>
      <c r="AE425" s="512"/>
      <c r="AF425" s="512"/>
      <c r="AG425" s="512"/>
      <c r="AH425" s="512"/>
      <c r="AI425" s="512"/>
      <c r="AJ425" s="512"/>
      <c r="AK425" s="512"/>
      <c r="AL425" s="512"/>
      <c r="AM425" s="512"/>
      <c r="AN425" s="512"/>
    </row>
    <row r="426" spans="1:40" ht="15.75" customHeight="1">
      <c r="A426" s="512"/>
      <c r="B426" s="582"/>
      <c r="C426" s="512"/>
      <c r="D426" s="512"/>
      <c r="E426" s="512"/>
      <c r="F426" s="512"/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/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</row>
    <row r="427" spans="1:40" ht="15.75" customHeight="1">
      <c r="A427" s="512"/>
      <c r="B427" s="582"/>
      <c r="C427" s="512"/>
      <c r="D427" s="512"/>
      <c r="E427" s="512"/>
      <c r="F427" s="512"/>
      <c r="G427" s="512"/>
      <c r="H427" s="512"/>
      <c r="I427" s="512"/>
      <c r="J427" s="512"/>
      <c r="K427" s="512"/>
      <c r="L427" s="512"/>
      <c r="M427" s="512"/>
      <c r="N427" s="512"/>
      <c r="O427" s="512"/>
      <c r="P427" s="512"/>
      <c r="Q427" s="512"/>
      <c r="R427" s="512"/>
      <c r="S427" s="512"/>
      <c r="T427" s="512"/>
      <c r="U427" s="512"/>
      <c r="V427" s="512"/>
      <c r="W427" s="512"/>
      <c r="X427" s="512"/>
      <c r="Y427" s="512"/>
      <c r="Z427" s="512"/>
      <c r="AA427" s="512"/>
      <c r="AB427" s="512"/>
      <c r="AC427" s="512"/>
      <c r="AD427" s="512"/>
      <c r="AE427" s="512"/>
      <c r="AF427" s="512"/>
      <c r="AG427" s="512"/>
      <c r="AH427" s="512"/>
      <c r="AI427" s="512"/>
      <c r="AJ427" s="512"/>
      <c r="AK427" s="512"/>
      <c r="AL427" s="512"/>
      <c r="AM427" s="512"/>
      <c r="AN427" s="512"/>
    </row>
    <row r="428" spans="1:40" ht="15.75" customHeight="1">
      <c r="A428" s="512"/>
      <c r="B428" s="58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2"/>
      <c r="V428" s="512"/>
      <c r="W428" s="512"/>
      <c r="X428" s="512"/>
      <c r="Y428" s="512"/>
      <c r="Z428" s="512"/>
      <c r="AA428" s="512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</row>
    <row r="429" spans="1:40" ht="15.75" customHeight="1">
      <c r="A429" s="512"/>
      <c r="B429" s="582"/>
      <c r="C429" s="512"/>
      <c r="D429" s="512"/>
      <c r="E429" s="512"/>
      <c r="F429" s="512"/>
      <c r="G429" s="512"/>
      <c r="H429" s="512"/>
      <c r="I429" s="512"/>
      <c r="J429" s="512"/>
      <c r="K429" s="512"/>
      <c r="L429" s="512"/>
      <c r="M429" s="512"/>
      <c r="N429" s="512"/>
      <c r="O429" s="512"/>
      <c r="P429" s="512"/>
      <c r="Q429" s="512"/>
      <c r="R429" s="512"/>
      <c r="S429" s="512"/>
      <c r="T429" s="512"/>
      <c r="U429" s="512"/>
      <c r="V429" s="512"/>
      <c r="W429" s="512"/>
      <c r="X429" s="512"/>
      <c r="Y429" s="512"/>
      <c r="Z429" s="512"/>
      <c r="AA429" s="512"/>
      <c r="AB429" s="512"/>
      <c r="AC429" s="512"/>
      <c r="AD429" s="512"/>
      <c r="AE429" s="512"/>
      <c r="AF429" s="512"/>
      <c r="AG429" s="512"/>
      <c r="AH429" s="512"/>
      <c r="AI429" s="512"/>
      <c r="AJ429" s="512"/>
      <c r="AK429" s="512"/>
      <c r="AL429" s="512"/>
      <c r="AM429" s="512"/>
      <c r="AN429" s="512"/>
    </row>
    <row r="430" spans="1:40" ht="15.75" customHeight="1">
      <c r="A430" s="512"/>
      <c r="B430" s="582"/>
      <c r="C430" s="512"/>
      <c r="D430" s="512"/>
      <c r="E430" s="512"/>
      <c r="F430" s="512"/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/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</row>
    <row r="431" spans="1:40" ht="15.75" customHeight="1">
      <c r="A431" s="512"/>
      <c r="B431" s="582"/>
      <c r="C431" s="512"/>
      <c r="D431" s="512"/>
      <c r="E431" s="512"/>
      <c r="F431" s="512"/>
      <c r="G431" s="512"/>
      <c r="H431" s="512"/>
      <c r="I431" s="512"/>
      <c r="J431" s="512"/>
      <c r="K431" s="512"/>
      <c r="L431" s="512"/>
      <c r="M431" s="512"/>
      <c r="N431" s="512"/>
      <c r="O431" s="512"/>
      <c r="P431" s="512"/>
      <c r="Q431" s="512"/>
      <c r="R431" s="512"/>
      <c r="S431" s="512"/>
      <c r="T431" s="512"/>
      <c r="U431" s="512"/>
      <c r="V431" s="512"/>
      <c r="W431" s="512"/>
      <c r="X431" s="512"/>
      <c r="Y431" s="512"/>
      <c r="Z431" s="512"/>
      <c r="AA431" s="512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</row>
    <row r="432" spans="1:40" ht="15.75" customHeight="1">
      <c r="A432" s="512"/>
      <c r="B432" s="582"/>
      <c r="C432" s="512"/>
      <c r="D432" s="512"/>
      <c r="E432" s="512"/>
      <c r="F432" s="512"/>
      <c r="G432" s="512"/>
      <c r="H432" s="512"/>
      <c r="I432" s="512"/>
      <c r="J432" s="512"/>
      <c r="K432" s="512"/>
      <c r="L432" s="512"/>
      <c r="M432" s="512"/>
      <c r="N432" s="512"/>
      <c r="O432" s="512"/>
      <c r="P432" s="512"/>
      <c r="Q432" s="512"/>
      <c r="R432" s="512"/>
      <c r="S432" s="512"/>
      <c r="T432" s="512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</row>
    <row r="433" spans="1:40" ht="15.75" customHeight="1">
      <c r="A433" s="512"/>
      <c r="B433" s="58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</row>
    <row r="434" spans="1:40" ht="15.75" customHeight="1">
      <c r="A434" s="512"/>
      <c r="B434" s="582"/>
      <c r="C434" s="512"/>
      <c r="D434" s="512"/>
      <c r="E434" s="512"/>
      <c r="F434" s="512"/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</row>
    <row r="435" spans="1:40" ht="15.75" customHeight="1">
      <c r="A435" s="512"/>
      <c r="B435" s="582"/>
      <c r="C435" s="512"/>
      <c r="D435" s="512"/>
      <c r="E435" s="512"/>
      <c r="F435" s="512"/>
      <c r="G435" s="512"/>
      <c r="H435" s="512"/>
      <c r="I435" s="512"/>
      <c r="J435" s="512"/>
      <c r="K435" s="512"/>
      <c r="L435" s="512"/>
      <c r="M435" s="512"/>
      <c r="N435" s="512"/>
      <c r="O435" s="512"/>
      <c r="P435" s="512"/>
      <c r="Q435" s="512"/>
      <c r="R435" s="512"/>
      <c r="S435" s="512"/>
      <c r="T435" s="512"/>
      <c r="U435" s="512"/>
      <c r="V435" s="512"/>
      <c r="W435" s="512"/>
      <c r="X435" s="512"/>
      <c r="Y435" s="512"/>
      <c r="Z435" s="512"/>
      <c r="AA435" s="512"/>
      <c r="AB435" s="512"/>
      <c r="AC435" s="512"/>
      <c r="AD435" s="512"/>
      <c r="AE435" s="512"/>
      <c r="AF435" s="512"/>
      <c r="AG435" s="512"/>
      <c r="AH435" s="512"/>
      <c r="AI435" s="512"/>
      <c r="AJ435" s="512"/>
      <c r="AK435" s="512"/>
      <c r="AL435" s="512"/>
      <c r="AM435" s="512"/>
      <c r="AN435" s="512"/>
    </row>
    <row r="436" spans="1:40" ht="15.75" customHeight="1">
      <c r="A436" s="512"/>
      <c r="B436" s="582"/>
      <c r="C436" s="512"/>
      <c r="D436" s="512"/>
      <c r="E436" s="512"/>
      <c r="F436" s="512"/>
      <c r="G436" s="512"/>
      <c r="H436" s="512"/>
      <c r="I436" s="512"/>
      <c r="J436" s="512"/>
      <c r="K436" s="512"/>
      <c r="L436" s="512"/>
      <c r="M436" s="512"/>
      <c r="N436" s="512"/>
      <c r="O436" s="512"/>
      <c r="P436" s="512"/>
      <c r="Q436" s="512"/>
      <c r="R436" s="512"/>
      <c r="S436" s="512"/>
      <c r="T436" s="512"/>
      <c r="U436" s="512"/>
      <c r="V436" s="512"/>
      <c r="W436" s="512"/>
      <c r="X436" s="512"/>
      <c r="Y436" s="512"/>
      <c r="Z436" s="512"/>
      <c r="AA436" s="512"/>
      <c r="AB436" s="512"/>
      <c r="AC436" s="512"/>
      <c r="AD436" s="512"/>
      <c r="AE436" s="512"/>
      <c r="AF436" s="512"/>
      <c r="AG436" s="512"/>
      <c r="AH436" s="512"/>
      <c r="AI436" s="512"/>
      <c r="AJ436" s="512"/>
      <c r="AK436" s="512"/>
      <c r="AL436" s="512"/>
      <c r="AM436" s="512"/>
      <c r="AN436" s="512"/>
    </row>
    <row r="437" spans="1:40" ht="15.75" customHeight="1">
      <c r="A437" s="512"/>
      <c r="B437" s="582"/>
      <c r="C437" s="512"/>
      <c r="D437" s="512"/>
      <c r="E437" s="512"/>
      <c r="F437" s="512"/>
      <c r="G437" s="512"/>
      <c r="H437" s="512"/>
      <c r="I437" s="512"/>
      <c r="J437" s="512"/>
      <c r="K437" s="512"/>
      <c r="L437" s="512"/>
      <c r="M437" s="512"/>
      <c r="N437" s="512"/>
      <c r="O437" s="512"/>
      <c r="P437" s="512"/>
      <c r="Q437" s="512"/>
      <c r="R437" s="512"/>
      <c r="S437" s="512"/>
      <c r="T437" s="512"/>
      <c r="U437" s="512"/>
      <c r="V437" s="512"/>
      <c r="W437" s="512"/>
      <c r="X437" s="512"/>
      <c r="Y437" s="512"/>
      <c r="Z437" s="512"/>
      <c r="AA437" s="512"/>
      <c r="AB437" s="512"/>
      <c r="AC437" s="512"/>
      <c r="AD437" s="512"/>
      <c r="AE437" s="512"/>
      <c r="AF437" s="512"/>
      <c r="AG437" s="512"/>
      <c r="AH437" s="512"/>
      <c r="AI437" s="512"/>
      <c r="AJ437" s="512"/>
      <c r="AK437" s="512"/>
      <c r="AL437" s="512"/>
      <c r="AM437" s="512"/>
      <c r="AN437" s="512"/>
    </row>
    <row r="438" spans="1:40" ht="15.75" customHeight="1">
      <c r="A438" s="512"/>
      <c r="B438" s="582"/>
      <c r="C438" s="512"/>
      <c r="D438" s="512"/>
      <c r="E438" s="512"/>
      <c r="F438" s="512"/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/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</row>
    <row r="439" spans="1:40" ht="15.75" customHeight="1">
      <c r="A439" s="512"/>
      <c r="B439" s="582"/>
      <c r="C439" s="512"/>
      <c r="D439" s="512"/>
      <c r="E439" s="512"/>
      <c r="F439" s="512"/>
      <c r="G439" s="512"/>
      <c r="H439" s="512"/>
      <c r="I439" s="512"/>
      <c r="J439" s="512"/>
      <c r="K439" s="512"/>
      <c r="L439" s="512"/>
      <c r="M439" s="512"/>
      <c r="N439" s="512"/>
      <c r="O439" s="512"/>
      <c r="P439" s="512"/>
      <c r="Q439" s="512"/>
      <c r="R439" s="512"/>
      <c r="S439" s="512"/>
      <c r="T439" s="512"/>
      <c r="U439" s="512"/>
      <c r="V439" s="512"/>
      <c r="W439" s="512"/>
      <c r="X439" s="512"/>
      <c r="Y439" s="512"/>
      <c r="Z439" s="512"/>
      <c r="AA439" s="512"/>
      <c r="AB439" s="512"/>
      <c r="AC439" s="512"/>
      <c r="AD439" s="512"/>
      <c r="AE439" s="512"/>
      <c r="AF439" s="512"/>
      <c r="AG439" s="512"/>
      <c r="AH439" s="512"/>
      <c r="AI439" s="512"/>
      <c r="AJ439" s="512"/>
      <c r="AK439" s="512"/>
      <c r="AL439" s="512"/>
      <c r="AM439" s="512"/>
      <c r="AN439" s="512"/>
    </row>
    <row r="440" spans="1:40" ht="15.75" customHeight="1">
      <c r="A440" s="512"/>
      <c r="B440" s="582"/>
      <c r="C440" s="512"/>
      <c r="D440" s="512"/>
      <c r="E440" s="512"/>
      <c r="F440" s="512"/>
      <c r="G440" s="512"/>
      <c r="H440" s="512"/>
      <c r="I440" s="512"/>
      <c r="J440" s="512"/>
      <c r="K440" s="512"/>
      <c r="L440" s="512"/>
      <c r="M440" s="512"/>
      <c r="N440" s="512"/>
      <c r="O440" s="512"/>
      <c r="P440" s="512"/>
      <c r="Q440" s="512"/>
      <c r="R440" s="512"/>
      <c r="S440" s="512"/>
      <c r="T440" s="512"/>
      <c r="U440" s="512"/>
      <c r="V440" s="512"/>
      <c r="W440" s="512"/>
      <c r="X440" s="512"/>
      <c r="Y440" s="512"/>
      <c r="Z440" s="512"/>
      <c r="AA440" s="512"/>
      <c r="AB440" s="512"/>
      <c r="AC440" s="512"/>
      <c r="AD440" s="512"/>
      <c r="AE440" s="512"/>
      <c r="AF440" s="512"/>
      <c r="AG440" s="512"/>
      <c r="AH440" s="512"/>
      <c r="AI440" s="512"/>
      <c r="AJ440" s="512"/>
      <c r="AK440" s="512"/>
      <c r="AL440" s="512"/>
      <c r="AM440" s="512"/>
      <c r="AN440" s="512"/>
    </row>
    <row r="441" spans="1:40" ht="15.75" customHeight="1">
      <c r="A441" s="512"/>
      <c r="B441" s="582"/>
      <c r="C441" s="512"/>
      <c r="D441" s="512"/>
      <c r="E441" s="512"/>
      <c r="F441" s="512"/>
      <c r="G441" s="512"/>
      <c r="H441" s="512"/>
      <c r="I441" s="512"/>
      <c r="J441" s="512"/>
      <c r="K441" s="512"/>
      <c r="L441" s="512"/>
      <c r="M441" s="512"/>
      <c r="N441" s="512"/>
      <c r="O441" s="512"/>
      <c r="P441" s="512"/>
      <c r="Q441" s="512"/>
      <c r="R441" s="512"/>
      <c r="S441" s="512"/>
      <c r="T441" s="512"/>
      <c r="U441" s="512"/>
      <c r="V441" s="512"/>
      <c r="W441" s="512"/>
      <c r="X441" s="512"/>
      <c r="Y441" s="512"/>
      <c r="Z441" s="512"/>
      <c r="AA441" s="512"/>
      <c r="AB441" s="512"/>
      <c r="AC441" s="512"/>
      <c r="AD441" s="512"/>
      <c r="AE441" s="512"/>
      <c r="AF441" s="512"/>
      <c r="AG441" s="512"/>
      <c r="AH441" s="512"/>
      <c r="AI441" s="512"/>
      <c r="AJ441" s="512"/>
      <c r="AK441" s="512"/>
      <c r="AL441" s="512"/>
      <c r="AM441" s="512"/>
      <c r="AN441" s="512"/>
    </row>
    <row r="442" spans="1:40" ht="15.75" customHeight="1">
      <c r="A442" s="512"/>
      <c r="B442" s="582"/>
      <c r="C442" s="512"/>
      <c r="D442" s="512"/>
      <c r="E442" s="512"/>
      <c r="F442" s="512"/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/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</row>
    <row r="443" spans="1:40" ht="15.75" customHeight="1">
      <c r="A443" s="512"/>
      <c r="B443" s="582"/>
      <c r="C443" s="512"/>
      <c r="D443" s="512"/>
      <c r="E443" s="512"/>
      <c r="F443" s="512"/>
      <c r="G443" s="512"/>
      <c r="H443" s="512"/>
      <c r="I443" s="512"/>
      <c r="J443" s="512"/>
      <c r="K443" s="512"/>
      <c r="L443" s="512"/>
      <c r="M443" s="512"/>
      <c r="N443" s="512"/>
      <c r="O443" s="512"/>
      <c r="P443" s="512"/>
      <c r="Q443" s="512"/>
      <c r="R443" s="512"/>
      <c r="S443" s="512"/>
      <c r="T443" s="512"/>
      <c r="U443" s="512"/>
      <c r="V443" s="512"/>
      <c r="W443" s="512"/>
      <c r="X443" s="512"/>
      <c r="Y443" s="512"/>
      <c r="Z443" s="512"/>
      <c r="AA443" s="512"/>
      <c r="AB443" s="512"/>
      <c r="AC443" s="512"/>
      <c r="AD443" s="512"/>
      <c r="AE443" s="512"/>
      <c r="AF443" s="512"/>
      <c r="AG443" s="512"/>
      <c r="AH443" s="512"/>
      <c r="AI443" s="512"/>
      <c r="AJ443" s="512"/>
      <c r="AK443" s="512"/>
      <c r="AL443" s="512"/>
      <c r="AM443" s="512"/>
      <c r="AN443" s="512"/>
    </row>
    <row r="444" spans="1:40" ht="15.75" customHeight="1">
      <c r="A444" s="512"/>
      <c r="B444" s="582"/>
      <c r="C444" s="512"/>
      <c r="D444" s="512"/>
      <c r="E444" s="512"/>
      <c r="F444" s="512"/>
      <c r="G444" s="512"/>
      <c r="H444" s="512"/>
      <c r="I444" s="512"/>
      <c r="J444" s="512"/>
      <c r="K444" s="512"/>
      <c r="L444" s="512"/>
      <c r="M444" s="512"/>
      <c r="N444" s="512"/>
      <c r="O444" s="512"/>
      <c r="P444" s="512"/>
      <c r="Q444" s="512"/>
      <c r="R444" s="512"/>
      <c r="S444" s="512"/>
      <c r="T444" s="512"/>
      <c r="U444" s="512"/>
      <c r="V444" s="512"/>
      <c r="W444" s="512"/>
      <c r="X444" s="512"/>
      <c r="Y444" s="512"/>
      <c r="Z444" s="512"/>
      <c r="AA444" s="512"/>
      <c r="AB444" s="512"/>
      <c r="AC444" s="512"/>
      <c r="AD444" s="512"/>
      <c r="AE444" s="512"/>
      <c r="AF444" s="512"/>
      <c r="AG444" s="512"/>
      <c r="AH444" s="512"/>
      <c r="AI444" s="512"/>
      <c r="AJ444" s="512"/>
      <c r="AK444" s="512"/>
      <c r="AL444" s="512"/>
      <c r="AM444" s="512"/>
      <c r="AN444" s="512"/>
    </row>
    <row r="445" spans="1:40" ht="15.75" customHeight="1">
      <c r="A445" s="512"/>
      <c r="B445" s="582"/>
      <c r="C445" s="512"/>
      <c r="D445" s="512"/>
      <c r="E445" s="512"/>
      <c r="F445" s="512"/>
      <c r="G445" s="512"/>
      <c r="H445" s="512"/>
      <c r="I445" s="512"/>
      <c r="J445" s="512"/>
      <c r="K445" s="512"/>
      <c r="L445" s="512"/>
      <c r="M445" s="512"/>
      <c r="N445" s="512"/>
      <c r="O445" s="512"/>
      <c r="P445" s="512"/>
      <c r="Q445" s="512"/>
      <c r="R445" s="512"/>
      <c r="S445" s="512"/>
      <c r="T445" s="512"/>
      <c r="U445" s="512"/>
      <c r="V445" s="512"/>
      <c r="W445" s="512"/>
      <c r="X445" s="512"/>
      <c r="Y445" s="512"/>
      <c r="Z445" s="512"/>
      <c r="AA445" s="512"/>
      <c r="AB445" s="512"/>
      <c r="AC445" s="512"/>
      <c r="AD445" s="512"/>
      <c r="AE445" s="512"/>
      <c r="AF445" s="512"/>
      <c r="AG445" s="512"/>
      <c r="AH445" s="512"/>
      <c r="AI445" s="512"/>
      <c r="AJ445" s="512"/>
      <c r="AK445" s="512"/>
      <c r="AL445" s="512"/>
      <c r="AM445" s="512"/>
      <c r="AN445" s="512"/>
    </row>
    <row r="446" spans="1:40" ht="15.75" customHeight="1">
      <c r="A446" s="512"/>
      <c r="B446" s="582"/>
      <c r="C446" s="512"/>
      <c r="D446" s="512"/>
      <c r="E446" s="512"/>
      <c r="F446" s="512"/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/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</row>
    <row r="447" spans="1:40" ht="15.75" customHeight="1">
      <c r="A447" s="512"/>
      <c r="B447" s="582"/>
      <c r="C447" s="512"/>
      <c r="D447" s="512"/>
      <c r="E447" s="512"/>
      <c r="F447" s="512"/>
      <c r="G447" s="512"/>
      <c r="H447" s="512"/>
      <c r="I447" s="512"/>
      <c r="J447" s="512"/>
      <c r="K447" s="512"/>
      <c r="L447" s="512"/>
      <c r="M447" s="512"/>
      <c r="N447" s="512"/>
      <c r="O447" s="512"/>
      <c r="P447" s="512"/>
      <c r="Q447" s="512"/>
      <c r="R447" s="512"/>
      <c r="S447" s="512"/>
      <c r="T447" s="512"/>
      <c r="U447" s="512"/>
      <c r="V447" s="512"/>
      <c r="W447" s="512"/>
      <c r="X447" s="512"/>
      <c r="Y447" s="512"/>
      <c r="Z447" s="512"/>
      <c r="AA447" s="512"/>
      <c r="AB447" s="512"/>
      <c r="AC447" s="512"/>
      <c r="AD447" s="512"/>
      <c r="AE447" s="512"/>
      <c r="AF447" s="512"/>
      <c r="AG447" s="512"/>
      <c r="AH447" s="512"/>
      <c r="AI447" s="512"/>
      <c r="AJ447" s="512"/>
      <c r="AK447" s="512"/>
      <c r="AL447" s="512"/>
      <c r="AM447" s="512"/>
      <c r="AN447" s="512"/>
    </row>
    <row r="448" spans="1:40" ht="15.75" customHeight="1">
      <c r="A448" s="512"/>
      <c r="B448" s="582"/>
      <c r="C448" s="512"/>
      <c r="D448" s="512"/>
      <c r="E448" s="512"/>
      <c r="F448" s="512"/>
      <c r="G448" s="512"/>
      <c r="H448" s="512"/>
      <c r="I448" s="512"/>
      <c r="J448" s="512"/>
      <c r="K448" s="512"/>
      <c r="L448" s="512"/>
      <c r="M448" s="512"/>
      <c r="N448" s="512"/>
      <c r="O448" s="512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2"/>
      <c r="AC448" s="512"/>
      <c r="AD448" s="512"/>
      <c r="AE448" s="512"/>
      <c r="AF448" s="512"/>
      <c r="AG448" s="512"/>
      <c r="AH448" s="512"/>
      <c r="AI448" s="512"/>
      <c r="AJ448" s="512"/>
      <c r="AK448" s="512"/>
      <c r="AL448" s="512"/>
      <c r="AM448" s="512"/>
      <c r="AN448" s="512"/>
    </row>
    <row r="449" spans="1:40" ht="15.75" customHeight="1">
      <c r="A449" s="512"/>
      <c r="B449" s="582"/>
      <c r="C449" s="512"/>
      <c r="D449" s="512"/>
      <c r="E449" s="512"/>
      <c r="F449" s="512"/>
      <c r="G449" s="512"/>
      <c r="H449" s="512"/>
      <c r="I449" s="512"/>
      <c r="J449" s="512"/>
      <c r="K449" s="512"/>
      <c r="L449" s="512"/>
      <c r="M449" s="512"/>
      <c r="N449" s="512"/>
      <c r="O449" s="512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</row>
    <row r="450" spans="1:40" ht="15.75" customHeight="1">
      <c r="A450" s="512"/>
      <c r="B450" s="582"/>
      <c r="C450" s="512"/>
      <c r="D450" s="512"/>
      <c r="E450" s="512"/>
      <c r="F450" s="512"/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/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</row>
    <row r="451" spans="1:40" ht="15.75" customHeight="1">
      <c r="A451" s="512"/>
      <c r="B451" s="582"/>
      <c r="C451" s="512"/>
      <c r="D451" s="512"/>
      <c r="E451" s="512"/>
      <c r="F451" s="512"/>
      <c r="G451" s="512"/>
      <c r="H451" s="512"/>
      <c r="I451" s="512"/>
      <c r="J451" s="512"/>
      <c r="K451" s="512"/>
      <c r="L451" s="512"/>
      <c r="M451" s="512"/>
      <c r="N451" s="512"/>
      <c r="O451" s="512"/>
      <c r="P451" s="512"/>
      <c r="Q451" s="512"/>
      <c r="R451" s="512"/>
      <c r="S451" s="512"/>
      <c r="T451" s="512"/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</row>
    <row r="452" spans="1:40" ht="15.75" customHeight="1">
      <c r="A452" s="512"/>
      <c r="B452" s="582"/>
      <c r="C452" s="512"/>
      <c r="D452" s="512"/>
      <c r="E452" s="512"/>
      <c r="F452" s="512"/>
      <c r="G452" s="512"/>
      <c r="H452" s="512"/>
      <c r="I452" s="512"/>
      <c r="J452" s="512"/>
      <c r="K452" s="512"/>
      <c r="L452" s="512"/>
      <c r="M452" s="512"/>
      <c r="N452" s="512"/>
      <c r="O452" s="512"/>
      <c r="P452" s="512"/>
      <c r="Q452" s="512"/>
      <c r="R452" s="512"/>
      <c r="S452" s="512"/>
      <c r="T452" s="512"/>
      <c r="U452" s="512"/>
      <c r="V452" s="512"/>
      <c r="W452" s="512"/>
      <c r="X452" s="512"/>
      <c r="Y452" s="512"/>
      <c r="Z452" s="512"/>
      <c r="AA452" s="512"/>
      <c r="AB452" s="512"/>
      <c r="AC452" s="512"/>
      <c r="AD452" s="512"/>
      <c r="AE452" s="512"/>
      <c r="AF452" s="512"/>
      <c r="AG452" s="512"/>
      <c r="AH452" s="512"/>
      <c r="AI452" s="512"/>
      <c r="AJ452" s="512"/>
      <c r="AK452" s="512"/>
      <c r="AL452" s="512"/>
      <c r="AM452" s="512"/>
      <c r="AN452" s="512"/>
    </row>
    <row r="453" spans="1:40" ht="15.75" customHeight="1">
      <c r="A453" s="512"/>
      <c r="B453" s="582"/>
      <c r="C453" s="512"/>
      <c r="D453" s="512"/>
      <c r="E453" s="512"/>
      <c r="F453" s="512"/>
      <c r="G453" s="512"/>
      <c r="H453" s="512"/>
      <c r="I453" s="512"/>
      <c r="J453" s="512"/>
      <c r="K453" s="512"/>
      <c r="L453" s="512"/>
      <c r="M453" s="512"/>
      <c r="N453" s="512"/>
      <c r="O453" s="512"/>
      <c r="P453" s="512"/>
      <c r="Q453" s="512"/>
      <c r="R453" s="512"/>
      <c r="S453" s="512"/>
      <c r="T453" s="512"/>
      <c r="U453" s="512"/>
      <c r="V453" s="512"/>
      <c r="W453" s="512"/>
      <c r="X453" s="512"/>
      <c r="Y453" s="512"/>
      <c r="Z453" s="512"/>
      <c r="AA453" s="512"/>
      <c r="AB453" s="512"/>
      <c r="AC453" s="512"/>
      <c r="AD453" s="512"/>
      <c r="AE453" s="512"/>
      <c r="AF453" s="512"/>
      <c r="AG453" s="512"/>
      <c r="AH453" s="512"/>
      <c r="AI453" s="512"/>
      <c r="AJ453" s="512"/>
      <c r="AK453" s="512"/>
      <c r="AL453" s="512"/>
      <c r="AM453" s="512"/>
      <c r="AN453" s="512"/>
    </row>
    <row r="454" spans="1:40" ht="15.75" customHeight="1">
      <c r="A454" s="512"/>
      <c r="B454" s="582"/>
      <c r="C454" s="512"/>
      <c r="D454" s="512"/>
      <c r="E454" s="512"/>
      <c r="F454" s="512"/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/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</row>
    <row r="455" spans="1:40" ht="15.75" customHeight="1">
      <c r="A455" s="512"/>
      <c r="B455" s="582"/>
      <c r="C455" s="512"/>
      <c r="D455" s="512"/>
      <c r="E455" s="512"/>
      <c r="F455" s="512"/>
      <c r="G455" s="512"/>
      <c r="H455" s="512"/>
      <c r="I455" s="512"/>
      <c r="J455" s="512"/>
      <c r="K455" s="512"/>
      <c r="L455" s="512"/>
      <c r="M455" s="512"/>
      <c r="N455" s="512"/>
      <c r="O455" s="512"/>
      <c r="P455" s="512"/>
      <c r="Q455" s="512"/>
      <c r="R455" s="512"/>
      <c r="S455" s="512"/>
      <c r="T455" s="512"/>
      <c r="U455" s="512"/>
      <c r="V455" s="512"/>
      <c r="W455" s="512"/>
      <c r="X455" s="512"/>
      <c r="Y455" s="512"/>
      <c r="Z455" s="512"/>
      <c r="AA455" s="512"/>
      <c r="AB455" s="512"/>
      <c r="AC455" s="512"/>
      <c r="AD455" s="512"/>
      <c r="AE455" s="512"/>
      <c r="AF455" s="512"/>
      <c r="AG455" s="512"/>
      <c r="AH455" s="512"/>
      <c r="AI455" s="512"/>
      <c r="AJ455" s="512"/>
      <c r="AK455" s="512"/>
      <c r="AL455" s="512"/>
      <c r="AM455" s="512"/>
      <c r="AN455" s="512"/>
    </row>
    <row r="456" spans="1:40" ht="15.75" customHeight="1">
      <c r="A456" s="512"/>
      <c r="B456" s="582"/>
      <c r="C456" s="512"/>
      <c r="D456" s="512"/>
      <c r="E456" s="512"/>
      <c r="F456" s="512"/>
      <c r="G456" s="512"/>
      <c r="H456" s="512"/>
      <c r="I456" s="512"/>
      <c r="J456" s="512"/>
      <c r="K456" s="512"/>
      <c r="L456" s="512"/>
      <c r="M456" s="512"/>
      <c r="N456" s="512"/>
      <c r="O456" s="512"/>
      <c r="P456" s="512"/>
      <c r="Q456" s="512"/>
      <c r="R456" s="512"/>
      <c r="S456" s="512"/>
      <c r="T456" s="512"/>
      <c r="U456" s="512"/>
      <c r="V456" s="512"/>
      <c r="W456" s="512"/>
      <c r="X456" s="512"/>
      <c r="Y456" s="512"/>
      <c r="Z456" s="512"/>
      <c r="AA456" s="512"/>
      <c r="AB456" s="512"/>
      <c r="AC456" s="512"/>
      <c r="AD456" s="512"/>
      <c r="AE456" s="512"/>
      <c r="AF456" s="512"/>
      <c r="AG456" s="512"/>
      <c r="AH456" s="512"/>
      <c r="AI456" s="512"/>
      <c r="AJ456" s="512"/>
      <c r="AK456" s="512"/>
      <c r="AL456" s="512"/>
      <c r="AM456" s="512"/>
      <c r="AN456" s="512"/>
    </row>
    <row r="457" spans="1:40" ht="15.75" customHeight="1">
      <c r="A457" s="512"/>
      <c r="B457" s="582"/>
      <c r="C457" s="512"/>
      <c r="D457" s="512"/>
      <c r="E457" s="512"/>
      <c r="F457" s="512"/>
      <c r="G457" s="512"/>
      <c r="H457" s="512"/>
      <c r="I457" s="512"/>
      <c r="J457" s="512"/>
      <c r="K457" s="512"/>
      <c r="L457" s="512"/>
      <c r="M457" s="512"/>
      <c r="N457" s="512"/>
      <c r="O457" s="512"/>
      <c r="P457" s="512"/>
      <c r="Q457" s="512"/>
      <c r="R457" s="512"/>
      <c r="S457" s="512"/>
      <c r="T457" s="512"/>
      <c r="U457" s="512"/>
      <c r="V457" s="512"/>
      <c r="W457" s="512"/>
      <c r="X457" s="512"/>
      <c r="Y457" s="512"/>
      <c r="Z457" s="512"/>
      <c r="AA457" s="512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</row>
    <row r="458" spans="1:40" ht="15.75" customHeight="1">
      <c r="A458" s="512"/>
      <c r="B458" s="582"/>
      <c r="C458" s="512"/>
      <c r="D458" s="512"/>
      <c r="E458" s="512"/>
      <c r="F458" s="512"/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/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</row>
    <row r="459" spans="1:40" ht="15.75" customHeight="1">
      <c r="A459" s="512"/>
      <c r="B459" s="582"/>
      <c r="C459" s="512"/>
      <c r="D459" s="512"/>
      <c r="E459" s="512"/>
      <c r="F459" s="512"/>
      <c r="G459" s="512"/>
      <c r="H459" s="512"/>
      <c r="I459" s="512"/>
      <c r="J459" s="512"/>
      <c r="K459" s="512"/>
      <c r="L459" s="512"/>
      <c r="M459" s="512"/>
      <c r="N459" s="512"/>
      <c r="O459" s="512"/>
      <c r="P459" s="512"/>
      <c r="Q459" s="512"/>
      <c r="R459" s="512"/>
      <c r="S459" s="512"/>
      <c r="T459" s="512"/>
      <c r="U459" s="512"/>
      <c r="V459" s="512"/>
      <c r="W459" s="512"/>
      <c r="X459" s="512"/>
      <c r="Y459" s="512"/>
      <c r="Z459" s="512"/>
      <c r="AA459" s="512"/>
      <c r="AB459" s="512"/>
      <c r="AC459" s="512"/>
      <c r="AD459" s="512"/>
      <c r="AE459" s="512"/>
      <c r="AF459" s="512"/>
      <c r="AG459" s="512"/>
      <c r="AH459" s="512"/>
      <c r="AI459" s="512"/>
      <c r="AJ459" s="512"/>
      <c r="AK459" s="512"/>
      <c r="AL459" s="512"/>
      <c r="AM459" s="512"/>
      <c r="AN459" s="512"/>
    </row>
    <row r="460" spans="1:40" ht="15.75" customHeight="1">
      <c r="A460" s="512"/>
      <c r="B460" s="582"/>
      <c r="C460" s="512"/>
      <c r="D460" s="512"/>
      <c r="E460" s="512"/>
      <c r="F460" s="512"/>
      <c r="G460" s="512"/>
      <c r="H460" s="512"/>
      <c r="I460" s="512"/>
      <c r="J460" s="512"/>
      <c r="K460" s="512"/>
      <c r="L460" s="512"/>
      <c r="M460" s="512"/>
      <c r="N460" s="512"/>
      <c r="O460" s="512"/>
      <c r="P460" s="512"/>
      <c r="Q460" s="512"/>
      <c r="R460" s="512"/>
      <c r="S460" s="512"/>
      <c r="T460" s="512"/>
      <c r="U460" s="512"/>
      <c r="V460" s="512"/>
      <c r="W460" s="512"/>
      <c r="X460" s="512"/>
      <c r="Y460" s="512"/>
      <c r="Z460" s="512"/>
      <c r="AA460" s="512"/>
      <c r="AB460" s="512"/>
      <c r="AC460" s="512"/>
      <c r="AD460" s="512"/>
      <c r="AE460" s="512"/>
      <c r="AF460" s="512"/>
      <c r="AG460" s="512"/>
      <c r="AH460" s="512"/>
      <c r="AI460" s="512"/>
      <c r="AJ460" s="512"/>
      <c r="AK460" s="512"/>
      <c r="AL460" s="512"/>
      <c r="AM460" s="512"/>
      <c r="AN460" s="512"/>
    </row>
    <row r="461" spans="1:40" ht="15.75" customHeight="1">
      <c r="A461" s="512"/>
      <c r="B461" s="582"/>
      <c r="C461" s="512"/>
      <c r="D461" s="512"/>
      <c r="E461" s="512"/>
      <c r="F461" s="512"/>
      <c r="G461" s="512"/>
      <c r="H461" s="512"/>
      <c r="I461" s="512"/>
      <c r="J461" s="512"/>
      <c r="K461" s="512"/>
      <c r="L461" s="512"/>
      <c r="M461" s="512"/>
      <c r="N461" s="512"/>
      <c r="O461" s="512"/>
      <c r="P461" s="512"/>
      <c r="Q461" s="512"/>
      <c r="R461" s="512"/>
      <c r="S461" s="512"/>
      <c r="T461" s="512"/>
      <c r="U461" s="512"/>
      <c r="V461" s="512"/>
      <c r="W461" s="512"/>
      <c r="X461" s="512"/>
      <c r="Y461" s="512"/>
      <c r="Z461" s="512"/>
      <c r="AA461" s="512"/>
      <c r="AB461" s="512"/>
      <c r="AC461" s="512"/>
      <c r="AD461" s="512"/>
      <c r="AE461" s="512"/>
      <c r="AF461" s="512"/>
      <c r="AG461" s="512"/>
      <c r="AH461" s="512"/>
      <c r="AI461" s="512"/>
      <c r="AJ461" s="512"/>
      <c r="AK461" s="512"/>
      <c r="AL461" s="512"/>
      <c r="AM461" s="512"/>
      <c r="AN461" s="512"/>
    </row>
    <row r="462" spans="1:40" ht="15.75" customHeight="1">
      <c r="A462" s="512"/>
      <c r="B462" s="582"/>
      <c r="C462" s="512"/>
      <c r="D462" s="512"/>
      <c r="E462" s="512"/>
      <c r="F462" s="512"/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/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</row>
    <row r="463" spans="1:40" ht="15.75" customHeight="1">
      <c r="A463" s="512"/>
      <c r="B463" s="582"/>
      <c r="C463" s="512"/>
      <c r="D463" s="512"/>
      <c r="E463" s="512"/>
      <c r="F463" s="512"/>
      <c r="G463" s="512"/>
      <c r="H463" s="512"/>
      <c r="I463" s="512"/>
      <c r="J463" s="512"/>
      <c r="K463" s="512"/>
      <c r="L463" s="512"/>
      <c r="M463" s="512"/>
      <c r="N463" s="512"/>
      <c r="O463" s="512"/>
      <c r="P463" s="512"/>
      <c r="Q463" s="512"/>
      <c r="R463" s="512"/>
      <c r="S463" s="512"/>
      <c r="T463" s="512"/>
      <c r="U463" s="512"/>
      <c r="V463" s="512"/>
      <c r="W463" s="512"/>
      <c r="X463" s="512"/>
      <c r="Y463" s="512"/>
      <c r="Z463" s="512"/>
      <c r="AA463" s="512"/>
      <c r="AB463" s="512"/>
      <c r="AC463" s="512"/>
      <c r="AD463" s="512"/>
      <c r="AE463" s="512"/>
      <c r="AF463" s="512"/>
      <c r="AG463" s="512"/>
      <c r="AH463" s="512"/>
      <c r="AI463" s="512"/>
      <c r="AJ463" s="512"/>
      <c r="AK463" s="512"/>
      <c r="AL463" s="512"/>
      <c r="AM463" s="512"/>
      <c r="AN463" s="512"/>
    </row>
    <row r="464" spans="1:40" ht="15.75" customHeight="1">
      <c r="A464" s="512"/>
      <c r="B464" s="582"/>
      <c r="C464" s="512"/>
      <c r="D464" s="512"/>
      <c r="E464" s="512"/>
      <c r="F464" s="512"/>
      <c r="G464" s="512"/>
      <c r="H464" s="512"/>
      <c r="I464" s="512"/>
      <c r="J464" s="512"/>
      <c r="K464" s="512"/>
      <c r="L464" s="512"/>
      <c r="M464" s="512"/>
      <c r="N464" s="512"/>
      <c r="O464" s="512"/>
      <c r="P464" s="512"/>
      <c r="Q464" s="512"/>
      <c r="R464" s="512"/>
      <c r="S464" s="512"/>
      <c r="T464" s="512"/>
      <c r="U464" s="512"/>
      <c r="V464" s="512"/>
      <c r="W464" s="512"/>
      <c r="X464" s="512"/>
      <c r="Y464" s="512"/>
      <c r="Z464" s="512"/>
      <c r="AA464" s="512"/>
      <c r="AB464" s="512"/>
      <c r="AC464" s="512"/>
      <c r="AD464" s="512"/>
      <c r="AE464" s="512"/>
      <c r="AF464" s="512"/>
      <c r="AG464" s="512"/>
      <c r="AH464" s="512"/>
      <c r="AI464" s="512"/>
      <c r="AJ464" s="512"/>
      <c r="AK464" s="512"/>
      <c r="AL464" s="512"/>
      <c r="AM464" s="512"/>
      <c r="AN464" s="512"/>
    </row>
    <row r="465" spans="1:40" ht="15.75" customHeight="1">
      <c r="A465" s="512"/>
      <c r="B465" s="582"/>
      <c r="C465" s="512"/>
      <c r="D465" s="512"/>
      <c r="E465" s="512"/>
      <c r="F465" s="512"/>
      <c r="G465" s="512"/>
      <c r="H465" s="512"/>
      <c r="I465" s="512"/>
      <c r="J465" s="512"/>
      <c r="K465" s="512"/>
      <c r="L465" s="512"/>
      <c r="M465" s="512"/>
      <c r="N465" s="512"/>
      <c r="O465" s="512"/>
      <c r="P465" s="512"/>
      <c r="Q465" s="512"/>
      <c r="R465" s="512"/>
      <c r="S465" s="512"/>
      <c r="T465" s="512"/>
      <c r="U465" s="512"/>
      <c r="V465" s="512"/>
      <c r="W465" s="512"/>
      <c r="X465" s="512"/>
      <c r="Y465" s="512"/>
      <c r="Z465" s="512"/>
      <c r="AA465" s="512"/>
      <c r="AB465" s="512"/>
      <c r="AC465" s="512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</row>
    <row r="466" spans="1:40" ht="15.75" customHeight="1">
      <c r="A466" s="512"/>
      <c r="B466" s="582"/>
      <c r="C466" s="512"/>
      <c r="D466" s="512"/>
      <c r="E466" s="512"/>
      <c r="F466" s="512"/>
      <c r="G466" s="512"/>
      <c r="H466" s="512"/>
      <c r="I466" s="512"/>
      <c r="J466" s="512"/>
      <c r="K466" s="512"/>
      <c r="L466" s="512"/>
      <c r="M466" s="512"/>
      <c r="N466" s="512"/>
      <c r="O466" s="512"/>
      <c r="P466" s="512"/>
      <c r="Q466" s="512"/>
      <c r="R466" s="512"/>
      <c r="S466" s="512"/>
      <c r="T466" s="512"/>
      <c r="U466" s="512"/>
      <c r="V466" s="512"/>
      <c r="W466" s="512"/>
      <c r="X466" s="512"/>
      <c r="Y466" s="512"/>
      <c r="Z466" s="512"/>
      <c r="AA466" s="512"/>
      <c r="AB466" s="512"/>
      <c r="AC466" s="512"/>
      <c r="AD466" s="512"/>
      <c r="AE466" s="512"/>
      <c r="AF466" s="512"/>
      <c r="AG466" s="512"/>
      <c r="AH466" s="512"/>
      <c r="AI466" s="512"/>
      <c r="AJ466" s="512"/>
      <c r="AK466" s="512"/>
      <c r="AL466" s="512"/>
      <c r="AM466" s="512"/>
      <c r="AN466" s="512"/>
    </row>
    <row r="467" spans="1:40" ht="15.75" customHeight="1">
      <c r="A467" s="512"/>
      <c r="B467" s="582"/>
      <c r="C467" s="512"/>
      <c r="D467" s="512"/>
      <c r="E467" s="512"/>
      <c r="F467" s="512"/>
      <c r="G467" s="512"/>
      <c r="H467" s="512"/>
      <c r="I467" s="512"/>
      <c r="J467" s="512"/>
      <c r="K467" s="512"/>
      <c r="L467" s="512"/>
      <c r="M467" s="512"/>
      <c r="N467" s="512"/>
      <c r="O467" s="512"/>
      <c r="P467" s="512"/>
      <c r="Q467" s="512"/>
      <c r="R467" s="512"/>
      <c r="S467" s="512"/>
      <c r="T467" s="512"/>
      <c r="U467" s="512"/>
      <c r="V467" s="512"/>
      <c r="W467" s="512"/>
      <c r="X467" s="512"/>
      <c r="Y467" s="512"/>
      <c r="Z467" s="512"/>
      <c r="AA467" s="512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</row>
    <row r="468" spans="1:40" ht="15.75" customHeight="1">
      <c r="A468" s="512"/>
      <c r="B468" s="582"/>
      <c r="C468" s="512"/>
      <c r="D468" s="512"/>
      <c r="E468" s="512"/>
      <c r="F468" s="512"/>
      <c r="G468" s="512"/>
      <c r="H468" s="512"/>
      <c r="I468" s="512"/>
      <c r="J468" s="512"/>
      <c r="K468" s="512"/>
      <c r="L468" s="512"/>
      <c r="M468" s="512"/>
      <c r="N468" s="512"/>
      <c r="O468" s="512"/>
      <c r="P468" s="512"/>
      <c r="Q468" s="512"/>
      <c r="R468" s="512"/>
      <c r="S468" s="512"/>
      <c r="T468" s="512"/>
      <c r="U468" s="512"/>
      <c r="V468" s="512"/>
      <c r="W468" s="512"/>
      <c r="X468" s="512"/>
      <c r="Y468" s="512"/>
      <c r="Z468" s="512"/>
      <c r="AA468" s="512"/>
      <c r="AB468" s="512"/>
      <c r="AC468" s="512"/>
      <c r="AD468" s="512"/>
      <c r="AE468" s="512"/>
      <c r="AF468" s="512"/>
      <c r="AG468" s="512"/>
      <c r="AH468" s="512"/>
      <c r="AI468" s="512"/>
      <c r="AJ468" s="512"/>
      <c r="AK468" s="512"/>
      <c r="AL468" s="512"/>
      <c r="AM468" s="512"/>
      <c r="AN468" s="512"/>
    </row>
    <row r="469" spans="1:40" ht="15.75" customHeight="1">
      <c r="A469" s="512"/>
      <c r="B469" s="582"/>
      <c r="C469" s="512"/>
      <c r="D469" s="512"/>
      <c r="E469" s="512"/>
      <c r="F469" s="512"/>
      <c r="G469" s="512"/>
      <c r="H469" s="512"/>
      <c r="I469" s="512"/>
      <c r="J469" s="512"/>
      <c r="K469" s="512"/>
      <c r="L469" s="512"/>
      <c r="M469" s="512"/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  <c r="AA469" s="512"/>
      <c r="AB469" s="512"/>
      <c r="AC469" s="512"/>
      <c r="AD469" s="512"/>
      <c r="AE469" s="512"/>
      <c r="AF469" s="512"/>
      <c r="AG469" s="512"/>
      <c r="AH469" s="512"/>
      <c r="AI469" s="512"/>
      <c r="AJ469" s="512"/>
      <c r="AK469" s="512"/>
      <c r="AL469" s="512"/>
      <c r="AM469" s="512"/>
      <c r="AN469" s="512"/>
    </row>
    <row r="470" spans="1:40" ht="15.75" customHeight="1">
      <c r="A470" s="512"/>
      <c r="B470" s="582"/>
      <c r="C470" s="512"/>
      <c r="D470" s="512"/>
      <c r="E470" s="512"/>
      <c r="F470" s="512"/>
      <c r="G470" s="512"/>
      <c r="H470" s="512"/>
      <c r="I470" s="512"/>
      <c r="J470" s="512"/>
      <c r="K470" s="512"/>
      <c r="L470" s="512"/>
      <c r="M470" s="512"/>
      <c r="N470" s="512"/>
      <c r="O470" s="512"/>
      <c r="P470" s="512"/>
      <c r="Q470" s="512"/>
      <c r="R470" s="512"/>
      <c r="S470" s="512"/>
      <c r="T470" s="512"/>
      <c r="U470" s="512"/>
      <c r="V470" s="512"/>
      <c r="W470" s="512"/>
      <c r="X470" s="512"/>
      <c r="Y470" s="512"/>
      <c r="Z470" s="512"/>
      <c r="AA470" s="512"/>
      <c r="AB470" s="512"/>
      <c r="AC470" s="512"/>
      <c r="AD470" s="512"/>
      <c r="AE470" s="512"/>
      <c r="AF470" s="512"/>
      <c r="AG470" s="512"/>
      <c r="AH470" s="512"/>
      <c r="AI470" s="512"/>
      <c r="AJ470" s="512"/>
      <c r="AK470" s="512"/>
      <c r="AL470" s="512"/>
      <c r="AM470" s="512"/>
      <c r="AN470" s="512"/>
    </row>
    <row r="471" spans="1:40" ht="15.75" customHeight="1">
      <c r="A471" s="512"/>
      <c r="B471" s="582"/>
      <c r="C471" s="512"/>
      <c r="D471" s="512"/>
      <c r="E471" s="512"/>
      <c r="F471" s="512"/>
      <c r="G471" s="512"/>
      <c r="H471" s="512"/>
      <c r="I471" s="512"/>
      <c r="J471" s="512"/>
      <c r="K471" s="512"/>
      <c r="L471" s="512"/>
      <c r="M471" s="512"/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  <c r="AA471" s="512"/>
      <c r="AB471" s="512"/>
      <c r="AC471" s="512"/>
      <c r="AD471" s="512"/>
      <c r="AE471" s="512"/>
      <c r="AF471" s="512"/>
      <c r="AG471" s="512"/>
      <c r="AH471" s="512"/>
      <c r="AI471" s="512"/>
      <c r="AJ471" s="512"/>
      <c r="AK471" s="512"/>
      <c r="AL471" s="512"/>
      <c r="AM471" s="512"/>
      <c r="AN471" s="512"/>
    </row>
    <row r="472" spans="1:40" ht="15.75" customHeight="1">
      <c r="A472" s="512"/>
      <c r="B472" s="582"/>
      <c r="C472" s="512"/>
      <c r="D472" s="512"/>
      <c r="E472" s="512"/>
      <c r="F472" s="512"/>
      <c r="G472" s="512"/>
      <c r="H472" s="512"/>
      <c r="I472" s="512"/>
      <c r="J472" s="512"/>
      <c r="K472" s="512"/>
      <c r="L472" s="512"/>
      <c r="M472" s="512"/>
      <c r="N472" s="512"/>
      <c r="O472" s="512"/>
      <c r="P472" s="512"/>
      <c r="Q472" s="512"/>
      <c r="R472" s="512"/>
      <c r="S472" s="512"/>
      <c r="T472" s="512"/>
      <c r="U472" s="512"/>
      <c r="V472" s="512"/>
      <c r="W472" s="512"/>
      <c r="X472" s="512"/>
      <c r="Y472" s="512"/>
      <c r="Z472" s="512"/>
      <c r="AA472" s="512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</row>
    <row r="473" spans="1:40" ht="15.75" customHeight="1">
      <c r="A473" s="512"/>
      <c r="B473" s="582"/>
      <c r="C473" s="512"/>
      <c r="D473" s="512"/>
      <c r="E473" s="512"/>
      <c r="F473" s="512"/>
      <c r="G473" s="512"/>
      <c r="H473" s="512"/>
      <c r="I473" s="512"/>
      <c r="J473" s="512"/>
      <c r="K473" s="512"/>
      <c r="L473" s="512"/>
      <c r="M473" s="512"/>
      <c r="N473" s="512"/>
      <c r="O473" s="512"/>
      <c r="P473" s="512"/>
      <c r="Q473" s="512"/>
      <c r="R473" s="512"/>
      <c r="S473" s="512"/>
      <c r="T473" s="512"/>
      <c r="U473" s="512"/>
      <c r="V473" s="512"/>
      <c r="W473" s="512"/>
      <c r="X473" s="512"/>
      <c r="Y473" s="512"/>
      <c r="Z473" s="512"/>
      <c r="AA473" s="512"/>
      <c r="AB473" s="512"/>
      <c r="AC473" s="512"/>
      <c r="AD473" s="512"/>
      <c r="AE473" s="512"/>
      <c r="AF473" s="512"/>
      <c r="AG473" s="512"/>
      <c r="AH473" s="512"/>
      <c r="AI473" s="512"/>
      <c r="AJ473" s="512"/>
      <c r="AK473" s="512"/>
      <c r="AL473" s="512"/>
      <c r="AM473" s="512"/>
      <c r="AN473" s="512"/>
    </row>
    <row r="474" spans="1:40" ht="15.75" customHeight="1">
      <c r="A474" s="512"/>
      <c r="B474" s="582"/>
      <c r="C474" s="512"/>
      <c r="D474" s="512"/>
      <c r="E474" s="512"/>
      <c r="F474" s="512"/>
      <c r="G474" s="512"/>
      <c r="H474" s="512"/>
      <c r="I474" s="512"/>
      <c r="J474" s="512"/>
      <c r="K474" s="512"/>
      <c r="L474" s="512"/>
      <c r="M474" s="512"/>
      <c r="N474" s="512"/>
      <c r="O474" s="512"/>
      <c r="P474" s="512"/>
      <c r="Q474" s="512"/>
      <c r="R474" s="512"/>
      <c r="S474" s="512"/>
      <c r="T474" s="512"/>
      <c r="U474" s="512"/>
      <c r="V474" s="512"/>
      <c r="W474" s="512"/>
      <c r="X474" s="512"/>
      <c r="Y474" s="512"/>
      <c r="Z474" s="512"/>
      <c r="AA474" s="512"/>
      <c r="AB474" s="512"/>
      <c r="AC474" s="512"/>
      <c r="AD474" s="512"/>
      <c r="AE474" s="512"/>
      <c r="AF474" s="512"/>
      <c r="AG474" s="512"/>
      <c r="AH474" s="512"/>
      <c r="AI474" s="512"/>
      <c r="AJ474" s="512"/>
      <c r="AK474" s="512"/>
      <c r="AL474" s="512"/>
      <c r="AM474" s="512"/>
      <c r="AN474" s="512"/>
    </row>
    <row r="475" spans="1:40" ht="15.75" customHeight="1">
      <c r="A475" s="512"/>
      <c r="B475" s="582"/>
      <c r="C475" s="512"/>
      <c r="D475" s="512"/>
      <c r="E475" s="512"/>
      <c r="F475" s="512"/>
      <c r="G475" s="512"/>
      <c r="H475" s="512"/>
      <c r="I475" s="512"/>
      <c r="J475" s="512"/>
      <c r="K475" s="512"/>
      <c r="L475" s="512"/>
      <c r="M475" s="512"/>
      <c r="N475" s="512"/>
      <c r="O475" s="512"/>
      <c r="P475" s="512"/>
      <c r="Q475" s="512"/>
      <c r="R475" s="512"/>
      <c r="S475" s="512"/>
      <c r="T475" s="512"/>
      <c r="U475" s="512"/>
      <c r="V475" s="512"/>
      <c r="W475" s="512"/>
      <c r="X475" s="512"/>
      <c r="Y475" s="512"/>
      <c r="Z475" s="512"/>
      <c r="AA475" s="512"/>
      <c r="AB475" s="512"/>
      <c r="AC475" s="512"/>
      <c r="AD475" s="512"/>
      <c r="AE475" s="512"/>
      <c r="AF475" s="512"/>
      <c r="AG475" s="512"/>
      <c r="AH475" s="512"/>
      <c r="AI475" s="512"/>
      <c r="AJ475" s="512"/>
      <c r="AK475" s="512"/>
      <c r="AL475" s="512"/>
      <c r="AM475" s="512"/>
      <c r="AN475" s="512"/>
    </row>
    <row r="476" spans="1:40" ht="15.75" customHeight="1">
      <c r="A476" s="512"/>
      <c r="B476" s="582"/>
      <c r="C476" s="512"/>
      <c r="D476" s="512"/>
      <c r="E476" s="512"/>
      <c r="F476" s="512"/>
      <c r="G476" s="512"/>
      <c r="H476" s="512"/>
      <c r="I476" s="512"/>
      <c r="J476" s="512"/>
      <c r="K476" s="512"/>
      <c r="L476" s="512"/>
      <c r="M476" s="512"/>
      <c r="N476" s="512"/>
      <c r="O476" s="512"/>
      <c r="P476" s="512"/>
      <c r="Q476" s="512"/>
      <c r="R476" s="512"/>
      <c r="S476" s="512"/>
      <c r="T476" s="512"/>
      <c r="U476" s="512"/>
      <c r="V476" s="512"/>
      <c r="W476" s="512"/>
      <c r="X476" s="512"/>
      <c r="Y476" s="512"/>
      <c r="Z476" s="512"/>
      <c r="AA476" s="512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</row>
    <row r="477" spans="1:40" ht="15.75" customHeight="1">
      <c r="A477" s="512"/>
      <c r="B477" s="582"/>
      <c r="C477" s="512"/>
      <c r="D477" s="512"/>
      <c r="E477" s="512"/>
      <c r="F477" s="512"/>
      <c r="G477" s="512"/>
      <c r="H477" s="512"/>
      <c r="I477" s="512"/>
      <c r="J477" s="512"/>
      <c r="K477" s="512"/>
      <c r="L477" s="512"/>
      <c r="M477" s="512"/>
      <c r="N477" s="512"/>
      <c r="O477" s="512"/>
      <c r="P477" s="512"/>
      <c r="Q477" s="512"/>
      <c r="R477" s="512"/>
      <c r="S477" s="512"/>
      <c r="T477" s="512"/>
      <c r="U477" s="512"/>
      <c r="V477" s="512"/>
      <c r="W477" s="512"/>
      <c r="X477" s="512"/>
      <c r="Y477" s="512"/>
      <c r="Z477" s="512"/>
      <c r="AA477" s="512"/>
      <c r="AB477" s="512"/>
      <c r="AC477" s="512"/>
      <c r="AD477" s="512"/>
      <c r="AE477" s="512"/>
      <c r="AF477" s="512"/>
      <c r="AG477" s="512"/>
      <c r="AH477" s="512"/>
      <c r="AI477" s="512"/>
      <c r="AJ477" s="512"/>
      <c r="AK477" s="512"/>
      <c r="AL477" s="512"/>
      <c r="AM477" s="512"/>
      <c r="AN477" s="512"/>
    </row>
    <row r="478" spans="1:40" ht="15.75" customHeight="1">
      <c r="A478" s="512"/>
      <c r="B478" s="582"/>
      <c r="C478" s="512"/>
      <c r="D478" s="512"/>
      <c r="E478" s="512"/>
      <c r="F478" s="512"/>
      <c r="G478" s="512"/>
      <c r="H478" s="512"/>
      <c r="I478" s="512"/>
      <c r="J478" s="512"/>
      <c r="K478" s="512"/>
      <c r="L478" s="512"/>
      <c r="M478" s="512"/>
      <c r="N478" s="512"/>
      <c r="O478" s="512"/>
      <c r="P478" s="512"/>
      <c r="Q478" s="512"/>
      <c r="R478" s="512"/>
      <c r="S478" s="512"/>
      <c r="T478" s="512"/>
      <c r="U478" s="512"/>
      <c r="V478" s="512"/>
      <c r="W478" s="512"/>
      <c r="X478" s="512"/>
      <c r="Y478" s="512"/>
      <c r="Z478" s="512"/>
      <c r="AA478" s="512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</row>
    <row r="479" spans="1:40" ht="15.75" customHeight="1">
      <c r="A479" s="512"/>
      <c r="B479" s="582"/>
      <c r="C479" s="512"/>
      <c r="D479" s="512"/>
      <c r="E479" s="512"/>
      <c r="F479" s="512"/>
      <c r="G479" s="512"/>
      <c r="H479" s="512"/>
      <c r="I479" s="512"/>
      <c r="J479" s="512"/>
      <c r="K479" s="512"/>
      <c r="L479" s="512"/>
      <c r="M479" s="512"/>
      <c r="N479" s="512"/>
      <c r="O479" s="512"/>
      <c r="P479" s="512"/>
      <c r="Q479" s="512"/>
      <c r="R479" s="512"/>
      <c r="S479" s="512"/>
      <c r="T479" s="512"/>
      <c r="U479" s="512"/>
      <c r="V479" s="512"/>
      <c r="W479" s="512"/>
      <c r="X479" s="512"/>
      <c r="Y479" s="512"/>
      <c r="Z479" s="512"/>
      <c r="AA479" s="512"/>
      <c r="AB479" s="512"/>
      <c r="AC479" s="512"/>
      <c r="AD479" s="512"/>
      <c r="AE479" s="512"/>
      <c r="AF479" s="512"/>
      <c r="AG479" s="512"/>
      <c r="AH479" s="512"/>
      <c r="AI479" s="512"/>
      <c r="AJ479" s="512"/>
      <c r="AK479" s="512"/>
      <c r="AL479" s="512"/>
      <c r="AM479" s="512"/>
      <c r="AN479" s="512"/>
    </row>
    <row r="480" spans="1:40" ht="15.75" customHeight="1">
      <c r="A480" s="512"/>
      <c r="B480" s="582"/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512"/>
      <c r="O480" s="512"/>
      <c r="P480" s="512"/>
      <c r="Q480" s="512"/>
      <c r="R480" s="512"/>
      <c r="S480" s="512"/>
      <c r="T480" s="512"/>
      <c r="U480" s="512"/>
      <c r="V480" s="512"/>
      <c r="W480" s="512"/>
      <c r="X480" s="512"/>
      <c r="Y480" s="512"/>
      <c r="Z480" s="512"/>
      <c r="AA480" s="512"/>
      <c r="AB480" s="512"/>
      <c r="AC480" s="512"/>
      <c r="AD480" s="512"/>
      <c r="AE480" s="512"/>
      <c r="AF480" s="512"/>
      <c r="AG480" s="512"/>
      <c r="AH480" s="512"/>
      <c r="AI480" s="512"/>
      <c r="AJ480" s="512"/>
      <c r="AK480" s="512"/>
      <c r="AL480" s="512"/>
      <c r="AM480" s="512"/>
      <c r="AN480" s="512"/>
    </row>
    <row r="481" spans="1:40" ht="15.75" customHeight="1">
      <c r="A481" s="512"/>
      <c r="B481" s="582"/>
      <c r="C481" s="512"/>
      <c r="D481" s="512"/>
      <c r="E481" s="512"/>
      <c r="F481" s="512"/>
      <c r="G481" s="512"/>
      <c r="H481" s="512"/>
      <c r="I481" s="512"/>
      <c r="J481" s="512"/>
      <c r="K481" s="512"/>
      <c r="L481" s="512"/>
      <c r="M481" s="512"/>
      <c r="N481" s="512"/>
      <c r="O481" s="512"/>
      <c r="P481" s="512"/>
      <c r="Q481" s="512"/>
      <c r="R481" s="512"/>
      <c r="S481" s="512"/>
      <c r="T481" s="512"/>
      <c r="U481" s="512"/>
      <c r="V481" s="512"/>
      <c r="W481" s="512"/>
      <c r="X481" s="512"/>
      <c r="Y481" s="512"/>
      <c r="Z481" s="512"/>
      <c r="AA481" s="512"/>
      <c r="AB481" s="512"/>
      <c r="AC481" s="512"/>
      <c r="AD481" s="512"/>
      <c r="AE481" s="512"/>
      <c r="AF481" s="512"/>
      <c r="AG481" s="512"/>
      <c r="AH481" s="512"/>
      <c r="AI481" s="512"/>
      <c r="AJ481" s="512"/>
      <c r="AK481" s="512"/>
      <c r="AL481" s="512"/>
      <c r="AM481" s="512"/>
      <c r="AN481" s="512"/>
    </row>
    <row r="482" spans="1:40" ht="15.75" customHeight="1">
      <c r="A482" s="512"/>
      <c r="B482" s="582"/>
      <c r="C482" s="512"/>
      <c r="D482" s="512"/>
      <c r="E482" s="512"/>
      <c r="F482" s="512"/>
      <c r="G482" s="512"/>
      <c r="H482" s="512"/>
      <c r="I482" s="512"/>
      <c r="J482" s="512"/>
      <c r="K482" s="512"/>
      <c r="L482" s="512"/>
      <c r="M482" s="512"/>
      <c r="N482" s="512"/>
      <c r="O482" s="512"/>
      <c r="P482" s="512"/>
      <c r="Q482" s="512"/>
      <c r="R482" s="512"/>
      <c r="S482" s="512"/>
      <c r="T482" s="512"/>
      <c r="U482" s="512"/>
      <c r="V482" s="512"/>
      <c r="W482" s="512"/>
      <c r="X482" s="512"/>
      <c r="Y482" s="512"/>
      <c r="Z482" s="512"/>
      <c r="AA482" s="512"/>
      <c r="AB482" s="512"/>
      <c r="AC482" s="512"/>
      <c r="AD482" s="512"/>
      <c r="AE482" s="512"/>
      <c r="AF482" s="512"/>
      <c r="AG482" s="512"/>
      <c r="AH482" s="512"/>
      <c r="AI482" s="512"/>
      <c r="AJ482" s="512"/>
      <c r="AK482" s="512"/>
      <c r="AL482" s="512"/>
      <c r="AM482" s="512"/>
      <c r="AN482" s="512"/>
    </row>
    <row r="483" spans="1:40" ht="15.75" customHeight="1">
      <c r="A483" s="512"/>
      <c r="B483" s="582"/>
      <c r="C483" s="512"/>
      <c r="D483" s="512"/>
      <c r="E483" s="512"/>
      <c r="F483" s="512"/>
      <c r="G483" s="512"/>
      <c r="H483" s="512"/>
      <c r="I483" s="512"/>
      <c r="J483" s="512"/>
      <c r="K483" s="512"/>
      <c r="L483" s="512"/>
      <c r="M483" s="512"/>
      <c r="N483" s="512"/>
      <c r="O483" s="512"/>
      <c r="P483" s="512"/>
      <c r="Q483" s="512"/>
      <c r="R483" s="512"/>
      <c r="S483" s="512"/>
      <c r="T483" s="512"/>
      <c r="U483" s="512"/>
      <c r="V483" s="512"/>
      <c r="W483" s="512"/>
      <c r="X483" s="512"/>
      <c r="Y483" s="512"/>
      <c r="Z483" s="512"/>
      <c r="AA483" s="512"/>
      <c r="AB483" s="512"/>
      <c r="AC483" s="512"/>
      <c r="AD483" s="512"/>
      <c r="AE483" s="512"/>
      <c r="AF483" s="512"/>
      <c r="AG483" s="512"/>
      <c r="AH483" s="512"/>
      <c r="AI483" s="512"/>
      <c r="AJ483" s="512"/>
      <c r="AK483" s="512"/>
      <c r="AL483" s="512"/>
      <c r="AM483" s="512"/>
      <c r="AN483" s="512"/>
    </row>
    <row r="484" spans="1:40" ht="15.75" customHeight="1">
      <c r="A484" s="512"/>
      <c r="B484" s="582"/>
      <c r="C484" s="512"/>
      <c r="D484" s="512"/>
      <c r="E484" s="512"/>
      <c r="F484" s="512"/>
      <c r="G484" s="512"/>
      <c r="H484" s="512"/>
      <c r="I484" s="512"/>
      <c r="J484" s="512"/>
      <c r="K484" s="512"/>
      <c r="L484" s="512"/>
      <c r="M484" s="512"/>
      <c r="N484" s="512"/>
      <c r="O484" s="512"/>
      <c r="P484" s="512"/>
      <c r="Q484" s="512"/>
      <c r="R484" s="512"/>
      <c r="S484" s="512"/>
      <c r="T484" s="512"/>
      <c r="U484" s="512"/>
      <c r="V484" s="512"/>
      <c r="W484" s="512"/>
      <c r="X484" s="512"/>
      <c r="Y484" s="512"/>
      <c r="Z484" s="512"/>
      <c r="AA484" s="512"/>
      <c r="AB484" s="512"/>
      <c r="AC484" s="512"/>
      <c r="AD484" s="512"/>
      <c r="AE484" s="512"/>
      <c r="AF484" s="512"/>
      <c r="AG484" s="512"/>
      <c r="AH484" s="512"/>
      <c r="AI484" s="512"/>
      <c r="AJ484" s="512"/>
      <c r="AK484" s="512"/>
      <c r="AL484" s="512"/>
      <c r="AM484" s="512"/>
      <c r="AN484" s="512"/>
    </row>
    <row r="485" spans="1:40" ht="15.75" customHeight="1">
      <c r="A485" s="512"/>
      <c r="B485" s="582"/>
      <c r="C485" s="512"/>
      <c r="D485" s="512"/>
      <c r="E485" s="512"/>
      <c r="F485" s="512"/>
      <c r="G485" s="512"/>
      <c r="H485" s="512"/>
      <c r="I485" s="512"/>
      <c r="J485" s="512"/>
      <c r="K485" s="512"/>
      <c r="L485" s="512"/>
      <c r="M485" s="512"/>
      <c r="N485" s="512"/>
      <c r="O485" s="512"/>
      <c r="P485" s="512"/>
      <c r="Q485" s="512"/>
      <c r="R485" s="512"/>
      <c r="S485" s="512"/>
      <c r="T485" s="512"/>
      <c r="U485" s="512"/>
      <c r="V485" s="512"/>
      <c r="W485" s="512"/>
      <c r="X485" s="512"/>
      <c r="Y485" s="512"/>
      <c r="Z485" s="512"/>
      <c r="AA485" s="512"/>
      <c r="AB485" s="512"/>
      <c r="AC485" s="512"/>
      <c r="AD485" s="512"/>
      <c r="AE485" s="512"/>
      <c r="AF485" s="512"/>
      <c r="AG485" s="512"/>
      <c r="AH485" s="512"/>
      <c r="AI485" s="512"/>
      <c r="AJ485" s="512"/>
      <c r="AK485" s="512"/>
      <c r="AL485" s="512"/>
      <c r="AM485" s="512"/>
      <c r="AN485" s="512"/>
    </row>
    <row r="486" spans="1:40" ht="15.75" customHeight="1">
      <c r="A486" s="512"/>
      <c r="B486" s="582"/>
      <c r="C486" s="512"/>
      <c r="D486" s="512"/>
      <c r="E486" s="512"/>
      <c r="F486" s="512"/>
      <c r="G486" s="512"/>
      <c r="H486" s="512"/>
      <c r="I486" s="512"/>
      <c r="J486" s="512"/>
      <c r="K486" s="512"/>
      <c r="L486" s="512"/>
      <c r="M486" s="512"/>
      <c r="N486" s="512"/>
      <c r="O486" s="512"/>
      <c r="P486" s="512"/>
      <c r="Q486" s="512"/>
      <c r="R486" s="512"/>
      <c r="S486" s="512"/>
      <c r="T486" s="512"/>
      <c r="U486" s="512"/>
      <c r="V486" s="512"/>
      <c r="W486" s="512"/>
      <c r="X486" s="512"/>
      <c r="Y486" s="512"/>
      <c r="Z486" s="512"/>
      <c r="AA486" s="512"/>
      <c r="AB486" s="512"/>
      <c r="AC486" s="512"/>
      <c r="AD486" s="512"/>
      <c r="AE486" s="512"/>
      <c r="AF486" s="512"/>
      <c r="AG486" s="512"/>
      <c r="AH486" s="512"/>
      <c r="AI486" s="512"/>
      <c r="AJ486" s="512"/>
      <c r="AK486" s="512"/>
      <c r="AL486" s="512"/>
      <c r="AM486" s="512"/>
      <c r="AN486" s="512"/>
    </row>
    <row r="487" spans="1:40" ht="15.75" customHeight="1">
      <c r="A487" s="512"/>
      <c r="B487" s="582"/>
      <c r="C487" s="512"/>
      <c r="D487" s="512"/>
      <c r="E487" s="512"/>
      <c r="F487" s="512"/>
      <c r="G487" s="512"/>
      <c r="H487" s="512"/>
      <c r="I487" s="512"/>
      <c r="J487" s="512"/>
      <c r="K487" s="512"/>
      <c r="L487" s="512"/>
      <c r="M487" s="512"/>
      <c r="N487" s="512"/>
      <c r="O487" s="512"/>
      <c r="P487" s="512"/>
      <c r="Q487" s="512"/>
      <c r="R487" s="512"/>
      <c r="S487" s="512"/>
      <c r="T487" s="512"/>
      <c r="U487" s="512"/>
      <c r="V487" s="512"/>
      <c r="W487" s="512"/>
      <c r="X487" s="512"/>
      <c r="Y487" s="512"/>
      <c r="Z487" s="512"/>
      <c r="AA487" s="512"/>
      <c r="AB487" s="512"/>
      <c r="AC487" s="512"/>
      <c r="AD487" s="512"/>
      <c r="AE487" s="512"/>
      <c r="AF487" s="512"/>
      <c r="AG487" s="512"/>
      <c r="AH487" s="512"/>
      <c r="AI487" s="512"/>
      <c r="AJ487" s="512"/>
      <c r="AK487" s="512"/>
      <c r="AL487" s="512"/>
      <c r="AM487" s="512"/>
      <c r="AN487" s="512"/>
    </row>
    <row r="488" spans="1:40" ht="15.75" customHeight="1">
      <c r="A488" s="512"/>
      <c r="B488" s="582"/>
      <c r="C488" s="512"/>
      <c r="D488" s="512"/>
      <c r="E488" s="512"/>
      <c r="F488" s="512"/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/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</row>
    <row r="489" spans="1:40" ht="15.75" customHeight="1">
      <c r="A489" s="512"/>
      <c r="B489" s="58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2"/>
      <c r="Z489" s="512"/>
      <c r="AA489" s="512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</row>
    <row r="490" spans="1:40" ht="15.75" customHeight="1">
      <c r="A490" s="512"/>
      <c r="B490" s="582"/>
      <c r="C490" s="512"/>
      <c r="D490" s="512"/>
      <c r="E490" s="512"/>
      <c r="F490" s="512"/>
      <c r="G490" s="512"/>
      <c r="H490" s="512"/>
      <c r="I490" s="512"/>
      <c r="J490" s="512"/>
      <c r="K490" s="512"/>
      <c r="L490" s="512"/>
      <c r="M490" s="512"/>
      <c r="N490" s="512"/>
      <c r="O490" s="512"/>
      <c r="P490" s="512"/>
      <c r="Q490" s="512"/>
      <c r="R490" s="512"/>
      <c r="S490" s="512"/>
      <c r="T490" s="512"/>
      <c r="U490" s="512"/>
      <c r="V490" s="512"/>
      <c r="W490" s="512"/>
      <c r="X490" s="512"/>
      <c r="Y490" s="512"/>
      <c r="Z490" s="512"/>
      <c r="AA490" s="512"/>
      <c r="AB490" s="512"/>
      <c r="AC490" s="512"/>
      <c r="AD490" s="512"/>
      <c r="AE490" s="512"/>
      <c r="AF490" s="512"/>
      <c r="AG490" s="512"/>
      <c r="AH490" s="512"/>
      <c r="AI490" s="512"/>
      <c r="AJ490" s="512"/>
      <c r="AK490" s="512"/>
      <c r="AL490" s="512"/>
      <c r="AM490" s="512"/>
      <c r="AN490" s="512"/>
    </row>
    <row r="491" spans="1:40" ht="15.75" customHeight="1">
      <c r="A491" s="512"/>
      <c r="B491" s="582"/>
      <c r="C491" s="512"/>
      <c r="D491" s="512"/>
      <c r="E491" s="512"/>
      <c r="F491" s="512"/>
      <c r="G491" s="512"/>
      <c r="H491" s="512"/>
      <c r="I491" s="512"/>
      <c r="J491" s="512"/>
      <c r="K491" s="512"/>
      <c r="L491" s="512"/>
      <c r="M491" s="512"/>
      <c r="N491" s="512"/>
      <c r="O491" s="512"/>
      <c r="P491" s="512"/>
      <c r="Q491" s="512"/>
      <c r="R491" s="512"/>
      <c r="S491" s="512"/>
      <c r="T491" s="512"/>
      <c r="U491" s="512"/>
      <c r="V491" s="512"/>
      <c r="W491" s="512"/>
      <c r="X491" s="512"/>
      <c r="Y491" s="512"/>
      <c r="Z491" s="512"/>
      <c r="AA491" s="512"/>
      <c r="AB491" s="512"/>
      <c r="AC491" s="512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</row>
    <row r="492" spans="1:40" ht="15.75" customHeight="1">
      <c r="A492" s="512"/>
      <c r="B492" s="582"/>
      <c r="C492" s="512"/>
      <c r="D492" s="512"/>
      <c r="E492" s="512"/>
      <c r="F492" s="512"/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/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</row>
    <row r="493" spans="1:40" ht="15.75" customHeight="1">
      <c r="A493" s="512"/>
      <c r="B493" s="582"/>
      <c r="C493" s="512"/>
      <c r="D493" s="512"/>
      <c r="E493" s="512"/>
      <c r="F493" s="512"/>
      <c r="G493" s="512"/>
      <c r="H493" s="512"/>
      <c r="I493" s="512"/>
      <c r="J493" s="512"/>
      <c r="K493" s="512"/>
      <c r="L493" s="512"/>
      <c r="M493" s="512"/>
      <c r="N493" s="512"/>
      <c r="O493" s="512"/>
      <c r="P493" s="512"/>
      <c r="Q493" s="512"/>
      <c r="R493" s="512"/>
      <c r="S493" s="512"/>
      <c r="T493" s="512"/>
      <c r="U493" s="512"/>
      <c r="V493" s="512"/>
      <c r="W493" s="512"/>
      <c r="X493" s="512"/>
      <c r="Y493" s="512"/>
      <c r="Z493" s="512"/>
      <c r="AA493" s="512"/>
      <c r="AB493" s="512"/>
      <c r="AC493" s="512"/>
      <c r="AD493" s="512"/>
      <c r="AE493" s="512"/>
      <c r="AF493" s="512"/>
      <c r="AG493" s="512"/>
      <c r="AH493" s="512"/>
      <c r="AI493" s="512"/>
      <c r="AJ493" s="512"/>
      <c r="AK493" s="512"/>
      <c r="AL493" s="512"/>
      <c r="AM493" s="512"/>
      <c r="AN493" s="512"/>
    </row>
    <row r="494" spans="1:40" ht="15.75" customHeight="1">
      <c r="A494" s="512"/>
      <c r="B494" s="582"/>
      <c r="C494" s="512"/>
      <c r="D494" s="512"/>
      <c r="E494" s="512"/>
      <c r="F494" s="512"/>
      <c r="G494" s="512"/>
      <c r="H494" s="512"/>
      <c r="I494" s="512"/>
      <c r="J494" s="512"/>
      <c r="K494" s="512"/>
      <c r="L494" s="512"/>
      <c r="M494" s="512"/>
      <c r="N494" s="512"/>
      <c r="O494" s="512"/>
      <c r="P494" s="512"/>
      <c r="Q494" s="512"/>
      <c r="R494" s="512"/>
      <c r="S494" s="512"/>
      <c r="T494" s="512"/>
      <c r="U494" s="512"/>
      <c r="V494" s="512"/>
      <c r="W494" s="512"/>
      <c r="X494" s="512"/>
      <c r="Y494" s="512"/>
      <c r="Z494" s="512"/>
      <c r="AA494" s="512"/>
      <c r="AB494" s="512"/>
      <c r="AC494" s="512"/>
      <c r="AD494" s="512"/>
      <c r="AE494" s="512"/>
      <c r="AF494" s="512"/>
      <c r="AG494" s="512"/>
      <c r="AH494" s="512"/>
      <c r="AI494" s="512"/>
      <c r="AJ494" s="512"/>
      <c r="AK494" s="512"/>
      <c r="AL494" s="512"/>
      <c r="AM494" s="512"/>
      <c r="AN494" s="512"/>
    </row>
    <row r="495" spans="1:40" ht="15.75" customHeight="1">
      <c r="A495" s="512"/>
      <c r="B495" s="582"/>
      <c r="C495" s="512"/>
      <c r="D495" s="512"/>
      <c r="E495" s="512"/>
      <c r="F495" s="512"/>
      <c r="G495" s="512"/>
      <c r="H495" s="512"/>
      <c r="I495" s="512"/>
      <c r="J495" s="512"/>
      <c r="K495" s="512"/>
      <c r="L495" s="512"/>
      <c r="M495" s="512"/>
      <c r="N495" s="512"/>
      <c r="O495" s="512"/>
      <c r="P495" s="512"/>
      <c r="Q495" s="512"/>
      <c r="R495" s="512"/>
      <c r="S495" s="512"/>
      <c r="T495" s="512"/>
      <c r="U495" s="512"/>
      <c r="V495" s="512"/>
      <c r="W495" s="512"/>
      <c r="X495" s="512"/>
      <c r="Y495" s="512"/>
      <c r="Z495" s="512"/>
      <c r="AA495" s="512"/>
      <c r="AB495" s="512"/>
      <c r="AC495" s="512"/>
      <c r="AD495" s="512"/>
      <c r="AE495" s="512"/>
      <c r="AF495" s="512"/>
      <c r="AG495" s="512"/>
      <c r="AH495" s="512"/>
      <c r="AI495" s="512"/>
      <c r="AJ495" s="512"/>
      <c r="AK495" s="512"/>
      <c r="AL495" s="512"/>
      <c r="AM495" s="512"/>
      <c r="AN495" s="512"/>
    </row>
    <row r="496" spans="1:40" ht="15.75" customHeight="1">
      <c r="A496" s="512"/>
      <c r="B496" s="582"/>
      <c r="C496" s="512"/>
      <c r="D496" s="512"/>
      <c r="E496" s="512"/>
      <c r="F496" s="512"/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/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</row>
    <row r="497" spans="1:40" ht="15.75" customHeight="1">
      <c r="A497" s="512"/>
      <c r="B497" s="582"/>
      <c r="C497" s="512"/>
      <c r="D497" s="512"/>
      <c r="E497" s="512"/>
      <c r="F497" s="512"/>
      <c r="G497" s="512"/>
      <c r="H497" s="512"/>
      <c r="I497" s="512"/>
      <c r="J497" s="512"/>
      <c r="K497" s="512"/>
      <c r="L497" s="512"/>
      <c r="M497" s="512"/>
      <c r="N497" s="512"/>
      <c r="O497" s="512"/>
      <c r="P497" s="512"/>
      <c r="Q497" s="512"/>
      <c r="R497" s="512"/>
      <c r="S497" s="512"/>
      <c r="T497" s="512"/>
      <c r="U497" s="512"/>
      <c r="V497" s="512"/>
      <c r="W497" s="512"/>
      <c r="X497" s="512"/>
      <c r="Y497" s="512"/>
      <c r="Z497" s="512"/>
      <c r="AA497" s="512"/>
      <c r="AB497" s="512"/>
      <c r="AC497" s="512"/>
      <c r="AD497" s="512"/>
      <c r="AE497" s="512"/>
      <c r="AF497" s="512"/>
      <c r="AG497" s="512"/>
      <c r="AH497" s="512"/>
      <c r="AI497" s="512"/>
      <c r="AJ497" s="512"/>
      <c r="AK497" s="512"/>
      <c r="AL497" s="512"/>
      <c r="AM497" s="512"/>
      <c r="AN497" s="512"/>
    </row>
    <row r="498" spans="1:40" ht="15.75" customHeight="1">
      <c r="A498" s="512"/>
      <c r="B498" s="582"/>
      <c r="C498" s="512"/>
      <c r="D498" s="512"/>
      <c r="E498" s="512"/>
      <c r="F498" s="512"/>
      <c r="G498" s="512"/>
      <c r="H498" s="512"/>
      <c r="I498" s="512"/>
      <c r="J498" s="512"/>
      <c r="K498" s="512"/>
      <c r="L498" s="512"/>
      <c r="M498" s="512"/>
      <c r="N498" s="512"/>
      <c r="O498" s="512"/>
      <c r="P498" s="512"/>
      <c r="Q498" s="512"/>
      <c r="R498" s="512"/>
      <c r="S498" s="512"/>
      <c r="T498" s="512"/>
      <c r="U498" s="512"/>
      <c r="V498" s="512"/>
      <c r="W498" s="512"/>
      <c r="X498" s="512"/>
      <c r="Y498" s="512"/>
      <c r="Z498" s="512"/>
      <c r="AA498" s="512"/>
      <c r="AB498" s="512"/>
      <c r="AC498" s="512"/>
      <c r="AD498" s="512"/>
      <c r="AE498" s="512"/>
      <c r="AF498" s="512"/>
      <c r="AG498" s="512"/>
      <c r="AH498" s="512"/>
      <c r="AI498" s="512"/>
      <c r="AJ498" s="512"/>
      <c r="AK498" s="512"/>
      <c r="AL498" s="512"/>
      <c r="AM498" s="512"/>
      <c r="AN498" s="512"/>
    </row>
    <row r="499" spans="1:40" ht="15.75" customHeight="1">
      <c r="A499" s="512"/>
      <c r="B499" s="582"/>
      <c r="C499" s="512"/>
      <c r="D499" s="512"/>
      <c r="E499" s="512"/>
      <c r="F499" s="512"/>
      <c r="G499" s="512"/>
      <c r="H499" s="512"/>
      <c r="I499" s="512"/>
      <c r="J499" s="512"/>
      <c r="K499" s="512"/>
      <c r="L499" s="512"/>
      <c r="M499" s="512"/>
      <c r="N499" s="512"/>
      <c r="O499" s="512"/>
      <c r="P499" s="512"/>
      <c r="Q499" s="512"/>
      <c r="R499" s="512"/>
      <c r="S499" s="512"/>
      <c r="T499" s="512"/>
      <c r="U499" s="512"/>
      <c r="V499" s="512"/>
      <c r="W499" s="512"/>
      <c r="X499" s="512"/>
      <c r="Y499" s="512"/>
      <c r="Z499" s="512"/>
      <c r="AA499" s="512"/>
      <c r="AB499" s="512"/>
      <c r="AC499" s="512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</row>
    <row r="500" spans="1:40" ht="15.75" customHeight="1">
      <c r="A500" s="512"/>
      <c r="B500" s="582"/>
      <c r="C500" s="512"/>
      <c r="D500" s="512"/>
      <c r="E500" s="512"/>
      <c r="F500" s="512"/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/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</row>
    <row r="501" spans="1:40" ht="15.75" customHeight="1">
      <c r="A501" s="512"/>
      <c r="B501" s="582"/>
      <c r="C501" s="512"/>
      <c r="D501" s="512"/>
      <c r="E501" s="512"/>
      <c r="F501" s="512"/>
      <c r="G501" s="512"/>
      <c r="H501" s="512"/>
      <c r="I501" s="512"/>
      <c r="J501" s="512"/>
      <c r="K501" s="512"/>
      <c r="L501" s="512"/>
      <c r="M501" s="512"/>
      <c r="N501" s="512"/>
      <c r="O501" s="512"/>
      <c r="P501" s="512"/>
      <c r="Q501" s="512"/>
      <c r="R501" s="512"/>
      <c r="S501" s="512"/>
      <c r="T501" s="512"/>
      <c r="U501" s="512"/>
      <c r="V501" s="512"/>
      <c r="W501" s="512"/>
      <c r="X501" s="512"/>
      <c r="Y501" s="512"/>
      <c r="Z501" s="512"/>
      <c r="AA501" s="512"/>
      <c r="AB501" s="512"/>
      <c r="AC501" s="512"/>
      <c r="AD501" s="512"/>
      <c r="AE501" s="512"/>
      <c r="AF501" s="512"/>
      <c r="AG501" s="512"/>
      <c r="AH501" s="512"/>
      <c r="AI501" s="512"/>
      <c r="AJ501" s="512"/>
      <c r="AK501" s="512"/>
      <c r="AL501" s="512"/>
      <c r="AM501" s="512"/>
      <c r="AN501" s="512"/>
    </row>
    <row r="502" spans="1:40" ht="15.75" customHeight="1">
      <c r="A502" s="512"/>
      <c r="B502" s="582"/>
      <c r="C502" s="512"/>
      <c r="D502" s="512"/>
      <c r="E502" s="512"/>
      <c r="F502" s="512"/>
      <c r="G502" s="512"/>
      <c r="H502" s="512"/>
      <c r="I502" s="512"/>
      <c r="J502" s="512"/>
      <c r="K502" s="512"/>
      <c r="L502" s="512"/>
      <c r="M502" s="512"/>
      <c r="N502" s="512"/>
      <c r="O502" s="512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2"/>
      <c r="AC502" s="512"/>
      <c r="AD502" s="512"/>
      <c r="AE502" s="512"/>
      <c r="AF502" s="512"/>
      <c r="AG502" s="512"/>
      <c r="AH502" s="512"/>
      <c r="AI502" s="512"/>
      <c r="AJ502" s="512"/>
      <c r="AK502" s="512"/>
      <c r="AL502" s="512"/>
      <c r="AM502" s="512"/>
      <c r="AN502" s="512"/>
    </row>
    <row r="503" spans="1:40" ht="15.75" customHeight="1">
      <c r="A503" s="512"/>
      <c r="B503" s="582"/>
      <c r="C503" s="512"/>
      <c r="D503" s="512"/>
      <c r="E503" s="512"/>
      <c r="F503" s="512"/>
      <c r="G503" s="512"/>
      <c r="H503" s="512"/>
      <c r="I503" s="512"/>
      <c r="J503" s="512"/>
      <c r="K503" s="512"/>
      <c r="L503" s="512"/>
      <c r="M503" s="512"/>
      <c r="N503" s="512"/>
      <c r="O503" s="512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</row>
    <row r="504" spans="1:40" ht="15.75" customHeight="1">
      <c r="A504" s="512"/>
      <c r="B504" s="582"/>
      <c r="C504" s="512"/>
      <c r="D504" s="512"/>
      <c r="E504" s="512"/>
      <c r="F504" s="512"/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/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</row>
    <row r="505" spans="1:40" ht="15.75" customHeight="1">
      <c r="A505" s="512"/>
      <c r="B505" s="582"/>
      <c r="C505" s="512"/>
      <c r="D505" s="512"/>
      <c r="E505" s="512"/>
      <c r="F505" s="512"/>
      <c r="G505" s="512"/>
      <c r="H505" s="512"/>
      <c r="I505" s="512"/>
      <c r="J505" s="512"/>
      <c r="K505" s="512"/>
      <c r="L505" s="512"/>
      <c r="M505" s="512"/>
      <c r="N505" s="512"/>
      <c r="O505" s="512"/>
      <c r="P505" s="512"/>
      <c r="Q505" s="512"/>
      <c r="R505" s="512"/>
      <c r="S505" s="512"/>
      <c r="T505" s="512"/>
      <c r="U505" s="512"/>
      <c r="V505" s="512"/>
      <c r="W505" s="512"/>
      <c r="X505" s="512"/>
      <c r="Y505" s="512"/>
      <c r="Z505" s="512"/>
      <c r="AA505" s="512"/>
      <c r="AB505" s="512"/>
      <c r="AC505" s="512"/>
      <c r="AD505" s="512"/>
      <c r="AE505" s="512"/>
      <c r="AF505" s="512"/>
      <c r="AG505" s="512"/>
      <c r="AH505" s="512"/>
      <c r="AI505" s="512"/>
      <c r="AJ505" s="512"/>
      <c r="AK505" s="512"/>
      <c r="AL505" s="512"/>
      <c r="AM505" s="512"/>
      <c r="AN505" s="512"/>
    </row>
    <row r="506" spans="1:40" ht="15.75" customHeight="1">
      <c r="A506" s="512"/>
      <c r="B506" s="582"/>
      <c r="C506" s="512"/>
      <c r="D506" s="512"/>
      <c r="E506" s="512"/>
      <c r="F506" s="512"/>
      <c r="G506" s="512"/>
      <c r="H506" s="512"/>
      <c r="I506" s="512"/>
      <c r="J506" s="512"/>
      <c r="K506" s="512"/>
      <c r="L506" s="512"/>
      <c r="M506" s="512"/>
      <c r="N506" s="512"/>
      <c r="O506" s="512"/>
      <c r="P506" s="512"/>
      <c r="Q506" s="512"/>
      <c r="R506" s="512"/>
      <c r="S506" s="512"/>
      <c r="T506" s="512"/>
      <c r="U506" s="512"/>
      <c r="V506" s="512"/>
      <c r="W506" s="512"/>
      <c r="X506" s="512"/>
      <c r="Y506" s="512"/>
      <c r="Z506" s="512"/>
      <c r="AA506" s="512"/>
      <c r="AB506" s="512"/>
      <c r="AC506" s="512"/>
      <c r="AD506" s="512"/>
      <c r="AE506" s="512"/>
      <c r="AF506" s="512"/>
      <c r="AG506" s="512"/>
      <c r="AH506" s="512"/>
      <c r="AI506" s="512"/>
      <c r="AJ506" s="512"/>
      <c r="AK506" s="512"/>
      <c r="AL506" s="512"/>
      <c r="AM506" s="512"/>
      <c r="AN506" s="512"/>
    </row>
    <row r="507" spans="1:40" ht="15.75" customHeight="1">
      <c r="A507" s="512"/>
      <c r="B507" s="582"/>
      <c r="C507" s="512"/>
      <c r="D507" s="512"/>
      <c r="E507" s="512"/>
      <c r="F507" s="512"/>
      <c r="G507" s="512"/>
      <c r="H507" s="512"/>
      <c r="I507" s="512"/>
      <c r="J507" s="512"/>
      <c r="K507" s="512"/>
      <c r="L507" s="512"/>
      <c r="M507" s="512"/>
      <c r="N507" s="512"/>
      <c r="O507" s="512"/>
      <c r="P507" s="512"/>
      <c r="Q507" s="512"/>
      <c r="R507" s="512"/>
      <c r="S507" s="512"/>
      <c r="T507" s="512"/>
      <c r="U507" s="512"/>
      <c r="V507" s="512"/>
      <c r="W507" s="512"/>
      <c r="X507" s="512"/>
      <c r="Y507" s="512"/>
      <c r="Z507" s="512"/>
      <c r="AA507" s="512"/>
      <c r="AB507" s="512"/>
      <c r="AC507" s="512"/>
      <c r="AD507" s="512"/>
      <c r="AE507" s="512"/>
      <c r="AF507" s="512"/>
      <c r="AG507" s="512"/>
      <c r="AH507" s="512"/>
      <c r="AI507" s="512"/>
      <c r="AJ507" s="512"/>
      <c r="AK507" s="512"/>
      <c r="AL507" s="512"/>
      <c r="AM507" s="512"/>
      <c r="AN507" s="512"/>
    </row>
    <row r="508" spans="1:40" ht="15.75" customHeight="1">
      <c r="A508" s="512"/>
      <c r="B508" s="582"/>
      <c r="C508" s="512"/>
      <c r="D508" s="512"/>
      <c r="E508" s="512"/>
      <c r="F508" s="512"/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/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</row>
    <row r="509" spans="1:40" ht="15.75" customHeight="1">
      <c r="A509" s="512"/>
      <c r="B509" s="582"/>
      <c r="C509" s="512"/>
      <c r="D509" s="512"/>
      <c r="E509" s="512"/>
      <c r="F509" s="512"/>
      <c r="G509" s="512"/>
      <c r="H509" s="512"/>
      <c r="I509" s="512"/>
      <c r="J509" s="512"/>
      <c r="K509" s="512"/>
      <c r="L509" s="512"/>
      <c r="M509" s="512"/>
      <c r="N509" s="512"/>
      <c r="O509" s="512"/>
      <c r="P509" s="512"/>
      <c r="Q509" s="512"/>
      <c r="R509" s="512"/>
      <c r="S509" s="512"/>
      <c r="T509" s="512"/>
      <c r="U509" s="512"/>
      <c r="V509" s="512"/>
      <c r="W509" s="512"/>
      <c r="X509" s="512"/>
      <c r="Y509" s="512"/>
      <c r="Z509" s="512"/>
      <c r="AA509" s="512"/>
      <c r="AB509" s="512"/>
      <c r="AC509" s="512"/>
      <c r="AD509" s="512"/>
      <c r="AE509" s="512"/>
      <c r="AF509" s="512"/>
      <c r="AG509" s="512"/>
      <c r="AH509" s="512"/>
      <c r="AI509" s="512"/>
      <c r="AJ509" s="512"/>
      <c r="AK509" s="512"/>
      <c r="AL509" s="512"/>
      <c r="AM509" s="512"/>
      <c r="AN509" s="512"/>
    </row>
    <row r="510" spans="1:40" ht="15.75" customHeight="1">
      <c r="A510" s="512"/>
      <c r="B510" s="582"/>
      <c r="C510" s="512"/>
      <c r="D510" s="512"/>
      <c r="E510" s="512"/>
      <c r="F510" s="512"/>
      <c r="G510" s="512"/>
      <c r="H510" s="512"/>
      <c r="I510" s="512"/>
      <c r="J510" s="512"/>
      <c r="K510" s="512"/>
      <c r="L510" s="512"/>
      <c r="M510" s="512"/>
      <c r="N510" s="512"/>
      <c r="O510" s="512"/>
      <c r="P510" s="512"/>
      <c r="Q510" s="512"/>
      <c r="R510" s="512"/>
      <c r="S510" s="512"/>
      <c r="T510" s="512"/>
      <c r="U510" s="512"/>
      <c r="V510" s="512"/>
      <c r="W510" s="512"/>
      <c r="X510" s="512"/>
      <c r="Y510" s="512"/>
      <c r="Z510" s="512"/>
      <c r="AA510" s="512"/>
      <c r="AB510" s="512"/>
      <c r="AC510" s="512"/>
      <c r="AD510" s="512"/>
      <c r="AE510" s="512"/>
      <c r="AF510" s="512"/>
      <c r="AG510" s="512"/>
      <c r="AH510" s="512"/>
      <c r="AI510" s="512"/>
      <c r="AJ510" s="512"/>
      <c r="AK510" s="512"/>
      <c r="AL510" s="512"/>
      <c r="AM510" s="512"/>
      <c r="AN510" s="512"/>
    </row>
    <row r="511" spans="1:40" ht="15.75" customHeight="1">
      <c r="A511" s="512"/>
      <c r="B511" s="582"/>
      <c r="C511" s="512"/>
      <c r="D511" s="512"/>
      <c r="E511" s="512"/>
      <c r="F511" s="512"/>
      <c r="G511" s="512"/>
      <c r="H511" s="512"/>
      <c r="I511" s="512"/>
      <c r="J511" s="512"/>
      <c r="K511" s="512"/>
      <c r="L511" s="512"/>
      <c r="M511" s="512"/>
      <c r="N511" s="512"/>
      <c r="O511" s="512"/>
      <c r="P511" s="512"/>
      <c r="Q511" s="512"/>
      <c r="R511" s="512"/>
      <c r="S511" s="512"/>
      <c r="T511" s="512"/>
      <c r="U511" s="512"/>
      <c r="V511" s="512"/>
      <c r="W511" s="512"/>
      <c r="X511" s="512"/>
      <c r="Y511" s="512"/>
      <c r="Z511" s="512"/>
      <c r="AA511" s="512"/>
      <c r="AB511" s="512"/>
      <c r="AC511" s="512"/>
      <c r="AD511" s="512"/>
      <c r="AE511" s="512"/>
      <c r="AF511" s="512"/>
      <c r="AG511" s="512"/>
      <c r="AH511" s="512"/>
      <c r="AI511" s="512"/>
      <c r="AJ511" s="512"/>
      <c r="AK511" s="512"/>
      <c r="AL511" s="512"/>
      <c r="AM511" s="512"/>
      <c r="AN511" s="512"/>
    </row>
    <row r="512" spans="1:40" ht="15.75" customHeight="1">
      <c r="A512" s="512"/>
      <c r="B512" s="582"/>
      <c r="C512" s="512"/>
      <c r="D512" s="512"/>
      <c r="E512" s="512"/>
      <c r="F512" s="512"/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/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</row>
    <row r="513" spans="1:40" ht="15.75" customHeight="1">
      <c r="A513" s="512"/>
      <c r="B513" s="582"/>
      <c r="C513" s="512"/>
      <c r="D513" s="512"/>
      <c r="E513" s="512"/>
      <c r="F513" s="512"/>
      <c r="G513" s="512"/>
      <c r="H513" s="512"/>
      <c r="I513" s="512"/>
      <c r="J513" s="512"/>
      <c r="K513" s="512"/>
      <c r="L513" s="512"/>
      <c r="M513" s="512"/>
      <c r="N513" s="512"/>
      <c r="O513" s="512"/>
      <c r="P513" s="512"/>
      <c r="Q513" s="512"/>
      <c r="R513" s="512"/>
      <c r="S513" s="512"/>
      <c r="T513" s="512"/>
      <c r="U513" s="512"/>
      <c r="V513" s="512"/>
      <c r="W513" s="512"/>
      <c r="X513" s="512"/>
      <c r="Y513" s="512"/>
      <c r="Z513" s="512"/>
      <c r="AA513" s="512"/>
      <c r="AB513" s="512"/>
      <c r="AC513" s="512"/>
      <c r="AD513" s="512"/>
      <c r="AE513" s="512"/>
      <c r="AF513" s="512"/>
      <c r="AG513" s="512"/>
      <c r="AH513" s="512"/>
      <c r="AI513" s="512"/>
      <c r="AJ513" s="512"/>
      <c r="AK513" s="512"/>
      <c r="AL513" s="512"/>
      <c r="AM513" s="512"/>
      <c r="AN513" s="512"/>
    </row>
    <row r="514" spans="1:40" ht="15.75" customHeight="1">
      <c r="A514" s="512"/>
      <c r="B514" s="582"/>
      <c r="C514" s="512"/>
      <c r="D514" s="512"/>
      <c r="E514" s="512"/>
      <c r="F514" s="512"/>
      <c r="G514" s="512"/>
      <c r="H514" s="512"/>
      <c r="I514" s="512"/>
      <c r="J514" s="512"/>
      <c r="K514" s="512"/>
      <c r="L514" s="512"/>
      <c r="M514" s="512"/>
      <c r="N514" s="512"/>
      <c r="O514" s="512"/>
      <c r="P514" s="512"/>
      <c r="Q514" s="512"/>
      <c r="R514" s="512"/>
      <c r="S514" s="512"/>
      <c r="T514" s="512"/>
      <c r="U514" s="512"/>
      <c r="V514" s="512"/>
      <c r="W514" s="512"/>
      <c r="X514" s="512"/>
      <c r="Y514" s="512"/>
      <c r="Z514" s="512"/>
      <c r="AA514" s="512"/>
      <c r="AB514" s="512"/>
      <c r="AC514" s="512"/>
      <c r="AD514" s="512"/>
      <c r="AE514" s="512"/>
      <c r="AF514" s="512"/>
      <c r="AG514" s="512"/>
      <c r="AH514" s="512"/>
      <c r="AI514" s="512"/>
      <c r="AJ514" s="512"/>
      <c r="AK514" s="512"/>
      <c r="AL514" s="512"/>
      <c r="AM514" s="512"/>
      <c r="AN514" s="512"/>
    </row>
    <row r="515" spans="1:40" ht="15.75" customHeight="1">
      <c r="A515" s="512"/>
      <c r="B515" s="582"/>
      <c r="C515" s="512"/>
      <c r="D515" s="512"/>
      <c r="E515" s="512"/>
      <c r="F515" s="512"/>
      <c r="G515" s="512"/>
      <c r="H515" s="512"/>
      <c r="I515" s="512"/>
      <c r="J515" s="512"/>
      <c r="K515" s="512"/>
      <c r="L515" s="512"/>
      <c r="M515" s="512"/>
      <c r="N515" s="512"/>
      <c r="O515" s="512"/>
      <c r="P515" s="512"/>
      <c r="Q515" s="512"/>
      <c r="R515" s="512"/>
      <c r="S515" s="512"/>
      <c r="T515" s="512"/>
      <c r="U515" s="512"/>
      <c r="V515" s="512"/>
      <c r="W515" s="512"/>
      <c r="X515" s="512"/>
      <c r="Y515" s="512"/>
      <c r="Z515" s="512"/>
      <c r="AA515" s="512"/>
      <c r="AB515" s="512"/>
      <c r="AC515" s="512"/>
      <c r="AD515" s="512"/>
      <c r="AE515" s="512"/>
      <c r="AF515" s="512"/>
      <c r="AG515" s="512"/>
      <c r="AH515" s="512"/>
      <c r="AI515" s="512"/>
      <c r="AJ515" s="512"/>
      <c r="AK515" s="512"/>
      <c r="AL515" s="512"/>
      <c r="AM515" s="512"/>
      <c r="AN515" s="512"/>
    </row>
    <row r="516" spans="1:40" ht="15.75" customHeight="1">
      <c r="A516" s="512"/>
      <c r="B516" s="582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/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</row>
    <row r="517" spans="1:40" ht="15.75" customHeight="1">
      <c r="A517" s="512"/>
      <c r="B517" s="582"/>
      <c r="C517" s="512"/>
      <c r="D517" s="512"/>
      <c r="E517" s="512"/>
      <c r="F517" s="512"/>
      <c r="G517" s="512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512"/>
      <c r="T517" s="512"/>
      <c r="U517" s="512"/>
      <c r="V517" s="512"/>
      <c r="W517" s="512"/>
      <c r="X517" s="512"/>
      <c r="Y517" s="512"/>
      <c r="Z517" s="512"/>
      <c r="AA517" s="512"/>
      <c r="AB517" s="512"/>
      <c r="AC517" s="512"/>
      <c r="AD517" s="512"/>
      <c r="AE517" s="512"/>
      <c r="AF517" s="512"/>
      <c r="AG517" s="512"/>
      <c r="AH517" s="512"/>
      <c r="AI517" s="512"/>
      <c r="AJ517" s="512"/>
      <c r="AK517" s="512"/>
      <c r="AL517" s="512"/>
      <c r="AM517" s="512"/>
      <c r="AN517" s="512"/>
    </row>
    <row r="518" spans="1:40" ht="15.75" customHeight="1">
      <c r="A518" s="512"/>
      <c r="B518" s="582"/>
      <c r="C518" s="512"/>
      <c r="D518" s="512"/>
      <c r="E518" s="512"/>
      <c r="F518" s="512"/>
      <c r="G518" s="512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512"/>
      <c r="T518" s="512"/>
      <c r="U518" s="512"/>
      <c r="V518" s="512"/>
      <c r="W518" s="512"/>
      <c r="X518" s="512"/>
      <c r="Y518" s="512"/>
      <c r="Z518" s="512"/>
      <c r="AA518" s="512"/>
      <c r="AB518" s="512"/>
      <c r="AC518" s="512"/>
      <c r="AD518" s="512"/>
      <c r="AE518" s="512"/>
      <c r="AF518" s="512"/>
      <c r="AG518" s="512"/>
      <c r="AH518" s="512"/>
      <c r="AI518" s="512"/>
      <c r="AJ518" s="512"/>
      <c r="AK518" s="512"/>
      <c r="AL518" s="512"/>
      <c r="AM518" s="512"/>
      <c r="AN518" s="512"/>
    </row>
    <row r="519" spans="1:40" ht="15.75" customHeight="1">
      <c r="A519" s="512"/>
      <c r="B519" s="582"/>
      <c r="C519" s="512"/>
      <c r="D519" s="512"/>
      <c r="E519" s="512"/>
      <c r="F519" s="512"/>
      <c r="G519" s="512"/>
      <c r="H519" s="512"/>
      <c r="I519" s="512"/>
      <c r="J519" s="512"/>
      <c r="K519" s="512"/>
      <c r="L519" s="512"/>
      <c r="M519" s="512"/>
      <c r="N519" s="512"/>
      <c r="O519" s="512"/>
      <c r="P519" s="512"/>
      <c r="Q519" s="512"/>
      <c r="R519" s="512"/>
      <c r="S519" s="512"/>
      <c r="T519" s="512"/>
      <c r="U519" s="512"/>
      <c r="V519" s="512"/>
      <c r="W519" s="512"/>
      <c r="X519" s="512"/>
      <c r="Y519" s="512"/>
      <c r="Z519" s="512"/>
      <c r="AA519" s="512"/>
      <c r="AB519" s="512"/>
      <c r="AC519" s="512"/>
      <c r="AD519" s="512"/>
      <c r="AE519" s="512"/>
      <c r="AF519" s="512"/>
      <c r="AG519" s="512"/>
      <c r="AH519" s="512"/>
      <c r="AI519" s="512"/>
      <c r="AJ519" s="512"/>
      <c r="AK519" s="512"/>
      <c r="AL519" s="512"/>
      <c r="AM519" s="512"/>
      <c r="AN519" s="512"/>
    </row>
    <row r="520" spans="1:40" ht="15.75" customHeight="1">
      <c r="A520" s="512"/>
      <c r="B520" s="582"/>
      <c r="C520" s="512"/>
      <c r="D520" s="512"/>
      <c r="E520" s="512"/>
      <c r="F520" s="512"/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</row>
    <row r="521" spans="1:40" ht="15.75" customHeight="1">
      <c r="A521" s="512"/>
      <c r="B521" s="582"/>
      <c r="C521" s="512"/>
      <c r="D521" s="512"/>
      <c r="E521" s="512"/>
      <c r="F521" s="512"/>
      <c r="G521" s="512"/>
      <c r="H521" s="512"/>
      <c r="I521" s="512"/>
      <c r="J521" s="512"/>
      <c r="K521" s="512"/>
      <c r="L521" s="512"/>
      <c r="M521" s="512"/>
      <c r="N521" s="512"/>
      <c r="O521" s="512"/>
      <c r="P521" s="512"/>
      <c r="Q521" s="512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2"/>
      <c r="AC521" s="512"/>
      <c r="AD521" s="512"/>
      <c r="AE521" s="512"/>
      <c r="AF521" s="512"/>
      <c r="AG521" s="512"/>
      <c r="AH521" s="512"/>
      <c r="AI521" s="512"/>
      <c r="AJ521" s="512"/>
      <c r="AK521" s="512"/>
      <c r="AL521" s="512"/>
      <c r="AM521" s="512"/>
      <c r="AN521" s="512"/>
    </row>
    <row r="522" spans="1:40" ht="15.75" customHeight="1">
      <c r="A522" s="512"/>
      <c r="B522" s="582"/>
      <c r="C522" s="512"/>
      <c r="D522" s="512"/>
      <c r="E522" s="512"/>
      <c r="F522" s="512"/>
      <c r="G522" s="512"/>
      <c r="H522" s="512"/>
      <c r="I522" s="512"/>
      <c r="J522" s="512"/>
      <c r="K522" s="512"/>
      <c r="L522" s="512"/>
      <c r="M522" s="512"/>
      <c r="N522" s="512"/>
      <c r="O522" s="512"/>
      <c r="P522" s="512"/>
      <c r="Q522" s="512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2"/>
      <c r="AC522" s="512"/>
      <c r="AD522" s="512"/>
      <c r="AE522" s="512"/>
      <c r="AF522" s="512"/>
      <c r="AG522" s="512"/>
      <c r="AH522" s="512"/>
      <c r="AI522" s="512"/>
      <c r="AJ522" s="512"/>
      <c r="AK522" s="512"/>
      <c r="AL522" s="512"/>
      <c r="AM522" s="512"/>
      <c r="AN522" s="512"/>
    </row>
    <row r="523" spans="1:40" ht="15.75" customHeight="1">
      <c r="A523" s="512"/>
      <c r="B523" s="582"/>
      <c r="C523" s="512"/>
      <c r="D523" s="512"/>
      <c r="E523" s="512"/>
      <c r="F523" s="512"/>
      <c r="G523" s="512"/>
      <c r="H523" s="512"/>
      <c r="I523" s="512"/>
      <c r="J523" s="512"/>
      <c r="K523" s="512"/>
      <c r="L523" s="512"/>
      <c r="M523" s="512"/>
      <c r="N523" s="512"/>
      <c r="O523" s="512"/>
      <c r="P523" s="512"/>
      <c r="Q523" s="512"/>
      <c r="R523" s="512"/>
      <c r="S523" s="512"/>
      <c r="T523" s="512"/>
      <c r="U523" s="512"/>
      <c r="V523" s="512"/>
      <c r="W523" s="512"/>
      <c r="X523" s="512"/>
      <c r="Y523" s="512"/>
      <c r="Z523" s="512"/>
      <c r="AA523" s="512"/>
      <c r="AB523" s="512"/>
      <c r="AC523" s="512"/>
      <c r="AD523" s="512"/>
      <c r="AE523" s="512"/>
      <c r="AF523" s="512"/>
      <c r="AG523" s="512"/>
      <c r="AH523" s="512"/>
      <c r="AI523" s="512"/>
      <c r="AJ523" s="512"/>
      <c r="AK523" s="512"/>
      <c r="AL523" s="512"/>
      <c r="AM523" s="512"/>
      <c r="AN523" s="512"/>
    </row>
    <row r="524" spans="1:40" ht="15.75" customHeight="1">
      <c r="A524" s="512"/>
      <c r="B524" s="582"/>
      <c r="C524" s="512"/>
      <c r="D524" s="512"/>
      <c r="E524" s="512"/>
      <c r="F524" s="512"/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/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</row>
    <row r="525" spans="1:40" ht="15.75" customHeight="1">
      <c r="A525" s="512"/>
      <c r="B525" s="582"/>
      <c r="C525" s="512"/>
      <c r="D525" s="512"/>
      <c r="E525" s="512"/>
      <c r="F525" s="512"/>
      <c r="G525" s="512"/>
      <c r="H525" s="512"/>
      <c r="I525" s="512"/>
      <c r="J525" s="512"/>
      <c r="K525" s="512"/>
      <c r="L525" s="512"/>
      <c r="M525" s="512"/>
      <c r="N525" s="512"/>
      <c r="O525" s="512"/>
      <c r="P525" s="512"/>
      <c r="Q525" s="512"/>
      <c r="R525" s="512"/>
      <c r="S525" s="512"/>
      <c r="T525" s="512"/>
      <c r="U525" s="512"/>
      <c r="V525" s="512"/>
      <c r="W525" s="512"/>
      <c r="X525" s="512"/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</row>
    <row r="526" spans="1:40" ht="15.75" customHeight="1">
      <c r="A526" s="512"/>
      <c r="B526" s="582"/>
      <c r="C526" s="512"/>
      <c r="D526" s="512"/>
      <c r="E526" s="512"/>
      <c r="F526" s="512"/>
      <c r="G526" s="512"/>
      <c r="H526" s="512"/>
      <c r="I526" s="512"/>
      <c r="J526" s="512"/>
      <c r="K526" s="512"/>
      <c r="L526" s="512"/>
      <c r="M526" s="512"/>
      <c r="N526" s="512"/>
      <c r="O526" s="512"/>
      <c r="P526" s="512"/>
      <c r="Q526" s="512"/>
      <c r="R526" s="512"/>
      <c r="S526" s="512"/>
      <c r="T526" s="512"/>
      <c r="U526" s="512"/>
      <c r="V526" s="512"/>
      <c r="W526" s="512"/>
      <c r="X526" s="512"/>
      <c r="Y526" s="512"/>
      <c r="Z526" s="512"/>
      <c r="AA526" s="512"/>
      <c r="AB526" s="512"/>
      <c r="AC526" s="512"/>
      <c r="AD526" s="512"/>
      <c r="AE526" s="512"/>
      <c r="AF526" s="512"/>
      <c r="AG526" s="512"/>
      <c r="AH526" s="512"/>
      <c r="AI526" s="512"/>
      <c r="AJ526" s="512"/>
      <c r="AK526" s="512"/>
      <c r="AL526" s="512"/>
      <c r="AM526" s="512"/>
      <c r="AN526" s="512"/>
    </row>
    <row r="527" spans="1:40" ht="15.75" customHeight="1">
      <c r="A527" s="512"/>
      <c r="B527" s="582"/>
      <c r="C527" s="512"/>
      <c r="D527" s="512"/>
      <c r="E527" s="512"/>
      <c r="F527" s="512"/>
      <c r="G527" s="512"/>
      <c r="H527" s="512"/>
      <c r="I527" s="512"/>
      <c r="J527" s="512"/>
      <c r="K527" s="512"/>
      <c r="L527" s="512"/>
      <c r="M527" s="512"/>
      <c r="N527" s="512"/>
      <c r="O527" s="512"/>
      <c r="P527" s="512"/>
      <c r="Q527" s="512"/>
      <c r="R527" s="512"/>
      <c r="S527" s="512"/>
      <c r="T527" s="512"/>
      <c r="U527" s="512"/>
      <c r="V527" s="512"/>
      <c r="W527" s="512"/>
      <c r="X527" s="512"/>
      <c r="Y527" s="512"/>
      <c r="Z527" s="512"/>
      <c r="AA527" s="512"/>
      <c r="AB527" s="512"/>
      <c r="AC527" s="512"/>
      <c r="AD527" s="512"/>
      <c r="AE527" s="512"/>
      <c r="AF527" s="512"/>
      <c r="AG527" s="512"/>
      <c r="AH527" s="512"/>
      <c r="AI527" s="512"/>
      <c r="AJ527" s="512"/>
      <c r="AK527" s="512"/>
      <c r="AL527" s="512"/>
      <c r="AM527" s="512"/>
      <c r="AN527" s="512"/>
    </row>
    <row r="528" spans="1:40" ht="15.75" customHeight="1">
      <c r="A528" s="512"/>
      <c r="B528" s="582"/>
      <c r="C528" s="512"/>
      <c r="D528" s="512"/>
      <c r="E528" s="512"/>
      <c r="F528" s="512"/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/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</row>
    <row r="529" spans="1:40" ht="15.75" customHeight="1">
      <c r="A529" s="512"/>
      <c r="B529" s="582"/>
      <c r="C529" s="512"/>
      <c r="D529" s="512"/>
      <c r="E529" s="512"/>
      <c r="F529" s="512"/>
      <c r="G529" s="512"/>
      <c r="H529" s="512"/>
      <c r="I529" s="512"/>
      <c r="J529" s="512"/>
      <c r="K529" s="512"/>
      <c r="L529" s="512"/>
      <c r="M529" s="512"/>
      <c r="N529" s="512"/>
      <c r="O529" s="512"/>
      <c r="P529" s="512"/>
      <c r="Q529" s="512"/>
      <c r="R529" s="512"/>
      <c r="S529" s="512"/>
      <c r="T529" s="512"/>
      <c r="U529" s="512"/>
      <c r="V529" s="512"/>
      <c r="W529" s="512"/>
      <c r="X529" s="512"/>
      <c r="Y529" s="512"/>
      <c r="Z529" s="512"/>
      <c r="AA529" s="512"/>
      <c r="AB529" s="512"/>
      <c r="AC529" s="512"/>
      <c r="AD529" s="512"/>
      <c r="AE529" s="512"/>
      <c r="AF529" s="512"/>
      <c r="AG529" s="512"/>
      <c r="AH529" s="512"/>
      <c r="AI529" s="512"/>
      <c r="AJ529" s="512"/>
      <c r="AK529" s="512"/>
      <c r="AL529" s="512"/>
      <c r="AM529" s="512"/>
      <c r="AN529" s="512"/>
    </row>
    <row r="530" spans="1:40" ht="15.75" customHeight="1">
      <c r="A530" s="512"/>
      <c r="B530" s="582"/>
      <c r="C530" s="512"/>
      <c r="D530" s="512"/>
      <c r="E530" s="512"/>
      <c r="F530" s="512"/>
      <c r="G530" s="512"/>
      <c r="H530" s="512"/>
      <c r="I530" s="512"/>
      <c r="J530" s="512"/>
      <c r="K530" s="512"/>
      <c r="L530" s="512"/>
      <c r="M530" s="512"/>
      <c r="N530" s="512"/>
      <c r="O530" s="512"/>
      <c r="P530" s="512"/>
      <c r="Q530" s="512"/>
      <c r="R530" s="512"/>
      <c r="S530" s="512"/>
      <c r="T530" s="512"/>
      <c r="U530" s="512"/>
      <c r="V530" s="512"/>
      <c r="W530" s="512"/>
      <c r="X530" s="512"/>
      <c r="Y530" s="512"/>
      <c r="Z530" s="512"/>
      <c r="AA530" s="512"/>
      <c r="AB530" s="512"/>
      <c r="AC530" s="512"/>
      <c r="AD530" s="512"/>
      <c r="AE530" s="512"/>
      <c r="AF530" s="512"/>
      <c r="AG530" s="512"/>
      <c r="AH530" s="512"/>
      <c r="AI530" s="512"/>
      <c r="AJ530" s="512"/>
      <c r="AK530" s="512"/>
      <c r="AL530" s="512"/>
      <c r="AM530" s="512"/>
      <c r="AN530" s="512"/>
    </row>
    <row r="531" spans="1:40" ht="15.75" customHeight="1">
      <c r="A531" s="512"/>
      <c r="B531" s="582"/>
      <c r="C531" s="512"/>
      <c r="D531" s="512"/>
      <c r="E531" s="512"/>
      <c r="F531" s="512"/>
      <c r="G531" s="512"/>
      <c r="H531" s="512"/>
      <c r="I531" s="512"/>
      <c r="J531" s="512"/>
      <c r="K531" s="512"/>
      <c r="L531" s="512"/>
      <c r="M531" s="512"/>
      <c r="N531" s="512"/>
      <c r="O531" s="512"/>
      <c r="P531" s="512"/>
      <c r="Q531" s="512"/>
      <c r="R531" s="512"/>
      <c r="S531" s="512"/>
      <c r="T531" s="512"/>
      <c r="U531" s="512"/>
      <c r="V531" s="512"/>
      <c r="W531" s="512"/>
      <c r="X531" s="512"/>
      <c r="Y531" s="512"/>
      <c r="Z531" s="512"/>
      <c r="AA531" s="512"/>
      <c r="AB531" s="512"/>
      <c r="AC531" s="512"/>
      <c r="AD531" s="512"/>
      <c r="AE531" s="512"/>
      <c r="AF531" s="512"/>
      <c r="AG531" s="512"/>
      <c r="AH531" s="512"/>
      <c r="AI531" s="512"/>
      <c r="AJ531" s="512"/>
      <c r="AK531" s="512"/>
      <c r="AL531" s="512"/>
      <c r="AM531" s="512"/>
      <c r="AN531" s="512"/>
    </row>
    <row r="532" spans="1:40" ht="15.75" customHeight="1">
      <c r="A532" s="512"/>
      <c r="B532" s="58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/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</row>
    <row r="533" spans="1:40" ht="15.75" customHeight="1">
      <c r="A533" s="512"/>
      <c r="B533" s="582"/>
      <c r="C533" s="512"/>
      <c r="D533" s="512"/>
      <c r="E533" s="512"/>
      <c r="F533" s="512"/>
      <c r="G533" s="512"/>
      <c r="H533" s="512"/>
      <c r="I533" s="512"/>
      <c r="J533" s="512"/>
      <c r="K533" s="512"/>
      <c r="L533" s="512"/>
      <c r="M533" s="512"/>
      <c r="N533" s="512"/>
      <c r="O533" s="512"/>
      <c r="P533" s="512"/>
      <c r="Q533" s="512"/>
      <c r="R533" s="512"/>
      <c r="S533" s="512"/>
      <c r="T533" s="512"/>
      <c r="U533" s="512"/>
      <c r="V533" s="512"/>
      <c r="W533" s="512"/>
      <c r="X533" s="512"/>
      <c r="Y533" s="512"/>
      <c r="Z533" s="512"/>
      <c r="AA533" s="512"/>
      <c r="AB533" s="512"/>
      <c r="AC533" s="512"/>
      <c r="AD533" s="512"/>
      <c r="AE533" s="512"/>
      <c r="AF533" s="512"/>
      <c r="AG533" s="512"/>
      <c r="AH533" s="512"/>
      <c r="AI533" s="512"/>
      <c r="AJ533" s="512"/>
      <c r="AK533" s="512"/>
      <c r="AL533" s="512"/>
      <c r="AM533" s="512"/>
      <c r="AN533" s="512"/>
    </row>
    <row r="534" spans="1:40" ht="15.75" customHeight="1">
      <c r="A534" s="512"/>
      <c r="B534" s="58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</row>
    <row r="535" spans="1:40" ht="15.75" customHeight="1">
      <c r="A535" s="512"/>
      <c r="B535" s="58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2"/>
      <c r="Z535" s="512"/>
      <c r="AA535" s="512"/>
      <c r="AB535" s="512"/>
      <c r="AC535" s="512"/>
      <c r="AD535" s="512"/>
      <c r="AE535" s="512"/>
      <c r="AF535" s="512"/>
      <c r="AG535" s="512"/>
      <c r="AH535" s="512"/>
      <c r="AI535" s="512"/>
      <c r="AJ535" s="512"/>
      <c r="AK535" s="512"/>
      <c r="AL535" s="512"/>
      <c r="AM535" s="512"/>
      <c r="AN535" s="512"/>
    </row>
    <row r="536" spans="1:40" ht="15.75" customHeight="1">
      <c r="A536" s="512"/>
      <c r="B536" s="582"/>
      <c r="C536" s="512"/>
      <c r="D536" s="512"/>
      <c r="E536" s="512"/>
      <c r="F536" s="512"/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/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</row>
    <row r="537" spans="1:40" ht="15.75" customHeight="1">
      <c r="A537" s="512"/>
      <c r="B537" s="582"/>
      <c r="C537" s="512"/>
      <c r="D537" s="512"/>
      <c r="E537" s="512"/>
      <c r="F537" s="512"/>
      <c r="G537" s="512"/>
      <c r="H537" s="512"/>
      <c r="I537" s="512"/>
      <c r="J537" s="512"/>
      <c r="K537" s="512"/>
      <c r="L537" s="512"/>
      <c r="M537" s="512"/>
      <c r="N537" s="512"/>
      <c r="O537" s="512"/>
      <c r="P537" s="512"/>
      <c r="Q537" s="512"/>
      <c r="R537" s="512"/>
      <c r="S537" s="512"/>
      <c r="T537" s="512"/>
      <c r="U537" s="512"/>
      <c r="V537" s="512"/>
      <c r="W537" s="512"/>
      <c r="X537" s="512"/>
      <c r="Y537" s="512"/>
      <c r="Z537" s="512"/>
      <c r="AA537" s="512"/>
      <c r="AB537" s="512"/>
      <c r="AC537" s="512"/>
      <c r="AD537" s="512"/>
      <c r="AE537" s="512"/>
      <c r="AF537" s="512"/>
      <c r="AG537" s="512"/>
      <c r="AH537" s="512"/>
      <c r="AI537" s="512"/>
      <c r="AJ537" s="512"/>
      <c r="AK537" s="512"/>
      <c r="AL537" s="512"/>
      <c r="AM537" s="512"/>
      <c r="AN537" s="512"/>
    </row>
    <row r="538" spans="1:40" ht="15.75" customHeight="1">
      <c r="A538" s="512"/>
      <c r="B538" s="582"/>
      <c r="C538" s="512"/>
      <c r="D538" s="512"/>
      <c r="E538" s="512"/>
      <c r="F538" s="512"/>
      <c r="G538" s="512"/>
      <c r="H538" s="512"/>
      <c r="I538" s="512"/>
      <c r="J538" s="512"/>
      <c r="K538" s="512"/>
      <c r="L538" s="512"/>
      <c r="M538" s="512"/>
      <c r="N538" s="512"/>
      <c r="O538" s="512"/>
      <c r="P538" s="512"/>
      <c r="Q538" s="512"/>
      <c r="R538" s="512"/>
      <c r="S538" s="512"/>
      <c r="T538" s="512"/>
      <c r="U538" s="512"/>
      <c r="V538" s="512"/>
      <c r="W538" s="512"/>
      <c r="X538" s="512"/>
      <c r="Y538" s="512"/>
      <c r="Z538" s="512"/>
      <c r="AA538" s="512"/>
      <c r="AB538" s="512"/>
      <c r="AC538" s="512"/>
      <c r="AD538" s="512"/>
      <c r="AE538" s="512"/>
      <c r="AF538" s="512"/>
      <c r="AG538" s="512"/>
      <c r="AH538" s="512"/>
      <c r="AI538" s="512"/>
      <c r="AJ538" s="512"/>
      <c r="AK538" s="512"/>
      <c r="AL538" s="512"/>
      <c r="AM538" s="512"/>
      <c r="AN538" s="512"/>
    </row>
    <row r="539" spans="1:40" ht="15.75" customHeight="1">
      <c r="A539" s="512"/>
      <c r="B539" s="582"/>
      <c r="C539" s="512"/>
      <c r="D539" s="512"/>
      <c r="E539" s="512"/>
      <c r="F539" s="512"/>
      <c r="G539" s="512"/>
      <c r="H539" s="512"/>
      <c r="I539" s="512"/>
      <c r="J539" s="512"/>
      <c r="K539" s="512"/>
      <c r="L539" s="512"/>
      <c r="M539" s="512"/>
      <c r="N539" s="512"/>
      <c r="O539" s="512"/>
      <c r="P539" s="512"/>
      <c r="Q539" s="512"/>
      <c r="R539" s="512"/>
      <c r="S539" s="512"/>
      <c r="T539" s="512"/>
      <c r="U539" s="512"/>
      <c r="V539" s="512"/>
      <c r="W539" s="512"/>
      <c r="X539" s="512"/>
      <c r="Y539" s="512"/>
      <c r="Z539" s="512"/>
      <c r="AA539" s="512"/>
      <c r="AB539" s="512"/>
      <c r="AC539" s="512"/>
      <c r="AD539" s="512"/>
      <c r="AE539" s="512"/>
      <c r="AF539" s="512"/>
      <c r="AG539" s="512"/>
      <c r="AH539" s="512"/>
      <c r="AI539" s="512"/>
      <c r="AJ539" s="512"/>
      <c r="AK539" s="512"/>
      <c r="AL539" s="512"/>
      <c r="AM539" s="512"/>
      <c r="AN539" s="512"/>
    </row>
    <row r="540" spans="1:40" ht="15.75" customHeight="1">
      <c r="A540" s="512"/>
      <c r="B540" s="582"/>
      <c r="C540" s="512"/>
      <c r="D540" s="512"/>
      <c r="E540" s="512"/>
      <c r="F540" s="512"/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/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</row>
    <row r="541" spans="1:40" ht="15.75" customHeight="1">
      <c r="A541" s="512"/>
      <c r="B541" s="58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2"/>
      <c r="Z541" s="512"/>
      <c r="AA541" s="512"/>
      <c r="AB541" s="512"/>
      <c r="AC541" s="512"/>
      <c r="AD541" s="512"/>
      <c r="AE541" s="512"/>
      <c r="AF541" s="512"/>
      <c r="AG541" s="512"/>
      <c r="AH541" s="512"/>
      <c r="AI541" s="512"/>
      <c r="AJ541" s="512"/>
      <c r="AK541" s="512"/>
      <c r="AL541" s="512"/>
      <c r="AM541" s="512"/>
      <c r="AN541" s="512"/>
    </row>
    <row r="542" spans="1:40" ht="15.75" customHeight="1">
      <c r="A542" s="512"/>
      <c r="B542" s="582"/>
      <c r="C542" s="512"/>
      <c r="D542" s="512"/>
      <c r="E542" s="512"/>
      <c r="F542" s="512"/>
      <c r="G542" s="512"/>
      <c r="H542" s="512"/>
      <c r="I542" s="512"/>
      <c r="J542" s="512"/>
      <c r="K542" s="512"/>
      <c r="L542" s="512"/>
      <c r="M542" s="512"/>
      <c r="N542" s="512"/>
      <c r="O542" s="512"/>
      <c r="P542" s="512"/>
      <c r="Q542" s="512"/>
      <c r="R542" s="512"/>
      <c r="S542" s="512"/>
      <c r="T542" s="512"/>
      <c r="U542" s="512"/>
      <c r="V542" s="512"/>
      <c r="W542" s="512"/>
      <c r="X542" s="512"/>
      <c r="Y542" s="512"/>
      <c r="Z542" s="512"/>
      <c r="AA542" s="512"/>
      <c r="AB542" s="512"/>
      <c r="AC542" s="512"/>
      <c r="AD542" s="512"/>
      <c r="AE542" s="512"/>
      <c r="AF542" s="512"/>
      <c r="AG542" s="512"/>
      <c r="AH542" s="512"/>
      <c r="AI542" s="512"/>
      <c r="AJ542" s="512"/>
      <c r="AK542" s="512"/>
      <c r="AL542" s="512"/>
      <c r="AM542" s="512"/>
      <c r="AN542" s="512"/>
    </row>
    <row r="543" spans="1:40" ht="15.75" customHeight="1">
      <c r="A543" s="512"/>
      <c r="B543" s="582"/>
      <c r="C543" s="512"/>
      <c r="D543" s="512"/>
      <c r="E543" s="512"/>
      <c r="F543" s="512"/>
      <c r="G543" s="512"/>
      <c r="H543" s="512"/>
      <c r="I543" s="512"/>
      <c r="J543" s="512"/>
      <c r="K543" s="512"/>
      <c r="L543" s="512"/>
      <c r="M543" s="512"/>
      <c r="N543" s="512"/>
      <c r="O543" s="512"/>
      <c r="P543" s="512"/>
      <c r="Q543" s="512"/>
      <c r="R543" s="512"/>
      <c r="S543" s="512"/>
      <c r="T543" s="512"/>
      <c r="U543" s="512"/>
      <c r="V543" s="512"/>
      <c r="W543" s="512"/>
      <c r="X543" s="512"/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</row>
    <row r="544" spans="1:40" ht="15.75" customHeight="1">
      <c r="A544" s="512"/>
      <c r="B544" s="582"/>
      <c r="C544" s="512"/>
      <c r="D544" s="512"/>
      <c r="E544" s="512"/>
      <c r="F544" s="512"/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/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</row>
    <row r="545" spans="1:40" ht="15.75" customHeight="1">
      <c r="A545" s="512"/>
      <c r="B545" s="58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</row>
    <row r="546" spans="1:40" ht="15.75" customHeight="1">
      <c r="A546" s="512"/>
      <c r="B546" s="58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</row>
    <row r="547" spans="1:40" ht="15.75" customHeight="1">
      <c r="A547" s="512"/>
      <c r="B547" s="582"/>
      <c r="C547" s="512"/>
      <c r="D547" s="512"/>
      <c r="E547" s="512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512"/>
      <c r="Q547" s="512"/>
      <c r="R547" s="512"/>
      <c r="S547" s="512"/>
      <c r="T547" s="512"/>
      <c r="U547" s="512"/>
      <c r="V547" s="512"/>
      <c r="W547" s="512"/>
      <c r="X547" s="512"/>
      <c r="Y547" s="512"/>
      <c r="Z547" s="512"/>
      <c r="AA547" s="512"/>
      <c r="AB547" s="512"/>
      <c r="AC547" s="512"/>
      <c r="AD547" s="512"/>
      <c r="AE547" s="512"/>
      <c r="AF547" s="512"/>
      <c r="AG547" s="512"/>
      <c r="AH547" s="512"/>
      <c r="AI547" s="512"/>
      <c r="AJ547" s="512"/>
      <c r="AK547" s="512"/>
      <c r="AL547" s="512"/>
      <c r="AM547" s="512"/>
      <c r="AN547" s="512"/>
    </row>
    <row r="548" spans="1:40" ht="15.75" customHeight="1">
      <c r="A548" s="512"/>
      <c r="B548" s="582"/>
      <c r="C548" s="512"/>
      <c r="D548" s="512"/>
      <c r="E548" s="512"/>
      <c r="F548" s="512"/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/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</row>
    <row r="549" spans="1:40" ht="15.75" customHeight="1">
      <c r="A549" s="512"/>
      <c r="B549" s="58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2"/>
      <c r="T549" s="512"/>
      <c r="U549" s="512"/>
      <c r="V549" s="512"/>
      <c r="W549" s="512"/>
      <c r="X549" s="512"/>
      <c r="Y549" s="512"/>
      <c r="Z549" s="512"/>
      <c r="AA549" s="512"/>
      <c r="AB549" s="512"/>
      <c r="AC549" s="512"/>
      <c r="AD549" s="512"/>
      <c r="AE549" s="512"/>
      <c r="AF549" s="512"/>
      <c r="AG549" s="512"/>
      <c r="AH549" s="512"/>
      <c r="AI549" s="512"/>
      <c r="AJ549" s="512"/>
      <c r="AK549" s="512"/>
      <c r="AL549" s="512"/>
      <c r="AM549" s="512"/>
      <c r="AN549" s="512"/>
    </row>
    <row r="550" spans="1:40" ht="15.75" customHeight="1">
      <c r="A550" s="512"/>
      <c r="B550" s="582"/>
      <c r="C550" s="512"/>
      <c r="D550" s="512"/>
      <c r="E550" s="512"/>
      <c r="F550" s="512"/>
      <c r="G550" s="512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512"/>
      <c r="T550" s="512"/>
      <c r="U550" s="512"/>
      <c r="V550" s="512"/>
      <c r="W550" s="512"/>
      <c r="X550" s="512"/>
      <c r="Y550" s="512"/>
      <c r="Z550" s="512"/>
      <c r="AA550" s="512"/>
      <c r="AB550" s="512"/>
      <c r="AC550" s="512"/>
      <c r="AD550" s="512"/>
      <c r="AE550" s="512"/>
      <c r="AF550" s="512"/>
      <c r="AG550" s="512"/>
      <c r="AH550" s="512"/>
      <c r="AI550" s="512"/>
      <c r="AJ550" s="512"/>
      <c r="AK550" s="512"/>
      <c r="AL550" s="512"/>
      <c r="AM550" s="512"/>
      <c r="AN550" s="512"/>
    </row>
    <row r="551" spans="1:40" ht="15.75" customHeight="1">
      <c r="A551" s="512"/>
      <c r="B551" s="582"/>
      <c r="C551" s="512"/>
      <c r="D551" s="512"/>
      <c r="E551" s="512"/>
      <c r="F551" s="512"/>
      <c r="G551" s="512"/>
      <c r="H551" s="512"/>
      <c r="I551" s="512"/>
      <c r="J551" s="512"/>
      <c r="K551" s="512"/>
      <c r="L551" s="512"/>
      <c r="M551" s="512"/>
      <c r="N551" s="512"/>
      <c r="O551" s="512"/>
      <c r="P551" s="512"/>
      <c r="Q551" s="512"/>
      <c r="R551" s="512"/>
      <c r="S551" s="512"/>
      <c r="T551" s="512"/>
      <c r="U551" s="512"/>
      <c r="V551" s="512"/>
      <c r="W551" s="512"/>
      <c r="X551" s="512"/>
      <c r="Y551" s="512"/>
      <c r="Z551" s="512"/>
      <c r="AA551" s="512"/>
      <c r="AB551" s="512"/>
      <c r="AC551" s="512"/>
      <c r="AD551" s="512"/>
      <c r="AE551" s="512"/>
      <c r="AF551" s="512"/>
      <c r="AG551" s="512"/>
      <c r="AH551" s="512"/>
      <c r="AI551" s="512"/>
      <c r="AJ551" s="512"/>
      <c r="AK551" s="512"/>
      <c r="AL551" s="512"/>
      <c r="AM551" s="512"/>
      <c r="AN551" s="512"/>
    </row>
    <row r="552" spans="1:40" ht="15.75" customHeight="1">
      <c r="A552" s="512"/>
      <c r="B552" s="582"/>
      <c r="C552" s="512"/>
      <c r="D552" s="512"/>
      <c r="E552" s="512"/>
      <c r="F552" s="512"/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</row>
    <row r="553" spans="1:40" ht="15.75" customHeight="1">
      <c r="A553" s="512"/>
      <c r="B553" s="582"/>
      <c r="C553" s="512"/>
      <c r="D553" s="512"/>
      <c r="E553" s="512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512"/>
      <c r="Q553" s="512"/>
      <c r="R553" s="512"/>
      <c r="S553" s="512"/>
      <c r="T553" s="512"/>
      <c r="U553" s="512"/>
      <c r="V553" s="512"/>
      <c r="W553" s="512"/>
      <c r="X553" s="512"/>
      <c r="Y553" s="512"/>
      <c r="Z553" s="512"/>
      <c r="AA553" s="512"/>
      <c r="AB553" s="512"/>
      <c r="AC553" s="512"/>
      <c r="AD553" s="512"/>
      <c r="AE553" s="512"/>
      <c r="AF553" s="512"/>
      <c r="AG553" s="512"/>
      <c r="AH553" s="512"/>
      <c r="AI553" s="512"/>
      <c r="AJ553" s="512"/>
      <c r="AK553" s="512"/>
      <c r="AL553" s="512"/>
      <c r="AM553" s="512"/>
      <c r="AN553" s="512"/>
    </row>
    <row r="554" spans="1:40" ht="15.75" customHeight="1">
      <c r="A554" s="512"/>
      <c r="B554" s="582"/>
      <c r="C554" s="512"/>
      <c r="D554" s="512"/>
      <c r="E554" s="512"/>
      <c r="F554" s="512"/>
      <c r="G554" s="512"/>
      <c r="H554" s="512"/>
      <c r="I554" s="512"/>
      <c r="J554" s="512"/>
      <c r="K554" s="512"/>
      <c r="L554" s="512"/>
      <c r="M554" s="512"/>
      <c r="N554" s="512"/>
      <c r="O554" s="512"/>
      <c r="P554" s="512"/>
      <c r="Q554" s="512"/>
      <c r="R554" s="512"/>
      <c r="S554" s="512"/>
      <c r="T554" s="512"/>
      <c r="U554" s="512"/>
      <c r="V554" s="512"/>
      <c r="W554" s="512"/>
      <c r="X554" s="512"/>
      <c r="Y554" s="512"/>
      <c r="Z554" s="512"/>
      <c r="AA554" s="512"/>
      <c r="AB554" s="512"/>
      <c r="AC554" s="512"/>
      <c r="AD554" s="512"/>
      <c r="AE554" s="512"/>
      <c r="AF554" s="512"/>
      <c r="AG554" s="512"/>
      <c r="AH554" s="512"/>
      <c r="AI554" s="512"/>
      <c r="AJ554" s="512"/>
      <c r="AK554" s="512"/>
      <c r="AL554" s="512"/>
      <c r="AM554" s="512"/>
      <c r="AN554" s="512"/>
    </row>
    <row r="555" spans="1:40" ht="15.75" customHeight="1">
      <c r="A555" s="512"/>
      <c r="B555" s="582"/>
      <c r="C555" s="512"/>
      <c r="D555" s="512"/>
      <c r="E555" s="512"/>
      <c r="F555" s="512"/>
      <c r="G555" s="512"/>
      <c r="H555" s="512"/>
      <c r="I555" s="512"/>
      <c r="J555" s="512"/>
      <c r="K555" s="512"/>
      <c r="L555" s="512"/>
      <c r="M555" s="512"/>
      <c r="N555" s="512"/>
      <c r="O555" s="512"/>
      <c r="P555" s="512"/>
      <c r="Q555" s="512"/>
      <c r="R555" s="512"/>
      <c r="S555" s="512"/>
      <c r="T555" s="512"/>
      <c r="U555" s="512"/>
      <c r="V555" s="512"/>
      <c r="W555" s="512"/>
      <c r="X555" s="512"/>
      <c r="Y555" s="512"/>
      <c r="Z555" s="512"/>
      <c r="AA555" s="512"/>
      <c r="AB555" s="512"/>
      <c r="AC555" s="512"/>
      <c r="AD555" s="512"/>
      <c r="AE555" s="512"/>
      <c r="AF555" s="512"/>
      <c r="AG555" s="512"/>
      <c r="AH555" s="512"/>
      <c r="AI555" s="512"/>
      <c r="AJ555" s="512"/>
      <c r="AK555" s="512"/>
      <c r="AL555" s="512"/>
      <c r="AM555" s="512"/>
      <c r="AN555" s="512"/>
    </row>
    <row r="556" spans="1:40" ht="15.75" customHeight="1">
      <c r="A556" s="512"/>
      <c r="B556" s="582"/>
      <c r="C556" s="512"/>
      <c r="D556" s="512"/>
      <c r="E556" s="512"/>
      <c r="F556" s="512"/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/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</row>
    <row r="557" spans="1:40" ht="15.75" customHeight="1">
      <c r="A557" s="512"/>
      <c r="B557" s="58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</row>
    <row r="558" spans="1:40" ht="15.75" customHeight="1">
      <c r="A558" s="512"/>
      <c r="B558" s="582"/>
      <c r="C558" s="512"/>
      <c r="D558" s="512"/>
      <c r="E558" s="512"/>
      <c r="F558" s="512"/>
      <c r="G558" s="512"/>
      <c r="H558" s="512"/>
      <c r="I558" s="512"/>
      <c r="J558" s="512"/>
      <c r="K558" s="512"/>
      <c r="L558" s="512"/>
      <c r="M558" s="512"/>
      <c r="N558" s="512"/>
      <c r="O558" s="512"/>
      <c r="P558" s="512"/>
      <c r="Q558" s="512"/>
      <c r="R558" s="512"/>
      <c r="S558" s="512"/>
      <c r="T558" s="512"/>
      <c r="U558" s="512"/>
      <c r="V558" s="512"/>
      <c r="W558" s="512"/>
      <c r="X558" s="512"/>
      <c r="Y558" s="512"/>
      <c r="Z558" s="512"/>
      <c r="AA558" s="512"/>
      <c r="AB558" s="512"/>
      <c r="AC558" s="512"/>
      <c r="AD558" s="512"/>
      <c r="AE558" s="512"/>
      <c r="AF558" s="512"/>
      <c r="AG558" s="512"/>
      <c r="AH558" s="512"/>
      <c r="AI558" s="512"/>
      <c r="AJ558" s="512"/>
      <c r="AK558" s="512"/>
      <c r="AL558" s="512"/>
      <c r="AM558" s="512"/>
      <c r="AN558" s="512"/>
    </row>
    <row r="559" spans="1:40" ht="15.75" customHeight="1">
      <c r="A559" s="512"/>
      <c r="B559" s="58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</row>
    <row r="560" spans="1:40" ht="15.75" customHeight="1">
      <c r="A560" s="512"/>
      <c r="B560" s="582"/>
      <c r="C560" s="512"/>
      <c r="D560" s="512"/>
      <c r="E560" s="512"/>
      <c r="F560" s="512"/>
      <c r="G560" s="512"/>
      <c r="H560" s="512"/>
      <c r="I560" s="512"/>
      <c r="J560" s="512"/>
      <c r="K560" s="512"/>
      <c r="L560" s="512"/>
      <c r="M560" s="512"/>
      <c r="N560" s="512"/>
      <c r="O560" s="512"/>
      <c r="P560" s="512"/>
      <c r="Q560" s="512"/>
      <c r="R560" s="512"/>
      <c r="S560" s="512"/>
      <c r="T560" s="512"/>
      <c r="U560" s="512"/>
      <c r="V560" s="512"/>
      <c r="W560" s="512"/>
      <c r="X560" s="512"/>
      <c r="Y560" s="512"/>
      <c r="Z560" s="512"/>
      <c r="AA560" s="512"/>
      <c r="AB560" s="512"/>
      <c r="AC560" s="512"/>
      <c r="AD560" s="512"/>
      <c r="AE560" s="512"/>
      <c r="AF560" s="512"/>
      <c r="AG560" s="512"/>
      <c r="AH560" s="512"/>
      <c r="AI560" s="512"/>
      <c r="AJ560" s="512"/>
      <c r="AK560" s="512"/>
      <c r="AL560" s="512"/>
      <c r="AM560" s="512"/>
      <c r="AN560" s="512"/>
    </row>
    <row r="561" spans="1:40" ht="15.75" customHeight="1">
      <c r="A561" s="512"/>
      <c r="B561" s="582"/>
      <c r="C561" s="512"/>
      <c r="D561" s="512"/>
      <c r="E561" s="512"/>
      <c r="F561" s="512"/>
      <c r="G561" s="512"/>
      <c r="H561" s="512"/>
      <c r="I561" s="512"/>
      <c r="J561" s="512"/>
      <c r="K561" s="512"/>
      <c r="L561" s="512"/>
      <c r="M561" s="512"/>
      <c r="N561" s="512"/>
      <c r="O561" s="512"/>
      <c r="P561" s="512"/>
      <c r="Q561" s="512"/>
      <c r="R561" s="512"/>
      <c r="S561" s="512"/>
      <c r="T561" s="512"/>
      <c r="U561" s="512"/>
      <c r="V561" s="512"/>
      <c r="W561" s="512"/>
      <c r="X561" s="512"/>
      <c r="Y561" s="512"/>
      <c r="Z561" s="512"/>
      <c r="AA561" s="512"/>
      <c r="AB561" s="512"/>
      <c r="AC561" s="512"/>
      <c r="AD561" s="512"/>
      <c r="AE561" s="512"/>
      <c r="AF561" s="512"/>
      <c r="AG561" s="512"/>
      <c r="AH561" s="512"/>
      <c r="AI561" s="512"/>
      <c r="AJ561" s="512"/>
      <c r="AK561" s="512"/>
      <c r="AL561" s="512"/>
      <c r="AM561" s="512"/>
      <c r="AN561" s="512"/>
    </row>
    <row r="562" spans="1:40" ht="15.75" customHeight="1">
      <c r="A562" s="512"/>
      <c r="B562" s="582"/>
      <c r="C562" s="512"/>
      <c r="D562" s="512"/>
      <c r="E562" s="512"/>
      <c r="F562" s="512"/>
      <c r="G562" s="512"/>
      <c r="H562" s="512"/>
      <c r="I562" s="512"/>
      <c r="J562" s="512"/>
      <c r="K562" s="512"/>
      <c r="L562" s="512"/>
      <c r="M562" s="512"/>
      <c r="N562" s="512"/>
      <c r="O562" s="512"/>
      <c r="P562" s="512"/>
      <c r="Q562" s="512"/>
      <c r="R562" s="512"/>
      <c r="S562" s="512"/>
      <c r="T562" s="512"/>
      <c r="U562" s="512"/>
      <c r="V562" s="512"/>
      <c r="W562" s="512"/>
      <c r="X562" s="512"/>
      <c r="Y562" s="512"/>
      <c r="Z562" s="512"/>
      <c r="AA562" s="512"/>
      <c r="AB562" s="512"/>
      <c r="AC562" s="512"/>
      <c r="AD562" s="512"/>
      <c r="AE562" s="512"/>
      <c r="AF562" s="512"/>
      <c r="AG562" s="512"/>
      <c r="AH562" s="512"/>
      <c r="AI562" s="512"/>
      <c r="AJ562" s="512"/>
      <c r="AK562" s="512"/>
      <c r="AL562" s="512"/>
      <c r="AM562" s="512"/>
      <c r="AN562" s="512"/>
    </row>
    <row r="563" spans="1:40" ht="15.75" customHeight="1">
      <c r="A563" s="512"/>
      <c r="B563" s="582"/>
      <c r="C563" s="512"/>
      <c r="D563" s="512"/>
      <c r="E563" s="512"/>
      <c r="F563" s="512"/>
      <c r="G563" s="512"/>
      <c r="H563" s="512"/>
      <c r="I563" s="512"/>
      <c r="J563" s="512"/>
      <c r="K563" s="512"/>
      <c r="L563" s="512"/>
      <c r="M563" s="512"/>
      <c r="N563" s="512"/>
      <c r="O563" s="512"/>
      <c r="P563" s="512"/>
      <c r="Q563" s="512"/>
      <c r="R563" s="512"/>
      <c r="S563" s="512"/>
      <c r="T563" s="512"/>
      <c r="U563" s="512"/>
      <c r="V563" s="512"/>
      <c r="W563" s="512"/>
      <c r="X563" s="512"/>
      <c r="Y563" s="512"/>
      <c r="Z563" s="512"/>
      <c r="AA563" s="512"/>
      <c r="AB563" s="512"/>
      <c r="AC563" s="512"/>
      <c r="AD563" s="512"/>
      <c r="AE563" s="512"/>
      <c r="AF563" s="512"/>
      <c r="AG563" s="512"/>
      <c r="AH563" s="512"/>
      <c r="AI563" s="512"/>
      <c r="AJ563" s="512"/>
      <c r="AK563" s="512"/>
      <c r="AL563" s="512"/>
      <c r="AM563" s="512"/>
      <c r="AN563" s="512"/>
    </row>
    <row r="564" spans="1:40" ht="15.75" customHeight="1">
      <c r="A564" s="512"/>
      <c r="B564" s="582"/>
      <c r="C564" s="512"/>
      <c r="D564" s="512"/>
      <c r="E564" s="512"/>
      <c r="F564" s="512"/>
      <c r="G564" s="512"/>
      <c r="H564" s="512"/>
      <c r="I564" s="512"/>
      <c r="J564" s="512"/>
      <c r="K564" s="512"/>
      <c r="L564" s="512"/>
      <c r="M564" s="512"/>
      <c r="N564" s="512"/>
      <c r="O564" s="512"/>
      <c r="P564" s="512"/>
      <c r="Q564" s="512"/>
      <c r="R564" s="512"/>
      <c r="S564" s="512"/>
      <c r="T564" s="512"/>
      <c r="U564" s="512"/>
      <c r="V564" s="512"/>
      <c r="W564" s="512"/>
      <c r="X564" s="512"/>
      <c r="Y564" s="512"/>
      <c r="Z564" s="512"/>
      <c r="AA564" s="512"/>
      <c r="AB564" s="512"/>
      <c r="AC564" s="512"/>
      <c r="AD564" s="512"/>
      <c r="AE564" s="512"/>
      <c r="AF564" s="512"/>
      <c r="AG564" s="512"/>
      <c r="AH564" s="512"/>
      <c r="AI564" s="512"/>
      <c r="AJ564" s="512"/>
      <c r="AK564" s="512"/>
      <c r="AL564" s="512"/>
      <c r="AM564" s="512"/>
      <c r="AN564" s="512"/>
    </row>
    <row r="565" spans="1:40" ht="15.75" customHeight="1">
      <c r="A565" s="512"/>
      <c r="B565" s="582"/>
      <c r="C565" s="512"/>
      <c r="D565" s="512"/>
      <c r="E565" s="512"/>
      <c r="F565" s="512"/>
      <c r="G565" s="512"/>
      <c r="H565" s="512"/>
      <c r="I565" s="512"/>
      <c r="J565" s="512"/>
      <c r="K565" s="512"/>
      <c r="L565" s="512"/>
      <c r="M565" s="512"/>
      <c r="N565" s="512"/>
      <c r="O565" s="512"/>
      <c r="P565" s="512"/>
      <c r="Q565" s="512"/>
      <c r="R565" s="512"/>
      <c r="S565" s="512"/>
      <c r="T565" s="512"/>
      <c r="U565" s="512"/>
      <c r="V565" s="512"/>
      <c r="W565" s="512"/>
      <c r="X565" s="512"/>
      <c r="Y565" s="512"/>
      <c r="Z565" s="512"/>
      <c r="AA565" s="512"/>
      <c r="AB565" s="512"/>
      <c r="AC565" s="512"/>
      <c r="AD565" s="512"/>
      <c r="AE565" s="512"/>
      <c r="AF565" s="512"/>
      <c r="AG565" s="512"/>
      <c r="AH565" s="512"/>
      <c r="AI565" s="512"/>
      <c r="AJ565" s="512"/>
      <c r="AK565" s="512"/>
      <c r="AL565" s="512"/>
      <c r="AM565" s="512"/>
      <c r="AN565" s="512"/>
    </row>
    <row r="566" spans="1:40" ht="15.75" customHeight="1">
      <c r="A566" s="512"/>
      <c r="B566" s="582"/>
      <c r="C566" s="512"/>
      <c r="D566" s="512"/>
      <c r="E566" s="512"/>
      <c r="F566" s="512"/>
      <c r="G566" s="512"/>
      <c r="H566" s="512"/>
      <c r="I566" s="512"/>
      <c r="J566" s="512"/>
      <c r="K566" s="512"/>
      <c r="L566" s="512"/>
      <c r="M566" s="512"/>
      <c r="N566" s="512"/>
      <c r="O566" s="512"/>
      <c r="P566" s="512"/>
      <c r="Q566" s="512"/>
      <c r="R566" s="512"/>
      <c r="S566" s="512"/>
      <c r="T566" s="512"/>
      <c r="U566" s="512"/>
      <c r="V566" s="512"/>
      <c r="W566" s="512"/>
      <c r="X566" s="512"/>
      <c r="Y566" s="512"/>
      <c r="Z566" s="512"/>
      <c r="AA566" s="512"/>
      <c r="AB566" s="512"/>
      <c r="AC566" s="512"/>
      <c r="AD566" s="512"/>
      <c r="AE566" s="512"/>
      <c r="AF566" s="512"/>
      <c r="AG566" s="512"/>
      <c r="AH566" s="512"/>
      <c r="AI566" s="512"/>
      <c r="AJ566" s="512"/>
      <c r="AK566" s="512"/>
      <c r="AL566" s="512"/>
      <c r="AM566" s="512"/>
      <c r="AN566" s="512"/>
    </row>
    <row r="567" spans="1:40" ht="15.75" customHeight="1">
      <c r="A567" s="512"/>
      <c r="B567" s="582"/>
      <c r="C567" s="512"/>
      <c r="D567" s="512"/>
      <c r="E567" s="512"/>
      <c r="F567" s="512"/>
      <c r="G567" s="512"/>
      <c r="H567" s="512"/>
      <c r="I567" s="512"/>
      <c r="J567" s="512"/>
      <c r="K567" s="512"/>
      <c r="L567" s="512"/>
      <c r="M567" s="512"/>
      <c r="N567" s="512"/>
      <c r="O567" s="512"/>
      <c r="P567" s="512"/>
      <c r="Q567" s="512"/>
      <c r="R567" s="512"/>
      <c r="S567" s="512"/>
      <c r="T567" s="512"/>
      <c r="U567" s="512"/>
      <c r="V567" s="512"/>
      <c r="W567" s="512"/>
      <c r="X567" s="512"/>
      <c r="Y567" s="512"/>
      <c r="Z567" s="512"/>
      <c r="AA567" s="512"/>
      <c r="AB567" s="512"/>
      <c r="AC567" s="512"/>
      <c r="AD567" s="512"/>
      <c r="AE567" s="512"/>
      <c r="AF567" s="512"/>
      <c r="AG567" s="512"/>
      <c r="AH567" s="512"/>
      <c r="AI567" s="512"/>
      <c r="AJ567" s="512"/>
      <c r="AK567" s="512"/>
      <c r="AL567" s="512"/>
      <c r="AM567" s="512"/>
      <c r="AN567" s="512"/>
    </row>
    <row r="568" spans="1:40" ht="15.75" customHeight="1">
      <c r="A568" s="512"/>
      <c r="B568" s="582"/>
      <c r="C568" s="512"/>
      <c r="D568" s="512"/>
      <c r="E568" s="512"/>
      <c r="F568" s="512"/>
      <c r="G568" s="512"/>
      <c r="H568" s="512"/>
      <c r="I568" s="512"/>
      <c r="J568" s="512"/>
      <c r="K568" s="512"/>
      <c r="L568" s="512"/>
      <c r="M568" s="512"/>
      <c r="N568" s="512"/>
      <c r="O568" s="512"/>
      <c r="P568" s="512"/>
      <c r="Q568" s="512"/>
      <c r="R568" s="512"/>
      <c r="S568" s="512"/>
      <c r="T568" s="512"/>
      <c r="U568" s="512"/>
      <c r="V568" s="512"/>
      <c r="W568" s="512"/>
      <c r="X568" s="512"/>
      <c r="Y568" s="512"/>
      <c r="Z568" s="512"/>
      <c r="AA568" s="512"/>
      <c r="AB568" s="512"/>
      <c r="AC568" s="512"/>
      <c r="AD568" s="512"/>
      <c r="AE568" s="512"/>
      <c r="AF568" s="512"/>
      <c r="AG568" s="512"/>
      <c r="AH568" s="512"/>
      <c r="AI568" s="512"/>
      <c r="AJ568" s="512"/>
      <c r="AK568" s="512"/>
      <c r="AL568" s="512"/>
      <c r="AM568" s="512"/>
      <c r="AN568" s="512"/>
    </row>
    <row r="569" spans="1:40" ht="15.75" customHeight="1">
      <c r="A569" s="512"/>
      <c r="B569" s="582"/>
      <c r="C569" s="512"/>
      <c r="D569" s="512"/>
      <c r="E569" s="512"/>
      <c r="F569" s="512"/>
      <c r="G569" s="512"/>
      <c r="H569" s="512"/>
      <c r="I569" s="512"/>
      <c r="J569" s="512"/>
      <c r="K569" s="512"/>
      <c r="L569" s="512"/>
      <c r="M569" s="512"/>
      <c r="N569" s="512"/>
      <c r="O569" s="512"/>
      <c r="P569" s="512"/>
      <c r="Q569" s="512"/>
      <c r="R569" s="512"/>
      <c r="S569" s="512"/>
      <c r="T569" s="512"/>
      <c r="U569" s="512"/>
      <c r="V569" s="512"/>
      <c r="W569" s="512"/>
      <c r="X569" s="512"/>
      <c r="Y569" s="512"/>
      <c r="Z569" s="512"/>
      <c r="AA569" s="512"/>
      <c r="AB569" s="512"/>
      <c r="AC569" s="512"/>
      <c r="AD569" s="512"/>
      <c r="AE569" s="512"/>
      <c r="AF569" s="512"/>
      <c r="AG569" s="512"/>
      <c r="AH569" s="512"/>
      <c r="AI569" s="512"/>
      <c r="AJ569" s="512"/>
      <c r="AK569" s="512"/>
      <c r="AL569" s="512"/>
      <c r="AM569" s="512"/>
      <c r="AN569" s="512"/>
    </row>
    <row r="570" spans="1:40" ht="15.75" customHeight="1">
      <c r="A570" s="512"/>
      <c r="B570" s="582"/>
      <c r="C570" s="512"/>
      <c r="D570" s="512"/>
      <c r="E570" s="512"/>
      <c r="F570" s="512"/>
      <c r="G570" s="512"/>
      <c r="H570" s="512"/>
      <c r="I570" s="512"/>
      <c r="J570" s="512"/>
      <c r="K570" s="512"/>
      <c r="L570" s="512"/>
      <c r="M570" s="512"/>
      <c r="N570" s="512"/>
      <c r="O570" s="512"/>
      <c r="P570" s="512"/>
      <c r="Q570" s="512"/>
      <c r="R570" s="512"/>
      <c r="S570" s="512"/>
      <c r="T570" s="512"/>
      <c r="U570" s="512"/>
      <c r="V570" s="512"/>
      <c r="W570" s="512"/>
      <c r="X570" s="512"/>
      <c r="Y570" s="512"/>
      <c r="Z570" s="512"/>
      <c r="AA570" s="512"/>
      <c r="AB570" s="512"/>
      <c r="AC570" s="512"/>
      <c r="AD570" s="512"/>
      <c r="AE570" s="512"/>
      <c r="AF570" s="512"/>
      <c r="AG570" s="512"/>
      <c r="AH570" s="512"/>
      <c r="AI570" s="512"/>
      <c r="AJ570" s="512"/>
      <c r="AK570" s="512"/>
      <c r="AL570" s="512"/>
      <c r="AM570" s="512"/>
      <c r="AN570" s="512"/>
    </row>
    <row r="571" spans="1:40" ht="15.75" customHeight="1">
      <c r="A571" s="512"/>
      <c r="B571" s="58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2"/>
      <c r="Z571" s="512"/>
      <c r="AA571" s="512"/>
      <c r="AB571" s="512"/>
      <c r="AC571" s="512"/>
      <c r="AD571" s="512"/>
      <c r="AE571" s="512"/>
      <c r="AF571" s="512"/>
      <c r="AG571" s="512"/>
      <c r="AH571" s="512"/>
      <c r="AI571" s="512"/>
      <c r="AJ571" s="512"/>
      <c r="AK571" s="512"/>
      <c r="AL571" s="512"/>
      <c r="AM571" s="512"/>
      <c r="AN571" s="512"/>
    </row>
    <row r="572" spans="1:40" ht="15.75" customHeight="1">
      <c r="A572" s="512"/>
      <c r="B572" s="582"/>
      <c r="C572" s="512"/>
      <c r="D572" s="512"/>
      <c r="E572" s="512"/>
      <c r="F572" s="512"/>
      <c r="G572" s="512"/>
      <c r="H572" s="512"/>
      <c r="I572" s="512"/>
      <c r="J572" s="512"/>
      <c r="K572" s="512"/>
      <c r="L572" s="512"/>
      <c r="M572" s="512"/>
      <c r="N572" s="512"/>
      <c r="O572" s="512"/>
      <c r="P572" s="512"/>
      <c r="Q572" s="512"/>
      <c r="R572" s="512"/>
      <c r="S572" s="512"/>
      <c r="T572" s="512"/>
      <c r="U572" s="512"/>
      <c r="V572" s="512"/>
      <c r="W572" s="512"/>
      <c r="X572" s="512"/>
      <c r="Y572" s="512"/>
      <c r="Z572" s="512"/>
      <c r="AA572" s="512"/>
      <c r="AB572" s="512"/>
      <c r="AC572" s="512"/>
      <c r="AD572" s="512"/>
      <c r="AE572" s="512"/>
      <c r="AF572" s="512"/>
      <c r="AG572" s="512"/>
      <c r="AH572" s="512"/>
      <c r="AI572" s="512"/>
      <c r="AJ572" s="512"/>
      <c r="AK572" s="512"/>
      <c r="AL572" s="512"/>
      <c r="AM572" s="512"/>
      <c r="AN572" s="512"/>
    </row>
    <row r="573" spans="1:40" ht="15.75" customHeight="1">
      <c r="A573" s="512"/>
      <c r="B573" s="582"/>
      <c r="C573" s="512"/>
      <c r="D573" s="512"/>
      <c r="E573" s="512"/>
      <c r="F573" s="512"/>
      <c r="G573" s="512"/>
      <c r="H573" s="512"/>
      <c r="I573" s="512"/>
      <c r="J573" s="512"/>
      <c r="K573" s="512"/>
      <c r="L573" s="512"/>
      <c r="M573" s="512"/>
      <c r="N573" s="512"/>
      <c r="O573" s="512"/>
      <c r="P573" s="512"/>
      <c r="Q573" s="512"/>
      <c r="R573" s="512"/>
      <c r="S573" s="512"/>
      <c r="T573" s="512"/>
      <c r="U573" s="512"/>
      <c r="V573" s="512"/>
      <c r="W573" s="512"/>
      <c r="X573" s="512"/>
      <c r="Y573" s="512"/>
      <c r="Z573" s="512"/>
      <c r="AA573" s="512"/>
      <c r="AB573" s="512"/>
      <c r="AC573" s="512"/>
      <c r="AD573" s="512"/>
      <c r="AE573" s="512"/>
      <c r="AF573" s="512"/>
      <c r="AG573" s="512"/>
      <c r="AH573" s="512"/>
      <c r="AI573" s="512"/>
      <c r="AJ573" s="512"/>
      <c r="AK573" s="512"/>
      <c r="AL573" s="512"/>
      <c r="AM573" s="512"/>
      <c r="AN573" s="512"/>
    </row>
    <row r="574" spans="1:40" ht="15.75" customHeight="1">
      <c r="A574" s="512"/>
      <c r="B574" s="582"/>
      <c r="C574" s="512"/>
      <c r="D574" s="512"/>
      <c r="E574" s="512"/>
      <c r="F574" s="512"/>
      <c r="G574" s="512"/>
      <c r="H574" s="512"/>
      <c r="I574" s="512"/>
      <c r="J574" s="512"/>
      <c r="K574" s="512"/>
      <c r="L574" s="512"/>
      <c r="M574" s="512"/>
      <c r="N574" s="512"/>
      <c r="O574" s="512"/>
      <c r="P574" s="512"/>
      <c r="Q574" s="512"/>
      <c r="R574" s="512"/>
      <c r="S574" s="512"/>
      <c r="T574" s="512"/>
      <c r="U574" s="512"/>
      <c r="V574" s="512"/>
      <c r="W574" s="512"/>
      <c r="X574" s="512"/>
      <c r="Y574" s="512"/>
      <c r="Z574" s="512"/>
      <c r="AA574" s="512"/>
      <c r="AB574" s="512"/>
      <c r="AC574" s="512"/>
      <c r="AD574" s="512"/>
      <c r="AE574" s="512"/>
      <c r="AF574" s="512"/>
      <c r="AG574" s="512"/>
      <c r="AH574" s="512"/>
      <c r="AI574" s="512"/>
      <c r="AJ574" s="512"/>
      <c r="AK574" s="512"/>
      <c r="AL574" s="512"/>
      <c r="AM574" s="512"/>
      <c r="AN574" s="512"/>
    </row>
    <row r="575" spans="1:40" ht="15.75" customHeight="1">
      <c r="A575" s="512"/>
      <c r="B575" s="582"/>
      <c r="C575" s="512"/>
      <c r="D575" s="512"/>
      <c r="E575" s="512"/>
      <c r="F575" s="512"/>
      <c r="G575" s="512"/>
      <c r="H575" s="512"/>
      <c r="I575" s="512"/>
      <c r="J575" s="512"/>
      <c r="K575" s="512"/>
      <c r="L575" s="512"/>
      <c r="M575" s="512"/>
      <c r="N575" s="512"/>
      <c r="O575" s="512"/>
      <c r="P575" s="512"/>
      <c r="Q575" s="512"/>
      <c r="R575" s="512"/>
      <c r="S575" s="512"/>
      <c r="T575" s="512"/>
      <c r="U575" s="512"/>
      <c r="V575" s="512"/>
      <c r="W575" s="512"/>
      <c r="X575" s="512"/>
      <c r="Y575" s="512"/>
      <c r="Z575" s="512"/>
      <c r="AA575" s="512"/>
      <c r="AB575" s="512"/>
      <c r="AC575" s="512"/>
      <c r="AD575" s="512"/>
      <c r="AE575" s="512"/>
      <c r="AF575" s="512"/>
      <c r="AG575" s="512"/>
      <c r="AH575" s="512"/>
      <c r="AI575" s="512"/>
      <c r="AJ575" s="512"/>
      <c r="AK575" s="512"/>
      <c r="AL575" s="512"/>
      <c r="AM575" s="512"/>
      <c r="AN575" s="512"/>
    </row>
    <row r="576" spans="1:40" ht="15.75" customHeight="1">
      <c r="A576" s="512"/>
      <c r="B576" s="582"/>
      <c r="C576" s="512"/>
      <c r="D576" s="512"/>
      <c r="E576" s="512"/>
      <c r="F576" s="512"/>
      <c r="G576" s="512"/>
      <c r="H576" s="512"/>
      <c r="I576" s="512"/>
      <c r="J576" s="512"/>
      <c r="K576" s="512"/>
      <c r="L576" s="512"/>
      <c r="M576" s="512"/>
      <c r="N576" s="512"/>
      <c r="O576" s="512"/>
      <c r="P576" s="512"/>
      <c r="Q576" s="512"/>
      <c r="R576" s="512"/>
      <c r="S576" s="512"/>
      <c r="T576" s="512"/>
      <c r="U576" s="512"/>
      <c r="V576" s="512"/>
      <c r="W576" s="512"/>
      <c r="X576" s="512"/>
      <c r="Y576" s="512"/>
      <c r="Z576" s="512"/>
      <c r="AA576" s="512"/>
      <c r="AB576" s="512"/>
      <c r="AC576" s="512"/>
      <c r="AD576" s="512"/>
      <c r="AE576" s="512"/>
      <c r="AF576" s="512"/>
      <c r="AG576" s="512"/>
      <c r="AH576" s="512"/>
      <c r="AI576" s="512"/>
      <c r="AJ576" s="512"/>
      <c r="AK576" s="512"/>
      <c r="AL576" s="512"/>
      <c r="AM576" s="512"/>
      <c r="AN576" s="512"/>
    </row>
    <row r="577" spans="1:40" ht="15.75" customHeight="1">
      <c r="A577" s="512"/>
      <c r="B577" s="582"/>
      <c r="C577" s="512"/>
      <c r="D577" s="512"/>
      <c r="E577" s="512"/>
      <c r="F577" s="512"/>
      <c r="G577" s="512"/>
      <c r="H577" s="512"/>
      <c r="I577" s="512"/>
      <c r="J577" s="512"/>
      <c r="K577" s="512"/>
      <c r="L577" s="512"/>
      <c r="M577" s="512"/>
      <c r="N577" s="512"/>
      <c r="O577" s="512"/>
      <c r="P577" s="512"/>
      <c r="Q577" s="512"/>
      <c r="R577" s="512"/>
      <c r="S577" s="512"/>
      <c r="T577" s="512"/>
      <c r="U577" s="512"/>
      <c r="V577" s="512"/>
      <c r="W577" s="512"/>
      <c r="X577" s="512"/>
      <c r="Y577" s="512"/>
      <c r="Z577" s="512"/>
      <c r="AA577" s="512"/>
      <c r="AB577" s="512"/>
      <c r="AC577" s="512"/>
      <c r="AD577" s="512"/>
      <c r="AE577" s="512"/>
      <c r="AF577" s="512"/>
      <c r="AG577" s="512"/>
      <c r="AH577" s="512"/>
      <c r="AI577" s="512"/>
      <c r="AJ577" s="512"/>
      <c r="AK577" s="512"/>
      <c r="AL577" s="512"/>
      <c r="AM577" s="512"/>
      <c r="AN577" s="512"/>
    </row>
    <row r="578" spans="1:40" ht="15.75" customHeight="1">
      <c r="A578" s="512"/>
      <c r="B578" s="582"/>
      <c r="C578" s="512"/>
      <c r="D578" s="512"/>
      <c r="E578" s="512"/>
      <c r="F578" s="512"/>
      <c r="G578" s="512"/>
      <c r="H578" s="512"/>
      <c r="I578" s="512"/>
      <c r="J578" s="512"/>
      <c r="K578" s="512"/>
      <c r="L578" s="512"/>
      <c r="M578" s="512"/>
      <c r="N578" s="512"/>
      <c r="O578" s="512"/>
      <c r="P578" s="512"/>
      <c r="Q578" s="512"/>
      <c r="R578" s="512"/>
      <c r="S578" s="512"/>
      <c r="T578" s="512"/>
      <c r="U578" s="512"/>
      <c r="V578" s="512"/>
      <c r="W578" s="512"/>
      <c r="X578" s="512"/>
      <c r="Y578" s="512"/>
      <c r="Z578" s="512"/>
      <c r="AA578" s="512"/>
      <c r="AB578" s="512"/>
      <c r="AC578" s="512"/>
      <c r="AD578" s="512"/>
      <c r="AE578" s="512"/>
      <c r="AF578" s="512"/>
      <c r="AG578" s="512"/>
      <c r="AH578" s="512"/>
      <c r="AI578" s="512"/>
      <c r="AJ578" s="512"/>
      <c r="AK578" s="512"/>
      <c r="AL578" s="512"/>
      <c r="AM578" s="512"/>
      <c r="AN578" s="512"/>
    </row>
    <row r="579" spans="1:40" ht="15.75" customHeight="1">
      <c r="A579" s="512"/>
      <c r="B579" s="582"/>
      <c r="C579" s="512"/>
      <c r="D579" s="512"/>
      <c r="E579" s="512"/>
      <c r="F579" s="512"/>
      <c r="G579" s="512"/>
      <c r="H579" s="512"/>
      <c r="I579" s="512"/>
      <c r="J579" s="512"/>
      <c r="K579" s="512"/>
      <c r="L579" s="512"/>
      <c r="M579" s="512"/>
      <c r="N579" s="512"/>
      <c r="O579" s="512"/>
      <c r="P579" s="512"/>
      <c r="Q579" s="512"/>
      <c r="R579" s="512"/>
      <c r="S579" s="512"/>
      <c r="T579" s="512"/>
      <c r="U579" s="512"/>
      <c r="V579" s="512"/>
      <c r="W579" s="512"/>
      <c r="X579" s="512"/>
      <c r="Y579" s="512"/>
      <c r="Z579" s="512"/>
      <c r="AA579" s="512"/>
      <c r="AB579" s="512"/>
      <c r="AC579" s="512"/>
      <c r="AD579" s="512"/>
      <c r="AE579" s="512"/>
      <c r="AF579" s="512"/>
      <c r="AG579" s="512"/>
      <c r="AH579" s="512"/>
      <c r="AI579" s="512"/>
      <c r="AJ579" s="512"/>
      <c r="AK579" s="512"/>
      <c r="AL579" s="512"/>
      <c r="AM579" s="512"/>
      <c r="AN579" s="512"/>
    </row>
    <row r="580" spans="1:40" ht="15.75" customHeight="1">
      <c r="A580" s="512"/>
      <c r="B580" s="582"/>
      <c r="C580" s="512"/>
      <c r="D580" s="512"/>
      <c r="E580" s="512"/>
      <c r="F580" s="512"/>
      <c r="G580" s="512"/>
      <c r="H580" s="512"/>
      <c r="I580" s="512"/>
      <c r="J580" s="512"/>
      <c r="K580" s="512"/>
      <c r="L580" s="512"/>
      <c r="M580" s="512"/>
      <c r="N580" s="512"/>
      <c r="O580" s="512"/>
      <c r="P580" s="512"/>
      <c r="Q580" s="512"/>
      <c r="R580" s="512"/>
      <c r="S580" s="512"/>
      <c r="T580" s="512"/>
      <c r="U580" s="512"/>
      <c r="V580" s="512"/>
      <c r="W580" s="512"/>
      <c r="X580" s="512"/>
      <c r="Y580" s="512"/>
      <c r="Z580" s="512"/>
      <c r="AA580" s="512"/>
      <c r="AB580" s="512"/>
      <c r="AC580" s="512"/>
      <c r="AD580" s="512"/>
      <c r="AE580" s="512"/>
      <c r="AF580" s="512"/>
      <c r="AG580" s="512"/>
      <c r="AH580" s="512"/>
      <c r="AI580" s="512"/>
      <c r="AJ580" s="512"/>
      <c r="AK580" s="512"/>
      <c r="AL580" s="512"/>
      <c r="AM580" s="512"/>
      <c r="AN580" s="512"/>
    </row>
    <row r="581" spans="1:40" ht="15.75" customHeight="1">
      <c r="A581" s="512"/>
      <c r="B581" s="582"/>
      <c r="C581" s="512"/>
      <c r="D581" s="512"/>
      <c r="E581" s="512"/>
      <c r="F581" s="512"/>
      <c r="G581" s="512"/>
      <c r="H581" s="512"/>
      <c r="I581" s="512"/>
      <c r="J581" s="512"/>
      <c r="K581" s="512"/>
      <c r="L581" s="512"/>
      <c r="M581" s="512"/>
      <c r="N581" s="512"/>
      <c r="O581" s="512"/>
      <c r="P581" s="512"/>
      <c r="Q581" s="512"/>
      <c r="R581" s="512"/>
      <c r="S581" s="512"/>
      <c r="T581" s="512"/>
      <c r="U581" s="512"/>
      <c r="V581" s="512"/>
      <c r="W581" s="512"/>
      <c r="X581" s="512"/>
      <c r="Y581" s="512"/>
      <c r="Z581" s="512"/>
      <c r="AA581" s="512"/>
      <c r="AB581" s="512"/>
      <c r="AC581" s="512"/>
      <c r="AD581" s="512"/>
      <c r="AE581" s="512"/>
      <c r="AF581" s="512"/>
      <c r="AG581" s="512"/>
      <c r="AH581" s="512"/>
      <c r="AI581" s="512"/>
      <c r="AJ581" s="512"/>
      <c r="AK581" s="512"/>
      <c r="AL581" s="512"/>
      <c r="AM581" s="512"/>
      <c r="AN581" s="512"/>
    </row>
    <row r="582" spans="1:40" ht="15.75" customHeight="1">
      <c r="A582" s="512"/>
      <c r="B582" s="582"/>
      <c r="C582" s="512"/>
      <c r="D582" s="512"/>
      <c r="E582" s="512"/>
      <c r="F582" s="512"/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/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</row>
    <row r="583" spans="1:40" ht="15.75" customHeight="1">
      <c r="A583" s="512"/>
      <c r="B583" s="582"/>
      <c r="C583" s="512"/>
      <c r="D583" s="512"/>
      <c r="E583" s="512"/>
      <c r="F583" s="512"/>
      <c r="G583" s="512"/>
      <c r="H583" s="512"/>
      <c r="I583" s="512"/>
      <c r="J583" s="512"/>
      <c r="K583" s="512"/>
      <c r="L583" s="512"/>
      <c r="M583" s="512"/>
      <c r="N583" s="512"/>
      <c r="O583" s="512"/>
      <c r="P583" s="512"/>
      <c r="Q583" s="512"/>
      <c r="R583" s="512"/>
      <c r="S583" s="512"/>
      <c r="T583" s="512"/>
      <c r="U583" s="512"/>
      <c r="V583" s="512"/>
      <c r="W583" s="512"/>
      <c r="X583" s="512"/>
      <c r="Y583" s="512"/>
      <c r="Z583" s="512"/>
      <c r="AA583" s="512"/>
      <c r="AB583" s="512"/>
      <c r="AC583" s="512"/>
      <c r="AD583" s="512"/>
      <c r="AE583" s="512"/>
      <c r="AF583" s="512"/>
      <c r="AG583" s="512"/>
      <c r="AH583" s="512"/>
      <c r="AI583" s="512"/>
      <c r="AJ583" s="512"/>
      <c r="AK583" s="512"/>
      <c r="AL583" s="512"/>
      <c r="AM583" s="512"/>
      <c r="AN583" s="512"/>
    </row>
    <row r="584" spans="1:40" ht="15.75" customHeight="1">
      <c r="A584" s="512"/>
      <c r="B584" s="582"/>
      <c r="C584" s="512"/>
      <c r="D584" s="512"/>
      <c r="E584" s="512"/>
      <c r="F584" s="512"/>
      <c r="G584" s="512"/>
      <c r="H584" s="512"/>
      <c r="I584" s="512"/>
      <c r="J584" s="512"/>
      <c r="K584" s="512"/>
      <c r="L584" s="512"/>
      <c r="M584" s="512"/>
      <c r="N584" s="512"/>
      <c r="O584" s="512"/>
      <c r="P584" s="512"/>
      <c r="Q584" s="512"/>
      <c r="R584" s="512"/>
      <c r="S584" s="512"/>
      <c r="T584" s="512"/>
      <c r="U584" s="512"/>
      <c r="V584" s="512"/>
      <c r="W584" s="512"/>
      <c r="X584" s="512"/>
      <c r="Y584" s="512"/>
      <c r="Z584" s="512"/>
      <c r="AA584" s="512"/>
      <c r="AB584" s="512"/>
      <c r="AC584" s="512"/>
      <c r="AD584" s="512"/>
      <c r="AE584" s="512"/>
      <c r="AF584" s="512"/>
      <c r="AG584" s="512"/>
      <c r="AH584" s="512"/>
      <c r="AI584" s="512"/>
      <c r="AJ584" s="512"/>
      <c r="AK584" s="512"/>
      <c r="AL584" s="512"/>
      <c r="AM584" s="512"/>
      <c r="AN584" s="512"/>
    </row>
    <row r="585" spans="1:40" ht="15.75" customHeight="1">
      <c r="A585" s="512"/>
      <c r="B585" s="582"/>
      <c r="C585" s="512"/>
      <c r="D585" s="512"/>
      <c r="E585" s="512"/>
      <c r="F585" s="512"/>
      <c r="G585" s="512"/>
      <c r="H585" s="512"/>
      <c r="I585" s="512"/>
      <c r="J585" s="512"/>
      <c r="K585" s="512"/>
      <c r="L585" s="512"/>
      <c r="M585" s="512"/>
      <c r="N585" s="512"/>
      <c r="O585" s="512"/>
      <c r="P585" s="512"/>
      <c r="Q585" s="512"/>
      <c r="R585" s="512"/>
      <c r="S585" s="512"/>
      <c r="T585" s="512"/>
      <c r="U585" s="512"/>
      <c r="V585" s="512"/>
      <c r="W585" s="512"/>
      <c r="X585" s="512"/>
      <c r="Y585" s="512"/>
      <c r="Z585" s="512"/>
      <c r="AA585" s="512"/>
      <c r="AB585" s="512"/>
      <c r="AC585" s="512"/>
      <c r="AD585" s="512"/>
      <c r="AE585" s="512"/>
      <c r="AF585" s="512"/>
      <c r="AG585" s="512"/>
      <c r="AH585" s="512"/>
      <c r="AI585" s="512"/>
      <c r="AJ585" s="512"/>
      <c r="AK585" s="512"/>
      <c r="AL585" s="512"/>
      <c r="AM585" s="512"/>
      <c r="AN585" s="512"/>
    </row>
    <row r="586" spans="1:40" ht="15.75" customHeight="1">
      <c r="A586" s="512"/>
      <c r="B586" s="582"/>
      <c r="C586" s="512"/>
      <c r="D586" s="512"/>
      <c r="E586" s="512"/>
      <c r="F586" s="512"/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/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</row>
    <row r="587" spans="1:40" ht="15.75" customHeight="1">
      <c r="A587" s="512"/>
      <c r="B587" s="582"/>
      <c r="C587" s="512"/>
      <c r="D587" s="512"/>
      <c r="E587" s="512"/>
      <c r="F587" s="512"/>
      <c r="G587" s="512"/>
      <c r="H587" s="512"/>
      <c r="I587" s="512"/>
      <c r="J587" s="512"/>
      <c r="K587" s="512"/>
      <c r="L587" s="512"/>
      <c r="M587" s="512"/>
      <c r="N587" s="512"/>
      <c r="O587" s="512"/>
      <c r="P587" s="512"/>
      <c r="Q587" s="512"/>
      <c r="R587" s="512"/>
      <c r="S587" s="512"/>
      <c r="T587" s="512"/>
      <c r="U587" s="512"/>
      <c r="V587" s="512"/>
      <c r="W587" s="512"/>
      <c r="X587" s="512"/>
      <c r="Y587" s="512"/>
      <c r="Z587" s="512"/>
      <c r="AA587" s="512"/>
      <c r="AB587" s="512"/>
      <c r="AC587" s="512"/>
      <c r="AD587" s="512"/>
      <c r="AE587" s="512"/>
      <c r="AF587" s="512"/>
      <c r="AG587" s="512"/>
      <c r="AH587" s="512"/>
      <c r="AI587" s="512"/>
      <c r="AJ587" s="512"/>
      <c r="AK587" s="512"/>
      <c r="AL587" s="512"/>
      <c r="AM587" s="512"/>
      <c r="AN587" s="512"/>
    </row>
    <row r="588" spans="1:40" ht="15.75" customHeight="1">
      <c r="A588" s="512"/>
      <c r="B588" s="582"/>
      <c r="C588" s="512"/>
      <c r="D588" s="512"/>
      <c r="E588" s="512"/>
      <c r="F588" s="512"/>
      <c r="G588" s="512"/>
      <c r="H588" s="512"/>
      <c r="I588" s="512"/>
      <c r="J588" s="512"/>
      <c r="K588" s="512"/>
      <c r="L588" s="512"/>
      <c r="M588" s="512"/>
      <c r="N588" s="512"/>
      <c r="O588" s="512"/>
      <c r="P588" s="512"/>
      <c r="Q588" s="512"/>
      <c r="R588" s="512"/>
      <c r="S588" s="512"/>
      <c r="T588" s="512"/>
      <c r="U588" s="512"/>
      <c r="V588" s="512"/>
      <c r="W588" s="512"/>
      <c r="X588" s="512"/>
      <c r="Y588" s="512"/>
      <c r="Z588" s="512"/>
      <c r="AA588" s="512"/>
      <c r="AB588" s="512"/>
      <c r="AC588" s="512"/>
      <c r="AD588" s="512"/>
      <c r="AE588" s="512"/>
      <c r="AF588" s="512"/>
      <c r="AG588" s="512"/>
      <c r="AH588" s="512"/>
      <c r="AI588" s="512"/>
      <c r="AJ588" s="512"/>
      <c r="AK588" s="512"/>
      <c r="AL588" s="512"/>
      <c r="AM588" s="512"/>
      <c r="AN588" s="512"/>
    </row>
    <row r="589" spans="1:40" ht="15.75" customHeight="1">
      <c r="A589" s="512"/>
      <c r="B589" s="582"/>
      <c r="C589" s="512"/>
      <c r="D589" s="512"/>
      <c r="E589" s="512"/>
      <c r="F589" s="512"/>
      <c r="G589" s="512"/>
      <c r="H589" s="512"/>
      <c r="I589" s="512"/>
      <c r="J589" s="512"/>
      <c r="K589" s="512"/>
      <c r="L589" s="512"/>
      <c r="M589" s="512"/>
      <c r="N589" s="512"/>
      <c r="O589" s="512"/>
      <c r="P589" s="512"/>
      <c r="Q589" s="512"/>
      <c r="R589" s="512"/>
      <c r="S589" s="512"/>
      <c r="T589" s="512"/>
      <c r="U589" s="512"/>
      <c r="V589" s="512"/>
      <c r="W589" s="512"/>
      <c r="X589" s="512"/>
      <c r="Y589" s="512"/>
      <c r="Z589" s="512"/>
      <c r="AA589" s="512"/>
      <c r="AB589" s="512"/>
      <c r="AC589" s="512"/>
      <c r="AD589" s="512"/>
      <c r="AE589" s="512"/>
      <c r="AF589" s="512"/>
      <c r="AG589" s="512"/>
      <c r="AH589" s="512"/>
      <c r="AI589" s="512"/>
      <c r="AJ589" s="512"/>
      <c r="AK589" s="512"/>
      <c r="AL589" s="512"/>
      <c r="AM589" s="512"/>
      <c r="AN589" s="512"/>
    </row>
    <row r="590" spans="1:40" ht="15.75" customHeight="1">
      <c r="A590" s="512"/>
      <c r="B590" s="582"/>
      <c r="C590" s="512"/>
      <c r="D590" s="512"/>
      <c r="E590" s="512"/>
      <c r="F590" s="512"/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/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</row>
    <row r="591" spans="1:40" ht="15.75" customHeight="1">
      <c r="A591" s="512"/>
      <c r="B591" s="582"/>
      <c r="C591" s="512"/>
      <c r="D591" s="512"/>
      <c r="E591" s="512"/>
      <c r="F591" s="512"/>
      <c r="G591" s="512"/>
      <c r="H591" s="512"/>
      <c r="I591" s="512"/>
      <c r="J591" s="512"/>
      <c r="K591" s="512"/>
      <c r="L591" s="512"/>
      <c r="M591" s="512"/>
      <c r="N591" s="512"/>
      <c r="O591" s="512"/>
      <c r="P591" s="512"/>
      <c r="Q591" s="512"/>
      <c r="R591" s="512"/>
      <c r="S591" s="512"/>
      <c r="T591" s="512"/>
      <c r="U591" s="512"/>
      <c r="V591" s="512"/>
      <c r="W591" s="512"/>
      <c r="X591" s="512"/>
      <c r="Y591" s="512"/>
      <c r="Z591" s="512"/>
      <c r="AA591" s="512"/>
      <c r="AB591" s="512"/>
      <c r="AC591" s="512"/>
      <c r="AD591" s="512"/>
      <c r="AE591" s="512"/>
      <c r="AF591" s="512"/>
      <c r="AG591" s="512"/>
      <c r="AH591" s="512"/>
      <c r="AI591" s="512"/>
      <c r="AJ591" s="512"/>
      <c r="AK591" s="512"/>
      <c r="AL591" s="512"/>
      <c r="AM591" s="512"/>
      <c r="AN591" s="512"/>
    </row>
    <row r="592" spans="1:40" ht="15.75" customHeight="1">
      <c r="A592" s="512"/>
      <c r="B592" s="582"/>
      <c r="C592" s="512"/>
      <c r="D592" s="512"/>
      <c r="E592" s="512"/>
      <c r="F592" s="512"/>
      <c r="G592" s="512"/>
      <c r="H592" s="512"/>
      <c r="I592" s="512"/>
      <c r="J592" s="512"/>
      <c r="K592" s="512"/>
      <c r="L592" s="512"/>
      <c r="M592" s="512"/>
      <c r="N592" s="512"/>
      <c r="O592" s="512"/>
      <c r="P592" s="512"/>
      <c r="Q592" s="512"/>
      <c r="R592" s="512"/>
      <c r="S592" s="512"/>
      <c r="T592" s="512"/>
      <c r="U592" s="512"/>
      <c r="V592" s="512"/>
      <c r="W592" s="512"/>
      <c r="X592" s="512"/>
      <c r="Y592" s="512"/>
      <c r="Z592" s="512"/>
      <c r="AA592" s="512"/>
      <c r="AB592" s="512"/>
      <c r="AC592" s="512"/>
      <c r="AD592" s="512"/>
      <c r="AE592" s="512"/>
      <c r="AF592" s="512"/>
      <c r="AG592" s="512"/>
      <c r="AH592" s="512"/>
      <c r="AI592" s="512"/>
      <c r="AJ592" s="512"/>
      <c r="AK592" s="512"/>
      <c r="AL592" s="512"/>
      <c r="AM592" s="512"/>
      <c r="AN592" s="512"/>
    </row>
    <row r="593" spans="1:40" ht="15.75" customHeight="1">
      <c r="A593" s="512"/>
      <c r="B593" s="582"/>
      <c r="C593" s="512"/>
      <c r="D593" s="512"/>
      <c r="E593" s="512"/>
      <c r="F593" s="512"/>
      <c r="G593" s="512"/>
      <c r="H593" s="512"/>
      <c r="I593" s="512"/>
      <c r="J593" s="512"/>
      <c r="K593" s="512"/>
      <c r="L593" s="512"/>
      <c r="M593" s="512"/>
      <c r="N593" s="512"/>
      <c r="O593" s="512"/>
      <c r="P593" s="512"/>
      <c r="Q593" s="512"/>
      <c r="R593" s="512"/>
      <c r="S593" s="512"/>
      <c r="T593" s="512"/>
      <c r="U593" s="512"/>
      <c r="V593" s="512"/>
      <c r="W593" s="512"/>
      <c r="X593" s="512"/>
      <c r="Y593" s="512"/>
      <c r="Z593" s="512"/>
      <c r="AA593" s="512"/>
      <c r="AB593" s="512"/>
      <c r="AC593" s="512"/>
      <c r="AD593" s="512"/>
      <c r="AE593" s="512"/>
      <c r="AF593" s="512"/>
      <c r="AG593" s="512"/>
      <c r="AH593" s="512"/>
      <c r="AI593" s="512"/>
      <c r="AJ593" s="512"/>
      <c r="AK593" s="512"/>
      <c r="AL593" s="512"/>
      <c r="AM593" s="512"/>
      <c r="AN593" s="512"/>
    </row>
    <row r="594" spans="1:40" ht="15.75" customHeight="1">
      <c r="A594" s="512"/>
      <c r="B594" s="582"/>
      <c r="C594" s="512"/>
      <c r="D594" s="512"/>
      <c r="E594" s="512"/>
      <c r="F594" s="512"/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/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</row>
    <row r="595" spans="1:40" ht="15.75" customHeight="1">
      <c r="A595" s="512"/>
      <c r="B595" s="582"/>
      <c r="C595" s="512"/>
      <c r="D595" s="512"/>
      <c r="E595" s="512"/>
      <c r="F595" s="512"/>
      <c r="G595" s="512"/>
      <c r="H595" s="512"/>
      <c r="I595" s="512"/>
      <c r="J595" s="512"/>
      <c r="K595" s="512"/>
      <c r="L595" s="512"/>
      <c r="M595" s="512"/>
      <c r="N595" s="512"/>
      <c r="O595" s="512"/>
      <c r="P595" s="512"/>
      <c r="Q595" s="512"/>
      <c r="R595" s="512"/>
      <c r="S595" s="512"/>
      <c r="T595" s="512"/>
      <c r="U595" s="512"/>
      <c r="V595" s="512"/>
      <c r="W595" s="512"/>
      <c r="X595" s="512"/>
      <c r="Y595" s="512"/>
      <c r="Z595" s="512"/>
      <c r="AA595" s="512"/>
      <c r="AB595" s="512"/>
      <c r="AC595" s="512"/>
      <c r="AD595" s="512"/>
      <c r="AE595" s="512"/>
      <c r="AF595" s="512"/>
      <c r="AG595" s="512"/>
      <c r="AH595" s="512"/>
      <c r="AI595" s="512"/>
      <c r="AJ595" s="512"/>
      <c r="AK595" s="512"/>
      <c r="AL595" s="512"/>
      <c r="AM595" s="512"/>
      <c r="AN595" s="512"/>
    </row>
    <row r="596" spans="1:40" ht="15.75" customHeight="1">
      <c r="A596" s="512"/>
      <c r="B596" s="582"/>
      <c r="C596" s="512"/>
      <c r="D596" s="512"/>
      <c r="E596" s="512"/>
      <c r="F596" s="512"/>
      <c r="G596" s="512"/>
      <c r="H596" s="512"/>
      <c r="I596" s="512"/>
      <c r="J596" s="512"/>
      <c r="K596" s="512"/>
      <c r="L596" s="512"/>
      <c r="M596" s="512"/>
      <c r="N596" s="512"/>
      <c r="O596" s="512"/>
      <c r="P596" s="512"/>
      <c r="Q596" s="512"/>
      <c r="R596" s="512"/>
      <c r="S596" s="512"/>
      <c r="T596" s="512"/>
      <c r="U596" s="512"/>
      <c r="V596" s="512"/>
      <c r="W596" s="512"/>
      <c r="X596" s="512"/>
      <c r="Y596" s="512"/>
      <c r="Z596" s="512"/>
      <c r="AA596" s="512"/>
      <c r="AB596" s="512"/>
      <c r="AC596" s="512"/>
      <c r="AD596" s="512"/>
      <c r="AE596" s="512"/>
      <c r="AF596" s="512"/>
      <c r="AG596" s="512"/>
      <c r="AH596" s="512"/>
      <c r="AI596" s="512"/>
      <c r="AJ596" s="512"/>
      <c r="AK596" s="512"/>
      <c r="AL596" s="512"/>
      <c r="AM596" s="512"/>
      <c r="AN596" s="512"/>
    </row>
    <row r="597" spans="1:40" ht="15.75" customHeight="1">
      <c r="A597" s="512"/>
      <c r="B597" s="582"/>
      <c r="C597" s="512"/>
      <c r="D597" s="512"/>
      <c r="E597" s="512"/>
      <c r="F597" s="512"/>
      <c r="G597" s="512"/>
      <c r="H597" s="512"/>
      <c r="I597" s="512"/>
      <c r="J597" s="512"/>
      <c r="K597" s="512"/>
      <c r="L597" s="512"/>
      <c r="M597" s="512"/>
      <c r="N597" s="512"/>
      <c r="O597" s="512"/>
      <c r="P597" s="512"/>
      <c r="Q597" s="512"/>
      <c r="R597" s="512"/>
      <c r="S597" s="512"/>
      <c r="T597" s="512"/>
      <c r="U597" s="512"/>
      <c r="V597" s="512"/>
      <c r="W597" s="512"/>
      <c r="X597" s="512"/>
      <c r="Y597" s="512"/>
      <c r="Z597" s="512"/>
      <c r="AA597" s="512"/>
      <c r="AB597" s="512"/>
      <c r="AC597" s="512"/>
      <c r="AD597" s="512"/>
      <c r="AE597" s="512"/>
      <c r="AF597" s="512"/>
      <c r="AG597" s="512"/>
      <c r="AH597" s="512"/>
      <c r="AI597" s="512"/>
      <c r="AJ597" s="512"/>
      <c r="AK597" s="512"/>
      <c r="AL597" s="512"/>
      <c r="AM597" s="512"/>
      <c r="AN597" s="512"/>
    </row>
    <row r="598" spans="1:40" ht="15.75" customHeight="1">
      <c r="A598" s="512"/>
      <c r="B598" s="582"/>
      <c r="C598" s="512"/>
      <c r="D598" s="512"/>
      <c r="E598" s="512"/>
      <c r="F598" s="512"/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/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</row>
    <row r="599" spans="1:40" ht="15.75" customHeight="1">
      <c r="A599" s="512"/>
      <c r="B599" s="582"/>
      <c r="C599" s="512"/>
      <c r="D599" s="512"/>
      <c r="E599" s="512"/>
      <c r="F599" s="512"/>
      <c r="G599" s="512"/>
      <c r="H599" s="512"/>
      <c r="I599" s="512"/>
      <c r="J599" s="512"/>
      <c r="K599" s="512"/>
      <c r="L599" s="512"/>
      <c r="M599" s="512"/>
      <c r="N599" s="512"/>
      <c r="O599" s="512"/>
      <c r="P599" s="512"/>
      <c r="Q599" s="512"/>
      <c r="R599" s="512"/>
      <c r="S599" s="512"/>
      <c r="T599" s="512"/>
      <c r="U599" s="512"/>
      <c r="V599" s="512"/>
      <c r="W599" s="512"/>
      <c r="X599" s="512"/>
      <c r="Y599" s="512"/>
      <c r="Z599" s="512"/>
      <c r="AA599" s="512"/>
      <c r="AB599" s="512"/>
      <c r="AC599" s="512"/>
      <c r="AD599" s="512"/>
      <c r="AE599" s="512"/>
      <c r="AF599" s="512"/>
      <c r="AG599" s="512"/>
      <c r="AH599" s="512"/>
      <c r="AI599" s="512"/>
      <c r="AJ599" s="512"/>
      <c r="AK599" s="512"/>
      <c r="AL599" s="512"/>
      <c r="AM599" s="512"/>
      <c r="AN599" s="512"/>
    </row>
    <row r="600" spans="1:40" ht="15.75" customHeight="1">
      <c r="A600" s="512"/>
      <c r="B600" s="582"/>
      <c r="C600" s="512"/>
      <c r="D600" s="512"/>
      <c r="E600" s="512"/>
      <c r="F600" s="512"/>
      <c r="G600" s="512"/>
      <c r="H600" s="512"/>
      <c r="I600" s="512"/>
      <c r="J600" s="512"/>
      <c r="K600" s="512"/>
      <c r="L600" s="512"/>
      <c r="M600" s="512"/>
      <c r="N600" s="512"/>
      <c r="O600" s="512"/>
      <c r="P600" s="512"/>
      <c r="Q600" s="512"/>
      <c r="R600" s="512"/>
      <c r="S600" s="512"/>
      <c r="T600" s="512"/>
      <c r="U600" s="512"/>
      <c r="V600" s="512"/>
      <c r="W600" s="512"/>
      <c r="X600" s="512"/>
      <c r="Y600" s="512"/>
      <c r="Z600" s="512"/>
      <c r="AA600" s="512"/>
      <c r="AB600" s="512"/>
      <c r="AC600" s="512"/>
      <c r="AD600" s="512"/>
      <c r="AE600" s="512"/>
      <c r="AF600" s="512"/>
      <c r="AG600" s="512"/>
      <c r="AH600" s="512"/>
      <c r="AI600" s="512"/>
      <c r="AJ600" s="512"/>
      <c r="AK600" s="512"/>
      <c r="AL600" s="512"/>
      <c r="AM600" s="512"/>
      <c r="AN600" s="512"/>
    </row>
    <row r="601" spans="1:40" ht="15.75" customHeight="1">
      <c r="A601" s="512"/>
      <c r="B601" s="582"/>
      <c r="C601" s="512"/>
      <c r="D601" s="512"/>
      <c r="E601" s="512"/>
      <c r="F601" s="512"/>
      <c r="G601" s="512"/>
      <c r="H601" s="512"/>
      <c r="I601" s="512"/>
      <c r="J601" s="512"/>
      <c r="K601" s="512"/>
      <c r="L601" s="512"/>
      <c r="M601" s="512"/>
      <c r="N601" s="512"/>
      <c r="O601" s="512"/>
      <c r="P601" s="512"/>
      <c r="Q601" s="512"/>
      <c r="R601" s="512"/>
      <c r="S601" s="512"/>
      <c r="T601" s="512"/>
      <c r="U601" s="512"/>
      <c r="V601" s="512"/>
      <c r="W601" s="512"/>
      <c r="X601" s="512"/>
      <c r="Y601" s="512"/>
      <c r="Z601" s="512"/>
      <c r="AA601" s="512"/>
      <c r="AB601" s="512"/>
      <c r="AC601" s="512"/>
      <c r="AD601" s="512"/>
      <c r="AE601" s="512"/>
      <c r="AF601" s="512"/>
      <c r="AG601" s="512"/>
      <c r="AH601" s="512"/>
      <c r="AI601" s="512"/>
      <c r="AJ601" s="512"/>
      <c r="AK601" s="512"/>
      <c r="AL601" s="512"/>
      <c r="AM601" s="512"/>
      <c r="AN601" s="512"/>
    </row>
    <row r="602" spans="1:40" ht="15.75" customHeight="1">
      <c r="A602" s="512"/>
      <c r="B602" s="582"/>
      <c r="C602" s="512"/>
      <c r="D602" s="512"/>
      <c r="E602" s="512"/>
      <c r="F602" s="512"/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/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</row>
    <row r="603" spans="1:40" ht="15.75" customHeight="1">
      <c r="A603" s="512"/>
      <c r="B603" s="582"/>
      <c r="C603" s="512"/>
      <c r="D603" s="512"/>
      <c r="E603" s="512"/>
      <c r="F603" s="512"/>
      <c r="G603" s="512"/>
      <c r="H603" s="512"/>
      <c r="I603" s="512"/>
      <c r="J603" s="512"/>
      <c r="K603" s="512"/>
      <c r="L603" s="512"/>
      <c r="M603" s="512"/>
      <c r="N603" s="512"/>
      <c r="O603" s="512"/>
      <c r="P603" s="512"/>
      <c r="Q603" s="512"/>
      <c r="R603" s="512"/>
      <c r="S603" s="512"/>
      <c r="T603" s="512"/>
      <c r="U603" s="512"/>
      <c r="V603" s="512"/>
      <c r="W603" s="512"/>
      <c r="X603" s="512"/>
      <c r="Y603" s="512"/>
      <c r="Z603" s="512"/>
      <c r="AA603" s="512"/>
      <c r="AB603" s="512"/>
      <c r="AC603" s="512"/>
      <c r="AD603" s="512"/>
      <c r="AE603" s="512"/>
      <c r="AF603" s="512"/>
      <c r="AG603" s="512"/>
      <c r="AH603" s="512"/>
      <c r="AI603" s="512"/>
      <c r="AJ603" s="512"/>
      <c r="AK603" s="512"/>
      <c r="AL603" s="512"/>
      <c r="AM603" s="512"/>
      <c r="AN603" s="512"/>
    </row>
    <row r="604" spans="1:40" ht="15.75" customHeight="1">
      <c r="A604" s="512"/>
      <c r="B604" s="582"/>
      <c r="C604" s="512"/>
      <c r="D604" s="512"/>
      <c r="E604" s="512"/>
      <c r="F604" s="512"/>
      <c r="G604" s="512"/>
      <c r="H604" s="512"/>
      <c r="I604" s="512"/>
      <c r="J604" s="512"/>
      <c r="K604" s="512"/>
      <c r="L604" s="512"/>
      <c r="M604" s="512"/>
      <c r="N604" s="512"/>
      <c r="O604" s="512"/>
      <c r="P604" s="512"/>
      <c r="Q604" s="512"/>
      <c r="R604" s="512"/>
      <c r="S604" s="512"/>
      <c r="T604" s="512"/>
      <c r="U604" s="512"/>
      <c r="V604" s="512"/>
      <c r="W604" s="512"/>
      <c r="X604" s="512"/>
      <c r="Y604" s="512"/>
      <c r="Z604" s="512"/>
      <c r="AA604" s="512"/>
      <c r="AB604" s="512"/>
      <c r="AC604" s="512"/>
      <c r="AD604" s="512"/>
      <c r="AE604" s="512"/>
      <c r="AF604" s="512"/>
      <c r="AG604" s="512"/>
      <c r="AH604" s="512"/>
      <c r="AI604" s="512"/>
      <c r="AJ604" s="512"/>
      <c r="AK604" s="512"/>
      <c r="AL604" s="512"/>
      <c r="AM604" s="512"/>
      <c r="AN604" s="512"/>
    </row>
    <row r="605" spans="1:40" ht="15.75" customHeight="1">
      <c r="A605" s="512"/>
      <c r="B605" s="582"/>
      <c r="C605" s="512"/>
      <c r="D605" s="512"/>
      <c r="E605" s="512"/>
      <c r="F605" s="512"/>
      <c r="G605" s="512"/>
      <c r="H605" s="512"/>
      <c r="I605" s="512"/>
      <c r="J605" s="512"/>
      <c r="K605" s="512"/>
      <c r="L605" s="512"/>
      <c r="M605" s="512"/>
      <c r="N605" s="512"/>
      <c r="O605" s="512"/>
      <c r="P605" s="512"/>
      <c r="Q605" s="512"/>
      <c r="R605" s="512"/>
      <c r="S605" s="512"/>
      <c r="T605" s="512"/>
      <c r="U605" s="512"/>
      <c r="V605" s="512"/>
      <c r="W605" s="512"/>
      <c r="X605" s="512"/>
      <c r="Y605" s="512"/>
      <c r="Z605" s="512"/>
      <c r="AA605" s="512"/>
      <c r="AB605" s="512"/>
      <c r="AC605" s="512"/>
      <c r="AD605" s="512"/>
      <c r="AE605" s="512"/>
      <c r="AF605" s="512"/>
      <c r="AG605" s="512"/>
      <c r="AH605" s="512"/>
      <c r="AI605" s="512"/>
      <c r="AJ605" s="512"/>
      <c r="AK605" s="512"/>
      <c r="AL605" s="512"/>
      <c r="AM605" s="512"/>
      <c r="AN605" s="512"/>
    </row>
    <row r="606" spans="1:40" ht="15.75" customHeight="1">
      <c r="A606" s="512"/>
      <c r="B606" s="582"/>
      <c r="C606" s="512"/>
      <c r="D606" s="512"/>
      <c r="E606" s="512"/>
      <c r="F606" s="512"/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/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</row>
    <row r="607" spans="1:40" ht="15.75" customHeight="1">
      <c r="A607" s="512"/>
      <c r="B607" s="582"/>
      <c r="C607" s="512"/>
      <c r="D607" s="512"/>
      <c r="E607" s="512"/>
      <c r="F607" s="512"/>
      <c r="G607" s="512"/>
      <c r="H607" s="512"/>
      <c r="I607" s="512"/>
      <c r="J607" s="512"/>
      <c r="K607" s="512"/>
      <c r="L607" s="512"/>
      <c r="M607" s="512"/>
      <c r="N607" s="512"/>
      <c r="O607" s="512"/>
      <c r="P607" s="512"/>
      <c r="Q607" s="512"/>
      <c r="R607" s="512"/>
      <c r="S607" s="512"/>
      <c r="T607" s="512"/>
      <c r="U607" s="512"/>
      <c r="V607" s="512"/>
      <c r="W607" s="512"/>
      <c r="X607" s="512"/>
      <c r="Y607" s="512"/>
      <c r="Z607" s="512"/>
      <c r="AA607" s="512"/>
      <c r="AB607" s="512"/>
      <c r="AC607" s="512"/>
      <c r="AD607" s="512"/>
      <c r="AE607" s="512"/>
      <c r="AF607" s="512"/>
      <c r="AG607" s="512"/>
      <c r="AH607" s="512"/>
      <c r="AI607" s="512"/>
      <c r="AJ607" s="512"/>
      <c r="AK607" s="512"/>
      <c r="AL607" s="512"/>
      <c r="AM607" s="512"/>
      <c r="AN607" s="512"/>
    </row>
    <row r="608" spans="1:40" ht="15.75" customHeight="1">
      <c r="A608" s="512"/>
      <c r="B608" s="582"/>
      <c r="C608" s="512"/>
      <c r="D608" s="512"/>
      <c r="E608" s="512"/>
      <c r="F608" s="512"/>
      <c r="G608" s="512"/>
      <c r="H608" s="512"/>
      <c r="I608" s="512"/>
      <c r="J608" s="512"/>
      <c r="K608" s="512"/>
      <c r="L608" s="512"/>
      <c r="M608" s="512"/>
      <c r="N608" s="512"/>
      <c r="O608" s="512"/>
      <c r="P608" s="512"/>
      <c r="Q608" s="512"/>
      <c r="R608" s="512"/>
      <c r="S608" s="512"/>
      <c r="T608" s="512"/>
      <c r="U608" s="512"/>
      <c r="V608" s="512"/>
      <c r="W608" s="512"/>
      <c r="X608" s="512"/>
      <c r="Y608" s="512"/>
      <c r="Z608" s="512"/>
      <c r="AA608" s="512"/>
      <c r="AB608" s="512"/>
      <c r="AC608" s="512"/>
      <c r="AD608" s="512"/>
      <c r="AE608" s="512"/>
      <c r="AF608" s="512"/>
      <c r="AG608" s="512"/>
      <c r="AH608" s="512"/>
      <c r="AI608" s="512"/>
      <c r="AJ608" s="512"/>
      <c r="AK608" s="512"/>
      <c r="AL608" s="512"/>
      <c r="AM608" s="512"/>
      <c r="AN608" s="512"/>
    </row>
    <row r="609" spans="1:40" ht="15.75" customHeight="1">
      <c r="A609" s="512"/>
      <c r="B609" s="582"/>
      <c r="C609" s="512"/>
      <c r="D609" s="512"/>
      <c r="E609" s="512"/>
      <c r="F609" s="512"/>
      <c r="G609" s="512"/>
      <c r="H609" s="512"/>
      <c r="I609" s="512"/>
      <c r="J609" s="512"/>
      <c r="K609" s="512"/>
      <c r="L609" s="512"/>
      <c r="M609" s="512"/>
      <c r="N609" s="512"/>
      <c r="O609" s="512"/>
      <c r="P609" s="512"/>
      <c r="Q609" s="512"/>
      <c r="R609" s="512"/>
      <c r="S609" s="512"/>
      <c r="T609" s="512"/>
      <c r="U609" s="512"/>
      <c r="V609" s="512"/>
      <c r="W609" s="512"/>
      <c r="X609" s="512"/>
      <c r="Y609" s="512"/>
      <c r="Z609" s="512"/>
      <c r="AA609" s="512"/>
      <c r="AB609" s="512"/>
      <c r="AC609" s="512"/>
      <c r="AD609" s="512"/>
      <c r="AE609" s="512"/>
      <c r="AF609" s="512"/>
      <c r="AG609" s="512"/>
      <c r="AH609" s="512"/>
      <c r="AI609" s="512"/>
      <c r="AJ609" s="512"/>
      <c r="AK609" s="512"/>
      <c r="AL609" s="512"/>
      <c r="AM609" s="512"/>
      <c r="AN609" s="512"/>
    </row>
    <row r="610" spans="1:40" ht="15.75" customHeight="1">
      <c r="A610" s="512"/>
      <c r="B610" s="582"/>
      <c r="C610" s="512"/>
      <c r="D610" s="512"/>
      <c r="E610" s="512"/>
      <c r="F610" s="512"/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/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</row>
    <row r="611" spans="1:40" ht="15.75" customHeight="1">
      <c r="A611" s="512"/>
      <c r="B611" s="582"/>
      <c r="C611" s="512"/>
      <c r="D611" s="512"/>
      <c r="E611" s="512"/>
      <c r="F611" s="512"/>
      <c r="G611" s="512"/>
      <c r="H611" s="512"/>
      <c r="I611" s="512"/>
      <c r="J611" s="512"/>
      <c r="K611" s="512"/>
      <c r="L611" s="512"/>
      <c r="M611" s="512"/>
      <c r="N611" s="512"/>
      <c r="O611" s="512"/>
      <c r="P611" s="512"/>
      <c r="Q611" s="512"/>
      <c r="R611" s="512"/>
      <c r="S611" s="512"/>
      <c r="T611" s="512"/>
      <c r="U611" s="512"/>
      <c r="V611" s="512"/>
      <c r="W611" s="512"/>
      <c r="X611" s="512"/>
      <c r="Y611" s="512"/>
      <c r="Z611" s="512"/>
      <c r="AA611" s="512"/>
      <c r="AB611" s="512"/>
      <c r="AC611" s="512"/>
      <c r="AD611" s="512"/>
      <c r="AE611" s="512"/>
      <c r="AF611" s="512"/>
      <c r="AG611" s="512"/>
      <c r="AH611" s="512"/>
      <c r="AI611" s="512"/>
      <c r="AJ611" s="512"/>
      <c r="AK611" s="512"/>
      <c r="AL611" s="512"/>
      <c r="AM611" s="512"/>
      <c r="AN611" s="512"/>
    </row>
    <row r="612" spans="1:40" ht="15.75" customHeight="1">
      <c r="A612" s="512"/>
      <c r="B612" s="582"/>
      <c r="C612" s="512"/>
      <c r="D612" s="512"/>
      <c r="E612" s="512"/>
      <c r="F612" s="512"/>
      <c r="G612" s="512"/>
      <c r="H612" s="512"/>
      <c r="I612" s="512"/>
      <c r="J612" s="512"/>
      <c r="K612" s="512"/>
      <c r="L612" s="512"/>
      <c r="M612" s="512"/>
      <c r="N612" s="512"/>
      <c r="O612" s="512"/>
      <c r="P612" s="512"/>
      <c r="Q612" s="512"/>
      <c r="R612" s="512"/>
      <c r="S612" s="512"/>
      <c r="T612" s="512"/>
      <c r="U612" s="512"/>
      <c r="V612" s="512"/>
      <c r="W612" s="512"/>
      <c r="X612" s="512"/>
      <c r="Y612" s="512"/>
      <c r="Z612" s="512"/>
      <c r="AA612" s="512"/>
      <c r="AB612" s="512"/>
      <c r="AC612" s="512"/>
      <c r="AD612" s="512"/>
      <c r="AE612" s="512"/>
      <c r="AF612" s="512"/>
      <c r="AG612" s="512"/>
      <c r="AH612" s="512"/>
      <c r="AI612" s="512"/>
      <c r="AJ612" s="512"/>
      <c r="AK612" s="512"/>
      <c r="AL612" s="512"/>
      <c r="AM612" s="512"/>
      <c r="AN612" s="512"/>
    </row>
    <row r="613" spans="1:40" ht="15.75" customHeight="1">
      <c r="A613" s="512"/>
      <c r="B613" s="582"/>
      <c r="C613" s="512"/>
      <c r="D613" s="512"/>
      <c r="E613" s="512"/>
      <c r="F613" s="512"/>
      <c r="G613" s="512"/>
      <c r="H613" s="512"/>
      <c r="I613" s="512"/>
      <c r="J613" s="512"/>
      <c r="K613" s="512"/>
      <c r="L613" s="512"/>
      <c r="M613" s="512"/>
      <c r="N613" s="512"/>
      <c r="O613" s="512"/>
      <c r="P613" s="512"/>
      <c r="Q613" s="512"/>
      <c r="R613" s="512"/>
      <c r="S613" s="512"/>
      <c r="T613" s="512"/>
      <c r="U613" s="512"/>
      <c r="V613" s="512"/>
      <c r="W613" s="512"/>
      <c r="X613" s="512"/>
      <c r="Y613" s="512"/>
      <c r="Z613" s="512"/>
      <c r="AA613" s="512"/>
      <c r="AB613" s="512"/>
      <c r="AC613" s="512"/>
      <c r="AD613" s="512"/>
      <c r="AE613" s="512"/>
      <c r="AF613" s="512"/>
      <c r="AG613" s="512"/>
      <c r="AH613" s="512"/>
      <c r="AI613" s="512"/>
      <c r="AJ613" s="512"/>
      <c r="AK613" s="512"/>
      <c r="AL613" s="512"/>
      <c r="AM613" s="512"/>
      <c r="AN613" s="512"/>
    </row>
    <row r="614" spans="1:40" ht="15.75" customHeight="1">
      <c r="A614" s="512"/>
      <c r="B614" s="58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/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</row>
    <row r="615" spans="1:40" ht="15.75" customHeight="1">
      <c r="A615" s="512"/>
      <c r="B615" s="582"/>
      <c r="C615" s="512"/>
      <c r="D615" s="512"/>
      <c r="E615" s="512"/>
      <c r="F615" s="512"/>
      <c r="G615" s="512"/>
      <c r="H615" s="512"/>
      <c r="I615" s="512"/>
      <c r="J615" s="512"/>
      <c r="K615" s="512"/>
      <c r="L615" s="512"/>
      <c r="M615" s="512"/>
      <c r="N615" s="512"/>
      <c r="O615" s="512"/>
      <c r="P615" s="512"/>
      <c r="Q615" s="512"/>
      <c r="R615" s="512"/>
      <c r="S615" s="512"/>
      <c r="T615" s="512"/>
      <c r="U615" s="512"/>
      <c r="V615" s="512"/>
      <c r="W615" s="512"/>
      <c r="X615" s="512"/>
      <c r="Y615" s="512"/>
      <c r="Z615" s="512"/>
      <c r="AA615" s="512"/>
      <c r="AB615" s="512"/>
      <c r="AC615" s="512"/>
      <c r="AD615" s="512"/>
      <c r="AE615" s="512"/>
      <c r="AF615" s="512"/>
      <c r="AG615" s="512"/>
      <c r="AH615" s="512"/>
      <c r="AI615" s="512"/>
      <c r="AJ615" s="512"/>
      <c r="AK615" s="512"/>
      <c r="AL615" s="512"/>
      <c r="AM615" s="512"/>
      <c r="AN615" s="512"/>
    </row>
    <row r="616" spans="1:40" ht="15.75" customHeight="1">
      <c r="A616" s="512"/>
      <c r="B616" s="582"/>
      <c r="C616" s="512"/>
      <c r="D616" s="512"/>
      <c r="E616" s="512"/>
      <c r="F616" s="512"/>
      <c r="G616" s="512"/>
      <c r="H616" s="512"/>
      <c r="I616" s="512"/>
      <c r="J616" s="512"/>
      <c r="K616" s="512"/>
      <c r="L616" s="512"/>
      <c r="M616" s="512"/>
      <c r="N616" s="512"/>
      <c r="O616" s="512"/>
      <c r="P616" s="512"/>
      <c r="Q616" s="512"/>
      <c r="R616" s="512"/>
      <c r="S616" s="512"/>
      <c r="T616" s="512"/>
      <c r="U616" s="512"/>
      <c r="V616" s="512"/>
      <c r="W616" s="512"/>
      <c r="X616" s="512"/>
      <c r="Y616" s="512"/>
      <c r="Z616" s="512"/>
      <c r="AA616" s="512"/>
      <c r="AB616" s="512"/>
      <c r="AC616" s="512"/>
      <c r="AD616" s="512"/>
      <c r="AE616" s="512"/>
      <c r="AF616" s="512"/>
      <c r="AG616" s="512"/>
      <c r="AH616" s="512"/>
      <c r="AI616" s="512"/>
      <c r="AJ616" s="512"/>
      <c r="AK616" s="512"/>
      <c r="AL616" s="512"/>
      <c r="AM616" s="512"/>
      <c r="AN616" s="512"/>
    </row>
    <row r="617" spans="1:40" ht="15.75" customHeight="1">
      <c r="A617" s="512"/>
      <c r="B617" s="582"/>
      <c r="C617" s="512"/>
      <c r="D617" s="512"/>
      <c r="E617" s="512"/>
      <c r="F617" s="512"/>
      <c r="G617" s="512"/>
      <c r="H617" s="512"/>
      <c r="I617" s="512"/>
      <c r="J617" s="512"/>
      <c r="K617" s="512"/>
      <c r="L617" s="512"/>
      <c r="M617" s="512"/>
      <c r="N617" s="512"/>
      <c r="O617" s="512"/>
      <c r="P617" s="512"/>
      <c r="Q617" s="512"/>
      <c r="R617" s="512"/>
      <c r="S617" s="512"/>
      <c r="T617" s="512"/>
      <c r="U617" s="512"/>
      <c r="V617" s="512"/>
      <c r="W617" s="512"/>
      <c r="X617" s="512"/>
      <c r="Y617" s="512"/>
      <c r="Z617" s="512"/>
      <c r="AA617" s="512"/>
      <c r="AB617" s="512"/>
      <c r="AC617" s="512"/>
      <c r="AD617" s="512"/>
      <c r="AE617" s="512"/>
      <c r="AF617" s="512"/>
      <c r="AG617" s="512"/>
      <c r="AH617" s="512"/>
      <c r="AI617" s="512"/>
      <c r="AJ617" s="512"/>
      <c r="AK617" s="512"/>
      <c r="AL617" s="512"/>
      <c r="AM617" s="512"/>
      <c r="AN617" s="512"/>
    </row>
    <row r="618" spans="1:40" ht="15.75" customHeight="1">
      <c r="A618" s="512"/>
      <c r="B618" s="582"/>
      <c r="C618" s="512"/>
      <c r="D618" s="512"/>
      <c r="E618" s="512"/>
      <c r="F618" s="512"/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/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</row>
    <row r="619" spans="1:40" ht="15.75" customHeight="1">
      <c r="A619" s="512"/>
      <c r="B619" s="582"/>
      <c r="C619" s="512"/>
      <c r="D619" s="512"/>
      <c r="E619" s="512"/>
      <c r="F619" s="512"/>
      <c r="G619" s="512"/>
      <c r="H619" s="512"/>
      <c r="I619" s="512"/>
      <c r="J619" s="512"/>
      <c r="K619" s="512"/>
      <c r="L619" s="512"/>
      <c r="M619" s="512"/>
      <c r="N619" s="512"/>
      <c r="O619" s="512"/>
      <c r="P619" s="512"/>
      <c r="Q619" s="512"/>
      <c r="R619" s="512"/>
      <c r="S619" s="512"/>
      <c r="T619" s="512"/>
      <c r="U619" s="512"/>
      <c r="V619" s="512"/>
      <c r="W619" s="512"/>
      <c r="X619" s="512"/>
      <c r="Y619" s="512"/>
      <c r="Z619" s="512"/>
      <c r="AA619" s="512"/>
      <c r="AB619" s="512"/>
      <c r="AC619" s="512"/>
      <c r="AD619" s="512"/>
      <c r="AE619" s="512"/>
      <c r="AF619" s="512"/>
      <c r="AG619" s="512"/>
      <c r="AH619" s="512"/>
      <c r="AI619" s="512"/>
      <c r="AJ619" s="512"/>
      <c r="AK619" s="512"/>
      <c r="AL619" s="512"/>
      <c r="AM619" s="512"/>
      <c r="AN619" s="512"/>
    </row>
    <row r="620" spans="1:40" ht="15.75" customHeight="1">
      <c r="A620" s="512"/>
      <c r="B620" s="582"/>
      <c r="C620" s="512"/>
      <c r="D620" s="512"/>
      <c r="E620" s="512"/>
      <c r="F620" s="512"/>
      <c r="G620" s="512"/>
      <c r="H620" s="512"/>
      <c r="I620" s="512"/>
      <c r="J620" s="512"/>
      <c r="K620" s="512"/>
      <c r="L620" s="512"/>
      <c r="M620" s="512"/>
      <c r="N620" s="512"/>
      <c r="O620" s="512"/>
      <c r="P620" s="512"/>
      <c r="Q620" s="512"/>
      <c r="R620" s="512"/>
      <c r="S620" s="512"/>
      <c r="T620" s="512"/>
      <c r="U620" s="512"/>
      <c r="V620" s="512"/>
      <c r="W620" s="512"/>
      <c r="X620" s="512"/>
      <c r="Y620" s="512"/>
      <c r="Z620" s="512"/>
      <c r="AA620" s="512"/>
      <c r="AB620" s="512"/>
      <c r="AC620" s="512"/>
      <c r="AD620" s="512"/>
      <c r="AE620" s="512"/>
      <c r="AF620" s="512"/>
      <c r="AG620" s="512"/>
      <c r="AH620" s="512"/>
      <c r="AI620" s="512"/>
      <c r="AJ620" s="512"/>
      <c r="AK620" s="512"/>
      <c r="AL620" s="512"/>
      <c r="AM620" s="512"/>
      <c r="AN620" s="512"/>
    </row>
    <row r="621" spans="1:40" ht="15.75" customHeight="1">
      <c r="A621" s="512"/>
      <c r="B621" s="582"/>
      <c r="C621" s="512"/>
      <c r="D621" s="512"/>
      <c r="E621" s="512"/>
      <c r="F621" s="512"/>
      <c r="G621" s="512"/>
      <c r="H621" s="512"/>
      <c r="I621" s="512"/>
      <c r="J621" s="512"/>
      <c r="K621" s="512"/>
      <c r="L621" s="512"/>
      <c r="M621" s="512"/>
      <c r="N621" s="512"/>
      <c r="O621" s="512"/>
      <c r="P621" s="512"/>
      <c r="Q621" s="512"/>
      <c r="R621" s="512"/>
      <c r="S621" s="512"/>
      <c r="T621" s="512"/>
      <c r="U621" s="512"/>
      <c r="V621" s="512"/>
      <c r="W621" s="512"/>
      <c r="X621" s="512"/>
      <c r="Y621" s="512"/>
      <c r="Z621" s="512"/>
      <c r="AA621" s="512"/>
      <c r="AB621" s="512"/>
      <c r="AC621" s="512"/>
      <c r="AD621" s="512"/>
      <c r="AE621" s="512"/>
      <c r="AF621" s="512"/>
      <c r="AG621" s="512"/>
      <c r="AH621" s="512"/>
      <c r="AI621" s="512"/>
      <c r="AJ621" s="512"/>
      <c r="AK621" s="512"/>
      <c r="AL621" s="512"/>
      <c r="AM621" s="512"/>
      <c r="AN621" s="512"/>
    </row>
    <row r="622" spans="1:40" ht="15.75" customHeight="1">
      <c r="A622" s="512"/>
      <c r="B622" s="582"/>
      <c r="C622" s="512"/>
      <c r="D622" s="512"/>
      <c r="E622" s="512"/>
      <c r="F622" s="512"/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/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</row>
    <row r="623" spans="1:40" ht="15.75" customHeight="1">
      <c r="A623" s="512"/>
      <c r="B623" s="582"/>
      <c r="C623" s="512"/>
      <c r="D623" s="512"/>
      <c r="E623" s="512"/>
      <c r="F623" s="512"/>
      <c r="G623" s="512"/>
      <c r="H623" s="512"/>
      <c r="I623" s="512"/>
      <c r="J623" s="512"/>
      <c r="K623" s="512"/>
      <c r="L623" s="512"/>
      <c r="M623" s="512"/>
      <c r="N623" s="512"/>
      <c r="O623" s="512"/>
      <c r="P623" s="512"/>
      <c r="Q623" s="512"/>
      <c r="R623" s="512"/>
      <c r="S623" s="512"/>
      <c r="T623" s="512"/>
      <c r="U623" s="512"/>
      <c r="V623" s="512"/>
      <c r="W623" s="512"/>
      <c r="X623" s="512"/>
      <c r="Y623" s="512"/>
      <c r="Z623" s="512"/>
      <c r="AA623" s="512"/>
      <c r="AB623" s="512"/>
      <c r="AC623" s="512"/>
      <c r="AD623" s="512"/>
      <c r="AE623" s="512"/>
      <c r="AF623" s="512"/>
      <c r="AG623" s="512"/>
      <c r="AH623" s="512"/>
      <c r="AI623" s="512"/>
      <c r="AJ623" s="512"/>
      <c r="AK623" s="512"/>
      <c r="AL623" s="512"/>
      <c r="AM623" s="512"/>
      <c r="AN623" s="512"/>
    </row>
    <row r="624" spans="1:40" ht="15.75" customHeight="1">
      <c r="A624" s="512"/>
      <c r="B624" s="582"/>
      <c r="C624" s="512"/>
      <c r="D624" s="512"/>
      <c r="E624" s="512"/>
      <c r="F624" s="512"/>
      <c r="G624" s="512"/>
      <c r="H624" s="512"/>
      <c r="I624" s="512"/>
      <c r="J624" s="512"/>
      <c r="K624" s="512"/>
      <c r="L624" s="512"/>
      <c r="M624" s="512"/>
      <c r="N624" s="512"/>
      <c r="O624" s="512"/>
      <c r="P624" s="512"/>
      <c r="Q624" s="512"/>
      <c r="R624" s="512"/>
      <c r="S624" s="512"/>
      <c r="T624" s="512"/>
      <c r="U624" s="512"/>
      <c r="V624" s="512"/>
      <c r="W624" s="512"/>
      <c r="X624" s="512"/>
      <c r="Y624" s="512"/>
      <c r="Z624" s="512"/>
      <c r="AA624" s="512"/>
      <c r="AB624" s="512"/>
      <c r="AC624" s="512"/>
      <c r="AD624" s="512"/>
      <c r="AE624" s="512"/>
      <c r="AF624" s="512"/>
      <c r="AG624" s="512"/>
      <c r="AH624" s="512"/>
      <c r="AI624" s="512"/>
      <c r="AJ624" s="512"/>
      <c r="AK624" s="512"/>
      <c r="AL624" s="512"/>
      <c r="AM624" s="512"/>
      <c r="AN624" s="512"/>
    </row>
    <row r="625" spans="1:40" ht="15.75" customHeight="1">
      <c r="A625" s="512"/>
      <c r="B625" s="582"/>
      <c r="C625" s="512"/>
      <c r="D625" s="512"/>
      <c r="E625" s="512"/>
      <c r="F625" s="512"/>
      <c r="G625" s="512"/>
      <c r="H625" s="512"/>
      <c r="I625" s="512"/>
      <c r="J625" s="512"/>
      <c r="K625" s="512"/>
      <c r="L625" s="512"/>
      <c r="M625" s="512"/>
      <c r="N625" s="512"/>
      <c r="O625" s="512"/>
      <c r="P625" s="512"/>
      <c r="Q625" s="512"/>
      <c r="R625" s="512"/>
      <c r="S625" s="512"/>
      <c r="T625" s="512"/>
      <c r="U625" s="512"/>
      <c r="V625" s="512"/>
      <c r="W625" s="512"/>
      <c r="X625" s="512"/>
      <c r="Y625" s="512"/>
      <c r="Z625" s="512"/>
      <c r="AA625" s="512"/>
      <c r="AB625" s="512"/>
      <c r="AC625" s="512"/>
      <c r="AD625" s="512"/>
      <c r="AE625" s="512"/>
      <c r="AF625" s="512"/>
      <c r="AG625" s="512"/>
      <c r="AH625" s="512"/>
      <c r="AI625" s="512"/>
      <c r="AJ625" s="512"/>
      <c r="AK625" s="512"/>
      <c r="AL625" s="512"/>
      <c r="AM625" s="512"/>
      <c r="AN625" s="512"/>
    </row>
    <row r="626" spans="1:40" ht="15.75" customHeight="1">
      <c r="A626" s="512"/>
      <c r="B626" s="582"/>
      <c r="C626" s="512"/>
      <c r="D626" s="512"/>
      <c r="E626" s="512"/>
      <c r="F626" s="512"/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/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</row>
    <row r="627" spans="1:40" ht="15.75" customHeight="1">
      <c r="A627" s="512"/>
      <c r="B627" s="582"/>
      <c r="C627" s="512"/>
      <c r="D627" s="512"/>
      <c r="E627" s="512"/>
      <c r="F627" s="512"/>
      <c r="G627" s="512"/>
      <c r="H627" s="512"/>
      <c r="I627" s="512"/>
      <c r="J627" s="512"/>
      <c r="K627" s="512"/>
      <c r="L627" s="512"/>
      <c r="M627" s="512"/>
      <c r="N627" s="512"/>
      <c r="O627" s="512"/>
      <c r="P627" s="512"/>
      <c r="Q627" s="512"/>
      <c r="R627" s="512"/>
      <c r="S627" s="512"/>
      <c r="T627" s="512"/>
      <c r="U627" s="512"/>
      <c r="V627" s="512"/>
      <c r="W627" s="512"/>
      <c r="X627" s="512"/>
      <c r="Y627" s="512"/>
      <c r="Z627" s="512"/>
      <c r="AA627" s="512"/>
      <c r="AB627" s="512"/>
      <c r="AC627" s="512"/>
      <c r="AD627" s="512"/>
      <c r="AE627" s="512"/>
      <c r="AF627" s="512"/>
      <c r="AG627" s="512"/>
      <c r="AH627" s="512"/>
      <c r="AI627" s="512"/>
      <c r="AJ627" s="512"/>
      <c r="AK627" s="512"/>
      <c r="AL627" s="512"/>
      <c r="AM627" s="512"/>
      <c r="AN627" s="512"/>
    </row>
    <row r="628" spans="1:40" ht="15.75" customHeight="1">
      <c r="A628" s="512"/>
      <c r="B628" s="582"/>
      <c r="C628" s="512"/>
      <c r="D628" s="512"/>
      <c r="E628" s="512"/>
      <c r="F628" s="512"/>
      <c r="G628" s="512"/>
      <c r="H628" s="512"/>
      <c r="I628" s="512"/>
      <c r="J628" s="512"/>
      <c r="K628" s="512"/>
      <c r="L628" s="512"/>
      <c r="M628" s="512"/>
      <c r="N628" s="512"/>
      <c r="O628" s="512"/>
      <c r="P628" s="512"/>
      <c r="Q628" s="512"/>
      <c r="R628" s="512"/>
      <c r="S628" s="512"/>
      <c r="T628" s="512"/>
      <c r="U628" s="512"/>
      <c r="V628" s="512"/>
      <c r="W628" s="512"/>
      <c r="X628" s="512"/>
      <c r="Y628" s="512"/>
      <c r="Z628" s="512"/>
      <c r="AA628" s="512"/>
      <c r="AB628" s="512"/>
      <c r="AC628" s="512"/>
      <c r="AD628" s="512"/>
      <c r="AE628" s="512"/>
      <c r="AF628" s="512"/>
      <c r="AG628" s="512"/>
      <c r="AH628" s="512"/>
      <c r="AI628" s="512"/>
      <c r="AJ628" s="512"/>
      <c r="AK628" s="512"/>
      <c r="AL628" s="512"/>
      <c r="AM628" s="512"/>
      <c r="AN628" s="512"/>
    </row>
    <row r="629" spans="1:40" ht="15.75" customHeight="1">
      <c r="A629" s="512"/>
      <c r="B629" s="582"/>
      <c r="C629" s="512"/>
      <c r="D629" s="512"/>
      <c r="E629" s="512"/>
      <c r="F629" s="512"/>
      <c r="G629" s="512"/>
      <c r="H629" s="512"/>
      <c r="I629" s="512"/>
      <c r="J629" s="512"/>
      <c r="K629" s="512"/>
      <c r="L629" s="512"/>
      <c r="M629" s="512"/>
      <c r="N629" s="512"/>
      <c r="O629" s="512"/>
      <c r="P629" s="512"/>
      <c r="Q629" s="512"/>
      <c r="R629" s="512"/>
      <c r="S629" s="512"/>
      <c r="T629" s="512"/>
      <c r="U629" s="512"/>
      <c r="V629" s="512"/>
      <c r="W629" s="512"/>
      <c r="X629" s="512"/>
      <c r="Y629" s="512"/>
      <c r="Z629" s="512"/>
      <c r="AA629" s="512"/>
      <c r="AB629" s="512"/>
      <c r="AC629" s="512"/>
      <c r="AD629" s="512"/>
      <c r="AE629" s="512"/>
      <c r="AF629" s="512"/>
      <c r="AG629" s="512"/>
      <c r="AH629" s="512"/>
      <c r="AI629" s="512"/>
      <c r="AJ629" s="512"/>
      <c r="AK629" s="512"/>
      <c r="AL629" s="512"/>
      <c r="AM629" s="512"/>
      <c r="AN629" s="512"/>
    </row>
    <row r="630" spans="1:40" ht="15.75" customHeight="1">
      <c r="A630" s="512"/>
      <c r="B630" s="582"/>
      <c r="C630" s="512"/>
      <c r="D630" s="512"/>
      <c r="E630" s="512"/>
      <c r="F630" s="512"/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/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</row>
    <row r="631" spans="1:40" ht="15.75" customHeight="1">
      <c r="A631" s="512"/>
      <c r="B631" s="582"/>
      <c r="C631" s="512"/>
      <c r="D631" s="512"/>
      <c r="E631" s="512"/>
      <c r="F631" s="512"/>
      <c r="G631" s="512"/>
      <c r="H631" s="512"/>
      <c r="I631" s="512"/>
      <c r="J631" s="512"/>
      <c r="K631" s="512"/>
      <c r="L631" s="512"/>
      <c r="M631" s="512"/>
      <c r="N631" s="512"/>
      <c r="O631" s="512"/>
      <c r="P631" s="512"/>
      <c r="Q631" s="512"/>
      <c r="R631" s="512"/>
      <c r="S631" s="512"/>
      <c r="T631" s="512"/>
      <c r="U631" s="512"/>
      <c r="V631" s="512"/>
      <c r="W631" s="512"/>
      <c r="X631" s="512"/>
      <c r="Y631" s="512"/>
      <c r="Z631" s="512"/>
      <c r="AA631" s="512"/>
      <c r="AB631" s="512"/>
      <c r="AC631" s="512"/>
      <c r="AD631" s="512"/>
      <c r="AE631" s="512"/>
      <c r="AF631" s="512"/>
      <c r="AG631" s="512"/>
      <c r="AH631" s="512"/>
      <c r="AI631" s="512"/>
      <c r="AJ631" s="512"/>
      <c r="AK631" s="512"/>
      <c r="AL631" s="512"/>
      <c r="AM631" s="512"/>
      <c r="AN631" s="512"/>
    </row>
    <row r="632" spans="1:40" ht="15.75" customHeight="1">
      <c r="A632" s="512"/>
      <c r="B632" s="582"/>
      <c r="C632" s="512"/>
      <c r="D632" s="512"/>
      <c r="E632" s="512"/>
      <c r="F632" s="512"/>
      <c r="G632" s="512"/>
      <c r="H632" s="512"/>
      <c r="I632" s="512"/>
      <c r="J632" s="512"/>
      <c r="K632" s="512"/>
      <c r="L632" s="512"/>
      <c r="M632" s="512"/>
      <c r="N632" s="512"/>
      <c r="O632" s="512"/>
      <c r="P632" s="512"/>
      <c r="Q632" s="512"/>
      <c r="R632" s="512"/>
      <c r="S632" s="512"/>
      <c r="T632" s="512"/>
      <c r="U632" s="512"/>
      <c r="V632" s="512"/>
      <c r="W632" s="512"/>
      <c r="X632" s="512"/>
      <c r="Y632" s="512"/>
      <c r="Z632" s="512"/>
      <c r="AA632" s="512"/>
      <c r="AB632" s="512"/>
      <c r="AC632" s="512"/>
      <c r="AD632" s="512"/>
      <c r="AE632" s="512"/>
      <c r="AF632" s="512"/>
      <c r="AG632" s="512"/>
      <c r="AH632" s="512"/>
      <c r="AI632" s="512"/>
      <c r="AJ632" s="512"/>
      <c r="AK632" s="512"/>
      <c r="AL632" s="512"/>
      <c r="AM632" s="512"/>
      <c r="AN632" s="512"/>
    </row>
    <row r="633" spans="1:40" ht="15.75" customHeight="1">
      <c r="A633" s="512"/>
      <c r="B633" s="582"/>
      <c r="C633" s="512"/>
      <c r="D633" s="512"/>
      <c r="E633" s="512"/>
      <c r="F633" s="512"/>
      <c r="G633" s="512"/>
      <c r="H633" s="512"/>
      <c r="I633" s="512"/>
      <c r="J633" s="512"/>
      <c r="K633" s="512"/>
      <c r="L633" s="512"/>
      <c r="M633" s="512"/>
      <c r="N633" s="512"/>
      <c r="O633" s="512"/>
      <c r="P633" s="512"/>
      <c r="Q633" s="512"/>
      <c r="R633" s="512"/>
      <c r="S633" s="512"/>
      <c r="T633" s="512"/>
      <c r="U633" s="512"/>
      <c r="V633" s="512"/>
      <c r="W633" s="512"/>
      <c r="X633" s="512"/>
      <c r="Y633" s="512"/>
      <c r="Z633" s="512"/>
      <c r="AA633" s="512"/>
      <c r="AB633" s="512"/>
      <c r="AC633" s="512"/>
      <c r="AD633" s="512"/>
      <c r="AE633" s="512"/>
      <c r="AF633" s="512"/>
      <c r="AG633" s="512"/>
      <c r="AH633" s="512"/>
      <c r="AI633" s="512"/>
      <c r="AJ633" s="512"/>
      <c r="AK633" s="512"/>
      <c r="AL633" s="512"/>
      <c r="AM633" s="512"/>
      <c r="AN633" s="512"/>
    </row>
    <row r="634" spans="1:40" ht="15.75" customHeight="1">
      <c r="A634" s="512"/>
      <c r="B634" s="582"/>
      <c r="C634" s="512"/>
      <c r="D634" s="512"/>
      <c r="E634" s="512"/>
      <c r="F634" s="512"/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/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</row>
    <row r="635" spans="1:40" ht="15.75" customHeight="1">
      <c r="A635" s="512"/>
      <c r="B635" s="582"/>
      <c r="C635" s="512"/>
      <c r="D635" s="512"/>
      <c r="E635" s="512"/>
      <c r="F635" s="512"/>
      <c r="G635" s="512"/>
      <c r="H635" s="512"/>
      <c r="I635" s="512"/>
      <c r="J635" s="512"/>
      <c r="K635" s="512"/>
      <c r="L635" s="512"/>
      <c r="M635" s="512"/>
      <c r="N635" s="512"/>
      <c r="O635" s="512"/>
      <c r="P635" s="512"/>
      <c r="Q635" s="512"/>
      <c r="R635" s="512"/>
      <c r="S635" s="512"/>
      <c r="T635" s="512"/>
      <c r="U635" s="512"/>
      <c r="V635" s="512"/>
      <c r="W635" s="512"/>
      <c r="X635" s="512"/>
      <c r="Y635" s="512"/>
      <c r="Z635" s="512"/>
      <c r="AA635" s="512"/>
      <c r="AB635" s="512"/>
      <c r="AC635" s="512"/>
      <c r="AD635" s="512"/>
      <c r="AE635" s="512"/>
      <c r="AF635" s="512"/>
      <c r="AG635" s="512"/>
      <c r="AH635" s="512"/>
      <c r="AI635" s="512"/>
      <c r="AJ635" s="512"/>
      <c r="AK635" s="512"/>
      <c r="AL635" s="512"/>
      <c r="AM635" s="512"/>
      <c r="AN635" s="512"/>
    </row>
    <row r="636" spans="1:40" ht="15.75" customHeight="1">
      <c r="A636" s="512"/>
      <c r="B636" s="582"/>
      <c r="C636" s="512"/>
      <c r="D636" s="512"/>
      <c r="E636" s="512"/>
      <c r="F636" s="512"/>
      <c r="G636" s="512"/>
      <c r="H636" s="512"/>
      <c r="I636" s="512"/>
      <c r="J636" s="512"/>
      <c r="K636" s="512"/>
      <c r="L636" s="512"/>
      <c r="M636" s="512"/>
      <c r="N636" s="512"/>
      <c r="O636" s="512"/>
      <c r="P636" s="512"/>
      <c r="Q636" s="512"/>
      <c r="R636" s="512"/>
      <c r="S636" s="512"/>
      <c r="T636" s="512"/>
      <c r="U636" s="512"/>
      <c r="V636" s="512"/>
      <c r="W636" s="512"/>
      <c r="X636" s="512"/>
      <c r="Y636" s="512"/>
      <c r="Z636" s="512"/>
      <c r="AA636" s="512"/>
      <c r="AB636" s="512"/>
      <c r="AC636" s="512"/>
      <c r="AD636" s="512"/>
      <c r="AE636" s="512"/>
      <c r="AF636" s="512"/>
      <c r="AG636" s="512"/>
      <c r="AH636" s="512"/>
      <c r="AI636" s="512"/>
      <c r="AJ636" s="512"/>
      <c r="AK636" s="512"/>
      <c r="AL636" s="512"/>
      <c r="AM636" s="512"/>
      <c r="AN636" s="512"/>
    </row>
    <row r="637" spans="1:40" ht="15.75" customHeight="1">
      <c r="A637" s="512"/>
      <c r="B637" s="582"/>
      <c r="C637" s="512"/>
      <c r="D637" s="512"/>
      <c r="E637" s="512"/>
      <c r="F637" s="512"/>
      <c r="G637" s="512"/>
      <c r="H637" s="512"/>
      <c r="I637" s="512"/>
      <c r="J637" s="512"/>
      <c r="K637" s="512"/>
      <c r="L637" s="512"/>
      <c r="M637" s="512"/>
      <c r="N637" s="512"/>
      <c r="O637" s="512"/>
      <c r="P637" s="512"/>
      <c r="Q637" s="512"/>
      <c r="R637" s="512"/>
      <c r="S637" s="512"/>
      <c r="T637" s="512"/>
      <c r="U637" s="512"/>
      <c r="V637" s="512"/>
      <c r="W637" s="512"/>
      <c r="X637" s="512"/>
      <c r="Y637" s="512"/>
      <c r="Z637" s="512"/>
      <c r="AA637" s="512"/>
      <c r="AB637" s="512"/>
      <c r="AC637" s="512"/>
      <c r="AD637" s="512"/>
      <c r="AE637" s="512"/>
      <c r="AF637" s="512"/>
      <c r="AG637" s="512"/>
      <c r="AH637" s="512"/>
      <c r="AI637" s="512"/>
      <c r="AJ637" s="512"/>
      <c r="AK637" s="512"/>
      <c r="AL637" s="512"/>
      <c r="AM637" s="512"/>
      <c r="AN637" s="512"/>
    </row>
    <row r="638" spans="1:40" ht="15.75" customHeight="1">
      <c r="A638" s="512"/>
      <c r="B638" s="582"/>
      <c r="C638" s="512"/>
      <c r="D638" s="512"/>
      <c r="E638" s="512"/>
      <c r="F638" s="512"/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/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</row>
    <row r="639" spans="1:40" ht="15.75" customHeight="1">
      <c r="A639" s="512"/>
      <c r="B639" s="582"/>
      <c r="C639" s="512"/>
      <c r="D639" s="512"/>
      <c r="E639" s="512"/>
      <c r="F639" s="512"/>
      <c r="G639" s="512"/>
      <c r="H639" s="512"/>
      <c r="I639" s="512"/>
      <c r="J639" s="512"/>
      <c r="K639" s="512"/>
      <c r="L639" s="512"/>
      <c r="M639" s="512"/>
      <c r="N639" s="512"/>
      <c r="O639" s="512"/>
      <c r="P639" s="512"/>
      <c r="Q639" s="512"/>
      <c r="R639" s="512"/>
      <c r="S639" s="512"/>
      <c r="T639" s="512"/>
      <c r="U639" s="512"/>
      <c r="V639" s="512"/>
      <c r="W639" s="512"/>
      <c r="X639" s="512"/>
      <c r="Y639" s="512"/>
      <c r="Z639" s="512"/>
      <c r="AA639" s="512"/>
      <c r="AB639" s="512"/>
      <c r="AC639" s="512"/>
      <c r="AD639" s="512"/>
      <c r="AE639" s="512"/>
      <c r="AF639" s="512"/>
      <c r="AG639" s="512"/>
      <c r="AH639" s="512"/>
      <c r="AI639" s="512"/>
      <c r="AJ639" s="512"/>
      <c r="AK639" s="512"/>
      <c r="AL639" s="512"/>
      <c r="AM639" s="512"/>
      <c r="AN639" s="512"/>
    </row>
    <row r="640" spans="1:40" ht="15.75" customHeight="1">
      <c r="A640" s="512"/>
      <c r="B640" s="582"/>
      <c r="C640" s="512"/>
      <c r="D640" s="512"/>
      <c r="E640" s="512"/>
      <c r="F640" s="512"/>
      <c r="G640" s="512"/>
      <c r="H640" s="512"/>
      <c r="I640" s="512"/>
      <c r="J640" s="512"/>
      <c r="K640" s="512"/>
      <c r="L640" s="512"/>
      <c r="M640" s="512"/>
      <c r="N640" s="512"/>
      <c r="O640" s="512"/>
      <c r="P640" s="512"/>
      <c r="Q640" s="512"/>
      <c r="R640" s="512"/>
      <c r="S640" s="512"/>
      <c r="T640" s="512"/>
      <c r="U640" s="512"/>
      <c r="V640" s="512"/>
      <c r="W640" s="512"/>
      <c r="X640" s="512"/>
      <c r="Y640" s="512"/>
      <c r="Z640" s="512"/>
      <c r="AA640" s="512"/>
      <c r="AB640" s="512"/>
      <c r="AC640" s="512"/>
      <c r="AD640" s="512"/>
      <c r="AE640" s="512"/>
      <c r="AF640" s="512"/>
      <c r="AG640" s="512"/>
      <c r="AH640" s="512"/>
      <c r="AI640" s="512"/>
      <c r="AJ640" s="512"/>
      <c r="AK640" s="512"/>
      <c r="AL640" s="512"/>
      <c r="AM640" s="512"/>
      <c r="AN640" s="512"/>
    </row>
    <row r="641" spans="1:40" ht="15.75" customHeight="1">
      <c r="A641" s="512"/>
      <c r="B641" s="582"/>
      <c r="C641" s="512"/>
      <c r="D641" s="512"/>
      <c r="E641" s="512"/>
      <c r="F641" s="512"/>
      <c r="G641" s="512"/>
      <c r="H641" s="512"/>
      <c r="I641" s="512"/>
      <c r="J641" s="512"/>
      <c r="K641" s="512"/>
      <c r="L641" s="512"/>
      <c r="M641" s="512"/>
      <c r="N641" s="512"/>
      <c r="O641" s="512"/>
      <c r="P641" s="512"/>
      <c r="Q641" s="512"/>
      <c r="R641" s="512"/>
      <c r="S641" s="512"/>
      <c r="T641" s="512"/>
      <c r="U641" s="512"/>
      <c r="V641" s="512"/>
      <c r="W641" s="512"/>
      <c r="X641" s="512"/>
      <c r="Y641" s="512"/>
      <c r="Z641" s="512"/>
      <c r="AA641" s="512"/>
      <c r="AB641" s="512"/>
      <c r="AC641" s="512"/>
      <c r="AD641" s="512"/>
      <c r="AE641" s="512"/>
      <c r="AF641" s="512"/>
      <c r="AG641" s="512"/>
      <c r="AH641" s="512"/>
      <c r="AI641" s="512"/>
      <c r="AJ641" s="512"/>
      <c r="AK641" s="512"/>
      <c r="AL641" s="512"/>
      <c r="AM641" s="512"/>
      <c r="AN641" s="512"/>
    </row>
    <row r="642" spans="1:40" ht="15.75" customHeight="1">
      <c r="A642" s="512"/>
      <c r="B642" s="582"/>
      <c r="C642" s="512"/>
      <c r="D642" s="512"/>
      <c r="E642" s="512"/>
      <c r="F642" s="512"/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/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</row>
    <row r="643" spans="1:40" ht="15.75" customHeight="1">
      <c r="A643" s="512"/>
      <c r="B643" s="582"/>
      <c r="C643" s="512"/>
      <c r="D643" s="512"/>
      <c r="E643" s="512"/>
      <c r="F643" s="512"/>
      <c r="G643" s="512"/>
      <c r="H643" s="512"/>
      <c r="I643" s="512"/>
      <c r="J643" s="512"/>
      <c r="K643" s="512"/>
      <c r="L643" s="512"/>
      <c r="M643" s="512"/>
      <c r="N643" s="512"/>
      <c r="O643" s="512"/>
      <c r="P643" s="512"/>
      <c r="Q643" s="512"/>
      <c r="R643" s="512"/>
      <c r="S643" s="512"/>
      <c r="T643" s="512"/>
      <c r="U643" s="512"/>
      <c r="V643" s="512"/>
      <c r="W643" s="512"/>
      <c r="X643" s="512"/>
      <c r="Y643" s="512"/>
      <c r="Z643" s="512"/>
      <c r="AA643" s="512"/>
      <c r="AB643" s="512"/>
      <c r="AC643" s="512"/>
      <c r="AD643" s="512"/>
      <c r="AE643" s="512"/>
      <c r="AF643" s="512"/>
      <c r="AG643" s="512"/>
      <c r="AH643" s="512"/>
      <c r="AI643" s="512"/>
      <c r="AJ643" s="512"/>
      <c r="AK643" s="512"/>
      <c r="AL643" s="512"/>
      <c r="AM643" s="512"/>
      <c r="AN643" s="512"/>
    </row>
    <row r="644" spans="1:40" ht="15.75" customHeight="1">
      <c r="A644" s="512"/>
      <c r="B644" s="582"/>
      <c r="C644" s="512"/>
      <c r="D644" s="512"/>
      <c r="E644" s="512"/>
      <c r="F644" s="512"/>
      <c r="G644" s="512"/>
      <c r="H644" s="512"/>
      <c r="I644" s="512"/>
      <c r="J644" s="512"/>
      <c r="K644" s="512"/>
      <c r="L644" s="512"/>
      <c r="M644" s="512"/>
      <c r="N644" s="512"/>
      <c r="O644" s="512"/>
      <c r="P644" s="512"/>
      <c r="Q644" s="512"/>
      <c r="R644" s="512"/>
      <c r="S644" s="512"/>
      <c r="T644" s="512"/>
      <c r="U644" s="512"/>
      <c r="V644" s="512"/>
      <c r="W644" s="512"/>
      <c r="X644" s="512"/>
      <c r="Y644" s="512"/>
      <c r="Z644" s="512"/>
      <c r="AA644" s="512"/>
      <c r="AB644" s="512"/>
      <c r="AC644" s="512"/>
      <c r="AD644" s="512"/>
      <c r="AE644" s="512"/>
      <c r="AF644" s="512"/>
      <c r="AG644" s="512"/>
      <c r="AH644" s="512"/>
      <c r="AI644" s="512"/>
      <c r="AJ644" s="512"/>
      <c r="AK644" s="512"/>
      <c r="AL644" s="512"/>
      <c r="AM644" s="512"/>
      <c r="AN644" s="512"/>
    </row>
    <row r="645" spans="1:40" ht="15.75" customHeight="1">
      <c r="A645" s="512"/>
      <c r="B645" s="582"/>
      <c r="C645" s="512"/>
      <c r="D645" s="512"/>
      <c r="E645" s="512"/>
      <c r="F645" s="512"/>
      <c r="G645" s="512"/>
      <c r="H645" s="512"/>
      <c r="I645" s="512"/>
      <c r="J645" s="512"/>
      <c r="K645" s="512"/>
      <c r="L645" s="512"/>
      <c r="M645" s="512"/>
      <c r="N645" s="512"/>
      <c r="O645" s="512"/>
      <c r="P645" s="512"/>
      <c r="Q645" s="512"/>
      <c r="R645" s="512"/>
      <c r="S645" s="512"/>
      <c r="T645" s="512"/>
      <c r="U645" s="512"/>
      <c r="V645" s="512"/>
      <c r="W645" s="512"/>
      <c r="X645" s="512"/>
      <c r="Y645" s="512"/>
      <c r="Z645" s="512"/>
      <c r="AA645" s="512"/>
      <c r="AB645" s="512"/>
      <c r="AC645" s="512"/>
      <c r="AD645" s="512"/>
      <c r="AE645" s="512"/>
      <c r="AF645" s="512"/>
      <c r="AG645" s="512"/>
      <c r="AH645" s="512"/>
      <c r="AI645" s="512"/>
      <c r="AJ645" s="512"/>
      <c r="AK645" s="512"/>
      <c r="AL645" s="512"/>
      <c r="AM645" s="512"/>
      <c r="AN645" s="512"/>
    </row>
    <row r="646" spans="1:40" ht="15.75" customHeight="1">
      <c r="A646" s="512"/>
      <c r="B646" s="582"/>
      <c r="C646" s="512"/>
      <c r="D646" s="512"/>
      <c r="E646" s="512"/>
      <c r="F646" s="512"/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/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</row>
    <row r="647" spans="1:40" ht="15.75" customHeight="1">
      <c r="A647" s="512"/>
      <c r="B647" s="582"/>
      <c r="C647" s="512"/>
      <c r="D647" s="512"/>
      <c r="E647" s="512"/>
      <c r="F647" s="512"/>
      <c r="G647" s="512"/>
      <c r="H647" s="512"/>
      <c r="I647" s="512"/>
      <c r="J647" s="512"/>
      <c r="K647" s="512"/>
      <c r="L647" s="512"/>
      <c r="M647" s="512"/>
      <c r="N647" s="512"/>
      <c r="O647" s="512"/>
      <c r="P647" s="512"/>
      <c r="Q647" s="512"/>
      <c r="R647" s="512"/>
      <c r="S647" s="512"/>
      <c r="T647" s="512"/>
      <c r="U647" s="512"/>
      <c r="V647" s="512"/>
      <c r="W647" s="512"/>
      <c r="X647" s="512"/>
      <c r="Y647" s="512"/>
      <c r="Z647" s="512"/>
      <c r="AA647" s="512"/>
      <c r="AB647" s="512"/>
      <c r="AC647" s="512"/>
      <c r="AD647" s="512"/>
      <c r="AE647" s="512"/>
      <c r="AF647" s="512"/>
      <c r="AG647" s="512"/>
      <c r="AH647" s="512"/>
      <c r="AI647" s="512"/>
      <c r="AJ647" s="512"/>
      <c r="AK647" s="512"/>
      <c r="AL647" s="512"/>
      <c r="AM647" s="512"/>
      <c r="AN647" s="512"/>
    </row>
    <row r="648" spans="1:40" ht="15.75" customHeight="1">
      <c r="A648" s="512"/>
      <c r="B648" s="582"/>
      <c r="C648" s="512"/>
      <c r="D648" s="512"/>
      <c r="E648" s="512"/>
      <c r="F648" s="512"/>
      <c r="G648" s="512"/>
      <c r="H648" s="512"/>
      <c r="I648" s="512"/>
      <c r="J648" s="512"/>
      <c r="K648" s="512"/>
      <c r="L648" s="512"/>
      <c r="M648" s="512"/>
      <c r="N648" s="512"/>
      <c r="O648" s="512"/>
      <c r="P648" s="512"/>
      <c r="Q648" s="512"/>
      <c r="R648" s="512"/>
      <c r="S648" s="512"/>
      <c r="T648" s="512"/>
      <c r="U648" s="512"/>
      <c r="V648" s="512"/>
      <c r="W648" s="512"/>
      <c r="X648" s="512"/>
      <c r="Y648" s="512"/>
      <c r="Z648" s="512"/>
      <c r="AA648" s="512"/>
      <c r="AB648" s="512"/>
      <c r="AC648" s="512"/>
      <c r="AD648" s="512"/>
      <c r="AE648" s="512"/>
      <c r="AF648" s="512"/>
      <c r="AG648" s="512"/>
      <c r="AH648" s="512"/>
      <c r="AI648" s="512"/>
      <c r="AJ648" s="512"/>
      <c r="AK648" s="512"/>
      <c r="AL648" s="512"/>
      <c r="AM648" s="512"/>
      <c r="AN648" s="512"/>
    </row>
    <row r="649" spans="1:40" ht="15.75" customHeight="1">
      <c r="A649" s="512"/>
      <c r="B649" s="582"/>
      <c r="C649" s="512"/>
      <c r="D649" s="512"/>
      <c r="E649" s="512"/>
      <c r="F649" s="512"/>
      <c r="G649" s="512"/>
      <c r="H649" s="512"/>
      <c r="I649" s="512"/>
      <c r="J649" s="512"/>
      <c r="K649" s="512"/>
      <c r="L649" s="512"/>
      <c r="M649" s="512"/>
      <c r="N649" s="512"/>
      <c r="O649" s="512"/>
      <c r="P649" s="512"/>
      <c r="Q649" s="512"/>
      <c r="R649" s="512"/>
      <c r="S649" s="512"/>
      <c r="T649" s="512"/>
      <c r="U649" s="512"/>
      <c r="V649" s="512"/>
      <c r="W649" s="512"/>
      <c r="X649" s="512"/>
      <c r="Y649" s="512"/>
      <c r="Z649" s="512"/>
      <c r="AA649" s="512"/>
      <c r="AB649" s="512"/>
      <c r="AC649" s="512"/>
      <c r="AD649" s="512"/>
      <c r="AE649" s="512"/>
      <c r="AF649" s="512"/>
      <c r="AG649" s="512"/>
      <c r="AH649" s="512"/>
      <c r="AI649" s="512"/>
      <c r="AJ649" s="512"/>
      <c r="AK649" s="512"/>
      <c r="AL649" s="512"/>
      <c r="AM649" s="512"/>
      <c r="AN649" s="512"/>
    </row>
    <row r="650" spans="1:40" ht="15.75" customHeight="1">
      <c r="A650" s="512"/>
      <c r="B650" s="58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/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</row>
    <row r="651" spans="1:40" ht="15.75" customHeight="1">
      <c r="A651" s="512"/>
      <c r="B651" s="582"/>
      <c r="C651" s="512"/>
      <c r="D651" s="512"/>
      <c r="E651" s="512"/>
      <c r="F651" s="512"/>
      <c r="G651" s="512"/>
      <c r="H651" s="512"/>
      <c r="I651" s="512"/>
      <c r="J651" s="512"/>
      <c r="K651" s="512"/>
      <c r="L651" s="512"/>
      <c r="M651" s="512"/>
      <c r="N651" s="512"/>
      <c r="O651" s="512"/>
      <c r="P651" s="512"/>
      <c r="Q651" s="512"/>
      <c r="R651" s="512"/>
      <c r="S651" s="512"/>
      <c r="T651" s="512"/>
      <c r="U651" s="512"/>
      <c r="V651" s="512"/>
      <c r="W651" s="512"/>
      <c r="X651" s="512"/>
      <c r="Y651" s="512"/>
      <c r="Z651" s="512"/>
      <c r="AA651" s="512"/>
      <c r="AB651" s="512"/>
      <c r="AC651" s="512"/>
      <c r="AD651" s="512"/>
      <c r="AE651" s="512"/>
      <c r="AF651" s="512"/>
      <c r="AG651" s="512"/>
      <c r="AH651" s="512"/>
      <c r="AI651" s="512"/>
      <c r="AJ651" s="512"/>
      <c r="AK651" s="512"/>
      <c r="AL651" s="512"/>
      <c r="AM651" s="512"/>
      <c r="AN651" s="512"/>
    </row>
    <row r="652" spans="1:40" ht="15.75" customHeight="1">
      <c r="A652" s="512"/>
      <c r="B652" s="582"/>
      <c r="C652" s="512"/>
      <c r="D652" s="512"/>
      <c r="E652" s="512"/>
      <c r="F652" s="512"/>
      <c r="G652" s="512"/>
      <c r="H652" s="512"/>
      <c r="I652" s="512"/>
      <c r="J652" s="512"/>
      <c r="K652" s="512"/>
      <c r="L652" s="512"/>
      <c r="M652" s="512"/>
      <c r="N652" s="512"/>
      <c r="O652" s="512"/>
      <c r="P652" s="512"/>
      <c r="Q652" s="512"/>
      <c r="R652" s="512"/>
      <c r="S652" s="512"/>
      <c r="T652" s="512"/>
      <c r="U652" s="512"/>
      <c r="V652" s="512"/>
      <c r="W652" s="512"/>
      <c r="X652" s="512"/>
      <c r="Y652" s="512"/>
      <c r="Z652" s="512"/>
      <c r="AA652" s="512"/>
      <c r="AB652" s="512"/>
      <c r="AC652" s="512"/>
      <c r="AD652" s="512"/>
      <c r="AE652" s="512"/>
      <c r="AF652" s="512"/>
      <c r="AG652" s="512"/>
      <c r="AH652" s="512"/>
      <c r="AI652" s="512"/>
      <c r="AJ652" s="512"/>
      <c r="AK652" s="512"/>
      <c r="AL652" s="512"/>
      <c r="AM652" s="512"/>
      <c r="AN652" s="512"/>
    </row>
    <row r="653" spans="1:40" ht="15.75" customHeight="1">
      <c r="A653" s="512"/>
      <c r="B653" s="582"/>
      <c r="C653" s="512"/>
      <c r="D653" s="512"/>
      <c r="E653" s="512"/>
      <c r="F653" s="512"/>
      <c r="G653" s="512"/>
      <c r="H653" s="512"/>
      <c r="I653" s="512"/>
      <c r="J653" s="512"/>
      <c r="K653" s="512"/>
      <c r="L653" s="512"/>
      <c r="M653" s="512"/>
      <c r="N653" s="512"/>
      <c r="O653" s="512"/>
      <c r="P653" s="512"/>
      <c r="Q653" s="512"/>
      <c r="R653" s="512"/>
      <c r="S653" s="512"/>
      <c r="T653" s="512"/>
      <c r="U653" s="512"/>
      <c r="V653" s="512"/>
      <c r="W653" s="512"/>
      <c r="X653" s="512"/>
      <c r="Y653" s="512"/>
      <c r="Z653" s="512"/>
      <c r="AA653" s="512"/>
      <c r="AB653" s="512"/>
      <c r="AC653" s="512"/>
      <c r="AD653" s="512"/>
      <c r="AE653" s="512"/>
      <c r="AF653" s="512"/>
      <c r="AG653" s="512"/>
      <c r="AH653" s="512"/>
      <c r="AI653" s="512"/>
      <c r="AJ653" s="512"/>
      <c r="AK653" s="512"/>
      <c r="AL653" s="512"/>
      <c r="AM653" s="512"/>
      <c r="AN653" s="512"/>
    </row>
    <row r="654" spans="1:40" ht="15.75" customHeight="1">
      <c r="A654" s="512"/>
      <c r="B654" s="582"/>
      <c r="C654" s="512"/>
      <c r="D654" s="512"/>
      <c r="E654" s="512"/>
      <c r="F654" s="512"/>
      <c r="G654" s="512"/>
      <c r="H654" s="512"/>
      <c r="I654" s="512"/>
      <c r="J654" s="512"/>
      <c r="K654" s="512"/>
      <c r="L654" s="512"/>
      <c r="M654" s="512"/>
      <c r="N654" s="512"/>
      <c r="O654" s="512"/>
      <c r="P654" s="512"/>
      <c r="Q654" s="512"/>
      <c r="R654" s="512"/>
      <c r="S654" s="512"/>
      <c r="T654" s="512"/>
      <c r="U654" s="512"/>
      <c r="V654" s="512"/>
      <c r="W654" s="512"/>
      <c r="X654" s="512"/>
      <c r="Y654" s="512"/>
      <c r="Z654" s="512"/>
      <c r="AA654" s="512"/>
      <c r="AB654" s="512"/>
      <c r="AC654" s="512"/>
      <c r="AD654" s="512"/>
      <c r="AE654" s="512"/>
      <c r="AF654" s="512"/>
      <c r="AG654" s="512"/>
      <c r="AH654" s="512"/>
      <c r="AI654" s="512"/>
      <c r="AJ654" s="512"/>
      <c r="AK654" s="512"/>
      <c r="AL654" s="512"/>
      <c r="AM654" s="512"/>
      <c r="AN654" s="512"/>
    </row>
    <row r="655" spans="1:40" ht="15.75" customHeight="1">
      <c r="A655" s="512"/>
      <c r="B655" s="582"/>
      <c r="C655" s="512"/>
      <c r="D655" s="512"/>
      <c r="E655" s="512"/>
      <c r="F655" s="512"/>
      <c r="G655" s="512"/>
      <c r="H655" s="512"/>
      <c r="I655" s="512"/>
      <c r="J655" s="512"/>
      <c r="K655" s="512"/>
      <c r="L655" s="512"/>
      <c r="M655" s="512"/>
      <c r="N655" s="512"/>
      <c r="O655" s="512"/>
      <c r="P655" s="512"/>
      <c r="Q655" s="512"/>
      <c r="R655" s="512"/>
      <c r="S655" s="512"/>
      <c r="T655" s="512"/>
      <c r="U655" s="512"/>
      <c r="V655" s="512"/>
      <c r="W655" s="512"/>
      <c r="X655" s="512"/>
      <c r="Y655" s="512"/>
      <c r="Z655" s="512"/>
      <c r="AA655" s="512"/>
      <c r="AB655" s="512"/>
      <c r="AC655" s="512"/>
      <c r="AD655" s="512"/>
      <c r="AE655" s="512"/>
      <c r="AF655" s="512"/>
      <c r="AG655" s="512"/>
      <c r="AH655" s="512"/>
      <c r="AI655" s="512"/>
      <c r="AJ655" s="512"/>
      <c r="AK655" s="512"/>
      <c r="AL655" s="512"/>
      <c r="AM655" s="512"/>
      <c r="AN655" s="512"/>
    </row>
    <row r="656" spans="1:40" ht="15.75" customHeight="1">
      <c r="A656" s="512"/>
      <c r="B656" s="582"/>
      <c r="C656" s="512"/>
      <c r="D656" s="512"/>
      <c r="E656" s="512"/>
      <c r="F656" s="512"/>
      <c r="G656" s="512"/>
      <c r="H656" s="512"/>
      <c r="I656" s="512"/>
      <c r="J656" s="512"/>
      <c r="K656" s="512"/>
      <c r="L656" s="512"/>
      <c r="M656" s="512"/>
      <c r="N656" s="512"/>
      <c r="O656" s="512"/>
      <c r="P656" s="512"/>
      <c r="Q656" s="512"/>
      <c r="R656" s="512"/>
      <c r="S656" s="512"/>
      <c r="T656" s="512"/>
      <c r="U656" s="512"/>
      <c r="V656" s="512"/>
      <c r="W656" s="512"/>
      <c r="X656" s="512"/>
      <c r="Y656" s="512"/>
      <c r="Z656" s="512"/>
      <c r="AA656" s="512"/>
      <c r="AB656" s="512"/>
      <c r="AC656" s="512"/>
      <c r="AD656" s="512"/>
      <c r="AE656" s="512"/>
      <c r="AF656" s="512"/>
      <c r="AG656" s="512"/>
      <c r="AH656" s="512"/>
      <c r="AI656" s="512"/>
      <c r="AJ656" s="512"/>
      <c r="AK656" s="512"/>
      <c r="AL656" s="512"/>
      <c r="AM656" s="512"/>
      <c r="AN656" s="512"/>
    </row>
    <row r="657" spans="1:40" ht="15.75" customHeight="1">
      <c r="A657" s="512"/>
      <c r="B657" s="582"/>
      <c r="C657" s="512"/>
      <c r="D657" s="512"/>
      <c r="E657" s="512"/>
      <c r="F657" s="512"/>
      <c r="G657" s="512"/>
      <c r="H657" s="512"/>
      <c r="I657" s="512"/>
      <c r="J657" s="512"/>
      <c r="K657" s="512"/>
      <c r="L657" s="512"/>
      <c r="M657" s="512"/>
      <c r="N657" s="512"/>
      <c r="O657" s="512"/>
      <c r="P657" s="512"/>
      <c r="Q657" s="512"/>
      <c r="R657" s="512"/>
      <c r="S657" s="512"/>
      <c r="T657" s="512"/>
      <c r="U657" s="512"/>
      <c r="V657" s="512"/>
      <c r="W657" s="512"/>
      <c r="X657" s="512"/>
      <c r="Y657" s="512"/>
      <c r="Z657" s="512"/>
      <c r="AA657" s="512"/>
      <c r="AB657" s="512"/>
      <c r="AC657" s="512"/>
      <c r="AD657" s="512"/>
      <c r="AE657" s="512"/>
      <c r="AF657" s="512"/>
      <c r="AG657" s="512"/>
      <c r="AH657" s="512"/>
      <c r="AI657" s="512"/>
      <c r="AJ657" s="512"/>
      <c r="AK657" s="512"/>
      <c r="AL657" s="512"/>
      <c r="AM657" s="512"/>
      <c r="AN657" s="512"/>
    </row>
    <row r="658" spans="1:40" ht="15.75" customHeight="1">
      <c r="A658" s="512"/>
      <c r="B658" s="582"/>
      <c r="C658" s="512"/>
      <c r="D658" s="512"/>
      <c r="E658" s="512"/>
      <c r="F658" s="512"/>
      <c r="G658" s="512"/>
      <c r="H658" s="512"/>
      <c r="I658" s="512"/>
      <c r="J658" s="512"/>
      <c r="K658" s="512"/>
      <c r="L658" s="512"/>
      <c r="M658" s="512"/>
      <c r="N658" s="512"/>
      <c r="O658" s="512"/>
      <c r="P658" s="512"/>
      <c r="Q658" s="512"/>
      <c r="R658" s="512"/>
      <c r="S658" s="512"/>
      <c r="T658" s="512"/>
      <c r="U658" s="512"/>
      <c r="V658" s="512"/>
      <c r="W658" s="512"/>
      <c r="X658" s="512"/>
      <c r="Y658" s="512"/>
      <c r="Z658" s="512"/>
      <c r="AA658" s="512"/>
      <c r="AB658" s="512"/>
      <c r="AC658" s="512"/>
      <c r="AD658" s="512"/>
      <c r="AE658" s="512"/>
      <c r="AF658" s="512"/>
      <c r="AG658" s="512"/>
      <c r="AH658" s="512"/>
      <c r="AI658" s="512"/>
      <c r="AJ658" s="512"/>
      <c r="AK658" s="512"/>
      <c r="AL658" s="512"/>
      <c r="AM658" s="512"/>
      <c r="AN658" s="512"/>
    </row>
    <row r="659" spans="1:40" ht="15.75" customHeight="1">
      <c r="A659" s="512"/>
      <c r="B659" s="582"/>
      <c r="C659" s="512"/>
      <c r="D659" s="512"/>
      <c r="E659" s="512"/>
      <c r="F659" s="512"/>
      <c r="G659" s="512"/>
      <c r="H659" s="512"/>
      <c r="I659" s="512"/>
      <c r="J659" s="512"/>
      <c r="K659" s="512"/>
      <c r="L659" s="512"/>
      <c r="M659" s="512"/>
      <c r="N659" s="512"/>
      <c r="O659" s="512"/>
      <c r="P659" s="512"/>
      <c r="Q659" s="512"/>
      <c r="R659" s="512"/>
      <c r="S659" s="512"/>
      <c r="T659" s="512"/>
      <c r="U659" s="512"/>
      <c r="V659" s="512"/>
      <c r="W659" s="512"/>
      <c r="X659" s="512"/>
      <c r="Y659" s="512"/>
      <c r="Z659" s="512"/>
      <c r="AA659" s="512"/>
      <c r="AB659" s="512"/>
      <c r="AC659" s="512"/>
      <c r="AD659" s="512"/>
      <c r="AE659" s="512"/>
      <c r="AF659" s="512"/>
      <c r="AG659" s="512"/>
      <c r="AH659" s="512"/>
      <c r="AI659" s="512"/>
      <c r="AJ659" s="512"/>
      <c r="AK659" s="512"/>
      <c r="AL659" s="512"/>
      <c r="AM659" s="512"/>
      <c r="AN659" s="512"/>
    </row>
    <row r="660" spans="1:40" ht="15.75" customHeight="1">
      <c r="A660" s="512"/>
      <c r="B660" s="582"/>
      <c r="C660" s="512"/>
      <c r="D660" s="512"/>
      <c r="E660" s="512"/>
      <c r="F660" s="512"/>
      <c r="G660" s="512"/>
      <c r="H660" s="512"/>
      <c r="I660" s="512"/>
      <c r="J660" s="512"/>
      <c r="K660" s="512"/>
      <c r="L660" s="512"/>
      <c r="M660" s="512"/>
      <c r="N660" s="512"/>
      <c r="O660" s="512"/>
      <c r="P660" s="512"/>
      <c r="Q660" s="512"/>
      <c r="R660" s="512"/>
      <c r="S660" s="512"/>
      <c r="T660" s="512"/>
      <c r="U660" s="512"/>
      <c r="V660" s="512"/>
      <c r="W660" s="512"/>
      <c r="X660" s="512"/>
      <c r="Y660" s="512"/>
      <c r="Z660" s="512"/>
      <c r="AA660" s="512"/>
      <c r="AB660" s="512"/>
      <c r="AC660" s="512"/>
      <c r="AD660" s="512"/>
      <c r="AE660" s="512"/>
      <c r="AF660" s="512"/>
      <c r="AG660" s="512"/>
      <c r="AH660" s="512"/>
      <c r="AI660" s="512"/>
      <c r="AJ660" s="512"/>
      <c r="AK660" s="512"/>
      <c r="AL660" s="512"/>
      <c r="AM660" s="512"/>
      <c r="AN660" s="512"/>
    </row>
    <row r="661" spans="1:40" ht="15.75" customHeight="1">
      <c r="A661" s="512"/>
      <c r="B661" s="582"/>
      <c r="C661" s="512"/>
      <c r="D661" s="512"/>
      <c r="E661" s="512"/>
      <c r="F661" s="512"/>
      <c r="G661" s="512"/>
      <c r="H661" s="512"/>
      <c r="I661" s="512"/>
      <c r="J661" s="512"/>
      <c r="K661" s="512"/>
      <c r="L661" s="512"/>
      <c r="M661" s="512"/>
      <c r="N661" s="512"/>
      <c r="O661" s="512"/>
      <c r="P661" s="512"/>
      <c r="Q661" s="512"/>
      <c r="R661" s="512"/>
      <c r="S661" s="512"/>
      <c r="T661" s="512"/>
      <c r="U661" s="512"/>
      <c r="V661" s="512"/>
      <c r="W661" s="512"/>
      <c r="X661" s="512"/>
      <c r="Y661" s="512"/>
      <c r="Z661" s="512"/>
      <c r="AA661" s="512"/>
      <c r="AB661" s="512"/>
      <c r="AC661" s="512"/>
      <c r="AD661" s="512"/>
      <c r="AE661" s="512"/>
      <c r="AF661" s="512"/>
      <c r="AG661" s="512"/>
      <c r="AH661" s="512"/>
      <c r="AI661" s="512"/>
      <c r="AJ661" s="512"/>
      <c r="AK661" s="512"/>
      <c r="AL661" s="512"/>
      <c r="AM661" s="512"/>
      <c r="AN661" s="512"/>
    </row>
    <row r="662" spans="1:40" ht="15.75" customHeight="1">
      <c r="A662" s="512"/>
      <c r="B662" s="582"/>
      <c r="C662" s="512"/>
      <c r="D662" s="512"/>
      <c r="E662" s="512"/>
      <c r="F662" s="512"/>
      <c r="G662" s="512"/>
      <c r="H662" s="512"/>
      <c r="I662" s="512"/>
      <c r="J662" s="512"/>
      <c r="K662" s="512"/>
      <c r="L662" s="512"/>
      <c r="M662" s="512"/>
      <c r="N662" s="512"/>
      <c r="O662" s="512"/>
      <c r="P662" s="512"/>
      <c r="Q662" s="512"/>
      <c r="R662" s="512"/>
      <c r="S662" s="512"/>
      <c r="T662" s="512"/>
      <c r="U662" s="512"/>
      <c r="V662" s="512"/>
      <c r="W662" s="512"/>
      <c r="X662" s="512"/>
      <c r="Y662" s="512"/>
      <c r="Z662" s="512"/>
      <c r="AA662" s="512"/>
      <c r="AB662" s="512"/>
      <c r="AC662" s="512"/>
      <c r="AD662" s="512"/>
      <c r="AE662" s="512"/>
      <c r="AF662" s="512"/>
      <c r="AG662" s="512"/>
      <c r="AH662" s="512"/>
      <c r="AI662" s="512"/>
      <c r="AJ662" s="512"/>
      <c r="AK662" s="512"/>
      <c r="AL662" s="512"/>
      <c r="AM662" s="512"/>
      <c r="AN662" s="512"/>
    </row>
    <row r="663" spans="1:40" ht="15.75" customHeight="1">
      <c r="A663" s="512"/>
      <c r="B663" s="582"/>
      <c r="C663" s="512"/>
      <c r="D663" s="512"/>
      <c r="E663" s="512"/>
      <c r="F663" s="512"/>
      <c r="G663" s="512"/>
      <c r="H663" s="512"/>
      <c r="I663" s="512"/>
      <c r="J663" s="512"/>
      <c r="K663" s="512"/>
      <c r="L663" s="512"/>
      <c r="M663" s="512"/>
      <c r="N663" s="512"/>
      <c r="O663" s="512"/>
      <c r="P663" s="512"/>
      <c r="Q663" s="512"/>
      <c r="R663" s="512"/>
      <c r="S663" s="512"/>
      <c r="T663" s="512"/>
      <c r="U663" s="512"/>
      <c r="V663" s="512"/>
      <c r="W663" s="512"/>
      <c r="X663" s="512"/>
      <c r="Y663" s="512"/>
      <c r="Z663" s="512"/>
      <c r="AA663" s="512"/>
      <c r="AB663" s="512"/>
      <c r="AC663" s="512"/>
      <c r="AD663" s="512"/>
      <c r="AE663" s="512"/>
      <c r="AF663" s="512"/>
      <c r="AG663" s="512"/>
      <c r="AH663" s="512"/>
      <c r="AI663" s="512"/>
      <c r="AJ663" s="512"/>
      <c r="AK663" s="512"/>
      <c r="AL663" s="512"/>
      <c r="AM663" s="512"/>
      <c r="AN663" s="512"/>
    </row>
    <row r="664" spans="1:40" ht="15.75" customHeight="1">
      <c r="A664" s="512"/>
      <c r="B664" s="582"/>
      <c r="C664" s="512"/>
      <c r="D664" s="512"/>
      <c r="E664" s="512"/>
      <c r="F664" s="512"/>
      <c r="G664" s="512"/>
      <c r="H664" s="512"/>
      <c r="I664" s="512"/>
      <c r="J664" s="512"/>
      <c r="K664" s="512"/>
      <c r="L664" s="512"/>
      <c r="M664" s="512"/>
      <c r="N664" s="512"/>
      <c r="O664" s="512"/>
      <c r="P664" s="512"/>
      <c r="Q664" s="512"/>
      <c r="R664" s="512"/>
      <c r="S664" s="512"/>
      <c r="T664" s="512"/>
      <c r="U664" s="512"/>
      <c r="V664" s="512"/>
      <c r="W664" s="512"/>
      <c r="X664" s="512"/>
      <c r="Y664" s="512"/>
      <c r="Z664" s="512"/>
      <c r="AA664" s="512"/>
      <c r="AB664" s="512"/>
      <c r="AC664" s="512"/>
      <c r="AD664" s="512"/>
      <c r="AE664" s="512"/>
      <c r="AF664" s="512"/>
      <c r="AG664" s="512"/>
      <c r="AH664" s="512"/>
      <c r="AI664" s="512"/>
      <c r="AJ664" s="512"/>
      <c r="AK664" s="512"/>
      <c r="AL664" s="512"/>
      <c r="AM664" s="512"/>
      <c r="AN664" s="512"/>
    </row>
    <row r="665" spans="1:40" ht="15.75" customHeight="1">
      <c r="A665" s="512"/>
      <c r="B665" s="582"/>
      <c r="C665" s="512"/>
      <c r="D665" s="512"/>
      <c r="E665" s="512"/>
      <c r="F665" s="512"/>
      <c r="G665" s="512"/>
      <c r="H665" s="512"/>
      <c r="I665" s="512"/>
      <c r="J665" s="512"/>
      <c r="K665" s="512"/>
      <c r="L665" s="512"/>
      <c r="M665" s="512"/>
      <c r="N665" s="512"/>
      <c r="O665" s="512"/>
      <c r="P665" s="512"/>
      <c r="Q665" s="512"/>
      <c r="R665" s="512"/>
      <c r="S665" s="512"/>
      <c r="T665" s="512"/>
      <c r="U665" s="512"/>
      <c r="V665" s="512"/>
      <c r="W665" s="512"/>
      <c r="X665" s="512"/>
      <c r="Y665" s="512"/>
      <c r="Z665" s="512"/>
      <c r="AA665" s="512"/>
      <c r="AB665" s="512"/>
      <c r="AC665" s="512"/>
      <c r="AD665" s="512"/>
      <c r="AE665" s="512"/>
      <c r="AF665" s="512"/>
      <c r="AG665" s="512"/>
      <c r="AH665" s="512"/>
      <c r="AI665" s="512"/>
      <c r="AJ665" s="512"/>
      <c r="AK665" s="512"/>
      <c r="AL665" s="512"/>
      <c r="AM665" s="512"/>
      <c r="AN665" s="512"/>
    </row>
    <row r="666" spans="1:40" ht="15.75" customHeight="1">
      <c r="A666" s="512"/>
      <c r="B666" s="582"/>
      <c r="C666" s="512"/>
      <c r="D666" s="512"/>
      <c r="E666" s="512"/>
      <c r="F666" s="512"/>
      <c r="G666" s="512"/>
      <c r="H666" s="512"/>
      <c r="I666" s="512"/>
      <c r="J666" s="512"/>
      <c r="K666" s="512"/>
      <c r="L666" s="512"/>
      <c r="M666" s="512"/>
      <c r="N666" s="512"/>
      <c r="O666" s="512"/>
      <c r="P666" s="512"/>
      <c r="Q666" s="512"/>
      <c r="R666" s="512"/>
      <c r="S666" s="512"/>
      <c r="T666" s="512"/>
      <c r="U666" s="512"/>
      <c r="V666" s="512"/>
      <c r="W666" s="512"/>
      <c r="X666" s="512"/>
      <c r="Y666" s="512"/>
      <c r="Z666" s="512"/>
      <c r="AA666" s="512"/>
      <c r="AB666" s="512"/>
      <c r="AC666" s="512"/>
      <c r="AD666" s="512"/>
      <c r="AE666" s="512"/>
      <c r="AF666" s="512"/>
      <c r="AG666" s="512"/>
      <c r="AH666" s="512"/>
      <c r="AI666" s="512"/>
      <c r="AJ666" s="512"/>
      <c r="AK666" s="512"/>
      <c r="AL666" s="512"/>
      <c r="AM666" s="512"/>
      <c r="AN666" s="512"/>
    </row>
    <row r="667" spans="1:40" ht="15.75" customHeight="1">
      <c r="A667" s="512"/>
      <c r="B667" s="582"/>
      <c r="C667" s="512"/>
      <c r="D667" s="512"/>
      <c r="E667" s="512"/>
      <c r="F667" s="512"/>
      <c r="G667" s="512"/>
      <c r="H667" s="512"/>
      <c r="I667" s="512"/>
      <c r="J667" s="512"/>
      <c r="K667" s="512"/>
      <c r="L667" s="512"/>
      <c r="M667" s="512"/>
      <c r="N667" s="512"/>
      <c r="O667" s="512"/>
      <c r="P667" s="512"/>
      <c r="Q667" s="512"/>
      <c r="R667" s="512"/>
      <c r="S667" s="512"/>
      <c r="T667" s="512"/>
      <c r="U667" s="512"/>
      <c r="V667" s="512"/>
      <c r="W667" s="512"/>
      <c r="X667" s="512"/>
      <c r="Y667" s="512"/>
      <c r="Z667" s="512"/>
      <c r="AA667" s="512"/>
      <c r="AB667" s="512"/>
      <c r="AC667" s="512"/>
      <c r="AD667" s="512"/>
      <c r="AE667" s="512"/>
      <c r="AF667" s="512"/>
      <c r="AG667" s="512"/>
      <c r="AH667" s="512"/>
      <c r="AI667" s="512"/>
      <c r="AJ667" s="512"/>
      <c r="AK667" s="512"/>
      <c r="AL667" s="512"/>
      <c r="AM667" s="512"/>
      <c r="AN667" s="512"/>
    </row>
    <row r="668" spans="1:40" ht="15.75" customHeight="1">
      <c r="A668" s="512"/>
      <c r="B668" s="582"/>
      <c r="C668" s="512"/>
      <c r="D668" s="512"/>
      <c r="E668" s="512"/>
      <c r="F668" s="512"/>
      <c r="G668" s="512"/>
      <c r="H668" s="512"/>
      <c r="I668" s="512"/>
      <c r="J668" s="512"/>
      <c r="K668" s="512"/>
      <c r="L668" s="512"/>
      <c r="M668" s="512"/>
      <c r="N668" s="512"/>
      <c r="O668" s="512"/>
      <c r="P668" s="512"/>
      <c r="Q668" s="512"/>
      <c r="R668" s="512"/>
      <c r="S668" s="512"/>
      <c r="T668" s="512"/>
      <c r="U668" s="512"/>
      <c r="V668" s="512"/>
      <c r="W668" s="512"/>
      <c r="X668" s="512"/>
      <c r="Y668" s="512"/>
      <c r="Z668" s="512"/>
      <c r="AA668" s="512"/>
      <c r="AB668" s="512"/>
      <c r="AC668" s="512"/>
      <c r="AD668" s="512"/>
      <c r="AE668" s="512"/>
      <c r="AF668" s="512"/>
      <c r="AG668" s="512"/>
      <c r="AH668" s="512"/>
      <c r="AI668" s="512"/>
      <c r="AJ668" s="512"/>
      <c r="AK668" s="512"/>
      <c r="AL668" s="512"/>
      <c r="AM668" s="512"/>
      <c r="AN668" s="512"/>
    </row>
    <row r="669" spans="1:40" ht="15.75" customHeight="1">
      <c r="A669" s="512"/>
      <c r="B669" s="582"/>
      <c r="C669" s="512"/>
      <c r="D669" s="512"/>
      <c r="E669" s="512"/>
      <c r="F669" s="512"/>
      <c r="G669" s="512"/>
      <c r="H669" s="512"/>
      <c r="I669" s="512"/>
      <c r="J669" s="512"/>
      <c r="K669" s="512"/>
      <c r="L669" s="512"/>
      <c r="M669" s="512"/>
      <c r="N669" s="512"/>
      <c r="O669" s="512"/>
      <c r="P669" s="512"/>
      <c r="Q669" s="512"/>
      <c r="R669" s="512"/>
      <c r="S669" s="512"/>
      <c r="T669" s="512"/>
      <c r="U669" s="512"/>
      <c r="V669" s="512"/>
      <c r="W669" s="512"/>
      <c r="X669" s="512"/>
      <c r="Y669" s="512"/>
      <c r="Z669" s="512"/>
      <c r="AA669" s="512"/>
      <c r="AB669" s="512"/>
      <c r="AC669" s="512"/>
      <c r="AD669" s="512"/>
      <c r="AE669" s="512"/>
      <c r="AF669" s="512"/>
      <c r="AG669" s="512"/>
      <c r="AH669" s="512"/>
      <c r="AI669" s="512"/>
      <c r="AJ669" s="512"/>
      <c r="AK669" s="512"/>
      <c r="AL669" s="512"/>
      <c r="AM669" s="512"/>
      <c r="AN669" s="512"/>
    </row>
    <row r="670" spans="1:40" ht="15.75" customHeight="1">
      <c r="A670" s="512"/>
      <c r="B670" s="582"/>
      <c r="C670" s="512"/>
      <c r="D670" s="512"/>
      <c r="E670" s="512"/>
      <c r="F670" s="512"/>
      <c r="G670" s="512"/>
      <c r="H670" s="512"/>
      <c r="I670" s="512"/>
      <c r="J670" s="512"/>
      <c r="K670" s="512"/>
      <c r="L670" s="512"/>
      <c r="M670" s="512"/>
      <c r="N670" s="512"/>
      <c r="O670" s="512"/>
      <c r="P670" s="512"/>
      <c r="Q670" s="512"/>
      <c r="R670" s="512"/>
      <c r="S670" s="512"/>
      <c r="T670" s="512"/>
      <c r="U670" s="512"/>
      <c r="V670" s="512"/>
      <c r="W670" s="512"/>
      <c r="X670" s="512"/>
      <c r="Y670" s="512"/>
      <c r="Z670" s="512"/>
      <c r="AA670" s="512"/>
      <c r="AB670" s="512"/>
      <c r="AC670" s="512"/>
      <c r="AD670" s="512"/>
      <c r="AE670" s="512"/>
      <c r="AF670" s="512"/>
      <c r="AG670" s="512"/>
      <c r="AH670" s="512"/>
      <c r="AI670" s="512"/>
      <c r="AJ670" s="512"/>
      <c r="AK670" s="512"/>
      <c r="AL670" s="512"/>
      <c r="AM670" s="512"/>
      <c r="AN670" s="512"/>
    </row>
    <row r="671" spans="1:40" ht="15.75" customHeight="1">
      <c r="A671" s="512"/>
      <c r="B671" s="582"/>
      <c r="C671" s="512"/>
      <c r="D671" s="512"/>
      <c r="E671" s="512"/>
      <c r="F671" s="512"/>
      <c r="G671" s="512"/>
      <c r="H671" s="512"/>
      <c r="I671" s="512"/>
      <c r="J671" s="512"/>
      <c r="K671" s="512"/>
      <c r="L671" s="512"/>
      <c r="M671" s="512"/>
      <c r="N671" s="512"/>
      <c r="O671" s="512"/>
      <c r="P671" s="512"/>
      <c r="Q671" s="512"/>
      <c r="R671" s="512"/>
      <c r="S671" s="512"/>
      <c r="T671" s="512"/>
      <c r="U671" s="512"/>
      <c r="V671" s="512"/>
      <c r="W671" s="512"/>
      <c r="X671" s="512"/>
      <c r="Y671" s="512"/>
      <c r="Z671" s="512"/>
      <c r="AA671" s="512"/>
      <c r="AB671" s="512"/>
      <c r="AC671" s="512"/>
      <c r="AD671" s="512"/>
      <c r="AE671" s="512"/>
      <c r="AF671" s="512"/>
      <c r="AG671" s="512"/>
      <c r="AH671" s="512"/>
      <c r="AI671" s="512"/>
      <c r="AJ671" s="512"/>
      <c r="AK671" s="512"/>
      <c r="AL671" s="512"/>
      <c r="AM671" s="512"/>
      <c r="AN671" s="512"/>
    </row>
    <row r="672" spans="1:40" ht="15.75" customHeight="1">
      <c r="A672" s="512"/>
      <c r="B672" s="582"/>
      <c r="C672" s="512"/>
      <c r="D672" s="512"/>
      <c r="E672" s="512"/>
      <c r="F672" s="512"/>
      <c r="G672" s="512"/>
      <c r="H672" s="512"/>
      <c r="I672" s="512"/>
      <c r="J672" s="512"/>
      <c r="K672" s="512"/>
      <c r="L672" s="512"/>
      <c r="M672" s="512"/>
      <c r="N672" s="512"/>
      <c r="O672" s="512"/>
      <c r="P672" s="512"/>
      <c r="Q672" s="512"/>
      <c r="R672" s="512"/>
      <c r="S672" s="512"/>
      <c r="T672" s="512"/>
      <c r="U672" s="512"/>
      <c r="V672" s="512"/>
      <c r="W672" s="512"/>
      <c r="X672" s="512"/>
      <c r="Y672" s="512"/>
      <c r="Z672" s="512"/>
      <c r="AA672" s="512"/>
      <c r="AB672" s="512"/>
      <c r="AC672" s="512"/>
      <c r="AD672" s="512"/>
      <c r="AE672" s="512"/>
      <c r="AF672" s="512"/>
      <c r="AG672" s="512"/>
      <c r="AH672" s="512"/>
      <c r="AI672" s="512"/>
      <c r="AJ672" s="512"/>
      <c r="AK672" s="512"/>
      <c r="AL672" s="512"/>
      <c r="AM672" s="512"/>
      <c r="AN672" s="512"/>
    </row>
    <row r="673" spans="1:40" ht="15.75" customHeight="1">
      <c r="A673" s="512"/>
      <c r="B673" s="582"/>
      <c r="C673" s="512"/>
      <c r="D673" s="512"/>
      <c r="E673" s="512"/>
      <c r="F673" s="512"/>
      <c r="G673" s="512"/>
      <c r="H673" s="512"/>
      <c r="I673" s="512"/>
      <c r="J673" s="512"/>
      <c r="K673" s="512"/>
      <c r="L673" s="512"/>
      <c r="M673" s="512"/>
      <c r="N673" s="512"/>
      <c r="O673" s="512"/>
      <c r="P673" s="512"/>
      <c r="Q673" s="512"/>
      <c r="R673" s="512"/>
      <c r="S673" s="512"/>
      <c r="T673" s="512"/>
      <c r="U673" s="512"/>
      <c r="V673" s="512"/>
      <c r="W673" s="512"/>
      <c r="X673" s="512"/>
      <c r="Y673" s="512"/>
      <c r="Z673" s="512"/>
      <c r="AA673" s="512"/>
      <c r="AB673" s="512"/>
      <c r="AC673" s="512"/>
      <c r="AD673" s="512"/>
      <c r="AE673" s="512"/>
      <c r="AF673" s="512"/>
      <c r="AG673" s="512"/>
      <c r="AH673" s="512"/>
      <c r="AI673" s="512"/>
      <c r="AJ673" s="512"/>
      <c r="AK673" s="512"/>
      <c r="AL673" s="512"/>
      <c r="AM673" s="512"/>
      <c r="AN673" s="512"/>
    </row>
    <row r="674" spans="1:40" ht="15.75" customHeight="1">
      <c r="A674" s="512"/>
      <c r="B674" s="582"/>
      <c r="C674" s="512"/>
      <c r="D674" s="512"/>
      <c r="E674" s="512"/>
      <c r="F674" s="512"/>
      <c r="G674" s="512"/>
      <c r="H674" s="512"/>
      <c r="I674" s="512"/>
      <c r="J674" s="512"/>
      <c r="K674" s="512"/>
      <c r="L674" s="512"/>
      <c r="M674" s="512"/>
      <c r="N674" s="512"/>
      <c r="O674" s="512"/>
      <c r="P674" s="512"/>
      <c r="Q674" s="512"/>
      <c r="R674" s="512"/>
      <c r="S674" s="512"/>
      <c r="T674" s="512"/>
      <c r="U674" s="512"/>
      <c r="V674" s="512"/>
      <c r="W674" s="512"/>
      <c r="X674" s="512"/>
      <c r="Y674" s="512"/>
      <c r="Z674" s="512"/>
      <c r="AA674" s="512"/>
      <c r="AB674" s="512"/>
      <c r="AC674" s="512"/>
      <c r="AD674" s="512"/>
      <c r="AE674" s="512"/>
      <c r="AF674" s="512"/>
      <c r="AG674" s="512"/>
      <c r="AH674" s="512"/>
      <c r="AI674" s="512"/>
      <c r="AJ674" s="512"/>
      <c r="AK674" s="512"/>
      <c r="AL674" s="512"/>
      <c r="AM674" s="512"/>
      <c r="AN674" s="512"/>
    </row>
    <row r="675" spans="1:40" ht="15.75" customHeight="1">
      <c r="A675" s="512"/>
      <c r="B675" s="582"/>
      <c r="C675" s="512"/>
      <c r="D675" s="512"/>
      <c r="E675" s="512"/>
      <c r="F675" s="512"/>
      <c r="G675" s="512"/>
      <c r="H675" s="512"/>
      <c r="I675" s="512"/>
      <c r="J675" s="512"/>
      <c r="K675" s="512"/>
      <c r="L675" s="512"/>
      <c r="M675" s="512"/>
      <c r="N675" s="512"/>
      <c r="O675" s="512"/>
      <c r="P675" s="512"/>
      <c r="Q675" s="512"/>
      <c r="R675" s="512"/>
      <c r="S675" s="512"/>
      <c r="T675" s="512"/>
      <c r="U675" s="512"/>
      <c r="V675" s="512"/>
      <c r="W675" s="512"/>
      <c r="X675" s="512"/>
      <c r="Y675" s="512"/>
      <c r="Z675" s="512"/>
      <c r="AA675" s="512"/>
      <c r="AB675" s="512"/>
      <c r="AC675" s="512"/>
      <c r="AD675" s="512"/>
      <c r="AE675" s="512"/>
      <c r="AF675" s="512"/>
      <c r="AG675" s="512"/>
      <c r="AH675" s="512"/>
      <c r="AI675" s="512"/>
      <c r="AJ675" s="512"/>
      <c r="AK675" s="512"/>
      <c r="AL675" s="512"/>
      <c r="AM675" s="512"/>
      <c r="AN675" s="512"/>
    </row>
    <row r="676" spans="1:40" ht="15.75" customHeight="1">
      <c r="A676" s="512"/>
      <c r="B676" s="582"/>
      <c r="C676" s="512"/>
      <c r="D676" s="512"/>
      <c r="E676" s="512"/>
      <c r="F676" s="512"/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/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</row>
    <row r="677" spans="1:40" ht="15.75" customHeight="1">
      <c r="A677" s="512"/>
      <c r="B677" s="582"/>
      <c r="C677" s="512"/>
      <c r="D677" s="512"/>
      <c r="E677" s="512"/>
      <c r="F677" s="512"/>
      <c r="G677" s="512"/>
      <c r="H677" s="512"/>
      <c r="I677" s="512"/>
      <c r="J677" s="512"/>
      <c r="K677" s="512"/>
      <c r="L677" s="512"/>
      <c r="M677" s="512"/>
      <c r="N677" s="512"/>
      <c r="O677" s="512"/>
      <c r="P677" s="512"/>
      <c r="Q677" s="512"/>
      <c r="R677" s="512"/>
      <c r="S677" s="512"/>
      <c r="T677" s="512"/>
      <c r="U677" s="512"/>
      <c r="V677" s="512"/>
      <c r="W677" s="512"/>
      <c r="X677" s="512"/>
      <c r="Y677" s="512"/>
      <c r="Z677" s="512"/>
      <c r="AA677" s="512"/>
      <c r="AB677" s="512"/>
      <c r="AC677" s="512"/>
      <c r="AD677" s="512"/>
      <c r="AE677" s="512"/>
      <c r="AF677" s="512"/>
      <c r="AG677" s="512"/>
      <c r="AH677" s="512"/>
      <c r="AI677" s="512"/>
      <c r="AJ677" s="512"/>
      <c r="AK677" s="512"/>
      <c r="AL677" s="512"/>
      <c r="AM677" s="512"/>
      <c r="AN677" s="512"/>
    </row>
    <row r="678" spans="1:40" ht="15.75" customHeight="1">
      <c r="A678" s="512"/>
      <c r="B678" s="582"/>
      <c r="C678" s="512"/>
      <c r="D678" s="512"/>
      <c r="E678" s="512"/>
      <c r="F678" s="512"/>
      <c r="G678" s="512"/>
      <c r="H678" s="512"/>
      <c r="I678" s="512"/>
      <c r="J678" s="512"/>
      <c r="K678" s="512"/>
      <c r="L678" s="512"/>
      <c r="M678" s="512"/>
      <c r="N678" s="512"/>
      <c r="O678" s="512"/>
      <c r="P678" s="512"/>
      <c r="Q678" s="512"/>
      <c r="R678" s="512"/>
      <c r="S678" s="512"/>
      <c r="T678" s="512"/>
      <c r="U678" s="512"/>
      <c r="V678" s="512"/>
      <c r="W678" s="512"/>
      <c r="X678" s="512"/>
      <c r="Y678" s="512"/>
      <c r="Z678" s="512"/>
      <c r="AA678" s="512"/>
      <c r="AB678" s="512"/>
      <c r="AC678" s="512"/>
      <c r="AD678" s="512"/>
      <c r="AE678" s="512"/>
      <c r="AF678" s="512"/>
      <c r="AG678" s="512"/>
      <c r="AH678" s="512"/>
      <c r="AI678" s="512"/>
      <c r="AJ678" s="512"/>
      <c r="AK678" s="512"/>
      <c r="AL678" s="512"/>
      <c r="AM678" s="512"/>
      <c r="AN678" s="512"/>
    </row>
    <row r="679" spans="1:40" ht="15.75" customHeight="1">
      <c r="A679" s="512"/>
      <c r="B679" s="582"/>
      <c r="C679" s="512"/>
      <c r="D679" s="512"/>
      <c r="E679" s="512"/>
      <c r="F679" s="512"/>
      <c r="G679" s="512"/>
      <c r="H679" s="512"/>
      <c r="I679" s="512"/>
      <c r="J679" s="512"/>
      <c r="K679" s="512"/>
      <c r="L679" s="512"/>
      <c r="M679" s="512"/>
      <c r="N679" s="512"/>
      <c r="O679" s="512"/>
      <c r="P679" s="512"/>
      <c r="Q679" s="512"/>
      <c r="R679" s="512"/>
      <c r="S679" s="512"/>
      <c r="T679" s="512"/>
      <c r="U679" s="512"/>
      <c r="V679" s="512"/>
      <c r="W679" s="512"/>
      <c r="X679" s="512"/>
      <c r="Y679" s="512"/>
      <c r="Z679" s="512"/>
      <c r="AA679" s="512"/>
      <c r="AB679" s="512"/>
      <c r="AC679" s="512"/>
      <c r="AD679" s="512"/>
      <c r="AE679" s="512"/>
      <c r="AF679" s="512"/>
      <c r="AG679" s="512"/>
      <c r="AH679" s="512"/>
      <c r="AI679" s="512"/>
      <c r="AJ679" s="512"/>
      <c r="AK679" s="512"/>
      <c r="AL679" s="512"/>
      <c r="AM679" s="512"/>
      <c r="AN679" s="512"/>
    </row>
    <row r="680" spans="1:40" ht="15.75" customHeight="1">
      <c r="A680" s="512"/>
      <c r="B680" s="582"/>
      <c r="C680" s="512"/>
      <c r="D680" s="512"/>
      <c r="E680" s="512"/>
      <c r="F680" s="512"/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/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</row>
    <row r="681" spans="1:40" ht="15.75" customHeight="1">
      <c r="A681" s="512"/>
      <c r="B681" s="582"/>
      <c r="C681" s="512"/>
      <c r="D681" s="512"/>
      <c r="E681" s="512"/>
      <c r="F681" s="512"/>
      <c r="G681" s="512"/>
      <c r="H681" s="512"/>
      <c r="I681" s="512"/>
      <c r="J681" s="512"/>
      <c r="K681" s="512"/>
      <c r="L681" s="512"/>
      <c r="M681" s="512"/>
      <c r="N681" s="512"/>
      <c r="O681" s="512"/>
      <c r="P681" s="512"/>
      <c r="Q681" s="512"/>
      <c r="R681" s="512"/>
      <c r="S681" s="512"/>
      <c r="T681" s="512"/>
      <c r="U681" s="512"/>
      <c r="V681" s="512"/>
      <c r="W681" s="512"/>
      <c r="X681" s="512"/>
      <c r="Y681" s="512"/>
      <c r="Z681" s="512"/>
      <c r="AA681" s="512"/>
      <c r="AB681" s="512"/>
      <c r="AC681" s="512"/>
      <c r="AD681" s="512"/>
      <c r="AE681" s="512"/>
      <c r="AF681" s="512"/>
      <c r="AG681" s="512"/>
      <c r="AH681" s="512"/>
      <c r="AI681" s="512"/>
      <c r="AJ681" s="512"/>
      <c r="AK681" s="512"/>
      <c r="AL681" s="512"/>
      <c r="AM681" s="512"/>
      <c r="AN681" s="512"/>
    </row>
    <row r="682" spans="1:40" ht="15.75" customHeight="1">
      <c r="A682" s="512"/>
      <c r="B682" s="582"/>
      <c r="C682" s="512"/>
      <c r="D682" s="512"/>
      <c r="E682" s="512"/>
      <c r="F682" s="512"/>
      <c r="G682" s="512"/>
      <c r="H682" s="512"/>
      <c r="I682" s="512"/>
      <c r="J682" s="512"/>
      <c r="K682" s="512"/>
      <c r="L682" s="512"/>
      <c r="M682" s="512"/>
      <c r="N682" s="512"/>
      <c r="O682" s="512"/>
      <c r="P682" s="512"/>
      <c r="Q682" s="512"/>
      <c r="R682" s="512"/>
      <c r="S682" s="512"/>
      <c r="T682" s="512"/>
      <c r="U682" s="512"/>
      <c r="V682" s="512"/>
      <c r="W682" s="512"/>
      <c r="X682" s="512"/>
      <c r="Y682" s="512"/>
      <c r="Z682" s="512"/>
      <c r="AA682" s="512"/>
      <c r="AB682" s="512"/>
      <c r="AC682" s="512"/>
      <c r="AD682" s="512"/>
      <c r="AE682" s="512"/>
      <c r="AF682" s="512"/>
      <c r="AG682" s="512"/>
      <c r="AH682" s="512"/>
      <c r="AI682" s="512"/>
      <c r="AJ682" s="512"/>
      <c r="AK682" s="512"/>
      <c r="AL682" s="512"/>
      <c r="AM682" s="512"/>
      <c r="AN682" s="512"/>
    </row>
    <row r="683" spans="1:40" ht="15.75" customHeight="1">
      <c r="A683" s="512"/>
      <c r="B683" s="582"/>
      <c r="C683" s="512"/>
      <c r="D683" s="512"/>
      <c r="E683" s="512"/>
      <c r="F683" s="512"/>
      <c r="G683" s="512"/>
      <c r="H683" s="512"/>
      <c r="I683" s="512"/>
      <c r="J683" s="512"/>
      <c r="K683" s="512"/>
      <c r="L683" s="512"/>
      <c r="M683" s="512"/>
      <c r="N683" s="512"/>
      <c r="O683" s="512"/>
      <c r="P683" s="512"/>
      <c r="Q683" s="512"/>
      <c r="R683" s="512"/>
      <c r="S683" s="512"/>
      <c r="T683" s="512"/>
      <c r="U683" s="512"/>
      <c r="V683" s="512"/>
      <c r="W683" s="512"/>
      <c r="X683" s="512"/>
      <c r="Y683" s="512"/>
      <c r="Z683" s="512"/>
      <c r="AA683" s="512"/>
      <c r="AB683" s="512"/>
      <c r="AC683" s="512"/>
      <c r="AD683" s="512"/>
      <c r="AE683" s="512"/>
      <c r="AF683" s="512"/>
      <c r="AG683" s="512"/>
      <c r="AH683" s="512"/>
      <c r="AI683" s="512"/>
      <c r="AJ683" s="512"/>
      <c r="AK683" s="512"/>
      <c r="AL683" s="512"/>
      <c r="AM683" s="512"/>
      <c r="AN683" s="512"/>
    </row>
    <row r="684" spans="1:40" ht="15.75" customHeight="1">
      <c r="A684" s="512"/>
      <c r="B684" s="582"/>
      <c r="C684" s="512"/>
      <c r="D684" s="512"/>
      <c r="E684" s="512"/>
      <c r="F684" s="512"/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/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</row>
    <row r="685" spans="1:40" ht="15.75" customHeight="1">
      <c r="A685" s="512"/>
      <c r="B685" s="582"/>
      <c r="C685" s="512"/>
      <c r="D685" s="512"/>
      <c r="E685" s="512"/>
      <c r="F685" s="512"/>
      <c r="G685" s="512"/>
      <c r="H685" s="512"/>
      <c r="I685" s="512"/>
      <c r="J685" s="512"/>
      <c r="K685" s="512"/>
      <c r="L685" s="512"/>
      <c r="M685" s="512"/>
      <c r="N685" s="512"/>
      <c r="O685" s="512"/>
      <c r="P685" s="512"/>
      <c r="Q685" s="512"/>
      <c r="R685" s="512"/>
      <c r="S685" s="512"/>
      <c r="T685" s="512"/>
      <c r="U685" s="512"/>
      <c r="V685" s="512"/>
      <c r="W685" s="512"/>
      <c r="X685" s="512"/>
      <c r="Y685" s="512"/>
      <c r="Z685" s="512"/>
      <c r="AA685" s="512"/>
      <c r="AB685" s="512"/>
      <c r="AC685" s="512"/>
      <c r="AD685" s="512"/>
      <c r="AE685" s="512"/>
      <c r="AF685" s="512"/>
      <c r="AG685" s="512"/>
      <c r="AH685" s="512"/>
      <c r="AI685" s="512"/>
      <c r="AJ685" s="512"/>
      <c r="AK685" s="512"/>
      <c r="AL685" s="512"/>
      <c r="AM685" s="512"/>
      <c r="AN685" s="512"/>
    </row>
    <row r="686" spans="1:40" ht="15.75" customHeight="1">
      <c r="A686" s="512"/>
      <c r="B686" s="582"/>
      <c r="C686" s="512"/>
      <c r="D686" s="512"/>
      <c r="E686" s="512"/>
      <c r="F686" s="512"/>
      <c r="G686" s="512"/>
      <c r="H686" s="512"/>
      <c r="I686" s="512"/>
      <c r="J686" s="512"/>
      <c r="K686" s="512"/>
      <c r="L686" s="512"/>
      <c r="M686" s="512"/>
      <c r="N686" s="512"/>
      <c r="O686" s="512"/>
      <c r="P686" s="512"/>
      <c r="Q686" s="512"/>
      <c r="R686" s="512"/>
      <c r="S686" s="512"/>
      <c r="T686" s="512"/>
      <c r="U686" s="512"/>
      <c r="V686" s="512"/>
      <c r="W686" s="512"/>
      <c r="X686" s="512"/>
      <c r="Y686" s="512"/>
      <c r="Z686" s="512"/>
      <c r="AA686" s="512"/>
      <c r="AB686" s="512"/>
      <c r="AC686" s="512"/>
      <c r="AD686" s="512"/>
      <c r="AE686" s="512"/>
      <c r="AF686" s="512"/>
      <c r="AG686" s="512"/>
      <c r="AH686" s="512"/>
      <c r="AI686" s="512"/>
      <c r="AJ686" s="512"/>
      <c r="AK686" s="512"/>
      <c r="AL686" s="512"/>
      <c r="AM686" s="512"/>
      <c r="AN686" s="512"/>
    </row>
    <row r="687" spans="1:40" ht="15.75" customHeight="1">
      <c r="A687" s="512"/>
      <c r="B687" s="582"/>
      <c r="C687" s="512"/>
      <c r="D687" s="512"/>
      <c r="E687" s="512"/>
      <c r="F687" s="512"/>
      <c r="G687" s="512"/>
      <c r="H687" s="512"/>
      <c r="I687" s="512"/>
      <c r="J687" s="512"/>
      <c r="K687" s="512"/>
      <c r="L687" s="512"/>
      <c r="M687" s="512"/>
      <c r="N687" s="512"/>
      <c r="O687" s="512"/>
      <c r="P687" s="512"/>
      <c r="Q687" s="512"/>
      <c r="R687" s="512"/>
      <c r="S687" s="512"/>
      <c r="T687" s="512"/>
      <c r="U687" s="512"/>
      <c r="V687" s="512"/>
      <c r="W687" s="512"/>
      <c r="X687" s="512"/>
      <c r="Y687" s="512"/>
      <c r="Z687" s="512"/>
      <c r="AA687" s="512"/>
      <c r="AB687" s="512"/>
      <c r="AC687" s="512"/>
      <c r="AD687" s="512"/>
      <c r="AE687" s="512"/>
      <c r="AF687" s="512"/>
      <c r="AG687" s="512"/>
      <c r="AH687" s="512"/>
      <c r="AI687" s="512"/>
      <c r="AJ687" s="512"/>
      <c r="AK687" s="512"/>
      <c r="AL687" s="512"/>
      <c r="AM687" s="512"/>
      <c r="AN687" s="512"/>
    </row>
    <row r="688" spans="1:40" ht="15.75" customHeight="1">
      <c r="A688" s="512"/>
      <c r="B688" s="582"/>
      <c r="C688" s="512"/>
      <c r="D688" s="512"/>
      <c r="E688" s="512"/>
      <c r="F688" s="512"/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/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</row>
    <row r="689" spans="1:40" ht="15.75" customHeight="1">
      <c r="A689" s="512"/>
      <c r="B689" s="582"/>
      <c r="C689" s="512"/>
      <c r="D689" s="512"/>
      <c r="E689" s="512"/>
      <c r="F689" s="512"/>
      <c r="G689" s="512"/>
      <c r="H689" s="512"/>
      <c r="I689" s="512"/>
      <c r="J689" s="512"/>
      <c r="K689" s="512"/>
      <c r="L689" s="512"/>
      <c r="M689" s="512"/>
      <c r="N689" s="512"/>
      <c r="O689" s="512"/>
      <c r="P689" s="512"/>
      <c r="Q689" s="512"/>
      <c r="R689" s="512"/>
      <c r="S689" s="512"/>
      <c r="T689" s="512"/>
      <c r="U689" s="512"/>
      <c r="V689" s="512"/>
      <c r="W689" s="512"/>
      <c r="X689" s="512"/>
      <c r="Y689" s="512"/>
      <c r="Z689" s="512"/>
      <c r="AA689" s="512"/>
      <c r="AB689" s="512"/>
      <c r="AC689" s="512"/>
      <c r="AD689" s="512"/>
      <c r="AE689" s="512"/>
      <c r="AF689" s="512"/>
      <c r="AG689" s="512"/>
      <c r="AH689" s="512"/>
      <c r="AI689" s="512"/>
      <c r="AJ689" s="512"/>
      <c r="AK689" s="512"/>
      <c r="AL689" s="512"/>
      <c r="AM689" s="512"/>
      <c r="AN689" s="512"/>
    </row>
    <row r="690" spans="1:40" ht="15.75" customHeight="1">
      <c r="A690" s="512"/>
      <c r="B690" s="582"/>
      <c r="C690" s="512"/>
      <c r="D690" s="512"/>
      <c r="E690" s="512"/>
      <c r="F690" s="512"/>
      <c r="G690" s="512"/>
      <c r="H690" s="512"/>
      <c r="I690" s="512"/>
      <c r="J690" s="512"/>
      <c r="K690" s="512"/>
      <c r="L690" s="512"/>
      <c r="M690" s="512"/>
      <c r="N690" s="512"/>
      <c r="O690" s="512"/>
      <c r="P690" s="512"/>
      <c r="Q690" s="512"/>
      <c r="R690" s="512"/>
      <c r="S690" s="512"/>
      <c r="T690" s="512"/>
      <c r="U690" s="512"/>
      <c r="V690" s="512"/>
      <c r="W690" s="512"/>
      <c r="X690" s="512"/>
      <c r="Y690" s="512"/>
      <c r="Z690" s="512"/>
      <c r="AA690" s="512"/>
      <c r="AB690" s="512"/>
      <c r="AC690" s="512"/>
      <c r="AD690" s="512"/>
      <c r="AE690" s="512"/>
      <c r="AF690" s="512"/>
      <c r="AG690" s="512"/>
      <c r="AH690" s="512"/>
      <c r="AI690" s="512"/>
      <c r="AJ690" s="512"/>
      <c r="AK690" s="512"/>
      <c r="AL690" s="512"/>
      <c r="AM690" s="512"/>
      <c r="AN690" s="512"/>
    </row>
    <row r="691" spans="1:40" ht="15.75" customHeight="1">
      <c r="A691" s="512"/>
      <c r="B691" s="582"/>
      <c r="C691" s="512"/>
      <c r="D691" s="512"/>
      <c r="E691" s="512"/>
      <c r="F691" s="512"/>
      <c r="G691" s="512"/>
      <c r="H691" s="512"/>
      <c r="I691" s="512"/>
      <c r="J691" s="512"/>
      <c r="K691" s="512"/>
      <c r="L691" s="512"/>
      <c r="M691" s="512"/>
      <c r="N691" s="512"/>
      <c r="O691" s="512"/>
      <c r="P691" s="512"/>
      <c r="Q691" s="512"/>
      <c r="R691" s="512"/>
      <c r="S691" s="512"/>
      <c r="T691" s="512"/>
      <c r="U691" s="512"/>
      <c r="V691" s="512"/>
      <c r="W691" s="512"/>
      <c r="X691" s="512"/>
      <c r="Y691" s="512"/>
      <c r="Z691" s="512"/>
      <c r="AA691" s="512"/>
      <c r="AB691" s="512"/>
      <c r="AC691" s="512"/>
      <c r="AD691" s="512"/>
      <c r="AE691" s="512"/>
      <c r="AF691" s="512"/>
      <c r="AG691" s="512"/>
      <c r="AH691" s="512"/>
      <c r="AI691" s="512"/>
      <c r="AJ691" s="512"/>
      <c r="AK691" s="512"/>
      <c r="AL691" s="512"/>
      <c r="AM691" s="512"/>
      <c r="AN691" s="512"/>
    </row>
    <row r="692" spans="1:40" ht="15.75" customHeight="1">
      <c r="A692" s="512"/>
      <c r="B692" s="582"/>
      <c r="C692" s="512"/>
      <c r="D692" s="512"/>
      <c r="E692" s="512"/>
      <c r="F692" s="512"/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/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</row>
    <row r="693" spans="1:40" ht="15.75" customHeight="1">
      <c r="A693" s="512"/>
      <c r="B693" s="582"/>
      <c r="C693" s="512"/>
      <c r="D693" s="512"/>
      <c r="E693" s="512"/>
      <c r="F693" s="512"/>
      <c r="G693" s="512"/>
      <c r="H693" s="512"/>
      <c r="I693" s="512"/>
      <c r="J693" s="512"/>
      <c r="K693" s="512"/>
      <c r="L693" s="512"/>
      <c r="M693" s="512"/>
      <c r="N693" s="512"/>
      <c r="O693" s="512"/>
      <c r="P693" s="512"/>
      <c r="Q693" s="512"/>
      <c r="R693" s="512"/>
      <c r="S693" s="512"/>
      <c r="T693" s="512"/>
      <c r="U693" s="512"/>
      <c r="V693" s="512"/>
      <c r="W693" s="512"/>
      <c r="X693" s="512"/>
      <c r="Y693" s="512"/>
      <c r="Z693" s="512"/>
      <c r="AA693" s="512"/>
      <c r="AB693" s="512"/>
      <c r="AC693" s="512"/>
      <c r="AD693" s="512"/>
      <c r="AE693" s="512"/>
      <c r="AF693" s="512"/>
      <c r="AG693" s="512"/>
      <c r="AH693" s="512"/>
      <c r="AI693" s="512"/>
      <c r="AJ693" s="512"/>
      <c r="AK693" s="512"/>
      <c r="AL693" s="512"/>
      <c r="AM693" s="512"/>
      <c r="AN693" s="512"/>
    </row>
    <row r="694" spans="1:40" ht="15.75" customHeight="1">
      <c r="A694" s="512"/>
      <c r="B694" s="582"/>
      <c r="C694" s="512"/>
      <c r="D694" s="512"/>
      <c r="E694" s="512"/>
      <c r="F694" s="512"/>
      <c r="G694" s="512"/>
      <c r="H694" s="512"/>
      <c r="I694" s="512"/>
      <c r="J694" s="512"/>
      <c r="K694" s="512"/>
      <c r="L694" s="512"/>
      <c r="M694" s="512"/>
      <c r="N694" s="512"/>
      <c r="O694" s="512"/>
      <c r="P694" s="512"/>
      <c r="Q694" s="512"/>
      <c r="R694" s="512"/>
      <c r="S694" s="512"/>
      <c r="T694" s="512"/>
      <c r="U694" s="512"/>
      <c r="V694" s="512"/>
      <c r="W694" s="512"/>
      <c r="X694" s="512"/>
      <c r="Y694" s="512"/>
      <c r="Z694" s="512"/>
      <c r="AA694" s="512"/>
      <c r="AB694" s="512"/>
      <c r="AC694" s="512"/>
      <c r="AD694" s="512"/>
      <c r="AE694" s="512"/>
      <c r="AF694" s="512"/>
      <c r="AG694" s="512"/>
      <c r="AH694" s="512"/>
      <c r="AI694" s="512"/>
      <c r="AJ694" s="512"/>
      <c r="AK694" s="512"/>
      <c r="AL694" s="512"/>
      <c r="AM694" s="512"/>
      <c r="AN694" s="512"/>
    </row>
    <row r="695" spans="1:40" ht="15.75" customHeight="1">
      <c r="A695" s="512"/>
      <c r="B695" s="582"/>
      <c r="C695" s="512"/>
      <c r="D695" s="512"/>
      <c r="E695" s="512"/>
      <c r="F695" s="512"/>
      <c r="G695" s="512"/>
      <c r="H695" s="512"/>
      <c r="I695" s="512"/>
      <c r="J695" s="512"/>
      <c r="K695" s="512"/>
      <c r="L695" s="512"/>
      <c r="M695" s="512"/>
      <c r="N695" s="512"/>
      <c r="O695" s="512"/>
      <c r="P695" s="512"/>
      <c r="Q695" s="512"/>
      <c r="R695" s="512"/>
      <c r="S695" s="512"/>
      <c r="T695" s="512"/>
      <c r="U695" s="512"/>
      <c r="V695" s="512"/>
      <c r="W695" s="512"/>
      <c r="X695" s="512"/>
      <c r="Y695" s="512"/>
      <c r="Z695" s="512"/>
      <c r="AA695" s="512"/>
      <c r="AB695" s="512"/>
      <c r="AC695" s="512"/>
      <c r="AD695" s="512"/>
      <c r="AE695" s="512"/>
      <c r="AF695" s="512"/>
      <c r="AG695" s="512"/>
      <c r="AH695" s="512"/>
      <c r="AI695" s="512"/>
      <c r="AJ695" s="512"/>
      <c r="AK695" s="512"/>
      <c r="AL695" s="512"/>
      <c r="AM695" s="512"/>
      <c r="AN695" s="512"/>
    </row>
    <row r="696" spans="1:40" ht="15.75" customHeight="1">
      <c r="A696" s="512"/>
      <c r="B696" s="582"/>
      <c r="C696" s="512"/>
      <c r="D696" s="512"/>
      <c r="E696" s="512"/>
      <c r="F696" s="512"/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/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</row>
    <row r="697" spans="1:40" ht="15.75" customHeight="1">
      <c r="A697" s="512"/>
      <c r="B697" s="582"/>
      <c r="C697" s="512"/>
      <c r="D697" s="512"/>
      <c r="E697" s="512"/>
      <c r="F697" s="512"/>
      <c r="G697" s="512"/>
      <c r="H697" s="512"/>
      <c r="I697" s="512"/>
      <c r="J697" s="512"/>
      <c r="K697" s="512"/>
      <c r="L697" s="512"/>
      <c r="M697" s="512"/>
      <c r="N697" s="512"/>
      <c r="O697" s="512"/>
      <c r="P697" s="512"/>
      <c r="Q697" s="512"/>
      <c r="R697" s="512"/>
      <c r="S697" s="512"/>
      <c r="T697" s="512"/>
      <c r="U697" s="512"/>
      <c r="V697" s="512"/>
      <c r="W697" s="512"/>
      <c r="X697" s="512"/>
      <c r="Y697" s="512"/>
      <c r="Z697" s="512"/>
      <c r="AA697" s="512"/>
      <c r="AB697" s="512"/>
      <c r="AC697" s="512"/>
      <c r="AD697" s="512"/>
      <c r="AE697" s="512"/>
      <c r="AF697" s="512"/>
      <c r="AG697" s="512"/>
      <c r="AH697" s="512"/>
      <c r="AI697" s="512"/>
      <c r="AJ697" s="512"/>
      <c r="AK697" s="512"/>
      <c r="AL697" s="512"/>
      <c r="AM697" s="512"/>
      <c r="AN697" s="512"/>
    </row>
    <row r="698" spans="1:40" ht="15.75" customHeight="1">
      <c r="A698" s="512"/>
      <c r="B698" s="582"/>
      <c r="C698" s="512"/>
      <c r="D698" s="512"/>
      <c r="E698" s="512"/>
      <c r="F698" s="512"/>
      <c r="G698" s="512"/>
      <c r="H698" s="512"/>
      <c r="I698" s="512"/>
      <c r="J698" s="512"/>
      <c r="K698" s="512"/>
      <c r="L698" s="512"/>
      <c r="M698" s="512"/>
      <c r="N698" s="512"/>
      <c r="O698" s="512"/>
      <c r="P698" s="512"/>
      <c r="Q698" s="512"/>
      <c r="R698" s="512"/>
      <c r="S698" s="512"/>
      <c r="T698" s="512"/>
      <c r="U698" s="512"/>
      <c r="V698" s="512"/>
      <c r="W698" s="512"/>
      <c r="X698" s="512"/>
      <c r="Y698" s="512"/>
      <c r="Z698" s="512"/>
      <c r="AA698" s="512"/>
      <c r="AB698" s="512"/>
      <c r="AC698" s="512"/>
      <c r="AD698" s="512"/>
      <c r="AE698" s="512"/>
      <c r="AF698" s="512"/>
      <c r="AG698" s="512"/>
      <c r="AH698" s="512"/>
      <c r="AI698" s="512"/>
      <c r="AJ698" s="512"/>
      <c r="AK698" s="512"/>
      <c r="AL698" s="512"/>
      <c r="AM698" s="512"/>
      <c r="AN698" s="512"/>
    </row>
    <row r="699" spans="1:40" ht="15.75" customHeight="1">
      <c r="A699" s="512"/>
      <c r="B699" s="582"/>
      <c r="C699" s="512"/>
      <c r="D699" s="512"/>
      <c r="E699" s="512"/>
      <c r="F699" s="512"/>
      <c r="G699" s="512"/>
      <c r="H699" s="512"/>
      <c r="I699" s="512"/>
      <c r="J699" s="512"/>
      <c r="K699" s="512"/>
      <c r="L699" s="512"/>
      <c r="M699" s="512"/>
      <c r="N699" s="512"/>
      <c r="O699" s="512"/>
      <c r="P699" s="512"/>
      <c r="Q699" s="512"/>
      <c r="R699" s="512"/>
      <c r="S699" s="512"/>
      <c r="T699" s="512"/>
      <c r="U699" s="512"/>
      <c r="V699" s="512"/>
      <c r="W699" s="512"/>
      <c r="X699" s="512"/>
      <c r="Y699" s="512"/>
      <c r="Z699" s="512"/>
      <c r="AA699" s="512"/>
      <c r="AB699" s="512"/>
      <c r="AC699" s="512"/>
      <c r="AD699" s="512"/>
      <c r="AE699" s="512"/>
      <c r="AF699" s="512"/>
      <c r="AG699" s="512"/>
      <c r="AH699" s="512"/>
      <c r="AI699" s="512"/>
      <c r="AJ699" s="512"/>
      <c r="AK699" s="512"/>
      <c r="AL699" s="512"/>
      <c r="AM699" s="512"/>
      <c r="AN699" s="512"/>
    </row>
    <row r="700" spans="1:40" ht="15.75" customHeight="1">
      <c r="A700" s="512"/>
      <c r="B700" s="582"/>
      <c r="C700" s="512"/>
      <c r="D700" s="512"/>
      <c r="E700" s="512"/>
      <c r="F700" s="512"/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/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</row>
    <row r="701" spans="1:40" ht="15.75" customHeight="1">
      <c r="A701" s="512"/>
      <c r="B701" s="582"/>
      <c r="C701" s="512"/>
      <c r="D701" s="512"/>
      <c r="E701" s="512"/>
      <c r="F701" s="512"/>
      <c r="G701" s="512"/>
      <c r="H701" s="512"/>
      <c r="I701" s="512"/>
      <c r="J701" s="512"/>
      <c r="K701" s="512"/>
      <c r="L701" s="512"/>
      <c r="M701" s="512"/>
      <c r="N701" s="512"/>
      <c r="O701" s="512"/>
      <c r="P701" s="512"/>
      <c r="Q701" s="512"/>
      <c r="R701" s="512"/>
      <c r="S701" s="512"/>
      <c r="T701" s="512"/>
      <c r="U701" s="512"/>
      <c r="V701" s="512"/>
      <c r="W701" s="512"/>
      <c r="X701" s="512"/>
      <c r="Y701" s="512"/>
      <c r="Z701" s="512"/>
      <c r="AA701" s="512"/>
      <c r="AB701" s="512"/>
      <c r="AC701" s="512"/>
      <c r="AD701" s="512"/>
      <c r="AE701" s="512"/>
      <c r="AF701" s="512"/>
      <c r="AG701" s="512"/>
      <c r="AH701" s="512"/>
      <c r="AI701" s="512"/>
      <c r="AJ701" s="512"/>
      <c r="AK701" s="512"/>
      <c r="AL701" s="512"/>
      <c r="AM701" s="512"/>
      <c r="AN701" s="512"/>
    </row>
    <row r="702" spans="1:40" ht="15.75" customHeight="1">
      <c r="A702" s="512"/>
      <c r="B702" s="582"/>
      <c r="C702" s="512"/>
      <c r="D702" s="512"/>
      <c r="E702" s="512"/>
      <c r="F702" s="512"/>
      <c r="G702" s="512"/>
      <c r="H702" s="512"/>
      <c r="I702" s="512"/>
      <c r="J702" s="512"/>
      <c r="K702" s="512"/>
      <c r="L702" s="512"/>
      <c r="M702" s="512"/>
      <c r="N702" s="512"/>
      <c r="O702" s="512"/>
      <c r="P702" s="512"/>
      <c r="Q702" s="512"/>
      <c r="R702" s="512"/>
      <c r="S702" s="512"/>
      <c r="T702" s="512"/>
      <c r="U702" s="512"/>
      <c r="V702" s="512"/>
      <c r="W702" s="512"/>
      <c r="X702" s="512"/>
      <c r="Y702" s="512"/>
      <c r="Z702" s="512"/>
      <c r="AA702" s="512"/>
      <c r="AB702" s="512"/>
      <c r="AC702" s="512"/>
      <c r="AD702" s="512"/>
      <c r="AE702" s="512"/>
      <c r="AF702" s="512"/>
      <c r="AG702" s="512"/>
      <c r="AH702" s="512"/>
      <c r="AI702" s="512"/>
      <c r="AJ702" s="512"/>
      <c r="AK702" s="512"/>
      <c r="AL702" s="512"/>
      <c r="AM702" s="512"/>
      <c r="AN702" s="512"/>
    </row>
    <row r="703" spans="1:40" ht="15.75" customHeight="1">
      <c r="A703" s="512"/>
      <c r="B703" s="582"/>
      <c r="C703" s="512"/>
      <c r="D703" s="512"/>
      <c r="E703" s="512"/>
      <c r="F703" s="512"/>
      <c r="G703" s="512"/>
      <c r="H703" s="512"/>
      <c r="I703" s="512"/>
      <c r="J703" s="512"/>
      <c r="K703" s="512"/>
      <c r="L703" s="512"/>
      <c r="M703" s="512"/>
      <c r="N703" s="512"/>
      <c r="O703" s="512"/>
      <c r="P703" s="512"/>
      <c r="Q703" s="512"/>
      <c r="R703" s="512"/>
      <c r="S703" s="512"/>
      <c r="T703" s="512"/>
      <c r="U703" s="512"/>
      <c r="V703" s="512"/>
      <c r="W703" s="512"/>
      <c r="X703" s="512"/>
      <c r="Y703" s="512"/>
      <c r="Z703" s="512"/>
      <c r="AA703" s="512"/>
      <c r="AB703" s="512"/>
      <c r="AC703" s="512"/>
      <c r="AD703" s="512"/>
      <c r="AE703" s="512"/>
      <c r="AF703" s="512"/>
      <c r="AG703" s="512"/>
      <c r="AH703" s="512"/>
      <c r="AI703" s="512"/>
      <c r="AJ703" s="512"/>
      <c r="AK703" s="512"/>
      <c r="AL703" s="512"/>
      <c r="AM703" s="512"/>
      <c r="AN703" s="512"/>
    </row>
    <row r="704" spans="1:40" ht="15.75" customHeight="1">
      <c r="A704" s="512"/>
      <c r="B704" s="582"/>
      <c r="C704" s="512"/>
      <c r="D704" s="512"/>
      <c r="E704" s="512"/>
      <c r="F704" s="512"/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/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</row>
    <row r="705" spans="1:40" ht="15.75" customHeight="1">
      <c r="A705" s="512"/>
      <c r="B705" s="582"/>
      <c r="C705" s="512"/>
      <c r="D705" s="512"/>
      <c r="E705" s="512"/>
      <c r="F705" s="512"/>
      <c r="G705" s="512"/>
      <c r="H705" s="512"/>
      <c r="I705" s="512"/>
      <c r="J705" s="512"/>
      <c r="K705" s="512"/>
      <c r="L705" s="512"/>
      <c r="M705" s="512"/>
      <c r="N705" s="512"/>
      <c r="O705" s="512"/>
      <c r="P705" s="512"/>
      <c r="Q705" s="512"/>
      <c r="R705" s="512"/>
      <c r="S705" s="512"/>
      <c r="T705" s="512"/>
      <c r="U705" s="512"/>
      <c r="V705" s="512"/>
      <c r="W705" s="512"/>
      <c r="X705" s="512"/>
      <c r="Y705" s="512"/>
      <c r="Z705" s="512"/>
      <c r="AA705" s="512"/>
      <c r="AB705" s="512"/>
      <c r="AC705" s="512"/>
      <c r="AD705" s="512"/>
      <c r="AE705" s="512"/>
      <c r="AF705" s="512"/>
      <c r="AG705" s="512"/>
      <c r="AH705" s="512"/>
      <c r="AI705" s="512"/>
      <c r="AJ705" s="512"/>
      <c r="AK705" s="512"/>
      <c r="AL705" s="512"/>
      <c r="AM705" s="512"/>
      <c r="AN705" s="512"/>
    </row>
    <row r="706" spans="1:40" ht="15.75" customHeight="1">
      <c r="A706" s="512"/>
      <c r="B706" s="582"/>
      <c r="C706" s="512"/>
      <c r="D706" s="512"/>
      <c r="E706" s="512"/>
      <c r="F706" s="512"/>
      <c r="G706" s="512"/>
      <c r="H706" s="512"/>
      <c r="I706" s="512"/>
      <c r="J706" s="512"/>
      <c r="K706" s="512"/>
      <c r="L706" s="512"/>
      <c r="M706" s="512"/>
      <c r="N706" s="512"/>
      <c r="O706" s="512"/>
      <c r="P706" s="512"/>
      <c r="Q706" s="512"/>
      <c r="R706" s="512"/>
      <c r="S706" s="512"/>
      <c r="T706" s="512"/>
      <c r="U706" s="512"/>
      <c r="V706" s="512"/>
      <c r="W706" s="512"/>
      <c r="X706" s="512"/>
      <c r="Y706" s="512"/>
      <c r="Z706" s="512"/>
      <c r="AA706" s="512"/>
      <c r="AB706" s="512"/>
      <c r="AC706" s="512"/>
      <c r="AD706" s="512"/>
      <c r="AE706" s="512"/>
      <c r="AF706" s="512"/>
      <c r="AG706" s="512"/>
      <c r="AH706" s="512"/>
      <c r="AI706" s="512"/>
      <c r="AJ706" s="512"/>
      <c r="AK706" s="512"/>
      <c r="AL706" s="512"/>
      <c r="AM706" s="512"/>
      <c r="AN706" s="512"/>
    </row>
    <row r="707" spans="1:40" ht="15.75" customHeight="1">
      <c r="A707" s="512"/>
      <c r="B707" s="582"/>
      <c r="C707" s="512"/>
      <c r="D707" s="512"/>
      <c r="E707" s="512"/>
      <c r="F707" s="512"/>
      <c r="G707" s="512"/>
      <c r="H707" s="512"/>
      <c r="I707" s="512"/>
      <c r="J707" s="512"/>
      <c r="K707" s="512"/>
      <c r="L707" s="512"/>
      <c r="M707" s="512"/>
      <c r="N707" s="512"/>
      <c r="O707" s="512"/>
      <c r="P707" s="512"/>
      <c r="Q707" s="512"/>
      <c r="R707" s="512"/>
      <c r="S707" s="512"/>
      <c r="T707" s="512"/>
      <c r="U707" s="512"/>
      <c r="V707" s="512"/>
      <c r="W707" s="512"/>
      <c r="X707" s="512"/>
      <c r="Y707" s="512"/>
      <c r="Z707" s="512"/>
      <c r="AA707" s="512"/>
      <c r="AB707" s="512"/>
      <c r="AC707" s="512"/>
      <c r="AD707" s="512"/>
      <c r="AE707" s="512"/>
      <c r="AF707" s="512"/>
      <c r="AG707" s="512"/>
      <c r="AH707" s="512"/>
      <c r="AI707" s="512"/>
      <c r="AJ707" s="512"/>
      <c r="AK707" s="512"/>
      <c r="AL707" s="512"/>
      <c r="AM707" s="512"/>
      <c r="AN707" s="512"/>
    </row>
    <row r="708" spans="1:40" ht="15.75" customHeight="1">
      <c r="A708" s="512"/>
      <c r="B708" s="582"/>
      <c r="C708" s="512"/>
      <c r="D708" s="512"/>
      <c r="E708" s="512"/>
      <c r="F708" s="512"/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/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</row>
    <row r="709" spans="1:40" ht="15.75" customHeight="1">
      <c r="A709" s="512"/>
      <c r="B709" s="582"/>
      <c r="C709" s="512"/>
      <c r="D709" s="512"/>
      <c r="E709" s="512"/>
      <c r="F709" s="512"/>
      <c r="G709" s="512"/>
      <c r="H709" s="512"/>
      <c r="I709" s="512"/>
      <c r="J709" s="512"/>
      <c r="K709" s="512"/>
      <c r="L709" s="512"/>
      <c r="M709" s="512"/>
      <c r="N709" s="512"/>
      <c r="O709" s="512"/>
      <c r="P709" s="512"/>
      <c r="Q709" s="512"/>
      <c r="R709" s="512"/>
      <c r="S709" s="512"/>
      <c r="T709" s="512"/>
      <c r="U709" s="512"/>
      <c r="V709" s="512"/>
      <c r="W709" s="512"/>
      <c r="X709" s="512"/>
      <c r="Y709" s="512"/>
      <c r="Z709" s="512"/>
      <c r="AA709" s="512"/>
      <c r="AB709" s="512"/>
      <c r="AC709" s="512"/>
      <c r="AD709" s="512"/>
      <c r="AE709" s="512"/>
      <c r="AF709" s="512"/>
      <c r="AG709" s="512"/>
      <c r="AH709" s="512"/>
      <c r="AI709" s="512"/>
      <c r="AJ709" s="512"/>
      <c r="AK709" s="512"/>
      <c r="AL709" s="512"/>
      <c r="AM709" s="512"/>
      <c r="AN709" s="512"/>
    </row>
    <row r="710" spans="1:40" ht="15.75" customHeight="1">
      <c r="A710" s="512"/>
      <c r="B710" s="582"/>
      <c r="C710" s="512"/>
      <c r="D710" s="512"/>
      <c r="E710" s="512"/>
      <c r="F710" s="512"/>
      <c r="G710" s="512"/>
      <c r="H710" s="512"/>
      <c r="I710" s="512"/>
      <c r="J710" s="512"/>
      <c r="K710" s="512"/>
      <c r="L710" s="512"/>
      <c r="M710" s="512"/>
      <c r="N710" s="512"/>
      <c r="O710" s="512"/>
      <c r="P710" s="512"/>
      <c r="Q710" s="512"/>
      <c r="R710" s="512"/>
      <c r="S710" s="512"/>
      <c r="T710" s="512"/>
      <c r="U710" s="512"/>
      <c r="V710" s="512"/>
      <c r="W710" s="512"/>
      <c r="X710" s="512"/>
      <c r="Y710" s="512"/>
      <c r="Z710" s="512"/>
      <c r="AA710" s="512"/>
      <c r="AB710" s="512"/>
      <c r="AC710" s="512"/>
      <c r="AD710" s="512"/>
      <c r="AE710" s="512"/>
      <c r="AF710" s="512"/>
      <c r="AG710" s="512"/>
      <c r="AH710" s="512"/>
      <c r="AI710" s="512"/>
      <c r="AJ710" s="512"/>
      <c r="AK710" s="512"/>
      <c r="AL710" s="512"/>
      <c r="AM710" s="512"/>
      <c r="AN710" s="512"/>
    </row>
    <row r="711" spans="1:40" ht="15.75" customHeight="1">
      <c r="A711" s="512"/>
      <c r="B711" s="582"/>
      <c r="C711" s="512"/>
      <c r="D711" s="512"/>
      <c r="E711" s="512"/>
      <c r="F711" s="512"/>
      <c r="G711" s="512"/>
      <c r="H711" s="512"/>
      <c r="I711" s="512"/>
      <c r="J711" s="512"/>
      <c r="K711" s="512"/>
      <c r="L711" s="512"/>
      <c r="M711" s="512"/>
      <c r="N711" s="512"/>
      <c r="O711" s="512"/>
      <c r="P711" s="512"/>
      <c r="Q711" s="512"/>
      <c r="R711" s="512"/>
      <c r="S711" s="512"/>
      <c r="T711" s="512"/>
      <c r="U711" s="512"/>
      <c r="V711" s="512"/>
      <c r="W711" s="512"/>
      <c r="X711" s="512"/>
      <c r="Y711" s="512"/>
      <c r="Z711" s="512"/>
      <c r="AA711" s="512"/>
      <c r="AB711" s="512"/>
      <c r="AC711" s="512"/>
      <c r="AD711" s="512"/>
      <c r="AE711" s="512"/>
      <c r="AF711" s="512"/>
      <c r="AG711" s="512"/>
      <c r="AH711" s="512"/>
      <c r="AI711" s="512"/>
      <c r="AJ711" s="512"/>
      <c r="AK711" s="512"/>
      <c r="AL711" s="512"/>
      <c r="AM711" s="512"/>
      <c r="AN711" s="512"/>
    </row>
    <row r="712" spans="1:40" ht="15.75" customHeight="1">
      <c r="A712" s="512"/>
      <c r="B712" s="582"/>
      <c r="C712" s="512"/>
      <c r="D712" s="512"/>
      <c r="E712" s="512"/>
      <c r="F712" s="512"/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/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</row>
    <row r="713" spans="1:40" ht="15.75" customHeight="1">
      <c r="A713" s="512"/>
      <c r="B713" s="582"/>
      <c r="C713" s="512"/>
      <c r="D713" s="512"/>
      <c r="E713" s="512"/>
      <c r="F713" s="512"/>
      <c r="G713" s="512"/>
      <c r="H713" s="512"/>
      <c r="I713" s="512"/>
      <c r="J713" s="512"/>
      <c r="K713" s="512"/>
      <c r="L713" s="512"/>
      <c r="M713" s="512"/>
      <c r="N713" s="512"/>
      <c r="O713" s="512"/>
      <c r="P713" s="512"/>
      <c r="Q713" s="512"/>
      <c r="R713" s="512"/>
      <c r="S713" s="512"/>
      <c r="T713" s="512"/>
      <c r="U713" s="512"/>
      <c r="V713" s="512"/>
      <c r="W713" s="512"/>
      <c r="X713" s="512"/>
      <c r="Y713" s="512"/>
      <c r="Z713" s="512"/>
      <c r="AA713" s="512"/>
      <c r="AB713" s="512"/>
      <c r="AC713" s="512"/>
      <c r="AD713" s="512"/>
      <c r="AE713" s="512"/>
      <c r="AF713" s="512"/>
      <c r="AG713" s="512"/>
      <c r="AH713" s="512"/>
      <c r="AI713" s="512"/>
      <c r="AJ713" s="512"/>
      <c r="AK713" s="512"/>
      <c r="AL713" s="512"/>
      <c r="AM713" s="512"/>
      <c r="AN713" s="512"/>
    </row>
    <row r="714" spans="1:40" ht="15.75" customHeight="1">
      <c r="A714" s="512"/>
      <c r="B714" s="582"/>
      <c r="C714" s="512"/>
      <c r="D714" s="512"/>
      <c r="E714" s="512"/>
      <c r="F714" s="512"/>
      <c r="G714" s="512"/>
      <c r="H714" s="512"/>
      <c r="I714" s="512"/>
      <c r="J714" s="512"/>
      <c r="K714" s="512"/>
      <c r="L714" s="512"/>
      <c r="M714" s="512"/>
      <c r="N714" s="512"/>
      <c r="O714" s="512"/>
      <c r="P714" s="512"/>
      <c r="Q714" s="512"/>
      <c r="R714" s="512"/>
      <c r="S714" s="512"/>
      <c r="T714" s="512"/>
      <c r="U714" s="512"/>
      <c r="V714" s="512"/>
      <c r="W714" s="512"/>
      <c r="X714" s="512"/>
      <c r="Y714" s="512"/>
      <c r="Z714" s="512"/>
      <c r="AA714" s="512"/>
      <c r="AB714" s="512"/>
      <c r="AC714" s="512"/>
      <c r="AD714" s="512"/>
      <c r="AE714" s="512"/>
      <c r="AF714" s="512"/>
      <c r="AG714" s="512"/>
      <c r="AH714" s="512"/>
      <c r="AI714" s="512"/>
      <c r="AJ714" s="512"/>
      <c r="AK714" s="512"/>
      <c r="AL714" s="512"/>
      <c r="AM714" s="512"/>
      <c r="AN714" s="512"/>
    </row>
    <row r="715" spans="1:40" ht="15.75" customHeight="1">
      <c r="A715" s="512"/>
      <c r="B715" s="582"/>
      <c r="C715" s="512"/>
      <c r="D715" s="512"/>
      <c r="E715" s="512"/>
      <c r="F715" s="512"/>
      <c r="G715" s="512"/>
      <c r="H715" s="512"/>
      <c r="I715" s="512"/>
      <c r="J715" s="512"/>
      <c r="K715" s="512"/>
      <c r="L715" s="512"/>
      <c r="M715" s="512"/>
      <c r="N715" s="512"/>
      <c r="O715" s="512"/>
      <c r="P715" s="512"/>
      <c r="Q715" s="512"/>
      <c r="R715" s="512"/>
      <c r="S715" s="512"/>
      <c r="T715" s="512"/>
      <c r="U715" s="512"/>
      <c r="V715" s="512"/>
      <c r="W715" s="512"/>
      <c r="X715" s="512"/>
      <c r="Y715" s="512"/>
      <c r="Z715" s="512"/>
      <c r="AA715" s="512"/>
      <c r="AB715" s="512"/>
      <c r="AC715" s="512"/>
      <c r="AD715" s="512"/>
      <c r="AE715" s="512"/>
      <c r="AF715" s="512"/>
      <c r="AG715" s="512"/>
      <c r="AH715" s="512"/>
      <c r="AI715" s="512"/>
      <c r="AJ715" s="512"/>
      <c r="AK715" s="512"/>
      <c r="AL715" s="512"/>
      <c r="AM715" s="512"/>
      <c r="AN715" s="512"/>
    </row>
    <row r="716" spans="1:40" ht="15.75" customHeight="1">
      <c r="A716" s="512"/>
      <c r="B716" s="582"/>
      <c r="C716" s="512"/>
      <c r="D716" s="512"/>
      <c r="E716" s="512"/>
      <c r="F716" s="512"/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/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</row>
    <row r="717" spans="1:40" ht="15.75" customHeight="1">
      <c r="A717" s="512"/>
      <c r="B717" s="582"/>
      <c r="C717" s="512"/>
      <c r="D717" s="512"/>
      <c r="E717" s="512"/>
      <c r="F717" s="512"/>
      <c r="G717" s="512"/>
      <c r="H717" s="512"/>
      <c r="I717" s="512"/>
      <c r="J717" s="512"/>
      <c r="K717" s="512"/>
      <c r="L717" s="512"/>
      <c r="M717" s="512"/>
      <c r="N717" s="512"/>
      <c r="O717" s="512"/>
      <c r="P717" s="512"/>
      <c r="Q717" s="512"/>
      <c r="R717" s="512"/>
      <c r="S717" s="512"/>
      <c r="T717" s="512"/>
      <c r="U717" s="512"/>
      <c r="V717" s="512"/>
      <c r="W717" s="512"/>
      <c r="X717" s="512"/>
      <c r="Y717" s="512"/>
      <c r="Z717" s="512"/>
      <c r="AA717" s="512"/>
      <c r="AB717" s="512"/>
      <c r="AC717" s="512"/>
      <c r="AD717" s="512"/>
      <c r="AE717" s="512"/>
      <c r="AF717" s="512"/>
      <c r="AG717" s="512"/>
      <c r="AH717" s="512"/>
      <c r="AI717" s="512"/>
      <c r="AJ717" s="512"/>
      <c r="AK717" s="512"/>
      <c r="AL717" s="512"/>
      <c r="AM717" s="512"/>
      <c r="AN717" s="512"/>
    </row>
    <row r="718" spans="1:40" ht="15.75" customHeight="1">
      <c r="A718" s="512"/>
      <c r="B718" s="582"/>
      <c r="C718" s="512"/>
      <c r="D718" s="512"/>
      <c r="E718" s="512"/>
      <c r="F718" s="512"/>
      <c r="G718" s="512"/>
      <c r="H718" s="512"/>
      <c r="I718" s="512"/>
      <c r="J718" s="512"/>
      <c r="K718" s="512"/>
      <c r="L718" s="512"/>
      <c r="M718" s="512"/>
      <c r="N718" s="512"/>
      <c r="O718" s="512"/>
      <c r="P718" s="512"/>
      <c r="Q718" s="512"/>
      <c r="R718" s="512"/>
      <c r="S718" s="512"/>
      <c r="T718" s="512"/>
      <c r="U718" s="512"/>
      <c r="V718" s="512"/>
      <c r="W718" s="512"/>
      <c r="X718" s="512"/>
      <c r="Y718" s="512"/>
      <c r="Z718" s="512"/>
      <c r="AA718" s="512"/>
      <c r="AB718" s="512"/>
      <c r="AC718" s="512"/>
      <c r="AD718" s="512"/>
      <c r="AE718" s="512"/>
      <c r="AF718" s="512"/>
      <c r="AG718" s="512"/>
      <c r="AH718" s="512"/>
      <c r="AI718" s="512"/>
      <c r="AJ718" s="512"/>
      <c r="AK718" s="512"/>
      <c r="AL718" s="512"/>
      <c r="AM718" s="512"/>
      <c r="AN718" s="512"/>
    </row>
    <row r="719" spans="1:40" ht="15.75" customHeight="1">
      <c r="A719" s="512"/>
      <c r="B719" s="582"/>
      <c r="C719" s="512"/>
      <c r="D719" s="512"/>
      <c r="E719" s="512"/>
      <c r="F719" s="512"/>
      <c r="G719" s="512"/>
      <c r="H719" s="512"/>
      <c r="I719" s="512"/>
      <c r="J719" s="512"/>
      <c r="K719" s="512"/>
      <c r="L719" s="512"/>
      <c r="M719" s="512"/>
      <c r="N719" s="512"/>
      <c r="O719" s="512"/>
      <c r="P719" s="512"/>
      <c r="Q719" s="512"/>
      <c r="R719" s="512"/>
      <c r="S719" s="512"/>
      <c r="T719" s="512"/>
      <c r="U719" s="512"/>
      <c r="V719" s="512"/>
      <c r="W719" s="512"/>
      <c r="X719" s="512"/>
      <c r="Y719" s="512"/>
      <c r="Z719" s="512"/>
      <c r="AA719" s="512"/>
      <c r="AB719" s="512"/>
      <c r="AC719" s="512"/>
      <c r="AD719" s="512"/>
      <c r="AE719" s="512"/>
      <c r="AF719" s="512"/>
      <c r="AG719" s="512"/>
      <c r="AH719" s="512"/>
      <c r="AI719" s="512"/>
      <c r="AJ719" s="512"/>
      <c r="AK719" s="512"/>
      <c r="AL719" s="512"/>
      <c r="AM719" s="512"/>
      <c r="AN719" s="512"/>
    </row>
    <row r="720" spans="1:40" ht="15.75" customHeight="1">
      <c r="A720" s="512"/>
      <c r="B720" s="582"/>
      <c r="C720" s="512"/>
      <c r="D720" s="512"/>
      <c r="E720" s="512"/>
      <c r="F720" s="512"/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/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</row>
    <row r="721" spans="1:40" ht="15.75" customHeight="1">
      <c r="A721" s="512"/>
      <c r="B721" s="582"/>
      <c r="C721" s="512"/>
      <c r="D721" s="512"/>
      <c r="E721" s="512"/>
      <c r="F721" s="512"/>
      <c r="G721" s="512"/>
      <c r="H721" s="512"/>
      <c r="I721" s="512"/>
      <c r="J721" s="512"/>
      <c r="K721" s="512"/>
      <c r="L721" s="512"/>
      <c r="M721" s="512"/>
      <c r="N721" s="512"/>
      <c r="O721" s="512"/>
      <c r="P721" s="512"/>
      <c r="Q721" s="512"/>
      <c r="R721" s="512"/>
      <c r="S721" s="512"/>
      <c r="T721" s="512"/>
      <c r="U721" s="512"/>
      <c r="V721" s="512"/>
      <c r="W721" s="512"/>
      <c r="X721" s="512"/>
      <c r="Y721" s="512"/>
      <c r="Z721" s="512"/>
      <c r="AA721" s="512"/>
      <c r="AB721" s="512"/>
      <c r="AC721" s="512"/>
      <c r="AD721" s="512"/>
      <c r="AE721" s="512"/>
      <c r="AF721" s="512"/>
      <c r="AG721" s="512"/>
      <c r="AH721" s="512"/>
      <c r="AI721" s="512"/>
      <c r="AJ721" s="512"/>
      <c r="AK721" s="512"/>
      <c r="AL721" s="512"/>
      <c r="AM721" s="512"/>
      <c r="AN721" s="512"/>
    </row>
    <row r="722" spans="1:40" ht="15.75" customHeight="1">
      <c r="A722" s="512"/>
      <c r="B722" s="582"/>
      <c r="C722" s="512"/>
      <c r="D722" s="512"/>
      <c r="E722" s="512"/>
      <c r="F722" s="512"/>
      <c r="G722" s="512"/>
      <c r="H722" s="512"/>
      <c r="I722" s="512"/>
      <c r="J722" s="512"/>
      <c r="K722" s="512"/>
      <c r="L722" s="512"/>
      <c r="M722" s="512"/>
      <c r="N722" s="512"/>
      <c r="O722" s="512"/>
      <c r="P722" s="512"/>
      <c r="Q722" s="512"/>
      <c r="R722" s="512"/>
      <c r="S722" s="512"/>
      <c r="T722" s="512"/>
      <c r="U722" s="512"/>
      <c r="V722" s="512"/>
      <c r="W722" s="512"/>
      <c r="X722" s="512"/>
      <c r="Y722" s="512"/>
      <c r="Z722" s="512"/>
      <c r="AA722" s="512"/>
      <c r="AB722" s="512"/>
      <c r="AC722" s="512"/>
      <c r="AD722" s="512"/>
      <c r="AE722" s="512"/>
      <c r="AF722" s="512"/>
      <c r="AG722" s="512"/>
      <c r="AH722" s="512"/>
      <c r="AI722" s="512"/>
      <c r="AJ722" s="512"/>
      <c r="AK722" s="512"/>
      <c r="AL722" s="512"/>
      <c r="AM722" s="512"/>
      <c r="AN722" s="512"/>
    </row>
    <row r="723" spans="1:40" ht="15.75" customHeight="1">
      <c r="A723" s="512"/>
      <c r="B723" s="582"/>
      <c r="C723" s="512"/>
      <c r="D723" s="512"/>
      <c r="E723" s="512"/>
      <c r="F723" s="512"/>
      <c r="G723" s="512"/>
      <c r="H723" s="512"/>
      <c r="I723" s="512"/>
      <c r="J723" s="512"/>
      <c r="K723" s="512"/>
      <c r="L723" s="512"/>
      <c r="M723" s="512"/>
      <c r="N723" s="512"/>
      <c r="O723" s="512"/>
      <c r="P723" s="512"/>
      <c r="Q723" s="512"/>
      <c r="R723" s="512"/>
      <c r="S723" s="512"/>
      <c r="T723" s="512"/>
      <c r="U723" s="512"/>
      <c r="V723" s="512"/>
      <c r="W723" s="512"/>
      <c r="X723" s="512"/>
      <c r="Y723" s="512"/>
      <c r="Z723" s="512"/>
      <c r="AA723" s="512"/>
      <c r="AB723" s="512"/>
      <c r="AC723" s="512"/>
      <c r="AD723" s="512"/>
      <c r="AE723" s="512"/>
      <c r="AF723" s="512"/>
      <c r="AG723" s="512"/>
      <c r="AH723" s="512"/>
      <c r="AI723" s="512"/>
      <c r="AJ723" s="512"/>
      <c r="AK723" s="512"/>
      <c r="AL723" s="512"/>
      <c r="AM723" s="512"/>
      <c r="AN723" s="512"/>
    </row>
    <row r="724" spans="1:40" ht="15.75" customHeight="1">
      <c r="A724" s="512"/>
      <c r="B724" s="582"/>
      <c r="C724" s="512"/>
      <c r="D724" s="512"/>
      <c r="E724" s="512"/>
      <c r="F724" s="512"/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/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</row>
    <row r="725" spans="1:40" ht="15.75" customHeight="1">
      <c r="A725" s="512"/>
      <c r="B725" s="582"/>
      <c r="C725" s="512"/>
      <c r="D725" s="512"/>
      <c r="E725" s="512"/>
      <c r="F725" s="512"/>
      <c r="G725" s="512"/>
      <c r="H725" s="512"/>
      <c r="I725" s="512"/>
      <c r="J725" s="512"/>
      <c r="K725" s="512"/>
      <c r="L725" s="512"/>
      <c r="M725" s="512"/>
      <c r="N725" s="512"/>
      <c r="O725" s="512"/>
      <c r="P725" s="512"/>
      <c r="Q725" s="512"/>
      <c r="R725" s="512"/>
      <c r="S725" s="512"/>
      <c r="T725" s="512"/>
      <c r="U725" s="512"/>
      <c r="V725" s="512"/>
      <c r="W725" s="512"/>
      <c r="X725" s="512"/>
      <c r="Y725" s="512"/>
      <c r="Z725" s="512"/>
      <c r="AA725" s="512"/>
      <c r="AB725" s="512"/>
      <c r="AC725" s="512"/>
      <c r="AD725" s="512"/>
      <c r="AE725" s="512"/>
      <c r="AF725" s="512"/>
      <c r="AG725" s="512"/>
      <c r="AH725" s="512"/>
      <c r="AI725" s="512"/>
      <c r="AJ725" s="512"/>
      <c r="AK725" s="512"/>
      <c r="AL725" s="512"/>
      <c r="AM725" s="512"/>
      <c r="AN725" s="512"/>
    </row>
    <row r="726" spans="1:40" ht="15.75" customHeight="1">
      <c r="A726" s="512"/>
      <c r="B726" s="582"/>
      <c r="C726" s="512"/>
      <c r="D726" s="512"/>
      <c r="E726" s="512"/>
      <c r="F726" s="512"/>
      <c r="G726" s="512"/>
      <c r="H726" s="512"/>
      <c r="I726" s="512"/>
      <c r="J726" s="512"/>
      <c r="K726" s="512"/>
      <c r="L726" s="512"/>
      <c r="M726" s="512"/>
      <c r="N726" s="512"/>
      <c r="O726" s="512"/>
      <c r="P726" s="512"/>
      <c r="Q726" s="512"/>
      <c r="R726" s="512"/>
      <c r="S726" s="512"/>
      <c r="T726" s="512"/>
      <c r="U726" s="512"/>
      <c r="V726" s="512"/>
      <c r="W726" s="512"/>
      <c r="X726" s="512"/>
      <c r="Y726" s="512"/>
      <c r="Z726" s="512"/>
      <c r="AA726" s="512"/>
      <c r="AB726" s="512"/>
      <c r="AC726" s="512"/>
      <c r="AD726" s="512"/>
      <c r="AE726" s="512"/>
      <c r="AF726" s="512"/>
      <c r="AG726" s="512"/>
      <c r="AH726" s="512"/>
      <c r="AI726" s="512"/>
      <c r="AJ726" s="512"/>
      <c r="AK726" s="512"/>
      <c r="AL726" s="512"/>
      <c r="AM726" s="512"/>
      <c r="AN726" s="512"/>
    </row>
    <row r="727" spans="1:40" ht="15.75" customHeight="1">
      <c r="A727" s="512"/>
      <c r="B727" s="582"/>
      <c r="C727" s="512"/>
      <c r="D727" s="512"/>
      <c r="E727" s="512"/>
      <c r="F727" s="512"/>
      <c r="G727" s="512"/>
      <c r="H727" s="512"/>
      <c r="I727" s="512"/>
      <c r="J727" s="512"/>
      <c r="K727" s="512"/>
      <c r="L727" s="512"/>
      <c r="M727" s="512"/>
      <c r="N727" s="512"/>
      <c r="O727" s="512"/>
      <c r="P727" s="512"/>
      <c r="Q727" s="512"/>
      <c r="R727" s="512"/>
      <c r="S727" s="512"/>
      <c r="T727" s="512"/>
      <c r="U727" s="512"/>
      <c r="V727" s="512"/>
      <c r="W727" s="512"/>
      <c r="X727" s="512"/>
      <c r="Y727" s="512"/>
      <c r="Z727" s="512"/>
      <c r="AA727" s="512"/>
      <c r="AB727" s="512"/>
      <c r="AC727" s="512"/>
      <c r="AD727" s="512"/>
      <c r="AE727" s="512"/>
      <c r="AF727" s="512"/>
      <c r="AG727" s="512"/>
      <c r="AH727" s="512"/>
      <c r="AI727" s="512"/>
      <c r="AJ727" s="512"/>
      <c r="AK727" s="512"/>
      <c r="AL727" s="512"/>
      <c r="AM727" s="512"/>
      <c r="AN727" s="512"/>
    </row>
    <row r="728" spans="1:40" ht="15.75" customHeight="1">
      <c r="A728" s="512"/>
      <c r="B728" s="582"/>
      <c r="C728" s="512"/>
      <c r="D728" s="512"/>
      <c r="E728" s="512"/>
      <c r="F728" s="512"/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/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</row>
    <row r="729" spans="1:40" ht="15.75" customHeight="1">
      <c r="A729" s="512"/>
      <c r="B729" s="582"/>
      <c r="C729" s="512"/>
      <c r="D729" s="512"/>
      <c r="E729" s="512"/>
      <c r="F729" s="512"/>
      <c r="G729" s="512"/>
      <c r="H729" s="512"/>
      <c r="I729" s="512"/>
      <c r="J729" s="512"/>
      <c r="K729" s="512"/>
      <c r="L729" s="512"/>
      <c r="M729" s="512"/>
      <c r="N729" s="512"/>
      <c r="O729" s="512"/>
      <c r="P729" s="512"/>
      <c r="Q729" s="512"/>
      <c r="R729" s="512"/>
      <c r="S729" s="512"/>
      <c r="T729" s="512"/>
      <c r="U729" s="512"/>
      <c r="V729" s="512"/>
      <c r="W729" s="512"/>
      <c r="X729" s="512"/>
      <c r="Y729" s="512"/>
      <c r="Z729" s="512"/>
      <c r="AA729" s="512"/>
      <c r="AB729" s="512"/>
      <c r="AC729" s="512"/>
      <c r="AD729" s="512"/>
      <c r="AE729" s="512"/>
      <c r="AF729" s="512"/>
      <c r="AG729" s="512"/>
      <c r="AH729" s="512"/>
      <c r="AI729" s="512"/>
      <c r="AJ729" s="512"/>
      <c r="AK729" s="512"/>
      <c r="AL729" s="512"/>
      <c r="AM729" s="512"/>
      <c r="AN729" s="512"/>
    </row>
    <row r="730" spans="1:40" ht="15.75" customHeight="1">
      <c r="A730" s="512"/>
      <c r="B730" s="582"/>
      <c r="C730" s="512"/>
      <c r="D730" s="512"/>
      <c r="E730" s="512"/>
      <c r="F730" s="512"/>
      <c r="G730" s="512"/>
      <c r="H730" s="512"/>
      <c r="I730" s="512"/>
      <c r="J730" s="512"/>
      <c r="K730" s="512"/>
      <c r="L730" s="512"/>
      <c r="M730" s="512"/>
      <c r="N730" s="512"/>
      <c r="O730" s="512"/>
      <c r="P730" s="512"/>
      <c r="Q730" s="512"/>
      <c r="R730" s="512"/>
      <c r="S730" s="512"/>
      <c r="T730" s="512"/>
      <c r="U730" s="512"/>
      <c r="V730" s="512"/>
      <c r="W730" s="512"/>
      <c r="X730" s="512"/>
      <c r="Y730" s="512"/>
      <c r="Z730" s="512"/>
      <c r="AA730" s="512"/>
      <c r="AB730" s="512"/>
      <c r="AC730" s="512"/>
      <c r="AD730" s="512"/>
      <c r="AE730" s="512"/>
      <c r="AF730" s="512"/>
      <c r="AG730" s="512"/>
      <c r="AH730" s="512"/>
      <c r="AI730" s="512"/>
      <c r="AJ730" s="512"/>
      <c r="AK730" s="512"/>
      <c r="AL730" s="512"/>
      <c r="AM730" s="512"/>
      <c r="AN730" s="512"/>
    </row>
    <row r="731" spans="1:40" ht="15.75" customHeight="1">
      <c r="A731" s="512"/>
      <c r="B731" s="582"/>
      <c r="C731" s="512"/>
      <c r="D731" s="512"/>
      <c r="E731" s="512"/>
      <c r="F731" s="512"/>
      <c r="G731" s="512"/>
      <c r="H731" s="512"/>
      <c r="I731" s="512"/>
      <c r="J731" s="512"/>
      <c r="K731" s="512"/>
      <c r="L731" s="512"/>
      <c r="M731" s="512"/>
      <c r="N731" s="512"/>
      <c r="O731" s="512"/>
      <c r="P731" s="512"/>
      <c r="Q731" s="512"/>
      <c r="R731" s="512"/>
      <c r="S731" s="512"/>
      <c r="T731" s="512"/>
      <c r="U731" s="512"/>
      <c r="V731" s="512"/>
      <c r="W731" s="512"/>
      <c r="X731" s="512"/>
      <c r="Y731" s="512"/>
      <c r="Z731" s="512"/>
      <c r="AA731" s="512"/>
      <c r="AB731" s="512"/>
      <c r="AC731" s="512"/>
      <c r="AD731" s="512"/>
      <c r="AE731" s="512"/>
      <c r="AF731" s="512"/>
      <c r="AG731" s="512"/>
      <c r="AH731" s="512"/>
      <c r="AI731" s="512"/>
      <c r="AJ731" s="512"/>
      <c r="AK731" s="512"/>
      <c r="AL731" s="512"/>
      <c r="AM731" s="512"/>
      <c r="AN731" s="512"/>
    </row>
    <row r="732" spans="1:40" ht="15.75" customHeight="1">
      <c r="A732" s="512"/>
      <c r="B732" s="582"/>
      <c r="C732" s="512"/>
      <c r="D732" s="512"/>
      <c r="E732" s="512"/>
      <c r="F732" s="512"/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/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</row>
    <row r="733" spans="1:40" ht="15.75" customHeight="1">
      <c r="A733" s="512"/>
      <c r="B733" s="582"/>
      <c r="C733" s="512"/>
      <c r="D733" s="512"/>
      <c r="E733" s="512"/>
      <c r="F733" s="512"/>
      <c r="G733" s="512"/>
      <c r="H733" s="512"/>
      <c r="I733" s="512"/>
      <c r="J733" s="512"/>
      <c r="K733" s="512"/>
      <c r="L733" s="512"/>
      <c r="M733" s="512"/>
      <c r="N733" s="512"/>
      <c r="O733" s="512"/>
      <c r="P733" s="512"/>
      <c r="Q733" s="512"/>
      <c r="R733" s="512"/>
      <c r="S733" s="512"/>
      <c r="T733" s="512"/>
      <c r="U733" s="512"/>
      <c r="V733" s="512"/>
      <c r="W733" s="512"/>
      <c r="X733" s="512"/>
      <c r="Y733" s="512"/>
      <c r="Z733" s="512"/>
      <c r="AA733" s="512"/>
      <c r="AB733" s="512"/>
      <c r="AC733" s="512"/>
      <c r="AD733" s="512"/>
      <c r="AE733" s="512"/>
      <c r="AF733" s="512"/>
      <c r="AG733" s="512"/>
      <c r="AH733" s="512"/>
      <c r="AI733" s="512"/>
      <c r="AJ733" s="512"/>
      <c r="AK733" s="512"/>
      <c r="AL733" s="512"/>
      <c r="AM733" s="512"/>
      <c r="AN733" s="512"/>
    </row>
    <row r="734" spans="1:40" ht="15.75" customHeight="1">
      <c r="A734" s="512"/>
      <c r="B734" s="582"/>
      <c r="C734" s="512"/>
      <c r="D734" s="512"/>
      <c r="E734" s="512"/>
      <c r="F734" s="512"/>
      <c r="G734" s="512"/>
      <c r="H734" s="512"/>
      <c r="I734" s="512"/>
      <c r="J734" s="512"/>
      <c r="K734" s="512"/>
      <c r="L734" s="512"/>
      <c r="M734" s="512"/>
      <c r="N734" s="512"/>
      <c r="O734" s="512"/>
      <c r="P734" s="512"/>
      <c r="Q734" s="512"/>
      <c r="R734" s="512"/>
      <c r="S734" s="512"/>
      <c r="T734" s="512"/>
      <c r="U734" s="512"/>
      <c r="V734" s="512"/>
      <c r="W734" s="512"/>
      <c r="X734" s="512"/>
      <c r="Y734" s="512"/>
      <c r="Z734" s="512"/>
      <c r="AA734" s="512"/>
      <c r="AB734" s="512"/>
      <c r="AC734" s="512"/>
      <c r="AD734" s="512"/>
      <c r="AE734" s="512"/>
      <c r="AF734" s="512"/>
      <c r="AG734" s="512"/>
      <c r="AH734" s="512"/>
      <c r="AI734" s="512"/>
      <c r="AJ734" s="512"/>
      <c r="AK734" s="512"/>
      <c r="AL734" s="512"/>
      <c r="AM734" s="512"/>
      <c r="AN734" s="512"/>
    </row>
    <row r="735" spans="1:40" ht="15.75" customHeight="1">
      <c r="A735" s="512"/>
      <c r="B735" s="582"/>
      <c r="C735" s="512"/>
      <c r="D735" s="512"/>
      <c r="E735" s="512"/>
      <c r="F735" s="512"/>
      <c r="G735" s="512"/>
      <c r="H735" s="512"/>
      <c r="I735" s="512"/>
      <c r="J735" s="512"/>
      <c r="K735" s="512"/>
      <c r="L735" s="512"/>
      <c r="M735" s="512"/>
      <c r="N735" s="512"/>
      <c r="O735" s="512"/>
      <c r="P735" s="512"/>
      <c r="Q735" s="512"/>
      <c r="R735" s="512"/>
      <c r="S735" s="512"/>
      <c r="T735" s="512"/>
      <c r="U735" s="512"/>
      <c r="V735" s="512"/>
      <c r="W735" s="512"/>
      <c r="X735" s="512"/>
      <c r="Y735" s="512"/>
      <c r="Z735" s="512"/>
      <c r="AA735" s="512"/>
      <c r="AB735" s="512"/>
      <c r="AC735" s="512"/>
      <c r="AD735" s="512"/>
      <c r="AE735" s="512"/>
      <c r="AF735" s="512"/>
      <c r="AG735" s="512"/>
      <c r="AH735" s="512"/>
      <c r="AI735" s="512"/>
      <c r="AJ735" s="512"/>
      <c r="AK735" s="512"/>
      <c r="AL735" s="512"/>
      <c r="AM735" s="512"/>
      <c r="AN735" s="512"/>
    </row>
    <row r="736" spans="1:40" ht="15.75" customHeight="1">
      <c r="A736" s="512"/>
      <c r="B736" s="582"/>
      <c r="C736" s="512"/>
      <c r="D736" s="512"/>
      <c r="E736" s="512"/>
      <c r="F736" s="512"/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/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</row>
    <row r="737" spans="1:40" ht="15.75" customHeight="1">
      <c r="A737" s="512"/>
      <c r="B737" s="582"/>
      <c r="C737" s="512"/>
      <c r="D737" s="512"/>
      <c r="E737" s="512"/>
      <c r="F737" s="512"/>
      <c r="G737" s="512"/>
      <c r="H737" s="512"/>
      <c r="I737" s="512"/>
      <c r="J737" s="512"/>
      <c r="K737" s="512"/>
      <c r="L737" s="512"/>
      <c r="M737" s="512"/>
      <c r="N737" s="512"/>
      <c r="O737" s="512"/>
      <c r="P737" s="512"/>
      <c r="Q737" s="512"/>
      <c r="R737" s="512"/>
      <c r="S737" s="512"/>
      <c r="T737" s="512"/>
      <c r="U737" s="512"/>
      <c r="V737" s="512"/>
      <c r="W737" s="512"/>
      <c r="X737" s="512"/>
      <c r="Y737" s="512"/>
      <c r="Z737" s="512"/>
      <c r="AA737" s="512"/>
      <c r="AB737" s="512"/>
      <c r="AC737" s="512"/>
      <c r="AD737" s="512"/>
      <c r="AE737" s="512"/>
      <c r="AF737" s="512"/>
      <c r="AG737" s="512"/>
      <c r="AH737" s="512"/>
      <c r="AI737" s="512"/>
      <c r="AJ737" s="512"/>
      <c r="AK737" s="512"/>
      <c r="AL737" s="512"/>
      <c r="AM737" s="512"/>
      <c r="AN737" s="512"/>
    </row>
    <row r="738" spans="1:40" ht="15.75" customHeight="1">
      <c r="A738" s="512"/>
      <c r="B738" s="582"/>
      <c r="C738" s="512"/>
      <c r="D738" s="512"/>
      <c r="E738" s="512"/>
      <c r="F738" s="512"/>
      <c r="G738" s="512"/>
      <c r="H738" s="512"/>
      <c r="I738" s="512"/>
      <c r="J738" s="512"/>
      <c r="K738" s="512"/>
      <c r="L738" s="512"/>
      <c r="M738" s="512"/>
      <c r="N738" s="512"/>
      <c r="O738" s="512"/>
      <c r="P738" s="512"/>
      <c r="Q738" s="512"/>
      <c r="R738" s="512"/>
      <c r="S738" s="512"/>
      <c r="T738" s="512"/>
      <c r="U738" s="512"/>
      <c r="V738" s="512"/>
      <c r="W738" s="512"/>
      <c r="X738" s="512"/>
      <c r="Y738" s="512"/>
      <c r="Z738" s="512"/>
      <c r="AA738" s="512"/>
      <c r="AB738" s="512"/>
      <c r="AC738" s="512"/>
      <c r="AD738" s="512"/>
      <c r="AE738" s="512"/>
      <c r="AF738" s="512"/>
      <c r="AG738" s="512"/>
      <c r="AH738" s="512"/>
      <c r="AI738" s="512"/>
      <c r="AJ738" s="512"/>
      <c r="AK738" s="512"/>
      <c r="AL738" s="512"/>
      <c r="AM738" s="512"/>
      <c r="AN738" s="512"/>
    </row>
    <row r="739" spans="1:40" ht="15.75" customHeight="1">
      <c r="A739" s="512"/>
      <c r="B739" s="582"/>
      <c r="C739" s="512"/>
      <c r="D739" s="512"/>
      <c r="E739" s="512"/>
      <c r="F739" s="512"/>
      <c r="G739" s="512"/>
      <c r="H739" s="512"/>
      <c r="I739" s="512"/>
      <c r="J739" s="512"/>
      <c r="K739" s="512"/>
      <c r="L739" s="512"/>
      <c r="M739" s="512"/>
      <c r="N739" s="512"/>
      <c r="O739" s="512"/>
      <c r="P739" s="512"/>
      <c r="Q739" s="512"/>
      <c r="R739" s="512"/>
      <c r="S739" s="512"/>
      <c r="T739" s="512"/>
      <c r="U739" s="512"/>
      <c r="V739" s="512"/>
      <c r="W739" s="512"/>
      <c r="X739" s="512"/>
      <c r="Y739" s="512"/>
      <c r="Z739" s="512"/>
      <c r="AA739" s="512"/>
      <c r="AB739" s="512"/>
      <c r="AC739" s="512"/>
      <c r="AD739" s="512"/>
      <c r="AE739" s="512"/>
      <c r="AF739" s="512"/>
      <c r="AG739" s="512"/>
      <c r="AH739" s="512"/>
      <c r="AI739" s="512"/>
      <c r="AJ739" s="512"/>
      <c r="AK739" s="512"/>
      <c r="AL739" s="512"/>
      <c r="AM739" s="512"/>
      <c r="AN739" s="512"/>
    </row>
    <row r="740" spans="1:40" ht="15.75" customHeight="1">
      <c r="A740" s="512"/>
      <c r="B740" s="582"/>
      <c r="C740" s="512"/>
      <c r="D740" s="512"/>
      <c r="E740" s="512"/>
      <c r="F740" s="512"/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/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</row>
    <row r="741" spans="1:40" ht="15.75" customHeight="1">
      <c r="A741" s="512"/>
      <c r="B741" s="582"/>
      <c r="C741" s="512"/>
      <c r="D741" s="512"/>
      <c r="E741" s="512"/>
      <c r="F741" s="512"/>
      <c r="G741" s="512"/>
      <c r="H741" s="512"/>
      <c r="I741" s="512"/>
      <c r="J741" s="512"/>
      <c r="K741" s="512"/>
      <c r="L741" s="512"/>
      <c r="M741" s="512"/>
      <c r="N741" s="512"/>
      <c r="O741" s="512"/>
      <c r="P741" s="512"/>
      <c r="Q741" s="512"/>
      <c r="R741" s="512"/>
      <c r="S741" s="512"/>
      <c r="T741" s="512"/>
      <c r="U741" s="512"/>
      <c r="V741" s="512"/>
      <c r="W741" s="512"/>
      <c r="X741" s="512"/>
      <c r="Y741" s="512"/>
      <c r="Z741" s="512"/>
      <c r="AA741" s="512"/>
      <c r="AB741" s="512"/>
      <c r="AC741" s="512"/>
      <c r="AD741" s="512"/>
      <c r="AE741" s="512"/>
      <c r="AF741" s="512"/>
      <c r="AG741" s="512"/>
      <c r="AH741" s="512"/>
      <c r="AI741" s="512"/>
      <c r="AJ741" s="512"/>
      <c r="AK741" s="512"/>
      <c r="AL741" s="512"/>
      <c r="AM741" s="512"/>
      <c r="AN741" s="512"/>
    </row>
    <row r="742" spans="1:40" ht="15.75" customHeight="1">
      <c r="A742" s="512"/>
      <c r="B742" s="582"/>
      <c r="C742" s="512"/>
      <c r="D742" s="512"/>
      <c r="E742" s="512"/>
      <c r="F742" s="512"/>
      <c r="G742" s="512"/>
      <c r="H742" s="512"/>
      <c r="I742" s="512"/>
      <c r="J742" s="512"/>
      <c r="K742" s="512"/>
      <c r="L742" s="512"/>
      <c r="M742" s="512"/>
      <c r="N742" s="512"/>
      <c r="O742" s="512"/>
      <c r="P742" s="512"/>
      <c r="Q742" s="512"/>
      <c r="R742" s="512"/>
      <c r="S742" s="512"/>
      <c r="T742" s="512"/>
      <c r="U742" s="512"/>
      <c r="V742" s="512"/>
      <c r="W742" s="512"/>
      <c r="X742" s="512"/>
      <c r="Y742" s="512"/>
      <c r="Z742" s="512"/>
      <c r="AA742" s="512"/>
      <c r="AB742" s="512"/>
      <c r="AC742" s="512"/>
      <c r="AD742" s="512"/>
      <c r="AE742" s="512"/>
      <c r="AF742" s="512"/>
      <c r="AG742" s="512"/>
      <c r="AH742" s="512"/>
      <c r="AI742" s="512"/>
      <c r="AJ742" s="512"/>
      <c r="AK742" s="512"/>
      <c r="AL742" s="512"/>
      <c r="AM742" s="512"/>
      <c r="AN742" s="512"/>
    </row>
    <row r="743" spans="1:40" ht="15.75" customHeight="1">
      <c r="A743" s="512"/>
      <c r="B743" s="582"/>
      <c r="C743" s="512"/>
      <c r="D743" s="512"/>
      <c r="E743" s="512"/>
      <c r="F743" s="512"/>
      <c r="G743" s="512"/>
      <c r="H743" s="512"/>
      <c r="I743" s="512"/>
      <c r="J743" s="512"/>
      <c r="K743" s="512"/>
      <c r="L743" s="512"/>
      <c r="M743" s="512"/>
      <c r="N743" s="512"/>
      <c r="O743" s="512"/>
      <c r="P743" s="512"/>
      <c r="Q743" s="512"/>
      <c r="R743" s="512"/>
      <c r="S743" s="512"/>
      <c r="T743" s="512"/>
      <c r="U743" s="512"/>
      <c r="V743" s="512"/>
      <c r="W743" s="512"/>
      <c r="X743" s="512"/>
      <c r="Y743" s="512"/>
      <c r="Z743" s="512"/>
      <c r="AA743" s="512"/>
      <c r="AB743" s="512"/>
      <c r="AC743" s="512"/>
      <c r="AD743" s="512"/>
      <c r="AE743" s="512"/>
      <c r="AF743" s="512"/>
      <c r="AG743" s="512"/>
      <c r="AH743" s="512"/>
      <c r="AI743" s="512"/>
      <c r="AJ743" s="512"/>
      <c r="AK743" s="512"/>
      <c r="AL743" s="512"/>
      <c r="AM743" s="512"/>
      <c r="AN743" s="512"/>
    </row>
    <row r="744" spans="1:40" ht="15.75" customHeight="1">
      <c r="A744" s="512"/>
      <c r="B744" s="582"/>
      <c r="C744" s="512"/>
      <c r="D744" s="512"/>
      <c r="E744" s="512"/>
      <c r="F744" s="512"/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/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</row>
    <row r="745" spans="1:40" ht="15.75" customHeight="1">
      <c r="A745" s="512"/>
      <c r="B745" s="582"/>
      <c r="C745" s="512"/>
      <c r="D745" s="512"/>
      <c r="E745" s="512"/>
      <c r="F745" s="512"/>
      <c r="G745" s="512"/>
      <c r="H745" s="512"/>
      <c r="I745" s="512"/>
      <c r="J745" s="512"/>
      <c r="K745" s="512"/>
      <c r="L745" s="512"/>
      <c r="M745" s="512"/>
      <c r="N745" s="512"/>
      <c r="O745" s="512"/>
      <c r="P745" s="512"/>
      <c r="Q745" s="512"/>
      <c r="R745" s="512"/>
      <c r="S745" s="512"/>
      <c r="T745" s="512"/>
      <c r="U745" s="512"/>
      <c r="V745" s="512"/>
      <c r="W745" s="512"/>
      <c r="X745" s="512"/>
      <c r="Y745" s="512"/>
      <c r="Z745" s="512"/>
      <c r="AA745" s="512"/>
      <c r="AB745" s="512"/>
      <c r="AC745" s="512"/>
      <c r="AD745" s="512"/>
      <c r="AE745" s="512"/>
      <c r="AF745" s="512"/>
      <c r="AG745" s="512"/>
      <c r="AH745" s="512"/>
      <c r="AI745" s="512"/>
      <c r="AJ745" s="512"/>
      <c r="AK745" s="512"/>
      <c r="AL745" s="512"/>
      <c r="AM745" s="512"/>
      <c r="AN745" s="512"/>
    </row>
    <row r="746" spans="1:40" ht="15.75" customHeight="1">
      <c r="A746" s="512"/>
      <c r="B746" s="582"/>
      <c r="C746" s="512"/>
      <c r="D746" s="512"/>
      <c r="E746" s="512"/>
      <c r="F746" s="512"/>
      <c r="G746" s="512"/>
      <c r="H746" s="512"/>
      <c r="I746" s="512"/>
      <c r="J746" s="512"/>
      <c r="K746" s="512"/>
      <c r="L746" s="512"/>
      <c r="M746" s="512"/>
      <c r="N746" s="512"/>
      <c r="O746" s="512"/>
      <c r="P746" s="512"/>
      <c r="Q746" s="512"/>
      <c r="R746" s="512"/>
      <c r="S746" s="512"/>
      <c r="T746" s="512"/>
      <c r="U746" s="512"/>
      <c r="V746" s="512"/>
      <c r="W746" s="512"/>
      <c r="X746" s="512"/>
      <c r="Y746" s="512"/>
      <c r="Z746" s="512"/>
      <c r="AA746" s="512"/>
      <c r="AB746" s="512"/>
      <c r="AC746" s="512"/>
      <c r="AD746" s="512"/>
      <c r="AE746" s="512"/>
      <c r="AF746" s="512"/>
      <c r="AG746" s="512"/>
      <c r="AH746" s="512"/>
      <c r="AI746" s="512"/>
      <c r="AJ746" s="512"/>
      <c r="AK746" s="512"/>
      <c r="AL746" s="512"/>
      <c r="AM746" s="512"/>
      <c r="AN746" s="512"/>
    </row>
    <row r="747" spans="1:40" ht="15.75" customHeight="1">
      <c r="A747" s="512"/>
      <c r="B747" s="582"/>
      <c r="C747" s="512"/>
      <c r="D747" s="512"/>
      <c r="E747" s="512"/>
      <c r="F747" s="512"/>
      <c r="G747" s="512"/>
      <c r="H747" s="512"/>
      <c r="I747" s="512"/>
      <c r="J747" s="512"/>
      <c r="K747" s="512"/>
      <c r="L747" s="512"/>
      <c r="M747" s="512"/>
      <c r="N747" s="512"/>
      <c r="O747" s="512"/>
      <c r="P747" s="512"/>
      <c r="Q747" s="512"/>
      <c r="R747" s="512"/>
      <c r="S747" s="512"/>
      <c r="T747" s="512"/>
      <c r="U747" s="512"/>
      <c r="V747" s="512"/>
      <c r="W747" s="512"/>
      <c r="X747" s="512"/>
      <c r="Y747" s="512"/>
      <c r="Z747" s="512"/>
      <c r="AA747" s="512"/>
      <c r="AB747" s="512"/>
      <c r="AC747" s="512"/>
      <c r="AD747" s="512"/>
      <c r="AE747" s="512"/>
      <c r="AF747" s="512"/>
      <c r="AG747" s="512"/>
      <c r="AH747" s="512"/>
      <c r="AI747" s="512"/>
      <c r="AJ747" s="512"/>
      <c r="AK747" s="512"/>
      <c r="AL747" s="512"/>
      <c r="AM747" s="512"/>
      <c r="AN747" s="512"/>
    </row>
    <row r="748" spans="1:40" ht="15.75" customHeight="1">
      <c r="A748" s="512"/>
      <c r="B748" s="582"/>
      <c r="C748" s="512"/>
      <c r="D748" s="512"/>
      <c r="E748" s="512"/>
      <c r="F748" s="512"/>
      <c r="G748" s="512"/>
      <c r="H748" s="512"/>
      <c r="I748" s="512"/>
      <c r="J748" s="512"/>
      <c r="K748" s="512"/>
      <c r="L748" s="512"/>
      <c r="M748" s="512"/>
      <c r="N748" s="512"/>
      <c r="O748" s="512"/>
      <c r="P748" s="512"/>
      <c r="Q748" s="512"/>
      <c r="R748" s="512"/>
      <c r="S748" s="512"/>
      <c r="T748" s="512"/>
      <c r="U748" s="512"/>
      <c r="V748" s="512"/>
      <c r="W748" s="512"/>
      <c r="X748" s="512"/>
      <c r="Y748" s="512"/>
      <c r="Z748" s="512"/>
      <c r="AA748" s="512"/>
      <c r="AB748" s="512"/>
      <c r="AC748" s="512"/>
      <c r="AD748" s="512"/>
      <c r="AE748" s="512"/>
      <c r="AF748" s="512"/>
      <c r="AG748" s="512"/>
      <c r="AH748" s="512"/>
      <c r="AI748" s="512"/>
      <c r="AJ748" s="512"/>
      <c r="AK748" s="512"/>
      <c r="AL748" s="512"/>
      <c r="AM748" s="512"/>
      <c r="AN748" s="512"/>
    </row>
    <row r="749" spans="1:40" ht="15.75" customHeight="1">
      <c r="A749" s="512"/>
      <c r="B749" s="582"/>
      <c r="C749" s="512"/>
      <c r="D749" s="512"/>
      <c r="E749" s="512"/>
      <c r="F749" s="512"/>
      <c r="G749" s="512"/>
      <c r="H749" s="512"/>
      <c r="I749" s="512"/>
      <c r="J749" s="512"/>
      <c r="K749" s="512"/>
      <c r="L749" s="512"/>
      <c r="M749" s="512"/>
      <c r="N749" s="512"/>
      <c r="O749" s="512"/>
      <c r="P749" s="512"/>
      <c r="Q749" s="512"/>
      <c r="R749" s="512"/>
      <c r="S749" s="512"/>
      <c r="T749" s="512"/>
      <c r="U749" s="512"/>
      <c r="V749" s="512"/>
      <c r="W749" s="512"/>
      <c r="X749" s="512"/>
      <c r="Y749" s="512"/>
      <c r="Z749" s="512"/>
      <c r="AA749" s="512"/>
      <c r="AB749" s="512"/>
      <c r="AC749" s="512"/>
      <c r="AD749" s="512"/>
      <c r="AE749" s="512"/>
      <c r="AF749" s="512"/>
      <c r="AG749" s="512"/>
      <c r="AH749" s="512"/>
      <c r="AI749" s="512"/>
      <c r="AJ749" s="512"/>
      <c r="AK749" s="512"/>
      <c r="AL749" s="512"/>
      <c r="AM749" s="512"/>
      <c r="AN749" s="512"/>
    </row>
    <row r="750" spans="1:40" ht="15.75" customHeight="1">
      <c r="A750" s="512"/>
      <c r="B750" s="582"/>
      <c r="C750" s="512"/>
      <c r="D750" s="512"/>
      <c r="E750" s="512"/>
      <c r="F750" s="512"/>
      <c r="G750" s="512"/>
      <c r="H750" s="512"/>
      <c r="I750" s="512"/>
      <c r="J750" s="512"/>
      <c r="K750" s="512"/>
      <c r="L750" s="512"/>
      <c r="M750" s="512"/>
      <c r="N750" s="512"/>
      <c r="O750" s="512"/>
      <c r="P750" s="512"/>
      <c r="Q750" s="512"/>
      <c r="R750" s="512"/>
      <c r="S750" s="512"/>
      <c r="T750" s="512"/>
      <c r="U750" s="512"/>
      <c r="V750" s="512"/>
      <c r="W750" s="512"/>
      <c r="X750" s="512"/>
      <c r="Y750" s="512"/>
      <c r="Z750" s="512"/>
      <c r="AA750" s="512"/>
      <c r="AB750" s="512"/>
      <c r="AC750" s="512"/>
      <c r="AD750" s="512"/>
      <c r="AE750" s="512"/>
      <c r="AF750" s="512"/>
      <c r="AG750" s="512"/>
      <c r="AH750" s="512"/>
      <c r="AI750" s="512"/>
      <c r="AJ750" s="512"/>
      <c r="AK750" s="512"/>
      <c r="AL750" s="512"/>
      <c r="AM750" s="512"/>
      <c r="AN750" s="512"/>
    </row>
    <row r="751" spans="1:40" ht="15.75" customHeight="1">
      <c r="A751" s="512"/>
      <c r="B751" s="582"/>
      <c r="C751" s="512"/>
      <c r="D751" s="512"/>
      <c r="E751" s="512"/>
      <c r="F751" s="512"/>
      <c r="G751" s="512"/>
      <c r="H751" s="512"/>
      <c r="I751" s="512"/>
      <c r="J751" s="512"/>
      <c r="K751" s="512"/>
      <c r="L751" s="512"/>
      <c r="M751" s="512"/>
      <c r="N751" s="512"/>
      <c r="O751" s="512"/>
      <c r="P751" s="512"/>
      <c r="Q751" s="512"/>
      <c r="R751" s="512"/>
      <c r="S751" s="512"/>
      <c r="T751" s="512"/>
      <c r="U751" s="512"/>
      <c r="V751" s="512"/>
      <c r="W751" s="512"/>
      <c r="X751" s="512"/>
      <c r="Y751" s="512"/>
      <c r="Z751" s="512"/>
      <c r="AA751" s="512"/>
      <c r="AB751" s="512"/>
      <c r="AC751" s="512"/>
      <c r="AD751" s="512"/>
      <c r="AE751" s="512"/>
      <c r="AF751" s="512"/>
      <c r="AG751" s="512"/>
      <c r="AH751" s="512"/>
      <c r="AI751" s="512"/>
      <c r="AJ751" s="512"/>
      <c r="AK751" s="512"/>
      <c r="AL751" s="512"/>
      <c r="AM751" s="512"/>
      <c r="AN751" s="512"/>
    </row>
    <row r="752" spans="1:40" ht="15.75" customHeight="1">
      <c r="A752" s="512"/>
      <c r="B752" s="582"/>
      <c r="C752" s="512"/>
      <c r="D752" s="512"/>
      <c r="E752" s="512"/>
      <c r="F752" s="512"/>
      <c r="G752" s="512"/>
      <c r="H752" s="512"/>
      <c r="I752" s="512"/>
      <c r="J752" s="512"/>
      <c r="K752" s="512"/>
      <c r="L752" s="512"/>
      <c r="M752" s="512"/>
      <c r="N752" s="512"/>
      <c r="O752" s="512"/>
      <c r="P752" s="512"/>
      <c r="Q752" s="512"/>
      <c r="R752" s="512"/>
      <c r="S752" s="512"/>
      <c r="T752" s="512"/>
      <c r="U752" s="512"/>
      <c r="V752" s="512"/>
      <c r="W752" s="512"/>
      <c r="X752" s="512"/>
      <c r="Y752" s="512"/>
      <c r="Z752" s="512"/>
      <c r="AA752" s="512"/>
      <c r="AB752" s="512"/>
      <c r="AC752" s="512"/>
      <c r="AD752" s="512"/>
      <c r="AE752" s="512"/>
      <c r="AF752" s="512"/>
      <c r="AG752" s="512"/>
      <c r="AH752" s="512"/>
      <c r="AI752" s="512"/>
      <c r="AJ752" s="512"/>
      <c r="AK752" s="512"/>
      <c r="AL752" s="512"/>
      <c r="AM752" s="512"/>
      <c r="AN752" s="512"/>
    </row>
    <row r="753" spans="1:40" ht="15.75" customHeight="1">
      <c r="A753" s="512"/>
      <c r="B753" s="582"/>
      <c r="C753" s="512"/>
      <c r="D753" s="512"/>
      <c r="E753" s="512"/>
      <c r="F753" s="512"/>
      <c r="G753" s="512"/>
      <c r="H753" s="512"/>
      <c r="I753" s="512"/>
      <c r="J753" s="512"/>
      <c r="K753" s="512"/>
      <c r="L753" s="512"/>
      <c r="M753" s="512"/>
      <c r="N753" s="512"/>
      <c r="O753" s="512"/>
      <c r="P753" s="512"/>
      <c r="Q753" s="512"/>
      <c r="R753" s="512"/>
      <c r="S753" s="512"/>
      <c r="T753" s="512"/>
      <c r="U753" s="512"/>
      <c r="V753" s="512"/>
      <c r="W753" s="512"/>
      <c r="X753" s="512"/>
      <c r="Y753" s="512"/>
      <c r="Z753" s="512"/>
      <c r="AA753" s="512"/>
      <c r="AB753" s="512"/>
      <c r="AC753" s="512"/>
      <c r="AD753" s="512"/>
      <c r="AE753" s="512"/>
      <c r="AF753" s="512"/>
      <c r="AG753" s="512"/>
      <c r="AH753" s="512"/>
      <c r="AI753" s="512"/>
      <c r="AJ753" s="512"/>
      <c r="AK753" s="512"/>
      <c r="AL753" s="512"/>
      <c r="AM753" s="512"/>
      <c r="AN753" s="512"/>
    </row>
    <row r="754" spans="1:40" ht="15.75" customHeight="1">
      <c r="A754" s="512"/>
      <c r="B754" s="582"/>
      <c r="C754" s="512"/>
      <c r="D754" s="512"/>
      <c r="E754" s="512"/>
      <c r="F754" s="512"/>
      <c r="G754" s="512"/>
      <c r="H754" s="512"/>
      <c r="I754" s="512"/>
      <c r="J754" s="512"/>
      <c r="K754" s="512"/>
      <c r="L754" s="512"/>
      <c r="M754" s="512"/>
      <c r="N754" s="512"/>
      <c r="O754" s="512"/>
      <c r="P754" s="512"/>
      <c r="Q754" s="512"/>
      <c r="R754" s="512"/>
      <c r="S754" s="512"/>
      <c r="T754" s="512"/>
      <c r="U754" s="512"/>
      <c r="V754" s="512"/>
      <c r="W754" s="512"/>
      <c r="X754" s="512"/>
      <c r="Y754" s="512"/>
      <c r="Z754" s="512"/>
      <c r="AA754" s="512"/>
      <c r="AB754" s="512"/>
      <c r="AC754" s="512"/>
      <c r="AD754" s="512"/>
      <c r="AE754" s="512"/>
      <c r="AF754" s="512"/>
      <c r="AG754" s="512"/>
      <c r="AH754" s="512"/>
      <c r="AI754" s="512"/>
      <c r="AJ754" s="512"/>
      <c r="AK754" s="512"/>
      <c r="AL754" s="512"/>
      <c r="AM754" s="512"/>
      <c r="AN754" s="512"/>
    </row>
    <row r="755" spans="1:40" ht="15.75" customHeight="1">
      <c r="A755" s="512"/>
      <c r="B755" s="582"/>
      <c r="C755" s="512"/>
      <c r="D755" s="512"/>
      <c r="E755" s="512"/>
      <c r="F755" s="512"/>
      <c r="G755" s="512"/>
      <c r="H755" s="512"/>
      <c r="I755" s="512"/>
      <c r="J755" s="512"/>
      <c r="K755" s="512"/>
      <c r="L755" s="512"/>
      <c r="M755" s="512"/>
      <c r="N755" s="512"/>
      <c r="O755" s="512"/>
      <c r="P755" s="512"/>
      <c r="Q755" s="512"/>
      <c r="R755" s="512"/>
      <c r="S755" s="512"/>
      <c r="T755" s="512"/>
      <c r="U755" s="512"/>
      <c r="V755" s="512"/>
      <c r="W755" s="512"/>
      <c r="X755" s="512"/>
      <c r="Y755" s="512"/>
      <c r="Z755" s="512"/>
      <c r="AA755" s="512"/>
      <c r="AB755" s="512"/>
      <c r="AC755" s="512"/>
      <c r="AD755" s="512"/>
      <c r="AE755" s="512"/>
      <c r="AF755" s="512"/>
      <c r="AG755" s="512"/>
      <c r="AH755" s="512"/>
      <c r="AI755" s="512"/>
      <c r="AJ755" s="512"/>
      <c r="AK755" s="512"/>
      <c r="AL755" s="512"/>
      <c r="AM755" s="512"/>
      <c r="AN755" s="512"/>
    </row>
    <row r="756" spans="1:40" ht="15.75" customHeight="1">
      <c r="A756" s="512"/>
      <c r="B756" s="582"/>
      <c r="C756" s="512"/>
      <c r="D756" s="512"/>
      <c r="E756" s="512"/>
      <c r="F756" s="512"/>
      <c r="G756" s="512"/>
      <c r="H756" s="512"/>
      <c r="I756" s="512"/>
      <c r="J756" s="512"/>
      <c r="K756" s="512"/>
      <c r="L756" s="512"/>
      <c r="M756" s="512"/>
      <c r="N756" s="512"/>
      <c r="O756" s="512"/>
      <c r="P756" s="512"/>
      <c r="Q756" s="512"/>
      <c r="R756" s="512"/>
      <c r="S756" s="512"/>
      <c r="T756" s="512"/>
      <c r="U756" s="512"/>
      <c r="V756" s="512"/>
      <c r="W756" s="512"/>
      <c r="X756" s="512"/>
      <c r="Y756" s="512"/>
      <c r="Z756" s="512"/>
      <c r="AA756" s="512"/>
      <c r="AB756" s="512"/>
      <c r="AC756" s="512"/>
      <c r="AD756" s="512"/>
      <c r="AE756" s="512"/>
      <c r="AF756" s="512"/>
      <c r="AG756" s="512"/>
      <c r="AH756" s="512"/>
      <c r="AI756" s="512"/>
      <c r="AJ756" s="512"/>
      <c r="AK756" s="512"/>
      <c r="AL756" s="512"/>
      <c r="AM756" s="512"/>
      <c r="AN756" s="512"/>
    </row>
    <row r="757" spans="1:40" ht="15.75" customHeight="1">
      <c r="A757" s="512"/>
      <c r="B757" s="582"/>
      <c r="C757" s="512"/>
      <c r="D757" s="512"/>
      <c r="E757" s="512"/>
      <c r="F757" s="512"/>
      <c r="G757" s="512"/>
      <c r="H757" s="512"/>
      <c r="I757" s="512"/>
      <c r="J757" s="512"/>
      <c r="K757" s="512"/>
      <c r="L757" s="512"/>
      <c r="M757" s="512"/>
      <c r="N757" s="512"/>
      <c r="O757" s="512"/>
      <c r="P757" s="512"/>
      <c r="Q757" s="512"/>
      <c r="R757" s="512"/>
      <c r="S757" s="512"/>
      <c r="T757" s="512"/>
      <c r="U757" s="512"/>
      <c r="V757" s="512"/>
      <c r="W757" s="512"/>
      <c r="X757" s="512"/>
      <c r="Y757" s="512"/>
      <c r="Z757" s="512"/>
      <c r="AA757" s="512"/>
      <c r="AB757" s="512"/>
      <c r="AC757" s="512"/>
      <c r="AD757" s="512"/>
      <c r="AE757" s="512"/>
      <c r="AF757" s="512"/>
      <c r="AG757" s="512"/>
      <c r="AH757" s="512"/>
      <c r="AI757" s="512"/>
      <c r="AJ757" s="512"/>
      <c r="AK757" s="512"/>
      <c r="AL757" s="512"/>
      <c r="AM757" s="512"/>
      <c r="AN757" s="512"/>
    </row>
    <row r="758" spans="1:40" ht="15.75" customHeight="1">
      <c r="A758" s="512"/>
      <c r="B758" s="582"/>
      <c r="C758" s="512"/>
      <c r="D758" s="512"/>
      <c r="E758" s="512"/>
      <c r="F758" s="512"/>
      <c r="G758" s="512"/>
      <c r="H758" s="512"/>
      <c r="I758" s="512"/>
      <c r="J758" s="512"/>
      <c r="K758" s="512"/>
      <c r="L758" s="512"/>
      <c r="M758" s="512"/>
      <c r="N758" s="512"/>
      <c r="O758" s="512"/>
      <c r="P758" s="512"/>
      <c r="Q758" s="512"/>
      <c r="R758" s="512"/>
      <c r="S758" s="512"/>
      <c r="T758" s="512"/>
      <c r="U758" s="512"/>
      <c r="V758" s="512"/>
      <c r="W758" s="512"/>
      <c r="X758" s="512"/>
      <c r="Y758" s="512"/>
      <c r="Z758" s="512"/>
      <c r="AA758" s="512"/>
      <c r="AB758" s="512"/>
      <c r="AC758" s="512"/>
      <c r="AD758" s="512"/>
      <c r="AE758" s="512"/>
      <c r="AF758" s="512"/>
      <c r="AG758" s="512"/>
      <c r="AH758" s="512"/>
      <c r="AI758" s="512"/>
      <c r="AJ758" s="512"/>
      <c r="AK758" s="512"/>
      <c r="AL758" s="512"/>
      <c r="AM758" s="512"/>
      <c r="AN758" s="512"/>
    </row>
    <row r="759" spans="1:40" ht="15.75" customHeight="1">
      <c r="A759" s="512"/>
      <c r="B759" s="582"/>
      <c r="C759" s="512"/>
      <c r="D759" s="512"/>
      <c r="E759" s="512"/>
      <c r="F759" s="512"/>
      <c r="G759" s="512"/>
      <c r="H759" s="512"/>
      <c r="I759" s="512"/>
      <c r="J759" s="512"/>
      <c r="K759" s="512"/>
      <c r="L759" s="512"/>
      <c r="M759" s="512"/>
      <c r="N759" s="512"/>
      <c r="O759" s="512"/>
      <c r="P759" s="512"/>
      <c r="Q759" s="512"/>
      <c r="R759" s="512"/>
      <c r="S759" s="512"/>
      <c r="T759" s="512"/>
      <c r="U759" s="512"/>
      <c r="V759" s="512"/>
      <c r="W759" s="512"/>
      <c r="X759" s="512"/>
      <c r="Y759" s="512"/>
      <c r="Z759" s="512"/>
      <c r="AA759" s="512"/>
      <c r="AB759" s="512"/>
      <c r="AC759" s="512"/>
      <c r="AD759" s="512"/>
      <c r="AE759" s="512"/>
      <c r="AF759" s="512"/>
      <c r="AG759" s="512"/>
      <c r="AH759" s="512"/>
      <c r="AI759" s="512"/>
      <c r="AJ759" s="512"/>
      <c r="AK759" s="512"/>
      <c r="AL759" s="512"/>
      <c r="AM759" s="512"/>
      <c r="AN759" s="512"/>
    </row>
    <row r="760" spans="1:40" ht="15.75" customHeight="1">
      <c r="A760" s="512"/>
      <c r="B760" s="582"/>
      <c r="C760" s="512"/>
      <c r="D760" s="512"/>
      <c r="E760" s="512"/>
      <c r="F760" s="512"/>
      <c r="G760" s="512"/>
      <c r="H760" s="512"/>
      <c r="I760" s="512"/>
      <c r="J760" s="512"/>
      <c r="K760" s="512"/>
      <c r="L760" s="512"/>
      <c r="M760" s="512"/>
      <c r="N760" s="512"/>
      <c r="O760" s="512"/>
      <c r="P760" s="512"/>
      <c r="Q760" s="512"/>
      <c r="R760" s="512"/>
      <c r="S760" s="512"/>
      <c r="T760" s="512"/>
      <c r="U760" s="512"/>
      <c r="V760" s="512"/>
      <c r="W760" s="512"/>
      <c r="X760" s="512"/>
      <c r="Y760" s="512"/>
      <c r="Z760" s="512"/>
      <c r="AA760" s="512"/>
      <c r="AB760" s="512"/>
      <c r="AC760" s="512"/>
      <c r="AD760" s="512"/>
      <c r="AE760" s="512"/>
      <c r="AF760" s="512"/>
      <c r="AG760" s="512"/>
      <c r="AH760" s="512"/>
      <c r="AI760" s="512"/>
      <c r="AJ760" s="512"/>
      <c r="AK760" s="512"/>
      <c r="AL760" s="512"/>
      <c r="AM760" s="512"/>
      <c r="AN760" s="512"/>
    </row>
    <row r="761" spans="1:40" ht="15.75" customHeight="1">
      <c r="A761" s="512"/>
      <c r="B761" s="582"/>
      <c r="C761" s="512"/>
      <c r="D761" s="512"/>
      <c r="E761" s="512"/>
      <c r="F761" s="512"/>
      <c r="G761" s="512"/>
      <c r="H761" s="512"/>
      <c r="I761" s="512"/>
      <c r="J761" s="512"/>
      <c r="K761" s="512"/>
      <c r="L761" s="512"/>
      <c r="M761" s="512"/>
      <c r="N761" s="512"/>
      <c r="O761" s="512"/>
      <c r="P761" s="512"/>
      <c r="Q761" s="512"/>
      <c r="R761" s="512"/>
      <c r="S761" s="512"/>
      <c r="T761" s="512"/>
      <c r="U761" s="512"/>
      <c r="V761" s="512"/>
      <c r="W761" s="512"/>
      <c r="X761" s="512"/>
      <c r="Y761" s="512"/>
      <c r="Z761" s="512"/>
      <c r="AA761" s="512"/>
      <c r="AB761" s="512"/>
      <c r="AC761" s="512"/>
      <c r="AD761" s="512"/>
      <c r="AE761" s="512"/>
      <c r="AF761" s="512"/>
      <c r="AG761" s="512"/>
      <c r="AH761" s="512"/>
      <c r="AI761" s="512"/>
      <c r="AJ761" s="512"/>
      <c r="AK761" s="512"/>
      <c r="AL761" s="512"/>
      <c r="AM761" s="512"/>
      <c r="AN761" s="512"/>
    </row>
    <row r="762" spans="1:40" ht="15.75" customHeight="1">
      <c r="A762" s="512"/>
      <c r="B762" s="582"/>
      <c r="C762" s="512"/>
      <c r="D762" s="512"/>
      <c r="E762" s="512"/>
      <c r="F762" s="512"/>
      <c r="G762" s="512"/>
      <c r="H762" s="512"/>
      <c r="I762" s="512"/>
      <c r="J762" s="512"/>
      <c r="K762" s="512"/>
      <c r="L762" s="512"/>
      <c r="M762" s="512"/>
      <c r="N762" s="512"/>
      <c r="O762" s="512"/>
      <c r="P762" s="512"/>
      <c r="Q762" s="512"/>
      <c r="R762" s="512"/>
      <c r="S762" s="512"/>
      <c r="T762" s="512"/>
      <c r="U762" s="512"/>
      <c r="V762" s="512"/>
      <c r="W762" s="512"/>
      <c r="X762" s="512"/>
      <c r="Y762" s="512"/>
      <c r="Z762" s="512"/>
      <c r="AA762" s="512"/>
      <c r="AB762" s="512"/>
      <c r="AC762" s="512"/>
      <c r="AD762" s="512"/>
      <c r="AE762" s="512"/>
      <c r="AF762" s="512"/>
      <c r="AG762" s="512"/>
      <c r="AH762" s="512"/>
      <c r="AI762" s="512"/>
      <c r="AJ762" s="512"/>
      <c r="AK762" s="512"/>
      <c r="AL762" s="512"/>
      <c r="AM762" s="512"/>
      <c r="AN762" s="512"/>
    </row>
    <row r="763" spans="1:40" ht="15.75" customHeight="1">
      <c r="A763" s="512"/>
      <c r="B763" s="582"/>
      <c r="C763" s="512"/>
      <c r="D763" s="512"/>
      <c r="E763" s="512"/>
      <c r="F763" s="512"/>
      <c r="G763" s="512"/>
      <c r="H763" s="512"/>
      <c r="I763" s="512"/>
      <c r="J763" s="512"/>
      <c r="K763" s="512"/>
      <c r="L763" s="512"/>
      <c r="M763" s="512"/>
      <c r="N763" s="512"/>
      <c r="O763" s="512"/>
      <c r="P763" s="512"/>
      <c r="Q763" s="512"/>
      <c r="R763" s="512"/>
      <c r="S763" s="512"/>
      <c r="T763" s="512"/>
      <c r="U763" s="512"/>
      <c r="V763" s="512"/>
      <c r="W763" s="512"/>
      <c r="X763" s="512"/>
      <c r="Y763" s="512"/>
      <c r="Z763" s="512"/>
      <c r="AA763" s="512"/>
      <c r="AB763" s="512"/>
      <c r="AC763" s="512"/>
      <c r="AD763" s="512"/>
      <c r="AE763" s="512"/>
      <c r="AF763" s="512"/>
      <c r="AG763" s="512"/>
      <c r="AH763" s="512"/>
      <c r="AI763" s="512"/>
      <c r="AJ763" s="512"/>
      <c r="AK763" s="512"/>
      <c r="AL763" s="512"/>
      <c r="AM763" s="512"/>
      <c r="AN763" s="512"/>
    </row>
    <row r="764" spans="1:40" ht="15.75" customHeight="1">
      <c r="A764" s="512"/>
      <c r="B764" s="582"/>
      <c r="C764" s="512"/>
      <c r="D764" s="512"/>
      <c r="E764" s="512"/>
      <c r="F764" s="512"/>
      <c r="G764" s="512"/>
      <c r="H764" s="512"/>
      <c r="I764" s="512"/>
      <c r="J764" s="512"/>
      <c r="K764" s="512"/>
      <c r="L764" s="512"/>
      <c r="M764" s="512"/>
      <c r="N764" s="512"/>
      <c r="O764" s="512"/>
      <c r="P764" s="512"/>
      <c r="Q764" s="512"/>
      <c r="R764" s="512"/>
      <c r="S764" s="512"/>
      <c r="T764" s="512"/>
      <c r="U764" s="512"/>
      <c r="V764" s="512"/>
      <c r="W764" s="512"/>
      <c r="X764" s="512"/>
      <c r="Y764" s="512"/>
      <c r="Z764" s="512"/>
      <c r="AA764" s="512"/>
      <c r="AB764" s="512"/>
      <c r="AC764" s="512"/>
      <c r="AD764" s="512"/>
      <c r="AE764" s="512"/>
      <c r="AF764" s="512"/>
      <c r="AG764" s="512"/>
      <c r="AH764" s="512"/>
      <c r="AI764" s="512"/>
      <c r="AJ764" s="512"/>
      <c r="AK764" s="512"/>
      <c r="AL764" s="512"/>
      <c r="AM764" s="512"/>
      <c r="AN764" s="512"/>
    </row>
    <row r="765" spans="1:40" ht="15.75" customHeight="1">
      <c r="A765" s="512"/>
      <c r="B765" s="582"/>
      <c r="C765" s="512"/>
      <c r="D765" s="512"/>
      <c r="E765" s="512"/>
      <c r="F765" s="512"/>
      <c r="G765" s="512"/>
      <c r="H765" s="512"/>
      <c r="I765" s="512"/>
      <c r="J765" s="512"/>
      <c r="K765" s="512"/>
      <c r="L765" s="512"/>
      <c r="M765" s="512"/>
      <c r="N765" s="512"/>
      <c r="O765" s="512"/>
      <c r="P765" s="512"/>
      <c r="Q765" s="512"/>
      <c r="R765" s="512"/>
      <c r="S765" s="512"/>
      <c r="T765" s="512"/>
      <c r="U765" s="512"/>
      <c r="V765" s="512"/>
      <c r="W765" s="512"/>
      <c r="X765" s="512"/>
      <c r="Y765" s="512"/>
      <c r="Z765" s="512"/>
      <c r="AA765" s="512"/>
      <c r="AB765" s="512"/>
      <c r="AC765" s="512"/>
      <c r="AD765" s="512"/>
      <c r="AE765" s="512"/>
      <c r="AF765" s="512"/>
      <c r="AG765" s="512"/>
      <c r="AH765" s="512"/>
      <c r="AI765" s="512"/>
      <c r="AJ765" s="512"/>
      <c r="AK765" s="512"/>
      <c r="AL765" s="512"/>
      <c r="AM765" s="512"/>
      <c r="AN765" s="512"/>
    </row>
    <row r="766" spans="1:40" ht="15.75" customHeight="1">
      <c r="A766" s="512"/>
      <c r="B766" s="582"/>
      <c r="C766" s="512"/>
      <c r="D766" s="512"/>
      <c r="E766" s="512"/>
      <c r="F766" s="512"/>
      <c r="G766" s="512"/>
      <c r="H766" s="512"/>
      <c r="I766" s="512"/>
      <c r="J766" s="512"/>
      <c r="K766" s="512"/>
      <c r="L766" s="512"/>
      <c r="M766" s="512"/>
      <c r="N766" s="512"/>
      <c r="O766" s="512"/>
      <c r="P766" s="512"/>
      <c r="Q766" s="512"/>
      <c r="R766" s="512"/>
      <c r="S766" s="512"/>
      <c r="T766" s="512"/>
      <c r="U766" s="512"/>
      <c r="V766" s="512"/>
      <c r="W766" s="512"/>
      <c r="X766" s="512"/>
      <c r="Y766" s="512"/>
      <c r="Z766" s="512"/>
      <c r="AA766" s="512"/>
      <c r="AB766" s="512"/>
      <c r="AC766" s="512"/>
      <c r="AD766" s="512"/>
      <c r="AE766" s="512"/>
      <c r="AF766" s="512"/>
      <c r="AG766" s="512"/>
      <c r="AH766" s="512"/>
      <c r="AI766" s="512"/>
      <c r="AJ766" s="512"/>
      <c r="AK766" s="512"/>
      <c r="AL766" s="512"/>
      <c r="AM766" s="512"/>
      <c r="AN766" s="512"/>
    </row>
    <row r="767" spans="1:40" ht="15.75" customHeight="1">
      <c r="A767" s="512"/>
      <c r="B767" s="582"/>
      <c r="C767" s="512"/>
      <c r="D767" s="512"/>
      <c r="E767" s="512"/>
      <c r="F767" s="512"/>
      <c r="G767" s="512"/>
      <c r="H767" s="512"/>
      <c r="I767" s="512"/>
      <c r="J767" s="512"/>
      <c r="K767" s="512"/>
      <c r="L767" s="512"/>
      <c r="M767" s="512"/>
      <c r="N767" s="512"/>
      <c r="O767" s="512"/>
      <c r="P767" s="512"/>
      <c r="Q767" s="512"/>
      <c r="R767" s="512"/>
      <c r="S767" s="512"/>
      <c r="T767" s="512"/>
      <c r="U767" s="512"/>
      <c r="V767" s="512"/>
      <c r="W767" s="512"/>
      <c r="X767" s="512"/>
      <c r="Y767" s="512"/>
      <c r="Z767" s="512"/>
      <c r="AA767" s="512"/>
      <c r="AB767" s="512"/>
      <c r="AC767" s="512"/>
      <c r="AD767" s="512"/>
      <c r="AE767" s="512"/>
      <c r="AF767" s="512"/>
      <c r="AG767" s="512"/>
      <c r="AH767" s="512"/>
      <c r="AI767" s="512"/>
      <c r="AJ767" s="512"/>
      <c r="AK767" s="512"/>
      <c r="AL767" s="512"/>
      <c r="AM767" s="512"/>
      <c r="AN767" s="512"/>
    </row>
    <row r="768" spans="1:40" ht="15.75" customHeight="1">
      <c r="A768" s="512"/>
      <c r="B768" s="582"/>
      <c r="C768" s="512"/>
      <c r="D768" s="512"/>
      <c r="E768" s="512"/>
      <c r="F768" s="512"/>
      <c r="G768" s="512"/>
      <c r="H768" s="512"/>
      <c r="I768" s="512"/>
      <c r="J768" s="512"/>
      <c r="K768" s="512"/>
      <c r="L768" s="512"/>
      <c r="M768" s="512"/>
      <c r="N768" s="512"/>
      <c r="O768" s="512"/>
      <c r="P768" s="512"/>
      <c r="Q768" s="512"/>
      <c r="R768" s="512"/>
      <c r="S768" s="512"/>
      <c r="T768" s="512"/>
      <c r="U768" s="512"/>
      <c r="V768" s="512"/>
      <c r="W768" s="512"/>
      <c r="X768" s="512"/>
      <c r="Y768" s="512"/>
      <c r="Z768" s="512"/>
      <c r="AA768" s="512"/>
      <c r="AB768" s="512"/>
      <c r="AC768" s="512"/>
      <c r="AD768" s="512"/>
      <c r="AE768" s="512"/>
      <c r="AF768" s="512"/>
      <c r="AG768" s="512"/>
      <c r="AH768" s="512"/>
      <c r="AI768" s="512"/>
      <c r="AJ768" s="512"/>
      <c r="AK768" s="512"/>
      <c r="AL768" s="512"/>
      <c r="AM768" s="512"/>
      <c r="AN768" s="512"/>
    </row>
    <row r="769" spans="1:40" ht="15.75" customHeight="1">
      <c r="A769" s="512"/>
      <c r="B769" s="582"/>
      <c r="C769" s="512"/>
      <c r="D769" s="512"/>
      <c r="E769" s="512"/>
      <c r="F769" s="512"/>
      <c r="G769" s="512"/>
      <c r="H769" s="512"/>
      <c r="I769" s="512"/>
      <c r="J769" s="512"/>
      <c r="K769" s="512"/>
      <c r="L769" s="512"/>
      <c r="M769" s="512"/>
      <c r="N769" s="512"/>
      <c r="O769" s="512"/>
      <c r="P769" s="512"/>
      <c r="Q769" s="512"/>
      <c r="R769" s="512"/>
      <c r="S769" s="512"/>
      <c r="T769" s="512"/>
      <c r="U769" s="512"/>
      <c r="V769" s="512"/>
      <c r="W769" s="512"/>
      <c r="X769" s="512"/>
      <c r="Y769" s="512"/>
      <c r="Z769" s="512"/>
      <c r="AA769" s="512"/>
      <c r="AB769" s="512"/>
      <c r="AC769" s="512"/>
      <c r="AD769" s="512"/>
      <c r="AE769" s="512"/>
      <c r="AF769" s="512"/>
      <c r="AG769" s="512"/>
      <c r="AH769" s="512"/>
      <c r="AI769" s="512"/>
      <c r="AJ769" s="512"/>
      <c r="AK769" s="512"/>
      <c r="AL769" s="512"/>
      <c r="AM769" s="512"/>
      <c r="AN769" s="512"/>
    </row>
    <row r="770" spans="1:40" ht="15.75" customHeight="1">
      <c r="A770" s="512"/>
      <c r="B770" s="582"/>
      <c r="C770" s="512"/>
      <c r="D770" s="512"/>
      <c r="E770" s="512"/>
      <c r="F770" s="512"/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/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</row>
    <row r="771" spans="1:40" ht="15.75" customHeight="1">
      <c r="A771" s="512"/>
      <c r="B771" s="582"/>
      <c r="C771" s="512"/>
      <c r="D771" s="512"/>
      <c r="E771" s="512"/>
      <c r="F771" s="512"/>
      <c r="G771" s="512"/>
      <c r="H771" s="512"/>
      <c r="I771" s="512"/>
      <c r="J771" s="512"/>
      <c r="K771" s="512"/>
      <c r="L771" s="512"/>
      <c r="M771" s="512"/>
      <c r="N771" s="512"/>
      <c r="O771" s="512"/>
      <c r="P771" s="512"/>
      <c r="Q771" s="512"/>
      <c r="R771" s="512"/>
      <c r="S771" s="512"/>
      <c r="T771" s="512"/>
      <c r="U771" s="512"/>
      <c r="V771" s="512"/>
      <c r="W771" s="512"/>
      <c r="X771" s="512"/>
      <c r="Y771" s="512"/>
      <c r="Z771" s="512"/>
      <c r="AA771" s="512"/>
      <c r="AB771" s="512"/>
      <c r="AC771" s="512"/>
      <c r="AD771" s="512"/>
      <c r="AE771" s="512"/>
      <c r="AF771" s="512"/>
      <c r="AG771" s="512"/>
      <c r="AH771" s="512"/>
      <c r="AI771" s="512"/>
      <c r="AJ771" s="512"/>
      <c r="AK771" s="512"/>
      <c r="AL771" s="512"/>
      <c r="AM771" s="512"/>
      <c r="AN771" s="512"/>
    </row>
    <row r="772" spans="1:40" ht="15.75" customHeight="1">
      <c r="A772" s="512"/>
      <c r="B772" s="582"/>
      <c r="C772" s="512"/>
      <c r="D772" s="512"/>
      <c r="E772" s="512"/>
      <c r="F772" s="512"/>
      <c r="G772" s="512"/>
      <c r="H772" s="512"/>
      <c r="I772" s="512"/>
      <c r="J772" s="512"/>
      <c r="K772" s="512"/>
      <c r="L772" s="512"/>
      <c r="M772" s="512"/>
      <c r="N772" s="512"/>
      <c r="O772" s="512"/>
      <c r="P772" s="512"/>
      <c r="Q772" s="512"/>
      <c r="R772" s="512"/>
      <c r="S772" s="512"/>
      <c r="T772" s="512"/>
      <c r="U772" s="512"/>
      <c r="V772" s="512"/>
      <c r="W772" s="512"/>
      <c r="X772" s="512"/>
      <c r="Y772" s="512"/>
      <c r="Z772" s="512"/>
      <c r="AA772" s="512"/>
      <c r="AB772" s="512"/>
      <c r="AC772" s="512"/>
      <c r="AD772" s="512"/>
      <c r="AE772" s="512"/>
      <c r="AF772" s="512"/>
      <c r="AG772" s="512"/>
      <c r="AH772" s="512"/>
      <c r="AI772" s="512"/>
      <c r="AJ772" s="512"/>
      <c r="AK772" s="512"/>
      <c r="AL772" s="512"/>
      <c r="AM772" s="512"/>
      <c r="AN772" s="512"/>
    </row>
    <row r="773" spans="1:40" ht="15.75" customHeight="1">
      <c r="A773" s="512"/>
      <c r="B773" s="582"/>
      <c r="C773" s="512"/>
      <c r="D773" s="512"/>
      <c r="E773" s="512"/>
      <c r="F773" s="512"/>
      <c r="G773" s="512"/>
      <c r="H773" s="512"/>
      <c r="I773" s="512"/>
      <c r="J773" s="512"/>
      <c r="K773" s="512"/>
      <c r="L773" s="512"/>
      <c r="M773" s="512"/>
      <c r="N773" s="512"/>
      <c r="O773" s="512"/>
      <c r="P773" s="512"/>
      <c r="Q773" s="512"/>
      <c r="R773" s="512"/>
      <c r="S773" s="512"/>
      <c r="T773" s="512"/>
      <c r="U773" s="512"/>
      <c r="V773" s="512"/>
      <c r="W773" s="512"/>
      <c r="X773" s="512"/>
      <c r="Y773" s="512"/>
      <c r="Z773" s="512"/>
      <c r="AA773" s="512"/>
      <c r="AB773" s="512"/>
      <c r="AC773" s="512"/>
      <c r="AD773" s="512"/>
      <c r="AE773" s="512"/>
      <c r="AF773" s="512"/>
      <c r="AG773" s="512"/>
      <c r="AH773" s="512"/>
      <c r="AI773" s="512"/>
      <c r="AJ773" s="512"/>
      <c r="AK773" s="512"/>
      <c r="AL773" s="512"/>
      <c r="AM773" s="512"/>
      <c r="AN773" s="512"/>
    </row>
    <row r="774" spans="1:40" ht="15.75" customHeight="1">
      <c r="A774" s="512"/>
      <c r="B774" s="582"/>
      <c r="C774" s="512"/>
      <c r="D774" s="512"/>
      <c r="E774" s="512"/>
      <c r="F774" s="512"/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/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</row>
    <row r="775" spans="1:40" ht="15.75" customHeight="1">
      <c r="A775" s="512"/>
      <c r="B775" s="582"/>
      <c r="C775" s="512"/>
      <c r="D775" s="512"/>
      <c r="E775" s="512"/>
      <c r="F775" s="512"/>
      <c r="G775" s="512"/>
      <c r="H775" s="512"/>
      <c r="I775" s="512"/>
      <c r="J775" s="512"/>
      <c r="K775" s="512"/>
      <c r="L775" s="512"/>
      <c r="M775" s="512"/>
      <c r="N775" s="512"/>
      <c r="O775" s="512"/>
      <c r="P775" s="512"/>
      <c r="Q775" s="512"/>
      <c r="R775" s="512"/>
      <c r="S775" s="512"/>
      <c r="T775" s="512"/>
      <c r="U775" s="512"/>
      <c r="V775" s="512"/>
      <c r="W775" s="512"/>
      <c r="X775" s="512"/>
      <c r="Y775" s="512"/>
      <c r="Z775" s="512"/>
      <c r="AA775" s="512"/>
      <c r="AB775" s="512"/>
      <c r="AC775" s="512"/>
      <c r="AD775" s="512"/>
      <c r="AE775" s="512"/>
      <c r="AF775" s="512"/>
      <c r="AG775" s="512"/>
      <c r="AH775" s="512"/>
      <c r="AI775" s="512"/>
      <c r="AJ775" s="512"/>
      <c r="AK775" s="512"/>
      <c r="AL775" s="512"/>
      <c r="AM775" s="512"/>
      <c r="AN775" s="512"/>
    </row>
    <row r="776" spans="1:40" ht="15.75" customHeight="1">
      <c r="A776" s="512"/>
      <c r="B776" s="582"/>
      <c r="C776" s="512"/>
      <c r="D776" s="512"/>
      <c r="E776" s="512"/>
      <c r="F776" s="512"/>
      <c r="G776" s="512"/>
      <c r="H776" s="512"/>
      <c r="I776" s="512"/>
      <c r="J776" s="512"/>
      <c r="K776" s="512"/>
      <c r="L776" s="512"/>
      <c r="M776" s="512"/>
      <c r="N776" s="512"/>
      <c r="O776" s="512"/>
      <c r="P776" s="512"/>
      <c r="Q776" s="512"/>
      <c r="R776" s="512"/>
      <c r="S776" s="512"/>
      <c r="T776" s="512"/>
      <c r="U776" s="512"/>
      <c r="V776" s="512"/>
      <c r="W776" s="512"/>
      <c r="X776" s="512"/>
      <c r="Y776" s="512"/>
      <c r="Z776" s="512"/>
      <c r="AA776" s="512"/>
      <c r="AB776" s="512"/>
      <c r="AC776" s="512"/>
      <c r="AD776" s="512"/>
      <c r="AE776" s="512"/>
      <c r="AF776" s="512"/>
      <c r="AG776" s="512"/>
      <c r="AH776" s="512"/>
      <c r="AI776" s="512"/>
      <c r="AJ776" s="512"/>
      <c r="AK776" s="512"/>
      <c r="AL776" s="512"/>
      <c r="AM776" s="512"/>
      <c r="AN776" s="512"/>
    </row>
    <row r="777" spans="1:40" ht="15.75" customHeight="1">
      <c r="A777" s="512"/>
      <c r="B777" s="582"/>
      <c r="C777" s="512"/>
      <c r="D777" s="512"/>
      <c r="E777" s="512"/>
      <c r="F777" s="512"/>
      <c r="G777" s="512"/>
      <c r="H777" s="512"/>
      <c r="I777" s="512"/>
      <c r="J777" s="512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  <c r="V777" s="512"/>
      <c r="W777" s="512"/>
      <c r="X777" s="512"/>
      <c r="Y777" s="512"/>
      <c r="Z777" s="512"/>
      <c r="AA777" s="512"/>
      <c r="AB777" s="512"/>
      <c r="AC777" s="512"/>
      <c r="AD777" s="512"/>
      <c r="AE777" s="512"/>
      <c r="AF777" s="512"/>
      <c r="AG777" s="512"/>
      <c r="AH777" s="512"/>
      <c r="AI777" s="512"/>
      <c r="AJ777" s="512"/>
      <c r="AK777" s="512"/>
      <c r="AL777" s="512"/>
      <c r="AM777" s="512"/>
      <c r="AN777" s="512"/>
    </row>
    <row r="778" spans="1:40" ht="15.75" customHeight="1">
      <c r="A778" s="512"/>
      <c r="B778" s="582"/>
      <c r="C778" s="512"/>
      <c r="D778" s="512"/>
      <c r="E778" s="512"/>
      <c r="F778" s="512"/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/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</row>
    <row r="779" spans="1:40" ht="15.75" customHeight="1">
      <c r="A779" s="512"/>
      <c r="B779" s="582"/>
      <c r="C779" s="512"/>
      <c r="D779" s="512"/>
      <c r="E779" s="512"/>
      <c r="F779" s="512"/>
      <c r="G779" s="512"/>
      <c r="H779" s="512"/>
      <c r="I779" s="512"/>
      <c r="J779" s="512"/>
      <c r="K779" s="512"/>
      <c r="L779" s="512"/>
      <c r="M779" s="512"/>
      <c r="N779" s="512"/>
      <c r="O779" s="512"/>
      <c r="P779" s="512"/>
      <c r="Q779" s="512"/>
      <c r="R779" s="512"/>
      <c r="S779" s="512"/>
      <c r="T779" s="512"/>
      <c r="U779" s="512"/>
      <c r="V779" s="512"/>
      <c r="W779" s="512"/>
      <c r="X779" s="512"/>
      <c r="Y779" s="512"/>
      <c r="Z779" s="512"/>
      <c r="AA779" s="512"/>
      <c r="AB779" s="512"/>
      <c r="AC779" s="512"/>
      <c r="AD779" s="512"/>
      <c r="AE779" s="512"/>
      <c r="AF779" s="512"/>
      <c r="AG779" s="512"/>
      <c r="AH779" s="512"/>
      <c r="AI779" s="512"/>
      <c r="AJ779" s="512"/>
      <c r="AK779" s="512"/>
      <c r="AL779" s="512"/>
      <c r="AM779" s="512"/>
      <c r="AN779" s="512"/>
    </row>
    <row r="780" spans="1:40" ht="15.75" customHeight="1">
      <c r="A780" s="512"/>
      <c r="B780" s="582"/>
      <c r="C780" s="512"/>
      <c r="D780" s="512"/>
      <c r="E780" s="512"/>
      <c r="F780" s="512"/>
      <c r="G780" s="512"/>
      <c r="H780" s="512"/>
      <c r="I780" s="512"/>
      <c r="J780" s="512"/>
      <c r="K780" s="512"/>
      <c r="L780" s="512"/>
      <c r="M780" s="512"/>
      <c r="N780" s="512"/>
      <c r="O780" s="512"/>
      <c r="P780" s="512"/>
      <c r="Q780" s="512"/>
      <c r="R780" s="512"/>
      <c r="S780" s="512"/>
      <c r="T780" s="512"/>
      <c r="U780" s="512"/>
      <c r="V780" s="512"/>
      <c r="W780" s="512"/>
      <c r="X780" s="512"/>
      <c r="Y780" s="512"/>
      <c r="Z780" s="512"/>
      <c r="AA780" s="512"/>
      <c r="AB780" s="512"/>
      <c r="AC780" s="512"/>
      <c r="AD780" s="512"/>
      <c r="AE780" s="512"/>
      <c r="AF780" s="512"/>
      <c r="AG780" s="512"/>
      <c r="AH780" s="512"/>
      <c r="AI780" s="512"/>
      <c r="AJ780" s="512"/>
      <c r="AK780" s="512"/>
      <c r="AL780" s="512"/>
      <c r="AM780" s="512"/>
      <c r="AN780" s="512"/>
    </row>
    <row r="781" spans="1:40" ht="15.75" customHeight="1">
      <c r="A781" s="512"/>
      <c r="B781" s="582"/>
      <c r="C781" s="512"/>
      <c r="D781" s="512"/>
      <c r="E781" s="512"/>
      <c r="F781" s="512"/>
      <c r="G781" s="512"/>
      <c r="H781" s="512"/>
      <c r="I781" s="512"/>
      <c r="J781" s="512"/>
      <c r="K781" s="512"/>
      <c r="L781" s="512"/>
      <c r="M781" s="512"/>
      <c r="N781" s="512"/>
      <c r="O781" s="512"/>
      <c r="P781" s="512"/>
      <c r="Q781" s="512"/>
      <c r="R781" s="512"/>
      <c r="S781" s="512"/>
      <c r="T781" s="512"/>
      <c r="U781" s="512"/>
      <c r="V781" s="512"/>
      <c r="W781" s="512"/>
      <c r="X781" s="512"/>
      <c r="Y781" s="512"/>
      <c r="Z781" s="512"/>
      <c r="AA781" s="512"/>
      <c r="AB781" s="512"/>
      <c r="AC781" s="512"/>
      <c r="AD781" s="512"/>
      <c r="AE781" s="512"/>
      <c r="AF781" s="512"/>
      <c r="AG781" s="512"/>
      <c r="AH781" s="512"/>
      <c r="AI781" s="512"/>
      <c r="AJ781" s="512"/>
      <c r="AK781" s="512"/>
      <c r="AL781" s="512"/>
      <c r="AM781" s="512"/>
      <c r="AN781" s="512"/>
    </row>
    <row r="782" spans="1:40" ht="15.75" customHeight="1">
      <c r="A782" s="512"/>
      <c r="B782" s="582"/>
      <c r="C782" s="512"/>
      <c r="D782" s="512"/>
      <c r="E782" s="512"/>
      <c r="F782" s="512"/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/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</row>
    <row r="783" spans="1:40" ht="15.75" customHeight="1">
      <c r="A783" s="512"/>
      <c r="B783" s="582"/>
      <c r="C783" s="512"/>
      <c r="D783" s="512"/>
      <c r="E783" s="512"/>
      <c r="F783" s="512"/>
      <c r="G783" s="512"/>
      <c r="H783" s="512"/>
      <c r="I783" s="512"/>
      <c r="J783" s="512"/>
      <c r="K783" s="512"/>
      <c r="L783" s="512"/>
      <c r="M783" s="512"/>
      <c r="N783" s="512"/>
      <c r="O783" s="512"/>
      <c r="P783" s="512"/>
      <c r="Q783" s="512"/>
      <c r="R783" s="512"/>
      <c r="S783" s="512"/>
      <c r="T783" s="512"/>
      <c r="U783" s="512"/>
      <c r="V783" s="512"/>
      <c r="W783" s="512"/>
      <c r="X783" s="512"/>
      <c r="Y783" s="512"/>
      <c r="Z783" s="512"/>
      <c r="AA783" s="512"/>
      <c r="AB783" s="512"/>
      <c r="AC783" s="512"/>
      <c r="AD783" s="512"/>
      <c r="AE783" s="512"/>
      <c r="AF783" s="512"/>
      <c r="AG783" s="512"/>
      <c r="AH783" s="512"/>
      <c r="AI783" s="512"/>
      <c r="AJ783" s="512"/>
      <c r="AK783" s="512"/>
      <c r="AL783" s="512"/>
      <c r="AM783" s="512"/>
      <c r="AN783" s="512"/>
    </row>
    <row r="784" spans="1:40" ht="15.75" customHeight="1">
      <c r="A784" s="512"/>
      <c r="B784" s="582"/>
      <c r="C784" s="512"/>
      <c r="D784" s="512"/>
      <c r="E784" s="512"/>
      <c r="F784" s="512"/>
      <c r="G784" s="512"/>
      <c r="H784" s="512"/>
      <c r="I784" s="512"/>
      <c r="J784" s="512"/>
      <c r="K784" s="512"/>
      <c r="L784" s="512"/>
      <c r="M784" s="512"/>
      <c r="N784" s="512"/>
      <c r="O784" s="512"/>
      <c r="P784" s="512"/>
      <c r="Q784" s="512"/>
      <c r="R784" s="512"/>
      <c r="S784" s="512"/>
      <c r="T784" s="512"/>
      <c r="U784" s="512"/>
      <c r="V784" s="512"/>
      <c r="W784" s="512"/>
      <c r="X784" s="512"/>
      <c r="Y784" s="512"/>
      <c r="Z784" s="512"/>
      <c r="AA784" s="512"/>
      <c r="AB784" s="512"/>
      <c r="AC784" s="512"/>
      <c r="AD784" s="512"/>
      <c r="AE784" s="512"/>
      <c r="AF784" s="512"/>
      <c r="AG784" s="512"/>
      <c r="AH784" s="512"/>
      <c r="AI784" s="512"/>
      <c r="AJ784" s="512"/>
      <c r="AK784" s="512"/>
      <c r="AL784" s="512"/>
      <c r="AM784" s="512"/>
      <c r="AN784" s="512"/>
    </row>
    <row r="785" spans="1:40" ht="15.75" customHeight="1">
      <c r="A785" s="512"/>
      <c r="B785" s="582"/>
      <c r="C785" s="512"/>
      <c r="D785" s="512"/>
      <c r="E785" s="512"/>
      <c r="F785" s="512"/>
      <c r="G785" s="512"/>
      <c r="H785" s="512"/>
      <c r="I785" s="512"/>
      <c r="J785" s="512"/>
      <c r="K785" s="512"/>
      <c r="L785" s="512"/>
      <c r="M785" s="512"/>
      <c r="N785" s="512"/>
      <c r="O785" s="512"/>
      <c r="P785" s="512"/>
      <c r="Q785" s="512"/>
      <c r="R785" s="512"/>
      <c r="S785" s="512"/>
      <c r="T785" s="512"/>
      <c r="U785" s="512"/>
      <c r="V785" s="512"/>
      <c r="W785" s="512"/>
      <c r="X785" s="512"/>
      <c r="Y785" s="512"/>
      <c r="Z785" s="512"/>
      <c r="AA785" s="512"/>
      <c r="AB785" s="512"/>
      <c r="AC785" s="512"/>
      <c r="AD785" s="512"/>
      <c r="AE785" s="512"/>
      <c r="AF785" s="512"/>
      <c r="AG785" s="512"/>
      <c r="AH785" s="512"/>
      <c r="AI785" s="512"/>
      <c r="AJ785" s="512"/>
      <c r="AK785" s="512"/>
      <c r="AL785" s="512"/>
      <c r="AM785" s="512"/>
      <c r="AN785" s="512"/>
    </row>
    <row r="786" spans="1:40" ht="15.75" customHeight="1">
      <c r="A786" s="512"/>
      <c r="B786" s="582"/>
      <c r="C786" s="512"/>
      <c r="D786" s="512"/>
      <c r="E786" s="512"/>
      <c r="F786" s="512"/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/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</row>
    <row r="787" spans="1:40" ht="15.75" customHeight="1">
      <c r="A787" s="512"/>
      <c r="B787" s="582"/>
      <c r="C787" s="512"/>
      <c r="D787" s="512"/>
      <c r="E787" s="512"/>
      <c r="F787" s="512"/>
      <c r="G787" s="512"/>
      <c r="H787" s="512"/>
      <c r="I787" s="512"/>
      <c r="J787" s="512"/>
      <c r="K787" s="512"/>
      <c r="L787" s="512"/>
      <c r="M787" s="512"/>
      <c r="N787" s="512"/>
      <c r="O787" s="512"/>
      <c r="P787" s="512"/>
      <c r="Q787" s="512"/>
      <c r="R787" s="512"/>
      <c r="S787" s="512"/>
      <c r="T787" s="512"/>
      <c r="U787" s="512"/>
      <c r="V787" s="512"/>
      <c r="W787" s="512"/>
      <c r="X787" s="512"/>
      <c r="Y787" s="512"/>
      <c r="Z787" s="512"/>
      <c r="AA787" s="512"/>
      <c r="AB787" s="512"/>
      <c r="AC787" s="512"/>
      <c r="AD787" s="512"/>
      <c r="AE787" s="512"/>
      <c r="AF787" s="512"/>
      <c r="AG787" s="512"/>
      <c r="AH787" s="512"/>
      <c r="AI787" s="512"/>
      <c r="AJ787" s="512"/>
      <c r="AK787" s="512"/>
      <c r="AL787" s="512"/>
      <c r="AM787" s="512"/>
      <c r="AN787" s="512"/>
    </row>
    <row r="788" spans="1:40" ht="15.75" customHeight="1">
      <c r="A788" s="512"/>
      <c r="B788" s="582"/>
      <c r="C788" s="512"/>
      <c r="D788" s="512"/>
      <c r="E788" s="512"/>
      <c r="F788" s="512"/>
      <c r="G788" s="512"/>
      <c r="H788" s="512"/>
      <c r="I788" s="512"/>
      <c r="J788" s="512"/>
      <c r="K788" s="512"/>
      <c r="L788" s="512"/>
      <c r="M788" s="512"/>
      <c r="N788" s="512"/>
      <c r="O788" s="512"/>
      <c r="P788" s="512"/>
      <c r="Q788" s="512"/>
      <c r="R788" s="512"/>
      <c r="S788" s="512"/>
      <c r="T788" s="512"/>
      <c r="U788" s="512"/>
      <c r="V788" s="512"/>
      <c r="W788" s="512"/>
      <c r="X788" s="512"/>
      <c r="Y788" s="512"/>
      <c r="Z788" s="512"/>
      <c r="AA788" s="512"/>
      <c r="AB788" s="512"/>
      <c r="AC788" s="512"/>
      <c r="AD788" s="512"/>
      <c r="AE788" s="512"/>
      <c r="AF788" s="512"/>
      <c r="AG788" s="512"/>
      <c r="AH788" s="512"/>
      <c r="AI788" s="512"/>
      <c r="AJ788" s="512"/>
      <c r="AK788" s="512"/>
      <c r="AL788" s="512"/>
      <c r="AM788" s="512"/>
      <c r="AN788" s="512"/>
    </row>
    <row r="789" spans="1:40" ht="15.75" customHeight="1">
      <c r="A789" s="512"/>
      <c r="B789" s="582"/>
      <c r="C789" s="512"/>
      <c r="D789" s="512"/>
      <c r="E789" s="512"/>
      <c r="F789" s="512"/>
      <c r="G789" s="512"/>
      <c r="H789" s="512"/>
      <c r="I789" s="512"/>
      <c r="J789" s="512"/>
      <c r="K789" s="512"/>
      <c r="L789" s="512"/>
      <c r="M789" s="512"/>
      <c r="N789" s="512"/>
      <c r="O789" s="512"/>
      <c r="P789" s="512"/>
      <c r="Q789" s="512"/>
      <c r="R789" s="512"/>
      <c r="S789" s="512"/>
      <c r="T789" s="512"/>
      <c r="U789" s="512"/>
      <c r="V789" s="512"/>
      <c r="W789" s="512"/>
      <c r="X789" s="512"/>
      <c r="Y789" s="512"/>
      <c r="Z789" s="512"/>
      <c r="AA789" s="512"/>
      <c r="AB789" s="512"/>
      <c r="AC789" s="512"/>
      <c r="AD789" s="512"/>
      <c r="AE789" s="512"/>
      <c r="AF789" s="512"/>
      <c r="AG789" s="512"/>
      <c r="AH789" s="512"/>
      <c r="AI789" s="512"/>
      <c r="AJ789" s="512"/>
      <c r="AK789" s="512"/>
      <c r="AL789" s="512"/>
      <c r="AM789" s="512"/>
      <c r="AN789" s="512"/>
    </row>
    <row r="790" spans="1:40" ht="15.75" customHeight="1">
      <c r="A790" s="512"/>
      <c r="B790" s="582"/>
      <c r="C790" s="512"/>
      <c r="D790" s="512"/>
      <c r="E790" s="512"/>
      <c r="F790" s="512"/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/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</row>
    <row r="791" spans="1:40" ht="15.75" customHeight="1">
      <c r="A791" s="512"/>
      <c r="B791" s="582"/>
      <c r="C791" s="512"/>
      <c r="D791" s="512"/>
      <c r="E791" s="512"/>
      <c r="F791" s="512"/>
      <c r="G791" s="512"/>
      <c r="H791" s="512"/>
      <c r="I791" s="512"/>
      <c r="J791" s="512"/>
      <c r="K791" s="512"/>
      <c r="L791" s="512"/>
      <c r="M791" s="512"/>
      <c r="N791" s="512"/>
      <c r="O791" s="512"/>
      <c r="P791" s="512"/>
      <c r="Q791" s="512"/>
      <c r="R791" s="512"/>
      <c r="S791" s="512"/>
      <c r="T791" s="512"/>
      <c r="U791" s="512"/>
      <c r="V791" s="512"/>
      <c r="W791" s="512"/>
      <c r="X791" s="512"/>
      <c r="Y791" s="512"/>
      <c r="Z791" s="512"/>
      <c r="AA791" s="512"/>
      <c r="AB791" s="512"/>
      <c r="AC791" s="512"/>
      <c r="AD791" s="512"/>
      <c r="AE791" s="512"/>
      <c r="AF791" s="512"/>
      <c r="AG791" s="512"/>
      <c r="AH791" s="512"/>
      <c r="AI791" s="512"/>
      <c r="AJ791" s="512"/>
      <c r="AK791" s="512"/>
      <c r="AL791" s="512"/>
      <c r="AM791" s="512"/>
      <c r="AN791" s="512"/>
    </row>
    <row r="792" spans="1:40" ht="15.75" customHeight="1">
      <c r="A792" s="512"/>
      <c r="B792" s="582"/>
      <c r="C792" s="512"/>
      <c r="D792" s="512"/>
      <c r="E792" s="512"/>
      <c r="F792" s="512"/>
      <c r="G792" s="512"/>
      <c r="H792" s="512"/>
      <c r="I792" s="512"/>
      <c r="J792" s="512"/>
      <c r="K792" s="512"/>
      <c r="L792" s="512"/>
      <c r="M792" s="512"/>
      <c r="N792" s="512"/>
      <c r="O792" s="512"/>
      <c r="P792" s="512"/>
      <c r="Q792" s="512"/>
      <c r="R792" s="512"/>
      <c r="S792" s="512"/>
      <c r="T792" s="512"/>
      <c r="U792" s="512"/>
      <c r="V792" s="512"/>
      <c r="W792" s="512"/>
      <c r="X792" s="512"/>
      <c r="Y792" s="512"/>
      <c r="Z792" s="512"/>
      <c r="AA792" s="512"/>
      <c r="AB792" s="512"/>
      <c r="AC792" s="512"/>
      <c r="AD792" s="512"/>
      <c r="AE792" s="512"/>
      <c r="AF792" s="512"/>
      <c r="AG792" s="512"/>
      <c r="AH792" s="512"/>
      <c r="AI792" s="512"/>
      <c r="AJ792" s="512"/>
      <c r="AK792" s="512"/>
      <c r="AL792" s="512"/>
      <c r="AM792" s="512"/>
      <c r="AN792" s="512"/>
    </row>
    <row r="793" spans="1:40" ht="15.75" customHeight="1">
      <c r="A793" s="512"/>
      <c r="B793" s="582"/>
      <c r="C793" s="512"/>
      <c r="D793" s="512"/>
      <c r="E793" s="512"/>
      <c r="F793" s="512"/>
      <c r="G793" s="512"/>
      <c r="H793" s="512"/>
      <c r="I793" s="512"/>
      <c r="J793" s="512"/>
      <c r="K793" s="512"/>
      <c r="L793" s="512"/>
      <c r="M793" s="512"/>
      <c r="N793" s="512"/>
      <c r="O793" s="512"/>
      <c r="P793" s="512"/>
      <c r="Q793" s="512"/>
      <c r="R793" s="512"/>
      <c r="S793" s="512"/>
      <c r="T793" s="512"/>
      <c r="U793" s="512"/>
      <c r="V793" s="512"/>
      <c r="W793" s="512"/>
      <c r="X793" s="512"/>
      <c r="Y793" s="512"/>
      <c r="Z793" s="512"/>
      <c r="AA793" s="512"/>
      <c r="AB793" s="512"/>
      <c r="AC793" s="512"/>
      <c r="AD793" s="512"/>
      <c r="AE793" s="512"/>
      <c r="AF793" s="512"/>
      <c r="AG793" s="512"/>
      <c r="AH793" s="512"/>
      <c r="AI793" s="512"/>
      <c r="AJ793" s="512"/>
      <c r="AK793" s="512"/>
      <c r="AL793" s="512"/>
      <c r="AM793" s="512"/>
      <c r="AN793" s="512"/>
    </row>
    <row r="794" spans="1:40" ht="15.75" customHeight="1">
      <c r="A794" s="512"/>
      <c r="B794" s="582"/>
      <c r="C794" s="512"/>
      <c r="D794" s="512"/>
      <c r="E794" s="512"/>
      <c r="F794" s="512"/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/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</row>
    <row r="795" spans="1:40" ht="15.75" customHeight="1">
      <c r="A795" s="512"/>
      <c r="B795" s="582"/>
      <c r="C795" s="512"/>
      <c r="D795" s="512"/>
      <c r="E795" s="512"/>
      <c r="F795" s="512"/>
      <c r="G795" s="512"/>
      <c r="H795" s="512"/>
      <c r="I795" s="512"/>
      <c r="J795" s="512"/>
      <c r="K795" s="512"/>
      <c r="L795" s="512"/>
      <c r="M795" s="512"/>
      <c r="N795" s="512"/>
      <c r="O795" s="512"/>
      <c r="P795" s="512"/>
      <c r="Q795" s="512"/>
      <c r="R795" s="512"/>
      <c r="S795" s="512"/>
      <c r="T795" s="512"/>
      <c r="U795" s="512"/>
      <c r="V795" s="512"/>
      <c r="W795" s="512"/>
      <c r="X795" s="512"/>
      <c r="Y795" s="512"/>
      <c r="Z795" s="512"/>
      <c r="AA795" s="512"/>
      <c r="AB795" s="512"/>
      <c r="AC795" s="512"/>
      <c r="AD795" s="512"/>
      <c r="AE795" s="512"/>
      <c r="AF795" s="512"/>
      <c r="AG795" s="512"/>
      <c r="AH795" s="512"/>
      <c r="AI795" s="512"/>
      <c r="AJ795" s="512"/>
      <c r="AK795" s="512"/>
      <c r="AL795" s="512"/>
      <c r="AM795" s="512"/>
      <c r="AN795" s="512"/>
    </row>
    <row r="796" spans="1:40" ht="15.75" customHeight="1">
      <c r="A796" s="512"/>
      <c r="B796" s="582"/>
      <c r="C796" s="512"/>
      <c r="D796" s="512"/>
      <c r="E796" s="512"/>
      <c r="F796" s="512"/>
      <c r="G796" s="512"/>
      <c r="H796" s="512"/>
      <c r="I796" s="512"/>
      <c r="J796" s="512"/>
      <c r="K796" s="512"/>
      <c r="L796" s="512"/>
      <c r="M796" s="512"/>
      <c r="N796" s="512"/>
      <c r="O796" s="512"/>
      <c r="P796" s="512"/>
      <c r="Q796" s="512"/>
      <c r="R796" s="512"/>
      <c r="S796" s="512"/>
      <c r="T796" s="512"/>
      <c r="U796" s="512"/>
      <c r="V796" s="512"/>
      <c r="W796" s="512"/>
      <c r="X796" s="512"/>
      <c r="Y796" s="512"/>
      <c r="Z796" s="512"/>
      <c r="AA796" s="512"/>
      <c r="AB796" s="512"/>
      <c r="AC796" s="512"/>
      <c r="AD796" s="512"/>
      <c r="AE796" s="512"/>
      <c r="AF796" s="512"/>
      <c r="AG796" s="512"/>
      <c r="AH796" s="512"/>
      <c r="AI796" s="512"/>
      <c r="AJ796" s="512"/>
      <c r="AK796" s="512"/>
      <c r="AL796" s="512"/>
      <c r="AM796" s="512"/>
      <c r="AN796" s="512"/>
    </row>
    <row r="797" spans="1:40" ht="15.75" customHeight="1">
      <c r="A797" s="512"/>
      <c r="B797" s="582"/>
      <c r="C797" s="512"/>
      <c r="D797" s="512"/>
      <c r="E797" s="512"/>
      <c r="F797" s="512"/>
      <c r="G797" s="512"/>
      <c r="H797" s="512"/>
      <c r="I797" s="512"/>
      <c r="J797" s="512"/>
      <c r="K797" s="512"/>
      <c r="L797" s="512"/>
      <c r="M797" s="512"/>
      <c r="N797" s="512"/>
      <c r="O797" s="512"/>
      <c r="P797" s="512"/>
      <c r="Q797" s="512"/>
      <c r="R797" s="512"/>
      <c r="S797" s="512"/>
      <c r="T797" s="512"/>
      <c r="U797" s="512"/>
      <c r="V797" s="512"/>
      <c r="W797" s="512"/>
      <c r="X797" s="512"/>
      <c r="Y797" s="512"/>
      <c r="Z797" s="512"/>
      <c r="AA797" s="512"/>
      <c r="AB797" s="512"/>
      <c r="AC797" s="512"/>
      <c r="AD797" s="512"/>
      <c r="AE797" s="512"/>
      <c r="AF797" s="512"/>
      <c r="AG797" s="512"/>
      <c r="AH797" s="512"/>
      <c r="AI797" s="512"/>
      <c r="AJ797" s="512"/>
      <c r="AK797" s="512"/>
      <c r="AL797" s="512"/>
      <c r="AM797" s="512"/>
      <c r="AN797" s="512"/>
    </row>
    <row r="798" spans="1:40" ht="15.75" customHeight="1">
      <c r="A798" s="512"/>
      <c r="B798" s="582"/>
      <c r="C798" s="512"/>
      <c r="D798" s="512"/>
      <c r="E798" s="512"/>
      <c r="F798" s="512"/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/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</row>
    <row r="799" spans="1:40" ht="15.75" customHeight="1">
      <c r="A799" s="512"/>
      <c r="B799" s="582"/>
      <c r="C799" s="512"/>
      <c r="D799" s="512"/>
      <c r="E799" s="512"/>
      <c r="F799" s="512"/>
      <c r="G799" s="512"/>
      <c r="H799" s="512"/>
      <c r="I799" s="512"/>
      <c r="J799" s="512"/>
      <c r="K799" s="512"/>
      <c r="L799" s="512"/>
      <c r="M799" s="512"/>
      <c r="N799" s="512"/>
      <c r="O799" s="512"/>
      <c r="P799" s="512"/>
      <c r="Q799" s="512"/>
      <c r="R799" s="512"/>
      <c r="S799" s="512"/>
      <c r="T799" s="512"/>
      <c r="U799" s="512"/>
      <c r="V799" s="512"/>
      <c r="W799" s="512"/>
      <c r="X799" s="512"/>
      <c r="Y799" s="512"/>
      <c r="Z799" s="512"/>
      <c r="AA799" s="512"/>
      <c r="AB799" s="512"/>
      <c r="AC799" s="512"/>
      <c r="AD799" s="512"/>
      <c r="AE799" s="512"/>
      <c r="AF799" s="512"/>
      <c r="AG799" s="512"/>
      <c r="AH799" s="512"/>
      <c r="AI799" s="512"/>
      <c r="AJ799" s="512"/>
      <c r="AK799" s="512"/>
      <c r="AL799" s="512"/>
      <c r="AM799" s="512"/>
      <c r="AN799" s="512"/>
    </row>
    <row r="800" spans="1:40" ht="15.75" customHeight="1">
      <c r="A800" s="512"/>
      <c r="B800" s="582"/>
      <c r="C800" s="512"/>
      <c r="D800" s="512"/>
      <c r="E800" s="512"/>
      <c r="F800" s="512"/>
      <c r="G800" s="512"/>
      <c r="H800" s="512"/>
      <c r="I800" s="512"/>
      <c r="J800" s="512"/>
      <c r="K800" s="512"/>
      <c r="L800" s="512"/>
      <c r="M800" s="512"/>
      <c r="N800" s="512"/>
      <c r="O800" s="512"/>
      <c r="P800" s="512"/>
      <c r="Q800" s="512"/>
      <c r="R800" s="512"/>
      <c r="S800" s="512"/>
      <c r="T800" s="512"/>
      <c r="U800" s="512"/>
      <c r="V800" s="512"/>
      <c r="W800" s="512"/>
      <c r="X800" s="512"/>
      <c r="Y800" s="512"/>
      <c r="Z800" s="512"/>
      <c r="AA800" s="512"/>
      <c r="AB800" s="512"/>
      <c r="AC800" s="512"/>
      <c r="AD800" s="512"/>
      <c r="AE800" s="512"/>
      <c r="AF800" s="512"/>
      <c r="AG800" s="512"/>
      <c r="AH800" s="512"/>
      <c r="AI800" s="512"/>
      <c r="AJ800" s="512"/>
      <c r="AK800" s="512"/>
      <c r="AL800" s="512"/>
      <c r="AM800" s="512"/>
      <c r="AN800" s="512"/>
    </row>
    <row r="801" spans="1:40" ht="15.75" customHeight="1">
      <c r="A801" s="512"/>
      <c r="B801" s="582"/>
      <c r="C801" s="512"/>
      <c r="D801" s="512"/>
      <c r="E801" s="512"/>
      <c r="F801" s="512"/>
      <c r="G801" s="512"/>
      <c r="H801" s="512"/>
      <c r="I801" s="512"/>
      <c r="J801" s="512"/>
      <c r="K801" s="512"/>
      <c r="L801" s="512"/>
      <c r="M801" s="512"/>
      <c r="N801" s="512"/>
      <c r="O801" s="512"/>
      <c r="P801" s="512"/>
      <c r="Q801" s="512"/>
      <c r="R801" s="512"/>
      <c r="S801" s="512"/>
      <c r="T801" s="512"/>
      <c r="U801" s="512"/>
      <c r="V801" s="512"/>
      <c r="W801" s="512"/>
      <c r="X801" s="512"/>
      <c r="Y801" s="512"/>
      <c r="Z801" s="512"/>
      <c r="AA801" s="512"/>
      <c r="AB801" s="512"/>
      <c r="AC801" s="512"/>
      <c r="AD801" s="512"/>
      <c r="AE801" s="512"/>
      <c r="AF801" s="512"/>
      <c r="AG801" s="512"/>
      <c r="AH801" s="512"/>
      <c r="AI801" s="512"/>
      <c r="AJ801" s="512"/>
      <c r="AK801" s="512"/>
      <c r="AL801" s="512"/>
      <c r="AM801" s="512"/>
      <c r="AN801" s="512"/>
    </row>
    <row r="802" spans="1:40" ht="15.75" customHeight="1">
      <c r="A802" s="512"/>
      <c r="B802" s="582"/>
      <c r="C802" s="512"/>
      <c r="D802" s="512"/>
      <c r="E802" s="512"/>
      <c r="F802" s="512"/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/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</row>
    <row r="803" spans="1:40" ht="15.75" customHeight="1">
      <c r="A803" s="512"/>
      <c r="B803" s="582"/>
      <c r="C803" s="512"/>
      <c r="D803" s="512"/>
      <c r="E803" s="512"/>
      <c r="F803" s="512"/>
      <c r="G803" s="512"/>
      <c r="H803" s="512"/>
      <c r="I803" s="512"/>
      <c r="J803" s="512"/>
      <c r="K803" s="512"/>
      <c r="L803" s="512"/>
      <c r="M803" s="512"/>
      <c r="N803" s="512"/>
      <c r="O803" s="512"/>
      <c r="P803" s="512"/>
      <c r="Q803" s="512"/>
      <c r="R803" s="512"/>
      <c r="S803" s="512"/>
      <c r="T803" s="512"/>
      <c r="U803" s="512"/>
      <c r="V803" s="512"/>
      <c r="W803" s="512"/>
      <c r="X803" s="512"/>
      <c r="Y803" s="512"/>
      <c r="Z803" s="512"/>
      <c r="AA803" s="512"/>
      <c r="AB803" s="512"/>
      <c r="AC803" s="512"/>
      <c r="AD803" s="512"/>
      <c r="AE803" s="512"/>
      <c r="AF803" s="512"/>
      <c r="AG803" s="512"/>
      <c r="AH803" s="512"/>
      <c r="AI803" s="512"/>
      <c r="AJ803" s="512"/>
      <c r="AK803" s="512"/>
      <c r="AL803" s="512"/>
      <c r="AM803" s="512"/>
      <c r="AN803" s="512"/>
    </row>
    <row r="804" spans="1:40" ht="15.75" customHeight="1">
      <c r="A804" s="512"/>
      <c r="B804" s="582"/>
      <c r="C804" s="512"/>
      <c r="D804" s="512"/>
      <c r="E804" s="512"/>
      <c r="F804" s="512"/>
      <c r="G804" s="512"/>
      <c r="H804" s="512"/>
      <c r="I804" s="512"/>
      <c r="J804" s="512"/>
      <c r="K804" s="512"/>
      <c r="L804" s="512"/>
      <c r="M804" s="512"/>
      <c r="N804" s="512"/>
      <c r="O804" s="512"/>
      <c r="P804" s="512"/>
      <c r="Q804" s="512"/>
      <c r="R804" s="512"/>
      <c r="S804" s="512"/>
      <c r="T804" s="512"/>
      <c r="U804" s="512"/>
      <c r="V804" s="512"/>
      <c r="W804" s="512"/>
      <c r="X804" s="512"/>
      <c r="Y804" s="512"/>
      <c r="Z804" s="512"/>
      <c r="AA804" s="512"/>
      <c r="AB804" s="512"/>
      <c r="AC804" s="512"/>
      <c r="AD804" s="512"/>
      <c r="AE804" s="512"/>
      <c r="AF804" s="512"/>
      <c r="AG804" s="512"/>
      <c r="AH804" s="512"/>
      <c r="AI804" s="512"/>
      <c r="AJ804" s="512"/>
      <c r="AK804" s="512"/>
      <c r="AL804" s="512"/>
      <c r="AM804" s="512"/>
      <c r="AN804" s="512"/>
    </row>
    <row r="805" spans="1:40" ht="15.75" customHeight="1">
      <c r="A805" s="512"/>
      <c r="B805" s="582"/>
      <c r="C805" s="512"/>
      <c r="D805" s="512"/>
      <c r="E805" s="512"/>
      <c r="F805" s="512"/>
      <c r="G805" s="512"/>
      <c r="H805" s="512"/>
      <c r="I805" s="512"/>
      <c r="J805" s="512"/>
      <c r="K805" s="512"/>
      <c r="L805" s="512"/>
      <c r="M805" s="512"/>
      <c r="N805" s="512"/>
      <c r="O805" s="512"/>
      <c r="P805" s="512"/>
      <c r="Q805" s="512"/>
      <c r="R805" s="512"/>
      <c r="S805" s="512"/>
      <c r="T805" s="512"/>
      <c r="U805" s="512"/>
      <c r="V805" s="512"/>
      <c r="W805" s="512"/>
      <c r="X805" s="512"/>
      <c r="Y805" s="512"/>
      <c r="Z805" s="512"/>
      <c r="AA805" s="512"/>
      <c r="AB805" s="512"/>
      <c r="AC805" s="512"/>
      <c r="AD805" s="512"/>
      <c r="AE805" s="512"/>
      <c r="AF805" s="512"/>
      <c r="AG805" s="512"/>
      <c r="AH805" s="512"/>
      <c r="AI805" s="512"/>
      <c r="AJ805" s="512"/>
      <c r="AK805" s="512"/>
      <c r="AL805" s="512"/>
      <c r="AM805" s="512"/>
      <c r="AN805" s="512"/>
    </row>
    <row r="806" spans="1:40" ht="15.75" customHeight="1">
      <c r="A806" s="512"/>
      <c r="B806" s="582"/>
      <c r="C806" s="512"/>
      <c r="D806" s="512"/>
      <c r="E806" s="512"/>
      <c r="F806" s="512"/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/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</row>
    <row r="807" spans="1:40" ht="15.75" customHeight="1">
      <c r="A807" s="512"/>
      <c r="B807" s="582"/>
      <c r="C807" s="512"/>
      <c r="D807" s="512"/>
      <c r="E807" s="512"/>
      <c r="F807" s="512"/>
      <c r="G807" s="512"/>
      <c r="H807" s="512"/>
      <c r="I807" s="512"/>
      <c r="J807" s="512"/>
      <c r="K807" s="512"/>
      <c r="L807" s="512"/>
      <c r="M807" s="512"/>
      <c r="N807" s="512"/>
      <c r="O807" s="512"/>
      <c r="P807" s="512"/>
      <c r="Q807" s="512"/>
      <c r="R807" s="512"/>
      <c r="S807" s="512"/>
      <c r="T807" s="512"/>
      <c r="U807" s="512"/>
      <c r="V807" s="512"/>
      <c r="W807" s="512"/>
      <c r="X807" s="512"/>
      <c r="Y807" s="512"/>
      <c r="Z807" s="512"/>
      <c r="AA807" s="512"/>
      <c r="AB807" s="512"/>
      <c r="AC807" s="512"/>
      <c r="AD807" s="512"/>
      <c r="AE807" s="512"/>
      <c r="AF807" s="512"/>
      <c r="AG807" s="512"/>
      <c r="AH807" s="512"/>
      <c r="AI807" s="512"/>
      <c r="AJ807" s="512"/>
      <c r="AK807" s="512"/>
      <c r="AL807" s="512"/>
      <c r="AM807" s="512"/>
      <c r="AN807" s="512"/>
    </row>
    <row r="808" spans="1:40" ht="15.75" customHeight="1">
      <c r="A808" s="512"/>
      <c r="B808" s="582"/>
      <c r="C808" s="512"/>
      <c r="D808" s="512"/>
      <c r="E808" s="512"/>
      <c r="F808" s="512"/>
      <c r="G808" s="512"/>
      <c r="H808" s="512"/>
      <c r="I808" s="512"/>
      <c r="J808" s="512"/>
      <c r="K808" s="512"/>
      <c r="L808" s="512"/>
      <c r="M808" s="512"/>
      <c r="N808" s="512"/>
      <c r="O808" s="512"/>
      <c r="P808" s="512"/>
      <c r="Q808" s="512"/>
      <c r="R808" s="512"/>
      <c r="S808" s="512"/>
      <c r="T808" s="512"/>
      <c r="U808" s="512"/>
      <c r="V808" s="512"/>
      <c r="W808" s="512"/>
      <c r="X808" s="512"/>
      <c r="Y808" s="512"/>
      <c r="Z808" s="512"/>
      <c r="AA808" s="512"/>
      <c r="AB808" s="512"/>
      <c r="AC808" s="512"/>
      <c r="AD808" s="512"/>
      <c r="AE808" s="512"/>
      <c r="AF808" s="512"/>
      <c r="AG808" s="512"/>
      <c r="AH808" s="512"/>
      <c r="AI808" s="512"/>
      <c r="AJ808" s="512"/>
      <c r="AK808" s="512"/>
      <c r="AL808" s="512"/>
      <c r="AM808" s="512"/>
      <c r="AN808" s="512"/>
    </row>
    <row r="809" spans="1:40" ht="15.75" customHeight="1">
      <c r="A809" s="512"/>
      <c r="B809" s="582"/>
      <c r="C809" s="512"/>
      <c r="D809" s="512"/>
      <c r="E809" s="512"/>
      <c r="F809" s="512"/>
      <c r="G809" s="512"/>
      <c r="H809" s="512"/>
      <c r="I809" s="512"/>
      <c r="J809" s="512"/>
      <c r="K809" s="512"/>
      <c r="L809" s="512"/>
      <c r="M809" s="512"/>
      <c r="N809" s="512"/>
      <c r="O809" s="512"/>
      <c r="P809" s="512"/>
      <c r="Q809" s="512"/>
      <c r="R809" s="512"/>
      <c r="S809" s="512"/>
      <c r="T809" s="512"/>
      <c r="U809" s="512"/>
      <c r="V809" s="512"/>
      <c r="W809" s="512"/>
      <c r="X809" s="512"/>
      <c r="Y809" s="512"/>
      <c r="Z809" s="512"/>
      <c r="AA809" s="512"/>
      <c r="AB809" s="512"/>
      <c r="AC809" s="512"/>
      <c r="AD809" s="512"/>
      <c r="AE809" s="512"/>
      <c r="AF809" s="512"/>
      <c r="AG809" s="512"/>
      <c r="AH809" s="512"/>
      <c r="AI809" s="512"/>
      <c r="AJ809" s="512"/>
      <c r="AK809" s="512"/>
      <c r="AL809" s="512"/>
      <c r="AM809" s="512"/>
      <c r="AN809" s="512"/>
    </row>
    <row r="810" spans="1:40" ht="15.75" customHeight="1">
      <c r="A810" s="512"/>
      <c r="B810" s="582"/>
      <c r="C810" s="512"/>
      <c r="D810" s="512"/>
      <c r="E810" s="512"/>
      <c r="F810" s="512"/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/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</row>
    <row r="811" spans="1:40" ht="15.75" customHeight="1">
      <c r="A811" s="512"/>
      <c r="B811" s="582"/>
      <c r="C811" s="512"/>
      <c r="D811" s="512"/>
      <c r="E811" s="512"/>
      <c r="F811" s="512"/>
      <c r="G811" s="512"/>
      <c r="H811" s="512"/>
      <c r="I811" s="512"/>
      <c r="J811" s="512"/>
      <c r="K811" s="512"/>
      <c r="L811" s="512"/>
      <c r="M811" s="512"/>
      <c r="N811" s="512"/>
      <c r="O811" s="512"/>
      <c r="P811" s="512"/>
      <c r="Q811" s="512"/>
      <c r="R811" s="512"/>
      <c r="S811" s="512"/>
      <c r="T811" s="512"/>
      <c r="U811" s="512"/>
      <c r="V811" s="512"/>
      <c r="W811" s="512"/>
      <c r="X811" s="512"/>
      <c r="Y811" s="512"/>
      <c r="Z811" s="512"/>
      <c r="AA811" s="512"/>
      <c r="AB811" s="512"/>
      <c r="AC811" s="512"/>
      <c r="AD811" s="512"/>
      <c r="AE811" s="512"/>
      <c r="AF811" s="512"/>
      <c r="AG811" s="512"/>
      <c r="AH811" s="512"/>
      <c r="AI811" s="512"/>
      <c r="AJ811" s="512"/>
      <c r="AK811" s="512"/>
      <c r="AL811" s="512"/>
      <c r="AM811" s="512"/>
      <c r="AN811" s="512"/>
    </row>
    <row r="812" spans="1:40" ht="15.75" customHeight="1">
      <c r="A812" s="512"/>
      <c r="B812" s="582"/>
      <c r="C812" s="512"/>
      <c r="D812" s="512"/>
      <c r="E812" s="512"/>
      <c r="F812" s="512"/>
      <c r="G812" s="512"/>
      <c r="H812" s="512"/>
      <c r="I812" s="512"/>
      <c r="J812" s="512"/>
      <c r="K812" s="512"/>
      <c r="L812" s="512"/>
      <c r="M812" s="512"/>
      <c r="N812" s="512"/>
      <c r="O812" s="512"/>
      <c r="P812" s="512"/>
      <c r="Q812" s="512"/>
      <c r="R812" s="512"/>
      <c r="S812" s="512"/>
      <c r="T812" s="512"/>
      <c r="U812" s="512"/>
      <c r="V812" s="512"/>
      <c r="W812" s="512"/>
      <c r="X812" s="512"/>
      <c r="Y812" s="512"/>
      <c r="Z812" s="512"/>
      <c r="AA812" s="512"/>
      <c r="AB812" s="512"/>
      <c r="AC812" s="512"/>
      <c r="AD812" s="512"/>
      <c r="AE812" s="512"/>
      <c r="AF812" s="512"/>
      <c r="AG812" s="512"/>
      <c r="AH812" s="512"/>
      <c r="AI812" s="512"/>
      <c r="AJ812" s="512"/>
      <c r="AK812" s="512"/>
      <c r="AL812" s="512"/>
      <c r="AM812" s="512"/>
      <c r="AN812" s="512"/>
    </row>
    <row r="813" spans="1:40" ht="15.75" customHeight="1">
      <c r="A813" s="512"/>
      <c r="B813" s="582"/>
      <c r="C813" s="512"/>
      <c r="D813" s="512"/>
      <c r="E813" s="512"/>
      <c r="F813" s="512"/>
      <c r="G813" s="512"/>
      <c r="H813" s="512"/>
      <c r="I813" s="512"/>
      <c r="J813" s="512"/>
      <c r="K813" s="512"/>
      <c r="L813" s="512"/>
      <c r="M813" s="512"/>
      <c r="N813" s="512"/>
      <c r="O813" s="512"/>
      <c r="P813" s="512"/>
      <c r="Q813" s="512"/>
      <c r="R813" s="512"/>
      <c r="S813" s="512"/>
      <c r="T813" s="512"/>
      <c r="U813" s="512"/>
      <c r="V813" s="512"/>
      <c r="W813" s="512"/>
      <c r="X813" s="512"/>
      <c r="Y813" s="512"/>
      <c r="Z813" s="512"/>
      <c r="AA813" s="512"/>
      <c r="AB813" s="512"/>
      <c r="AC813" s="512"/>
      <c r="AD813" s="512"/>
      <c r="AE813" s="512"/>
      <c r="AF813" s="512"/>
      <c r="AG813" s="512"/>
      <c r="AH813" s="512"/>
      <c r="AI813" s="512"/>
      <c r="AJ813" s="512"/>
      <c r="AK813" s="512"/>
      <c r="AL813" s="512"/>
      <c r="AM813" s="512"/>
      <c r="AN813" s="512"/>
    </row>
    <row r="814" spans="1:40" ht="15.75" customHeight="1">
      <c r="A814" s="512"/>
      <c r="B814" s="582"/>
      <c r="C814" s="512"/>
      <c r="D814" s="512"/>
      <c r="E814" s="512"/>
      <c r="F814" s="512"/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/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</row>
    <row r="815" spans="1:40" ht="15.75" customHeight="1">
      <c r="A815" s="512"/>
      <c r="B815" s="582"/>
      <c r="C815" s="512"/>
      <c r="D815" s="512"/>
      <c r="E815" s="512"/>
      <c r="F815" s="512"/>
      <c r="G815" s="512"/>
      <c r="H815" s="512"/>
      <c r="I815" s="512"/>
      <c r="J815" s="512"/>
      <c r="K815" s="512"/>
      <c r="L815" s="512"/>
      <c r="M815" s="512"/>
      <c r="N815" s="512"/>
      <c r="O815" s="512"/>
      <c r="P815" s="512"/>
      <c r="Q815" s="512"/>
      <c r="R815" s="512"/>
      <c r="S815" s="512"/>
      <c r="T815" s="512"/>
      <c r="U815" s="512"/>
      <c r="V815" s="512"/>
      <c r="W815" s="512"/>
      <c r="X815" s="512"/>
      <c r="Y815" s="512"/>
      <c r="Z815" s="512"/>
      <c r="AA815" s="512"/>
      <c r="AB815" s="512"/>
      <c r="AC815" s="512"/>
      <c r="AD815" s="512"/>
      <c r="AE815" s="512"/>
      <c r="AF815" s="512"/>
      <c r="AG815" s="512"/>
      <c r="AH815" s="512"/>
      <c r="AI815" s="512"/>
      <c r="AJ815" s="512"/>
      <c r="AK815" s="512"/>
      <c r="AL815" s="512"/>
      <c r="AM815" s="512"/>
      <c r="AN815" s="512"/>
    </row>
    <row r="816" spans="1:40" ht="15.75" customHeight="1">
      <c r="A816" s="512"/>
      <c r="B816" s="582"/>
      <c r="C816" s="512"/>
      <c r="D816" s="512"/>
      <c r="E816" s="512"/>
      <c r="F816" s="512"/>
      <c r="G816" s="512"/>
      <c r="H816" s="512"/>
      <c r="I816" s="512"/>
      <c r="J816" s="512"/>
      <c r="K816" s="512"/>
      <c r="L816" s="512"/>
      <c r="M816" s="512"/>
      <c r="N816" s="512"/>
      <c r="O816" s="512"/>
      <c r="P816" s="512"/>
      <c r="Q816" s="512"/>
      <c r="R816" s="512"/>
      <c r="S816" s="512"/>
      <c r="T816" s="512"/>
      <c r="U816" s="512"/>
      <c r="V816" s="512"/>
      <c r="W816" s="512"/>
      <c r="X816" s="512"/>
      <c r="Y816" s="512"/>
      <c r="Z816" s="512"/>
      <c r="AA816" s="512"/>
      <c r="AB816" s="512"/>
      <c r="AC816" s="512"/>
      <c r="AD816" s="512"/>
      <c r="AE816" s="512"/>
      <c r="AF816" s="512"/>
      <c r="AG816" s="512"/>
      <c r="AH816" s="512"/>
      <c r="AI816" s="512"/>
      <c r="AJ816" s="512"/>
      <c r="AK816" s="512"/>
      <c r="AL816" s="512"/>
      <c r="AM816" s="512"/>
      <c r="AN816" s="512"/>
    </row>
    <row r="817" spans="1:40" ht="15.75" customHeight="1">
      <c r="A817" s="512"/>
      <c r="B817" s="582"/>
      <c r="C817" s="512"/>
      <c r="D817" s="512"/>
      <c r="E817" s="512"/>
      <c r="F817" s="512"/>
      <c r="G817" s="512"/>
      <c r="H817" s="512"/>
      <c r="I817" s="512"/>
      <c r="J817" s="512"/>
      <c r="K817" s="512"/>
      <c r="L817" s="512"/>
      <c r="M817" s="512"/>
      <c r="N817" s="512"/>
      <c r="O817" s="512"/>
      <c r="P817" s="512"/>
      <c r="Q817" s="512"/>
      <c r="R817" s="512"/>
      <c r="S817" s="512"/>
      <c r="T817" s="512"/>
      <c r="U817" s="512"/>
      <c r="V817" s="512"/>
      <c r="W817" s="512"/>
      <c r="X817" s="512"/>
      <c r="Y817" s="512"/>
      <c r="Z817" s="512"/>
      <c r="AA817" s="512"/>
      <c r="AB817" s="512"/>
      <c r="AC817" s="512"/>
      <c r="AD817" s="512"/>
      <c r="AE817" s="512"/>
      <c r="AF817" s="512"/>
      <c r="AG817" s="512"/>
      <c r="AH817" s="512"/>
      <c r="AI817" s="512"/>
      <c r="AJ817" s="512"/>
      <c r="AK817" s="512"/>
      <c r="AL817" s="512"/>
      <c r="AM817" s="512"/>
      <c r="AN817" s="512"/>
    </row>
    <row r="818" spans="1:40" ht="15.75" customHeight="1">
      <c r="A818" s="512"/>
      <c r="B818" s="582"/>
      <c r="C818" s="512"/>
      <c r="D818" s="512"/>
      <c r="E818" s="512"/>
      <c r="F818" s="512"/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/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</row>
    <row r="819" spans="1:40" ht="15.75" customHeight="1">
      <c r="A819" s="512"/>
      <c r="B819" s="582"/>
      <c r="C819" s="512"/>
      <c r="D819" s="512"/>
      <c r="E819" s="512"/>
      <c r="F819" s="512"/>
      <c r="G819" s="512"/>
      <c r="H819" s="512"/>
      <c r="I819" s="512"/>
      <c r="J819" s="512"/>
      <c r="K819" s="512"/>
      <c r="L819" s="512"/>
      <c r="M819" s="512"/>
      <c r="N819" s="512"/>
      <c r="O819" s="512"/>
      <c r="P819" s="512"/>
      <c r="Q819" s="512"/>
      <c r="R819" s="512"/>
      <c r="S819" s="512"/>
      <c r="T819" s="512"/>
      <c r="U819" s="512"/>
      <c r="V819" s="512"/>
      <c r="W819" s="512"/>
      <c r="X819" s="512"/>
      <c r="Y819" s="512"/>
      <c r="Z819" s="512"/>
      <c r="AA819" s="512"/>
      <c r="AB819" s="512"/>
      <c r="AC819" s="512"/>
      <c r="AD819" s="512"/>
      <c r="AE819" s="512"/>
      <c r="AF819" s="512"/>
      <c r="AG819" s="512"/>
      <c r="AH819" s="512"/>
      <c r="AI819" s="512"/>
      <c r="AJ819" s="512"/>
      <c r="AK819" s="512"/>
      <c r="AL819" s="512"/>
      <c r="AM819" s="512"/>
      <c r="AN819" s="512"/>
    </row>
    <row r="820" spans="1:40" ht="15.75" customHeight="1">
      <c r="A820" s="512"/>
      <c r="B820" s="582"/>
      <c r="C820" s="512"/>
      <c r="D820" s="512"/>
      <c r="E820" s="512"/>
      <c r="F820" s="512"/>
      <c r="G820" s="512"/>
      <c r="H820" s="512"/>
      <c r="I820" s="512"/>
      <c r="J820" s="512"/>
      <c r="K820" s="512"/>
      <c r="L820" s="512"/>
      <c r="M820" s="512"/>
      <c r="N820" s="512"/>
      <c r="O820" s="512"/>
      <c r="P820" s="512"/>
      <c r="Q820" s="512"/>
      <c r="R820" s="512"/>
      <c r="S820" s="512"/>
      <c r="T820" s="512"/>
      <c r="U820" s="512"/>
      <c r="V820" s="512"/>
      <c r="W820" s="512"/>
      <c r="X820" s="512"/>
      <c r="Y820" s="512"/>
      <c r="Z820" s="512"/>
      <c r="AA820" s="512"/>
      <c r="AB820" s="512"/>
      <c r="AC820" s="512"/>
      <c r="AD820" s="512"/>
      <c r="AE820" s="512"/>
      <c r="AF820" s="512"/>
      <c r="AG820" s="512"/>
      <c r="AH820" s="512"/>
      <c r="AI820" s="512"/>
      <c r="AJ820" s="512"/>
      <c r="AK820" s="512"/>
      <c r="AL820" s="512"/>
      <c r="AM820" s="512"/>
      <c r="AN820" s="512"/>
    </row>
    <row r="821" spans="1:40" ht="15.75" customHeight="1">
      <c r="A821" s="512"/>
      <c r="B821" s="582"/>
      <c r="C821" s="512"/>
      <c r="D821" s="512"/>
      <c r="E821" s="512"/>
      <c r="F821" s="512"/>
      <c r="G821" s="512"/>
      <c r="H821" s="512"/>
      <c r="I821" s="512"/>
      <c r="J821" s="512"/>
      <c r="K821" s="512"/>
      <c r="L821" s="512"/>
      <c r="M821" s="512"/>
      <c r="N821" s="512"/>
      <c r="O821" s="512"/>
      <c r="P821" s="512"/>
      <c r="Q821" s="512"/>
      <c r="R821" s="512"/>
      <c r="S821" s="512"/>
      <c r="T821" s="512"/>
      <c r="U821" s="512"/>
      <c r="V821" s="512"/>
      <c r="W821" s="512"/>
      <c r="X821" s="512"/>
      <c r="Y821" s="512"/>
      <c r="Z821" s="512"/>
      <c r="AA821" s="512"/>
      <c r="AB821" s="512"/>
      <c r="AC821" s="512"/>
      <c r="AD821" s="512"/>
      <c r="AE821" s="512"/>
      <c r="AF821" s="512"/>
      <c r="AG821" s="512"/>
      <c r="AH821" s="512"/>
      <c r="AI821" s="512"/>
      <c r="AJ821" s="512"/>
      <c r="AK821" s="512"/>
      <c r="AL821" s="512"/>
      <c r="AM821" s="512"/>
      <c r="AN821" s="512"/>
    </row>
    <row r="822" spans="1:40" ht="15.75" customHeight="1">
      <c r="A822" s="512"/>
      <c r="B822" s="582"/>
      <c r="C822" s="512"/>
      <c r="D822" s="512"/>
      <c r="E822" s="512"/>
      <c r="F822" s="512"/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/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</row>
    <row r="823" spans="1:40" ht="15.75" customHeight="1">
      <c r="A823" s="512"/>
      <c r="B823" s="582"/>
      <c r="C823" s="512"/>
      <c r="D823" s="512"/>
      <c r="E823" s="512"/>
      <c r="F823" s="512"/>
      <c r="G823" s="512"/>
      <c r="H823" s="512"/>
      <c r="I823" s="512"/>
      <c r="J823" s="512"/>
      <c r="K823" s="512"/>
      <c r="L823" s="512"/>
      <c r="M823" s="512"/>
      <c r="N823" s="512"/>
      <c r="O823" s="512"/>
      <c r="P823" s="512"/>
      <c r="Q823" s="512"/>
      <c r="R823" s="512"/>
      <c r="S823" s="512"/>
      <c r="T823" s="512"/>
      <c r="U823" s="512"/>
      <c r="V823" s="512"/>
      <c r="W823" s="512"/>
      <c r="X823" s="512"/>
      <c r="Y823" s="512"/>
      <c r="Z823" s="512"/>
      <c r="AA823" s="512"/>
      <c r="AB823" s="512"/>
      <c r="AC823" s="512"/>
      <c r="AD823" s="512"/>
      <c r="AE823" s="512"/>
      <c r="AF823" s="512"/>
      <c r="AG823" s="512"/>
      <c r="AH823" s="512"/>
      <c r="AI823" s="512"/>
      <c r="AJ823" s="512"/>
      <c r="AK823" s="512"/>
      <c r="AL823" s="512"/>
      <c r="AM823" s="512"/>
      <c r="AN823" s="512"/>
    </row>
    <row r="824" spans="1:40" ht="15.75" customHeight="1">
      <c r="A824" s="512"/>
      <c r="B824" s="582"/>
      <c r="C824" s="512"/>
      <c r="D824" s="512"/>
      <c r="E824" s="512"/>
      <c r="F824" s="512"/>
      <c r="G824" s="512"/>
      <c r="H824" s="512"/>
      <c r="I824" s="512"/>
      <c r="J824" s="512"/>
      <c r="K824" s="512"/>
      <c r="L824" s="512"/>
      <c r="M824" s="512"/>
      <c r="N824" s="512"/>
      <c r="O824" s="512"/>
      <c r="P824" s="512"/>
      <c r="Q824" s="512"/>
      <c r="R824" s="512"/>
      <c r="S824" s="512"/>
      <c r="T824" s="512"/>
      <c r="U824" s="512"/>
      <c r="V824" s="512"/>
      <c r="W824" s="512"/>
      <c r="X824" s="512"/>
      <c r="Y824" s="512"/>
      <c r="Z824" s="512"/>
      <c r="AA824" s="512"/>
      <c r="AB824" s="512"/>
      <c r="AC824" s="512"/>
      <c r="AD824" s="512"/>
      <c r="AE824" s="512"/>
      <c r="AF824" s="512"/>
      <c r="AG824" s="512"/>
      <c r="AH824" s="512"/>
      <c r="AI824" s="512"/>
      <c r="AJ824" s="512"/>
      <c r="AK824" s="512"/>
      <c r="AL824" s="512"/>
      <c r="AM824" s="512"/>
      <c r="AN824" s="512"/>
    </row>
    <row r="825" spans="1:40" ht="15.75" customHeight="1">
      <c r="A825" s="512"/>
      <c r="B825" s="582"/>
      <c r="C825" s="512"/>
      <c r="D825" s="512"/>
      <c r="E825" s="512"/>
      <c r="F825" s="512"/>
      <c r="G825" s="512"/>
      <c r="H825" s="512"/>
      <c r="I825" s="512"/>
      <c r="J825" s="512"/>
      <c r="K825" s="512"/>
      <c r="L825" s="512"/>
      <c r="M825" s="512"/>
      <c r="N825" s="512"/>
      <c r="O825" s="512"/>
      <c r="P825" s="512"/>
      <c r="Q825" s="512"/>
      <c r="R825" s="512"/>
      <c r="S825" s="512"/>
      <c r="T825" s="512"/>
      <c r="U825" s="512"/>
      <c r="V825" s="512"/>
      <c r="W825" s="512"/>
      <c r="X825" s="512"/>
      <c r="Y825" s="512"/>
      <c r="Z825" s="512"/>
      <c r="AA825" s="512"/>
      <c r="AB825" s="512"/>
      <c r="AC825" s="512"/>
      <c r="AD825" s="512"/>
      <c r="AE825" s="512"/>
      <c r="AF825" s="512"/>
      <c r="AG825" s="512"/>
      <c r="AH825" s="512"/>
      <c r="AI825" s="512"/>
      <c r="AJ825" s="512"/>
      <c r="AK825" s="512"/>
      <c r="AL825" s="512"/>
      <c r="AM825" s="512"/>
      <c r="AN825" s="512"/>
    </row>
    <row r="826" spans="1:40" ht="15.75" customHeight="1">
      <c r="A826" s="512"/>
      <c r="B826" s="582"/>
      <c r="C826" s="512"/>
      <c r="D826" s="512"/>
      <c r="E826" s="512"/>
      <c r="F826" s="512"/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/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</row>
    <row r="827" spans="1:40" ht="15.75" customHeight="1">
      <c r="A827" s="512"/>
      <c r="B827" s="582"/>
      <c r="C827" s="512"/>
      <c r="D827" s="512"/>
      <c r="E827" s="512"/>
      <c r="F827" s="512"/>
      <c r="G827" s="512"/>
      <c r="H827" s="512"/>
      <c r="I827" s="512"/>
      <c r="J827" s="512"/>
      <c r="K827" s="512"/>
      <c r="L827" s="512"/>
      <c r="M827" s="512"/>
      <c r="N827" s="512"/>
      <c r="O827" s="512"/>
      <c r="P827" s="512"/>
      <c r="Q827" s="512"/>
      <c r="R827" s="512"/>
      <c r="S827" s="512"/>
      <c r="T827" s="512"/>
      <c r="U827" s="512"/>
      <c r="V827" s="512"/>
      <c r="W827" s="512"/>
      <c r="X827" s="512"/>
      <c r="Y827" s="512"/>
      <c r="Z827" s="512"/>
      <c r="AA827" s="512"/>
      <c r="AB827" s="512"/>
      <c r="AC827" s="512"/>
      <c r="AD827" s="512"/>
      <c r="AE827" s="512"/>
      <c r="AF827" s="512"/>
      <c r="AG827" s="512"/>
      <c r="AH827" s="512"/>
      <c r="AI827" s="512"/>
      <c r="AJ827" s="512"/>
      <c r="AK827" s="512"/>
      <c r="AL827" s="512"/>
      <c r="AM827" s="512"/>
      <c r="AN827" s="512"/>
    </row>
    <row r="828" spans="1:40" ht="15.75" customHeight="1">
      <c r="A828" s="512"/>
      <c r="B828" s="582"/>
      <c r="C828" s="512"/>
      <c r="D828" s="512"/>
      <c r="E828" s="512"/>
      <c r="F828" s="512"/>
      <c r="G828" s="512"/>
      <c r="H828" s="512"/>
      <c r="I828" s="512"/>
      <c r="J828" s="512"/>
      <c r="K828" s="512"/>
      <c r="L828" s="512"/>
      <c r="M828" s="512"/>
      <c r="N828" s="512"/>
      <c r="O828" s="512"/>
      <c r="P828" s="512"/>
      <c r="Q828" s="512"/>
      <c r="R828" s="512"/>
      <c r="S828" s="512"/>
      <c r="T828" s="512"/>
      <c r="U828" s="512"/>
      <c r="V828" s="512"/>
      <c r="W828" s="512"/>
      <c r="X828" s="512"/>
      <c r="Y828" s="512"/>
      <c r="Z828" s="512"/>
      <c r="AA828" s="512"/>
      <c r="AB828" s="512"/>
      <c r="AC828" s="512"/>
      <c r="AD828" s="512"/>
      <c r="AE828" s="512"/>
      <c r="AF828" s="512"/>
      <c r="AG828" s="512"/>
      <c r="AH828" s="512"/>
      <c r="AI828" s="512"/>
      <c r="AJ828" s="512"/>
      <c r="AK828" s="512"/>
      <c r="AL828" s="512"/>
      <c r="AM828" s="512"/>
      <c r="AN828" s="512"/>
    </row>
    <row r="829" spans="1:40" ht="15.75" customHeight="1">
      <c r="A829" s="512"/>
      <c r="B829" s="582"/>
      <c r="C829" s="512"/>
      <c r="D829" s="512"/>
      <c r="E829" s="512"/>
      <c r="F829" s="512"/>
      <c r="G829" s="512"/>
      <c r="H829" s="512"/>
      <c r="I829" s="512"/>
      <c r="J829" s="512"/>
      <c r="K829" s="512"/>
      <c r="L829" s="512"/>
      <c r="M829" s="512"/>
      <c r="N829" s="512"/>
      <c r="O829" s="512"/>
      <c r="P829" s="512"/>
      <c r="Q829" s="512"/>
      <c r="R829" s="512"/>
      <c r="S829" s="512"/>
      <c r="T829" s="512"/>
      <c r="U829" s="512"/>
      <c r="V829" s="512"/>
      <c r="W829" s="512"/>
      <c r="X829" s="512"/>
      <c r="Y829" s="512"/>
      <c r="Z829" s="512"/>
      <c r="AA829" s="512"/>
      <c r="AB829" s="512"/>
      <c r="AC829" s="512"/>
      <c r="AD829" s="512"/>
      <c r="AE829" s="512"/>
      <c r="AF829" s="512"/>
      <c r="AG829" s="512"/>
      <c r="AH829" s="512"/>
      <c r="AI829" s="512"/>
      <c r="AJ829" s="512"/>
      <c r="AK829" s="512"/>
      <c r="AL829" s="512"/>
      <c r="AM829" s="512"/>
      <c r="AN829" s="512"/>
    </row>
    <row r="830" spans="1:40" ht="15.75" customHeight="1">
      <c r="A830" s="512"/>
      <c r="B830" s="582"/>
      <c r="C830" s="512"/>
      <c r="D830" s="512"/>
      <c r="E830" s="512"/>
      <c r="F830" s="512"/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/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</row>
    <row r="831" spans="1:40" ht="15.75" customHeight="1">
      <c r="A831" s="512"/>
      <c r="B831" s="582"/>
      <c r="C831" s="512"/>
      <c r="D831" s="512"/>
      <c r="E831" s="512"/>
      <c r="F831" s="512"/>
      <c r="G831" s="512"/>
      <c r="H831" s="512"/>
      <c r="I831" s="512"/>
      <c r="J831" s="512"/>
      <c r="K831" s="512"/>
      <c r="L831" s="512"/>
      <c r="M831" s="512"/>
      <c r="N831" s="512"/>
      <c r="O831" s="512"/>
      <c r="P831" s="512"/>
      <c r="Q831" s="512"/>
      <c r="R831" s="512"/>
      <c r="S831" s="512"/>
      <c r="T831" s="512"/>
      <c r="U831" s="512"/>
      <c r="V831" s="512"/>
      <c r="W831" s="512"/>
      <c r="X831" s="512"/>
      <c r="Y831" s="512"/>
      <c r="Z831" s="512"/>
      <c r="AA831" s="512"/>
      <c r="AB831" s="512"/>
      <c r="AC831" s="512"/>
      <c r="AD831" s="512"/>
      <c r="AE831" s="512"/>
      <c r="AF831" s="512"/>
      <c r="AG831" s="512"/>
      <c r="AH831" s="512"/>
      <c r="AI831" s="512"/>
      <c r="AJ831" s="512"/>
      <c r="AK831" s="512"/>
      <c r="AL831" s="512"/>
      <c r="AM831" s="512"/>
      <c r="AN831" s="512"/>
    </row>
    <row r="832" spans="1:40" ht="15.75" customHeight="1">
      <c r="A832" s="512"/>
      <c r="B832" s="582"/>
      <c r="C832" s="512"/>
      <c r="D832" s="512"/>
      <c r="E832" s="512"/>
      <c r="F832" s="512"/>
      <c r="G832" s="512"/>
      <c r="H832" s="512"/>
      <c r="I832" s="512"/>
      <c r="J832" s="512"/>
      <c r="K832" s="512"/>
      <c r="L832" s="512"/>
      <c r="M832" s="512"/>
      <c r="N832" s="512"/>
      <c r="O832" s="512"/>
      <c r="P832" s="512"/>
      <c r="Q832" s="512"/>
      <c r="R832" s="512"/>
      <c r="S832" s="512"/>
      <c r="T832" s="512"/>
      <c r="U832" s="512"/>
      <c r="V832" s="512"/>
      <c r="W832" s="512"/>
      <c r="X832" s="512"/>
      <c r="Y832" s="512"/>
      <c r="Z832" s="512"/>
      <c r="AA832" s="512"/>
      <c r="AB832" s="512"/>
      <c r="AC832" s="512"/>
      <c r="AD832" s="512"/>
      <c r="AE832" s="512"/>
      <c r="AF832" s="512"/>
      <c r="AG832" s="512"/>
      <c r="AH832" s="512"/>
      <c r="AI832" s="512"/>
      <c r="AJ832" s="512"/>
      <c r="AK832" s="512"/>
      <c r="AL832" s="512"/>
      <c r="AM832" s="512"/>
      <c r="AN832" s="512"/>
    </row>
    <row r="833" spans="1:40" ht="15.75" customHeight="1">
      <c r="A833" s="512"/>
      <c r="B833" s="582"/>
      <c r="C833" s="512"/>
      <c r="D833" s="512"/>
      <c r="E833" s="512"/>
      <c r="F833" s="512"/>
      <c r="G833" s="512"/>
      <c r="H833" s="512"/>
      <c r="I833" s="512"/>
      <c r="J833" s="512"/>
      <c r="K833" s="512"/>
      <c r="L833" s="512"/>
      <c r="M833" s="512"/>
      <c r="N833" s="512"/>
      <c r="O833" s="512"/>
      <c r="P833" s="512"/>
      <c r="Q833" s="512"/>
      <c r="R833" s="512"/>
      <c r="S833" s="512"/>
      <c r="T833" s="512"/>
      <c r="U833" s="512"/>
      <c r="V833" s="512"/>
      <c r="W833" s="512"/>
      <c r="X833" s="512"/>
      <c r="Y833" s="512"/>
      <c r="Z833" s="512"/>
      <c r="AA833" s="512"/>
      <c r="AB833" s="512"/>
      <c r="AC833" s="512"/>
      <c r="AD833" s="512"/>
      <c r="AE833" s="512"/>
      <c r="AF833" s="512"/>
      <c r="AG833" s="512"/>
      <c r="AH833" s="512"/>
      <c r="AI833" s="512"/>
      <c r="AJ833" s="512"/>
      <c r="AK833" s="512"/>
      <c r="AL833" s="512"/>
      <c r="AM833" s="512"/>
      <c r="AN833" s="512"/>
    </row>
    <row r="834" spans="1:40" ht="15.75" customHeight="1">
      <c r="A834" s="512"/>
      <c r="B834" s="582"/>
      <c r="C834" s="512"/>
      <c r="D834" s="512"/>
      <c r="E834" s="512"/>
      <c r="F834" s="512"/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/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</row>
    <row r="835" spans="1:40" ht="15.75" customHeight="1">
      <c r="A835" s="512"/>
      <c r="B835" s="582"/>
      <c r="C835" s="512"/>
      <c r="D835" s="512"/>
      <c r="E835" s="512"/>
      <c r="F835" s="512"/>
      <c r="G835" s="512"/>
      <c r="H835" s="512"/>
      <c r="I835" s="512"/>
      <c r="J835" s="512"/>
      <c r="K835" s="512"/>
      <c r="L835" s="512"/>
      <c r="M835" s="512"/>
      <c r="N835" s="512"/>
      <c r="O835" s="512"/>
      <c r="P835" s="512"/>
      <c r="Q835" s="512"/>
      <c r="R835" s="512"/>
      <c r="S835" s="512"/>
      <c r="T835" s="512"/>
      <c r="U835" s="512"/>
      <c r="V835" s="512"/>
      <c r="W835" s="512"/>
      <c r="X835" s="512"/>
      <c r="Y835" s="512"/>
      <c r="Z835" s="512"/>
      <c r="AA835" s="512"/>
      <c r="AB835" s="512"/>
      <c r="AC835" s="512"/>
      <c r="AD835" s="512"/>
      <c r="AE835" s="512"/>
      <c r="AF835" s="512"/>
      <c r="AG835" s="512"/>
      <c r="AH835" s="512"/>
      <c r="AI835" s="512"/>
      <c r="AJ835" s="512"/>
      <c r="AK835" s="512"/>
      <c r="AL835" s="512"/>
      <c r="AM835" s="512"/>
      <c r="AN835" s="512"/>
    </row>
    <row r="836" spans="1:40" ht="15.75" customHeight="1">
      <c r="A836" s="512"/>
      <c r="B836" s="582"/>
      <c r="C836" s="512"/>
      <c r="D836" s="512"/>
      <c r="E836" s="512"/>
      <c r="F836" s="512"/>
      <c r="G836" s="512"/>
      <c r="H836" s="512"/>
      <c r="I836" s="512"/>
      <c r="J836" s="512"/>
      <c r="K836" s="512"/>
      <c r="L836" s="512"/>
      <c r="M836" s="512"/>
      <c r="N836" s="512"/>
      <c r="O836" s="512"/>
      <c r="P836" s="512"/>
      <c r="Q836" s="512"/>
      <c r="R836" s="512"/>
      <c r="S836" s="512"/>
      <c r="T836" s="512"/>
      <c r="U836" s="512"/>
      <c r="V836" s="512"/>
      <c r="W836" s="512"/>
      <c r="X836" s="512"/>
      <c r="Y836" s="512"/>
      <c r="Z836" s="512"/>
      <c r="AA836" s="512"/>
      <c r="AB836" s="512"/>
      <c r="AC836" s="512"/>
      <c r="AD836" s="512"/>
      <c r="AE836" s="512"/>
      <c r="AF836" s="512"/>
      <c r="AG836" s="512"/>
      <c r="AH836" s="512"/>
      <c r="AI836" s="512"/>
      <c r="AJ836" s="512"/>
      <c r="AK836" s="512"/>
      <c r="AL836" s="512"/>
      <c r="AM836" s="512"/>
      <c r="AN836" s="512"/>
    </row>
    <row r="837" spans="1:40" ht="15.75" customHeight="1">
      <c r="A837" s="512"/>
      <c r="B837" s="582"/>
      <c r="C837" s="512"/>
      <c r="D837" s="512"/>
      <c r="E837" s="512"/>
      <c r="F837" s="512"/>
      <c r="G837" s="512"/>
      <c r="H837" s="512"/>
      <c r="I837" s="512"/>
      <c r="J837" s="512"/>
      <c r="K837" s="512"/>
      <c r="L837" s="512"/>
      <c r="M837" s="512"/>
      <c r="N837" s="512"/>
      <c r="O837" s="512"/>
      <c r="P837" s="512"/>
      <c r="Q837" s="512"/>
      <c r="R837" s="512"/>
      <c r="S837" s="512"/>
      <c r="T837" s="512"/>
      <c r="U837" s="512"/>
      <c r="V837" s="512"/>
      <c r="W837" s="512"/>
      <c r="X837" s="512"/>
      <c r="Y837" s="512"/>
      <c r="Z837" s="512"/>
      <c r="AA837" s="512"/>
      <c r="AB837" s="512"/>
      <c r="AC837" s="512"/>
      <c r="AD837" s="512"/>
      <c r="AE837" s="512"/>
      <c r="AF837" s="512"/>
      <c r="AG837" s="512"/>
      <c r="AH837" s="512"/>
      <c r="AI837" s="512"/>
      <c r="AJ837" s="512"/>
      <c r="AK837" s="512"/>
      <c r="AL837" s="512"/>
      <c r="AM837" s="512"/>
      <c r="AN837" s="512"/>
    </row>
    <row r="838" spans="1:40" ht="15.75" customHeight="1">
      <c r="A838" s="512"/>
      <c r="B838" s="582"/>
      <c r="C838" s="512"/>
      <c r="D838" s="512"/>
      <c r="E838" s="512"/>
      <c r="F838" s="512"/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/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</row>
    <row r="839" spans="1:40" ht="15.75" customHeight="1">
      <c r="A839" s="512"/>
      <c r="B839" s="582"/>
      <c r="C839" s="512"/>
      <c r="D839" s="512"/>
      <c r="E839" s="512"/>
      <c r="F839" s="512"/>
      <c r="G839" s="512"/>
      <c r="H839" s="512"/>
      <c r="I839" s="512"/>
      <c r="J839" s="512"/>
      <c r="K839" s="512"/>
      <c r="L839" s="512"/>
      <c r="M839" s="512"/>
      <c r="N839" s="512"/>
      <c r="O839" s="512"/>
      <c r="P839" s="512"/>
      <c r="Q839" s="512"/>
      <c r="R839" s="512"/>
      <c r="S839" s="512"/>
      <c r="T839" s="512"/>
      <c r="U839" s="512"/>
      <c r="V839" s="512"/>
      <c r="W839" s="512"/>
      <c r="X839" s="512"/>
      <c r="Y839" s="512"/>
      <c r="Z839" s="512"/>
      <c r="AA839" s="512"/>
      <c r="AB839" s="512"/>
      <c r="AC839" s="512"/>
      <c r="AD839" s="512"/>
      <c r="AE839" s="512"/>
      <c r="AF839" s="512"/>
      <c r="AG839" s="512"/>
      <c r="AH839" s="512"/>
      <c r="AI839" s="512"/>
      <c r="AJ839" s="512"/>
      <c r="AK839" s="512"/>
      <c r="AL839" s="512"/>
      <c r="AM839" s="512"/>
      <c r="AN839" s="512"/>
    </row>
    <row r="840" spans="1:40" ht="15.75" customHeight="1">
      <c r="A840" s="512"/>
      <c r="B840" s="582"/>
      <c r="C840" s="512"/>
      <c r="D840" s="512"/>
      <c r="E840" s="512"/>
      <c r="F840" s="512"/>
      <c r="G840" s="512"/>
      <c r="H840" s="512"/>
      <c r="I840" s="512"/>
      <c r="J840" s="512"/>
      <c r="K840" s="512"/>
      <c r="L840" s="512"/>
      <c r="M840" s="512"/>
      <c r="N840" s="512"/>
      <c r="O840" s="512"/>
      <c r="P840" s="512"/>
      <c r="Q840" s="512"/>
      <c r="R840" s="512"/>
      <c r="S840" s="512"/>
      <c r="T840" s="512"/>
      <c r="U840" s="512"/>
      <c r="V840" s="512"/>
      <c r="W840" s="512"/>
      <c r="X840" s="512"/>
      <c r="Y840" s="512"/>
      <c r="Z840" s="512"/>
      <c r="AA840" s="512"/>
      <c r="AB840" s="512"/>
      <c r="AC840" s="512"/>
      <c r="AD840" s="512"/>
      <c r="AE840" s="512"/>
      <c r="AF840" s="512"/>
      <c r="AG840" s="512"/>
      <c r="AH840" s="512"/>
      <c r="AI840" s="512"/>
      <c r="AJ840" s="512"/>
      <c r="AK840" s="512"/>
      <c r="AL840" s="512"/>
      <c r="AM840" s="512"/>
      <c r="AN840" s="512"/>
    </row>
    <row r="841" spans="1:40" ht="15.75" customHeight="1">
      <c r="A841" s="512"/>
      <c r="B841" s="582"/>
      <c r="C841" s="512"/>
      <c r="D841" s="512"/>
      <c r="E841" s="512"/>
      <c r="F841" s="512"/>
      <c r="G841" s="512"/>
      <c r="H841" s="512"/>
      <c r="I841" s="512"/>
      <c r="J841" s="512"/>
      <c r="K841" s="512"/>
      <c r="L841" s="512"/>
      <c r="M841" s="512"/>
      <c r="N841" s="512"/>
      <c r="O841" s="512"/>
      <c r="P841" s="512"/>
      <c r="Q841" s="512"/>
      <c r="R841" s="512"/>
      <c r="S841" s="512"/>
      <c r="T841" s="512"/>
      <c r="U841" s="512"/>
      <c r="V841" s="512"/>
      <c r="W841" s="512"/>
      <c r="X841" s="512"/>
      <c r="Y841" s="512"/>
      <c r="Z841" s="512"/>
      <c r="AA841" s="512"/>
      <c r="AB841" s="512"/>
      <c r="AC841" s="512"/>
      <c r="AD841" s="512"/>
      <c r="AE841" s="512"/>
      <c r="AF841" s="512"/>
      <c r="AG841" s="512"/>
      <c r="AH841" s="512"/>
      <c r="AI841" s="512"/>
      <c r="AJ841" s="512"/>
      <c r="AK841" s="512"/>
      <c r="AL841" s="512"/>
      <c r="AM841" s="512"/>
      <c r="AN841" s="512"/>
    </row>
    <row r="842" spans="1:40" ht="15.75" customHeight="1">
      <c r="A842" s="512"/>
      <c r="B842" s="582"/>
      <c r="C842" s="512"/>
      <c r="D842" s="512"/>
      <c r="E842" s="512"/>
      <c r="F842" s="512"/>
      <c r="G842" s="512"/>
      <c r="H842" s="512"/>
      <c r="I842" s="512"/>
      <c r="J842" s="512"/>
      <c r="K842" s="512"/>
      <c r="L842" s="512"/>
      <c r="M842" s="512"/>
      <c r="N842" s="512"/>
      <c r="O842" s="512"/>
      <c r="P842" s="512"/>
      <c r="Q842" s="512"/>
      <c r="R842" s="512"/>
      <c r="S842" s="512"/>
      <c r="T842" s="512"/>
      <c r="U842" s="512"/>
      <c r="V842" s="512"/>
      <c r="W842" s="512"/>
      <c r="X842" s="512"/>
      <c r="Y842" s="512"/>
      <c r="Z842" s="512"/>
      <c r="AA842" s="512"/>
      <c r="AB842" s="512"/>
      <c r="AC842" s="512"/>
      <c r="AD842" s="512"/>
      <c r="AE842" s="512"/>
      <c r="AF842" s="512"/>
      <c r="AG842" s="512"/>
      <c r="AH842" s="512"/>
      <c r="AI842" s="512"/>
      <c r="AJ842" s="512"/>
      <c r="AK842" s="512"/>
      <c r="AL842" s="512"/>
      <c r="AM842" s="512"/>
      <c r="AN842" s="512"/>
    </row>
    <row r="843" spans="1:40" ht="15.75" customHeight="1">
      <c r="A843" s="512"/>
      <c r="B843" s="58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2"/>
      <c r="Z843" s="512"/>
      <c r="AA843" s="512"/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</row>
    <row r="844" spans="1:40" ht="15.75" customHeight="1">
      <c r="A844" s="512"/>
      <c r="B844" s="582"/>
      <c r="C844" s="512"/>
      <c r="D844" s="512"/>
      <c r="E844" s="512"/>
      <c r="F844" s="512"/>
      <c r="G844" s="512"/>
      <c r="H844" s="512"/>
      <c r="I844" s="512"/>
      <c r="J844" s="512"/>
      <c r="K844" s="512"/>
      <c r="L844" s="512"/>
      <c r="M844" s="512"/>
      <c r="N844" s="512"/>
      <c r="O844" s="512"/>
      <c r="P844" s="512"/>
      <c r="Q844" s="512"/>
      <c r="R844" s="512"/>
      <c r="S844" s="512"/>
      <c r="T844" s="512"/>
      <c r="U844" s="512"/>
      <c r="V844" s="512"/>
      <c r="W844" s="512"/>
      <c r="X844" s="512"/>
      <c r="Y844" s="512"/>
      <c r="Z844" s="512"/>
      <c r="AA844" s="512"/>
      <c r="AB844" s="512"/>
      <c r="AC844" s="512"/>
      <c r="AD844" s="512"/>
      <c r="AE844" s="512"/>
      <c r="AF844" s="512"/>
      <c r="AG844" s="512"/>
      <c r="AH844" s="512"/>
      <c r="AI844" s="512"/>
      <c r="AJ844" s="512"/>
      <c r="AK844" s="512"/>
      <c r="AL844" s="512"/>
      <c r="AM844" s="512"/>
      <c r="AN844" s="512"/>
    </row>
    <row r="845" spans="1:40" ht="15.75" customHeight="1">
      <c r="A845" s="512"/>
      <c r="B845" s="582"/>
      <c r="C845" s="512"/>
      <c r="D845" s="512"/>
      <c r="E845" s="512"/>
      <c r="F845" s="512"/>
      <c r="G845" s="512"/>
      <c r="H845" s="512"/>
      <c r="I845" s="512"/>
      <c r="J845" s="512"/>
      <c r="K845" s="512"/>
      <c r="L845" s="512"/>
      <c r="M845" s="512"/>
      <c r="N845" s="512"/>
      <c r="O845" s="512"/>
      <c r="P845" s="512"/>
      <c r="Q845" s="512"/>
      <c r="R845" s="512"/>
      <c r="S845" s="512"/>
      <c r="T845" s="512"/>
      <c r="U845" s="512"/>
      <c r="V845" s="512"/>
      <c r="W845" s="512"/>
      <c r="X845" s="512"/>
      <c r="Y845" s="512"/>
      <c r="Z845" s="512"/>
      <c r="AA845" s="512"/>
      <c r="AB845" s="512"/>
      <c r="AC845" s="512"/>
      <c r="AD845" s="512"/>
      <c r="AE845" s="512"/>
      <c r="AF845" s="512"/>
      <c r="AG845" s="512"/>
      <c r="AH845" s="512"/>
      <c r="AI845" s="512"/>
      <c r="AJ845" s="512"/>
      <c r="AK845" s="512"/>
      <c r="AL845" s="512"/>
      <c r="AM845" s="512"/>
      <c r="AN845" s="512"/>
    </row>
    <row r="846" spans="1:40" ht="15.75" customHeight="1">
      <c r="A846" s="512"/>
      <c r="B846" s="582"/>
      <c r="C846" s="512"/>
      <c r="D846" s="512"/>
      <c r="E846" s="512"/>
      <c r="F846" s="512"/>
      <c r="G846" s="512"/>
      <c r="H846" s="512"/>
      <c r="I846" s="512"/>
      <c r="J846" s="512"/>
      <c r="K846" s="512"/>
      <c r="L846" s="512"/>
      <c r="M846" s="512"/>
      <c r="N846" s="512"/>
      <c r="O846" s="512"/>
      <c r="P846" s="512"/>
      <c r="Q846" s="512"/>
      <c r="R846" s="512"/>
      <c r="S846" s="512"/>
      <c r="T846" s="512"/>
      <c r="U846" s="512"/>
      <c r="V846" s="512"/>
      <c r="W846" s="512"/>
      <c r="X846" s="512"/>
      <c r="Y846" s="512"/>
      <c r="Z846" s="512"/>
      <c r="AA846" s="512"/>
      <c r="AB846" s="512"/>
      <c r="AC846" s="512"/>
      <c r="AD846" s="512"/>
      <c r="AE846" s="512"/>
      <c r="AF846" s="512"/>
      <c r="AG846" s="512"/>
      <c r="AH846" s="512"/>
      <c r="AI846" s="512"/>
      <c r="AJ846" s="512"/>
      <c r="AK846" s="512"/>
      <c r="AL846" s="512"/>
      <c r="AM846" s="512"/>
      <c r="AN846" s="512"/>
    </row>
    <row r="847" spans="1:40" ht="15.75" customHeight="1">
      <c r="A847" s="512"/>
      <c r="B847" s="582"/>
      <c r="C847" s="512"/>
      <c r="D847" s="512"/>
      <c r="E847" s="512"/>
      <c r="F847" s="512"/>
      <c r="G847" s="512"/>
      <c r="H847" s="512"/>
      <c r="I847" s="512"/>
      <c r="J847" s="512"/>
      <c r="K847" s="512"/>
      <c r="L847" s="512"/>
      <c r="M847" s="512"/>
      <c r="N847" s="512"/>
      <c r="O847" s="512"/>
      <c r="P847" s="512"/>
      <c r="Q847" s="512"/>
      <c r="R847" s="512"/>
      <c r="S847" s="512"/>
      <c r="T847" s="512"/>
      <c r="U847" s="512"/>
      <c r="V847" s="512"/>
      <c r="W847" s="512"/>
      <c r="X847" s="512"/>
      <c r="Y847" s="512"/>
      <c r="Z847" s="512"/>
      <c r="AA847" s="512"/>
      <c r="AB847" s="512"/>
      <c r="AC847" s="512"/>
      <c r="AD847" s="512"/>
      <c r="AE847" s="512"/>
      <c r="AF847" s="512"/>
      <c r="AG847" s="512"/>
      <c r="AH847" s="512"/>
      <c r="AI847" s="512"/>
      <c r="AJ847" s="512"/>
      <c r="AK847" s="512"/>
      <c r="AL847" s="512"/>
      <c r="AM847" s="512"/>
      <c r="AN847" s="512"/>
    </row>
    <row r="848" spans="1:40" ht="15.75" customHeight="1">
      <c r="A848" s="512"/>
      <c r="B848" s="582"/>
      <c r="C848" s="512"/>
      <c r="D848" s="512"/>
      <c r="E848" s="512"/>
      <c r="F848" s="512"/>
      <c r="G848" s="512"/>
      <c r="H848" s="512"/>
      <c r="I848" s="512"/>
      <c r="J848" s="512"/>
      <c r="K848" s="512"/>
      <c r="L848" s="512"/>
      <c r="M848" s="512"/>
      <c r="N848" s="512"/>
      <c r="O848" s="512"/>
      <c r="P848" s="512"/>
      <c r="Q848" s="512"/>
      <c r="R848" s="512"/>
      <c r="S848" s="512"/>
      <c r="T848" s="512"/>
      <c r="U848" s="512"/>
      <c r="V848" s="512"/>
      <c r="W848" s="512"/>
      <c r="X848" s="512"/>
      <c r="Y848" s="512"/>
      <c r="Z848" s="512"/>
      <c r="AA848" s="512"/>
      <c r="AB848" s="512"/>
      <c r="AC848" s="512"/>
      <c r="AD848" s="512"/>
      <c r="AE848" s="512"/>
      <c r="AF848" s="512"/>
      <c r="AG848" s="512"/>
      <c r="AH848" s="512"/>
      <c r="AI848" s="512"/>
      <c r="AJ848" s="512"/>
      <c r="AK848" s="512"/>
      <c r="AL848" s="512"/>
      <c r="AM848" s="512"/>
      <c r="AN848" s="512"/>
    </row>
    <row r="849" spans="1:40" ht="15.75" customHeight="1">
      <c r="A849" s="512"/>
      <c r="B849" s="582"/>
      <c r="C849" s="512"/>
      <c r="D849" s="512"/>
      <c r="E849" s="512"/>
      <c r="F849" s="512"/>
      <c r="G849" s="512"/>
      <c r="H849" s="512"/>
      <c r="I849" s="512"/>
      <c r="J849" s="512"/>
      <c r="K849" s="512"/>
      <c r="L849" s="512"/>
      <c r="M849" s="512"/>
      <c r="N849" s="512"/>
      <c r="O849" s="512"/>
      <c r="P849" s="512"/>
      <c r="Q849" s="512"/>
      <c r="R849" s="512"/>
      <c r="S849" s="512"/>
      <c r="T849" s="512"/>
      <c r="U849" s="512"/>
      <c r="V849" s="512"/>
      <c r="W849" s="512"/>
      <c r="X849" s="512"/>
      <c r="Y849" s="512"/>
      <c r="Z849" s="512"/>
      <c r="AA849" s="512"/>
      <c r="AB849" s="512"/>
      <c r="AC849" s="512"/>
      <c r="AD849" s="512"/>
      <c r="AE849" s="512"/>
      <c r="AF849" s="512"/>
      <c r="AG849" s="512"/>
      <c r="AH849" s="512"/>
      <c r="AI849" s="512"/>
      <c r="AJ849" s="512"/>
      <c r="AK849" s="512"/>
      <c r="AL849" s="512"/>
      <c r="AM849" s="512"/>
      <c r="AN849" s="512"/>
    </row>
    <row r="850" spans="1:40" ht="15.75" customHeight="1">
      <c r="A850" s="512"/>
      <c r="B850" s="582"/>
      <c r="C850" s="512"/>
      <c r="D850" s="512"/>
      <c r="E850" s="512"/>
      <c r="F850" s="512"/>
      <c r="G850" s="512"/>
      <c r="H850" s="512"/>
      <c r="I850" s="512"/>
      <c r="J850" s="512"/>
      <c r="K850" s="512"/>
      <c r="L850" s="512"/>
      <c r="M850" s="512"/>
      <c r="N850" s="512"/>
      <c r="O850" s="512"/>
      <c r="P850" s="512"/>
      <c r="Q850" s="512"/>
      <c r="R850" s="512"/>
      <c r="S850" s="512"/>
      <c r="T850" s="512"/>
      <c r="U850" s="512"/>
      <c r="V850" s="512"/>
      <c r="W850" s="512"/>
      <c r="X850" s="512"/>
      <c r="Y850" s="512"/>
      <c r="Z850" s="512"/>
      <c r="AA850" s="512"/>
      <c r="AB850" s="512"/>
      <c r="AC850" s="512"/>
      <c r="AD850" s="512"/>
      <c r="AE850" s="512"/>
      <c r="AF850" s="512"/>
      <c r="AG850" s="512"/>
      <c r="AH850" s="512"/>
      <c r="AI850" s="512"/>
      <c r="AJ850" s="512"/>
      <c r="AK850" s="512"/>
      <c r="AL850" s="512"/>
      <c r="AM850" s="512"/>
      <c r="AN850" s="512"/>
    </row>
    <row r="851" spans="1:40" ht="15.75" customHeight="1">
      <c r="A851" s="512"/>
      <c r="B851" s="582"/>
      <c r="C851" s="512"/>
      <c r="D851" s="512"/>
      <c r="E851" s="512"/>
      <c r="F851" s="512"/>
      <c r="G851" s="512"/>
      <c r="H851" s="512"/>
      <c r="I851" s="512"/>
      <c r="J851" s="512"/>
      <c r="K851" s="512"/>
      <c r="L851" s="512"/>
      <c r="M851" s="512"/>
      <c r="N851" s="512"/>
      <c r="O851" s="512"/>
      <c r="P851" s="512"/>
      <c r="Q851" s="512"/>
      <c r="R851" s="512"/>
      <c r="S851" s="512"/>
      <c r="T851" s="512"/>
      <c r="U851" s="512"/>
      <c r="V851" s="512"/>
      <c r="W851" s="512"/>
      <c r="X851" s="512"/>
      <c r="Y851" s="512"/>
      <c r="Z851" s="512"/>
      <c r="AA851" s="512"/>
      <c r="AB851" s="512"/>
      <c r="AC851" s="512"/>
      <c r="AD851" s="512"/>
      <c r="AE851" s="512"/>
      <c r="AF851" s="512"/>
      <c r="AG851" s="512"/>
      <c r="AH851" s="512"/>
      <c r="AI851" s="512"/>
      <c r="AJ851" s="512"/>
      <c r="AK851" s="512"/>
      <c r="AL851" s="512"/>
      <c r="AM851" s="512"/>
      <c r="AN851" s="512"/>
    </row>
    <row r="852" spans="1:40" ht="15.75" customHeight="1">
      <c r="A852" s="512"/>
      <c r="B852" s="582"/>
      <c r="C852" s="512"/>
      <c r="D852" s="512"/>
      <c r="E852" s="512"/>
      <c r="F852" s="512"/>
      <c r="G852" s="512"/>
      <c r="H852" s="512"/>
      <c r="I852" s="512"/>
      <c r="J852" s="512"/>
      <c r="K852" s="512"/>
      <c r="L852" s="512"/>
      <c r="M852" s="512"/>
      <c r="N852" s="512"/>
      <c r="O852" s="512"/>
      <c r="P852" s="512"/>
      <c r="Q852" s="512"/>
      <c r="R852" s="512"/>
      <c r="S852" s="512"/>
      <c r="T852" s="512"/>
      <c r="U852" s="512"/>
      <c r="V852" s="512"/>
      <c r="W852" s="512"/>
      <c r="X852" s="512"/>
      <c r="Y852" s="512"/>
      <c r="Z852" s="512"/>
      <c r="AA852" s="512"/>
      <c r="AB852" s="512"/>
      <c r="AC852" s="512"/>
      <c r="AD852" s="512"/>
      <c r="AE852" s="512"/>
      <c r="AF852" s="512"/>
      <c r="AG852" s="512"/>
      <c r="AH852" s="512"/>
      <c r="AI852" s="512"/>
      <c r="AJ852" s="512"/>
      <c r="AK852" s="512"/>
      <c r="AL852" s="512"/>
      <c r="AM852" s="512"/>
      <c r="AN852" s="512"/>
    </row>
    <row r="853" spans="1:40" ht="15.75" customHeight="1">
      <c r="A853" s="512"/>
      <c r="B853" s="582"/>
      <c r="C853" s="512"/>
      <c r="D853" s="512"/>
      <c r="E853" s="512"/>
      <c r="F853" s="512"/>
      <c r="G853" s="512"/>
      <c r="H853" s="512"/>
      <c r="I853" s="512"/>
      <c r="J853" s="512"/>
      <c r="K853" s="512"/>
      <c r="L853" s="512"/>
      <c r="M853" s="512"/>
      <c r="N853" s="512"/>
      <c r="O853" s="512"/>
      <c r="P853" s="512"/>
      <c r="Q853" s="512"/>
      <c r="R853" s="512"/>
      <c r="S853" s="512"/>
      <c r="T853" s="512"/>
      <c r="U853" s="512"/>
      <c r="V853" s="512"/>
      <c r="W853" s="512"/>
      <c r="X853" s="512"/>
      <c r="Y853" s="512"/>
      <c r="Z853" s="512"/>
      <c r="AA853" s="512"/>
      <c r="AB853" s="512"/>
      <c r="AC853" s="512"/>
      <c r="AD853" s="512"/>
      <c r="AE853" s="512"/>
      <c r="AF853" s="512"/>
      <c r="AG853" s="512"/>
      <c r="AH853" s="512"/>
      <c r="AI853" s="512"/>
      <c r="AJ853" s="512"/>
      <c r="AK853" s="512"/>
      <c r="AL853" s="512"/>
      <c r="AM853" s="512"/>
      <c r="AN853" s="512"/>
    </row>
    <row r="854" spans="1:40" ht="15.75" customHeight="1">
      <c r="A854" s="512"/>
      <c r="B854" s="582"/>
      <c r="C854" s="512"/>
      <c r="D854" s="512"/>
      <c r="E854" s="512"/>
      <c r="F854" s="512"/>
      <c r="G854" s="512"/>
      <c r="H854" s="512"/>
      <c r="I854" s="512"/>
      <c r="J854" s="512"/>
      <c r="K854" s="512"/>
      <c r="L854" s="512"/>
      <c r="M854" s="512"/>
      <c r="N854" s="512"/>
      <c r="O854" s="512"/>
      <c r="P854" s="512"/>
      <c r="Q854" s="512"/>
      <c r="R854" s="512"/>
      <c r="S854" s="512"/>
      <c r="T854" s="512"/>
      <c r="U854" s="512"/>
      <c r="V854" s="512"/>
      <c r="W854" s="512"/>
      <c r="X854" s="512"/>
      <c r="Y854" s="512"/>
      <c r="Z854" s="512"/>
      <c r="AA854" s="512"/>
      <c r="AB854" s="512"/>
      <c r="AC854" s="512"/>
      <c r="AD854" s="512"/>
      <c r="AE854" s="512"/>
      <c r="AF854" s="512"/>
      <c r="AG854" s="512"/>
      <c r="AH854" s="512"/>
      <c r="AI854" s="512"/>
      <c r="AJ854" s="512"/>
      <c r="AK854" s="512"/>
      <c r="AL854" s="512"/>
      <c r="AM854" s="512"/>
      <c r="AN854" s="512"/>
    </row>
    <row r="855" spans="1:40" ht="15.75" customHeight="1">
      <c r="A855" s="512"/>
      <c r="B855" s="582"/>
      <c r="C855" s="512"/>
      <c r="D855" s="512"/>
      <c r="E855" s="512"/>
      <c r="F855" s="512"/>
      <c r="G855" s="512"/>
      <c r="H855" s="512"/>
      <c r="I855" s="512"/>
      <c r="J855" s="512"/>
      <c r="K855" s="512"/>
      <c r="L855" s="512"/>
      <c r="M855" s="512"/>
      <c r="N855" s="512"/>
      <c r="O855" s="512"/>
      <c r="P855" s="512"/>
      <c r="Q855" s="512"/>
      <c r="R855" s="512"/>
      <c r="S855" s="512"/>
      <c r="T855" s="512"/>
      <c r="U855" s="512"/>
      <c r="V855" s="512"/>
      <c r="W855" s="512"/>
      <c r="X855" s="512"/>
      <c r="Y855" s="512"/>
      <c r="Z855" s="512"/>
      <c r="AA855" s="512"/>
      <c r="AB855" s="512"/>
      <c r="AC855" s="512"/>
      <c r="AD855" s="512"/>
      <c r="AE855" s="512"/>
      <c r="AF855" s="512"/>
      <c r="AG855" s="512"/>
      <c r="AH855" s="512"/>
      <c r="AI855" s="512"/>
      <c r="AJ855" s="512"/>
      <c r="AK855" s="512"/>
      <c r="AL855" s="512"/>
      <c r="AM855" s="512"/>
      <c r="AN855" s="512"/>
    </row>
    <row r="856" spans="1:40" ht="15.75" customHeight="1">
      <c r="A856" s="512"/>
      <c r="B856" s="582"/>
      <c r="C856" s="512"/>
      <c r="D856" s="512"/>
      <c r="E856" s="512"/>
      <c r="F856" s="512"/>
      <c r="G856" s="512"/>
      <c r="H856" s="512"/>
      <c r="I856" s="512"/>
      <c r="J856" s="512"/>
      <c r="K856" s="512"/>
      <c r="L856" s="512"/>
      <c r="M856" s="512"/>
      <c r="N856" s="512"/>
      <c r="O856" s="512"/>
      <c r="P856" s="512"/>
      <c r="Q856" s="512"/>
      <c r="R856" s="512"/>
      <c r="S856" s="512"/>
      <c r="T856" s="512"/>
      <c r="U856" s="512"/>
      <c r="V856" s="512"/>
      <c r="W856" s="512"/>
      <c r="X856" s="512"/>
      <c r="Y856" s="512"/>
      <c r="Z856" s="512"/>
      <c r="AA856" s="512"/>
      <c r="AB856" s="512"/>
      <c r="AC856" s="512"/>
      <c r="AD856" s="512"/>
      <c r="AE856" s="512"/>
      <c r="AF856" s="512"/>
      <c r="AG856" s="512"/>
      <c r="AH856" s="512"/>
      <c r="AI856" s="512"/>
      <c r="AJ856" s="512"/>
      <c r="AK856" s="512"/>
      <c r="AL856" s="512"/>
      <c r="AM856" s="512"/>
      <c r="AN856" s="512"/>
    </row>
    <row r="857" spans="1:40" ht="15.75" customHeight="1">
      <c r="A857" s="512"/>
      <c r="B857" s="582"/>
      <c r="C857" s="512"/>
      <c r="D857" s="512"/>
      <c r="E857" s="512"/>
      <c r="F857" s="512"/>
      <c r="G857" s="512"/>
      <c r="H857" s="512"/>
      <c r="I857" s="512"/>
      <c r="J857" s="512"/>
      <c r="K857" s="512"/>
      <c r="L857" s="512"/>
      <c r="M857" s="512"/>
      <c r="N857" s="512"/>
      <c r="O857" s="512"/>
      <c r="P857" s="512"/>
      <c r="Q857" s="512"/>
      <c r="R857" s="512"/>
      <c r="S857" s="512"/>
      <c r="T857" s="512"/>
      <c r="U857" s="512"/>
      <c r="V857" s="512"/>
      <c r="W857" s="512"/>
      <c r="X857" s="512"/>
      <c r="Y857" s="512"/>
      <c r="Z857" s="512"/>
      <c r="AA857" s="512"/>
      <c r="AB857" s="512"/>
      <c r="AC857" s="512"/>
      <c r="AD857" s="512"/>
      <c r="AE857" s="512"/>
      <c r="AF857" s="512"/>
      <c r="AG857" s="512"/>
      <c r="AH857" s="512"/>
      <c r="AI857" s="512"/>
      <c r="AJ857" s="512"/>
      <c r="AK857" s="512"/>
      <c r="AL857" s="512"/>
      <c r="AM857" s="512"/>
      <c r="AN857" s="512"/>
    </row>
    <row r="858" spans="1:40" ht="15.75" customHeight="1">
      <c r="A858" s="512"/>
      <c r="B858" s="582"/>
      <c r="C858" s="512"/>
      <c r="D858" s="512"/>
      <c r="E858" s="512"/>
      <c r="F858" s="512"/>
      <c r="G858" s="512"/>
      <c r="H858" s="512"/>
      <c r="I858" s="512"/>
      <c r="J858" s="512"/>
      <c r="K858" s="512"/>
      <c r="L858" s="512"/>
      <c r="M858" s="512"/>
      <c r="N858" s="512"/>
      <c r="O858" s="512"/>
      <c r="P858" s="512"/>
      <c r="Q858" s="512"/>
      <c r="R858" s="512"/>
      <c r="S858" s="512"/>
      <c r="T858" s="512"/>
      <c r="U858" s="512"/>
      <c r="V858" s="512"/>
      <c r="W858" s="512"/>
      <c r="X858" s="512"/>
      <c r="Y858" s="512"/>
      <c r="Z858" s="512"/>
      <c r="AA858" s="512"/>
      <c r="AB858" s="512"/>
      <c r="AC858" s="512"/>
      <c r="AD858" s="512"/>
      <c r="AE858" s="512"/>
      <c r="AF858" s="512"/>
      <c r="AG858" s="512"/>
      <c r="AH858" s="512"/>
      <c r="AI858" s="512"/>
      <c r="AJ858" s="512"/>
      <c r="AK858" s="512"/>
      <c r="AL858" s="512"/>
      <c r="AM858" s="512"/>
      <c r="AN858" s="512"/>
    </row>
    <row r="859" spans="1:40" ht="15.75" customHeight="1">
      <c r="A859" s="512"/>
      <c r="B859" s="582"/>
      <c r="C859" s="512"/>
      <c r="D859" s="512"/>
      <c r="E859" s="512"/>
      <c r="F859" s="512"/>
      <c r="G859" s="512"/>
      <c r="H859" s="512"/>
      <c r="I859" s="512"/>
      <c r="J859" s="512"/>
      <c r="K859" s="512"/>
      <c r="L859" s="512"/>
      <c r="M859" s="512"/>
      <c r="N859" s="512"/>
      <c r="O859" s="512"/>
      <c r="P859" s="512"/>
      <c r="Q859" s="512"/>
      <c r="R859" s="512"/>
      <c r="S859" s="512"/>
      <c r="T859" s="512"/>
      <c r="U859" s="512"/>
      <c r="V859" s="512"/>
      <c r="W859" s="512"/>
      <c r="X859" s="512"/>
      <c r="Y859" s="512"/>
      <c r="Z859" s="512"/>
      <c r="AA859" s="512"/>
      <c r="AB859" s="512"/>
      <c r="AC859" s="512"/>
      <c r="AD859" s="512"/>
      <c r="AE859" s="512"/>
      <c r="AF859" s="512"/>
      <c r="AG859" s="512"/>
      <c r="AH859" s="512"/>
      <c r="AI859" s="512"/>
      <c r="AJ859" s="512"/>
      <c r="AK859" s="512"/>
      <c r="AL859" s="512"/>
      <c r="AM859" s="512"/>
      <c r="AN859" s="512"/>
    </row>
    <row r="860" spans="1:40" ht="15.75" customHeight="1">
      <c r="A860" s="512"/>
      <c r="B860" s="582"/>
      <c r="C860" s="512"/>
      <c r="D860" s="512"/>
      <c r="E860" s="512"/>
      <c r="F860" s="512"/>
      <c r="G860" s="512"/>
      <c r="H860" s="512"/>
      <c r="I860" s="512"/>
      <c r="J860" s="512"/>
      <c r="K860" s="512"/>
      <c r="L860" s="512"/>
      <c r="M860" s="512"/>
      <c r="N860" s="512"/>
      <c r="O860" s="512"/>
      <c r="P860" s="512"/>
      <c r="Q860" s="512"/>
      <c r="R860" s="512"/>
      <c r="S860" s="512"/>
      <c r="T860" s="512"/>
      <c r="U860" s="512"/>
      <c r="V860" s="512"/>
      <c r="W860" s="512"/>
      <c r="X860" s="512"/>
      <c r="Y860" s="512"/>
      <c r="Z860" s="512"/>
      <c r="AA860" s="512"/>
      <c r="AB860" s="512"/>
      <c r="AC860" s="512"/>
      <c r="AD860" s="512"/>
      <c r="AE860" s="512"/>
      <c r="AF860" s="512"/>
      <c r="AG860" s="512"/>
      <c r="AH860" s="512"/>
      <c r="AI860" s="512"/>
      <c r="AJ860" s="512"/>
      <c r="AK860" s="512"/>
      <c r="AL860" s="512"/>
      <c r="AM860" s="512"/>
      <c r="AN860" s="512"/>
    </row>
    <row r="861" spans="1:40" ht="15.75" customHeight="1">
      <c r="A861" s="512"/>
      <c r="B861" s="582"/>
      <c r="C861" s="512"/>
      <c r="D861" s="512"/>
      <c r="E861" s="512"/>
      <c r="F861" s="512"/>
      <c r="G861" s="512"/>
      <c r="H861" s="512"/>
      <c r="I861" s="512"/>
      <c r="J861" s="512"/>
      <c r="K861" s="512"/>
      <c r="L861" s="512"/>
      <c r="M861" s="512"/>
      <c r="N861" s="512"/>
      <c r="O861" s="512"/>
      <c r="P861" s="512"/>
      <c r="Q861" s="512"/>
      <c r="R861" s="512"/>
      <c r="S861" s="512"/>
      <c r="T861" s="512"/>
      <c r="U861" s="512"/>
      <c r="V861" s="512"/>
      <c r="W861" s="512"/>
      <c r="X861" s="512"/>
      <c r="Y861" s="512"/>
      <c r="Z861" s="512"/>
      <c r="AA861" s="512"/>
      <c r="AB861" s="512"/>
      <c r="AC861" s="512"/>
      <c r="AD861" s="512"/>
      <c r="AE861" s="512"/>
      <c r="AF861" s="512"/>
      <c r="AG861" s="512"/>
      <c r="AH861" s="512"/>
      <c r="AI861" s="512"/>
      <c r="AJ861" s="512"/>
      <c r="AK861" s="512"/>
      <c r="AL861" s="512"/>
      <c r="AM861" s="512"/>
      <c r="AN861" s="512"/>
    </row>
    <row r="862" spans="1:40" ht="15.75" customHeight="1">
      <c r="A862" s="512"/>
      <c r="B862" s="582"/>
      <c r="C862" s="512"/>
      <c r="D862" s="512"/>
      <c r="E862" s="512"/>
      <c r="F862" s="512"/>
      <c r="G862" s="512"/>
      <c r="H862" s="512"/>
      <c r="I862" s="512"/>
      <c r="J862" s="512"/>
      <c r="K862" s="512"/>
      <c r="L862" s="512"/>
      <c r="M862" s="512"/>
      <c r="N862" s="512"/>
      <c r="O862" s="512"/>
      <c r="P862" s="512"/>
      <c r="Q862" s="512"/>
      <c r="R862" s="512"/>
      <c r="S862" s="512"/>
      <c r="T862" s="512"/>
      <c r="U862" s="512"/>
      <c r="V862" s="512"/>
      <c r="W862" s="512"/>
      <c r="X862" s="512"/>
      <c r="Y862" s="512"/>
      <c r="Z862" s="512"/>
      <c r="AA862" s="512"/>
      <c r="AB862" s="512"/>
      <c r="AC862" s="512"/>
      <c r="AD862" s="512"/>
      <c r="AE862" s="512"/>
      <c r="AF862" s="512"/>
      <c r="AG862" s="512"/>
      <c r="AH862" s="512"/>
      <c r="AI862" s="512"/>
      <c r="AJ862" s="512"/>
      <c r="AK862" s="512"/>
      <c r="AL862" s="512"/>
      <c r="AM862" s="512"/>
      <c r="AN862" s="512"/>
    </row>
    <row r="863" spans="1:40" ht="15.75" customHeight="1">
      <c r="A863" s="512"/>
      <c r="B863" s="582"/>
      <c r="C863" s="512"/>
      <c r="D863" s="512"/>
      <c r="E863" s="512"/>
      <c r="F863" s="512"/>
      <c r="G863" s="512"/>
      <c r="H863" s="512"/>
      <c r="I863" s="512"/>
      <c r="J863" s="512"/>
      <c r="K863" s="512"/>
      <c r="L863" s="512"/>
      <c r="M863" s="512"/>
      <c r="N863" s="512"/>
      <c r="O863" s="512"/>
      <c r="P863" s="512"/>
      <c r="Q863" s="512"/>
      <c r="R863" s="512"/>
      <c r="S863" s="512"/>
      <c r="T863" s="512"/>
      <c r="U863" s="512"/>
      <c r="V863" s="512"/>
      <c r="W863" s="512"/>
      <c r="X863" s="512"/>
      <c r="Y863" s="512"/>
      <c r="Z863" s="512"/>
      <c r="AA863" s="512"/>
      <c r="AB863" s="512"/>
      <c r="AC863" s="512"/>
      <c r="AD863" s="512"/>
      <c r="AE863" s="512"/>
      <c r="AF863" s="512"/>
      <c r="AG863" s="512"/>
      <c r="AH863" s="512"/>
      <c r="AI863" s="512"/>
      <c r="AJ863" s="512"/>
      <c r="AK863" s="512"/>
      <c r="AL863" s="512"/>
      <c r="AM863" s="512"/>
      <c r="AN863" s="512"/>
    </row>
    <row r="864" spans="1:40" ht="15.75" customHeight="1">
      <c r="A864" s="512"/>
      <c r="B864" s="582"/>
      <c r="C864" s="512"/>
      <c r="D864" s="512"/>
      <c r="E864" s="512"/>
      <c r="F864" s="512"/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/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</row>
    <row r="865" spans="1:40" ht="15.75" customHeight="1">
      <c r="A865" s="512"/>
      <c r="B865" s="582"/>
      <c r="C865" s="512"/>
      <c r="D865" s="512"/>
      <c r="E865" s="512"/>
      <c r="F865" s="512"/>
      <c r="G865" s="512"/>
      <c r="H865" s="512"/>
      <c r="I865" s="512"/>
      <c r="J865" s="512"/>
      <c r="K865" s="512"/>
      <c r="L865" s="512"/>
      <c r="M865" s="512"/>
      <c r="N865" s="512"/>
      <c r="O865" s="512"/>
      <c r="P865" s="512"/>
      <c r="Q865" s="512"/>
      <c r="R865" s="512"/>
      <c r="S865" s="512"/>
      <c r="T865" s="512"/>
      <c r="U865" s="512"/>
      <c r="V865" s="512"/>
      <c r="W865" s="512"/>
      <c r="X865" s="512"/>
      <c r="Y865" s="512"/>
      <c r="Z865" s="512"/>
      <c r="AA865" s="512"/>
      <c r="AB865" s="512"/>
      <c r="AC865" s="512"/>
      <c r="AD865" s="512"/>
      <c r="AE865" s="512"/>
      <c r="AF865" s="512"/>
      <c r="AG865" s="512"/>
      <c r="AH865" s="512"/>
      <c r="AI865" s="512"/>
      <c r="AJ865" s="512"/>
      <c r="AK865" s="512"/>
      <c r="AL865" s="512"/>
      <c r="AM865" s="512"/>
      <c r="AN865" s="512"/>
    </row>
    <row r="866" spans="1:40" ht="15.75" customHeight="1">
      <c r="A866" s="512"/>
      <c r="B866" s="582"/>
      <c r="C866" s="512"/>
      <c r="D866" s="512"/>
      <c r="E866" s="512"/>
      <c r="F866" s="512"/>
      <c r="G866" s="512"/>
      <c r="H866" s="512"/>
      <c r="I866" s="512"/>
      <c r="J866" s="512"/>
      <c r="K866" s="512"/>
      <c r="L866" s="512"/>
      <c r="M866" s="512"/>
      <c r="N866" s="512"/>
      <c r="O866" s="512"/>
      <c r="P866" s="512"/>
      <c r="Q866" s="512"/>
      <c r="R866" s="512"/>
      <c r="S866" s="512"/>
      <c r="T866" s="512"/>
      <c r="U866" s="512"/>
      <c r="V866" s="512"/>
      <c r="W866" s="512"/>
      <c r="X866" s="512"/>
      <c r="Y866" s="512"/>
      <c r="Z866" s="512"/>
      <c r="AA866" s="512"/>
      <c r="AB866" s="512"/>
      <c r="AC866" s="512"/>
      <c r="AD866" s="512"/>
      <c r="AE866" s="512"/>
      <c r="AF866" s="512"/>
      <c r="AG866" s="512"/>
      <c r="AH866" s="512"/>
      <c r="AI866" s="512"/>
      <c r="AJ866" s="512"/>
      <c r="AK866" s="512"/>
      <c r="AL866" s="512"/>
      <c r="AM866" s="512"/>
      <c r="AN866" s="512"/>
    </row>
    <row r="867" spans="1:40" ht="15.75" customHeight="1">
      <c r="A867" s="512"/>
      <c r="B867" s="582"/>
      <c r="C867" s="512"/>
      <c r="D867" s="512"/>
      <c r="E867" s="512"/>
      <c r="F867" s="512"/>
      <c r="G867" s="512"/>
      <c r="H867" s="512"/>
      <c r="I867" s="512"/>
      <c r="J867" s="512"/>
      <c r="K867" s="512"/>
      <c r="L867" s="512"/>
      <c r="M867" s="512"/>
      <c r="N867" s="512"/>
      <c r="O867" s="512"/>
      <c r="P867" s="512"/>
      <c r="Q867" s="512"/>
      <c r="R867" s="512"/>
      <c r="S867" s="512"/>
      <c r="T867" s="512"/>
      <c r="U867" s="512"/>
      <c r="V867" s="512"/>
      <c r="W867" s="512"/>
      <c r="X867" s="512"/>
      <c r="Y867" s="512"/>
      <c r="Z867" s="512"/>
      <c r="AA867" s="512"/>
      <c r="AB867" s="512"/>
      <c r="AC867" s="512"/>
      <c r="AD867" s="512"/>
      <c r="AE867" s="512"/>
      <c r="AF867" s="512"/>
      <c r="AG867" s="512"/>
      <c r="AH867" s="512"/>
      <c r="AI867" s="512"/>
      <c r="AJ867" s="512"/>
      <c r="AK867" s="512"/>
      <c r="AL867" s="512"/>
      <c r="AM867" s="512"/>
      <c r="AN867" s="512"/>
    </row>
    <row r="868" spans="1:40" ht="15.75" customHeight="1">
      <c r="A868" s="512"/>
      <c r="B868" s="582"/>
      <c r="C868" s="512"/>
      <c r="D868" s="512"/>
      <c r="E868" s="512"/>
      <c r="F868" s="512"/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/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</row>
    <row r="869" spans="1:40" ht="15.75" customHeight="1">
      <c r="A869" s="512"/>
      <c r="B869" s="582"/>
      <c r="C869" s="512"/>
      <c r="D869" s="512"/>
      <c r="E869" s="512"/>
      <c r="F869" s="512"/>
      <c r="G869" s="512"/>
      <c r="H869" s="512"/>
      <c r="I869" s="512"/>
      <c r="J869" s="512"/>
      <c r="K869" s="512"/>
      <c r="L869" s="512"/>
      <c r="M869" s="512"/>
      <c r="N869" s="512"/>
      <c r="O869" s="512"/>
      <c r="P869" s="512"/>
      <c r="Q869" s="512"/>
      <c r="R869" s="512"/>
      <c r="S869" s="512"/>
      <c r="T869" s="512"/>
      <c r="U869" s="512"/>
      <c r="V869" s="512"/>
      <c r="W869" s="512"/>
      <c r="X869" s="512"/>
      <c r="Y869" s="512"/>
      <c r="Z869" s="512"/>
      <c r="AA869" s="512"/>
      <c r="AB869" s="512"/>
      <c r="AC869" s="512"/>
      <c r="AD869" s="512"/>
      <c r="AE869" s="512"/>
      <c r="AF869" s="512"/>
      <c r="AG869" s="512"/>
      <c r="AH869" s="512"/>
      <c r="AI869" s="512"/>
      <c r="AJ869" s="512"/>
      <c r="AK869" s="512"/>
      <c r="AL869" s="512"/>
      <c r="AM869" s="512"/>
      <c r="AN869" s="512"/>
    </row>
    <row r="870" spans="1:40" ht="15.75" customHeight="1">
      <c r="A870" s="512"/>
      <c r="B870" s="582"/>
      <c r="C870" s="512"/>
      <c r="D870" s="512"/>
      <c r="E870" s="512"/>
      <c r="F870" s="512"/>
      <c r="G870" s="512"/>
      <c r="H870" s="512"/>
      <c r="I870" s="512"/>
      <c r="J870" s="512"/>
      <c r="K870" s="512"/>
      <c r="L870" s="512"/>
      <c r="M870" s="512"/>
      <c r="N870" s="512"/>
      <c r="O870" s="512"/>
      <c r="P870" s="512"/>
      <c r="Q870" s="512"/>
      <c r="R870" s="512"/>
      <c r="S870" s="512"/>
      <c r="T870" s="512"/>
      <c r="U870" s="512"/>
      <c r="V870" s="512"/>
      <c r="W870" s="512"/>
      <c r="X870" s="512"/>
      <c r="Y870" s="512"/>
      <c r="Z870" s="512"/>
      <c r="AA870" s="512"/>
      <c r="AB870" s="512"/>
      <c r="AC870" s="512"/>
      <c r="AD870" s="512"/>
      <c r="AE870" s="512"/>
      <c r="AF870" s="512"/>
      <c r="AG870" s="512"/>
      <c r="AH870" s="512"/>
      <c r="AI870" s="512"/>
      <c r="AJ870" s="512"/>
      <c r="AK870" s="512"/>
      <c r="AL870" s="512"/>
      <c r="AM870" s="512"/>
      <c r="AN870" s="512"/>
    </row>
    <row r="871" spans="1:40" ht="15.75" customHeight="1">
      <c r="A871" s="512"/>
      <c r="B871" s="582"/>
      <c r="C871" s="512"/>
      <c r="D871" s="512"/>
      <c r="E871" s="512"/>
      <c r="F871" s="512"/>
      <c r="G871" s="512"/>
      <c r="H871" s="512"/>
      <c r="I871" s="512"/>
      <c r="J871" s="512"/>
      <c r="K871" s="512"/>
      <c r="L871" s="512"/>
      <c r="M871" s="512"/>
      <c r="N871" s="512"/>
      <c r="O871" s="512"/>
      <c r="P871" s="512"/>
      <c r="Q871" s="512"/>
      <c r="R871" s="512"/>
      <c r="S871" s="512"/>
      <c r="T871" s="512"/>
      <c r="U871" s="512"/>
      <c r="V871" s="512"/>
      <c r="W871" s="512"/>
      <c r="X871" s="512"/>
      <c r="Y871" s="512"/>
      <c r="Z871" s="512"/>
      <c r="AA871" s="512"/>
      <c r="AB871" s="512"/>
      <c r="AC871" s="512"/>
      <c r="AD871" s="512"/>
      <c r="AE871" s="512"/>
      <c r="AF871" s="512"/>
      <c r="AG871" s="512"/>
      <c r="AH871" s="512"/>
      <c r="AI871" s="512"/>
      <c r="AJ871" s="512"/>
      <c r="AK871" s="512"/>
      <c r="AL871" s="512"/>
      <c r="AM871" s="512"/>
      <c r="AN871" s="512"/>
    </row>
    <row r="872" spans="1:40" ht="15.75" customHeight="1">
      <c r="A872" s="512"/>
      <c r="B872" s="582"/>
      <c r="C872" s="512"/>
      <c r="D872" s="512"/>
      <c r="E872" s="512"/>
      <c r="F872" s="512"/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/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</row>
    <row r="873" spans="1:40" ht="15.75" customHeight="1">
      <c r="A873" s="512"/>
      <c r="B873" s="582"/>
      <c r="C873" s="512"/>
      <c r="D873" s="512"/>
      <c r="E873" s="512"/>
      <c r="F873" s="512"/>
      <c r="G873" s="512"/>
      <c r="H873" s="512"/>
      <c r="I873" s="512"/>
      <c r="J873" s="512"/>
      <c r="K873" s="512"/>
      <c r="L873" s="512"/>
      <c r="M873" s="512"/>
      <c r="N873" s="512"/>
      <c r="O873" s="512"/>
      <c r="P873" s="512"/>
      <c r="Q873" s="512"/>
      <c r="R873" s="512"/>
      <c r="S873" s="512"/>
      <c r="T873" s="512"/>
      <c r="U873" s="512"/>
      <c r="V873" s="512"/>
      <c r="W873" s="512"/>
      <c r="X873" s="512"/>
      <c r="Y873" s="512"/>
      <c r="Z873" s="512"/>
      <c r="AA873" s="512"/>
      <c r="AB873" s="512"/>
      <c r="AC873" s="512"/>
      <c r="AD873" s="512"/>
      <c r="AE873" s="512"/>
      <c r="AF873" s="512"/>
      <c r="AG873" s="512"/>
      <c r="AH873" s="512"/>
      <c r="AI873" s="512"/>
      <c r="AJ873" s="512"/>
      <c r="AK873" s="512"/>
      <c r="AL873" s="512"/>
      <c r="AM873" s="512"/>
      <c r="AN873" s="512"/>
    </row>
    <row r="874" spans="1:40" ht="15.75" customHeight="1">
      <c r="A874" s="512"/>
      <c r="B874" s="582"/>
      <c r="C874" s="512"/>
      <c r="D874" s="512"/>
      <c r="E874" s="512"/>
      <c r="F874" s="512"/>
      <c r="G874" s="512"/>
      <c r="H874" s="512"/>
      <c r="I874" s="512"/>
      <c r="J874" s="512"/>
      <c r="K874" s="512"/>
      <c r="L874" s="512"/>
      <c r="M874" s="512"/>
      <c r="N874" s="512"/>
      <c r="O874" s="512"/>
      <c r="P874" s="512"/>
      <c r="Q874" s="512"/>
      <c r="R874" s="512"/>
      <c r="S874" s="512"/>
      <c r="T874" s="512"/>
      <c r="U874" s="512"/>
      <c r="V874" s="512"/>
      <c r="W874" s="512"/>
      <c r="X874" s="512"/>
      <c r="Y874" s="512"/>
      <c r="Z874" s="512"/>
      <c r="AA874" s="512"/>
      <c r="AB874" s="512"/>
      <c r="AC874" s="512"/>
      <c r="AD874" s="512"/>
      <c r="AE874" s="512"/>
      <c r="AF874" s="512"/>
      <c r="AG874" s="512"/>
      <c r="AH874" s="512"/>
      <c r="AI874" s="512"/>
      <c r="AJ874" s="512"/>
      <c r="AK874" s="512"/>
      <c r="AL874" s="512"/>
      <c r="AM874" s="512"/>
      <c r="AN874" s="512"/>
    </row>
    <row r="875" spans="1:40" ht="15.75" customHeight="1">
      <c r="A875" s="512"/>
      <c r="B875" s="582"/>
      <c r="C875" s="512"/>
      <c r="D875" s="512"/>
      <c r="E875" s="512"/>
      <c r="F875" s="512"/>
      <c r="G875" s="512"/>
      <c r="H875" s="512"/>
      <c r="I875" s="512"/>
      <c r="J875" s="512"/>
      <c r="K875" s="512"/>
      <c r="L875" s="512"/>
      <c r="M875" s="512"/>
      <c r="N875" s="512"/>
      <c r="O875" s="512"/>
      <c r="P875" s="512"/>
      <c r="Q875" s="512"/>
      <c r="R875" s="512"/>
      <c r="S875" s="512"/>
      <c r="T875" s="512"/>
      <c r="U875" s="512"/>
      <c r="V875" s="512"/>
      <c r="W875" s="512"/>
      <c r="X875" s="512"/>
      <c r="Y875" s="512"/>
      <c r="Z875" s="512"/>
      <c r="AA875" s="512"/>
      <c r="AB875" s="512"/>
      <c r="AC875" s="512"/>
      <c r="AD875" s="512"/>
      <c r="AE875" s="512"/>
      <c r="AF875" s="512"/>
      <c r="AG875" s="512"/>
      <c r="AH875" s="512"/>
      <c r="AI875" s="512"/>
      <c r="AJ875" s="512"/>
      <c r="AK875" s="512"/>
      <c r="AL875" s="512"/>
      <c r="AM875" s="512"/>
      <c r="AN875" s="512"/>
    </row>
    <row r="876" spans="1:40" ht="15.75" customHeight="1">
      <c r="A876" s="512"/>
      <c r="B876" s="582"/>
      <c r="C876" s="512"/>
      <c r="D876" s="512"/>
      <c r="E876" s="512"/>
      <c r="F876" s="512"/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/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</row>
    <row r="877" spans="1:40" ht="15.75" customHeight="1">
      <c r="A877" s="512"/>
      <c r="B877" s="582"/>
      <c r="C877" s="512"/>
      <c r="D877" s="512"/>
      <c r="E877" s="512"/>
      <c r="F877" s="512"/>
      <c r="G877" s="512"/>
      <c r="H877" s="512"/>
      <c r="I877" s="512"/>
      <c r="J877" s="512"/>
      <c r="K877" s="512"/>
      <c r="L877" s="512"/>
      <c r="M877" s="512"/>
      <c r="N877" s="512"/>
      <c r="O877" s="512"/>
      <c r="P877" s="512"/>
      <c r="Q877" s="512"/>
      <c r="R877" s="512"/>
      <c r="S877" s="512"/>
      <c r="T877" s="512"/>
      <c r="U877" s="512"/>
      <c r="V877" s="512"/>
      <c r="W877" s="512"/>
      <c r="X877" s="512"/>
      <c r="Y877" s="512"/>
      <c r="Z877" s="512"/>
      <c r="AA877" s="512"/>
      <c r="AB877" s="512"/>
      <c r="AC877" s="512"/>
      <c r="AD877" s="512"/>
      <c r="AE877" s="512"/>
      <c r="AF877" s="512"/>
      <c r="AG877" s="512"/>
      <c r="AH877" s="512"/>
      <c r="AI877" s="512"/>
      <c r="AJ877" s="512"/>
      <c r="AK877" s="512"/>
      <c r="AL877" s="512"/>
      <c r="AM877" s="512"/>
      <c r="AN877" s="512"/>
    </row>
    <row r="878" spans="1:40" ht="15.75" customHeight="1">
      <c r="A878" s="512"/>
      <c r="B878" s="582"/>
      <c r="C878" s="512"/>
      <c r="D878" s="512"/>
      <c r="E878" s="512"/>
      <c r="F878" s="512"/>
      <c r="G878" s="512"/>
      <c r="H878" s="512"/>
      <c r="I878" s="512"/>
      <c r="J878" s="512"/>
      <c r="K878" s="512"/>
      <c r="L878" s="512"/>
      <c r="M878" s="512"/>
      <c r="N878" s="512"/>
      <c r="O878" s="512"/>
      <c r="P878" s="512"/>
      <c r="Q878" s="512"/>
      <c r="R878" s="512"/>
      <c r="S878" s="512"/>
      <c r="T878" s="512"/>
      <c r="U878" s="512"/>
      <c r="V878" s="512"/>
      <c r="W878" s="512"/>
      <c r="X878" s="512"/>
      <c r="Y878" s="512"/>
      <c r="Z878" s="512"/>
      <c r="AA878" s="512"/>
      <c r="AB878" s="512"/>
      <c r="AC878" s="512"/>
      <c r="AD878" s="512"/>
      <c r="AE878" s="512"/>
      <c r="AF878" s="512"/>
      <c r="AG878" s="512"/>
      <c r="AH878" s="512"/>
      <c r="AI878" s="512"/>
      <c r="AJ878" s="512"/>
      <c r="AK878" s="512"/>
      <c r="AL878" s="512"/>
      <c r="AM878" s="512"/>
      <c r="AN878" s="512"/>
    </row>
    <row r="879" spans="1:40" ht="15.75" customHeight="1">
      <c r="A879" s="512"/>
      <c r="B879" s="58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2"/>
      <c r="Z879" s="512"/>
      <c r="AA879" s="512"/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</row>
    <row r="880" spans="1:40" ht="15.75" customHeight="1">
      <c r="A880" s="512"/>
      <c r="B880" s="582"/>
      <c r="C880" s="512"/>
      <c r="D880" s="512"/>
      <c r="E880" s="512"/>
      <c r="F880" s="512"/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/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</row>
    <row r="881" spans="1:40" ht="15.75" customHeight="1">
      <c r="A881" s="512"/>
      <c r="B881" s="582"/>
      <c r="C881" s="512"/>
      <c r="D881" s="512"/>
      <c r="E881" s="512"/>
      <c r="F881" s="512"/>
      <c r="G881" s="512"/>
      <c r="H881" s="512"/>
      <c r="I881" s="512"/>
      <c r="J881" s="512"/>
      <c r="K881" s="512"/>
      <c r="L881" s="512"/>
      <c r="M881" s="512"/>
      <c r="N881" s="512"/>
      <c r="O881" s="512"/>
      <c r="P881" s="512"/>
      <c r="Q881" s="512"/>
      <c r="R881" s="512"/>
      <c r="S881" s="512"/>
      <c r="T881" s="512"/>
      <c r="U881" s="512"/>
      <c r="V881" s="512"/>
      <c r="W881" s="512"/>
      <c r="X881" s="512"/>
      <c r="Y881" s="512"/>
      <c r="Z881" s="512"/>
      <c r="AA881" s="512"/>
      <c r="AB881" s="512"/>
      <c r="AC881" s="512"/>
      <c r="AD881" s="512"/>
      <c r="AE881" s="512"/>
      <c r="AF881" s="512"/>
      <c r="AG881" s="512"/>
      <c r="AH881" s="512"/>
      <c r="AI881" s="512"/>
      <c r="AJ881" s="512"/>
      <c r="AK881" s="512"/>
      <c r="AL881" s="512"/>
      <c r="AM881" s="512"/>
      <c r="AN881" s="512"/>
    </row>
    <row r="882" spans="1:40" ht="15.75" customHeight="1">
      <c r="A882" s="512"/>
      <c r="B882" s="582"/>
      <c r="C882" s="512"/>
      <c r="D882" s="512"/>
      <c r="E882" s="512"/>
      <c r="F882" s="512"/>
      <c r="G882" s="512"/>
      <c r="H882" s="512"/>
      <c r="I882" s="512"/>
      <c r="J882" s="512"/>
      <c r="K882" s="512"/>
      <c r="L882" s="512"/>
      <c r="M882" s="512"/>
      <c r="N882" s="512"/>
      <c r="O882" s="512"/>
      <c r="P882" s="512"/>
      <c r="Q882" s="512"/>
      <c r="R882" s="512"/>
      <c r="S882" s="512"/>
      <c r="T882" s="512"/>
      <c r="U882" s="512"/>
      <c r="V882" s="512"/>
      <c r="W882" s="512"/>
      <c r="X882" s="512"/>
      <c r="Y882" s="512"/>
      <c r="Z882" s="512"/>
      <c r="AA882" s="512"/>
      <c r="AB882" s="512"/>
      <c r="AC882" s="512"/>
      <c r="AD882" s="512"/>
      <c r="AE882" s="512"/>
      <c r="AF882" s="512"/>
      <c r="AG882" s="512"/>
      <c r="AH882" s="512"/>
      <c r="AI882" s="512"/>
      <c r="AJ882" s="512"/>
      <c r="AK882" s="512"/>
      <c r="AL882" s="512"/>
      <c r="AM882" s="512"/>
      <c r="AN882" s="512"/>
    </row>
    <row r="883" spans="1:40" ht="15.75" customHeight="1">
      <c r="A883" s="512"/>
      <c r="B883" s="582"/>
      <c r="C883" s="512"/>
      <c r="D883" s="512"/>
      <c r="E883" s="512"/>
      <c r="F883" s="512"/>
      <c r="G883" s="512"/>
      <c r="H883" s="512"/>
      <c r="I883" s="512"/>
      <c r="J883" s="512"/>
      <c r="K883" s="512"/>
      <c r="L883" s="512"/>
      <c r="M883" s="512"/>
      <c r="N883" s="512"/>
      <c r="O883" s="512"/>
      <c r="P883" s="512"/>
      <c r="Q883" s="512"/>
      <c r="R883" s="512"/>
      <c r="S883" s="512"/>
      <c r="T883" s="512"/>
      <c r="U883" s="512"/>
      <c r="V883" s="512"/>
      <c r="W883" s="512"/>
      <c r="X883" s="512"/>
      <c r="Y883" s="512"/>
      <c r="Z883" s="512"/>
      <c r="AA883" s="512"/>
      <c r="AB883" s="512"/>
      <c r="AC883" s="512"/>
      <c r="AD883" s="512"/>
      <c r="AE883" s="512"/>
      <c r="AF883" s="512"/>
      <c r="AG883" s="512"/>
      <c r="AH883" s="512"/>
      <c r="AI883" s="512"/>
      <c r="AJ883" s="512"/>
      <c r="AK883" s="512"/>
      <c r="AL883" s="512"/>
      <c r="AM883" s="512"/>
      <c r="AN883" s="512"/>
    </row>
    <row r="884" spans="1:40" ht="15.75" customHeight="1">
      <c r="A884" s="512"/>
      <c r="B884" s="582"/>
      <c r="C884" s="512"/>
      <c r="D884" s="512"/>
      <c r="E884" s="512"/>
      <c r="F884" s="512"/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/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</row>
    <row r="885" spans="1:40" ht="15.75" customHeight="1">
      <c r="A885" s="512"/>
      <c r="B885" s="582"/>
      <c r="C885" s="512"/>
      <c r="D885" s="512"/>
      <c r="E885" s="512"/>
      <c r="F885" s="512"/>
      <c r="G885" s="512"/>
      <c r="H885" s="512"/>
      <c r="I885" s="512"/>
      <c r="J885" s="512"/>
      <c r="K885" s="512"/>
      <c r="L885" s="512"/>
      <c r="M885" s="512"/>
      <c r="N885" s="512"/>
      <c r="O885" s="512"/>
      <c r="P885" s="512"/>
      <c r="Q885" s="512"/>
      <c r="R885" s="512"/>
      <c r="S885" s="512"/>
      <c r="T885" s="512"/>
      <c r="U885" s="512"/>
      <c r="V885" s="512"/>
      <c r="W885" s="512"/>
      <c r="X885" s="512"/>
      <c r="Y885" s="512"/>
      <c r="Z885" s="512"/>
      <c r="AA885" s="512"/>
      <c r="AB885" s="512"/>
      <c r="AC885" s="512"/>
      <c r="AD885" s="512"/>
      <c r="AE885" s="512"/>
      <c r="AF885" s="512"/>
      <c r="AG885" s="512"/>
      <c r="AH885" s="512"/>
      <c r="AI885" s="512"/>
      <c r="AJ885" s="512"/>
      <c r="AK885" s="512"/>
      <c r="AL885" s="512"/>
      <c r="AM885" s="512"/>
      <c r="AN885" s="512"/>
    </row>
    <row r="886" spans="1:40" ht="15.75" customHeight="1">
      <c r="A886" s="512"/>
      <c r="B886" s="582"/>
      <c r="C886" s="512"/>
      <c r="D886" s="512"/>
      <c r="E886" s="512"/>
      <c r="F886" s="512"/>
      <c r="G886" s="512"/>
      <c r="H886" s="512"/>
      <c r="I886" s="512"/>
      <c r="J886" s="512"/>
      <c r="K886" s="512"/>
      <c r="L886" s="512"/>
      <c r="M886" s="512"/>
      <c r="N886" s="512"/>
      <c r="O886" s="512"/>
      <c r="P886" s="512"/>
      <c r="Q886" s="512"/>
      <c r="R886" s="512"/>
      <c r="S886" s="512"/>
      <c r="T886" s="512"/>
      <c r="U886" s="512"/>
      <c r="V886" s="512"/>
      <c r="W886" s="512"/>
      <c r="X886" s="512"/>
      <c r="Y886" s="512"/>
      <c r="Z886" s="512"/>
      <c r="AA886" s="512"/>
      <c r="AB886" s="512"/>
      <c r="AC886" s="512"/>
      <c r="AD886" s="512"/>
      <c r="AE886" s="512"/>
      <c r="AF886" s="512"/>
      <c r="AG886" s="512"/>
      <c r="AH886" s="512"/>
      <c r="AI886" s="512"/>
      <c r="AJ886" s="512"/>
      <c r="AK886" s="512"/>
      <c r="AL886" s="512"/>
      <c r="AM886" s="512"/>
      <c r="AN886" s="512"/>
    </row>
    <row r="887" spans="1:40" ht="15.75" customHeight="1">
      <c r="A887" s="512"/>
      <c r="B887" s="582"/>
      <c r="C887" s="512"/>
      <c r="D887" s="512"/>
      <c r="E887" s="512"/>
      <c r="F887" s="512"/>
      <c r="G887" s="512"/>
      <c r="H887" s="512"/>
      <c r="I887" s="512"/>
      <c r="J887" s="512"/>
      <c r="K887" s="512"/>
      <c r="L887" s="512"/>
      <c r="M887" s="512"/>
      <c r="N887" s="512"/>
      <c r="O887" s="512"/>
      <c r="P887" s="512"/>
      <c r="Q887" s="512"/>
      <c r="R887" s="512"/>
      <c r="S887" s="512"/>
      <c r="T887" s="512"/>
      <c r="U887" s="512"/>
      <c r="V887" s="512"/>
      <c r="W887" s="512"/>
      <c r="X887" s="512"/>
      <c r="Y887" s="512"/>
      <c r="Z887" s="512"/>
      <c r="AA887" s="512"/>
      <c r="AB887" s="512"/>
      <c r="AC887" s="512"/>
      <c r="AD887" s="512"/>
      <c r="AE887" s="512"/>
      <c r="AF887" s="512"/>
      <c r="AG887" s="512"/>
      <c r="AH887" s="512"/>
      <c r="AI887" s="512"/>
      <c r="AJ887" s="512"/>
      <c r="AK887" s="512"/>
      <c r="AL887" s="512"/>
      <c r="AM887" s="512"/>
      <c r="AN887" s="512"/>
    </row>
    <row r="888" spans="1:40" ht="15.75" customHeight="1">
      <c r="A888" s="512"/>
      <c r="B888" s="582"/>
      <c r="C888" s="512"/>
      <c r="D888" s="512"/>
      <c r="E888" s="512"/>
      <c r="F888" s="512"/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/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</row>
    <row r="889" spans="1:40" ht="15.75" customHeight="1">
      <c r="A889" s="512"/>
      <c r="B889" s="582"/>
      <c r="C889" s="512"/>
      <c r="D889" s="512"/>
      <c r="E889" s="512"/>
      <c r="F889" s="512"/>
      <c r="G889" s="512"/>
      <c r="H889" s="512"/>
      <c r="I889" s="512"/>
      <c r="J889" s="512"/>
      <c r="K889" s="512"/>
      <c r="L889" s="512"/>
      <c r="M889" s="512"/>
      <c r="N889" s="512"/>
      <c r="O889" s="512"/>
      <c r="P889" s="512"/>
      <c r="Q889" s="512"/>
      <c r="R889" s="512"/>
      <c r="S889" s="512"/>
      <c r="T889" s="512"/>
      <c r="U889" s="512"/>
      <c r="V889" s="512"/>
      <c r="W889" s="512"/>
      <c r="X889" s="512"/>
      <c r="Y889" s="512"/>
      <c r="Z889" s="512"/>
      <c r="AA889" s="512"/>
      <c r="AB889" s="512"/>
      <c r="AC889" s="512"/>
      <c r="AD889" s="512"/>
      <c r="AE889" s="512"/>
      <c r="AF889" s="512"/>
      <c r="AG889" s="512"/>
      <c r="AH889" s="512"/>
      <c r="AI889" s="512"/>
      <c r="AJ889" s="512"/>
      <c r="AK889" s="512"/>
      <c r="AL889" s="512"/>
      <c r="AM889" s="512"/>
      <c r="AN889" s="512"/>
    </row>
    <row r="890" spans="1:40" ht="15.75" customHeight="1">
      <c r="A890" s="512"/>
      <c r="B890" s="582"/>
      <c r="C890" s="512"/>
      <c r="D890" s="512"/>
      <c r="E890" s="512"/>
      <c r="F890" s="512"/>
      <c r="G890" s="512"/>
      <c r="H890" s="512"/>
      <c r="I890" s="512"/>
      <c r="J890" s="512"/>
      <c r="K890" s="512"/>
      <c r="L890" s="512"/>
      <c r="M890" s="512"/>
      <c r="N890" s="512"/>
      <c r="O890" s="512"/>
      <c r="P890" s="512"/>
      <c r="Q890" s="512"/>
      <c r="R890" s="512"/>
      <c r="S890" s="512"/>
      <c r="T890" s="512"/>
      <c r="U890" s="512"/>
      <c r="V890" s="512"/>
      <c r="W890" s="512"/>
      <c r="X890" s="512"/>
      <c r="Y890" s="512"/>
      <c r="Z890" s="512"/>
      <c r="AA890" s="512"/>
      <c r="AB890" s="512"/>
      <c r="AC890" s="512"/>
      <c r="AD890" s="512"/>
      <c r="AE890" s="512"/>
      <c r="AF890" s="512"/>
      <c r="AG890" s="512"/>
      <c r="AH890" s="512"/>
      <c r="AI890" s="512"/>
      <c r="AJ890" s="512"/>
      <c r="AK890" s="512"/>
      <c r="AL890" s="512"/>
      <c r="AM890" s="512"/>
      <c r="AN890" s="512"/>
    </row>
    <row r="891" spans="1:40" ht="15.75" customHeight="1">
      <c r="A891" s="512"/>
      <c r="B891" s="582"/>
      <c r="C891" s="512"/>
      <c r="D891" s="512"/>
      <c r="E891" s="512"/>
      <c r="F891" s="512"/>
      <c r="G891" s="512"/>
      <c r="H891" s="512"/>
      <c r="I891" s="512"/>
      <c r="J891" s="512"/>
      <c r="K891" s="512"/>
      <c r="L891" s="512"/>
      <c r="M891" s="512"/>
      <c r="N891" s="512"/>
      <c r="O891" s="512"/>
      <c r="P891" s="512"/>
      <c r="Q891" s="512"/>
      <c r="R891" s="512"/>
      <c r="S891" s="512"/>
      <c r="T891" s="512"/>
      <c r="U891" s="512"/>
      <c r="V891" s="512"/>
      <c r="W891" s="512"/>
      <c r="X891" s="512"/>
      <c r="Y891" s="512"/>
      <c r="Z891" s="512"/>
      <c r="AA891" s="512"/>
      <c r="AB891" s="512"/>
      <c r="AC891" s="512"/>
      <c r="AD891" s="512"/>
      <c r="AE891" s="512"/>
      <c r="AF891" s="512"/>
      <c r="AG891" s="512"/>
      <c r="AH891" s="512"/>
      <c r="AI891" s="512"/>
      <c r="AJ891" s="512"/>
      <c r="AK891" s="512"/>
      <c r="AL891" s="512"/>
      <c r="AM891" s="512"/>
      <c r="AN891" s="512"/>
    </row>
    <row r="892" spans="1:40" ht="15.75" customHeight="1">
      <c r="A892" s="512"/>
      <c r="B892" s="582"/>
      <c r="C892" s="512"/>
      <c r="D892" s="512"/>
      <c r="E892" s="512"/>
      <c r="F892" s="512"/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/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</row>
    <row r="893" spans="1:40" ht="15.75" customHeight="1">
      <c r="A893" s="512"/>
      <c r="B893" s="582"/>
      <c r="C893" s="512"/>
      <c r="D893" s="512"/>
      <c r="E893" s="512"/>
      <c r="F893" s="512"/>
      <c r="G893" s="512"/>
      <c r="H893" s="512"/>
      <c r="I893" s="512"/>
      <c r="J893" s="512"/>
      <c r="K893" s="512"/>
      <c r="L893" s="512"/>
      <c r="M893" s="512"/>
      <c r="N893" s="512"/>
      <c r="O893" s="512"/>
      <c r="P893" s="512"/>
      <c r="Q893" s="512"/>
      <c r="R893" s="512"/>
      <c r="S893" s="512"/>
      <c r="T893" s="512"/>
      <c r="U893" s="512"/>
      <c r="V893" s="512"/>
      <c r="W893" s="512"/>
      <c r="X893" s="512"/>
      <c r="Y893" s="512"/>
      <c r="Z893" s="512"/>
      <c r="AA893" s="512"/>
      <c r="AB893" s="512"/>
      <c r="AC893" s="512"/>
      <c r="AD893" s="512"/>
      <c r="AE893" s="512"/>
      <c r="AF893" s="512"/>
      <c r="AG893" s="512"/>
      <c r="AH893" s="512"/>
      <c r="AI893" s="512"/>
      <c r="AJ893" s="512"/>
      <c r="AK893" s="512"/>
      <c r="AL893" s="512"/>
      <c r="AM893" s="512"/>
      <c r="AN893" s="512"/>
    </row>
    <row r="894" spans="1:40" ht="15.75" customHeight="1">
      <c r="A894" s="512"/>
      <c r="B894" s="582"/>
      <c r="C894" s="512"/>
      <c r="D894" s="512"/>
      <c r="E894" s="512"/>
      <c r="F894" s="512"/>
      <c r="G894" s="512"/>
      <c r="H894" s="512"/>
      <c r="I894" s="512"/>
      <c r="J894" s="512"/>
      <c r="K894" s="512"/>
      <c r="L894" s="512"/>
      <c r="M894" s="512"/>
      <c r="N894" s="512"/>
      <c r="O894" s="512"/>
      <c r="P894" s="512"/>
      <c r="Q894" s="512"/>
      <c r="R894" s="512"/>
      <c r="S894" s="512"/>
      <c r="T894" s="512"/>
      <c r="U894" s="512"/>
      <c r="V894" s="512"/>
      <c r="W894" s="512"/>
      <c r="X894" s="512"/>
      <c r="Y894" s="512"/>
      <c r="Z894" s="512"/>
      <c r="AA894" s="512"/>
      <c r="AB894" s="512"/>
      <c r="AC894" s="512"/>
      <c r="AD894" s="512"/>
      <c r="AE894" s="512"/>
      <c r="AF894" s="512"/>
      <c r="AG894" s="512"/>
      <c r="AH894" s="512"/>
      <c r="AI894" s="512"/>
      <c r="AJ894" s="512"/>
      <c r="AK894" s="512"/>
      <c r="AL894" s="512"/>
      <c r="AM894" s="512"/>
      <c r="AN894" s="512"/>
    </row>
    <row r="895" spans="1:40" ht="15.75" customHeight="1">
      <c r="A895" s="512"/>
      <c r="B895" s="582"/>
      <c r="C895" s="512"/>
      <c r="D895" s="512"/>
      <c r="E895" s="512"/>
      <c r="F895" s="512"/>
      <c r="G895" s="512"/>
      <c r="H895" s="512"/>
      <c r="I895" s="512"/>
      <c r="J895" s="512"/>
      <c r="K895" s="512"/>
      <c r="L895" s="512"/>
      <c r="M895" s="512"/>
      <c r="N895" s="512"/>
      <c r="O895" s="512"/>
      <c r="P895" s="512"/>
      <c r="Q895" s="512"/>
      <c r="R895" s="512"/>
      <c r="S895" s="512"/>
      <c r="T895" s="512"/>
      <c r="U895" s="512"/>
      <c r="V895" s="512"/>
      <c r="W895" s="512"/>
      <c r="X895" s="512"/>
      <c r="Y895" s="512"/>
      <c r="Z895" s="512"/>
      <c r="AA895" s="512"/>
      <c r="AB895" s="512"/>
      <c r="AC895" s="512"/>
      <c r="AD895" s="512"/>
      <c r="AE895" s="512"/>
      <c r="AF895" s="512"/>
      <c r="AG895" s="512"/>
      <c r="AH895" s="512"/>
      <c r="AI895" s="512"/>
      <c r="AJ895" s="512"/>
      <c r="AK895" s="512"/>
      <c r="AL895" s="512"/>
      <c r="AM895" s="512"/>
      <c r="AN895" s="512"/>
    </row>
    <row r="896" spans="1:40" ht="15.75" customHeight="1">
      <c r="A896" s="512"/>
      <c r="B896" s="582"/>
      <c r="C896" s="512"/>
      <c r="D896" s="512"/>
      <c r="E896" s="512"/>
      <c r="F896" s="512"/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/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</row>
    <row r="897" spans="1:40" ht="15.75" customHeight="1">
      <c r="A897" s="512"/>
      <c r="B897" s="582"/>
      <c r="C897" s="512"/>
      <c r="D897" s="512"/>
      <c r="E897" s="512"/>
      <c r="F897" s="512"/>
      <c r="G897" s="512"/>
      <c r="H897" s="512"/>
      <c r="I897" s="512"/>
      <c r="J897" s="512"/>
      <c r="K897" s="512"/>
      <c r="L897" s="512"/>
      <c r="M897" s="512"/>
      <c r="N897" s="512"/>
      <c r="O897" s="512"/>
      <c r="P897" s="512"/>
      <c r="Q897" s="512"/>
      <c r="R897" s="512"/>
      <c r="S897" s="512"/>
      <c r="T897" s="512"/>
      <c r="U897" s="512"/>
      <c r="V897" s="512"/>
      <c r="W897" s="512"/>
      <c r="X897" s="512"/>
      <c r="Y897" s="512"/>
      <c r="Z897" s="512"/>
      <c r="AA897" s="512"/>
      <c r="AB897" s="512"/>
      <c r="AC897" s="512"/>
      <c r="AD897" s="512"/>
      <c r="AE897" s="512"/>
      <c r="AF897" s="512"/>
      <c r="AG897" s="512"/>
      <c r="AH897" s="512"/>
      <c r="AI897" s="512"/>
      <c r="AJ897" s="512"/>
      <c r="AK897" s="512"/>
      <c r="AL897" s="512"/>
      <c r="AM897" s="512"/>
      <c r="AN897" s="512"/>
    </row>
    <row r="898" spans="1:40" ht="15.75" customHeight="1">
      <c r="A898" s="512"/>
      <c r="B898" s="582"/>
      <c r="C898" s="512"/>
      <c r="D898" s="512"/>
      <c r="E898" s="512"/>
      <c r="F898" s="512"/>
      <c r="G898" s="512"/>
      <c r="H898" s="512"/>
      <c r="I898" s="512"/>
      <c r="J898" s="512"/>
      <c r="K898" s="512"/>
      <c r="L898" s="512"/>
      <c r="M898" s="512"/>
      <c r="N898" s="512"/>
      <c r="O898" s="512"/>
      <c r="P898" s="512"/>
      <c r="Q898" s="512"/>
      <c r="R898" s="512"/>
      <c r="S898" s="512"/>
      <c r="T898" s="512"/>
      <c r="U898" s="512"/>
      <c r="V898" s="512"/>
      <c r="W898" s="512"/>
      <c r="X898" s="512"/>
      <c r="Y898" s="512"/>
      <c r="Z898" s="512"/>
      <c r="AA898" s="512"/>
      <c r="AB898" s="512"/>
      <c r="AC898" s="512"/>
      <c r="AD898" s="512"/>
      <c r="AE898" s="512"/>
      <c r="AF898" s="512"/>
      <c r="AG898" s="512"/>
      <c r="AH898" s="512"/>
      <c r="AI898" s="512"/>
      <c r="AJ898" s="512"/>
      <c r="AK898" s="512"/>
      <c r="AL898" s="512"/>
      <c r="AM898" s="512"/>
      <c r="AN898" s="512"/>
    </row>
    <row r="899" spans="1:40" ht="15.75" customHeight="1">
      <c r="A899" s="512"/>
      <c r="B899" s="582"/>
      <c r="C899" s="512"/>
      <c r="D899" s="512"/>
      <c r="E899" s="512"/>
      <c r="F899" s="512"/>
      <c r="G899" s="512"/>
      <c r="H899" s="512"/>
      <c r="I899" s="512"/>
      <c r="J899" s="512"/>
      <c r="K899" s="512"/>
      <c r="L899" s="512"/>
      <c r="M899" s="512"/>
      <c r="N899" s="512"/>
      <c r="O899" s="512"/>
      <c r="P899" s="512"/>
      <c r="Q899" s="512"/>
      <c r="R899" s="512"/>
      <c r="S899" s="512"/>
      <c r="T899" s="512"/>
      <c r="U899" s="512"/>
      <c r="V899" s="512"/>
      <c r="W899" s="512"/>
      <c r="X899" s="512"/>
      <c r="Y899" s="512"/>
      <c r="Z899" s="512"/>
      <c r="AA899" s="512"/>
      <c r="AB899" s="512"/>
      <c r="AC899" s="512"/>
      <c r="AD899" s="512"/>
      <c r="AE899" s="512"/>
      <c r="AF899" s="512"/>
      <c r="AG899" s="512"/>
      <c r="AH899" s="512"/>
      <c r="AI899" s="512"/>
      <c r="AJ899" s="512"/>
      <c r="AK899" s="512"/>
      <c r="AL899" s="512"/>
      <c r="AM899" s="512"/>
      <c r="AN899" s="512"/>
    </row>
    <row r="900" spans="1:40" ht="15.75" customHeight="1">
      <c r="A900" s="512"/>
      <c r="B900" s="582"/>
      <c r="C900" s="512"/>
      <c r="D900" s="512"/>
      <c r="E900" s="512"/>
      <c r="F900" s="512"/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/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</row>
    <row r="901" spans="1:40" ht="15.75" customHeight="1">
      <c r="A901" s="512"/>
      <c r="B901" s="582"/>
      <c r="C901" s="512"/>
      <c r="D901" s="512"/>
      <c r="E901" s="512"/>
      <c r="F901" s="512"/>
      <c r="G901" s="512"/>
      <c r="H901" s="512"/>
      <c r="I901" s="512"/>
      <c r="J901" s="512"/>
      <c r="K901" s="512"/>
      <c r="L901" s="512"/>
      <c r="M901" s="512"/>
      <c r="N901" s="512"/>
      <c r="O901" s="512"/>
      <c r="P901" s="512"/>
      <c r="Q901" s="512"/>
      <c r="R901" s="512"/>
      <c r="S901" s="512"/>
      <c r="T901" s="512"/>
      <c r="U901" s="512"/>
      <c r="V901" s="512"/>
      <c r="W901" s="512"/>
      <c r="X901" s="512"/>
      <c r="Y901" s="512"/>
      <c r="Z901" s="512"/>
      <c r="AA901" s="512"/>
      <c r="AB901" s="512"/>
      <c r="AC901" s="512"/>
      <c r="AD901" s="512"/>
      <c r="AE901" s="512"/>
      <c r="AF901" s="512"/>
      <c r="AG901" s="512"/>
      <c r="AH901" s="512"/>
      <c r="AI901" s="512"/>
      <c r="AJ901" s="512"/>
      <c r="AK901" s="512"/>
      <c r="AL901" s="512"/>
      <c r="AM901" s="512"/>
      <c r="AN901" s="512"/>
    </row>
    <row r="902" spans="1:40" ht="15.75" customHeight="1">
      <c r="A902" s="512"/>
      <c r="B902" s="582"/>
      <c r="C902" s="512"/>
      <c r="D902" s="512"/>
      <c r="E902" s="512"/>
      <c r="F902" s="512"/>
      <c r="G902" s="512"/>
      <c r="H902" s="512"/>
      <c r="I902" s="512"/>
      <c r="J902" s="512"/>
      <c r="K902" s="512"/>
      <c r="L902" s="512"/>
      <c r="M902" s="512"/>
      <c r="N902" s="512"/>
      <c r="O902" s="512"/>
      <c r="P902" s="512"/>
      <c r="Q902" s="512"/>
      <c r="R902" s="512"/>
      <c r="S902" s="512"/>
      <c r="T902" s="512"/>
      <c r="U902" s="512"/>
      <c r="V902" s="512"/>
      <c r="W902" s="512"/>
      <c r="X902" s="512"/>
      <c r="Y902" s="512"/>
      <c r="Z902" s="512"/>
      <c r="AA902" s="512"/>
      <c r="AB902" s="512"/>
      <c r="AC902" s="512"/>
      <c r="AD902" s="512"/>
      <c r="AE902" s="512"/>
      <c r="AF902" s="512"/>
      <c r="AG902" s="512"/>
      <c r="AH902" s="512"/>
      <c r="AI902" s="512"/>
      <c r="AJ902" s="512"/>
      <c r="AK902" s="512"/>
      <c r="AL902" s="512"/>
      <c r="AM902" s="512"/>
      <c r="AN902" s="512"/>
    </row>
    <row r="903" spans="1:40" ht="15.75" customHeight="1">
      <c r="A903" s="512"/>
      <c r="B903" s="582"/>
      <c r="C903" s="512"/>
      <c r="D903" s="512"/>
      <c r="E903" s="512"/>
      <c r="F903" s="512"/>
      <c r="G903" s="512"/>
      <c r="H903" s="512"/>
      <c r="I903" s="512"/>
      <c r="J903" s="512"/>
      <c r="K903" s="512"/>
      <c r="L903" s="512"/>
      <c r="M903" s="512"/>
      <c r="N903" s="512"/>
      <c r="O903" s="512"/>
      <c r="P903" s="512"/>
      <c r="Q903" s="512"/>
      <c r="R903" s="512"/>
      <c r="S903" s="512"/>
      <c r="T903" s="512"/>
      <c r="U903" s="512"/>
      <c r="V903" s="512"/>
      <c r="W903" s="512"/>
      <c r="X903" s="512"/>
      <c r="Y903" s="512"/>
      <c r="Z903" s="512"/>
      <c r="AA903" s="512"/>
      <c r="AB903" s="512"/>
      <c r="AC903" s="512"/>
      <c r="AD903" s="512"/>
      <c r="AE903" s="512"/>
      <c r="AF903" s="512"/>
      <c r="AG903" s="512"/>
      <c r="AH903" s="512"/>
      <c r="AI903" s="512"/>
      <c r="AJ903" s="512"/>
      <c r="AK903" s="512"/>
      <c r="AL903" s="512"/>
      <c r="AM903" s="512"/>
      <c r="AN903" s="512"/>
    </row>
    <row r="904" spans="1:40" ht="15.75" customHeight="1">
      <c r="A904" s="512"/>
      <c r="B904" s="582"/>
      <c r="C904" s="512"/>
      <c r="D904" s="512"/>
      <c r="E904" s="512"/>
      <c r="F904" s="512"/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/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</row>
    <row r="905" spans="1:40" ht="15.75" customHeight="1">
      <c r="A905" s="512"/>
      <c r="B905" s="582"/>
      <c r="C905" s="512"/>
      <c r="D905" s="512"/>
      <c r="E905" s="512"/>
      <c r="F905" s="512"/>
      <c r="G905" s="512"/>
      <c r="H905" s="512"/>
      <c r="I905" s="512"/>
      <c r="J905" s="512"/>
      <c r="K905" s="512"/>
      <c r="L905" s="512"/>
      <c r="M905" s="512"/>
      <c r="N905" s="512"/>
      <c r="O905" s="512"/>
      <c r="P905" s="512"/>
      <c r="Q905" s="512"/>
      <c r="R905" s="512"/>
      <c r="S905" s="512"/>
      <c r="T905" s="512"/>
      <c r="U905" s="512"/>
      <c r="V905" s="512"/>
      <c r="W905" s="512"/>
      <c r="X905" s="512"/>
      <c r="Y905" s="512"/>
      <c r="Z905" s="512"/>
      <c r="AA905" s="512"/>
      <c r="AB905" s="512"/>
      <c r="AC905" s="512"/>
      <c r="AD905" s="512"/>
      <c r="AE905" s="512"/>
      <c r="AF905" s="512"/>
      <c r="AG905" s="512"/>
      <c r="AH905" s="512"/>
      <c r="AI905" s="512"/>
      <c r="AJ905" s="512"/>
      <c r="AK905" s="512"/>
      <c r="AL905" s="512"/>
      <c r="AM905" s="512"/>
      <c r="AN905" s="512"/>
    </row>
    <row r="906" spans="1:40" ht="15.75" customHeight="1">
      <c r="A906" s="512"/>
      <c r="B906" s="582"/>
      <c r="C906" s="512"/>
      <c r="D906" s="512"/>
      <c r="E906" s="512"/>
      <c r="F906" s="512"/>
      <c r="G906" s="512"/>
      <c r="H906" s="512"/>
      <c r="I906" s="512"/>
      <c r="J906" s="512"/>
      <c r="K906" s="512"/>
      <c r="L906" s="512"/>
      <c r="M906" s="512"/>
      <c r="N906" s="512"/>
      <c r="O906" s="512"/>
      <c r="P906" s="512"/>
      <c r="Q906" s="512"/>
      <c r="R906" s="512"/>
      <c r="S906" s="512"/>
      <c r="T906" s="512"/>
      <c r="U906" s="512"/>
      <c r="V906" s="512"/>
      <c r="W906" s="512"/>
      <c r="X906" s="512"/>
      <c r="Y906" s="512"/>
      <c r="Z906" s="512"/>
      <c r="AA906" s="512"/>
      <c r="AB906" s="512"/>
      <c r="AC906" s="512"/>
      <c r="AD906" s="512"/>
      <c r="AE906" s="512"/>
      <c r="AF906" s="512"/>
      <c r="AG906" s="512"/>
      <c r="AH906" s="512"/>
      <c r="AI906" s="512"/>
      <c r="AJ906" s="512"/>
      <c r="AK906" s="512"/>
      <c r="AL906" s="512"/>
      <c r="AM906" s="512"/>
      <c r="AN906" s="512"/>
    </row>
    <row r="907" spans="1:40" ht="15.75" customHeight="1">
      <c r="A907" s="512"/>
      <c r="B907" s="582"/>
      <c r="C907" s="512"/>
      <c r="D907" s="512"/>
      <c r="E907" s="512"/>
      <c r="F907" s="512"/>
      <c r="G907" s="512"/>
      <c r="H907" s="512"/>
      <c r="I907" s="512"/>
      <c r="J907" s="512"/>
      <c r="K907" s="512"/>
      <c r="L907" s="512"/>
      <c r="M907" s="512"/>
      <c r="N907" s="512"/>
      <c r="O907" s="512"/>
      <c r="P907" s="512"/>
      <c r="Q907" s="512"/>
      <c r="R907" s="512"/>
      <c r="S907" s="512"/>
      <c r="T907" s="512"/>
      <c r="U907" s="512"/>
      <c r="V907" s="512"/>
      <c r="W907" s="512"/>
      <c r="X907" s="512"/>
      <c r="Y907" s="512"/>
      <c r="Z907" s="512"/>
      <c r="AA907" s="512"/>
      <c r="AB907" s="512"/>
      <c r="AC907" s="512"/>
      <c r="AD907" s="512"/>
      <c r="AE907" s="512"/>
      <c r="AF907" s="512"/>
      <c r="AG907" s="512"/>
      <c r="AH907" s="512"/>
      <c r="AI907" s="512"/>
      <c r="AJ907" s="512"/>
      <c r="AK907" s="512"/>
      <c r="AL907" s="512"/>
      <c r="AM907" s="512"/>
      <c r="AN907" s="512"/>
    </row>
    <row r="908" spans="1:40" ht="15.75" customHeight="1">
      <c r="A908" s="512"/>
      <c r="B908" s="582"/>
      <c r="C908" s="512"/>
      <c r="D908" s="512"/>
      <c r="E908" s="512"/>
      <c r="F908" s="512"/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/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</row>
    <row r="909" spans="1:40" ht="15.75" customHeight="1">
      <c r="A909" s="512"/>
      <c r="B909" s="582"/>
      <c r="C909" s="512"/>
      <c r="D909" s="512"/>
      <c r="E909" s="512"/>
      <c r="F909" s="512"/>
      <c r="G909" s="512"/>
      <c r="H909" s="512"/>
      <c r="I909" s="512"/>
      <c r="J909" s="512"/>
      <c r="K909" s="512"/>
      <c r="L909" s="512"/>
      <c r="M909" s="512"/>
      <c r="N909" s="512"/>
      <c r="O909" s="512"/>
      <c r="P909" s="512"/>
      <c r="Q909" s="512"/>
      <c r="R909" s="512"/>
      <c r="S909" s="512"/>
      <c r="T909" s="512"/>
      <c r="U909" s="512"/>
      <c r="V909" s="512"/>
      <c r="W909" s="512"/>
      <c r="X909" s="512"/>
      <c r="Y909" s="512"/>
      <c r="Z909" s="512"/>
      <c r="AA909" s="512"/>
      <c r="AB909" s="512"/>
      <c r="AC909" s="512"/>
      <c r="AD909" s="512"/>
      <c r="AE909" s="512"/>
      <c r="AF909" s="512"/>
      <c r="AG909" s="512"/>
      <c r="AH909" s="512"/>
      <c r="AI909" s="512"/>
      <c r="AJ909" s="512"/>
      <c r="AK909" s="512"/>
      <c r="AL909" s="512"/>
      <c r="AM909" s="512"/>
      <c r="AN909" s="512"/>
    </row>
    <row r="910" spans="1:40" ht="15.75" customHeight="1">
      <c r="A910" s="512"/>
      <c r="B910" s="582"/>
      <c r="C910" s="512"/>
      <c r="D910" s="512"/>
      <c r="E910" s="512"/>
      <c r="F910" s="512"/>
      <c r="G910" s="512"/>
      <c r="H910" s="512"/>
      <c r="I910" s="512"/>
      <c r="J910" s="512"/>
      <c r="K910" s="512"/>
      <c r="L910" s="512"/>
      <c r="M910" s="512"/>
      <c r="N910" s="512"/>
      <c r="O910" s="512"/>
      <c r="P910" s="512"/>
      <c r="Q910" s="512"/>
      <c r="R910" s="512"/>
      <c r="S910" s="512"/>
      <c r="T910" s="512"/>
      <c r="U910" s="512"/>
      <c r="V910" s="512"/>
      <c r="W910" s="512"/>
      <c r="X910" s="512"/>
      <c r="Y910" s="512"/>
      <c r="Z910" s="512"/>
      <c r="AA910" s="512"/>
      <c r="AB910" s="512"/>
      <c r="AC910" s="512"/>
      <c r="AD910" s="512"/>
      <c r="AE910" s="512"/>
      <c r="AF910" s="512"/>
      <c r="AG910" s="512"/>
      <c r="AH910" s="512"/>
      <c r="AI910" s="512"/>
      <c r="AJ910" s="512"/>
      <c r="AK910" s="512"/>
      <c r="AL910" s="512"/>
      <c r="AM910" s="512"/>
      <c r="AN910" s="512"/>
    </row>
    <row r="911" spans="1:40" ht="15.75" customHeight="1">
      <c r="A911" s="512"/>
      <c r="B911" s="582"/>
      <c r="C911" s="512"/>
      <c r="D911" s="512"/>
      <c r="E911" s="512"/>
      <c r="F911" s="512"/>
      <c r="G911" s="512"/>
      <c r="H911" s="512"/>
      <c r="I911" s="512"/>
      <c r="J911" s="512"/>
      <c r="K911" s="512"/>
      <c r="L911" s="512"/>
      <c r="M911" s="512"/>
      <c r="N911" s="512"/>
      <c r="O911" s="512"/>
      <c r="P911" s="512"/>
      <c r="Q911" s="512"/>
      <c r="R911" s="512"/>
      <c r="S911" s="512"/>
      <c r="T911" s="512"/>
      <c r="U911" s="512"/>
      <c r="V911" s="512"/>
      <c r="W911" s="512"/>
      <c r="X911" s="512"/>
      <c r="Y911" s="512"/>
      <c r="Z911" s="512"/>
      <c r="AA911" s="512"/>
      <c r="AB911" s="512"/>
      <c r="AC911" s="512"/>
      <c r="AD911" s="512"/>
      <c r="AE911" s="512"/>
      <c r="AF911" s="512"/>
      <c r="AG911" s="512"/>
      <c r="AH911" s="512"/>
      <c r="AI911" s="512"/>
      <c r="AJ911" s="512"/>
      <c r="AK911" s="512"/>
      <c r="AL911" s="512"/>
      <c r="AM911" s="512"/>
      <c r="AN911" s="512"/>
    </row>
    <row r="912" spans="1:40" ht="15.75" customHeight="1">
      <c r="A912" s="512"/>
      <c r="B912" s="582"/>
      <c r="C912" s="512"/>
      <c r="D912" s="512"/>
      <c r="E912" s="512"/>
      <c r="F912" s="512"/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/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</row>
    <row r="913" spans="1:40" ht="15.75" customHeight="1">
      <c r="A913" s="512"/>
      <c r="B913" s="582"/>
      <c r="C913" s="512"/>
      <c r="D913" s="512"/>
      <c r="E913" s="512"/>
      <c r="F913" s="512"/>
      <c r="G913" s="512"/>
      <c r="H913" s="512"/>
      <c r="I913" s="512"/>
      <c r="J913" s="512"/>
      <c r="K913" s="512"/>
      <c r="L913" s="512"/>
      <c r="M913" s="512"/>
      <c r="N913" s="512"/>
      <c r="O913" s="512"/>
      <c r="P913" s="512"/>
      <c r="Q913" s="512"/>
      <c r="R913" s="512"/>
      <c r="S913" s="512"/>
      <c r="T913" s="512"/>
      <c r="U913" s="512"/>
      <c r="V913" s="512"/>
      <c r="W913" s="512"/>
      <c r="X913" s="512"/>
      <c r="Y913" s="512"/>
      <c r="Z913" s="512"/>
      <c r="AA913" s="512"/>
      <c r="AB913" s="512"/>
      <c r="AC913" s="512"/>
      <c r="AD913" s="512"/>
      <c r="AE913" s="512"/>
      <c r="AF913" s="512"/>
      <c r="AG913" s="512"/>
      <c r="AH913" s="512"/>
      <c r="AI913" s="512"/>
      <c r="AJ913" s="512"/>
      <c r="AK913" s="512"/>
      <c r="AL913" s="512"/>
      <c r="AM913" s="512"/>
      <c r="AN913" s="512"/>
    </row>
    <row r="914" spans="1:40" ht="15.75" customHeight="1">
      <c r="A914" s="512"/>
      <c r="B914" s="582"/>
      <c r="C914" s="512"/>
      <c r="D914" s="512"/>
      <c r="E914" s="512"/>
      <c r="F914" s="512"/>
      <c r="G914" s="512"/>
      <c r="H914" s="512"/>
      <c r="I914" s="512"/>
      <c r="J914" s="512"/>
      <c r="K914" s="512"/>
      <c r="L914" s="512"/>
      <c r="M914" s="512"/>
      <c r="N914" s="512"/>
      <c r="O914" s="512"/>
      <c r="P914" s="512"/>
      <c r="Q914" s="512"/>
      <c r="R914" s="512"/>
      <c r="S914" s="512"/>
      <c r="T914" s="512"/>
      <c r="U914" s="512"/>
      <c r="V914" s="512"/>
      <c r="W914" s="512"/>
      <c r="X914" s="512"/>
      <c r="Y914" s="512"/>
      <c r="Z914" s="512"/>
      <c r="AA914" s="512"/>
      <c r="AB914" s="512"/>
      <c r="AC914" s="512"/>
      <c r="AD914" s="512"/>
      <c r="AE914" s="512"/>
      <c r="AF914" s="512"/>
      <c r="AG914" s="512"/>
      <c r="AH914" s="512"/>
      <c r="AI914" s="512"/>
      <c r="AJ914" s="512"/>
      <c r="AK914" s="512"/>
      <c r="AL914" s="512"/>
      <c r="AM914" s="512"/>
      <c r="AN914" s="512"/>
    </row>
    <row r="915" spans="1:40" ht="15.75" customHeight="1">
      <c r="A915" s="512"/>
      <c r="B915" s="582"/>
      <c r="C915" s="512"/>
      <c r="D915" s="512"/>
      <c r="E915" s="512"/>
      <c r="F915" s="512"/>
      <c r="G915" s="512"/>
      <c r="H915" s="512"/>
      <c r="I915" s="512"/>
      <c r="J915" s="512"/>
      <c r="K915" s="512"/>
      <c r="L915" s="512"/>
      <c r="M915" s="512"/>
      <c r="N915" s="512"/>
      <c r="O915" s="512"/>
      <c r="P915" s="512"/>
      <c r="Q915" s="512"/>
      <c r="R915" s="512"/>
      <c r="S915" s="512"/>
      <c r="T915" s="512"/>
      <c r="U915" s="512"/>
      <c r="V915" s="512"/>
      <c r="W915" s="512"/>
      <c r="X915" s="512"/>
      <c r="Y915" s="512"/>
      <c r="Z915" s="512"/>
      <c r="AA915" s="512"/>
      <c r="AB915" s="512"/>
      <c r="AC915" s="512"/>
      <c r="AD915" s="512"/>
      <c r="AE915" s="512"/>
      <c r="AF915" s="512"/>
      <c r="AG915" s="512"/>
      <c r="AH915" s="512"/>
      <c r="AI915" s="512"/>
      <c r="AJ915" s="512"/>
      <c r="AK915" s="512"/>
      <c r="AL915" s="512"/>
      <c r="AM915" s="512"/>
      <c r="AN915" s="512"/>
    </row>
    <row r="916" spans="1:40" ht="15.75" customHeight="1">
      <c r="A916" s="512"/>
      <c r="B916" s="582"/>
      <c r="C916" s="512"/>
      <c r="D916" s="512"/>
      <c r="E916" s="512"/>
      <c r="F916" s="512"/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/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</row>
    <row r="917" spans="1:40" ht="15.75" customHeight="1">
      <c r="A917" s="512"/>
      <c r="B917" s="582"/>
      <c r="C917" s="512"/>
      <c r="D917" s="512"/>
      <c r="E917" s="512"/>
      <c r="F917" s="512"/>
      <c r="G917" s="512"/>
      <c r="H917" s="512"/>
      <c r="I917" s="512"/>
      <c r="J917" s="512"/>
      <c r="K917" s="512"/>
      <c r="L917" s="512"/>
      <c r="M917" s="512"/>
      <c r="N917" s="512"/>
      <c r="O917" s="512"/>
      <c r="P917" s="512"/>
      <c r="Q917" s="512"/>
      <c r="R917" s="512"/>
      <c r="S917" s="512"/>
      <c r="T917" s="512"/>
      <c r="U917" s="512"/>
      <c r="V917" s="512"/>
      <c r="W917" s="512"/>
      <c r="X917" s="512"/>
      <c r="Y917" s="512"/>
      <c r="Z917" s="512"/>
      <c r="AA917" s="512"/>
      <c r="AB917" s="512"/>
      <c r="AC917" s="512"/>
      <c r="AD917" s="512"/>
      <c r="AE917" s="512"/>
      <c r="AF917" s="512"/>
      <c r="AG917" s="512"/>
      <c r="AH917" s="512"/>
      <c r="AI917" s="512"/>
      <c r="AJ917" s="512"/>
      <c r="AK917" s="512"/>
      <c r="AL917" s="512"/>
      <c r="AM917" s="512"/>
      <c r="AN917" s="512"/>
    </row>
    <row r="918" spans="1:40" ht="15.75" customHeight="1">
      <c r="A918" s="512"/>
      <c r="B918" s="582"/>
      <c r="C918" s="512"/>
      <c r="D918" s="512"/>
      <c r="E918" s="512"/>
      <c r="F918" s="512"/>
      <c r="G918" s="512"/>
      <c r="H918" s="512"/>
      <c r="I918" s="512"/>
      <c r="J918" s="512"/>
      <c r="K918" s="512"/>
      <c r="L918" s="512"/>
      <c r="M918" s="512"/>
      <c r="N918" s="512"/>
      <c r="O918" s="512"/>
      <c r="P918" s="512"/>
      <c r="Q918" s="512"/>
      <c r="R918" s="512"/>
      <c r="S918" s="512"/>
      <c r="T918" s="512"/>
      <c r="U918" s="512"/>
      <c r="V918" s="512"/>
      <c r="W918" s="512"/>
      <c r="X918" s="512"/>
      <c r="Y918" s="512"/>
      <c r="Z918" s="512"/>
      <c r="AA918" s="512"/>
      <c r="AB918" s="512"/>
      <c r="AC918" s="512"/>
      <c r="AD918" s="512"/>
      <c r="AE918" s="512"/>
      <c r="AF918" s="512"/>
      <c r="AG918" s="512"/>
      <c r="AH918" s="512"/>
      <c r="AI918" s="512"/>
      <c r="AJ918" s="512"/>
      <c r="AK918" s="512"/>
      <c r="AL918" s="512"/>
      <c r="AM918" s="512"/>
      <c r="AN918" s="512"/>
    </row>
    <row r="919" spans="1:40" ht="15.75" customHeight="1">
      <c r="A919" s="512"/>
      <c r="B919" s="582"/>
      <c r="C919" s="512"/>
      <c r="D919" s="512"/>
      <c r="E919" s="512"/>
      <c r="F919" s="512"/>
      <c r="G919" s="512"/>
      <c r="H919" s="512"/>
      <c r="I919" s="512"/>
      <c r="J919" s="512"/>
      <c r="K919" s="512"/>
      <c r="L919" s="512"/>
      <c r="M919" s="512"/>
      <c r="N919" s="512"/>
      <c r="O919" s="512"/>
      <c r="P919" s="512"/>
      <c r="Q919" s="512"/>
      <c r="R919" s="512"/>
      <c r="S919" s="512"/>
      <c r="T919" s="512"/>
      <c r="U919" s="512"/>
      <c r="V919" s="512"/>
      <c r="W919" s="512"/>
      <c r="X919" s="512"/>
      <c r="Y919" s="512"/>
      <c r="Z919" s="512"/>
      <c r="AA919" s="512"/>
      <c r="AB919" s="512"/>
      <c r="AC919" s="512"/>
      <c r="AD919" s="512"/>
      <c r="AE919" s="512"/>
      <c r="AF919" s="512"/>
      <c r="AG919" s="512"/>
      <c r="AH919" s="512"/>
      <c r="AI919" s="512"/>
      <c r="AJ919" s="512"/>
      <c r="AK919" s="512"/>
      <c r="AL919" s="512"/>
      <c r="AM919" s="512"/>
      <c r="AN919" s="512"/>
    </row>
    <row r="920" spans="1:40" ht="15.75" customHeight="1">
      <c r="A920" s="512"/>
      <c r="B920" s="582"/>
      <c r="C920" s="512"/>
      <c r="D920" s="512"/>
      <c r="E920" s="512"/>
      <c r="F920" s="512"/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/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</row>
    <row r="921" spans="1:40" ht="15.75" customHeight="1">
      <c r="A921" s="512"/>
      <c r="B921" s="582"/>
      <c r="C921" s="512"/>
      <c r="D921" s="512"/>
      <c r="E921" s="512"/>
      <c r="F921" s="512"/>
      <c r="G921" s="512"/>
      <c r="H921" s="512"/>
      <c r="I921" s="512"/>
      <c r="J921" s="512"/>
      <c r="K921" s="512"/>
      <c r="L921" s="512"/>
      <c r="M921" s="512"/>
      <c r="N921" s="512"/>
      <c r="O921" s="512"/>
      <c r="P921" s="512"/>
      <c r="Q921" s="512"/>
      <c r="R921" s="512"/>
      <c r="S921" s="512"/>
      <c r="T921" s="512"/>
      <c r="U921" s="512"/>
      <c r="V921" s="512"/>
      <c r="W921" s="512"/>
      <c r="X921" s="512"/>
      <c r="Y921" s="512"/>
      <c r="Z921" s="512"/>
      <c r="AA921" s="512"/>
      <c r="AB921" s="512"/>
      <c r="AC921" s="512"/>
      <c r="AD921" s="512"/>
      <c r="AE921" s="512"/>
      <c r="AF921" s="512"/>
      <c r="AG921" s="512"/>
      <c r="AH921" s="512"/>
      <c r="AI921" s="512"/>
      <c r="AJ921" s="512"/>
      <c r="AK921" s="512"/>
      <c r="AL921" s="512"/>
      <c r="AM921" s="512"/>
      <c r="AN921" s="512"/>
    </row>
    <row r="922" spans="1:40" ht="15.75" customHeight="1">
      <c r="A922" s="512"/>
      <c r="B922" s="582"/>
      <c r="C922" s="512"/>
      <c r="D922" s="512"/>
      <c r="E922" s="512"/>
      <c r="F922" s="512"/>
      <c r="G922" s="512"/>
      <c r="H922" s="512"/>
      <c r="I922" s="512"/>
      <c r="J922" s="512"/>
      <c r="K922" s="512"/>
      <c r="L922" s="512"/>
      <c r="M922" s="512"/>
      <c r="N922" s="512"/>
      <c r="O922" s="512"/>
      <c r="P922" s="512"/>
      <c r="Q922" s="512"/>
      <c r="R922" s="512"/>
      <c r="S922" s="512"/>
      <c r="T922" s="512"/>
      <c r="U922" s="512"/>
      <c r="V922" s="512"/>
      <c r="W922" s="512"/>
      <c r="X922" s="512"/>
      <c r="Y922" s="512"/>
      <c r="Z922" s="512"/>
      <c r="AA922" s="512"/>
      <c r="AB922" s="512"/>
      <c r="AC922" s="512"/>
      <c r="AD922" s="512"/>
      <c r="AE922" s="512"/>
      <c r="AF922" s="512"/>
      <c r="AG922" s="512"/>
      <c r="AH922" s="512"/>
      <c r="AI922" s="512"/>
      <c r="AJ922" s="512"/>
      <c r="AK922" s="512"/>
      <c r="AL922" s="512"/>
      <c r="AM922" s="512"/>
      <c r="AN922" s="512"/>
    </row>
    <row r="923" spans="1:40" ht="15.75" customHeight="1">
      <c r="A923" s="512"/>
      <c r="B923" s="582"/>
      <c r="C923" s="512"/>
      <c r="D923" s="512"/>
      <c r="E923" s="512"/>
      <c r="F923" s="512"/>
      <c r="G923" s="512"/>
      <c r="H923" s="512"/>
      <c r="I923" s="512"/>
      <c r="J923" s="512"/>
      <c r="K923" s="512"/>
      <c r="L923" s="512"/>
      <c r="M923" s="512"/>
      <c r="N923" s="512"/>
      <c r="O923" s="512"/>
      <c r="P923" s="512"/>
      <c r="Q923" s="512"/>
      <c r="R923" s="512"/>
      <c r="S923" s="512"/>
      <c r="T923" s="512"/>
      <c r="U923" s="512"/>
      <c r="V923" s="512"/>
      <c r="W923" s="512"/>
      <c r="X923" s="512"/>
      <c r="Y923" s="512"/>
      <c r="Z923" s="512"/>
      <c r="AA923" s="512"/>
      <c r="AB923" s="512"/>
      <c r="AC923" s="512"/>
      <c r="AD923" s="512"/>
      <c r="AE923" s="512"/>
      <c r="AF923" s="512"/>
      <c r="AG923" s="512"/>
      <c r="AH923" s="512"/>
      <c r="AI923" s="512"/>
      <c r="AJ923" s="512"/>
      <c r="AK923" s="512"/>
      <c r="AL923" s="512"/>
      <c r="AM923" s="512"/>
      <c r="AN923" s="512"/>
    </row>
    <row r="924" spans="1:40" ht="15.75" customHeight="1">
      <c r="A924" s="512"/>
      <c r="B924" s="582"/>
      <c r="C924" s="512"/>
      <c r="D924" s="512"/>
      <c r="E924" s="512"/>
      <c r="F924" s="512"/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/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</row>
    <row r="925" spans="1:40" ht="15.75" customHeight="1">
      <c r="A925" s="512"/>
      <c r="B925" s="582"/>
      <c r="C925" s="512"/>
      <c r="D925" s="512"/>
      <c r="E925" s="512"/>
      <c r="F925" s="512"/>
      <c r="G925" s="512"/>
      <c r="H925" s="512"/>
      <c r="I925" s="512"/>
      <c r="J925" s="512"/>
      <c r="K925" s="512"/>
      <c r="L925" s="512"/>
      <c r="M925" s="512"/>
      <c r="N925" s="512"/>
      <c r="O925" s="512"/>
      <c r="P925" s="512"/>
      <c r="Q925" s="512"/>
      <c r="R925" s="512"/>
      <c r="S925" s="512"/>
      <c r="T925" s="512"/>
      <c r="U925" s="512"/>
      <c r="V925" s="512"/>
      <c r="W925" s="512"/>
      <c r="X925" s="512"/>
      <c r="Y925" s="512"/>
      <c r="Z925" s="512"/>
      <c r="AA925" s="512"/>
      <c r="AB925" s="512"/>
      <c r="AC925" s="512"/>
      <c r="AD925" s="512"/>
      <c r="AE925" s="512"/>
      <c r="AF925" s="512"/>
      <c r="AG925" s="512"/>
      <c r="AH925" s="512"/>
      <c r="AI925" s="512"/>
      <c r="AJ925" s="512"/>
      <c r="AK925" s="512"/>
      <c r="AL925" s="512"/>
      <c r="AM925" s="512"/>
      <c r="AN925" s="512"/>
    </row>
    <row r="926" spans="1:40" ht="15.75" customHeight="1">
      <c r="A926" s="512"/>
      <c r="B926" s="582"/>
      <c r="C926" s="512"/>
      <c r="D926" s="512"/>
      <c r="E926" s="512"/>
      <c r="F926" s="512"/>
      <c r="G926" s="512"/>
      <c r="H926" s="512"/>
      <c r="I926" s="512"/>
      <c r="J926" s="512"/>
      <c r="K926" s="512"/>
      <c r="L926" s="512"/>
      <c r="M926" s="512"/>
      <c r="N926" s="512"/>
      <c r="O926" s="512"/>
      <c r="P926" s="512"/>
      <c r="Q926" s="512"/>
      <c r="R926" s="512"/>
      <c r="S926" s="512"/>
      <c r="T926" s="512"/>
      <c r="U926" s="512"/>
      <c r="V926" s="512"/>
      <c r="W926" s="512"/>
      <c r="X926" s="512"/>
      <c r="Y926" s="512"/>
      <c r="Z926" s="512"/>
      <c r="AA926" s="512"/>
      <c r="AB926" s="512"/>
      <c r="AC926" s="512"/>
      <c r="AD926" s="512"/>
      <c r="AE926" s="512"/>
      <c r="AF926" s="512"/>
      <c r="AG926" s="512"/>
      <c r="AH926" s="512"/>
      <c r="AI926" s="512"/>
      <c r="AJ926" s="512"/>
      <c r="AK926" s="512"/>
      <c r="AL926" s="512"/>
      <c r="AM926" s="512"/>
      <c r="AN926" s="512"/>
    </row>
    <row r="927" spans="1:40" ht="15.75" customHeight="1">
      <c r="A927" s="512"/>
      <c r="B927" s="582"/>
      <c r="C927" s="512"/>
      <c r="D927" s="512"/>
      <c r="E927" s="512"/>
      <c r="F927" s="512"/>
      <c r="G927" s="512"/>
      <c r="H927" s="512"/>
      <c r="I927" s="512"/>
      <c r="J927" s="512"/>
      <c r="K927" s="512"/>
      <c r="L927" s="512"/>
      <c r="M927" s="512"/>
      <c r="N927" s="512"/>
      <c r="O927" s="512"/>
      <c r="P927" s="512"/>
      <c r="Q927" s="512"/>
      <c r="R927" s="512"/>
      <c r="S927" s="512"/>
      <c r="T927" s="512"/>
      <c r="U927" s="512"/>
      <c r="V927" s="512"/>
      <c r="W927" s="512"/>
      <c r="X927" s="512"/>
      <c r="Y927" s="512"/>
      <c r="Z927" s="512"/>
      <c r="AA927" s="512"/>
      <c r="AB927" s="512"/>
      <c r="AC927" s="512"/>
      <c r="AD927" s="512"/>
      <c r="AE927" s="512"/>
      <c r="AF927" s="512"/>
      <c r="AG927" s="512"/>
      <c r="AH927" s="512"/>
      <c r="AI927" s="512"/>
      <c r="AJ927" s="512"/>
      <c r="AK927" s="512"/>
      <c r="AL927" s="512"/>
      <c r="AM927" s="512"/>
      <c r="AN927" s="512"/>
    </row>
    <row r="928" spans="1:40" ht="15.75" customHeight="1">
      <c r="A928" s="512"/>
      <c r="B928" s="582"/>
      <c r="C928" s="512"/>
      <c r="D928" s="512"/>
      <c r="E928" s="512"/>
      <c r="F928" s="512"/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/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</row>
    <row r="929" spans="1:40" ht="15.75" customHeight="1">
      <c r="A929" s="512"/>
      <c r="B929" s="582"/>
      <c r="C929" s="512"/>
      <c r="D929" s="512"/>
      <c r="E929" s="512"/>
      <c r="F929" s="512"/>
      <c r="G929" s="512"/>
      <c r="H929" s="512"/>
      <c r="I929" s="512"/>
      <c r="J929" s="512"/>
      <c r="K929" s="512"/>
      <c r="L929" s="512"/>
      <c r="M929" s="512"/>
      <c r="N929" s="512"/>
      <c r="O929" s="512"/>
      <c r="P929" s="512"/>
      <c r="Q929" s="512"/>
      <c r="R929" s="512"/>
      <c r="S929" s="512"/>
      <c r="T929" s="512"/>
      <c r="U929" s="512"/>
      <c r="V929" s="512"/>
      <c r="W929" s="512"/>
      <c r="X929" s="512"/>
      <c r="Y929" s="512"/>
      <c r="Z929" s="512"/>
      <c r="AA929" s="512"/>
      <c r="AB929" s="512"/>
      <c r="AC929" s="512"/>
      <c r="AD929" s="512"/>
      <c r="AE929" s="512"/>
      <c r="AF929" s="512"/>
      <c r="AG929" s="512"/>
      <c r="AH929" s="512"/>
      <c r="AI929" s="512"/>
      <c r="AJ929" s="512"/>
      <c r="AK929" s="512"/>
      <c r="AL929" s="512"/>
      <c r="AM929" s="512"/>
      <c r="AN929" s="512"/>
    </row>
    <row r="930" spans="1:40" ht="15.75" customHeight="1">
      <c r="A930" s="512"/>
      <c r="B930" s="582"/>
      <c r="C930" s="512"/>
      <c r="D930" s="512"/>
      <c r="E930" s="512"/>
      <c r="F930" s="512"/>
      <c r="G930" s="512"/>
      <c r="H930" s="512"/>
      <c r="I930" s="512"/>
      <c r="J930" s="512"/>
      <c r="K930" s="512"/>
      <c r="L930" s="512"/>
      <c r="M930" s="512"/>
      <c r="N930" s="512"/>
      <c r="O930" s="512"/>
      <c r="P930" s="512"/>
      <c r="Q930" s="512"/>
      <c r="R930" s="512"/>
      <c r="S930" s="512"/>
      <c r="T930" s="512"/>
      <c r="U930" s="512"/>
      <c r="V930" s="512"/>
      <c r="W930" s="512"/>
      <c r="X930" s="512"/>
      <c r="Y930" s="512"/>
      <c r="Z930" s="512"/>
      <c r="AA930" s="512"/>
      <c r="AB930" s="512"/>
      <c r="AC930" s="512"/>
      <c r="AD930" s="512"/>
      <c r="AE930" s="512"/>
      <c r="AF930" s="512"/>
      <c r="AG930" s="512"/>
      <c r="AH930" s="512"/>
      <c r="AI930" s="512"/>
      <c r="AJ930" s="512"/>
      <c r="AK930" s="512"/>
      <c r="AL930" s="512"/>
      <c r="AM930" s="512"/>
      <c r="AN930" s="512"/>
    </row>
    <row r="931" spans="1:40" ht="15.75" customHeight="1">
      <c r="A931" s="512"/>
      <c r="B931" s="582"/>
      <c r="C931" s="512"/>
      <c r="D931" s="512"/>
      <c r="E931" s="512"/>
      <c r="F931" s="512"/>
      <c r="G931" s="512"/>
      <c r="H931" s="512"/>
      <c r="I931" s="512"/>
      <c r="J931" s="512"/>
      <c r="K931" s="512"/>
      <c r="L931" s="512"/>
      <c r="M931" s="512"/>
      <c r="N931" s="512"/>
      <c r="O931" s="512"/>
      <c r="P931" s="512"/>
      <c r="Q931" s="512"/>
      <c r="R931" s="512"/>
      <c r="S931" s="512"/>
      <c r="T931" s="512"/>
      <c r="U931" s="512"/>
      <c r="V931" s="512"/>
      <c r="W931" s="512"/>
      <c r="X931" s="512"/>
      <c r="Y931" s="512"/>
      <c r="Z931" s="512"/>
      <c r="AA931" s="512"/>
      <c r="AB931" s="512"/>
      <c r="AC931" s="512"/>
      <c r="AD931" s="512"/>
      <c r="AE931" s="512"/>
      <c r="AF931" s="512"/>
      <c r="AG931" s="512"/>
      <c r="AH931" s="512"/>
      <c r="AI931" s="512"/>
      <c r="AJ931" s="512"/>
      <c r="AK931" s="512"/>
      <c r="AL931" s="512"/>
      <c r="AM931" s="512"/>
      <c r="AN931" s="512"/>
    </row>
    <row r="932" spans="1:40" ht="15.75" customHeight="1">
      <c r="A932" s="512"/>
      <c r="B932" s="582"/>
      <c r="C932" s="512"/>
      <c r="D932" s="512"/>
      <c r="E932" s="512"/>
      <c r="F932" s="512"/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/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</row>
    <row r="933" spans="1:40" ht="15.75" customHeight="1">
      <c r="A933" s="512"/>
      <c r="B933" s="582"/>
      <c r="C933" s="512"/>
      <c r="D933" s="512"/>
      <c r="E933" s="512"/>
      <c r="F933" s="512"/>
      <c r="G933" s="512"/>
      <c r="H933" s="512"/>
      <c r="I933" s="512"/>
      <c r="J933" s="512"/>
      <c r="K933" s="512"/>
      <c r="L933" s="512"/>
      <c r="M933" s="512"/>
      <c r="N933" s="512"/>
      <c r="O933" s="512"/>
      <c r="P933" s="512"/>
      <c r="Q933" s="512"/>
      <c r="R933" s="512"/>
      <c r="S933" s="512"/>
      <c r="T933" s="512"/>
      <c r="U933" s="512"/>
      <c r="V933" s="512"/>
      <c r="W933" s="512"/>
      <c r="X933" s="512"/>
      <c r="Y933" s="512"/>
      <c r="Z933" s="512"/>
      <c r="AA933" s="512"/>
      <c r="AB933" s="512"/>
      <c r="AC933" s="512"/>
      <c r="AD933" s="512"/>
      <c r="AE933" s="512"/>
      <c r="AF933" s="512"/>
      <c r="AG933" s="512"/>
      <c r="AH933" s="512"/>
      <c r="AI933" s="512"/>
      <c r="AJ933" s="512"/>
      <c r="AK933" s="512"/>
      <c r="AL933" s="512"/>
      <c r="AM933" s="512"/>
      <c r="AN933" s="512"/>
    </row>
    <row r="934" spans="1:40" ht="15.75" customHeight="1">
      <c r="A934" s="512"/>
      <c r="B934" s="582"/>
      <c r="C934" s="512"/>
      <c r="D934" s="512"/>
      <c r="E934" s="512"/>
      <c r="F934" s="512"/>
      <c r="G934" s="512"/>
      <c r="H934" s="512"/>
      <c r="I934" s="512"/>
      <c r="J934" s="512"/>
      <c r="K934" s="512"/>
      <c r="L934" s="512"/>
      <c r="M934" s="512"/>
      <c r="N934" s="512"/>
      <c r="O934" s="512"/>
      <c r="P934" s="512"/>
      <c r="Q934" s="512"/>
      <c r="R934" s="512"/>
      <c r="S934" s="512"/>
      <c r="T934" s="512"/>
      <c r="U934" s="512"/>
      <c r="V934" s="512"/>
      <c r="W934" s="512"/>
      <c r="X934" s="512"/>
      <c r="Y934" s="512"/>
      <c r="Z934" s="512"/>
      <c r="AA934" s="512"/>
      <c r="AB934" s="512"/>
      <c r="AC934" s="512"/>
      <c r="AD934" s="512"/>
      <c r="AE934" s="512"/>
      <c r="AF934" s="512"/>
      <c r="AG934" s="512"/>
      <c r="AH934" s="512"/>
      <c r="AI934" s="512"/>
      <c r="AJ934" s="512"/>
      <c r="AK934" s="512"/>
      <c r="AL934" s="512"/>
      <c r="AM934" s="512"/>
      <c r="AN934" s="512"/>
    </row>
    <row r="935" spans="1:40" ht="15.75" customHeight="1">
      <c r="A935" s="512"/>
      <c r="B935" s="582"/>
      <c r="C935" s="512"/>
      <c r="D935" s="512"/>
      <c r="E935" s="512"/>
      <c r="F935" s="512"/>
      <c r="G935" s="512"/>
      <c r="H935" s="512"/>
      <c r="I935" s="512"/>
      <c r="J935" s="512"/>
      <c r="K935" s="512"/>
      <c r="L935" s="512"/>
      <c r="M935" s="512"/>
      <c r="N935" s="512"/>
      <c r="O935" s="512"/>
      <c r="P935" s="512"/>
      <c r="Q935" s="512"/>
      <c r="R935" s="512"/>
      <c r="S935" s="512"/>
      <c r="T935" s="512"/>
      <c r="U935" s="512"/>
      <c r="V935" s="512"/>
      <c r="W935" s="512"/>
      <c r="X935" s="512"/>
      <c r="Y935" s="512"/>
      <c r="Z935" s="512"/>
      <c r="AA935" s="512"/>
      <c r="AB935" s="512"/>
      <c r="AC935" s="512"/>
      <c r="AD935" s="512"/>
      <c r="AE935" s="512"/>
      <c r="AF935" s="512"/>
      <c r="AG935" s="512"/>
      <c r="AH935" s="512"/>
      <c r="AI935" s="512"/>
      <c r="AJ935" s="512"/>
      <c r="AK935" s="512"/>
      <c r="AL935" s="512"/>
      <c r="AM935" s="512"/>
      <c r="AN935" s="512"/>
    </row>
    <row r="936" spans="1:40" ht="15.75" customHeight="1">
      <c r="A936" s="512"/>
      <c r="B936" s="582"/>
      <c r="C936" s="512"/>
      <c r="D936" s="512"/>
      <c r="E936" s="512"/>
      <c r="F936" s="512"/>
      <c r="G936" s="512"/>
      <c r="H936" s="512"/>
      <c r="I936" s="512"/>
      <c r="J936" s="512"/>
      <c r="K936" s="512"/>
      <c r="L936" s="512"/>
      <c r="M936" s="512"/>
      <c r="N936" s="512"/>
      <c r="O936" s="512"/>
      <c r="P936" s="512"/>
      <c r="Q936" s="512"/>
      <c r="R936" s="512"/>
      <c r="S936" s="512"/>
      <c r="T936" s="512"/>
      <c r="U936" s="512"/>
      <c r="V936" s="512"/>
      <c r="W936" s="512"/>
      <c r="X936" s="512"/>
      <c r="Y936" s="512"/>
      <c r="Z936" s="512"/>
      <c r="AA936" s="512"/>
      <c r="AB936" s="512"/>
      <c r="AC936" s="512"/>
      <c r="AD936" s="512"/>
      <c r="AE936" s="512"/>
      <c r="AF936" s="512"/>
      <c r="AG936" s="512"/>
      <c r="AH936" s="512"/>
      <c r="AI936" s="512"/>
      <c r="AJ936" s="512"/>
      <c r="AK936" s="512"/>
      <c r="AL936" s="512"/>
      <c r="AM936" s="512"/>
      <c r="AN936" s="512"/>
    </row>
    <row r="937" spans="1:40" ht="15.75" customHeight="1">
      <c r="A937" s="512"/>
      <c r="B937" s="582"/>
      <c r="C937" s="512"/>
      <c r="D937" s="512"/>
      <c r="E937" s="512"/>
      <c r="F937" s="512"/>
      <c r="G937" s="512"/>
      <c r="H937" s="512"/>
      <c r="I937" s="512"/>
      <c r="J937" s="512"/>
      <c r="K937" s="512"/>
      <c r="L937" s="512"/>
      <c r="M937" s="512"/>
      <c r="N937" s="512"/>
      <c r="O937" s="512"/>
      <c r="P937" s="512"/>
      <c r="Q937" s="512"/>
      <c r="R937" s="512"/>
      <c r="S937" s="512"/>
      <c r="T937" s="512"/>
      <c r="U937" s="512"/>
      <c r="V937" s="512"/>
      <c r="W937" s="512"/>
      <c r="X937" s="512"/>
      <c r="Y937" s="512"/>
      <c r="Z937" s="512"/>
      <c r="AA937" s="512"/>
      <c r="AB937" s="512"/>
      <c r="AC937" s="512"/>
      <c r="AD937" s="512"/>
      <c r="AE937" s="512"/>
      <c r="AF937" s="512"/>
      <c r="AG937" s="512"/>
      <c r="AH937" s="512"/>
      <c r="AI937" s="512"/>
      <c r="AJ937" s="512"/>
      <c r="AK937" s="512"/>
      <c r="AL937" s="512"/>
      <c r="AM937" s="512"/>
      <c r="AN937" s="512"/>
    </row>
    <row r="938" spans="1:40" ht="15.75" customHeight="1">
      <c r="A938" s="512"/>
      <c r="B938" s="582"/>
      <c r="C938" s="512"/>
      <c r="D938" s="512"/>
      <c r="E938" s="512"/>
      <c r="F938" s="512"/>
      <c r="G938" s="512"/>
      <c r="H938" s="512"/>
      <c r="I938" s="512"/>
      <c r="J938" s="512"/>
      <c r="K938" s="512"/>
      <c r="L938" s="512"/>
      <c r="M938" s="512"/>
      <c r="N938" s="512"/>
      <c r="O938" s="512"/>
      <c r="P938" s="512"/>
      <c r="Q938" s="512"/>
      <c r="R938" s="512"/>
      <c r="S938" s="512"/>
      <c r="T938" s="512"/>
      <c r="U938" s="512"/>
      <c r="V938" s="512"/>
      <c r="W938" s="512"/>
      <c r="X938" s="512"/>
      <c r="Y938" s="512"/>
      <c r="Z938" s="512"/>
      <c r="AA938" s="512"/>
      <c r="AB938" s="512"/>
      <c r="AC938" s="512"/>
      <c r="AD938" s="512"/>
      <c r="AE938" s="512"/>
      <c r="AF938" s="512"/>
      <c r="AG938" s="512"/>
      <c r="AH938" s="512"/>
      <c r="AI938" s="512"/>
      <c r="AJ938" s="512"/>
      <c r="AK938" s="512"/>
      <c r="AL938" s="512"/>
      <c r="AM938" s="512"/>
      <c r="AN938" s="512"/>
    </row>
    <row r="939" spans="1:40" ht="15.75" customHeight="1">
      <c r="A939" s="512"/>
      <c r="B939" s="582"/>
      <c r="C939" s="512"/>
      <c r="D939" s="512"/>
      <c r="E939" s="512"/>
      <c r="F939" s="512"/>
      <c r="G939" s="512"/>
      <c r="H939" s="512"/>
      <c r="I939" s="512"/>
      <c r="J939" s="512"/>
      <c r="K939" s="512"/>
      <c r="L939" s="512"/>
      <c r="M939" s="512"/>
      <c r="N939" s="512"/>
      <c r="O939" s="512"/>
      <c r="P939" s="512"/>
      <c r="Q939" s="512"/>
      <c r="R939" s="512"/>
      <c r="S939" s="512"/>
      <c r="T939" s="512"/>
      <c r="U939" s="512"/>
      <c r="V939" s="512"/>
      <c r="W939" s="512"/>
      <c r="X939" s="512"/>
      <c r="Y939" s="512"/>
      <c r="Z939" s="512"/>
      <c r="AA939" s="512"/>
      <c r="AB939" s="512"/>
      <c r="AC939" s="512"/>
      <c r="AD939" s="512"/>
      <c r="AE939" s="512"/>
      <c r="AF939" s="512"/>
      <c r="AG939" s="512"/>
      <c r="AH939" s="512"/>
      <c r="AI939" s="512"/>
      <c r="AJ939" s="512"/>
      <c r="AK939" s="512"/>
      <c r="AL939" s="512"/>
      <c r="AM939" s="512"/>
      <c r="AN939" s="512"/>
    </row>
    <row r="940" spans="1:40" ht="15.75" customHeight="1">
      <c r="A940" s="512"/>
      <c r="B940" s="582"/>
      <c r="C940" s="512"/>
      <c r="D940" s="512"/>
      <c r="E940" s="512"/>
      <c r="F940" s="512"/>
      <c r="G940" s="512"/>
      <c r="H940" s="512"/>
      <c r="I940" s="512"/>
      <c r="J940" s="512"/>
      <c r="K940" s="512"/>
      <c r="L940" s="512"/>
      <c r="M940" s="512"/>
      <c r="N940" s="512"/>
      <c r="O940" s="512"/>
      <c r="P940" s="512"/>
      <c r="Q940" s="512"/>
      <c r="R940" s="512"/>
      <c r="S940" s="512"/>
      <c r="T940" s="512"/>
      <c r="U940" s="512"/>
      <c r="V940" s="512"/>
      <c r="W940" s="512"/>
      <c r="X940" s="512"/>
      <c r="Y940" s="512"/>
      <c r="Z940" s="512"/>
      <c r="AA940" s="512"/>
      <c r="AB940" s="512"/>
      <c r="AC940" s="512"/>
      <c r="AD940" s="512"/>
      <c r="AE940" s="512"/>
      <c r="AF940" s="512"/>
      <c r="AG940" s="512"/>
      <c r="AH940" s="512"/>
      <c r="AI940" s="512"/>
      <c r="AJ940" s="512"/>
      <c r="AK940" s="512"/>
      <c r="AL940" s="512"/>
      <c r="AM940" s="512"/>
      <c r="AN940" s="512"/>
    </row>
    <row r="941" spans="1:40" ht="15.75" customHeight="1">
      <c r="A941" s="512"/>
      <c r="B941" s="582"/>
      <c r="C941" s="512"/>
      <c r="D941" s="512"/>
      <c r="E941" s="512"/>
      <c r="F941" s="512"/>
      <c r="G941" s="512"/>
      <c r="H941" s="512"/>
      <c r="I941" s="512"/>
      <c r="J941" s="512"/>
      <c r="K941" s="512"/>
      <c r="L941" s="512"/>
      <c r="M941" s="512"/>
      <c r="N941" s="512"/>
      <c r="O941" s="512"/>
      <c r="P941" s="512"/>
      <c r="Q941" s="512"/>
      <c r="R941" s="512"/>
      <c r="S941" s="512"/>
      <c r="T941" s="512"/>
      <c r="U941" s="512"/>
      <c r="V941" s="512"/>
      <c r="W941" s="512"/>
      <c r="X941" s="512"/>
      <c r="Y941" s="512"/>
      <c r="Z941" s="512"/>
      <c r="AA941" s="512"/>
      <c r="AB941" s="512"/>
      <c r="AC941" s="512"/>
      <c r="AD941" s="512"/>
      <c r="AE941" s="512"/>
      <c r="AF941" s="512"/>
      <c r="AG941" s="512"/>
      <c r="AH941" s="512"/>
      <c r="AI941" s="512"/>
      <c r="AJ941" s="512"/>
      <c r="AK941" s="512"/>
      <c r="AL941" s="512"/>
      <c r="AM941" s="512"/>
      <c r="AN941" s="512"/>
    </row>
    <row r="942" spans="1:40" ht="15.75" customHeight="1">
      <c r="A942" s="512"/>
      <c r="B942" s="582"/>
      <c r="C942" s="512"/>
      <c r="D942" s="512"/>
      <c r="E942" s="512"/>
      <c r="F942" s="512"/>
      <c r="G942" s="512"/>
      <c r="H942" s="512"/>
      <c r="I942" s="512"/>
      <c r="J942" s="512"/>
      <c r="K942" s="512"/>
      <c r="L942" s="512"/>
      <c r="M942" s="512"/>
      <c r="N942" s="512"/>
      <c r="O942" s="512"/>
      <c r="P942" s="512"/>
      <c r="Q942" s="512"/>
      <c r="R942" s="512"/>
      <c r="S942" s="512"/>
      <c r="T942" s="512"/>
      <c r="U942" s="512"/>
      <c r="V942" s="512"/>
      <c r="W942" s="512"/>
      <c r="X942" s="512"/>
      <c r="Y942" s="512"/>
      <c r="Z942" s="512"/>
      <c r="AA942" s="512"/>
      <c r="AB942" s="512"/>
      <c r="AC942" s="512"/>
      <c r="AD942" s="512"/>
      <c r="AE942" s="512"/>
      <c r="AF942" s="512"/>
      <c r="AG942" s="512"/>
      <c r="AH942" s="512"/>
      <c r="AI942" s="512"/>
      <c r="AJ942" s="512"/>
      <c r="AK942" s="512"/>
      <c r="AL942" s="512"/>
      <c r="AM942" s="512"/>
      <c r="AN942" s="512"/>
    </row>
    <row r="943" spans="1:40" ht="15.75" customHeight="1">
      <c r="A943" s="512"/>
      <c r="B943" s="582"/>
      <c r="C943" s="512"/>
      <c r="D943" s="512"/>
      <c r="E943" s="512"/>
      <c r="F943" s="512"/>
      <c r="G943" s="512"/>
      <c r="H943" s="512"/>
      <c r="I943" s="512"/>
      <c r="J943" s="512"/>
      <c r="K943" s="512"/>
      <c r="L943" s="512"/>
      <c r="M943" s="512"/>
      <c r="N943" s="512"/>
      <c r="O943" s="512"/>
      <c r="P943" s="512"/>
      <c r="Q943" s="512"/>
      <c r="R943" s="512"/>
      <c r="S943" s="512"/>
      <c r="T943" s="512"/>
      <c r="U943" s="512"/>
      <c r="V943" s="512"/>
      <c r="W943" s="512"/>
      <c r="X943" s="512"/>
      <c r="Y943" s="512"/>
      <c r="Z943" s="512"/>
      <c r="AA943" s="512"/>
      <c r="AB943" s="512"/>
      <c r="AC943" s="512"/>
      <c r="AD943" s="512"/>
      <c r="AE943" s="512"/>
      <c r="AF943" s="512"/>
      <c r="AG943" s="512"/>
      <c r="AH943" s="512"/>
      <c r="AI943" s="512"/>
      <c r="AJ943" s="512"/>
      <c r="AK943" s="512"/>
      <c r="AL943" s="512"/>
      <c r="AM943" s="512"/>
      <c r="AN943" s="512"/>
    </row>
    <row r="944" spans="1:40" ht="15.75" customHeight="1">
      <c r="A944" s="512"/>
      <c r="B944" s="582"/>
      <c r="C944" s="512"/>
      <c r="D944" s="512"/>
      <c r="E944" s="512"/>
      <c r="F944" s="512"/>
      <c r="G944" s="512"/>
      <c r="H944" s="512"/>
      <c r="I944" s="512"/>
      <c r="J944" s="512"/>
      <c r="K944" s="512"/>
      <c r="L944" s="512"/>
      <c r="M944" s="512"/>
      <c r="N944" s="512"/>
      <c r="O944" s="512"/>
      <c r="P944" s="512"/>
      <c r="Q944" s="512"/>
      <c r="R944" s="512"/>
      <c r="S944" s="512"/>
      <c r="T944" s="512"/>
      <c r="U944" s="512"/>
      <c r="V944" s="512"/>
      <c r="W944" s="512"/>
      <c r="X944" s="512"/>
      <c r="Y944" s="512"/>
      <c r="Z944" s="512"/>
      <c r="AA944" s="512"/>
      <c r="AB944" s="512"/>
      <c r="AC944" s="512"/>
      <c r="AD944" s="512"/>
      <c r="AE944" s="512"/>
      <c r="AF944" s="512"/>
      <c r="AG944" s="512"/>
      <c r="AH944" s="512"/>
      <c r="AI944" s="512"/>
      <c r="AJ944" s="512"/>
      <c r="AK944" s="512"/>
      <c r="AL944" s="512"/>
      <c r="AM944" s="512"/>
      <c r="AN944" s="512"/>
    </row>
    <row r="945" spans="1:40" ht="15.75" customHeight="1">
      <c r="A945" s="512"/>
      <c r="B945" s="582"/>
      <c r="C945" s="512"/>
      <c r="D945" s="512"/>
      <c r="E945" s="512"/>
      <c r="F945" s="512"/>
      <c r="G945" s="512"/>
      <c r="H945" s="512"/>
      <c r="I945" s="512"/>
      <c r="J945" s="512"/>
      <c r="K945" s="512"/>
      <c r="L945" s="512"/>
      <c r="M945" s="512"/>
      <c r="N945" s="512"/>
      <c r="O945" s="512"/>
      <c r="P945" s="512"/>
      <c r="Q945" s="512"/>
      <c r="R945" s="512"/>
      <c r="S945" s="512"/>
      <c r="T945" s="512"/>
      <c r="U945" s="512"/>
      <c r="V945" s="512"/>
      <c r="W945" s="512"/>
      <c r="X945" s="512"/>
      <c r="Y945" s="512"/>
      <c r="Z945" s="512"/>
      <c r="AA945" s="512"/>
      <c r="AB945" s="512"/>
      <c r="AC945" s="512"/>
      <c r="AD945" s="512"/>
      <c r="AE945" s="512"/>
      <c r="AF945" s="512"/>
      <c r="AG945" s="512"/>
      <c r="AH945" s="512"/>
      <c r="AI945" s="512"/>
      <c r="AJ945" s="512"/>
      <c r="AK945" s="512"/>
      <c r="AL945" s="512"/>
      <c r="AM945" s="512"/>
      <c r="AN945" s="512"/>
    </row>
    <row r="946" spans="1:40" ht="15.75" customHeight="1">
      <c r="A946" s="512"/>
      <c r="B946" s="582"/>
      <c r="C946" s="512"/>
      <c r="D946" s="512"/>
      <c r="E946" s="512"/>
      <c r="F946" s="512"/>
      <c r="G946" s="512"/>
      <c r="H946" s="512"/>
      <c r="I946" s="512"/>
      <c r="J946" s="512"/>
      <c r="K946" s="512"/>
      <c r="L946" s="512"/>
      <c r="M946" s="512"/>
      <c r="N946" s="512"/>
      <c r="O946" s="512"/>
      <c r="P946" s="512"/>
      <c r="Q946" s="512"/>
      <c r="R946" s="512"/>
      <c r="S946" s="512"/>
      <c r="T946" s="512"/>
      <c r="U946" s="512"/>
      <c r="V946" s="512"/>
      <c r="W946" s="512"/>
      <c r="X946" s="512"/>
      <c r="Y946" s="512"/>
      <c r="Z946" s="512"/>
      <c r="AA946" s="512"/>
      <c r="AB946" s="512"/>
      <c r="AC946" s="512"/>
      <c r="AD946" s="512"/>
      <c r="AE946" s="512"/>
      <c r="AF946" s="512"/>
      <c r="AG946" s="512"/>
      <c r="AH946" s="512"/>
      <c r="AI946" s="512"/>
      <c r="AJ946" s="512"/>
      <c r="AK946" s="512"/>
      <c r="AL946" s="512"/>
      <c r="AM946" s="512"/>
      <c r="AN946" s="512"/>
    </row>
    <row r="947" spans="1:40" ht="15.75" customHeight="1">
      <c r="A947" s="512"/>
      <c r="B947" s="582"/>
      <c r="C947" s="512"/>
      <c r="D947" s="512"/>
      <c r="E947" s="512"/>
      <c r="F947" s="512"/>
      <c r="G947" s="512"/>
      <c r="H947" s="512"/>
      <c r="I947" s="512"/>
      <c r="J947" s="512"/>
      <c r="K947" s="512"/>
      <c r="L947" s="512"/>
      <c r="M947" s="512"/>
      <c r="N947" s="512"/>
      <c r="O947" s="512"/>
      <c r="P947" s="512"/>
      <c r="Q947" s="512"/>
      <c r="R947" s="512"/>
      <c r="S947" s="512"/>
      <c r="T947" s="512"/>
      <c r="U947" s="512"/>
      <c r="V947" s="512"/>
      <c r="W947" s="512"/>
      <c r="X947" s="512"/>
      <c r="Y947" s="512"/>
      <c r="Z947" s="512"/>
      <c r="AA947" s="512"/>
      <c r="AB947" s="512"/>
      <c r="AC947" s="512"/>
      <c r="AD947" s="512"/>
      <c r="AE947" s="512"/>
      <c r="AF947" s="512"/>
      <c r="AG947" s="512"/>
      <c r="AH947" s="512"/>
      <c r="AI947" s="512"/>
      <c r="AJ947" s="512"/>
      <c r="AK947" s="512"/>
      <c r="AL947" s="512"/>
      <c r="AM947" s="512"/>
      <c r="AN947" s="512"/>
    </row>
    <row r="948" spans="1:40" ht="15.75" customHeight="1">
      <c r="A948" s="512"/>
      <c r="B948" s="582"/>
      <c r="C948" s="512"/>
      <c r="D948" s="512"/>
      <c r="E948" s="512"/>
      <c r="F948" s="512"/>
      <c r="G948" s="512"/>
      <c r="H948" s="512"/>
      <c r="I948" s="512"/>
      <c r="J948" s="512"/>
      <c r="K948" s="512"/>
      <c r="L948" s="512"/>
      <c r="M948" s="512"/>
      <c r="N948" s="512"/>
      <c r="O948" s="512"/>
      <c r="P948" s="512"/>
      <c r="Q948" s="512"/>
      <c r="R948" s="512"/>
      <c r="S948" s="512"/>
      <c r="T948" s="512"/>
      <c r="U948" s="512"/>
      <c r="V948" s="512"/>
      <c r="W948" s="512"/>
      <c r="X948" s="512"/>
      <c r="Y948" s="512"/>
      <c r="Z948" s="512"/>
      <c r="AA948" s="512"/>
      <c r="AB948" s="512"/>
      <c r="AC948" s="512"/>
      <c r="AD948" s="512"/>
      <c r="AE948" s="512"/>
      <c r="AF948" s="512"/>
      <c r="AG948" s="512"/>
      <c r="AH948" s="512"/>
      <c r="AI948" s="512"/>
      <c r="AJ948" s="512"/>
      <c r="AK948" s="512"/>
      <c r="AL948" s="512"/>
      <c r="AM948" s="512"/>
      <c r="AN948" s="512"/>
    </row>
    <row r="949" spans="1:40" ht="15.75" customHeight="1">
      <c r="A949" s="512"/>
      <c r="B949" s="582"/>
      <c r="C949" s="512"/>
      <c r="D949" s="512"/>
      <c r="E949" s="512"/>
      <c r="F949" s="512"/>
      <c r="G949" s="512"/>
      <c r="H949" s="512"/>
      <c r="I949" s="512"/>
      <c r="J949" s="512"/>
      <c r="K949" s="512"/>
      <c r="L949" s="512"/>
      <c r="M949" s="512"/>
      <c r="N949" s="512"/>
      <c r="O949" s="512"/>
      <c r="P949" s="512"/>
      <c r="Q949" s="512"/>
      <c r="R949" s="512"/>
      <c r="S949" s="512"/>
      <c r="T949" s="512"/>
      <c r="U949" s="512"/>
      <c r="V949" s="512"/>
      <c r="W949" s="512"/>
      <c r="X949" s="512"/>
      <c r="Y949" s="512"/>
      <c r="Z949" s="512"/>
      <c r="AA949" s="512"/>
      <c r="AB949" s="512"/>
      <c r="AC949" s="512"/>
      <c r="AD949" s="512"/>
      <c r="AE949" s="512"/>
      <c r="AF949" s="512"/>
      <c r="AG949" s="512"/>
      <c r="AH949" s="512"/>
      <c r="AI949" s="512"/>
      <c r="AJ949" s="512"/>
      <c r="AK949" s="512"/>
      <c r="AL949" s="512"/>
      <c r="AM949" s="512"/>
      <c r="AN949" s="512"/>
    </row>
    <row r="950" spans="1:40" ht="15.75" customHeight="1">
      <c r="A950" s="512"/>
      <c r="B950" s="582"/>
      <c r="C950" s="512"/>
      <c r="D950" s="512"/>
      <c r="E950" s="512"/>
      <c r="F950" s="512"/>
      <c r="G950" s="512"/>
      <c r="H950" s="512"/>
      <c r="I950" s="512"/>
      <c r="J950" s="512"/>
      <c r="K950" s="512"/>
      <c r="L950" s="512"/>
      <c r="M950" s="512"/>
      <c r="N950" s="512"/>
      <c r="O950" s="512"/>
      <c r="P950" s="512"/>
      <c r="Q950" s="512"/>
      <c r="R950" s="512"/>
      <c r="S950" s="512"/>
      <c r="T950" s="512"/>
      <c r="U950" s="512"/>
      <c r="V950" s="512"/>
      <c r="W950" s="512"/>
      <c r="X950" s="512"/>
      <c r="Y950" s="512"/>
      <c r="Z950" s="512"/>
      <c r="AA950" s="512"/>
      <c r="AB950" s="512"/>
      <c r="AC950" s="512"/>
      <c r="AD950" s="512"/>
      <c r="AE950" s="512"/>
      <c r="AF950" s="512"/>
      <c r="AG950" s="512"/>
      <c r="AH950" s="512"/>
      <c r="AI950" s="512"/>
      <c r="AJ950" s="512"/>
      <c r="AK950" s="512"/>
      <c r="AL950" s="512"/>
      <c r="AM950" s="512"/>
      <c r="AN950" s="512"/>
    </row>
    <row r="951" spans="1:40" ht="15.75" customHeight="1">
      <c r="A951" s="512"/>
      <c r="B951" s="582"/>
      <c r="C951" s="512"/>
      <c r="D951" s="512"/>
      <c r="E951" s="512"/>
      <c r="F951" s="512"/>
      <c r="G951" s="512"/>
      <c r="H951" s="512"/>
      <c r="I951" s="512"/>
      <c r="J951" s="512"/>
      <c r="K951" s="512"/>
      <c r="L951" s="512"/>
      <c r="M951" s="512"/>
      <c r="N951" s="512"/>
      <c r="O951" s="512"/>
      <c r="P951" s="512"/>
      <c r="Q951" s="512"/>
      <c r="R951" s="512"/>
      <c r="S951" s="512"/>
      <c r="T951" s="512"/>
      <c r="U951" s="512"/>
      <c r="V951" s="512"/>
      <c r="W951" s="512"/>
      <c r="X951" s="512"/>
      <c r="Y951" s="512"/>
      <c r="Z951" s="512"/>
      <c r="AA951" s="512"/>
      <c r="AB951" s="512"/>
      <c r="AC951" s="512"/>
      <c r="AD951" s="512"/>
      <c r="AE951" s="512"/>
      <c r="AF951" s="512"/>
      <c r="AG951" s="512"/>
      <c r="AH951" s="512"/>
      <c r="AI951" s="512"/>
      <c r="AJ951" s="512"/>
      <c r="AK951" s="512"/>
      <c r="AL951" s="512"/>
      <c r="AM951" s="512"/>
      <c r="AN951" s="512"/>
    </row>
    <row r="952" spans="1:40" ht="15.75" customHeight="1">
      <c r="A952" s="512"/>
      <c r="B952" s="582"/>
      <c r="C952" s="512"/>
      <c r="D952" s="512"/>
      <c r="E952" s="512"/>
      <c r="F952" s="512"/>
      <c r="G952" s="512"/>
      <c r="H952" s="512"/>
      <c r="I952" s="512"/>
      <c r="J952" s="512"/>
      <c r="K952" s="512"/>
      <c r="L952" s="512"/>
      <c r="M952" s="512"/>
      <c r="N952" s="512"/>
      <c r="O952" s="512"/>
      <c r="P952" s="512"/>
      <c r="Q952" s="512"/>
      <c r="R952" s="512"/>
      <c r="S952" s="512"/>
      <c r="T952" s="512"/>
      <c r="U952" s="512"/>
      <c r="V952" s="512"/>
      <c r="W952" s="512"/>
      <c r="X952" s="512"/>
      <c r="Y952" s="512"/>
      <c r="Z952" s="512"/>
      <c r="AA952" s="512"/>
      <c r="AB952" s="512"/>
      <c r="AC952" s="512"/>
      <c r="AD952" s="512"/>
      <c r="AE952" s="512"/>
      <c r="AF952" s="512"/>
      <c r="AG952" s="512"/>
      <c r="AH952" s="512"/>
      <c r="AI952" s="512"/>
      <c r="AJ952" s="512"/>
      <c r="AK952" s="512"/>
      <c r="AL952" s="512"/>
      <c r="AM952" s="512"/>
      <c r="AN952" s="512"/>
    </row>
    <row r="953" spans="1:40" ht="15.75" customHeight="1">
      <c r="A953" s="512"/>
      <c r="B953" s="582"/>
      <c r="C953" s="512"/>
      <c r="D953" s="512"/>
      <c r="E953" s="512"/>
      <c r="F953" s="512"/>
      <c r="G953" s="512"/>
      <c r="H953" s="512"/>
      <c r="I953" s="512"/>
      <c r="J953" s="512"/>
      <c r="K953" s="512"/>
      <c r="L953" s="512"/>
      <c r="M953" s="512"/>
      <c r="N953" s="512"/>
      <c r="O953" s="512"/>
      <c r="P953" s="512"/>
      <c r="Q953" s="512"/>
      <c r="R953" s="512"/>
      <c r="S953" s="512"/>
      <c r="T953" s="512"/>
      <c r="U953" s="512"/>
      <c r="V953" s="512"/>
      <c r="W953" s="512"/>
      <c r="X953" s="512"/>
      <c r="Y953" s="512"/>
      <c r="Z953" s="512"/>
      <c r="AA953" s="512"/>
      <c r="AB953" s="512"/>
      <c r="AC953" s="512"/>
      <c r="AD953" s="512"/>
      <c r="AE953" s="512"/>
      <c r="AF953" s="512"/>
      <c r="AG953" s="512"/>
      <c r="AH953" s="512"/>
      <c r="AI953" s="512"/>
      <c r="AJ953" s="512"/>
      <c r="AK953" s="512"/>
      <c r="AL953" s="512"/>
      <c r="AM953" s="512"/>
      <c r="AN953" s="512"/>
    </row>
    <row r="954" spans="1:40" ht="15.75" customHeight="1">
      <c r="A954" s="512"/>
      <c r="B954" s="582"/>
      <c r="C954" s="512"/>
      <c r="D954" s="512"/>
      <c r="E954" s="512"/>
      <c r="F954" s="512"/>
      <c r="G954" s="512"/>
      <c r="H954" s="512"/>
      <c r="I954" s="512"/>
      <c r="J954" s="512"/>
      <c r="K954" s="512"/>
      <c r="L954" s="512"/>
      <c r="M954" s="512"/>
      <c r="N954" s="512"/>
      <c r="O954" s="512"/>
      <c r="P954" s="512"/>
      <c r="Q954" s="512"/>
      <c r="R954" s="512"/>
      <c r="S954" s="512"/>
      <c r="T954" s="512"/>
      <c r="U954" s="512"/>
      <c r="V954" s="512"/>
      <c r="W954" s="512"/>
      <c r="X954" s="512"/>
      <c r="Y954" s="512"/>
      <c r="Z954" s="512"/>
      <c r="AA954" s="512"/>
      <c r="AB954" s="512"/>
      <c r="AC954" s="512"/>
      <c r="AD954" s="512"/>
      <c r="AE954" s="512"/>
      <c r="AF954" s="512"/>
      <c r="AG954" s="512"/>
      <c r="AH954" s="512"/>
      <c r="AI954" s="512"/>
      <c r="AJ954" s="512"/>
      <c r="AK954" s="512"/>
      <c r="AL954" s="512"/>
      <c r="AM954" s="512"/>
      <c r="AN954" s="512"/>
    </row>
    <row r="955" spans="1:40" ht="15.75" customHeight="1">
      <c r="A955" s="512"/>
      <c r="B955" s="582"/>
      <c r="C955" s="512"/>
      <c r="D955" s="512"/>
      <c r="E955" s="512"/>
      <c r="F955" s="512"/>
      <c r="G955" s="512"/>
      <c r="H955" s="512"/>
      <c r="I955" s="512"/>
      <c r="J955" s="512"/>
      <c r="K955" s="512"/>
      <c r="L955" s="512"/>
      <c r="M955" s="512"/>
      <c r="N955" s="512"/>
      <c r="O955" s="512"/>
      <c r="P955" s="512"/>
      <c r="Q955" s="512"/>
      <c r="R955" s="512"/>
      <c r="S955" s="512"/>
      <c r="T955" s="512"/>
      <c r="U955" s="512"/>
      <c r="V955" s="512"/>
      <c r="W955" s="512"/>
      <c r="X955" s="512"/>
      <c r="Y955" s="512"/>
      <c r="Z955" s="512"/>
      <c r="AA955" s="512"/>
      <c r="AB955" s="512"/>
      <c r="AC955" s="512"/>
      <c r="AD955" s="512"/>
      <c r="AE955" s="512"/>
      <c r="AF955" s="512"/>
      <c r="AG955" s="512"/>
      <c r="AH955" s="512"/>
      <c r="AI955" s="512"/>
      <c r="AJ955" s="512"/>
      <c r="AK955" s="512"/>
      <c r="AL955" s="512"/>
      <c r="AM955" s="512"/>
      <c r="AN955" s="512"/>
    </row>
    <row r="956" spans="1:40" ht="15.75" customHeight="1">
      <c r="A956" s="512"/>
      <c r="B956" s="582"/>
      <c r="C956" s="512"/>
      <c r="D956" s="512"/>
      <c r="E956" s="512"/>
      <c r="F956" s="512"/>
      <c r="G956" s="512"/>
      <c r="H956" s="512"/>
      <c r="I956" s="512"/>
      <c r="J956" s="512"/>
      <c r="K956" s="512"/>
      <c r="L956" s="512"/>
      <c r="M956" s="512"/>
      <c r="N956" s="512"/>
      <c r="O956" s="512"/>
      <c r="P956" s="512"/>
      <c r="Q956" s="512"/>
      <c r="R956" s="512"/>
      <c r="S956" s="512"/>
      <c r="T956" s="512"/>
      <c r="U956" s="512"/>
      <c r="V956" s="512"/>
      <c r="W956" s="512"/>
      <c r="X956" s="512"/>
      <c r="Y956" s="512"/>
      <c r="Z956" s="512"/>
      <c r="AA956" s="512"/>
      <c r="AB956" s="512"/>
      <c r="AC956" s="512"/>
      <c r="AD956" s="512"/>
      <c r="AE956" s="512"/>
      <c r="AF956" s="512"/>
      <c r="AG956" s="512"/>
      <c r="AH956" s="512"/>
      <c r="AI956" s="512"/>
      <c r="AJ956" s="512"/>
      <c r="AK956" s="512"/>
      <c r="AL956" s="512"/>
      <c r="AM956" s="512"/>
      <c r="AN956" s="512"/>
    </row>
    <row r="957" spans="1:40" ht="15.75" customHeight="1">
      <c r="A957" s="512"/>
      <c r="B957" s="582"/>
      <c r="C957" s="512"/>
      <c r="D957" s="512"/>
      <c r="E957" s="512"/>
      <c r="F957" s="512"/>
      <c r="G957" s="512"/>
      <c r="H957" s="512"/>
      <c r="I957" s="512"/>
      <c r="J957" s="512"/>
      <c r="K957" s="512"/>
      <c r="L957" s="512"/>
      <c r="M957" s="512"/>
      <c r="N957" s="512"/>
      <c r="O957" s="512"/>
      <c r="P957" s="512"/>
      <c r="Q957" s="512"/>
      <c r="R957" s="512"/>
      <c r="S957" s="512"/>
      <c r="T957" s="512"/>
      <c r="U957" s="512"/>
      <c r="V957" s="512"/>
      <c r="W957" s="512"/>
      <c r="X957" s="512"/>
      <c r="Y957" s="512"/>
      <c r="Z957" s="512"/>
      <c r="AA957" s="512"/>
      <c r="AB957" s="512"/>
      <c r="AC957" s="512"/>
      <c r="AD957" s="512"/>
      <c r="AE957" s="512"/>
      <c r="AF957" s="512"/>
      <c r="AG957" s="512"/>
      <c r="AH957" s="512"/>
      <c r="AI957" s="512"/>
      <c r="AJ957" s="512"/>
      <c r="AK957" s="512"/>
      <c r="AL957" s="512"/>
      <c r="AM957" s="512"/>
      <c r="AN957" s="512"/>
    </row>
    <row r="958" spans="1:40" ht="15.75" customHeight="1">
      <c r="A958" s="512"/>
      <c r="B958" s="582"/>
      <c r="C958" s="512"/>
      <c r="D958" s="512"/>
      <c r="E958" s="512"/>
      <c r="F958" s="512"/>
      <c r="G958" s="512"/>
      <c r="H958" s="512"/>
      <c r="I958" s="512"/>
      <c r="J958" s="512"/>
      <c r="K958" s="512"/>
      <c r="L958" s="512"/>
      <c r="M958" s="512"/>
      <c r="N958" s="512"/>
      <c r="O958" s="512"/>
      <c r="P958" s="512"/>
      <c r="Q958" s="512"/>
      <c r="R958" s="512"/>
      <c r="S958" s="512"/>
      <c r="T958" s="512"/>
      <c r="U958" s="512"/>
      <c r="V958" s="512"/>
      <c r="W958" s="512"/>
      <c r="X958" s="512"/>
      <c r="Y958" s="512"/>
      <c r="Z958" s="512"/>
      <c r="AA958" s="512"/>
      <c r="AB958" s="512"/>
      <c r="AC958" s="512"/>
      <c r="AD958" s="512"/>
      <c r="AE958" s="512"/>
      <c r="AF958" s="512"/>
      <c r="AG958" s="512"/>
      <c r="AH958" s="512"/>
      <c r="AI958" s="512"/>
      <c r="AJ958" s="512"/>
      <c r="AK958" s="512"/>
      <c r="AL958" s="512"/>
      <c r="AM958" s="512"/>
      <c r="AN958" s="512"/>
    </row>
    <row r="959" spans="1:40" ht="15.75" customHeight="1">
      <c r="A959" s="512"/>
      <c r="B959" s="582"/>
      <c r="C959" s="512"/>
      <c r="D959" s="512"/>
      <c r="E959" s="512"/>
      <c r="F959" s="512"/>
      <c r="G959" s="512"/>
      <c r="H959" s="512"/>
      <c r="I959" s="512"/>
      <c r="J959" s="512"/>
      <c r="K959" s="512"/>
      <c r="L959" s="512"/>
      <c r="M959" s="512"/>
      <c r="N959" s="512"/>
      <c r="O959" s="512"/>
      <c r="P959" s="512"/>
      <c r="Q959" s="512"/>
      <c r="R959" s="512"/>
      <c r="S959" s="512"/>
      <c r="T959" s="512"/>
      <c r="U959" s="512"/>
      <c r="V959" s="512"/>
      <c r="W959" s="512"/>
      <c r="X959" s="512"/>
      <c r="Y959" s="512"/>
      <c r="Z959" s="512"/>
      <c r="AA959" s="512"/>
      <c r="AB959" s="512"/>
      <c r="AC959" s="512"/>
      <c r="AD959" s="512"/>
      <c r="AE959" s="512"/>
      <c r="AF959" s="512"/>
      <c r="AG959" s="512"/>
      <c r="AH959" s="512"/>
      <c r="AI959" s="512"/>
      <c r="AJ959" s="512"/>
      <c r="AK959" s="512"/>
      <c r="AL959" s="512"/>
      <c r="AM959" s="512"/>
      <c r="AN959" s="512"/>
    </row>
    <row r="960" spans="1:40" ht="15.75" customHeight="1">
      <c r="A960" s="512"/>
      <c r="B960" s="582"/>
      <c r="C960" s="512"/>
      <c r="D960" s="512"/>
      <c r="E960" s="512"/>
      <c r="F960" s="512"/>
      <c r="G960" s="512"/>
      <c r="H960" s="512"/>
      <c r="I960" s="512"/>
      <c r="J960" s="512"/>
      <c r="K960" s="512"/>
      <c r="L960" s="512"/>
      <c r="M960" s="512"/>
      <c r="N960" s="512"/>
      <c r="O960" s="512"/>
      <c r="P960" s="512"/>
      <c r="Q960" s="512"/>
      <c r="R960" s="512"/>
      <c r="S960" s="512"/>
      <c r="T960" s="512"/>
      <c r="U960" s="512"/>
      <c r="V960" s="512"/>
      <c r="W960" s="512"/>
      <c r="X960" s="512"/>
      <c r="Y960" s="512"/>
      <c r="Z960" s="512"/>
      <c r="AA960" s="512"/>
      <c r="AB960" s="512"/>
      <c r="AC960" s="512"/>
      <c r="AD960" s="512"/>
      <c r="AE960" s="512"/>
      <c r="AF960" s="512"/>
      <c r="AG960" s="512"/>
      <c r="AH960" s="512"/>
      <c r="AI960" s="512"/>
      <c r="AJ960" s="512"/>
      <c r="AK960" s="512"/>
      <c r="AL960" s="512"/>
      <c r="AM960" s="512"/>
      <c r="AN960" s="512"/>
    </row>
    <row r="961" spans="1:40" ht="15.75" customHeight="1">
      <c r="A961" s="512"/>
      <c r="B961" s="582"/>
      <c r="C961" s="512"/>
      <c r="D961" s="512"/>
      <c r="E961" s="512"/>
      <c r="F961" s="512"/>
      <c r="G961" s="512"/>
      <c r="H961" s="512"/>
      <c r="I961" s="512"/>
      <c r="J961" s="512"/>
      <c r="K961" s="512"/>
      <c r="L961" s="512"/>
      <c r="M961" s="512"/>
      <c r="N961" s="512"/>
      <c r="O961" s="512"/>
      <c r="P961" s="512"/>
      <c r="Q961" s="512"/>
      <c r="R961" s="512"/>
      <c r="S961" s="512"/>
      <c r="T961" s="512"/>
      <c r="U961" s="512"/>
      <c r="V961" s="512"/>
      <c r="W961" s="512"/>
      <c r="X961" s="512"/>
      <c r="Y961" s="512"/>
      <c r="Z961" s="512"/>
      <c r="AA961" s="512"/>
      <c r="AB961" s="512"/>
      <c r="AC961" s="512"/>
      <c r="AD961" s="512"/>
      <c r="AE961" s="512"/>
      <c r="AF961" s="512"/>
      <c r="AG961" s="512"/>
      <c r="AH961" s="512"/>
      <c r="AI961" s="512"/>
      <c r="AJ961" s="512"/>
      <c r="AK961" s="512"/>
      <c r="AL961" s="512"/>
      <c r="AM961" s="512"/>
      <c r="AN961" s="512"/>
    </row>
    <row r="962" spans="1:40" ht="15.75" customHeight="1">
      <c r="A962" s="512"/>
      <c r="B962" s="582"/>
      <c r="C962" s="512"/>
      <c r="D962" s="512"/>
      <c r="E962" s="512"/>
      <c r="F962" s="512"/>
      <c r="G962" s="512"/>
      <c r="H962" s="512"/>
      <c r="I962" s="512"/>
      <c r="J962" s="512"/>
      <c r="K962" s="512"/>
      <c r="L962" s="512"/>
      <c r="M962" s="512"/>
      <c r="N962" s="512"/>
      <c r="O962" s="512"/>
      <c r="P962" s="512"/>
      <c r="Q962" s="512"/>
      <c r="R962" s="512"/>
      <c r="S962" s="512"/>
      <c r="T962" s="512"/>
      <c r="U962" s="512"/>
      <c r="V962" s="512"/>
      <c r="W962" s="512"/>
      <c r="X962" s="512"/>
      <c r="Y962" s="512"/>
      <c r="Z962" s="512"/>
      <c r="AA962" s="512"/>
      <c r="AB962" s="512"/>
      <c r="AC962" s="512"/>
      <c r="AD962" s="512"/>
      <c r="AE962" s="512"/>
      <c r="AF962" s="512"/>
      <c r="AG962" s="512"/>
      <c r="AH962" s="512"/>
      <c r="AI962" s="512"/>
      <c r="AJ962" s="512"/>
      <c r="AK962" s="512"/>
      <c r="AL962" s="512"/>
      <c r="AM962" s="512"/>
      <c r="AN962" s="512"/>
    </row>
    <row r="963" spans="1:40" ht="15.75" customHeight="1">
      <c r="A963" s="512"/>
      <c r="B963" s="582"/>
      <c r="C963" s="512"/>
      <c r="D963" s="512"/>
      <c r="E963" s="512"/>
      <c r="F963" s="512"/>
      <c r="G963" s="512"/>
      <c r="H963" s="512"/>
      <c r="I963" s="512"/>
      <c r="J963" s="512"/>
      <c r="K963" s="512"/>
      <c r="L963" s="512"/>
      <c r="M963" s="512"/>
      <c r="N963" s="512"/>
      <c r="O963" s="512"/>
      <c r="P963" s="512"/>
      <c r="Q963" s="512"/>
      <c r="R963" s="512"/>
      <c r="S963" s="512"/>
      <c r="T963" s="512"/>
      <c r="U963" s="512"/>
      <c r="V963" s="512"/>
      <c r="W963" s="512"/>
      <c r="X963" s="512"/>
      <c r="Y963" s="512"/>
      <c r="Z963" s="512"/>
      <c r="AA963" s="512"/>
      <c r="AB963" s="512"/>
      <c r="AC963" s="512"/>
      <c r="AD963" s="512"/>
      <c r="AE963" s="512"/>
      <c r="AF963" s="512"/>
      <c r="AG963" s="512"/>
      <c r="AH963" s="512"/>
      <c r="AI963" s="512"/>
      <c r="AJ963" s="512"/>
      <c r="AK963" s="512"/>
      <c r="AL963" s="512"/>
      <c r="AM963" s="512"/>
      <c r="AN963" s="512"/>
    </row>
    <row r="964" spans="1:40" ht="15.75" customHeight="1">
      <c r="A964" s="512"/>
      <c r="B964" s="582"/>
      <c r="C964" s="512"/>
      <c r="D964" s="512"/>
      <c r="E964" s="512"/>
      <c r="F964" s="512"/>
      <c r="G964" s="512"/>
      <c r="H964" s="512"/>
      <c r="I964" s="512"/>
      <c r="J964" s="512"/>
      <c r="K964" s="512"/>
      <c r="L964" s="512"/>
      <c r="M964" s="512"/>
      <c r="N964" s="512"/>
      <c r="O964" s="512"/>
      <c r="P964" s="512"/>
      <c r="Q964" s="512"/>
      <c r="R964" s="512"/>
      <c r="S964" s="512"/>
      <c r="T964" s="512"/>
      <c r="U964" s="512"/>
      <c r="V964" s="512"/>
      <c r="W964" s="512"/>
      <c r="X964" s="512"/>
      <c r="Y964" s="512"/>
      <c r="Z964" s="512"/>
      <c r="AA964" s="512"/>
      <c r="AB964" s="512"/>
      <c r="AC964" s="512"/>
      <c r="AD964" s="512"/>
      <c r="AE964" s="512"/>
      <c r="AF964" s="512"/>
      <c r="AG964" s="512"/>
      <c r="AH964" s="512"/>
      <c r="AI964" s="512"/>
      <c r="AJ964" s="512"/>
      <c r="AK964" s="512"/>
      <c r="AL964" s="512"/>
      <c r="AM964" s="512"/>
      <c r="AN964" s="512"/>
    </row>
    <row r="965" spans="1:40" ht="15.75" customHeight="1">
      <c r="A965" s="512"/>
      <c r="B965" s="582"/>
      <c r="C965" s="512"/>
      <c r="D965" s="512"/>
      <c r="E965" s="512"/>
      <c r="F965" s="512"/>
      <c r="G965" s="512"/>
      <c r="H965" s="512"/>
      <c r="I965" s="512"/>
      <c r="J965" s="512"/>
      <c r="K965" s="512"/>
      <c r="L965" s="512"/>
      <c r="M965" s="512"/>
      <c r="N965" s="512"/>
      <c r="O965" s="512"/>
      <c r="P965" s="512"/>
      <c r="Q965" s="512"/>
      <c r="R965" s="512"/>
      <c r="S965" s="512"/>
      <c r="T965" s="512"/>
      <c r="U965" s="512"/>
      <c r="V965" s="512"/>
      <c r="W965" s="512"/>
      <c r="X965" s="512"/>
      <c r="Y965" s="512"/>
      <c r="Z965" s="512"/>
      <c r="AA965" s="512"/>
      <c r="AB965" s="512"/>
      <c r="AC965" s="512"/>
      <c r="AD965" s="512"/>
      <c r="AE965" s="512"/>
      <c r="AF965" s="512"/>
      <c r="AG965" s="512"/>
      <c r="AH965" s="512"/>
      <c r="AI965" s="512"/>
      <c r="AJ965" s="512"/>
      <c r="AK965" s="512"/>
      <c r="AL965" s="512"/>
      <c r="AM965" s="512"/>
      <c r="AN965" s="512"/>
    </row>
    <row r="966" spans="1:40" ht="15.75" customHeight="1">
      <c r="A966" s="512"/>
      <c r="B966" s="582"/>
      <c r="C966" s="512"/>
      <c r="D966" s="512"/>
      <c r="E966" s="512"/>
      <c r="F966" s="512"/>
      <c r="G966" s="512"/>
      <c r="H966" s="512"/>
      <c r="I966" s="512"/>
      <c r="J966" s="512"/>
      <c r="K966" s="512"/>
      <c r="L966" s="512"/>
      <c r="M966" s="512"/>
      <c r="N966" s="512"/>
      <c r="O966" s="512"/>
      <c r="P966" s="512"/>
      <c r="Q966" s="512"/>
      <c r="R966" s="512"/>
      <c r="S966" s="512"/>
      <c r="T966" s="512"/>
      <c r="U966" s="512"/>
      <c r="V966" s="512"/>
      <c r="W966" s="512"/>
      <c r="X966" s="512"/>
      <c r="Y966" s="512"/>
      <c r="Z966" s="512"/>
      <c r="AA966" s="512"/>
      <c r="AB966" s="512"/>
      <c r="AC966" s="512"/>
      <c r="AD966" s="512"/>
      <c r="AE966" s="512"/>
      <c r="AF966" s="512"/>
      <c r="AG966" s="512"/>
      <c r="AH966" s="512"/>
      <c r="AI966" s="512"/>
      <c r="AJ966" s="512"/>
      <c r="AK966" s="512"/>
      <c r="AL966" s="512"/>
      <c r="AM966" s="512"/>
      <c r="AN966" s="512"/>
    </row>
    <row r="967" spans="1:40" ht="15.75" customHeight="1">
      <c r="A967" s="512"/>
      <c r="B967" s="582"/>
      <c r="C967" s="512"/>
      <c r="D967" s="512"/>
      <c r="E967" s="512"/>
      <c r="F967" s="512"/>
      <c r="G967" s="512"/>
      <c r="H967" s="512"/>
      <c r="I967" s="512"/>
      <c r="J967" s="512"/>
      <c r="K967" s="512"/>
      <c r="L967" s="512"/>
      <c r="M967" s="512"/>
      <c r="N967" s="512"/>
      <c r="O967" s="512"/>
      <c r="P967" s="512"/>
      <c r="Q967" s="512"/>
      <c r="R967" s="512"/>
      <c r="S967" s="512"/>
      <c r="T967" s="512"/>
      <c r="U967" s="512"/>
      <c r="V967" s="512"/>
      <c r="W967" s="512"/>
      <c r="X967" s="512"/>
      <c r="Y967" s="512"/>
      <c r="Z967" s="512"/>
      <c r="AA967" s="512"/>
      <c r="AB967" s="512"/>
      <c r="AC967" s="512"/>
      <c r="AD967" s="512"/>
      <c r="AE967" s="512"/>
      <c r="AF967" s="512"/>
      <c r="AG967" s="512"/>
      <c r="AH967" s="512"/>
      <c r="AI967" s="512"/>
      <c r="AJ967" s="512"/>
      <c r="AK967" s="512"/>
      <c r="AL967" s="512"/>
      <c r="AM967" s="512"/>
      <c r="AN967" s="512"/>
    </row>
    <row r="968" spans="1:40" ht="15.75" customHeight="1">
      <c r="A968" s="512"/>
      <c r="B968" s="582"/>
      <c r="C968" s="512"/>
      <c r="D968" s="512"/>
      <c r="E968" s="512"/>
      <c r="F968" s="512"/>
      <c r="G968" s="512"/>
      <c r="H968" s="512"/>
      <c r="I968" s="512"/>
      <c r="J968" s="512"/>
      <c r="K968" s="512"/>
      <c r="L968" s="512"/>
      <c r="M968" s="512"/>
      <c r="N968" s="512"/>
      <c r="O968" s="512"/>
      <c r="P968" s="512"/>
      <c r="Q968" s="512"/>
      <c r="R968" s="512"/>
      <c r="S968" s="512"/>
      <c r="T968" s="512"/>
      <c r="U968" s="512"/>
      <c r="V968" s="512"/>
      <c r="W968" s="512"/>
      <c r="X968" s="512"/>
      <c r="Y968" s="512"/>
      <c r="Z968" s="512"/>
      <c r="AA968" s="512"/>
      <c r="AB968" s="512"/>
      <c r="AC968" s="512"/>
      <c r="AD968" s="512"/>
      <c r="AE968" s="512"/>
      <c r="AF968" s="512"/>
      <c r="AG968" s="512"/>
      <c r="AH968" s="512"/>
      <c r="AI968" s="512"/>
      <c r="AJ968" s="512"/>
      <c r="AK968" s="512"/>
      <c r="AL968" s="512"/>
      <c r="AM968" s="512"/>
      <c r="AN968" s="512"/>
    </row>
    <row r="969" spans="1:40" ht="15.75" customHeight="1">
      <c r="A969" s="512"/>
      <c r="B969" s="582"/>
      <c r="C969" s="512"/>
      <c r="D969" s="512"/>
      <c r="E969" s="512"/>
      <c r="F969" s="512"/>
      <c r="G969" s="512"/>
      <c r="H969" s="512"/>
      <c r="I969" s="512"/>
      <c r="J969" s="512"/>
      <c r="K969" s="512"/>
      <c r="L969" s="512"/>
      <c r="M969" s="512"/>
      <c r="N969" s="512"/>
      <c r="O969" s="512"/>
      <c r="P969" s="512"/>
      <c r="Q969" s="512"/>
      <c r="R969" s="512"/>
      <c r="S969" s="512"/>
      <c r="T969" s="512"/>
      <c r="U969" s="512"/>
      <c r="V969" s="512"/>
      <c r="W969" s="512"/>
      <c r="X969" s="512"/>
      <c r="Y969" s="512"/>
      <c r="Z969" s="512"/>
      <c r="AA969" s="512"/>
      <c r="AB969" s="512"/>
      <c r="AC969" s="512"/>
      <c r="AD969" s="512"/>
      <c r="AE969" s="512"/>
      <c r="AF969" s="512"/>
      <c r="AG969" s="512"/>
      <c r="AH969" s="512"/>
      <c r="AI969" s="512"/>
      <c r="AJ969" s="512"/>
      <c r="AK969" s="512"/>
      <c r="AL969" s="512"/>
      <c r="AM969" s="512"/>
      <c r="AN969" s="512"/>
    </row>
    <row r="970" spans="1:40" ht="15.75" customHeight="1">
      <c r="A970" s="512"/>
      <c r="B970" s="582"/>
      <c r="C970" s="512"/>
      <c r="D970" s="512"/>
      <c r="E970" s="512"/>
      <c r="F970" s="512"/>
      <c r="G970" s="512"/>
      <c r="H970" s="512"/>
      <c r="I970" s="512"/>
      <c r="J970" s="512"/>
      <c r="K970" s="512"/>
      <c r="L970" s="512"/>
      <c r="M970" s="512"/>
      <c r="N970" s="512"/>
      <c r="O970" s="512"/>
      <c r="P970" s="512"/>
      <c r="Q970" s="512"/>
      <c r="R970" s="512"/>
      <c r="S970" s="512"/>
      <c r="T970" s="512"/>
      <c r="U970" s="512"/>
      <c r="V970" s="512"/>
      <c r="W970" s="512"/>
      <c r="X970" s="512"/>
      <c r="Y970" s="512"/>
      <c r="Z970" s="512"/>
      <c r="AA970" s="512"/>
      <c r="AB970" s="512"/>
      <c r="AC970" s="512"/>
      <c r="AD970" s="512"/>
      <c r="AE970" s="512"/>
      <c r="AF970" s="512"/>
      <c r="AG970" s="512"/>
      <c r="AH970" s="512"/>
      <c r="AI970" s="512"/>
      <c r="AJ970" s="512"/>
      <c r="AK970" s="512"/>
      <c r="AL970" s="512"/>
      <c r="AM970" s="512"/>
      <c r="AN970" s="512"/>
    </row>
    <row r="971" spans="1:40" ht="15.75" customHeight="1">
      <c r="A971" s="512"/>
      <c r="B971" s="582"/>
      <c r="C971" s="512"/>
      <c r="D971" s="512"/>
      <c r="E971" s="512"/>
      <c r="F971" s="512"/>
      <c r="G971" s="512"/>
      <c r="H971" s="512"/>
      <c r="I971" s="512"/>
      <c r="J971" s="512"/>
      <c r="K971" s="512"/>
      <c r="L971" s="512"/>
      <c r="M971" s="512"/>
      <c r="N971" s="512"/>
      <c r="O971" s="512"/>
      <c r="P971" s="512"/>
      <c r="Q971" s="512"/>
      <c r="R971" s="512"/>
      <c r="S971" s="512"/>
      <c r="T971" s="512"/>
      <c r="U971" s="512"/>
      <c r="V971" s="512"/>
      <c r="W971" s="512"/>
      <c r="X971" s="512"/>
      <c r="Y971" s="512"/>
      <c r="Z971" s="512"/>
      <c r="AA971" s="512"/>
      <c r="AB971" s="512"/>
      <c r="AC971" s="512"/>
      <c r="AD971" s="512"/>
      <c r="AE971" s="512"/>
      <c r="AF971" s="512"/>
      <c r="AG971" s="512"/>
      <c r="AH971" s="512"/>
      <c r="AI971" s="512"/>
      <c r="AJ971" s="512"/>
      <c r="AK971" s="512"/>
      <c r="AL971" s="512"/>
      <c r="AM971" s="512"/>
      <c r="AN971" s="512"/>
    </row>
    <row r="972" spans="1:40" ht="15.75" customHeight="1">
      <c r="A972" s="512"/>
      <c r="B972" s="582"/>
      <c r="C972" s="512"/>
      <c r="D972" s="512"/>
      <c r="E972" s="512"/>
      <c r="F972" s="512"/>
      <c r="G972" s="512"/>
      <c r="H972" s="512"/>
      <c r="I972" s="512"/>
      <c r="J972" s="512"/>
      <c r="K972" s="512"/>
      <c r="L972" s="512"/>
      <c r="M972" s="512"/>
      <c r="N972" s="512"/>
      <c r="O972" s="512"/>
      <c r="P972" s="512"/>
      <c r="Q972" s="512"/>
      <c r="R972" s="512"/>
      <c r="S972" s="512"/>
      <c r="T972" s="512"/>
      <c r="U972" s="512"/>
      <c r="V972" s="512"/>
      <c r="W972" s="512"/>
      <c r="X972" s="512"/>
      <c r="Y972" s="512"/>
      <c r="Z972" s="512"/>
      <c r="AA972" s="512"/>
      <c r="AB972" s="512"/>
      <c r="AC972" s="512"/>
      <c r="AD972" s="512"/>
      <c r="AE972" s="512"/>
      <c r="AF972" s="512"/>
      <c r="AG972" s="512"/>
      <c r="AH972" s="512"/>
      <c r="AI972" s="512"/>
      <c r="AJ972" s="512"/>
      <c r="AK972" s="512"/>
      <c r="AL972" s="512"/>
      <c r="AM972" s="512"/>
      <c r="AN972" s="512"/>
    </row>
    <row r="973" spans="1:40" ht="15.75" customHeight="1">
      <c r="A973" s="512"/>
      <c r="B973" s="582"/>
      <c r="C973" s="512"/>
      <c r="D973" s="512"/>
      <c r="E973" s="512"/>
      <c r="F973" s="512"/>
      <c r="G973" s="512"/>
      <c r="H973" s="512"/>
      <c r="I973" s="512"/>
      <c r="J973" s="512"/>
      <c r="K973" s="512"/>
      <c r="L973" s="512"/>
      <c r="M973" s="512"/>
      <c r="N973" s="512"/>
      <c r="O973" s="512"/>
      <c r="P973" s="512"/>
      <c r="Q973" s="512"/>
      <c r="R973" s="512"/>
      <c r="S973" s="512"/>
      <c r="T973" s="512"/>
      <c r="U973" s="512"/>
      <c r="V973" s="512"/>
      <c r="W973" s="512"/>
      <c r="X973" s="512"/>
      <c r="Y973" s="512"/>
      <c r="Z973" s="512"/>
      <c r="AA973" s="512"/>
      <c r="AB973" s="512"/>
      <c r="AC973" s="512"/>
      <c r="AD973" s="512"/>
      <c r="AE973" s="512"/>
      <c r="AF973" s="512"/>
      <c r="AG973" s="512"/>
      <c r="AH973" s="512"/>
      <c r="AI973" s="512"/>
      <c r="AJ973" s="512"/>
      <c r="AK973" s="512"/>
      <c r="AL973" s="512"/>
      <c r="AM973" s="512"/>
      <c r="AN973" s="512"/>
    </row>
    <row r="974" spans="1:40" ht="15.75" customHeight="1">
      <c r="A974" s="512"/>
      <c r="B974" s="582"/>
      <c r="C974" s="512"/>
      <c r="D974" s="512"/>
      <c r="E974" s="512"/>
      <c r="F974" s="512"/>
      <c r="G974" s="512"/>
      <c r="H974" s="512"/>
      <c r="I974" s="512"/>
      <c r="J974" s="512"/>
      <c r="K974" s="512"/>
      <c r="L974" s="512"/>
      <c r="M974" s="512"/>
      <c r="N974" s="512"/>
      <c r="O974" s="512"/>
      <c r="P974" s="512"/>
      <c r="Q974" s="512"/>
      <c r="R974" s="512"/>
      <c r="S974" s="512"/>
      <c r="T974" s="512"/>
      <c r="U974" s="512"/>
      <c r="V974" s="512"/>
      <c r="W974" s="512"/>
      <c r="X974" s="512"/>
      <c r="Y974" s="512"/>
      <c r="Z974" s="512"/>
      <c r="AA974" s="512"/>
      <c r="AB974" s="512"/>
      <c r="AC974" s="512"/>
      <c r="AD974" s="512"/>
      <c r="AE974" s="512"/>
      <c r="AF974" s="512"/>
      <c r="AG974" s="512"/>
      <c r="AH974" s="512"/>
      <c r="AI974" s="512"/>
      <c r="AJ974" s="512"/>
      <c r="AK974" s="512"/>
      <c r="AL974" s="512"/>
      <c r="AM974" s="512"/>
      <c r="AN974" s="512"/>
    </row>
    <row r="975" spans="1:40" ht="15.75" customHeight="1">
      <c r="A975" s="512"/>
      <c r="B975" s="582"/>
      <c r="C975" s="512"/>
      <c r="D975" s="512"/>
      <c r="E975" s="512"/>
      <c r="F975" s="512"/>
      <c r="G975" s="512"/>
      <c r="H975" s="512"/>
      <c r="I975" s="512"/>
      <c r="J975" s="512"/>
      <c r="K975" s="512"/>
      <c r="L975" s="512"/>
      <c r="M975" s="512"/>
      <c r="N975" s="512"/>
      <c r="O975" s="512"/>
      <c r="P975" s="512"/>
      <c r="Q975" s="512"/>
      <c r="R975" s="512"/>
      <c r="S975" s="512"/>
      <c r="T975" s="512"/>
      <c r="U975" s="512"/>
      <c r="V975" s="512"/>
      <c r="W975" s="512"/>
      <c r="X975" s="512"/>
      <c r="Y975" s="512"/>
      <c r="Z975" s="512"/>
      <c r="AA975" s="512"/>
      <c r="AB975" s="512"/>
      <c r="AC975" s="512"/>
      <c r="AD975" s="512"/>
      <c r="AE975" s="512"/>
      <c r="AF975" s="512"/>
      <c r="AG975" s="512"/>
      <c r="AH975" s="512"/>
      <c r="AI975" s="512"/>
      <c r="AJ975" s="512"/>
      <c r="AK975" s="512"/>
      <c r="AL975" s="512"/>
      <c r="AM975" s="512"/>
      <c r="AN975" s="512"/>
    </row>
    <row r="976" spans="1:40" ht="15.75" customHeight="1">
      <c r="A976" s="512"/>
      <c r="B976" s="582"/>
      <c r="C976" s="512"/>
      <c r="D976" s="512"/>
      <c r="E976" s="512"/>
      <c r="F976" s="512"/>
      <c r="G976" s="512"/>
      <c r="H976" s="512"/>
      <c r="I976" s="512"/>
      <c r="J976" s="512"/>
      <c r="K976" s="512"/>
      <c r="L976" s="512"/>
      <c r="M976" s="512"/>
      <c r="N976" s="512"/>
      <c r="O976" s="512"/>
      <c r="P976" s="512"/>
      <c r="Q976" s="512"/>
      <c r="R976" s="512"/>
      <c r="S976" s="512"/>
      <c r="T976" s="512"/>
      <c r="U976" s="512"/>
      <c r="V976" s="512"/>
      <c r="W976" s="512"/>
      <c r="X976" s="512"/>
      <c r="Y976" s="512"/>
      <c r="Z976" s="512"/>
      <c r="AA976" s="512"/>
      <c r="AB976" s="512"/>
      <c r="AC976" s="512"/>
      <c r="AD976" s="512"/>
      <c r="AE976" s="512"/>
      <c r="AF976" s="512"/>
      <c r="AG976" s="512"/>
      <c r="AH976" s="512"/>
      <c r="AI976" s="512"/>
      <c r="AJ976" s="512"/>
      <c r="AK976" s="512"/>
      <c r="AL976" s="512"/>
      <c r="AM976" s="512"/>
      <c r="AN976" s="512"/>
    </row>
    <row r="977" spans="1:40" ht="15.75" customHeight="1">
      <c r="A977" s="512"/>
      <c r="B977" s="582"/>
      <c r="C977" s="512"/>
      <c r="D977" s="512"/>
      <c r="E977" s="512"/>
      <c r="F977" s="512"/>
      <c r="G977" s="512"/>
      <c r="H977" s="512"/>
      <c r="I977" s="512"/>
      <c r="J977" s="512"/>
      <c r="K977" s="512"/>
      <c r="L977" s="512"/>
      <c r="M977" s="512"/>
      <c r="N977" s="512"/>
      <c r="O977" s="512"/>
      <c r="P977" s="512"/>
      <c r="Q977" s="512"/>
      <c r="R977" s="512"/>
      <c r="S977" s="512"/>
      <c r="T977" s="512"/>
      <c r="U977" s="512"/>
      <c r="V977" s="512"/>
      <c r="W977" s="512"/>
      <c r="X977" s="512"/>
      <c r="Y977" s="512"/>
      <c r="Z977" s="512"/>
      <c r="AA977" s="512"/>
      <c r="AB977" s="512"/>
      <c r="AC977" s="512"/>
      <c r="AD977" s="512"/>
      <c r="AE977" s="512"/>
      <c r="AF977" s="512"/>
      <c r="AG977" s="512"/>
      <c r="AH977" s="512"/>
      <c r="AI977" s="512"/>
      <c r="AJ977" s="512"/>
      <c r="AK977" s="512"/>
      <c r="AL977" s="512"/>
      <c r="AM977" s="512"/>
      <c r="AN977" s="512"/>
    </row>
    <row r="978" spans="1:40" ht="15.75" customHeight="1">
      <c r="A978" s="512"/>
      <c r="B978" s="582"/>
      <c r="C978" s="512"/>
      <c r="D978" s="512"/>
      <c r="E978" s="512"/>
      <c r="F978" s="512"/>
      <c r="G978" s="512"/>
      <c r="H978" s="512"/>
      <c r="I978" s="512"/>
      <c r="J978" s="512"/>
      <c r="K978" s="512"/>
      <c r="L978" s="512"/>
      <c r="M978" s="512"/>
      <c r="N978" s="512"/>
      <c r="O978" s="512"/>
      <c r="P978" s="512"/>
      <c r="Q978" s="512"/>
      <c r="R978" s="512"/>
      <c r="S978" s="512"/>
      <c r="T978" s="512"/>
      <c r="U978" s="512"/>
      <c r="V978" s="512"/>
      <c r="W978" s="512"/>
      <c r="X978" s="512"/>
      <c r="Y978" s="512"/>
      <c r="Z978" s="512"/>
      <c r="AA978" s="512"/>
      <c r="AB978" s="512"/>
      <c r="AC978" s="512"/>
      <c r="AD978" s="512"/>
      <c r="AE978" s="512"/>
      <c r="AF978" s="512"/>
      <c r="AG978" s="512"/>
      <c r="AH978" s="512"/>
      <c r="AI978" s="512"/>
      <c r="AJ978" s="512"/>
      <c r="AK978" s="512"/>
      <c r="AL978" s="512"/>
      <c r="AM978" s="512"/>
      <c r="AN978" s="512"/>
    </row>
    <row r="979" spans="1:40" ht="15.75" customHeight="1">
      <c r="A979" s="512"/>
      <c r="B979" s="582"/>
      <c r="C979" s="512"/>
      <c r="D979" s="512"/>
      <c r="E979" s="512"/>
      <c r="F979" s="512"/>
      <c r="G979" s="512"/>
      <c r="H979" s="512"/>
      <c r="I979" s="512"/>
      <c r="J979" s="512"/>
      <c r="K979" s="512"/>
      <c r="L979" s="512"/>
      <c r="M979" s="512"/>
      <c r="N979" s="512"/>
      <c r="O979" s="512"/>
      <c r="P979" s="512"/>
      <c r="Q979" s="512"/>
      <c r="R979" s="512"/>
      <c r="S979" s="512"/>
      <c r="T979" s="512"/>
      <c r="U979" s="512"/>
      <c r="V979" s="512"/>
      <c r="W979" s="512"/>
      <c r="X979" s="512"/>
      <c r="Y979" s="512"/>
      <c r="Z979" s="512"/>
      <c r="AA979" s="512"/>
      <c r="AB979" s="512"/>
      <c r="AC979" s="512"/>
      <c r="AD979" s="512"/>
      <c r="AE979" s="512"/>
      <c r="AF979" s="512"/>
      <c r="AG979" s="512"/>
      <c r="AH979" s="512"/>
      <c r="AI979" s="512"/>
      <c r="AJ979" s="512"/>
      <c r="AK979" s="512"/>
      <c r="AL979" s="512"/>
      <c r="AM979" s="512"/>
      <c r="AN979" s="512"/>
    </row>
    <row r="980" spans="1:40" ht="15.75" customHeight="1">
      <c r="A980" s="512"/>
      <c r="B980" s="582"/>
      <c r="C980" s="512"/>
      <c r="D980" s="512"/>
      <c r="E980" s="512"/>
      <c r="F980" s="512"/>
      <c r="G980" s="512"/>
      <c r="H980" s="512"/>
      <c r="I980" s="512"/>
      <c r="J980" s="512"/>
      <c r="K980" s="512"/>
      <c r="L980" s="512"/>
      <c r="M980" s="512"/>
      <c r="N980" s="512"/>
      <c r="O980" s="512"/>
      <c r="P980" s="512"/>
      <c r="Q980" s="512"/>
      <c r="R980" s="512"/>
      <c r="S980" s="512"/>
      <c r="T980" s="512"/>
      <c r="U980" s="512"/>
      <c r="V980" s="512"/>
      <c r="W980" s="512"/>
      <c r="X980" s="512"/>
      <c r="Y980" s="512"/>
      <c r="Z980" s="512"/>
      <c r="AA980" s="512"/>
      <c r="AB980" s="512"/>
      <c r="AC980" s="512"/>
      <c r="AD980" s="512"/>
      <c r="AE980" s="512"/>
      <c r="AF980" s="512"/>
      <c r="AG980" s="512"/>
      <c r="AH980" s="512"/>
      <c r="AI980" s="512"/>
      <c r="AJ980" s="512"/>
      <c r="AK980" s="512"/>
      <c r="AL980" s="512"/>
      <c r="AM980" s="512"/>
      <c r="AN980" s="512"/>
    </row>
    <row r="981" spans="1:40" ht="15.75" customHeight="1">
      <c r="A981" s="512"/>
      <c r="B981" s="582"/>
      <c r="C981" s="512"/>
      <c r="D981" s="512"/>
      <c r="E981" s="512"/>
      <c r="F981" s="512"/>
      <c r="G981" s="512"/>
      <c r="H981" s="512"/>
      <c r="I981" s="512"/>
      <c r="J981" s="512"/>
      <c r="K981" s="512"/>
      <c r="L981" s="512"/>
      <c r="M981" s="512"/>
      <c r="N981" s="512"/>
      <c r="O981" s="512"/>
      <c r="P981" s="512"/>
      <c r="Q981" s="512"/>
      <c r="R981" s="512"/>
      <c r="S981" s="512"/>
      <c r="T981" s="512"/>
      <c r="U981" s="512"/>
      <c r="V981" s="512"/>
      <c r="W981" s="512"/>
      <c r="X981" s="512"/>
      <c r="Y981" s="512"/>
      <c r="Z981" s="512"/>
      <c r="AA981" s="512"/>
      <c r="AB981" s="512"/>
      <c r="AC981" s="512"/>
      <c r="AD981" s="512"/>
      <c r="AE981" s="512"/>
      <c r="AF981" s="512"/>
      <c r="AG981" s="512"/>
      <c r="AH981" s="512"/>
      <c r="AI981" s="512"/>
      <c r="AJ981" s="512"/>
      <c r="AK981" s="512"/>
      <c r="AL981" s="512"/>
      <c r="AM981" s="512"/>
      <c r="AN981" s="512"/>
    </row>
    <row r="982" spans="1:40" ht="15.75" customHeight="1">
      <c r="A982" s="512"/>
      <c r="B982" s="582"/>
      <c r="C982" s="512"/>
      <c r="D982" s="512"/>
      <c r="E982" s="512"/>
      <c r="F982" s="512"/>
      <c r="G982" s="512"/>
      <c r="H982" s="512"/>
      <c r="I982" s="512"/>
      <c r="J982" s="512"/>
      <c r="K982" s="512"/>
      <c r="L982" s="512"/>
      <c r="M982" s="512"/>
      <c r="N982" s="512"/>
      <c r="O982" s="512"/>
      <c r="P982" s="512"/>
      <c r="Q982" s="512"/>
      <c r="R982" s="512"/>
      <c r="S982" s="512"/>
      <c r="T982" s="512"/>
      <c r="U982" s="512"/>
      <c r="V982" s="512"/>
      <c r="W982" s="512"/>
      <c r="X982" s="512"/>
      <c r="Y982" s="512"/>
      <c r="Z982" s="512"/>
      <c r="AA982" s="512"/>
      <c r="AB982" s="512"/>
      <c r="AC982" s="512"/>
      <c r="AD982" s="512"/>
      <c r="AE982" s="512"/>
      <c r="AF982" s="512"/>
      <c r="AG982" s="512"/>
      <c r="AH982" s="512"/>
      <c r="AI982" s="512"/>
      <c r="AJ982" s="512"/>
      <c r="AK982" s="512"/>
      <c r="AL982" s="512"/>
      <c r="AM982" s="512"/>
      <c r="AN982" s="512"/>
    </row>
    <row r="983" spans="1:40" ht="15.75" customHeight="1">
      <c r="A983" s="512"/>
      <c r="B983" s="582"/>
      <c r="C983" s="512"/>
      <c r="D983" s="512"/>
      <c r="E983" s="512"/>
      <c r="F983" s="512"/>
      <c r="G983" s="512"/>
      <c r="H983" s="512"/>
      <c r="I983" s="512"/>
      <c r="J983" s="512"/>
      <c r="K983" s="512"/>
      <c r="L983" s="512"/>
      <c r="M983" s="512"/>
      <c r="N983" s="512"/>
      <c r="O983" s="512"/>
      <c r="P983" s="512"/>
      <c r="Q983" s="512"/>
      <c r="R983" s="512"/>
      <c r="S983" s="512"/>
      <c r="T983" s="512"/>
      <c r="U983" s="512"/>
      <c r="V983" s="512"/>
      <c r="W983" s="512"/>
      <c r="X983" s="512"/>
      <c r="Y983" s="512"/>
      <c r="Z983" s="512"/>
      <c r="AA983" s="512"/>
      <c r="AB983" s="512"/>
      <c r="AC983" s="512"/>
      <c r="AD983" s="512"/>
      <c r="AE983" s="512"/>
      <c r="AF983" s="512"/>
      <c r="AG983" s="512"/>
      <c r="AH983" s="512"/>
      <c r="AI983" s="512"/>
      <c r="AJ983" s="512"/>
      <c r="AK983" s="512"/>
      <c r="AL983" s="512"/>
      <c r="AM983" s="512"/>
      <c r="AN983" s="512"/>
    </row>
    <row r="984" spans="1:40" ht="15.75" customHeight="1">
      <c r="A984" s="512"/>
      <c r="B984" s="582"/>
      <c r="C984" s="512"/>
      <c r="D984" s="512"/>
      <c r="E984" s="512"/>
      <c r="F984" s="512"/>
      <c r="G984" s="512"/>
      <c r="H984" s="512"/>
      <c r="I984" s="512"/>
      <c r="J984" s="512"/>
      <c r="K984" s="512"/>
      <c r="L984" s="512"/>
      <c r="M984" s="512"/>
      <c r="N984" s="512"/>
      <c r="O984" s="512"/>
      <c r="P984" s="512"/>
      <c r="Q984" s="512"/>
      <c r="R984" s="512"/>
      <c r="S984" s="512"/>
      <c r="T984" s="512"/>
      <c r="U984" s="512"/>
      <c r="V984" s="512"/>
      <c r="W984" s="512"/>
      <c r="X984" s="512"/>
      <c r="Y984" s="512"/>
      <c r="Z984" s="512"/>
      <c r="AA984" s="512"/>
      <c r="AB984" s="512"/>
      <c r="AC984" s="512"/>
      <c r="AD984" s="512"/>
      <c r="AE984" s="512"/>
      <c r="AF984" s="512"/>
      <c r="AG984" s="512"/>
      <c r="AH984" s="512"/>
      <c r="AI984" s="512"/>
      <c r="AJ984" s="512"/>
      <c r="AK984" s="512"/>
      <c r="AL984" s="512"/>
      <c r="AM984" s="512"/>
      <c r="AN984" s="512"/>
    </row>
    <row r="985" spans="1:40" ht="15.75" customHeight="1">
      <c r="A985" s="512"/>
      <c r="B985" s="582"/>
      <c r="C985" s="512"/>
      <c r="D985" s="512"/>
      <c r="E985" s="512"/>
      <c r="F985" s="512"/>
      <c r="G985" s="512"/>
      <c r="H985" s="512"/>
      <c r="I985" s="512"/>
      <c r="J985" s="512"/>
      <c r="K985" s="512"/>
      <c r="L985" s="512"/>
      <c r="M985" s="512"/>
      <c r="N985" s="512"/>
      <c r="O985" s="512"/>
      <c r="P985" s="512"/>
      <c r="Q985" s="512"/>
      <c r="R985" s="512"/>
      <c r="S985" s="512"/>
      <c r="T985" s="512"/>
      <c r="U985" s="512"/>
      <c r="V985" s="512"/>
      <c r="W985" s="512"/>
      <c r="X985" s="512"/>
      <c r="Y985" s="512"/>
      <c r="Z985" s="512"/>
      <c r="AA985" s="512"/>
      <c r="AB985" s="512"/>
      <c r="AC985" s="512"/>
      <c r="AD985" s="512"/>
      <c r="AE985" s="512"/>
      <c r="AF985" s="512"/>
      <c r="AG985" s="512"/>
      <c r="AH985" s="512"/>
      <c r="AI985" s="512"/>
      <c r="AJ985" s="512"/>
      <c r="AK985" s="512"/>
      <c r="AL985" s="512"/>
      <c r="AM985" s="512"/>
      <c r="AN985" s="512"/>
    </row>
    <row r="986" spans="1:40" ht="15.75" customHeight="1">
      <c r="A986" s="512"/>
      <c r="B986" s="582"/>
      <c r="C986" s="512"/>
      <c r="D986" s="512"/>
      <c r="E986" s="512"/>
      <c r="F986" s="512"/>
      <c r="G986" s="512"/>
      <c r="H986" s="512"/>
      <c r="I986" s="512"/>
      <c r="J986" s="512"/>
      <c r="K986" s="512"/>
      <c r="L986" s="512"/>
      <c r="M986" s="512"/>
      <c r="N986" s="512"/>
      <c r="O986" s="512"/>
      <c r="P986" s="512"/>
      <c r="Q986" s="512"/>
      <c r="R986" s="512"/>
      <c r="S986" s="512"/>
      <c r="T986" s="512"/>
      <c r="U986" s="512"/>
      <c r="V986" s="512"/>
      <c r="W986" s="512"/>
      <c r="X986" s="512"/>
      <c r="Y986" s="512"/>
      <c r="Z986" s="512"/>
      <c r="AA986" s="512"/>
      <c r="AB986" s="512"/>
      <c r="AC986" s="512"/>
      <c r="AD986" s="512"/>
      <c r="AE986" s="512"/>
      <c r="AF986" s="512"/>
      <c r="AG986" s="512"/>
      <c r="AH986" s="512"/>
      <c r="AI986" s="512"/>
      <c r="AJ986" s="512"/>
      <c r="AK986" s="512"/>
      <c r="AL986" s="512"/>
      <c r="AM986" s="512"/>
      <c r="AN986" s="512"/>
    </row>
    <row r="987" spans="1:40" ht="15.75" customHeight="1">
      <c r="A987" s="512"/>
      <c r="B987" s="582"/>
      <c r="C987" s="512"/>
      <c r="D987" s="512"/>
      <c r="E987" s="512"/>
      <c r="F987" s="512"/>
      <c r="G987" s="512"/>
      <c r="H987" s="512"/>
      <c r="I987" s="512"/>
      <c r="J987" s="512"/>
      <c r="K987" s="512"/>
      <c r="L987" s="512"/>
      <c r="M987" s="512"/>
      <c r="N987" s="512"/>
      <c r="O987" s="512"/>
      <c r="P987" s="512"/>
      <c r="Q987" s="512"/>
      <c r="R987" s="512"/>
      <c r="S987" s="512"/>
      <c r="T987" s="512"/>
      <c r="U987" s="512"/>
      <c r="V987" s="512"/>
      <c r="W987" s="512"/>
      <c r="X987" s="512"/>
      <c r="Y987" s="512"/>
      <c r="Z987" s="512"/>
      <c r="AA987" s="512"/>
      <c r="AB987" s="512"/>
      <c r="AC987" s="512"/>
      <c r="AD987" s="512"/>
      <c r="AE987" s="512"/>
      <c r="AF987" s="512"/>
      <c r="AG987" s="512"/>
      <c r="AH987" s="512"/>
      <c r="AI987" s="512"/>
      <c r="AJ987" s="512"/>
      <c r="AK987" s="512"/>
      <c r="AL987" s="512"/>
      <c r="AM987" s="512"/>
      <c r="AN987" s="512"/>
    </row>
    <row r="988" spans="1:40" ht="15.75" customHeight="1">
      <c r="A988" s="512"/>
      <c r="B988" s="582"/>
      <c r="C988" s="512"/>
      <c r="D988" s="512"/>
      <c r="E988" s="512"/>
      <c r="F988" s="512"/>
      <c r="G988" s="512"/>
      <c r="H988" s="512"/>
      <c r="I988" s="512"/>
      <c r="J988" s="512"/>
      <c r="K988" s="512"/>
      <c r="L988" s="512"/>
      <c r="M988" s="512"/>
      <c r="N988" s="512"/>
      <c r="O988" s="512"/>
      <c r="P988" s="512"/>
      <c r="Q988" s="512"/>
      <c r="R988" s="512"/>
      <c r="S988" s="512"/>
      <c r="T988" s="512"/>
      <c r="U988" s="512"/>
      <c r="V988" s="512"/>
      <c r="W988" s="512"/>
      <c r="X988" s="512"/>
      <c r="Y988" s="512"/>
      <c r="Z988" s="512"/>
      <c r="AA988" s="512"/>
      <c r="AB988" s="512"/>
      <c r="AC988" s="512"/>
      <c r="AD988" s="512"/>
      <c r="AE988" s="512"/>
      <c r="AF988" s="512"/>
      <c r="AG988" s="512"/>
      <c r="AH988" s="512"/>
      <c r="AI988" s="512"/>
      <c r="AJ988" s="512"/>
      <c r="AK988" s="512"/>
      <c r="AL988" s="512"/>
      <c r="AM988" s="512"/>
      <c r="AN988" s="512"/>
    </row>
    <row r="989" spans="1:40" ht="15.75" customHeight="1">
      <c r="A989" s="512"/>
      <c r="B989" s="582"/>
      <c r="C989" s="512"/>
      <c r="D989" s="512"/>
      <c r="E989" s="512"/>
      <c r="F989" s="512"/>
      <c r="G989" s="512"/>
      <c r="H989" s="512"/>
      <c r="I989" s="512"/>
      <c r="J989" s="512"/>
      <c r="K989" s="512"/>
      <c r="L989" s="512"/>
      <c r="M989" s="512"/>
      <c r="N989" s="512"/>
      <c r="O989" s="512"/>
      <c r="P989" s="512"/>
      <c r="Q989" s="512"/>
      <c r="R989" s="512"/>
      <c r="S989" s="512"/>
      <c r="T989" s="512"/>
      <c r="U989" s="512"/>
      <c r="V989" s="512"/>
      <c r="W989" s="512"/>
      <c r="X989" s="512"/>
      <c r="Y989" s="512"/>
      <c r="Z989" s="512"/>
      <c r="AA989" s="512"/>
      <c r="AB989" s="512"/>
      <c r="AC989" s="512"/>
      <c r="AD989" s="512"/>
      <c r="AE989" s="512"/>
      <c r="AF989" s="512"/>
      <c r="AG989" s="512"/>
      <c r="AH989" s="512"/>
      <c r="AI989" s="512"/>
      <c r="AJ989" s="512"/>
      <c r="AK989" s="512"/>
      <c r="AL989" s="512"/>
      <c r="AM989" s="512"/>
      <c r="AN989" s="512"/>
    </row>
    <row r="990" spans="1:40" ht="15.75" customHeight="1">
      <c r="A990" s="512"/>
      <c r="B990" s="582"/>
      <c r="C990" s="512"/>
      <c r="D990" s="512"/>
      <c r="E990" s="512"/>
      <c r="F990" s="512"/>
      <c r="G990" s="512"/>
      <c r="H990" s="512"/>
      <c r="I990" s="512"/>
      <c r="J990" s="512"/>
      <c r="K990" s="512"/>
      <c r="L990" s="512"/>
      <c r="M990" s="512"/>
      <c r="N990" s="512"/>
      <c r="O990" s="512"/>
      <c r="P990" s="512"/>
      <c r="Q990" s="512"/>
      <c r="R990" s="512"/>
      <c r="S990" s="512"/>
      <c r="T990" s="512"/>
      <c r="U990" s="512"/>
      <c r="V990" s="512"/>
      <c r="W990" s="512"/>
      <c r="X990" s="512"/>
      <c r="Y990" s="512"/>
      <c r="Z990" s="512"/>
      <c r="AA990" s="512"/>
      <c r="AB990" s="512"/>
      <c r="AC990" s="512"/>
      <c r="AD990" s="512"/>
      <c r="AE990" s="512"/>
      <c r="AF990" s="512"/>
      <c r="AG990" s="512"/>
      <c r="AH990" s="512"/>
      <c r="AI990" s="512"/>
      <c r="AJ990" s="512"/>
      <c r="AK990" s="512"/>
      <c r="AL990" s="512"/>
      <c r="AM990" s="512"/>
      <c r="AN990" s="512"/>
    </row>
    <row r="991" spans="1:40" ht="15.75" customHeight="1">
      <c r="A991" s="512"/>
      <c r="B991" s="582"/>
      <c r="C991" s="512"/>
      <c r="D991" s="512"/>
      <c r="E991" s="512"/>
      <c r="F991" s="512"/>
      <c r="G991" s="512"/>
      <c r="H991" s="512"/>
      <c r="I991" s="512"/>
      <c r="J991" s="512"/>
      <c r="K991" s="512"/>
      <c r="L991" s="512"/>
      <c r="M991" s="512"/>
      <c r="N991" s="512"/>
      <c r="O991" s="512"/>
      <c r="P991" s="512"/>
      <c r="Q991" s="512"/>
      <c r="R991" s="512"/>
      <c r="S991" s="512"/>
      <c r="T991" s="512"/>
      <c r="U991" s="512"/>
      <c r="V991" s="512"/>
      <c r="W991" s="512"/>
      <c r="X991" s="512"/>
      <c r="Y991" s="512"/>
      <c r="Z991" s="512"/>
      <c r="AA991" s="512"/>
      <c r="AB991" s="512"/>
      <c r="AC991" s="512"/>
      <c r="AD991" s="512"/>
      <c r="AE991" s="512"/>
      <c r="AF991" s="512"/>
      <c r="AG991" s="512"/>
      <c r="AH991" s="512"/>
      <c r="AI991" s="512"/>
      <c r="AJ991" s="512"/>
      <c r="AK991" s="512"/>
      <c r="AL991" s="512"/>
      <c r="AM991" s="512"/>
      <c r="AN991" s="512"/>
    </row>
    <row r="992" spans="1:40" ht="15.75" customHeight="1">
      <c r="A992" s="512"/>
      <c r="B992" s="582"/>
      <c r="C992" s="512"/>
      <c r="D992" s="512"/>
      <c r="E992" s="512"/>
      <c r="F992" s="512"/>
      <c r="G992" s="512"/>
      <c r="H992" s="512"/>
      <c r="I992" s="512"/>
      <c r="J992" s="512"/>
      <c r="K992" s="512"/>
      <c r="L992" s="512"/>
      <c r="M992" s="512"/>
      <c r="N992" s="512"/>
      <c r="O992" s="512"/>
      <c r="P992" s="512"/>
      <c r="Q992" s="512"/>
      <c r="R992" s="512"/>
      <c r="S992" s="512"/>
      <c r="T992" s="512"/>
      <c r="U992" s="512"/>
      <c r="V992" s="512"/>
      <c r="W992" s="512"/>
      <c r="X992" s="512"/>
      <c r="Y992" s="512"/>
      <c r="Z992" s="512"/>
      <c r="AA992" s="512"/>
      <c r="AB992" s="512"/>
      <c r="AC992" s="512"/>
      <c r="AD992" s="512"/>
      <c r="AE992" s="512"/>
      <c r="AF992" s="512"/>
      <c r="AG992" s="512"/>
      <c r="AH992" s="512"/>
      <c r="AI992" s="512"/>
      <c r="AJ992" s="512"/>
      <c r="AK992" s="512"/>
      <c r="AL992" s="512"/>
      <c r="AM992" s="512"/>
      <c r="AN992" s="512"/>
    </row>
    <row r="993" spans="1:40" ht="15.75" customHeight="1">
      <c r="A993" s="512"/>
      <c r="B993" s="582"/>
      <c r="C993" s="512"/>
      <c r="D993" s="512"/>
      <c r="E993" s="512"/>
      <c r="F993" s="512"/>
      <c r="G993" s="512"/>
      <c r="H993" s="512"/>
      <c r="I993" s="512"/>
      <c r="J993" s="512"/>
      <c r="K993" s="512"/>
      <c r="L993" s="512"/>
      <c r="M993" s="512"/>
      <c r="N993" s="512"/>
      <c r="O993" s="512"/>
      <c r="P993" s="512"/>
      <c r="Q993" s="512"/>
      <c r="R993" s="512"/>
      <c r="S993" s="512"/>
      <c r="T993" s="512"/>
      <c r="U993" s="512"/>
      <c r="V993" s="512"/>
      <c r="W993" s="512"/>
      <c r="X993" s="512"/>
      <c r="Y993" s="512"/>
      <c r="Z993" s="512"/>
      <c r="AA993" s="512"/>
      <c r="AB993" s="512"/>
      <c r="AC993" s="512"/>
      <c r="AD993" s="512"/>
      <c r="AE993" s="512"/>
      <c r="AF993" s="512"/>
      <c r="AG993" s="512"/>
      <c r="AH993" s="512"/>
      <c r="AI993" s="512"/>
      <c r="AJ993" s="512"/>
      <c r="AK993" s="512"/>
      <c r="AL993" s="512"/>
      <c r="AM993" s="512"/>
      <c r="AN993" s="512"/>
    </row>
    <row r="994" spans="1:40" ht="15.75" customHeight="1">
      <c r="A994" s="512"/>
      <c r="B994" s="582"/>
      <c r="C994" s="512"/>
      <c r="D994" s="512"/>
      <c r="E994" s="512"/>
      <c r="F994" s="512"/>
      <c r="G994" s="512"/>
      <c r="H994" s="512"/>
      <c r="I994" s="512"/>
      <c r="J994" s="512"/>
      <c r="K994" s="512"/>
      <c r="L994" s="512"/>
      <c r="M994" s="512"/>
      <c r="N994" s="512"/>
      <c r="O994" s="512"/>
      <c r="P994" s="512"/>
      <c r="Q994" s="512"/>
      <c r="R994" s="512"/>
      <c r="S994" s="512"/>
      <c r="T994" s="512"/>
      <c r="U994" s="512"/>
      <c r="V994" s="512"/>
      <c r="W994" s="512"/>
      <c r="X994" s="512"/>
      <c r="Y994" s="512"/>
      <c r="Z994" s="512"/>
      <c r="AA994" s="512"/>
      <c r="AB994" s="512"/>
      <c r="AC994" s="512"/>
      <c r="AD994" s="512"/>
      <c r="AE994" s="512"/>
      <c r="AF994" s="512"/>
      <c r="AG994" s="512"/>
      <c r="AH994" s="512"/>
      <c r="AI994" s="512"/>
      <c r="AJ994" s="512"/>
      <c r="AK994" s="512"/>
      <c r="AL994" s="512"/>
      <c r="AM994" s="512"/>
      <c r="AN994" s="512"/>
    </row>
    <row r="995" spans="1:40" ht="15.75" customHeight="1">
      <c r="A995" s="512"/>
      <c r="B995" s="582"/>
      <c r="C995" s="512"/>
      <c r="D995" s="512"/>
      <c r="E995" s="512"/>
      <c r="F995" s="512"/>
      <c r="G995" s="512"/>
      <c r="H995" s="512"/>
      <c r="I995" s="512"/>
      <c r="J995" s="512"/>
      <c r="K995" s="512"/>
      <c r="L995" s="512"/>
      <c r="M995" s="512"/>
      <c r="N995" s="512"/>
      <c r="O995" s="512"/>
      <c r="P995" s="512"/>
      <c r="Q995" s="512"/>
      <c r="R995" s="512"/>
      <c r="S995" s="512"/>
      <c r="T995" s="512"/>
      <c r="U995" s="512"/>
      <c r="V995" s="512"/>
      <c r="W995" s="512"/>
      <c r="X995" s="512"/>
      <c r="Y995" s="512"/>
      <c r="Z995" s="512"/>
      <c r="AA995" s="512"/>
      <c r="AB995" s="512"/>
      <c r="AC995" s="512"/>
      <c r="AD995" s="512"/>
      <c r="AE995" s="512"/>
      <c r="AF995" s="512"/>
      <c r="AG995" s="512"/>
      <c r="AH995" s="512"/>
      <c r="AI995" s="512"/>
      <c r="AJ995" s="512"/>
      <c r="AK995" s="512"/>
      <c r="AL995" s="512"/>
      <c r="AM995" s="512"/>
      <c r="AN995" s="512"/>
    </row>
    <row r="996" spans="1:40" ht="15.75" customHeight="1">
      <c r="A996" s="512"/>
      <c r="B996" s="582"/>
      <c r="C996" s="512"/>
      <c r="D996" s="512"/>
      <c r="E996" s="512"/>
      <c r="F996" s="512"/>
      <c r="G996" s="512"/>
      <c r="H996" s="512"/>
      <c r="I996" s="512"/>
      <c r="J996" s="512"/>
      <c r="K996" s="512"/>
      <c r="L996" s="512"/>
      <c r="M996" s="512"/>
      <c r="N996" s="512"/>
      <c r="O996" s="512"/>
      <c r="P996" s="512"/>
      <c r="Q996" s="512"/>
      <c r="R996" s="512"/>
      <c r="S996" s="512"/>
      <c r="T996" s="512"/>
      <c r="U996" s="512"/>
      <c r="V996" s="512"/>
      <c r="W996" s="512"/>
      <c r="X996" s="512"/>
      <c r="Y996" s="512"/>
      <c r="Z996" s="512"/>
      <c r="AA996" s="512"/>
      <c r="AB996" s="512"/>
      <c r="AC996" s="512"/>
      <c r="AD996" s="512"/>
      <c r="AE996" s="512"/>
      <c r="AF996" s="512"/>
      <c r="AG996" s="512"/>
      <c r="AH996" s="512"/>
      <c r="AI996" s="512"/>
      <c r="AJ996" s="512"/>
      <c r="AK996" s="512"/>
      <c r="AL996" s="512"/>
      <c r="AM996" s="512"/>
      <c r="AN996" s="512"/>
    </row>
    <row r="997" spans="1:40" ht="15.75" customHeight="1">
      <c r="A997" s="512"/>
      <c r="B997" s="582"/>
      <c r="C997" s="512"/>
      <c r="D997" s="512"/>
      <c r="E997" s="512"/>
      <c r="F997" s="512"/>
      <c r="G997" s="512"/>
      <c r="H997" s="512"/>
      <c r="I997" s="512"/>
      <c r="J997" s="512"/>
      <c r="K997" s="512"/>
      <c r="L997" s="512"/>
      <c r="M997" s="512"/>
      <c r="N997" s="512"/>
      <c r="O997" s="512"/>
      <c r="P997" s="512"/>
      <c r="Q997" s="512"/>
      <c r="R997" s="512"/>
      <c r="S997" s="512"/>
      <c r="T997" s="512"/>
      <c r="U997" s="512"/>
      <c r="V997" s="512"/>
      <c r="W997" s="512"/>
      <c r="X997" s="512"/>
      <c r="Y997" s="512"/>
      <c r="Z997" s="512"/>
      <c r="AA997" s="512"/>
      <c r="AB997" s="512"/>
      <c r="AC997" s="512"/>
      <c r="AD997" s="512"/>
      <c r="AE997" s="512"/>
      <c r="AF997" s="512"/>
      <c r="AG997" s="512"/>
      <c r="AH997" s="512"/>
      <c r="AI997" s="512"/>
      <c r="AJ997" s="512"/>
      <c r="AK997" s="512"/>
      <c r="AL997" s="512"/>
      <c r="AM997" s="512"/>
      <c r="AN997" s="512"/>
    </row>
    <row r="998" spans="1:40" ht="15.75" customHeight="1">
      <c r="A998" s="512"/>
      <c r="B998" s="582"/>
      <c r="C998" s="512"/>
      <c r="D998" s="512"/>
      <c r="E998" s="512"/>
      <c r="F998" s="512"/>
      <c r="G998" s="512"/>
      <c r="H998" s="512"/>
      <c r="I998" s="512"/>
      <c r="J998" s="512"/>
      <c r="K998" s="512"/>
      <c r="L998" s="512"/>
      <c r="M998" s="512"/>
      <c r="N998" s="512"/>
      <c r="O998" s="512"/>
      <c r="P998" s="512"/>
      <c r="Q998" s="512"/>
      <c r="R998" s="512"/>
      <c r="S998" s="512"/>
      <c r="T998" s="512"/>
      <c r="U998" s="512"/>
      <c r="V998" s="512"/>
      <c r="W998" s="512"/>
      <c r="X998" s="512"/>
      <c r="Y998" s="512"/>
      <c r="Z998" s="512"/>
      <c r="AA998" s="512"/>
      <c r="AB998" s="512"/>
      <c r="AC998" s="512"/>
      <c r="AD998" s="512"/>
      <c r="AE998" s="512"/>
      <c r="AF998" s="512"/>
      <c r="AG998" s="512"/>
      <c r="AH998" s="512"/>
      <c r="AI998" s="512"/>
      <c r="AJ998" s="512"/>
      <c r="AK998" s="512"/>
      <c r="AL998" s="512"/>
      <c r="AM998" s="512"/>
      <c r="AN998" s="512"/>
    </row>
    <row r="999" spans="1:40" ht="15.75" customHeight="1">
      <c r="A999" s="512"/>
      <c r="B999" s="582"/>
      <c r="C999" s="512"/>
      <c r="D999" s="512"/>
      <c r="E999" s="512"/>
      <c r="F999" s="512"/>
      <c r="G999" s="512"/>
      <c r="H999" s="512"/>
      <c r="I999" s="512"/>
      <c r="J999" s="512"/>
      <c r="K999" s="512"/>
      <c r="L999" s="512"/>
      <c r="M999" s="512"/>
      <c r="N999" s="512"/>
      <c r="O999" s="512"/>
      <c r="P999" s="512"/>
      <c r="Q999" s="512"/>
      <c r="R999" s="512"/>
      <c r="S999" s="512"/>
      <c r="T999" s="512"/>
      <c r="U999" s="512"/>
      <c r="V999" s="512"/>
      <c r="W999" s="512"/>
      <c r="X999" s="512"/>
      <c r="Y999" s="512"/>
      <c r="Z999" s="512"/>
      <c r="AA999" s="512"/>
      <c r="AB999" s="512"/>
      <c r="AC999" s="512"/>
      <c r="AD999" s="512"/>
      <c r="AE999" s="512"/>
      <c r="AF999" s="512"/>
      <c r="AG999" s="512"/>
      <c r="AH999" s="512"/>
      <c r="AI999" s="512"/>
      <c r="AJ999" s="512"/>
      <c r="AK999" s="512"/>
      <c r="AL999" s="512"/>
      <c r="AM999" s="512"/>
      <c r="AN999" s="512"/>
    </row>
    <row r="1000" spans="1:40" ht="15.75" customHeight="1">
      <c r="A1000" s="512"/>
      <c r="B1000" s="582"/>
      <c r="C1000" s="512"/>
      <c r="D1000" s="512"/>
      <c r="E1000" s="512"/>
      <c r="F1000" s="512"/>
      <c r="G1000" s="512"/>
      <c r="H1000" s="512"/>
      <c r="I1000" s="512"/>
      <c r="J1000" s="512"/>
      <c r="K1000" s="512"/>
      <c r="L1000" s="512"/>
      <c r="M1000" s="512"/>
      <c r="N1000" s="512"/>
      <c r="O1000" s="512"/>
      <c r="P1000" s="512"/>
      <c r="Q1000" s="512"/>
      <c r="R1000" s="512"/>
      <c r="S1000" s="512"/>
      <c r="T1000" s="512"/>
      <c r="U1000" s="512"/>
      <c r="V1000" s="512"/>
      <c r="W1000" s="512"/>
      <c r="X1000" s="512"/>
      <c r="Y1000" s="512"/>
      <c r="Z1000" s="512"/>
      <c r="AA1000" s="512"/>
      <c r="AB1000" s="512"/>
      <c r="AC1000" s="512"/>
      <c r="AD1000" s="512"/>
      <c r="AE1000" s="512"/>
      <c r="AF1000" s="512"/>
      <c r="AG1000" s="512"/>
      <c r="AH1000" s="512"/>
      <c r="AI1000" s="512"/>
      <c r="AJ1000" s="512"/>
      <c r="AK1000" s="512"/>
      <c r="AL1000" s="512"/>
      <c r="AM1000" s="512"/>
      <c r="AN1000" s="512"/>
    </row>
  </sheetData>
  <mergeCells count="484">
    <mergeCell ref="AH52:AH53"/>
    <mergeCell ref="AI52:AI53"/>
    <mergeCell ref="AJ52:AJ53"/>
    <mergeCell ref="AK52:AK53"/>
    <mergeCell ref="AL52:AL53"/>
    <mergeCell ref="AM52:AM53"/>
    <mergeCell ref="AN52:AN53"/>
    <mergeCell ref="Z52:Z53"/>
    <mergeCell ref="AA52:AA53"/>
    <mergeCell ref="AC52:AC53"/>
    <mergeCell ref="AD52:AD53"/>
    <mergeCell ref="AE52:AE53"/>
    <mergeCell ref="AF52:AF53"/>
    <mergeCell ref="AG52:AG53"/>
    <mergeCell ref="AH48:AH49"/>
    <mergeCell ref="AI48:AI49"/>
    <mergeCell ref="AJ48:AJ49"/>
    <mergeCell ref="AK48:AK49"/>
    <mergeCell ref="AL48:AL49"/>
    <mergeCell ref="AM48:AM49"/>
    <mergeCell ref="AN48:AN49"/>
    <mergeCell ref="Z48:Z49"/>
    <mergeCell ref="AA48:AA49"/>
    <mergeCell ref="AC48:AC49"/>
    <mergeCell ref="AD48:AD49"/>
    <mergeCell ref="AE48:AE49"/>
    <mergeCell ref="AF48:AF49"/>
    <mergeCell ref="AG48:AG49"/>
    <mergeCell ref="Z46:Z47"/>
    <mergeCell ref="AA46:AA47"/>
    <mergeCell ref="AC46:AC47"/>
    <mergeCell ref="AD46:AD47"/>
    <mergeCell ref="AE46:AE47"/>
    <mergeCell ref="AM46:AM47"/>
    <mergeCell ref="AN46:AN47"/>
    <mergeCell ref="AF46:AF47"/>
    <mergeCell ref="AG46:AG47"/>
    <mergeCell ref="AH46:AH47"/>
    <mergeCell ref="AI46:AI47"/>
    <mergeCell ref="AJ46:AJ47"/>
    <mergeCell ref="AK46:AK47"/>
    <mergeCell ref="AL46:AL47"/>
    <mergeCell ref="C34:J35"/>
    <mergeCell ref="K34:K35"/>
    <mergeCell ref="C36:J37"/>
    <mergeCell ref="K36:K37"/>
    <mergeCell ref="C38:J39"/>
    <mergeCell ref="F41:F42"/>
    <mergeCell ref="G41:G42"/>
    <mergeCell ref="J41:J42"/>
    <mergeCell ref="K41:K42"/>
    <mergeCell ref="K52:K53"/>
    <mergeCell ref="C54:J55"/>
    <mergeCell ref="C43:J43"/>
    <mergeCell ref="C44:J45"/>
    <mergeCell ref="K44:K45"/>
    <mergeCell ref="C46:J47"/>
    <mergeCell ref="K46:K47"/>
    <mergeCell ref="C48:J49"/>
    <mergeCell ref="K48:K49"/>
    <mergeCell ref="AH20:AH21"/>
    <mergeCell ref="AI20:AI21"/>
    <mergeCell ref="AJ20:AJ21"/>
    <mergeCell ref="AK20:AK21"/>
    <mergeCell ref="AL20:AL21"/>
    <mergeCell ref="AM20:AM21"/>
    <mergeCell ref="AN20:AN21"/>
    <mergeCell ref="Z22:Z23"/>
    <mergeCell ref="AA22:AA23"/>
    <mergeCell ref="AC22:AN23"/>
    <mergeCell ref="Z20:Z21"/>
    <mergeCell ref="AA20:AA21"/>
    <mergeCell ref="AC20:AC21"/>
    <mergeCell ref="AD20:AD21"/>
    <mergeCell ref="AE20:AE21"/>
    <mergeCell ref="AF20:AF21"/>
    <mergeCell ref="AG20:AG21"/>
    <mergeCell ref="AH18:AH19"/>
    <mergeCell ref="AI18:AI19"/>
    <mergeCell ref="AJ18:AJ19"/>
    <mergeCell ref="AK18:AK19"/>
    <mergeCell ref="AL18:AL19"/>
    <mergeCell ref="AM18:AM19"/>
    <mergeCell ref="AN18:AN19"/>
    <mergeCell ref="Z18:Z19"/>
    <mergeCell ref="AA18:AA19"/>
    <mergeCell ref="AC18:AC19"/>
    <mergeCell ref="AD18:AD19"/>
    <mergeCell ref="AE18:AE19"/>
    <mergeCell ref="AF18:AF19"/>
    <mergeCell ref="AG18:AG19"/>
    <mergeCell ref="Z16:Z17"/>
    <mergeCell ref="AA16:AA17"/>
    <mergeCell ref="AC16:AC17"/>
    <mergeCell ref="AD16:AD17"/>
    <mergeCell ref="AE16:AE17"/>
    <mergeCell ref="AF16:AF17"/>
    <mergeCell ref="AG16:AG17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AC12:AC13"/>
    <mergeCell ref="AD12:AD13"/>
    <mergeCell ref="AE12:AE13"/>
    <mergeCell ref="AF12:AF13"/>
    <mergeCell ref="AG12:AG13"/>
    <mergeCell ref="B3:X3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C11:J11"/>
    <mergeCell ref="C12:J13"/>
    <mergeCell ref="K12:K13"/>
    <mergeCell ref="Y72:AA72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G60:AG61"/>
    <mergeCell ref="AH60:AH61"/>
    <mergeCell ref="AI60:AI61"/>
    <mergeCell ref="AJ60:AJ61"/>
    <mergeCell ref="AK60:AK61"/>
    <mergeCell ref="AL60:AL61"/>
    <mergeCell ref="AM60:AM61"/>
    <mergeCell ref="AN60:AN61"/>
    <mergeCell ref="Z70:Z71"/>
    <mergeCell ref="AA70:AA71"/>
    <mergeCell ref="AC70:AN71"/>
    <mergeCell ref="Z60:Z61"/>
    <mergeCell ref="AA60:AA61"/>
    <mergeCell ref="AC60:AC61"/>
    <mergeCell ref="AD60:AD61"/>
    <mergeCell ref="AE60:AE61"/>
    <mergeCell ref="AF60:AF61"/>
    <mergeCell ref="AH50:AH51"/>
    <mergeCell ref="AI50:AI51"/>
    <mergeCell ref="AJ50:AJ51"/>
    <mergeCell ref="AK50:AK51"/>
    <mergeCell ref="AL50:AL51"/>
    <mergeCell ref="AM50:AM51"/>
    <mergeCell ref="AN50:AN51"/>
    <mergeCell ref="Z50:Z51"/>
    <mergeCell ref="AA50:AA51"/>
    <mergeCell ref="AC50:AC51"/>
    <mergeCell ref="AD50:AD51"/>
    <mergeCell ref="AE50:AE51"/>
    <mergeCell ref="AF50:AF51"/>
    <mergeCell ref="AG50:AG51"/>
    <mergeCell ref="AH68:AH69"/>
    <mergeCell ref="AI68:AI69"/>
    <mergeCell ref="AJ68:AJ69"/>
    <mergeCell ref="AK68:AK69"/>
    <mergeCell ref="AL68:AL69"/>
    <mergeCell ref="AM68:AM69"/>
    <mergeCell ref="AN68:AN69"/>
    <mergeCell ref="Z68:Z69"/>
    <mergeCell ref="AA68:AA69"/>
    <mergeCell ref="AC68:AC69"/>
    <mergeCell ref="AD68:AD69"/>
    <mergeCell ref="AE68:AE69"/>
    <mergeCell ref="AF68:AF69"/>
    <mergeCell ref="AG68:AG69"/>
    <mergeCell ref="AH66:AH67"/>
    <mergeCell ref="AI66:AI67"/>
    <mergeCell ref="AJ66:AJ67"/>
    <mergeCell ref="AK66:AK67"/>
    <mergeCell ref="AL66:AL67"/>
    <mergeCell ref="AM66:AM67"/>
    <mergeCell ref="AN66:AN67"/>
    <mergeCell ref="Z66:Z67"/>
    <mergeCell ref="AA66:AA67"/>
    <mergeCell ref="AC66:AC67"/>
    <mergeCell ref="AD66:AD67"/>
    <mergeCell ref="AE66:AE67"/>
    <mergeCell ref="AF66:AF67"/>
    <mergeCell ref="AG66:AG67"/>
    <mergeCell ref="AH64:AH65"/>
    <mergeCell ref="AI64:AI65"/>
    <mergeCell ref="AJ64:AJ65"/>
    <mergeCell ref="AK64:AK65"/>
    <mergeCell ref="AL64:AL65"/>
    <mergeCell ref="AM64:AM65"/>
    <mergeCell ref="AN64:AN65"/>
    <mergeCell ref="Z64:Z65"/>
    <mergeCell ref="AA64:AA65"/>
    <mergeCell ref="AC64:AC65"/>
    <mergeCell ref="AD64:AD65"/>
    <mergeCell ref="AE64:AE65"/>
    <mergeCell ref="AF64:AF65"/>
    <mergeCell ref="AG64:AG65"/>
    <mergeCell ref="AH62:AH63"/>
    <mergeCell ref="AI62:AI63"/>
    <mergeCell ref="AJ62:AJ63"/>
    <mergeCell ref="AK62:AK63"/>
    <mergeCell ref="AL62:AL63"/>
    <mergeCell ref="AM62:AM63"/>
    <mergeCell ref="AN62:AN63"/>
    <mergeCell ref="Z62:Z63"/>
    <mergeCell ref="AA62:AA63"/>
    <mergeCell ref="AC62:AC63"/>
    <mergeCell ref="AD62:AD63"/>
    <mergeCell ref="AE62:AE63"/>
    <mergeCell ref="AF62:AF63"/>
    <mergeCell ref="AG62:AG63"/>
    <mergeCell ref="AM57:AM58"/>
    <mergeCell ref="AN57:AN58"/>
    <mergeCell ref="Z54:Z55"/>
    <mergeCell ref="AA54:AA55"/>
    <mergeCell ref="AC54:AN55"/>
    <mergeCell ref="AA57:AA58"/>
    <mergeCell ref="AC57:AC58"/>
    <mergeCell ref="AD57:AD58"/>
    <mergeCell ref="AC59:AN59"/>
    <mergeCell ref="AG57:AG58"/>
    <mergeCell ref="AH57:AH58"/>
    <mergeCell ref="AI57:AI58"/>
    <mergeCell ref="AJ57:AJ58"/>
    <mergeCell ref="AK57:AK58"/>
    <mergeCell ref="AL57:AL58"/>
    <mergeCell ref="AE57:AE58"/>
    <mergeCell ref="AF57:AF58"/>
    <mergeCell ref="Z57:Z58"/>
    <mergeCell ref="A57:A71"/>
    <mergeCell ref="B60:B61"/>
    <mergeCell ref="B62:B63"/>
    <mergeCell ref="B64:B65"/>
    <mergeCell ref="B66:B67"/>
    <mergeCell ref="B68:B69"/>
    <mergeCell ref="C68:J69"/>
    <mergeCell ref="K68:K69"/>
    <mergeCell ref="C70:J71"/>
    <mergeCell ref="A1:A7"/>
    <mergeCell ref="B4:B6"/>
    <mergeCell ref="A9:A23"/>
    <mergeCell ref="B9:B10"/>
    <mergeCell ref="C9:C10"/>
    <mergeCell ref="D9:D10"/>
    <mergeCell ref="E9:E10"/>
    <mergeCell ref="B34:B35"/>
    <mergeCell ref="B36:B37"/>
    <mergeCell ref="B1:X2"/>
    <mergeCell ref="C14:J15"/>
    <mergeCell ref="K14:K15"/>
    <mergeCell ref="C16:J17"/>
    <mergeCell ref="K16:K17"/>
    <mergeCell ref="H25:H26"/>
    <mergeCell ref="I25:I26"/>
    <mergeCell ref="J25:J26"/>
    <mergeCell ref="K25:K26"/>
    <mergeCell ref="C18:J19"/>
    <mergeCell ref="K18:K19"/>
    <mergeCell ref="C20:J21"/>
    <mergeCell ref="K20:K21"/>
    <mergeCell ref="C22:J23"/>
    <mergeCell ref="F25:F26"/>
    <mergeCell ref="C62:J63"/>
    <mergeCell ref="K62:K63"/>
    <mergeCell ref="C64:J65"/>
    <mergeCell ref="K64:K65"/>
    <mergeCell ref="C66:J67"/>
    <mergeCell ref="K66:K67"/>
    <mergeCell ref="B12:B13"/>
    <mergeCell ref="B14:B15"/>
    <mergeCell ref="B20:B21"/>
    <mergeCell ref="C25:C26"/>
    <mergeCell ref="D25:D26"/>
    <mergeCell ref="E25:E26"/>
    <mergeCell ref="G25:G26"/>
    <mergeCell ref="C27:J27"/>
    <mergeCell ref="C28:J29"/>
    <mergeCell ref="K28:K29"/>
    <mergeCell ref="C30:J31"/>
    <mergeCell ref="K30:K31"/>
    <mergeCell ref="C32:J33"/>
    <mergeCell ref="K32:K33"/>
    <mergeCell ref="H41:H42"/>
    <mergeCell ref="I41:I42"/>
    <mergeCell ref="C50:J51"/>
    <mergeCell ref="K50:K51"/>
    <mergeCell ref="F57:F58"/>
    <mergeCell ref="G57:G58"/>
    <mergeCell ref="H57:H58"/>
    <mergeCell ref="I57:I58"/>
    <mergeCell ref="J57:J58"/>
    <mergeCell ref="K57:K58"/>
    <mergeCell ref="C59:J59"/>
    <mergeCell ref="K60:K61"/>
    <mergeCell ref="C60:J61"/>
    <mergeCell ref="C41:C42"/>
    <mergeCell ref="D41:D42"/>
    <mergeCell ref="E41:E42"/>
    <mergeCell ref="B44:B45"/>
    <mergeCell ref="B46:B47"/>
    <mergeCell ref="B57:B58"/>
    <mergeCell ref="C57:C58"/>
    <mergeCell ref="D57:D58"/>
    <mergeCell ref="E57:E58"/>
    <mergeCell ref="C52:J53"/>
    <mergeCell ref="B48:B49"/>
    <mergeCell ref="B50:B51"/>
    <mergeCell ref="B16:B17"/>
    <mergeCell ref="B18:B19"/>
    <mergeCell ref="A25:A39"/>
    <mergeCell ref="B25:B26"/>
    <mergeCell ref="B28:B29"/>
    <mergeCell ref="B30:B31"/>
    <mergeCell ref="B52:B53"/>
    <mergeCell ref="B32:B33"/>
    <mergeCell ref="B41:B42"/>
    <mergeCell ref="A41:A55"/>
    <mergeCell ref="AG44:AG45"/>
    <mergeCell ref="AH44:AH45"/>
    <mergeCell ref="AI44:AI45"/>
    <mergeCell ref="AJ44:AJ45"/>
    <mergeCell ref="AK44:AK45"/>
    <mergeCell ref="AL44:AL45"/>
    <mergeCell ref="AM44:AM45"/>
    <mergeCell ref="AN44:AN45"/>
    <mergeCell ref="Z41:Z42"/>
    <mergeCell ref="Z44:Z45"/>
    <mergeCell ref="AA44:AA45"/>
    <mergeCell ref="AC44:AC45"/>
    <mergeCell ref="AD44:AD45"/>
    <mergeCell ref="AE44:AE45"/>
    <mergeCell ref="AF44:AF45"/>
    <mergeCell ref="AH32:AH33"/>
    <mergeCell ref="AI32:AI33"/>
    <mergeCell ref="AJ32:AJ33"/>
    <mergeCell ref="AK32:AK33"/>
    <mergeCell ref="AL32:AL33"/>
    <mergeCell ref="AM32:AM33"/>
    <mergeCell ref="AN32:AN33"/>
    <mergeCell ref="Z32:Z33"/>
    <mergeCell ref="AA32:AA33"/>
    <mergeCell ref="AC32:AC33"/>
    <mergeCell ref="AD32:AD33"/>
    <mergeCell ref="AE32:AE33"/>
    <mergeCell ref="AF32:AF33"/>
    <mergeCell ref="AG32:AG33"/>
    <mergeCell ref="AM41:AM42"/>
    <mergeCell ref="AN41:AN42"/>
    <mergeCell ref="Z38:Z39"/>
    <mergeCell ref="AA38:AA39"/>
    <mergeCell ref="AC38:AN39"/>
    <mergeCell ref="AA41:AA42"/>
    <mergeCell ref="AC41:AC42"/>
    <mergeCell ref="AD41:AD42"/>
    <mergeCell ref="AC43:AN43"/>
    <mergeCell ref="AE41:AE42"/>
    <mergeCell ref="AF41:AF42"/>
    <mergeCell ref="AG41:AG42"/>
    <mergeCell ref="AH41:AH42"/>
    <mergeCell ref="AI41:AI42"/>
    <mergeCell ref="AJ41:AJ42"/>
    <mergeCell ref="AK41:AK42"/>
    <mergeCell ref="AL41:AL42"/>
    <mergeCell ref="AH36:AH37"/>
    <mergeCell ref="AI36:AI37"/>
    <mergeCell ref="AJ36:AJ37"/>
    <mergeCell ref="AK36:AK37"/>
    <mergeCell ref="AL36:AL37"/>
    <mergeCell ref="AM36:AM37"/>
    <mergeCell ref="AN36:AN37"/>
    <mergeCell ref="Z36:Z37"/>
    <mergeCell ref="AA36:AA37"/>
    <mergeCell ref="AC36:AC37"/>
    <mergeCell ref="AD36:AD37"/>
    <mergeCell ref="AE36:AE37"/>
    <mergeCell ref="AF36:AF37"/>
    <mergeCell ref="AG36:AG37"/>
    <mergeCell ref="AH30:AH31"/>
    <mergeCell ref="AI30:AI31"/>
    <mergeCell ref="AJ30:AJ31"/>
    <mergeCell ref="AK30:AK31"/>
    <mergeCell ref="AL30:AL31"/>
    <mergeCell ref="AM30:AM31"/>
    <mergeCell ref="AN30:AN31"/>
    <mergeCell ref="Z30:Z31"/>
    <mergeCell ref="AA30:AA31"/>
    <mergeCell ref="AC30:AC31"/>
    <mergeCell ref="AD30:AD31"/>
    <mergeCell ref="AE30:AE31"/>
    <mergeCell ref="AF30:AF31"/>
    <mergeCell ref="AG30:AG31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C28:AC29"/>
    <mergeCell ref="AD28:AD29"/>
    <mergeCell ref="AE28:AE29"/>
    <mergeCell ref="AF28:AF29"/>
    <mergeCell ref="AG28:AG29"/>
    <mergeCell ref="AH25:AH26"/>
    <mergeCell ref="AI25:AI26"/>
    <mergeCell ref="AJ25:AJ26"/>
    <mergeCell ref="AK25:AK26"/>
    <mergeCell ref="AL25:AL26"/>
    <mergeCell ref="AM25:AM26"/>
    <mergeCell ref="AN25:AN26"/>
    <mergeCell ref="AC27:AN27"/>
    <mergeCell ref="Z25:Z26"/>
    <mergeCell ref="AA25:AA26"/>
    <mergeCell ref="AC25:AC26"/>
    <mergeCell ref="AD25:AD26"/>
    <mergeCell ref="AE25:AE26"/>
    <mergeCell ref="AF25:AF26"/>
    <mergeCell ref="AG25:AG26"/>
    <mergeCell ref="AH34:AH35"/>
    <mergeCell ref="AI34:AI35"/>
    <mergeCell ref="AJ34:AJ35"/>
    <mergeCell ref="AK34:AK35"/>
    <mergeCell ref="AL34:AL35"/>
    <mergeCell ref="AM34:AM35"/>
    <mergeCell ref="AN34:AN35"/>
    <mergeCell ref="Z34:Z35"/>
    <mergeCell ref="AA34:AA35"/>
    <mergeCell ref="AC34:AC35"/>
    <mergeCell ref="AD34:AD35"/>
    <mergeCell ref="AE34:AE35"/>
    <mergeCell ref="AF34:AF35"/>
    <mergeCell ref="AG34:AG35"/>
  </mergeCells>
  <conditionalFormatting sqref="Z22:Z23">
    <cfRule type="cellIs" dxfId="32" priority="1" operator="lessThan">
      <formula>1</formula>
    </cfRule>
  </conditionalFormatting>
  <conditionalFormatting sqref="Z22:Z23">
    <cfRule type="cellIs" dxfId="31" priority="2" operator="equal">
      <formula>1</formula>
    </cfRule>
  </conditionalFormatting>
  <conditionalFormatting sqref="Z22:Z23">
    <cfRule type="cellIs" dxfId="30" priority="3" operator="greaterThan">
      <formula>1</formula>
    </cfRule>
  </conditionalFormatting>
  <conditionalFormatting sqref="Z38:Z39">
    <cfRule type="cellIs" dxfId="29" priority="4" operator="lessThan">
      <formula>1</formula>
    </cfRule>
  </conditionalFormatting>
  <conditionalFormatting sqref="Z38:Z39">
    <cfRule type="cellIs" dxfId="28" priority="5" operator="equal">
      <formula>1</formula>
    </cfRule>
  </conditionalFormatting>
  <conditionalFormatting sqref="Z38:Z39">
    <cfRule type="cellIs" dxfId="27" priority="6" operator="greaterThan">
      <formula>1</formula>
    </cfRule>
  </conditionalFormatting>
  <conditionalFormatting sqref="Z54:Z55">
    <cfRule type="cellIs" dxfId="26" priority="7" operator="lessThan">
      <formula>1</formula>
    </cfRule>
  </conditionalFormatting>
  <conditionalFormatting sqref="Z54:Z55">
    <cfRule type="cellIs" dxfId="25" priority="8" operator="equal">
      <formula>1</formula>
    </cfRule>
  </conditionalFormatting>
  <conditionalFormatting sqref="Z54:Z55">
    <cfRule type="cellIs" dxfId="24" priority="9" operator="greaterThan">
      <formula>1</formula>
    </cfRule>
  </conditionalFormatting>
  <conditionalFormatting sqref="Z70:Z71">
    <cfRule type="cellIs" dxfId="23" priority="10" operator="lessThan">
      <formula>1</formula>
    </cfRule>
  </conditionalFormatting>
  <conditionalFormatting sqref="Z70:Z71">
    <cfRule type="cellIs" dxfId="22" priority="11" operator="equal">
      <formula>1</formula>
    </cfRule>
  </conditionalFormatting>
  <conditionalFormatting sqref="Z70:Z71">
    <cfRule type="cellIs" dxfId="21" priority="12" operator="greaterThan">
      <formula>1</formula>
    </cfRule>
  </conditionalFormatting>
  <dataValidations count="3">
    <dataValidation type="list" allowBlank="1" showErrorMessage="1" sqref="F9 F25 F41 F57">
      <formula1>INDIRECT($E$9)</formula1>
    </dataValidation>
    <dataValidation type="list" allowBlank="1" showErrorMessage="1" sqref="C9 C25 C41 C57">
      <formula1>#REF!</formula1>
    </dataValidation>
    <dataValidation type="list" allowBlank="1" showErrorMessage="1" sqref="D9 D25 D41 D57">
      <formula1>INDIRECT($C$9)</formula1>
    </dataValidation>
  </dataValidation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7" customWidth="1"/>
    <col min="2" max="2" width="26.42578125" customWidth="1"/>
    <col min="3" max="3" width="20.85546875" customWidth="1"/>
    <col min="4" max="4" width="19.5703125" customWidth="1"/>
    <col min="5" max="5" width="23.42578125" customWidth="1"/>
    <col min="6" max="6" width="23.85546875" customWidth="1"/>
    <col min="7" max="7" width="16" customWidth="1"/>
    <col min="8" max="8" width="12.85546875" customWidth="1"/>
    <col min="9" max="9" width="23.42578125" customWidth="1"/>
    <col min="10" max="10" width="12.7109375" customWidth="1"/>
    <col min="11" max="11" width="21.42578125" customWidth="1"/>
    <col min="12" max="12" width="9" customWidth="1"/>
    <col min="13" max="24" width="9.5703125" customWidth="1"/>
    <col min="25" max="25" width="13.28515625" customWidth="1"/>
    <col min="26" max="26" width="14.140625" customWidth="1"/>
    <col min="27" max="27" width="11.5703125" customWidth="1"/>
    <col min="28" max="28" width="1.140625" customWidth="1"/>
    <col min="29" max="36" width="26.42578125" customWidth="1"/>
    <col min="37" max="37" width="28.5703125" customWidth="1"/>
    <col min="38" max="40" width="26.42578125" customWidth="1"/>
  </cols>
  <sheetData>
    <row r="1" spans="1:40" ht="18" customHeight="1">
      <c r="A1" s="982"/>
      <c r="B1" s="859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962" t="s">
        <v>353</v>
      </c>
      <c r="Z1" s="748"/>
      <c r="AA1" s="749"/>
      <c r="AB1" s="512"/>
      <c r="AC1" s="963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964" t="s">
        <v>353</v>
      </c>
      <c r="AN1" s="749"/>
    </row>
    <row r="2" spans="1:40" ht="18" customHeight="1">
      <c r="A2" s="687"/>
      <c r="B2" s="707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986" t="s">
        <v>355</v>
      </c>
      <c r="Z2" s="748"/>
      <c r="AA2" s="749"/>
      <c r="AB2" s="512"/>
      <c r="AC2" s="706"/>
      <c r="AD2" s="690"/>
      <c r="AE2" s="690"/>
      <c r="AF2" s="690"/>
      <c r="AG2" s="690"/>
      <c r="AH2" s="690"/>
      <c r="AI2" s="690"/>
      <c r="AJ2" s="690"/>
      <c r="AK2" s="690"/>
      <c r="AL2" s="679"/>
      <c r="AM2" s="987" t="s">
        <v>355</v>
      </c>
      <c r="AN2" s="749"/>
    </row>
    <row r="3" spans="1:40" ht="18" customHeight="1">
      <c r="A3" s="687"/>
      <c r="B3" s="984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879"/>
      <c r="Z3" s="748"/>
      <c r="AA3" s="749"/>
      <c r="AB3" s="512"/>
      <c r="AC3" s="706"/>
      <c r="AD3" s="690"/>
      <c r="AE3" s="690"/>
      <c r="AF3" s="690"/>
      <c r="AG3" s="690"/>
      <c r="AH3" s="690"/>
      <c r="AI3" s="690"/>
      <c r="AJ3" s="690"/>
      <c r="AK3" s="690"/>
      <c r="AL3" s="679"/>
      <c r="AM3" s="942"/>
      <c r="AN3" s="784"/>
    </row>
    <row r="4" spans="1:40" ht="23.25" customHeight="1">
      <c r="A4" s="687"/>
      <c r="B4" s="855" t="s">
        <v>357</v>
      </c>
      <c r="C4" s="1037" t="s">
        <v>1006</v>
      </c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  <c r="W4" s="783"/>
      <c r="X4" s="784"/>
      <c r="Y4" s="860" t="s">
        <v>359</v>
      </c>
      <c r="Z4" s="749"/>
      <c r="AA4" s="514">
        <v>4.4900000000000002E-2</v>
      </c>
      <c r="AB4" s="515"/>
      <c r="AC4" s="706"/>
      <c r="AD4" s="690"/>
      <c r="AE4" s="690"/>
      <c r="AF4" s="690"/>
      <c r="AG4" s="690"/>
      <c r="AH4" s="690"/>
      <c r="AI4" s="690"/>
      <c r="AJ4" s="690"/>
      <c r="AK4" s="690"/>
      <c r="AL4" s="679"/>
      <c r="AM4" s="706"/>
      <c r="AN4" s="679"/>
    </row>
    <row r="5" spans="1:40" ht="23.25" customHeight="1">
      <c r="A5" s="687"/>
      <c r="B5" s="687"/>
      <c r="C5" s="706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861" t="s">
        <v>360</v>
      </c>
      <c r="Z5" s="749"/>
      <c r="AA5" s="517">
        <f>+AA9+AA25+AA41+AA57+AA73</f>
        <v>0</v>
      </c>
      <c r="AB5" s="515"/>
      <c r="AC5" s="706"/>
      <c r="AD5" s="690"/>
      <c r="AE5" s="690"/>
      <c r="AF5" s="690"/>
      <c r="AG5" s="690"/>
      <c r="AH5" s="690"/>
      <c r="AI5" s="690"/>
      <c r="AJ5" s="690"/>
      <c r="AK5" s="690"/>
      <c r="AL5" s="679"/>
      <c r="AM5" s="706"/>
      <c r="AN5" s="679"/>
    </row>
    <row r="6" spans="1:40" ht="23.25" customHeight="1">
      <c r="A6" s="687"/>
      <c r="B6" s="688"/>
      <c r="C6" s="707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925" t="s">
        <v>361</v>
      </c>
      <c r="Z6" s="882"/>
      <c r="AA6" s="518">
        <f>+AA5*AA4</f>
        <v>0</v>
      </c>
      <c r="AB6" s="515"/>
      <c r="AC6" s="707"/>
      <c r="AD6" s="691"/>
      <c r="AE6" s="691"/>
      <c r="AF6" s="691"/>
      <c r="AG6" s="691"/>
      <c r="AH6" s="691"/>
      <c r="AI6" s="691"/>
      <c r="AJ6" s="691"/>
      <c r="AK6" s="691"/>
      <c r="AL6" s="680"/>
      <c r="AM6" s="707"/>
      <c r="AN6" s="680"/>
    </row>
    <row r="7" spans="1:40" ht="25.5" customHeight="1">
      <c r="A7" s="688"/>
      <c r="B7" s="884" t="s">
        <v>362</v>
      </c>
      <c r="C7" s="748"/>
      <c r="D7" s="748"/>
      <c r="E7" s="748"/>
      <c r="F7" s="749"/>
      <c r="G7" s="884" t="s">
        <v>4</v>
      </c>
      <c r="H7" s="748"/>
      <c r="I7" s="748"/>
      <c r="J7" s="748"/>
      <c r="K7" s="749"/>
      <c r="L7" s="884" t="s">
        <v>363</v>
      </c>
      <c r="M7" s="748"/>
      <c r="N7" s="748"/>
      <c r="O7" s="748"/>
      <c r="P7" s="748"/>
      <c r="Q7" s="748"/>
      <c r="R7" s="748"/>
      <c r="S7" s="748"/>
      <c r="T7" s="748"/>
      <c r="U7" s="748"/>
      <c r="V7" s="748"/>
      <c r="W7" s="748"/>
      <c r="X7" s="749"/>
      <c r="Y7" s="885" t="s">
        <v>364</v>
      </c>
      <c r="Z7" s="748"/>
      <c r="AA7" s="749"/>
      <c r="AB7" s="515"/>
      <c r="AC7" s="519"/>
      <c r="AD7" s="520"/>
      <c r="AE7" s="520"/>
      <c r="AF7" s="520"/>
      <c r="AG7" s="520"/>
      <c r="AH7" s="520"/>
      <c r="AI7" s="520"/>
      <c r="AJ7" s="520"/>
      <c r="AK7" s="520"/>
      <c r="AL7" s="520"/>
      <c r="AM7" s="550"/>
      <c r="AN7" s="551"/>
    </row>
    <row r="8" spans="1:40" ht="45" customHeight="1">
      <c r="A8" s="522" t="s">
        <v>10</v>
      </c>
      <c r="B8" s="316" t="s">
        <v>11</v>
      </c>
      <c r="C8" s="316" t="s">
        <v>12</v>
      </c>
      <c r="D8" s="316" t="s">
        <v>13</v>
      </c>
      <c r="E8" s="316" t="s">
        <v>14</v>
      </c>
      <c r="F8" s="316" t="s">
        <v>15</v>
      </c>
      <c r="G8" s="316" t="s">
        <v>16</v>
      </c>
      <c r="H8" s="552" t="s">
        <v>17</v>
      </c>
      <c r="I8" s="552" t="s">
        <v>18</v>
      </c>
      <c r="J8" s="316" t="s">
        <v>19</v>
      </c>
      <c r="K8" s="316" t="s">
        <v>20</v>
      </c>
      <c r="L8" s="552" t="s">
        <v>48</v>
      </c>
      <c r="M8" s="552" t="s">
        <v>49</v>
      </c>
      <c r="N8" s="552" t="s">
        <v>50</v>
      </c>
      <c r="O8" s="552" t="s">
        <v>51</v>
      </c>
      <c r="P8" s="552" t="s">
        <v>52</v>
      </c>
      <c r="Q8" s="552" t="s">
        <v>53</v>
      </c>
      <c r="R8" s="552" t="s">
        <v>54</v>
      </c>
      <c r="S8" s="552" t="s">
        <v>55</v>
      </c>
      <c r="T8" s="552" t="s">
        <v>56</v>
      </c>
      <c r="U8" s="552" t="s">
        <v>57</v>
      </c>
      <c r="V8" s="552" t="s">
        <v>58</v>
      </c>
      <c r="W8" s="552" t="s">
        <v>59</v>
      </c>
      <c r="X8" s="552" t="s">
        <v>60</v>
      </c>
      <c r="Y8" s="552" t="s">
        <v>61</v>
      </c>
      <c r="Z8" s="317" t="s">
        <v>365</v>
      </c>
      <c r="AA8" s="316" t="s">
        <v>366</v>
      </c>
      <c r="AB8" s="515"/>
      <c r="AC8" s="318" t="s">
        <v>65</v>
      </c>
      <c r="AD8" s="318" t="s">
        <v>66</v>
      </c>
      <c r="AE8" s="318" t="s">
        <v>67</v>
      </c>
      <c r="AF8" s="318" t="s">
        <v>68</v>
      </c>
      <c r="AG8" s="318" t="s">
        <v>69</v>
      </c>
      <c r="AH8" s="318" t="s">
        <v>70</v>
      </c>
      <c r="AI8" s="318" t="s">
        <v>71</v>
      </c>
      <c r="AJ8" s="318" t="s">
        <v>72</v>
      </c>
      <c r="AK8" s="318" t="s">
        <v>73</v>
      </c>
      <c r="AL8" s="318" t="s">
        <v>74</v>
      </c>
      <c r="AM8" s="318" t="s">
        <v>75</v>
      </c>
      <c r="AN8" s="318" t="s">
        <v>367</v>
      </c>
    </row>
    <row r="9" spans="1:40" ht="43.5" customHeight="1">
      <c r="A9" s="856" t="s">
        <v>1007</v>
      </c>
      <c r="B9" s="846" t="s">
        <v>1008</v>
      </c>
      <c r="C9" s="1038" t="s">
        <v>800</v>
      </c>
      <c r="D9" s="1038" t="s">
        <v>623</v>
      </c>
      <c r="E9" s="1038" t="s">
        <v>1009</v>
      </c>
      <c r="F9" s="1038" t="s">
        <v>411</v>
      </c>
      <c r="G9" s="851" t="s">
        <v>198</v>
      </c>
      <c r="H9" s="846">
        <v>1</v>
      </c>
      <c r="I9" s="1039" t="s">
        <v>1010</v>
      </c>
      <c r="J9" s="851" t="s">
        <v>43</v>
      </c>
      <c r="K9" s="851" t="s">
        <v>1011</v>
      </c>
      <c r="L9" s="553" t="s">
        <v>44</v>
      </c>
      <c r="M9" s="554">
        <f t="shared" ref="M9:X9" si="0">+M22</f>
        <v>9.5000000000000001E-2</v>
      </c>
      <c r="N9" s="554">
        <f t="shared" si="0"/>
        <v>0.14200000000000002</v>
      </c>
      <c r="O9" s="554">
        <f t="shared" si="0"/>
        <v>9.5000000000000001E-2</v>
      </c>
      <c r="P9" s="554">
        <f t="shared" si="0"/>
        <v>9.5000000000000001E-2</v>
      </c>
      <c r="Q9" s="554">
        <f t="shared" si="0"/>
        <v>3.0000000000000002E-2</v>
      </c>
      <c r="R9" s="554">
        <f t="shared" si="0"/>
        <v>0.16200000000000001</v>
      </c>
      <c r="S9" s="554">
        <f t="shared" si="0"/>
        <v>0.13400000000000001</v>
      </c>
      <c r="T9" s="554">
        <f t="shared" si="0"/>
        <v>0.05</v>
      </c>
      <c r="U9" s="554">
        <f t="shared" si="0"/>
        <v>5.7000000000000002E-2</v>
      </c>
      <c r="V9" s="554">
        <f t="shared" si="0"/>
        <v>6.4000000000000001E-2</v>
      </c>
      <c r="W9" s="554">
        <f t="shared" si="0"/>
        <v>4.2999999999999997E-2</v>
      </c>
      <c r="X9" s="554">
        <f t="shared" si="0"/>
        <v>3.3000000000000002E-2</v>
      </c>
      <c r="Y9" s="483">
        <f t="shared" ref="Y9:Y10" si="1">SUM(M9:X9)</f>
        <v>1.0000000000000002</v>
      </c>
      <c r="Z9" s="973">
        <v>0.5</v>
      </c>
      <c r="AA9" s="983">
        <f>IF(OR(Y10=0,Z9=0),0,(Y10/Y9*Z9))</f>
        <v>0</v>
      </c>
      <c r="AB9" s="515"/>
      <c r="AC9" s="773"/>
      <c r="AD9" s="686"/>
      <c r="AE9" s="686"/>
      <c r="AF9" s="686"/>
      <c r="AG9" s="686"/>
      <c r="AH9" s="686"/>
      <c r="AI9" s="686"/>
      <c r="AJ9" s="686"/>
      <c r="AK9" s="686"/>
      <c r="AL9" s="686"/>
      <c r="AM9" s="686"/>
      <c r="AN9" s="686"/>
    </row>
    <row r="10" spans="1:40" ht="43.5" customHeight="1">
      <c r="A10" s="687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555" t="s">
        <v>377</v>
      </c>
      <c r="M10" s="556">
        <f t="shared" ref="M10:X10" si="2">+M23</f>
        <v>0</v>
      </c>
      <c r="N10" s="556">
        <f t="shared" si="2"/>
        <v>0</v>
      </c>
      <c r="O10" s="556">
        <f t="shared" si="2"/>
        <v>0</v>
      </c>
      <c r="P10" s="556">
        <f t="shared" si="2"/>
        <v>0</v>
      </c>
      <c r="Q10" s="556">
        <f t="shared" si="2"/>
        <v>0</v>
      </c>
      <c r="R10" s="556">
        <f t="shared" si="2"/>
        <v>0</v>
      </c>
      <c r="S10" s="556">
        <f t="shared" si="2"/>
        <v>0</v>
      </c>
      <c r="T10" s="556">
        <f t="shared" si="2"/>
        <v>0</v>
      </c>
      <c r="U10" s="556">
        <f t="shared" si="2"/>
        <v>0</v>
      </c>
      <c r="V10" s="556">
        <f t="shared" si="2"/>
        <v>0</v>
      </c>
      <c r="W10" s="556">
        <f t="shared" si="2"/>
        <v>0</v>
      </c>
      <c r="X10" s="556">
        <f t="shared" si="2"/>
        <v>0</v>
      </c>
      <c r="Y10" s="557">
        <f t="shared" si="1"/>
        <v>0</v>
      </c>
      <c r="Z10" s="688"/>
      <c r="AA10" s="688"/>
      <c r="AB10" s="515"/>
      <c r="AC10" s="688"/>
      <c r="AD10" s="688"/>
      <c r="AE10" s="688"/>
      <c r="AF10" s="688"/>
      <c r="AG10" s="688"/>
      <c r="AH10" s="688"/>
      <c r="AI10" s="688"/>
      <c r="AJ10" s="688"/>
      <c r="AK10" s="688"/>
      <c r="AL10" s="688"/>
      <c r="AM10" s="688"/>
      <c r="AN10" s="688"/>
    </row>
    <row r="11" spans="1:40" ht="18" customHeight="1">
      <c r="A11" s="687"/>
      <c r="B11" s="558"/>
      <c r="C11" s="976" t="s">
        <v>378</v>
      </c>
      <c r="D11" s="748"/>
      <c r="E11" s="748"/>
      <c r="F11" s="748"/>
      <c r="G11" s="748"/>
      <c r="H11" s="748"/>
      <c r="I11" s="748"/>
      <c r="J11" s="958"/>
      <c r="K11" s="548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60" t="s">
        <v>379</v>
      </c>
      <c r="AA11" s="561"/>
      <c r="AB11" s="515"/>
      <c r="AC11" s="877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9"/>
    </row>
    <row r="12" spans="1:40" ht="18" customHeight="1">
      <c r="A12" s="687"/>
      <c r="B12" s="846" t="s">
        <v>1008</v>
      </c>
      <c r="C12" s="1040" t="s">
        <v>1012</v>
      </c>
      <c r="D12" s="783"/>
      <c r="E12" s="783"/>
      <c r="F12" s="783"/>
      <c r="G12" s="783"/>
      <c r="H12" s="783"/>
      <c r="I12" s="783"/>
      <c r="J12" s="784"/>
      <c r="K12" s="851" t="s">
        <v>1011</v>
      </c>
      <c r="L12" s="553" t="s">
        <v>44</v>
      </c>
      <c r="M12" s="554">
        <v>0.1</v>
      </c>
      <c r="N12" s="554">
        <v>0.15</v>
      </c>
      <c r="O12" s="554">
        <v>0.1</v>
      </c>
      <c r="P12" s="554">
        <v>0.1</v>
      </c>
      <c r="Q12" s="554">
        <v>0.02</v>
      </c>
      <c r="R12" s="554">
        <v>0.18</v>
      </c>
      <c r="S12" s="554">
        <v>0.15</v>
      </c>
      <c r="T12" s="554">
        <v>0.05</v>
      </c>
      <c r="U12" s="554">
        <v>0.05</v>
      </c>
      <c r="V12" s="554">
        <v>0.05</v>
      </c>
      <c r="W12" s="554">
        <v>0.03</v>
      </c>
      <c r="X12" s="554">
        <v>0.02</v>
      </c>
      <c r="Y12" s="483">
        <f t="shared" ref="Y12:Y23" si="3">SUM(M12:X12)</f>
        <v>1</v>
      </c>
      <c r="Z12" s="973">
        <v>0.5</v>
      </c>
      <c r="AA12" s="972">
        <f>IF(OR(Y13=0,Z12=0),0,(Y13/Y12*Z12))</f>
        <v>0</v>
      </c>
      <c r="AB12" s="515"/>
      <c r="AC12" s="686"/>
      <c r="AD12" s="686"/>
      <c r="AE12" s="686"/>
      <c r="AF12" s="686"/>
      <c r="AG12" s="686"/>
      <c r="AH12" s="686"/>
      <c r="AI12" s="686"/>
      <c r="AJ12" s="686"/>
      <c r="AK12" s="686"/>
      <c r="AL12" s="686"/>
      <c r="AM12" s="686"/>
      <c r="AN12" s="686"/>
    </row>
    <row r="13" spans="1:40" ht="18" customHeight="1">
      <c r="A13" s="687"/>
      <c r="B13" s="688"/>
      <c r="C13" s="707"/>
      <c r="D13" s="691"/>
      <c r="E13" s="691"/>
      <c r="F13" s="691"/>
      <c r="G13" s="691"/>
      <c r="H13" s="691"/>
      <c r="I13" s="691"/>
      <c r="J13" s="680"/>
      <c r="K13" s="688"/>
      <c r="L13" s="562" t="s">
        <v>377</v>
      </c>
      <c r="M13" s="563"/>
      <c r="N13" s="563"/>
      <c r="O13" s="563"/>
      <c r="P13" s="563"/>
      <c r="Q13" s="563"/>
      <c r="R13" s="563"/>
      <c r="S13" s="563"/>
      <c r="T13" s="563"/>
      <c r="U13" s="563"/>
      <c r="V13" s="563"/>
      <c r="W13" s="563"/>
      <c r="X13" s="563"/>
      <c r="Y13" s="557">
        <f t="shared" si="3"/>
        <v>0</v>
      </c>
      <c r="Z13" s="688"/>
      <c r="AA13" s="688"/>
      <c r="AB13" s="515"/>
      <c r="AC13" s="688"/>
      <c r="AD13" s="688"/>
      <c r="AE13" s="688"/>
      <c r="AF13" s="688"/>
      <c r="AG13" s="688"/>
      <c r="AH13" s="688"/>
      <c r="AI13" s="688"/>
      <c r="AJ13" s="688"/>
      <c r="AK13" s="688"/>
      <c r="AL13" s="688"/>
      <c r="AM13" s="688"/>
      <c r="AN13" s="688"/>
    </row>
    <row r="14" spans="1:40" ht="18" customHeight="1">
      <c r="A14" s="687"/>
      <c r="B14" s="846" t="s">
        <v>645</v>
      </c>
      <c r="C14" s="1040" t="s">
        <v>1013</v>
      </c>
      <c r="D14" s="783"/>
      <c r="E14" s="783"/>
      <c r="F14" s="783"/>
      <c r="G14" s="783"/>
      <c r="H14" s="783"/>
      <c r="I14" s="783"/>
      <c r="J14" s="784"/>
      <c r="K14" s="851" t="s">
        <v>1011</v>
      </c>
      <c r="L14" s="553" t="s">
        <v>44</v>
      </c>
      <c r="M14" s="554">
        <v>0.1</v>
      </c>
      <c r="N14" s="554">
        <v>0.15</v>
      </c>
      <c r="O14" s="554">
        <v>0.1</v>
      </c>
      <c r="P14" s="554">
        <v>0.1</v>
      </c>
      <c r="Q14" s="554">
        <v>0.02</v>
      </c>
      <c r="R14" s="554">
        <v>0.18</v>
      </c>
      <c r="S14" s="554">
        <v>0.15</v>
      </c>
      <c r="T14" s="554">
        <v>0.02</v>
      </c>
      <c r="U14" s="554">
        <v>0.05</v>
      </c>
      <c r="V14" s="554">
        <v>0.05</v>
      </c>
      <c r="W14" s="554">
        <v>0.04</v>
      </c>
      <c r="X14" s="554">
        <v>0.04</v>
      </c>
      <c r="Y14" s="483">
        <f t="shared" si="3"/>
        <v>1</v>
      </c>
      <c r="Z14" s="973">
        <v>0.3</v>
      </c>
      <c r="AA14" s="972">
        <f>IF(OR(Y15=0,Z14=0),0,(Y15/Y14*Z14))</f>
        <v>0</v>
      </c>
      <c r="AB14" s="515"/>
      <c r="AC14" s="686"/>
      <c r="AD14" s="686"/>
      <c r="AE14" s="686"/>
      <c r="AF14" s="686"/>
      <c r="AG14" s="686"/>
      <c r="AH14" s="686"/>
      <c r="AI14" s="686"/>
      <c r="AJ14" s="686"/>
      <c r="AK14" s="686"/>
      <c r="AL14" s="686"/>
      <c r="AM14" s="686"/>
      <c r="AN14" s="686"/>
    </row>
    <row r="15" spans="1:40" ht="18" customHeight="1">
      <c r="A15" s="687"/>
      <c r="B15" s="688"/>
      <c r="C15" s="707"/>
      <c r="D15" s="691"/>
      <c r="E15" s="691"/>
      <c r="F15" s="691"/>
      <c r="G15" s="691"/>
      <c r="H15" s="691"/>
      <c r="I15" s="691"/>
      <c r="J15" s="680"/>
      <c r="K15" s="688"/>
      <c r="L15" s="562" t="s">
        <v>377</v>
      </c>
      <c r="M15" s="563"/>
      <c r="N15" s="563"/>
      <c r="O15" s="563"/>
      <c r="P15" s="563"/>
      <c r="Q15" s="563"/>
      <c r="R15" s="563"/>
      <c r="S15" s="563"/>
      <c r="T15" s="563"/>
      <c r="U15" s="563"/>
      <c r="V15" s="563"/>
      <c r="W15" s="563"/>
      <c r="X15" s="563"/>
      <c r="Y15" s="557">
        <f t="shared" si="3"/>
        <v>0</v>
      </c>
      <c r="Z15" s="688"/>
      <c r="AA15" s="688"/>
      <c r="AB15" s="515"/>
      <c r="AC15" s="688"/>
      <c r="AD15" s="688"/>
      <c r="AE15" s="688"/>
      <c r="AF15" s="688"/>
      <c r="AG15" s="688"/>
      <c r="AH15" s="688"/>
      <c r="AI15" s="688"/>
      <c r="AJ15" s="688"/>
      <c r="AK15" s="688"/>
      <c r="AL15" s="688"/>
      <c r="AM15" s="688"/>
      <c r="AN15" s="688"/>
    </row>
    <row r="16" spans="1:40" ht="18" customHeight="1">
      <c r="A16" s="687"/>
      <c r="B16" s="846" t="s">
        <v>645</v>
      </c>
      <c r="C16" s="1042" t="s">
        <v>1014</v>
      </c>
      <c r="D16" s="783"/>
      <c r="E16" s="783"/>
      <c r="F16" s="783"/>
      <c r="G16" s="783"/>
      <c r="H16" s="783"/>
      <c r="I16" s="783"/>
      <c r="J16" s="784"/>
      <c r="K16" s="851" t="s">
        <v>1011</v>
      </c>
      <c r="L16" s="553" t="s">
        <v>44</v>
      </c>
      <c r="M16" s="554"/>
      <c r="N16" s="554">
        <v>0.1</v>
      </c>
      <c r="O16" s="554">
        <v>0.1</v>
      </c>
      <c r="P16" s="554">
        <v>0.1</v>
      </c>
      <c r="Q16" s="554">
        <v>0.1</v>
      </c>
      <c r="R16" s="554">
        <v>0.09</v>
      </c>
      <c r="S16" s="554">
        <v>0.09</v>
      </c>
      <c r="T16" s="554">
        <v>0.09</v>
      </c>
      <c r="U16" s="554">
        <v>0.09</v>
      </c>
      <c r="V16" s="554">
        <v>0.09</v>
      </c>
      <c r="W16" s="554">
        <v>0.09</v>
      </c>
      <c r="X16" s="554">
        <v>0.06</v>
      </c>
      <c r="Y16" s="483">
        <f t="shared" si="3"/>
        <v>0.99999999999999978</v>
      </c>
      <c r="Z16" s="973">
        <v>0.1</v>
      </c>
      <c r="AA16" s="972">
        <f>IF(OR(Y17=0,Z16=0),0,(Y17/Y16*Z16))</f>
        <v>0</v>
      </c>
      <c r="AB16" s="515"/>
      <c r="AC16" s="686"/>
      <c r="AD16" s="686"/>
      <c r="AE16" s="686"/>
      <c r="AF16" s="686"/>
      <c r="AG16" s="686"/>
      <c r="AH16" s="686"/>
      <c r="AI16" s="686"/>
      <c r="AJ16" s="686"/>
      <c r="AK16" s="686"/>
      <c r="AL16" s="686"/>
      <c r="AM16" s="686"/>
      <c r="AN16" s="686"/>
    </row>
    <row r="17" spans="1:40" ht="18" customHeight="1">
      <c r="A17" s="687"/>
      <c r="B17" s="688"/>
      <c r="C17" s="627"/>
      <c r="D17" s="627"/>
      <c r="E17" s="627"/>
      <c r="F17" s="627"/>
      <c r="G17" s="627"/>
      <c r="H17" s="627"/>
      <c r="I17" s="627"/>
      <c r="J17" s="627"/>
      <c r="K17" s="688"/>
      <c r="L17" s="562" t="s">
        <v>377</v>
      </c>
      <c r="M17" s="563"/>
      <c r="N17" s="563"/>
      <c r="O17" s="563"/>
      <c r="P17" s="563"/>
      <c r="Q17" s="563"/>
      <c r="R17" s="563"/>
      <c r="S17" s="563"/>
      <c r="T17" s="563"/>
      <c r="U17" s="563"/>
      <c r="V17" s="563"/>
      <c r="W17" s="563"/>
      <c r="X17" s="563"/>
      <c r="Y17" s="557">
        <f t="shared" si="3"/>
        <v>0</v>
      </c>
      <c r="Z17" s="688"/>
      <c r="AA17" s="688"/>
      <c r="AB17" s="515"/>
      <c r="AC17" s="688"/>
      <c r="AD17" s="688"/>
      <c r="AE17" s="688"/>
      <c r="AF17" s="688"/>
      <c r="AG17" s="688"/>
      <c r="AH17" s="688"/>
      <c r="AI17" s="688"/>
      <c r="AJ17" s="688"/>
      <c r="AK17" s="688"/>
      <c r="AL17" s="688"/>
      <c r="AM17" s="688"/>
      <c r="AN17" s="688"/>
    </row>
    <row r="18" spans="1:40" ht="18" customHeight="1">
      <c r="A18" s="687"/>
      <c r="B18" s="846" t="s">
        <v>645</v>
      </c>
      <c r="C18" s="1040" t="s">
        <v>1015</v>
      </c>
      <c r="D18" s="783"/>
      <c r="E18" s="783"/>
      <c r="F18" s="783"/>
      <c r="G18" s="783"/>
      <c r="H18" s="783"/>
      <c r="I18" s="783"/>
      <c r="J18" s="784"/>
      <c r="K18" s="851" t="s">
        <v>1011</v>
      </c>
      <c r="L18" s="553" t="s">
        <v>44</v>
      </c>
      <c r="M18" s="554">
        <v>0.15</v>
      </c>
      <c r="N18" s="554">
        <v>0.12</v>
      </c>
      <c r="O18" s="554">
        <v>0.05</v>
      </c>
      <c r="P18" s="554">
        <v>0.05</v>
      </c>
      <c r="Q18" s="554">
        <v>0.04</v>
      </c>
      <c r="R18" s="554">
        <v>0.09</v>
      </c>
      <c r="S18" s="554">
        <v>0.05</v>
      </c>
      <c r="T18" s="554">
        <v>0.1</v>
      </c>
      <c r="U18" s="554">
        <v>0.08</v>
      </c>
      <c r="V18" s="554">
        <v>0.15</v>
      </c>
      <c r="W18" s="554">
        <v>7.0000000000000007E-2</v>
      </c>
      <c r="X18" s="554">
        <v>0.05</v>
      </c>
      <c r="Y18" s="483">
        <f t="shared" si="3"/>
        <v>1</v>
      </c>
      <c r="Z18" s="973">
        <v>0.1</v>
      </c>
      <c r="AA18" s="972">
        <f>IF(OR(Y19=0,Z18=0),0,(Y19/Y18*Z18))</f>
        <v>0</v>
      </c>
      <c r="AB18" s="515"/>
      <c r="AC18" s="686"/>
      <c r="AD18" s="686"/>
      <c r="AE18" s="686"/>
      <c r="AF18" s="686"/>
      <c r="AG18" s="686"/>
      <c r="AH18" s="686"/>
      <c r="AI18" s="686"/>
      <c r="AJ18" s="686"/>
      <c r="AK18" s="686"/>
      <c r="AL18" s="686"/>
      <c r="AM18" s="686"/>
      <c r="AN18" s="686"/>
    </row>
    <row r="19" spans="1:40" ht="18" customHeight="1">
      <c r="A19" s="687"/>
      <c r="B19" s="688"/>
      <c r="C19" s="707"/>
      <c r="D19" s="691"/>
      <c r="E19" s="691"/>
      <c r="F19" s="691"/>
      <c r="G19" s="691"/>
      <c r="H19" s="691"/>
      <c r="I19" s="691"/>
      <c r="J19" s="680"/>
      <c r="K19" s="688"/>
      <c r="L19" s="562" t="s">
        <v>377</v>
      </c>
      <c r="M19" s="563"/>
      <c r="N19" s="563"/>
      <c r="O19" s="563"/>
      <c r="P19" s="563"/>
      <c r="Q19" s="563"/>
      <c r="R19" s="563"/>
      <c r="S19" s="563"/>
      <c r="T19" s="563"/>
      <c r="U19" s="563"/>
      <c r="V19" s="563"/>
      <c r="W19" s="563"/>
      <c r="X19" s="563"/>
      <c r="Y19" s="557">
        <f t="shared" si="3"/>
        <v>0</v>
      </c>
      <c r="Z19" s="688"/>
      <c r="AA19" s="688"/>
      <c r="AB19" s="515"/>
      <c r="AC19" s="688"/>
      <c r="AD19" s="688"/>
      <c r="AE19" s="688"/>
      <c r="AF19" s="688"/>
      <c r="AG19" s="688"/>
      <c r="AH19" s="688"/>
      <c r="AI19" s="688"/>
      <c r="AJ19" s="688"/>
      <c r="AK19" s="688"/>
      <c r="AL19" s="688"/>
      <c r="AM19" s="688"/>
      <c r="AN19" s="688"/>
    </row>
    <row r="20" spans="1:40" ht="18" customHeight="1">
      <c r="A20" s="687"/>
      <c r="B20" s="846"/>
      <c r="C20" s="1040"/>
      <c r="D20" s="783"/>
      <c r="E20" s="783"/>
      <c r="F20" s="783"/>
      <c r="G20" s="783"/>
      <c r="H20" s="783"/>
      <c r="I20" s="783"/>
      <c r="J20" s="784"/>
      <c r="K20" s="851"/>
      <c r="L20" s="553" t="s">
        <v>44</v>
      </c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483">
        <f t="shared" si="3"/>
        <v>0</v>
      </c>
      <c r="Z20" s="973"/>
      <c r="AA20" s="972">
        <f>IF(OR(Y21=0,Z20=0),0,(Y21/Y20*Z20))</f>
        <v>0</v>
      </c>
      <c r="AB20" s="515"/>
      <c r="AC20" s="686"/>
      <c r="AD20" s="686"/>
      <c r="AE20" s="686"/>
      <c r="AF20" s="686"/>
      <c r="AG20" s="686"/>
      <c r="AH20" s="686"/>
      <c r="AI20" s="686"/>
      <c r="AJ20" s="686"/>
      <c r="AK20" s="686"/>
      <c r="AL20" s="686"/>
      <c r="AM20" s="686"/>
      <c r="AN20" s="686"/>
    </row>
    <row r="21" spans="1:40" ht="18" customHeight="1">
      <c r="A21" s="687"/>
      <c r="B21" s="688"/>
      <c r="C21" s="707"/>
      <c r="D21" s="691"/>
      <c r="E21" s="691"/>
      <c r="F21" s="691"/>
      <c r="G21" s="691"/>
      <c r="H21" s="691"/>
      <c r="I21" s="691"/>
      <c r="J21" s="680"/>
      <c r="K21" s="688"/>
      <c r="L21" s="562" t="s">
        <v>377</v>
      </c>
      <c r="M21" s="563"/>
      <c r="N21" s="563"/>
      <c r="O21" s="563"/>
      <c r="P21" s="563"/>
      <c r="Q21" s="563"/>
      <c r="R21" s="563"/>
      <c r="S21" s="563"/>
      <c r="T21" s="563"/>
      <c r="U21" s="563"/>
      <c r="V21" s="563"/>
      <c r="W21" s="563"/>
      <c r="X21" s="563"/>
      <c r="Y21" s="557">
        <f t="shared" si="3"/>
        <v>0</v>
      </c>
      <c r="Z21" s="688"/>
      <c r="AA21" s="688"/>
      <c r="AB21" s="572"/>
      <c r="AC21" s="688"/>
      <c r="AD21" s="688"/>
      <c r="AE21" s="688"/>
      <c r="AF21" s="688"/>
      <c r="AG21" s="688"/>
      <c r="AH21" s="688"/>
      <c r="AI21" s="688"/>
      <c r="AJ21" s="688"/>
      <c r="AK21" s="688"/>
      <c r="AL21" s="688"/>
      <c r="AM21" s="688"/>
      <c r="AN21" s="688"/>
    </row>
    <row r="22" spans="1:40" ht="18" customHeight="1">
      <c r="A22" s="687"/>
      <c r="B22" s="628"/>
      <c r="C22" s="1043" t="s">
        <v>383</v>
      </c>
      <c r="D22" s="783"/>
      <c r="E22" s="783"/>
      <c r="F22" s="783"/>
      <c r="G22" s="783"/>
      <c r="H22" s="783"/>
      <c r="I22" s="783"/>
      <c r="J22" s="784"/>
      <c r="K22" s="628"/>
      <c r="L22" s="565" t="s">
        <v>44</v>
      </c>
      <c r="M22" s="566">
        <f t="shared" ref="M22:X22" si="4">+M12*$Z$12+M14*$Z$14+M16*$Z$16+M18*$Z$18+M20*$Z$20</f>
        <v>9.5000000000000001E-2</v>
      </c>
      <c r="N22" s="566">
        <f t="shared" si="4"/>
        <v>0.14200000000000002</v>
      </c>
      <c r="O22" s="566">
        <f t="shared" si="4"/>
        <v>9.5000000000000001E-2</v>
      </c>
      <c r="P22" s="566">
        <f t="shared" si="4"/>
        <v>9.5000000000000001E-2</v>
      </c>
      <c r="Q22" s="566">
        <f t="shared" si="4"/>
        <v>3.0000000000000002E-2</v>
      </c>
      <c r="R22" s="566">
        <f t="shared" si="4"/>
        <v>0.16200000000000001</v>
      </c>
      <c r="S22" s="566">
        <f t="shared" si="4"/>
        <v>0.13400000000000001</v>
      </c>
      <c r="T22" s="566">
        <f t="shared" si="4"/>
        <v>0.05</v>
      </c>
      <c r="U22" s="566">
        <f t="shared" si="4"/>
        <v>5.7000000000000002E-2</v>
      </c>
      <c r="V22" s="629">
        <f t="shared" si="4"/>
        <v>6.4000000000000001E-2</v>
      </c>
      <c r="W22" s="566">
        <f t="shared" si="4"/>
        <v>4.2999999999999997E-2</v>
      </c>
      <c r="X22" s="566">
        <f t="shared" si="4"/>
        <v>3.3000000000000002E-2</v>
      </c>
      <c r="Y22" s="567">
        <f t="shared" si="3"/>
        <v>1.0000000000000002</v>
      </c>
      <c r="Z22" s="974">
        <f>SUM(Z12:Z21)</f>
        <v>1</v>
      </c>
      <c r="AA22" s="975">
        <f>IF(OR(Y23=0,Z22=0),0,(Y23/Y22*Z22))</f>
        <v>0</v>
      </c>
      <c r="AB22" s="515"/>
      <c r="AC22" s="841" t="s">
        <v>384</v>
      </c>
      <c r="AD22" s="783"/>
      <c r="AE22" s="783"/>
      <c r="AF22" s="783"/>
      <c r="AG22" s="783"/>
      <c r="AH22" s="783"/>
      <c r="AI22" s="783"/>
      <c r="AJ22" s="783"/>
      <c r="AK22" s="783"/>
      <c r="AL22" s="783"/>
      <c r="AM22" s="783"/>
      <c r="AN22" s="784"/>
    </row>
    <row r="23" spans="1:40" ht="18" customHeight="1">
      <c r="A23" s="767"/>
      <c r="B23" s="630"/>
      <c r="C23" s="906"/>
      <c r="D23" s="786"/>
      <c r="E23" s="786"/>
      <c r="F23" s="786"/>
      <c r="G23" s="786"/>
      <c r="H23" s="786"/>
      <c r="I23" s="786"/>
      <c r="J23" s="772"/>
      <c r="K23" s="630"/>
      <c r="L23" s="568" t="s">
        <v>377</v>
      </c>
      <c r="M23" s="569">
        <f t="shared" ref="M23:X23" si="5">+M13*$Z$12+M15*$Z$14+M17*$Z$16+M19*$Z$18+M21*$Z$20</f>
        <v>0</v>
      </c>
      <c r="N23" s="569">
        <f t="shared" si="5"/>
        <v>0</v>
      </c>
      <c r="O23" s="569">
        <f t="shared" si="5"/>
        <v>0</v>
      </c>
      <c r="P23" s="569">
        <f t="shared" si="5"/>
        <v>0</v>
      </c>
      <c r="Q23" s="569">
        <f t="shared" si="5"/>
        <v>0</v>
      </c>
      <c r="R23" s="569">
        <f t="shared" si="5"/>
        <v>0</v>
      </c>
      <c r="S23" s="569">
        <f t="shared" si="5"/>
        <v>0</v>
      </c>
      <c r="T23" s="569">
        <f t="shared" si="5"/>
        <v>0</v>
      </c>
      <c r="U23" s="569">
        <f t="shared" si="5"/>
        <v>0</v>
      </c>
      <c r="V23" s="569">
        <f t="shared" si="5"/>
        <v>0</v>
      </c>
      <c r="W23" s="569">
        <f t="shared" si="5"/>
        <v>0</v>
      </c>
      <c r="X23" s="569">
        <f t="shared" si="5"/>
        <v>0</v>
      </c>
      <c r="Y23" s="570">
        <f t="shared" si="3"/>
        <v>0</v>
      </c>
      <c r="Z23" s="767"/>
      <c r="AA23" s="767"/>
      <c r="AB23" s="515"/>
      <c r="AC23" s="842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72"/>
    </row>
    <row r="24" spans="1:40" ht="43.5" customHeight="1">
      <c r="A24" s="522" t="s">
        <v>10</v>
      </c>
      <c r="B24" s="316" t="s">
        <v>11</v>
      </c>
      <c r="C24" s="316" t="s">
        <v>12</v>
      </c>
      <c r="D24" s="316" t="s">
        <v>13</v>
      </c>
      <c r="E24" s="316" t="s">
        <v>14</v>
      </c>
      <c r="F24" s="316" t="s">
        <v>15</v>
      </c>
      <c r="G24" s="316" t="s">
        <v>16</v>
      </c>
      <c r="H24" s="552" t="s">
        <v>17</v>
      </c>
      <c r="I24" s="552" t="s">
        <v>18</v>
      </c>
      <c r="J24" s="316" t="s">
        <v>19</v>
      </c>
      <c r="K24" s="316" t="s">
        <v>20</v>
      </c>
      <c r="L24" s="552" t="s">
        <v>48</v>
      </c>
      <c r="M24" s="552" t="s">
        <v>49</v>
      </c>
      <c r="N24" s="552" t="s">
        <v>50</v>
      </c>
      <c r="O24" s="552" t="s">
        <v>51</v>
      </c>
      <c r="P24" s="552" t="s">
        <v>52</v>
      </c>
      <c r="Q24" s="552" t="s">
        <v>53</v>
      </c>
      <c r="R24" s="552" t="s">
        <v>54</v>
      </c>
      <c r="S24" s="552" t="s">
        <v>55</v>
      </c>
      <c r="T24" s="552" t="s">
        <v>56</v>
      </c>
      <c r="U24" s="552" t="s">
        <v>57</v>
      </c>
      <c r="V24" s="552" t="s">
        <v>58</v>
      </c>
      <c r="W24" s="552" t="s">
        <v>59</v>
      </c>
      <c r="X24" s="552" t="s">
        <v>60</v>
      </c>
      <c r="Y24" s="552" t="s">
        <v>61</v>
      </c>
      <c r="Z24" s="317" t="s">
        <v>365</v>
      </c>
      <c r="AA24" s="316" t="s">
        <v>366</v>
      </c>
      <c r="AB24" s="515"/>
      <c r="AC24" s="318" t="s">
        <v>65</v>
      </c>
      <c r="AD24" s="318" t="s">
        <v>66</v>
      </c>
      <c r="AE24" s="318" t="s">
        <v>67</v>
      </c>
      <c r="AF24" s="318" t="s">
        <v>68</v>
      </c>
      <c r="AG24" s="318" t="s">
        <v>69</v>
      </c>
      <c r="AH24" s="318" t="s">
        <v>70</v>
      </c>
      <c r="AI24" s="318" t="s">
        <v>71</v>
      </c>
      <c r="AJ24" s="318" t="s">
        <v>72</v>
      </c>
      <c r="AK24" s="318" t="s">
        <v>73</v>
      </c>
      <c r="AL24" s="318" t="s">
        <v>74</v>
      </c>
      <c r="AM24" s="318" t="s">
        <v>75</v>
      </c>
      <c r="AN24" s="318" t="s">
        <v>367</v>
      </c>
    </row>
    <row r="25" spans="1:40" ht="28.5" customHeight="1">
      <c r="A25" s="856" t="s">
        <v>408</v>
      </c>
      <c r="B25" s="846" t="s">
        <v>1008</v>
      </c>
      <c r="C25" s="1038" t="s">
        <v>800</v>
      </c>
      <c r="D25" s="1038" t="s">
        <v>623</v>
      </c>
      <c r="E25" s="1038" t="s">
        <v>1009</v>
      </c>
      <c r="F25" s="1038" t="s">
        <v>411</v>
      </c>
      <c r="G25" s="851" t="s">
        <v>198</v>
      </c>
      <c r="H25" s="846">
        <v>1</v>
      </c>
      <c r="I25" s="1038" t="s">
        <v>1016</v>
      </c>
      <c r="J25" s="851" t="s">
        <v>375</v>
      </c>
      <c r="K25" s="851" t="s">
        <v>1011</v>
      </c>
      <c r="L25" s="553" t="s">
        <v>44</v>
      </c>
      <c r="M25" s="554">
        <f t="shared" ref="M25:X25" si="6">+M38</f>
        <v>1.6E-2</v>
      </c>
      <c r="N25" s="554">
        <f t="shared" si="6"/>
        <v>5.1999999999999998E-2</v>
      </c>
      <c r="O25" s="554">
        <f t="shared" si="6"/>
        <v>5.1999999999999998E-2</v>
      </c>
      <c r="P25" s="554">
        <f t="shared" si="6"/>
        <v>8.6000000000000007E-2</v>
      </c>
      <c r="Q25" s="554">
        <f t="shared" si="6"/>
        <v>0.122</v>
      </c>
      <c r="R25" s="554">
        <f t="shared" si="6"/>
        <v>0.122</v>
      </c>
      <c r="S25" s="554">
        <f t="shared" si="6"/>
        <v>0.122</v>
      </c>
      <c r="T25" s="554">
        <f t="shared" si="6"/>
        <v>0.122</v>
      </c>
      <c r="U25" s="554">
        <f t="shared" si="6"/>
        <v>0.122</v>
      </c>
      <c r="V25" s="554">
        <f t="shared" si="6"/>
        <v>7.2000000000000008E-2</v>
      </c>
      <c r="W25" s="554">
        <f t="shared" si="6"/>
        <v>5.6000000000000001E-2</v>
      </c>
      <c r="X25" s="554">
        <f t="shared" si="6"/>
        <v>5.6000000000000001E-2</v>
      </c>
      <c r="Y25" s="483">
        <f t="shared" ref="Y25:Y26" si="7">SUM(M25:X25)</f>
        <v>1.0000000000000002</v>
      </c>
      <c r="Z25" s="973">
        <v>0.15</v>
      </c>
      <c r="AA25" s="983">
        <f>IF(OR(Y26=0,Z25=0),0,(Y26/Y25*Z25))</f>
        <v>0</v>
      </c>
      <c r="AB25" s="515"/>
      <c r="AC25" s="686"/>
      <c r="AD25" s="686"/>
      <c r="AE25" s="686"/>
      <c r="AF25" s="686"/>
      <c r="AG25" s="686"/>
      <c r="AH25" s="686"/>
      <c r="AI25" s="686"/>
      <c r="AJ25" s="686"/>
      <c r="AK25" s="686"/>
      <c r="AL25" s="686"/>
      <c r="AM25" s="686"/>
      <c r="AN25" s="686"/>
    </row>
    <row r="26" spans="1:40" ht="29.25" customHeight="1">
      <c r="A26" s="687"/>
      <c r="B26" s="688"/>
      <c r="C26" s="688"/>
      <c r="D26" s="688"/>
      <c r="E26" s="688"/>
      <c r="F26" s="688"/>
      <c r="G26" s="688"/>
      <c r="H26" s="688"/>
      <c r="I26" s="688"/>
      <c r="J26" s="688"/>
      <c r="K26" s="688"/>
      <c r="L26" s="555" t="s">
        <v>377</v>
      </c>
      <c r="M26" s="556">
        <f t="shared" ref="M26:X26" si="8">+M39</f>
        <v>0</v>
      </c>
      <c r="N26" s="556">
        <f t="shared" si="8"/>
        <v>0</v>
      </c>
      <c r="O26" s="556">
        <f t="shared" si="8"/>
        <v>0</v>
      </c>
      <c r="P26" s="556">
        <f t="shared" si="8"/>
        <v>0</v>
      </c>
      <c r="Q26" s="556">
        <f t="shared" si="8"/>
        <v>0</v>
      </c>
      <c r="R26" s="556">
        <f t="shared" si="8"/>
        <v>0</v>
      </c>
      <c r="S26" s="556">
        <f t="shared" si="8"/>
        <v>0</v>
      </c>
      <c r="T26" s="556">
        <f t="shared" si="8"/>
        <v>0</v>
      </c>
      <c r="U26" s="556">
        <f t="shared" si="8"/>
        <v>0</v>
      </c>
      <c r="V26" s="556">
        <f t="shared" si="8"/>
        <v>0</v>
      </c>
      <c r="W26" s="556">
        <f t="shared" si="8"/>
        <v>0</v>
      </c>
      <c r="X26" s="556">
        <f t="shared" si="8"/>
        <v>0</v>
      </c>
      <c r="Y26" s="557">
        <f t="shared" si="7"/>
        <v>0</v>
      </c>
      <c r="Z26" s="688"/>
      <c r="AA26" s="688"/>
      <c r="AB26" s="515"/>
      <c r="AC26" s="688"/>
      <c r="AD26" s="688"/>
      <c r="AE26" s="688"/>
      <c r="AF26" s="688"/>
      <c r="AG26" s="688"/>
      <c r="AH26" s="688"/>
      <c r="AI26" s="688"/>
      <c r="AJ26" s="688"/>
      <c r="AK26" s="688"/>
      <c r="AL26" s="688"/>
      <c r="AM26" s="688"/>
      <c r="AN26" s="688"/>
    </row>
    <row r="27" spans="1:40" ht="18" customHeight="1">
      <c r="A27" s="687"/>
      <c r="B27" s="558"/>
      <c r="C27" s="976" t="s">
        <v>378</v>
      </c>
      <c r="D27" s="748"/>
      <c r="E27" s="748"/>
      <c r="F27" s="748"/>
      <c r="G27" s="748"/>
      <c r="H27" s="748"/>
      <c r="I27" s="748"/>
      <c r="J27" s="958"/>
      <c r="K27" s="548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60" t="s">
        <v>379</v>
      </c>
      <c r="AA27" s="561"/>
      <c r="AB27" s="515"/>
      <c r="AC27" s="877"/>
      <c r="AD27" s="748"/>
      <c r="AE27" s="748"/>
      <c r="AF27" s="748"/>
      <c r="AG27" s="748"/>
      <c r="AH27" s="748"/>
      <c r="AI27" s="748"/>
      <c r="AJ27" s="748"/>
      <c r="AK27" s="748"/>
      <c r="AL27" s="748"/>
      <c r="AM27" s="748"/>
      <c r="AN27" s="749"/>
    </row>
    <row r="28" spans="1:40" ht="18" customHeight="1">
      <c r="A28" s="687"/>
      <c r="B28" s="846" t="s">
        <v>692</v>
      </c>
      <c r="C28" s="1040" t="s">
        <v>1017</v>
      </c>
      <c r="D28" s="783"/>
      <c r="E28" s="783"/>
      <c r="F28" s="783"/>
      <c r="G28" s="783"/>
      <c r="H28" s="783"/>
      <c r="I28" s="783"/>
      <c r="J28" s="784"/>
      <c r="K28" s="851" t="s">
        <v>1018</v>
      </c>
      <c r="L28" s="553" t="s">
        <v>44</v>
      </c>
      <c r="M28" s="554"/>
      <c r="N28" s="554">
        <v>0.09</v>
      </c>
      <c r="O28" s="554">
        <v>0.09</v>
      </c>
      <c r="P28" s="554">
        <v>0.1</v>
      </c>
      <c r="Q28" s="554">
        <v>0.09</v>
      </c>
      <c r="R28" s="554">
        <v>0.09</v>
      </c>
      <c r="S28" s="554">
        <v>0.09</v>
      </c>
      <c r="T28" s="554">
        <v>0.09</v>
      </c>
      <c r="U28" s="554">
        <v>0.09</v>
      </c>
      <c r="V28" s="554">
        <v>0.09</v>
      </c>
      <c r="W28" s="554">
        <v>0.09</v>
      </c>
      <c r="X28" s="554">
        <v>0.09</v>
      </c>
      <c r="Y28" s="483">
        <f t="shared" ref="Y28:Y39" si="9">SUM(M28:X28)</f>
        <v>0.99999999999999978</v>
      </c>
      <c r="Z28" s="973">
        <v>0.2</v>
      </c>
      <c r="AA28" s="972">
        <f>IF(OR(Y29=0,Z28=0),0,(Y29/Y28*Z28))</f>
        <v>0</v>
      </c>
      <c r="AB28" s="515"/>
      <c r="AC28" s="686"/>
      <c r="AD28" s="686"/>
      <c r="AE28" s="686"/>
      <c r="AF28" s="686"/>
      <c r="AG28" s="686"/>
      <c r="AH28" s="686"/>
      <c r="AI28" s="686"/>
      <c r="AJ28" s="686"/>
      <c r="AK28" s="686"/>
      <c r="AL28" s="686"/>
      <c r="AM28" s="686"/>
      <c r="AN28" s="686"/>
    </row>
    <row r="29" spans="1:40" ht="25.5" customHeight="1">
      <c r="A29" s="687"/>
      <c r="B29" s="688"/>
      <c r="C29" s="707"/>
      <c r="D29" s="691"/>
      <c r="E29" s="691"/>
      <c r="F29" s="691"/>
      <c r="G29" s="691"/>
      <c r="H29" s="691"/>
      <c r="I29" s="691"/>
      <c r="J29" s="680"/>
      <c r="K29" s="688"/>
      <c r="L29" s="562" t="s">
        <v>377</v>
      </c>
      <c r="M29" s="563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63"/>
      <c r="Y29" s="557">
        <f t="shared" si="9"/>
        <v>0</v>
      </c>
      <c r="Z29" s="688"/>
      <c r="AA29" s="688"/>
      <c r="AB29" s="515"/>
      <c r="AC29" s="688"/>
      <c r="AD29" s="688"/>
      <c r="AE29" s="688"/>
      <c r="AF29" s="688"/>
      <c r="AG29" s="688"/>
      <c r="AH29" s="688"/>
      <c r="AI29" s="688"/>
      <c r="AJ29" s="688"/>
      <c r="AK29" s="688"/>
      <c r="AL29" s="688"/>
      <c r="AM29" s="688"/>
      <c r="AN29" s="688"/>
    </row>
    <row r="30" spans="1:40" ht="18" customHeight="1">
      <c r="A30" s="687"/>
      <c r="B30" s="846" t="s">
        <v>1008</v>
      </c>
      <c r="C30" s="977" t="s">
        <v>1019</v>
      </c>
      <c r="D30" s="783"/>
      <c r="E30" s="783"/>
      <c r="F30" s="783"/>
      <c r="G30" s="783"/>
      <c r="H30" s="783"/>
      <c r="I30" s="783"/>
      <c r="J30" s="784"/>
      <c r="K30" s="851" t="s">
        <v>1018</v>
      </c>
      <c r="L30" s="553" t="s">
        <v>44</v>
      </c>
      <c r="M30" s="554"/>
      <c r="N30" s="554">
        <v>0.09</v>
      </c>
      <c r="O30" s="554">
        <v>0.09</v>
      </c>
      <c r="P30" s="554">
        <v>0.1</v>
      </c>
      <c r="Q30" s="554">
        <v>0.09</v>
      </c>
      <c r="R30" s="554">
        <v>0.09</v>
      </c>
      <c r="S30" s="554">
        <v>0.09</v>
      </c>
      <c r="T30" s="554">
        <v>0.09</v>
      </c>
      <c r="U30" s="554">
        <v>0.09</v>
      </c>
      <c r="V30" s="554">
        <v>0.09</v>
      </c>
      <c r="W30" s="554">
        <v>0.09</v>
      </c>
      <c r="X30" s="554">
        <v>0.09</v>
      </c>
      <c r="Y30" s="483">
        <f t="shared" si="9"/>
        <v>0.99999999999999978</v>
      </c>
      <c r="Z30" s="973">
        <v>0.2</v>
      </c>
      <c r="AA30" s="972">
        <f>IF(OR(Y31=0,Z30=0),0,(Y31/Y30*Z30))</f>
        <v>0</v>
      </c>
      <c r="AB30" s="515"/>
      <c r="AC30" s="686"/>
      <c r="AD30" s="686"/>
      <c r="AE30" s="686"/>
      <c r="AF30" s="686"/>
      <c r="AG30" s="686"/>
      <c r="AH30" s="686"/>
      <c r="AI30" s="686"/>
      <c r="AJ30" s="686"/>
      <c r="AK30" s="686"/>
      <c r="AL30" s="686"/>
      <c r="AM30" s="686"/>
      <c r="AN30" s="686"/>
    </row>
    <row r="31" spans="1:40" ht="18" customHeight="1">
      <c r="A31" s="687"/>
      <c r="B31" s="688"/>
      <c r="C31" s="707"/>
      <c r="D31" s="691"/>
      <c r="E31" s="691"/>
      <c r="F31" s="691"/>
      <c r="G31" s="691"/>
      <c r="H31" s="691"/>
      <c r="I31" s="691"/>
      <c r="J31" s="680"/>
      <c r="K31" s="688"/>
      <c r="L31" s="562" t="s">
        <v>377</v>
      </c>
      <c r="M31" s="563"/>
      <c r="N31" s="554"/>
      <c r="O31" s="554"/>
      <c r="P31" s="554"/>
      <c r="Q31" s="554"/>
      <c r="R31" s="554"/>
      <c r="S31" s="554"/>
      <c r="T31" s="554"/>
      <c r="U31" s="554"/>
      <c r="V31" s="554"/>
      <c r="W31" s="554"/>
      <c r="X31" s="563"/>
      <c r="Y31" s="557">
        <f t="shared" si="9"/>
        <v>0</v>
      </c>
      <c r="Z31" s="688"/>
      <c r="AA31" s="688"/>
      <c r="AB31" s="515"/>
      <c r="AC31" s="688"/>
      <c r="AD31" s="688"/>
      <c r="AE31" s="688"/>
      <c r="AF31" s="688"/>
      <c r="AG31" s="688"/>
      <c r="AH31" s="688"/>
      <c r="AI31" s="688"/>
      <c r="AJ31" s="688"/>
      <c r="AK31" s="688"/>
      <c r="AL31" s="688"/>
      <c r="AM31" s="688"/>
      <c r="AN31" s="688"/>
    </row>
    <row r="32" spans="1:40" ht="18" customHeight="1">
      <c r="A32" s="687"/>
      <c r="B32" s="846" t="s">
        <v>1008</v>
      </c>
      <c r="C32" s="1040" t="s">
        <v>1020</v>
      </c>
      <c r="D32" s="783"/>
      <c r="E32" s="783"/>
      <c r="F32" s="783"/>
      <c r="G32" s="783"/>
      <c r="H32" s="783"/>
      <c r="I32" s="783"/>
      <c r="J32" s="784"/>
      <c r="K32" s="851" t="s">
        <v>1018</v>
      </c>
      <c r="L32" s="553" t="s">
        <v>44</v>
      </c>
      <c r="M32" s="554">
        <v>0.08</v>
      </c>
      <c r="N32" s="554">
        <v>0.08</v>
      </c>
      <c r="O32" s="554">
        <v>0.08</v>
      </c>
      <c r="P32" s="554">
        <v>0.08</v>
      </c>
      <c r="Q32" s="554">
        <v>0.08</v>
      </c>
      <c r="R32" s="554">
        <v>0.08</v>
      </c>
      <c r="S32" s="554">
        <v>0.08</v>
      </c>
      <c r="T32" s="554">
        <v>0.08</v>
      </c>
      <c r="U32" s="554">
        <v>0.08</v>
      </c>
      <c r="V32" s="554">
        <v>0.08</v>
      </c>
      <c r="W32" s="554">
        <v>0.1</v>
      </c>
      <c r="X32" s="554">
        <v>0.1</v>
      </c>
      <c r="Y32" s="483">
        <f t="shared" si="9"/>
        <v>0.99999999999999989</v>
      </c>
      <c r="Z32" s="973">
        <v>0.2</v>
      </c>
      <c r="AA32" s="972">
        <f>IF(OR(Y33=0,Z32=0),0,(Y33/Y32*Z32))</f>
        <v>0</v>
      </c>
      <c r="AB32" s="515"/>
      <c r="AC32" s="686"/>
      <c r="AD32" s="686"/>
      <c r="AE32" s="686"/>
      <c r="AF32" s="686"/>
      <c r="AG32" s="686"/>
      <c r="AH32" s="686"/>
      <c r="AI32" s="686"/>
      <c r="AJ32" s="686"/>
      <c r="AK32" s="686"/>
      <c r="AL32" s="686"/>
      <c r="AM32" s="686"/>
      <c r="AN32" s="686"/>
    </row>
    <row r="33" spans="1:40" ht="18" customHeight="1">
      <c r="A33" s="687"/>
      <c r="B33" s="688"/>
      <c r="C33" s="707"/>
      <c r="D33" s="691"/>
      <c r="E33" s="691"/>
      <c r="F33" s="691"/>
      <c r="G33" s="691"/>
      <c r="H33" s="691"/>
      <c r="I33" s="691"/>
      <c r="J33" s="680"/>
      <c r="K33" s="688"/>
      <c r="L33" s="562" t="s">
        <v>377</v>
      </c>
      <c r="M33" s="563"/>
      <c r="N33" s="563"/>
      <c r="O33" s="563"/>
      <c r="P33" s="563"/>
      <c r="Q33" s="563"/>
      <c r="R33" s="563"/>
      <c r="S33" s="563"/>
      <c r="T33" s="563"/>
      <c r="U33" s="563"/>
      <c r="V33" s="563"/>
      <c r="W33" s="563"/>
      <c r="X33" s="563"/>
      <c r="Y33" s="557">
        <f t="shared" si="9"/>
        <v>0</v>
      </c>
      <c r="Z33" s="688"/>
      <c r="AA33" s="688"/>
      <c r="AB33" s="515"/>
      <c r="AC33" s="688"/>
      <c r="AD33" s="688"/>
      <c r="AE33" s="688"/>
      <c r="AF33" s="688"/>
      <c r="AG33" s="688"/>
      <c r="AH33" s="688"/>
      <c r="AI33" s="688"/>
      <c r="AJ33" s="688"/>
      <c r="AK33" s="688"/>
      <c r="AL33" s="688"/>
      <c r="AM33" s="688"/>
      <c r="AN33" s="688"/>
    </row>
    <row r="34" spans="1:40" ht="18" customHeight="1">
      <c r="A34" s="687"/>
      <c r="B34" s="846" t="s">
        <v>1008</v>
      </c>
      <c r="C34" s="977" t="s">
        <v>1021</v>
      </c>
      <c r="D34" s="783"/>
      <c r="E34" s="783"/>
      <c r="F34" s="783"/>
      <c r="G34" s="783"/>
      <c r="H34" s="783"/>
      <c r="I34" s="783"/>
      <c r="J34" s="784"/>
      <c r="K34" s="851" t="s">
        <v>1018</v>
      </c>
      <c r="L34" s="553" t="s">
        <v>44</v>
      </c>
      <c r="M34" s="554"/>
      <c r="N34" s="554"/>
      <c r="O34" s="554"/>
      <c r="P34" s="554"/>
      <c r="Q34" s="554">
        <v>0.2</v>
      </c>
      <c r="R34" s="554">
        <v>0.2</v>
      </c>
      <c r="S34" s="554">
        <v>0.2</v>
      </c>
      <c r="T34" s="554">
        <v>0.2</v>
      </c>
      <c r="U34" s="554">
        <v>0.2</v>
      </c>
      <c r="V34" s="554"/>
      <c r="W34" s="554"/>
      <c r="X34" s="554"/>
      <c r="Y34" s="483">
        <f t="shared" si="9"/>
        <v>1</v>
      </c>
      <c r="Z34" s="973">
        <v>0.2</v>
      </c>
      <c r="AA34" s="972">
        <f>IF(OR(Y35=0,Z34=0),0,(Y35/Y34*Z34))</f>
        <v>0</v>
      </c>
      <c r="AB34" s="515"/>
      <c r="AC34" s="686"/>
      <c r="AD34" s="686"/>
      <c r="AE34" s="686"/>
      <c r="AF34" s="686"/>
      <c r="AG34" s="686"/>
      <c r="AH34" s="686"/>
      <c r="AI34" s="686"/>
      <c r="AJ34" s="686"/>
      <c r="AK34" s="686"/>
      <c r="AL34" s="686"/>
      <c r="AM34" s="686"/>
      <c r="AN34" s="686"/>
    </row>
    <row r="35" spans="1:40" ht="18" customHeight="1">
      <c r="A35" s="687"/>
      <c r="B35" s="688"/>
      <c r="C35" s="707"/>
      <c r="D35" s="691"/>
      <c r="E35" s="691"/>
      <c r="F35" s="691"/>
      <c r="G35" s="691"/>
      <c r="H35" s="691"/>
      <c r="I35" s="691"/>
      <c r="J35" s="680"/>
      <c r="K35" s="688"/>
      <c r="L35" s="562" t="s">
        <v>377</v>
      </c>
      <c r="M35" s="563"/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57">
        <f t="shared" si="9"/>
        <v>0</v>
      </c>
      <c r="Z35" s="688"/>
      <c r="AA35" s="688"/>
      <c r="AB35" s="515"/>
      <c r="AC35" s="688"/>
      <c r="AD35" s="688"/>
      <c r="AE35" s="688"/>
      <c r="AF35" s="688"/>
      <c r="AG35" s="688"/>
      <c r="AH35" s="688"/>
      <c r="AI35" s="688"/>
      <c r="AJ35" s="688"/>
      <c r="AK35" s="688"/>
      <c r="AL35" s="688"/>
      <c r="AM35" s="688"/>
      <c r="AN35" s="688"/>
    </row>
    <row r="36" spans="1:40" ht="18" customHeight="1">
      <c r="A36" s="687"/>
      <c r="B36" s="846" t="s">
        <v>932</v>
      </c>
      <c r="C36" s="1040" t="s">
        <v>1022</v>
      </c>
      <c r="D36" s="783"/>
      <c r="E36" s="783"/>
      <c r="F36" s="783"/>
      <c r="G36" s="783"/>
      <c r="H36" s="783"/>
      <c r="I36" s="783"/>
      <c r="J36" s="784"/>
      <c r="K36" s="851" t="s">
        <v>1018</v>
      </c>
      <c r="L36" s="553" t="s">
        <v>44</v>
      </c>
      <c r="M36" s="554"/>
      <c r="N36" s="554"/>
      <c r="O36" s="554"/>
      <c r="P36" s="554">
        <v>0.15</v>
      </c>
      <c r="Q36" s="554">
        <v>0.15</v>
      </c>
      <c r="R36" s="554">
        <v>0.15</v>
      </c>
      <c r="S36" s="554">
        <v>0.15</v>
      </c>
      <c r="T36" s="554">
        <v>0.15</v>
      </c>
      <c r="U36" s="554">
        <v>0.15</v>
      </c>
      <c r="V36" s="554">
        <v>0.1</v>
      </c>
      <c r="W36" s="554"/>
      <c r="X36" s="554"/>
      <c r="Y36" s="483">
        <f t="shared" si="9"/>
        <v>1</v>
      </c>
      <c r="Z36" s="973">
        <v>0.2</v>
      </c>
      <c r="AA36" s="972">
        <f>IF(OR(Y37=0,Z36=0),0,(Y37/Y36*Z36))</f>
        <v>0</v>
      </c>
      <c r="AB36" s="515"/>
      <c r="AC36" s="686"/>
      <c r="AD36" s="686"/>
      <c r="AE36" s="686"/>
      <c r="AF36" s="686"/>
      <c r="AG36" s="686"/>
      <c r="AH36" s="686"/>
      <c r="AI36" s="686"/>
      <c r="AJ36" s="686"/>
      <c r="AK36" s="686"/>
      <c r="AL36" s="686"/>
      <c r="AM36" s="686"/>
      <c r="AN36" s="686"/>
    </row>
    <row r="37" spans="1:40" ht="18" customHeight="1">
      <c r="A37" s="687"/>
      <c r="B37" s="688"/>
      <c r="C37" s="707"/>
      <c r="D37" s="691"/>
      <c r="E37" s="691"/>
      <c r="F37" s="691"/>
      <c r="G37" s="691"/>
      <c r="H37" s="691"/>
      <c r="I37" s="691"/>
      <c r="J37" s="680"/>
      <c r="K37" s="688"/>
      <c r="L37" s="562" t="s">
        <v>377</v>
      </c>
      <c r="M37" s="563"/>
      <c r="N37" s="563"/>
      <c r="O37" s="563"/>
      <c r="P37" s="563"/>
      <c r="Q37" s="563"/>
      <c r="R37" s="563"/>
      <c r="S37" s="563"/>
      <c r="T37" s="563"/>
      <c r="U37" s="563"/>
      <c r="V37" s="563"/>
      <c r="W37" s="563"/>
      <c r="X37" s="563"/>
      <c r="Y37" s="557">
        <f t="shared" si="9"/>
        <v>0</v>
      </c>
      <c r="Z37" s="688"/>
      <c r="AA37" s="688"/>
      <c r="AB37" s="572"/>
      <c r="AC37" s="688"/>
      <c r="AD37" s="688"/>
      <c r="AE37" s="688"/>
      <c r="AF37" s="688"/>
      <c r="AG37" s="688"/>
      <c r="AH37" s="688"/>
      <c r="AI37" s="688"/>
      <c r="AJ37" s="688"/>
      <c r="AK37" s="688"/>
      <c r="AL37" s="688"/>
      <c r="AM37" s="688"/>
      <c r="AN37" s="688"/>
    </row>
    <row r="38" spans="1:40" ht="18" customHeight="1">
      <c r="A38" s="687"/>
      <c r="B38" s="628"/>
      <c r="C38" s="1043" t="s">
        <v>383</v>
      </c>
      <c r="D38" s="783"/>
      <c r="E38" s="783"/>
      <c r="F38" s="783"/>
      <c r="G38" s="783"/>
      <c r="H38" s="783"/>
      <c r="I38" s="783"/>
      <c r="J38" s="784"/>
      <c r="K38" s="628"/>
      <c r="L38" s="565" t="s">
        <v>44</v>
      </c>
      <c r="M38" s="566">
        <f t="shared" ref="M38:X38" si="10">+M28*$Z$28+M30*$Z$30+M32*$Z$32+M34*$Z$34+M36*$Z$36</f>
        <v>1.6E-2</v>
      </c>
      <c r="N38" s="566">
        <f t="shared" si="10"/>
        <v>5.1999999999999998E-2</v>
      </c>
      <c r="O38" s="566">
        <f t="shared" si="10"/>
        <v>5.1999999999999998E-2</v>
      </c>
      <c r="P38" s="566">
        <f t="shared" si="10"/>
        <v>8.6000000000000007E-2</v>
      </c>
      <c r="Q38" s="566">
        <f t="shared" si="10"/>
        <v>0.122</v>
      </c>
      <c r="R38" s="566">
        <f t="shared" si="10"/>
        <v>0.122</v>
      </c>
      <c r="S38" s="566">
        <f t="shared" si="10"/>
        <v>0.122</v>
      </c>
      <c r="T38" s="566">
        <f t="shared" si="10"/>
        <v>0.122</v>
      </c>
      <c r="U38" s="566">
        <f t="shared" si="10"/>
        <v>0.122</v>
      </c>
      <c r="V38" s="566">
        <f t="shared" si="10"/>
        <v>7.2000000000000008E-2</v>
      </c>
      <c r="W38" s="566">
        <f t="shared" si="10"/>
        <v>5.6000000000000001E-2</v>
      </c>
      <c r="X38" s="566">
        <f t="shared" si="10"/>
        <v>5.6000000000000001E-2</v>
      </c>
      <c r="Y38" s="483">
        <f t="shared" si="9"/>
        <v>1.0000000000000002</v>
      </c>
      <c r="Z38" s="974">
        <f>SUM(Z28:Z37)</f>
        <v>1</v>
      </c>
      <c r="AA38" s="975">
        <f>IF(OR(Y39=0,Z38=0),0,(Y39/Y38*Z38))</f>
        <v>0</v>
      </c>
      <c r="AB38" s="515"/>
      <c r="AC38" s="841" t="s">
        <v>384</v>
      </c>
      <c r="AD38" s="783"/>
      <c r="AE38" s="783"/>
      <c r="AF38" s="783"/>
      <c r="AG38" s="783"/>
      <c r="AH38" s="783"/>
      <c r="AI38" s="783"/>
      <c r="AJ38" s="783"/>
      <c r="AK38" s="783"/>
      <c r="AL38" s="783"/>
      <c r="AM38" s="783"/>
      <c r="AN38" s="784"/>
    </row>
    <row r="39" spans="1:40" ht="18" customHeight="1">
      <c r="A39" s="767"/>
      <c r="B39" s="630"/>
      <c r="C39" s="906"/>
      <c r="D39" s="786"/>
      <c r="E39" s="786"/>
      <c r="F39" s="786"/>
      <c r="G39" s="786"/>
      <c r="H39" s="786"/>
      <c r="I39" s="786"/>
      <c r="J39" s="772"/>
      <c r="K39" s="630"/>
      <c r="L39" s="568" t="s">
        <v>377</v>
      </c>
      <c r="M39" s="569">
        <f t="shared" ref="M39:X39" si="11">+M29*$Z$28+M31*$Z$30+M33*$Z$32+M35*$Z$34+M37*$Z$36</f>
        <v>0</v>
      </c>
      <c r="N39" s="569">
        <f t="shared" si="11"/>
        <v>0</v>
      </c>
      <c r="O39" s="569">
        <f t="shared" si="11"/>
        <v>0</v>
      </c>
      <c r="P39" s="569">
        <f t="shared" si="11"/>
        <v>0</v>
      </c>
      <c r="Q39" s="569">
        <f t="shared" si="11"/>
        <v>0</v>
      </c>
      <c r="R39" s="569">
        <f t="shared" si="11"/>
        <v>0</v>
      </c>
      <c r="S39" s="569">
        <f t="shared" si="11"/>
        <v>0</v>
      </c>
      <c r="T39" s="569">
        <f t="shared" si="11"/>
        <v>0</v>
      </c>
      <c r="U39" s="569">
        <f t="shared" si="11"/>
        <v>0</v>
      </c>
      <c r="V39" s="569">
        <f t="shared" si="11"/>
        <v>0</v>
      </c>
      <c r="W39" s="569">
        <f t="shared" si="11"/>
        <v>0</v>
      </c>
      <c r="X39" s="569">
        <f t="shared" si="11"/>
        <v>0</v>
      </c>
      <c r="Y39" s="570">
        <f t="shared" si="9"/>
        <v>0</v>
      </c>
      <c r="Z39" s="767"/>
      <c r="AA39" s="767"/>
      <c r="AB39" s="515"/>
      <c r="AC39" s="842"/>
      <c r="AD39" s="786"/>
      <c r="AE39" s="786"/>
      <c r="AF39" s="786"/>
      <c r="AG39" s="786"/>
      <c r="AH39" s="786"/>
      <c r="AI39" s="786"/>
      <c r="AJ39" s="786"/>
      <c r="AK39" s="786"/>
      <c r="AL39" s="786"/>
      <c r="AM39" s="786"/>
      <c r="AN39" s="772"/>
    </row>
    <row r="40" spans="1:40" ht="43.5" customHeight="1">
      <c r="A40" s="522" t="s">
        <v>10</v>
      </c>
      <c r="B40" s="316" t="s">
        <v>11</v>
      </c>
      <c r="C40" s="316" t="s">
        <v>12</v>
      </c>
      <c r="D40" s="316" t="s">
        <v>13</v>
      </c>
      <c r="E40" s="316" t="s">
        <v>14</v>
      </c>
      <c r="F40" s="316" t="s">
        <v>15</v>
      </c>
      <c r="G40" s="316" t="s">
        <v>16</v>
      </c>
      <c r="H40" s="552" t="s">
        <v>17</v>
      </c>
      <c r="I40" s="552" t="s">
        <v>18</v>
      </c>
      <c r="J40" s="316" t="s">
        <v>19</v>
      </c>
      <c r="K40" s="316" t="s">
        <v>20</v>
      </c>
      <c r="L40" s="552" t="s">
        <v>48</v>
      </c>
      <c r="M40" s="552" t="s">
        <v>49</v>
      </c>
      <c r="N40" s="552" t="s">
        <v>50</v>
      </c>
      <c r="O40" s="552" t="s">
        <v>51</v>
      </c>
      <c r="P40" s="552" t="s">
        <v>52</v>
      </c>
      <c r="Q40" s="552" t="s">
        <v>53</v>
      </c>
      <c r="R40" s="552" t="s">
        <v>54</v>
      </c>
      <c r="S40" s="552" t="s">
        <v>55</v>
      </c>
      <c r="T40" s="552" t="s">
        <v>56</v>
      </c>
      <c r="U40" s="552" t="s">
        <v>57</v>
      </c>
      <c r="V40" s="552" t="s">
        <v>58</v>
      </c>
      <c r="W40" s="552" t="s">
        <v>59</v>
      </c>
      <c r="X40" s="552" t="s">
        <v>60</v>
      </c>
      <c r="Y40" s="552" t="s">
        <v>61</v>
      </c>
      <c r="Z40" s="317" t="s">
        <v>365</v>
      </c>
      <c r="AA40" s="316" t="s">
        <v>366</v>
      </c>
      <c r="AB40" s="515"/>
      <c r="AC40" s="318" t="s">
        <v>65</v>
      </c>
      <c r="AD40" s="318" t="s">
        <v>66</v>
      </c>
      <c r="AE40" s="318" t="s">
        <v>67</v>
      </c>
      <c r="AF40" s="318" t="s">
        <v>68</v>
      </c>
      <c r="AG40" s="318" t="s">
        <v>69</v>
      </c>
      <c r="AH40" s="318" t="s">
        <v>70</v>
      </c>
      <c r="AI40" s="318" t="s">
        <v>71</v>
      </c>
      <c r="AJ40" s="318" t="s">
        <v>72</v>
      </c>
      <c r="AK40" s="318" t="s">
        <v>73</v>
      </c>
      <c r="AL40" s="318" t="s">
        <v>74</v>
      </c>
      <c r="AM40" s="318" t="s">
        <v>75</v>
      </c>
      <c r="AN40" s="318" t="s">
        <v>367</v>
      </c>
    </row>
    <row r="41" spans="1:40" ht="30.75" customHeight="1">
      <c r="A41" s="856" t="s">
        <v>1023</v>
      </c>
      <c r="B41" s="846" t="s">
        <v>1008</v>
      </c>
      <c r="C41" s="1038" t="s">
        <v>800</v>
      </c>
      <c r="D41" s="1038" t="s">
        <v>623</v>
      </c>
      <c r="E41" s="1038" t="s">
        <v>1009</v>
      </c>
      <c r="F41" s="1038" t="s">
        <v>411</v>
      </c>
      <c r="G41" s="851" t="s">
        <v>1024</v>
      </c>
      <c r="H41" s="851">
        <v>2</v>
      </c>
      <c r="I41" s="1039" t="s">
        <v>1025</v>
      </c>
      <c r="J41" s="851" t="s">
        <v>375</v>
      </c>
      <c r="K41" s="851" t="s">
        <v>1011</v>
      </c>
      <c r="L41" s="553" t="s">
        <v>44</v>
      </c>
      <c r="M41" s="554">
        <f t="shared" ref="M41:X41" si="12">+M54</f>
        <v>0</v>
      </c>
      <c r="N41" s="554">
        <f t="shared" si="12"/>
        <v>0</v>
      </c>
      <c r="O41" s="554">
        <f t="shared" si="12"/>
        <v>0</v>
      </c>
      <c r="P41" s="554">
        <f t="shared" si="12"/>
        <v>0.3</v>
      </c>
      <c r="Q41" s="554">
        <f t="shared" si="12"/>
        <v>0.3</v>
      </c>
      <c r="R41" s="554">
        <f t="shared" si="12"/>
        <v>0.2</v>
      </c>
      <c r="S41" s="554">
        <f t="shared" si="12"/>
        <v>0.2</v>
      </c>
      <c r="T41" s="554">
        <f t="shared" si="12"/>
        <v>0</v>
      </c>
      <c r="U41" s="554">
        <f t="shared" si="12"/>
        <v>0</v>
      </c>
      <c r="V41" s="554">
        <f t="shared" si="12"/>
        <v>0</v>
      </c>
      <c r="W41" s="554">
        <f t="shared" si="12"/>
        <v>0</v>
      </c>
      <c r="X41" s="554">
        <f t="shared" si="12"/>
        <v>0</v>
      </c>
      <c r="Y41" s="483">
        <f t="shared" ref="Y41:Y42" si="13">SUM(M41:X41)</f>
        <v>1</v>
      </c>
      <c r="Z41" s="973">
        <v>0.25</v>
      </c>
      <c r="AA41" s="983">
        <f>IF(OR(Y42=0,Z41=0),0,(Y42/Y41*Z41))</f>
        <v>0</v>
      </c>
      <c r="AB41" s="515"/>
      <c r="AC41" s="686"/>
      <c r="AD41" s="686"/>
      <c r="AE41" s="686"/>
      <c r="AF41" s="686"/>
      <c r="AG41" s="686"/>
      <c r="AH41" s="686"/>
      <c r="AI41" s="686"/>
      <c r="AJ41" s="686"/>
      <c r="AK41" s="686"/>
      <c r="AL41" s="686"/>
      <c r="AM41" s="686"/>
      <c r="AN41" s="686"/>
    </row>
    <row r="42" spans="1:40" ht="34.5" customHeight="1">
      <c r="A42" s="687"/>
      <c r="B42" s="688"/>
      <c r="C42" s="688"/>
      <c r="D42" s="688"/>
      <c r="E42" s="688"/>
      <c r="F42" s="688"/>
      <c r="G42" s="688"/>
      <c r="H42" s="688"/>
      <c r="I42" s="688"/>
      <c r="J42" s="688"/>
      <c r="K42" s="688"/>
      <c r="L42" s="555" t="s">
        <v>377</v>
      </c>
      <c r="M42" s="556">
        <f t="shared" ref="M42:X42" si="14">+M55</f>
        <v>0</v>
      </c>
      <c r="N42" s="556">
        <f t="shared" si="14"/>
        <v>0</v>
      </c>
      <c r="O42" s="556">
        <f t="shared" si="14"/>
        <v>0</v>
      </c>
      <c r="P42" s="556">
        <f t="shared" si="14"/>
        <v>0</v>
      </c>
      <c r="Q42" s="556">
        <f t="shared" si="14"/>
        <v>0</v>
      </c>
      <c r="R42" s="556">
        <f t="shared" si="14"/>
        <v>0</v>
      </c>
      <c r="S42" s="556">
        <f t="shared" si="14"/>
        <v>0</v>
      </c>
      <c r="T42" s="556">
        <f t="shared" si="14"/>
        <v>0</v>
      </c>
      <c r="U42" s="556">
        <f t="shared" si="14"/>
        <v>0</v>
      </c>
      <c r="V42" s="556">
        <f t="shared" si="14"/>
        <v>0</v>
      </c>
      <c r="W42" s="556">
        <f t="shared" si="14"/>
        <v>0</v>
      </c>
      <c r="X42" s="556">
        <f t="shared" si="14"/>
        <v>0</v>
      </c>
      <c r="Y42" s="557">
        <f t="shared" si="13"/>
        <v>0</v>
      </c>
      <c r="Z42" s="688"/>
      <c r="AA42" s="688"/>
      <c r="AB42" s="515"/>
      <c r="AC42" s="688"/>
      <c r="AD42" s="688"/>
      <c r="AE42" s="688"/>
      <c r="AF42" s="688"/>
      <c r="AG42" s="688"/>
      <c r="AH42" s="688"/>
      <c r="AI42" s="688"/>
      <c r="AJ42" s="688"/>
      <c r="AK42" s="688"/>
      <c r="AL42" s="688"/>
      <c r="AM42" s="688"/>
      <c r="AN42" s="688"/>
    </row>
    <row r="43" spans="1:40" ht="18" customHeight="1">
      <c r="A43" s="687"/>
      <c r="B43" s="558"/>
      <c r="C43" s="976" t="s">
        <v>378</v>
      </c>
      <c r="D43" s="748"/>
      <c r="E43" s="748"/>
      <c r="F43" s="748"/>
      <c r="G43" s="748"/>
      <c r="H43" s="748"/>
      <c r="I43" s="748"/>
      <c r="J43" s="958"/>
      <c r="K43" s="548"/>
      <c r="L43" s="559"/>
      <c r="M43" s="559"/>
      <c r="N43" s="559"/>
      <c r="O43" s="559"/>
      <c r="P43" s="559"/>
      <c r="Q43" s="559"/>
      <c r="R43" s="559"/>
      <c r="S43" s="559"/>
      <c r="T43" s="559"/>
      <c r="U43" s="559"/>
      <c r="V43" s="559"/>
      <c r="W43" s="559"/>
      <c r="X43" s="559"/>
      <c r="Y43" s="559"/>
      <c r="Z43" s="560" t="s">
        <v>379</v>
      </c>
      <c r="AA43" s="561"/>
      <c r="AB43" s="515"/>
      <c r="AC43" s="877"/>
      <c r="AD43" s="748"/>
      <c r="AE43" s="748"/>
      <c r="AF43" s="748"/>
      <c r="AG43" s="748"/>
      <c r="AH43" s="748"/>
      <c r="AI43" s="748"/>
      <c r="AJ43" s="748"/>
      <c r="AK43" s="748"/>
      <c r="AL43" s="748"/>
      <c r="AM43" s="748"/>
      <c r="AN43" s="749"/>
    </row>
    <row r="44" spans="1:40" ht="18" customHeight="1">
      <c r="A44" s="687"/>
      <c r="B44" s="846" t="s">
        <v>645</v>
      </c>
      <c r="C44" s="1040" t="s">
        <v>1026</v>
      </c>
      <c r="D44" s="783"/>
      <c r="E44" s="783"/>
      <c r="F44" s="783"/>
      <c r="G44" s="783"/>
      <c r="H44" s="783"/>
      <c r="I44" s="783"/>
      <c r="J44" s="784"/>
      <c r="K44" s="851" t="s">
        <v>1011</v>
      </c>
      <c r="L44" s="553" t="s">
        <v>44</v>
      </c>
      <c r="M44" s="554"/>
      <c r="N44" s="554"/>
      <c r="O44" s="554"/>
      <c r="P44" s="554">
        <v>0.3</v>
      </c>
      <c r="Q44" s="554">
        <v>0.3</v>
      </c>
      <c r="R44" s="554">
        <v>0.2</v>
      </c>
      <c r="S44" s="554">
        <v>0.2</v>
      </c>
      <c r="T44" s="554"/>
      <c r="U44" s="554"/>
      <c r="V44" s="554"/>
      <c r="W44" s="554"/>
      <c r="X44" s="554"/>
      <c r="Y44" s="483">
        <f t="shared" ref="Y44:Y55" si="15">SUM(M44:X44)</f>
        <v>1</v>
      </c>
      <c r="Z44" s="973">
        <v>1</v>
      </c>
      <c r="AA44" s="972">
        <f>IF(OR(Y45=0,Z44=0),0,(Y45/Y44*Z44))</f>
        <v>0</v>
      </c>
      <c r="AB44" s="515"/>
      <c r="AC44" s="686"/>
      <c r="AD44" s="686"/>
      <c r="AE44" s="686"/>
      <c r="AF44" s="686"/>
      <c r="AG44" s="686"/>
      <c r="AH44" s="686"/>
      <c r="AI44" s="686"/>
      <c r="AJ44" s="686"/>
      <c r="AK44" s="686"/>
      <c r="AL44" s="686"/>
      <c r="AM44" s="686"/>
      <c r="AN44" s="686"/>
    </row>
    <row r="45" spans="1:40" ht="18" customHeight="1">
      <c r="A45" s="687"/>
      <c r="B45" s="688"/>
      <c r="C45" s="707"/>
      <c r="D45" s="691"/>
      <c r="E45" s="691"/>
      <c r="F45" s="691"/>
      <c r="G45" s="691"/>
      <c r="H45" s="691"/>
      <c r="I45" s="691"/>
      <c r="J45" s="680"/>
      <c r="K45" s="688"/>
      <c r="L45" s="562" t="s">
        <v>377</v>
      </c>
      <c r="M45" s="563"/>
      <c r="N45" s="563"/>
      <c r="O45" s="563"/>
      <c r="P45" s="563"/>
      <c r="Q45" s="563"/>
      <c r="R45" s="563"/>
      <c r="S45" s="563"/>
      <c r="T45" s="563"/>
      <c r="U45" s="563"/>
      <c r="V45" s="563"/>
      <c r="W45" s="563"/>
      <c r="X45" s="563"/>
      <c r="Y45" s="557">
        <f t="shared" si="15"/>
        <v>0</v>
      </c>
      <c r="Z45" s="688"/>
      <c r="AA45" s="688"/>
      <c r="AB45" s="515"/>
      <c r="AC45" s="688"/>
      <c r="AD45" s="688"/>
      <c r="AE45" s="688"/>
      <c r="AF45" s="688"/>
      <c r="AG45" s="688"/>
      <c r="AH45" s="688"/>
      <c r="AI45" s="688"/>
      <c r="AJ45" s="688"/>
      <c r="AK45" s="688"/>
      <c r="AL45" s="688"/>
      <c r="AM45" s="688"/>
      <c r="AN45" s="688"/>
    </row>
    <row r="46" spans="1:40" ht="18" customHeight="1">
      <c r="A46" s="687"/>
      <c r="B46" s="846"/>
      <c r="C46" s="1040"/>
      <c r="D46" s="783"/>
      <c r="E46" s="783"/>
      <c r="F46" s="783"/>
      <c r="G46" s="783"/>
      <c r="H46" s="783"/>
      <c r="I46" s="783"/>
      <c r="J46" s="784"/>
      <c r="K46" s="851"/>
      <c r="L46" s="553" t="s">
        <v>44</v>
      </c>
      <c r="M46" s="554"/>
      <c r="N46" s="554"/>
      <c r="O46" s="554"/>
      <c r="P46" s="554"/>
      <c r="Q46" s="554"/>
      <c r="R46" s="554"/>
      <c r="S46" s="554"/>
      <c r="T46" s="554"/>
      <c r="U46" s="554"/>
      <c r="V46" s="554"/>
      <c r="W46" s="554"/>
      <c r="X46" s="554"/>
      <c r="Y46" s="483">
        <f t="shared" si="15"/>
        <v>0</v>
      </c>
      <c r="Z46" s="973"/>
      <c r="AA46" s="972">
        <f>IF(OR(Y47=0,Z46=0),0,(Y47/Y46*Z46))</f>
        <v>0</v>
      </c>
      <c r="AB46" s="515"/>
      <c r="AC46" s="686"/>
      <c r="AD46" s="686"/>
      <c r="AE46" s="686"/>
      <c r="AF46" s="686"/>
      <c r="AG46" s="686"/>
      <c r="AH46" s="686"/>
      <c r="AI46" s="686"/>
      <c r="AJ46" s="686"/>
      <c r="AK46" s="686"/>
      <c r="AL46" s="686"/>
      <c r="AM46" s="686"/>
      <c r="AN46" s="686"/>
    </row>
    <row r="47" spans="1:40" ht="18" customHeight="1">
      <c r="A47" s="687"/>
      <c r="B47" s="688"/>
      <c r="C47" s="707"/>
      <c r="D47" s="691"/>
      <c r="E47" s="691"/>
      <c r="F47" s="691"/>
      <c r="G47" s="691"/>
      <c r="H47" s="691"/>
      <c r="I47" s="691"/>
      <c r="J47" s="680"/>
      <c r="K47" s="688"/>
      <c r="L47" s="562" t="s">
        <v>377</v>
      </c>
      <c r="M47" s="563"/>
      <c r="N47" s="563"/>
      <c r="O47" s="563"/>
      <c r="P47" s="563"/>
      <c r="Q47" s="563"/>
      <c r="R47" s="563"/>
      <c r="S47" s="563"/>
      <c r="T47" s="563"/>
      <c r="U47" s="563"/>
      <c r="V47" s="563"/>
      <c r="W47" s="563"/>
      <c r="X47" s="563"/>
      <c r="Y47" s="557">
        <f t="shared" si="15"/>
        <v>0</v>
      </c>
      <c r="Z47" s="688"/>
      <c r="AA47" s="688"/>
      <c r="AB47" s="515"/>
      <c r="AC47" s="688"/>
      <c r="AD47" s="688"/>
      <c r="AE47" s="688"/>
      <c r="AF47" s="688"/>
      <c r="AG47" s="688"/>
      <c r="AH47" s="688"/>
      <c r="AI47" s="688"/>
      <c r="AJ47" s="688"/>
      <c r="AK47" s="688"/>
      <c r="AL47" s="688"/>
      <c r="AM47" s="688"/>
      <c r="AN47" s="688"/>
    </row>
    <row r="48" spans="1:40" ht="18" customHeight="1">
      <c r="A48" s="687"/>
      <c r="B48" s="846"/>
      <c r="C48" s="1040"/>
      <c r="D48" s="783"/>
      <c r="E48" s="783"/>
      <c r="F48" s="783"/>
      <c r="G48" s="783"/>
      <c r="H48" s="783"/>
      <c r="I48" s="783"/>
      <c r="J48" s="784"/>
      <c r="K48" s="851"/>
      <c r="L48" s="553" t="s">
        <v>44</v>
      </c>
      <c r="M48" s="554"/>
      <c r="N48" s="554"/>
      <c r="O48" s="554"/>
      <c r="P48" s="554"/>
      <c r="Q48" s="554"/>
      <c r="R48" s="554"/>
      <c r="S48" s="554"/>
      <c r="T48" s="554"/>
      <c r="U48" s="554"/>
      <c r="V48" s="554"/>
      <c r="W48" s="554"/>
      <c r="X48" s="554"/>
      <c r="Y48" s="483">
        <f t="shared" si="15"/>
        <v>0</v>
      </c>
      <c r="Z48" s="973"/>
      <c r="AA48" s="972">
        <f>IF(OR(Y49=0,Z48=0),0,(Y49/Y48*Z48))</f>
        <v>0</v>
      </c>
      <c r="AB48" s="515"/>
      <c r="AC48" s="686"/>
      <c r="AD48" s="686"/>
      <c r="AE48" s="686"/>
      <c r="AF48" s="686"/>
      <c r="AG48" s="686"/>
      <c r="AH48" s="686"/>
      <c r="AI48" s="686"/>
      <c r="AJ48" s="686"/>
      <c r="AK48" s="686"/>
      <c r="AL48" s="686"/>
      <c r="AM48" s="686"/>
      <c r="AN48" s="686"/>
    </row>
    <row r="49" spans="1:40" ht="18" customHeight="1">
      <c r="A49" s="687"/>
      <c r="B49" s="688"/>
      <c r="C49" s="707"/>
      <c r="D49" s="691"/>
      <c r="E49" s="691"/>
      <c r="F49" s="691"/>
      <c r="G49" s="691"/>
      <c r="H49" s="691"/>
      <c r="I49" s="691"/>
      <c r="J49" s="680"/>
      <c r="K49" s="688"/>
      <c r="L49" s="562" t="s">
        <v>377</v>
      </c>
      <c r="M49" s="563"/>
      <c r="N49" s="563"/>
      <c r="O49" s="563"/>
      <c r="P49" s="563"/>
      <c r="Q49" s="563"/>
      <c r="R49" s="563"/>
      <c r="S49" s="563"/>
      <c r="T49" s="563"/>
      <c r="U49" s="563"/>
      <c r="V49" s="563"/>
      <c r="W49" s="563"/>
      <c r="X49" s="563"/>
      <c r="Y49" s="557">
        <f t="shared" si="15"/>
        <v>0</v>
      </c>
      <c r="Z49" s="688"/>
      <c r="AA49" s="688"/>
      <c r="AB49" s="515"/>
      <c r="AC49" s="688"/>
      <c r="AD49" s="688"/>
      <c r="AE49" s="688"/>
      <c r="AF49" s="688"/>
      <c r="AG49" s="688"/>
      <c r="AH49" s="688"/>
      <c r="AI49" s="688"/>
      <c r="AJ49" s="688"/>
      <c r="AK49" s="688"/>
      <c r="AL49" s="688"/>
      <c r="AM49" s="688"/>
      <c r="AN49" s="688"/>
    </row>
    <row r="50" spans="1:40" ht="18" customHeight="1">
      <c r="A50" s="687"/>
      <c r="B50" s="846"/>
      <c r="C50" s="1040"/>
      <c r="D50" s="783"/>
      <c r="E50" s="783"/>
      <c r="F50" s="783"/>
      <c r="G50" s="783"/>
      <c r="H50" s="783"/>
      <c r="I50" s="783"/>
      <c r="J50" s="784"/>
      <c r="K50" s="851"/>
      <c r="L50" s="553" t="s">
        <v>44</v>
      </c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483">
        <f t="shared" si="15"/>
        <v>0</v>
      </c>
      <c r="Z50" s="973"/>
      <c r="AA50" s="972">
        <f>IF(OR(Y51=0,Z50=0),0,(Y51/Y50*Z50))</f>
        <v>0</v>
      </c>
      <c r="AB50" s="515"/>
      <c r="AC50" s="686"/>
      <c r="AD50" s="686"/>
      <c r="AE50" s="686"/>
      <c r="AF50" s="686"/>
      <c r="AG50" s="686"/>
      <c r="AH50" s="686"/>
      <c r="AI50" s="686"/>
      <c r="AJ50" s="686"/>
      <c r="AK50" s="686"/>
      <c r="AL50" s="686"/>
      <c r="AM50" s="686"/>
      <c r="AN50" s="686"/>
    </row>
    <row r="51" spans="1:40" ht="18" customHeight="1">
      <c r="A51" s="687"/>
      <c r="B51" s="688"/>
      <c r="C51" s="707"/>
      <c r="D51" s="691"/>
      <c r="E51" s="691"/>
      <c r="F51" s="691"/>
      <c r="G51" s="691"/>
      <c r="H51" s="691"/>
      <c r="I51" s="691"/>
      <c r="J51" s="680"/>
      <c r="K51" s="688"/>
      <c r="L51" s="562" t="s">
        <v>377</v>
      </c>
      <c r="M51" s="563"/>
      <c r="N51" s="563"/>
      <c r="O51" s="563"/>
      <c r="P51" s="563"/>
      <c r="Q51" s="563"/>
      <c r="R51" s="563"/>
      <c r="S51" s="563"/>
      <c r="T51" s="563"/>
      <c r="U51" s="563"/>
      <c r="V51" s="563"/>
      <c r="W51" s="563"/>
      <c r="X51" s="563"/>
      <c r="Y51" s="557">
        <f t="shared" si="15"/>
        <v>0</v>
      </c>
      <c r="Z51" s="688"/>
      <c r="AA51" s="688"/>
      <c r="AB51" s="515"/>
      <c r="AC51" s="688"/>
      <c r="AD51" s="688"/>
      <c r="AE51" s="688"/>
      <c r="AF51" s="688"/>
      <c r="AG51" s="688"/>
      <c r="AH51" s="688"/>
      <c r="AI51" s="688"/>
      <c r="AJ51" s="688"/>
      <c r="AK51" s="688"/>
      <c r="AL51" s="688"/>
      <c r="AM51" s="688"/>
      <c r="AN51" s="688"/>
    </row>
    <row r="52" spans="1:40" ht="18" customHeight="1">
      <c r="A52" s="687"/>
      <c r="B52" s="846"/>
      <c r="C52" s="1040"/>
      <c r="D52" s="783"/>
      <c r="E52" s="783"/>
      <c r="F52" s="783"/>
      <c r="G52" s="783"/>
      <c r="H52" s="783"/>
      <c r="I52" s="783"/>
      <c r="J52" s="784"/>
      <c r="K52" s="851"/>
      <c r="L52" s="553" t="s">
        <v>44</v>
      </c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483">
        <f t="shared" si="15"/>
        <v>0</v>
      </c>
      <c r="Z52" s="973"/>
      <c r="AA52" s="972">
        <f>IF(OR(Y53=0,Z52=0),0,(Y53/Y52*Z52))</f>
        <v>0</v>
      </c>
      <c r="AB52" s="515"/>
      <c r="AC52" s="686"/>
      <c r="AD52" s="686"/>
      <c r="AE52" s="686"/>
      <c r="AF52" s="686"/>
      <c r="AG52" s="686"/>
      <c r="AH52" s="686"/>
      <c r="AI52" s="686"/>
      <c r="AJ52" s="686"/>
      <c r="AK52" s="686"/>
      <c r="AL52" s="686"/>
      <c r="AM52" s="686"/>
      <c r="AN52" s="686"/>
    </row>
    <row r="53" spans="1:40" ht="18" customHeight="1">
      <c r="A53" s="687"/>
      <c r="B53" s="688"/>
      <c r="C53" s="707"/>
      <c r="D53" s="691"/>
      <c r="E53" s="691"/>
      <c r="F53" s="691"/>
      <c r="G53" s="691"/>
      <c r="H53" s="691"/>
      <c r="I53" s="691"/>
      <c r="J53" s="680"/>
      <c r="K53" s="688"/>
      <c r="L53" s="562" t="s">
        <v>377</v>
      </c>
      <c r="M53" s="563"/>
      <c r="N53" s="563"/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57">
        <f t="shared" si="15"/>
        <v>0</v>
      </c>
      <c r="Z53" s="688"/>
      <c r="AA53" s="688"/>
      <c r="AB53" s="572"/>
      <c r="AC53" s="688"/>
      <c r="AD53" s="688"/>
      <c r="AE53" s="688"/>
      <c r="AF53" s="688"/>
      <c r="AG53" s="688"/>
      <c r="AH53" s="688"/>
      <c r="AI53" s="688"/>
      <c r="AJ53" s="688"/>
      <c r="AK53" s="688"/>
      <c r="AL53" s="688"/>
      <c r="AM53" s="688"/>
      <c r="AN53" s="688"/>
    </row>
    <row r="54" spans="1:40" ht="18" customHeight="1">
      <c r="A54" s="687"/>
      <c r="B54" s="628"/>
      <c r="C54" s="1043" t="s">
        <v>383</v>
      </c>
      <c r="D54" s="783"/>
      <c r="E54" s="783"/>
      <c r="F54" s="783"/>
      <c r="G54" s="783"/>
      <c r="H54" s="783"/>
      <c r="I54" s="783"/>
      <c r="J54" s="784"/>
      <c r="K54" s="628"/>
      <c r="L54" s="565" t="s">
        <v>44</v>
      </c>
      <c r="M54" s="566">
        <f t="shared" ref="M54:X54" si="16">+M44*$Z$44+M46*$Z$46+M48*$Z$48+M50*$Z$50+M52*$Z$52</f>
        <v>0</v>
      </c>
      <c r="N54" s="566">
        <f t="shared" si="16"/>
        <v>0</v>
      </c>
      <c r="O54" s="566">
        <f t="shared" si="16"/>
        <v>0</v>
      </c>
      <c r="P54" s="566">
        <f t="shared" si="16"/>
        <v>0.3</v>
      </c>
      <c r="Q54" s="566">
        <f t="shared" si="16"/>
        <v>0.3</v>
      </c>
      <c r="R54" s="566">
        <f t="shared" si="16"/>
        <v>0.2</v>
      </c>
      <c r="S54" s="566">
        <f t="shared" si="16"/>
        <v>0.2</v>
      </c>
      <c r="T54" s="566">
        <f t="shared" si="16"/>
        <v>0</v>
      </c>
      <c r="U54" s="566">
        <f t="shared" si="16"/>
        <v>0</v>
      </c>
      <c r="V54" s="566">
        <f t="shared" si="16"/>
        <v>0</v>
      </c>
      <c r="W54" s="566">
        <f t="shared" si="16"/>
        <v>0</v>
      </c>
      <c r="X54" s="566">
        <f t="shared" si="16"/>
        <v>0</v>
      </c>
      <c r="Y54" s="567">
        <f t="shared" si="15"/>
        <v>1</v>
      </c>
      <c r="Z54" s="974">
        <f>SUM(Z44:Z53)</f>
        <v>1</v>
      </c>
      <c r="AA54" s="975">
        <f>IF(OR(Y55=0,Z54=0),0,(Y55/Y54*Z54))</f>
        <v>0</v>
      </c>
      <c r="AB54" s="515"/>
      <c r="AC54" s="841" t="s">
        <v>384</v>
      </c>
      <c r="AD54" s="783"/>
      <c r="AE54" s="783"/>
      <c r="AF54" s="783"/>
      <c r="AG54" s="783"/>
      <c r="AH54" s="783"/>
      <c r="AI54" s="783"/>
      <c r="AJ54" s="783"/>
      <c r="AK54" s="783"/>
      <c r="AL54" s="783"/>
      <c r="AM54" s="783"/>
      <c r="AN54" s="784"/>
    </row>
    <row r="55" spans="1:40" ht="18" customHeight="1">
      <c r="A55" s="767"/>
      <c r="B55" s="630"/>
      <c r="C55" s="906"/>
      <c r="D55" s="786"/>
      <c r="E55" s="786"/>
      <c r="F55" s="786"/>
      <c r="G55" s="786"/>
      <c r="H55" s="786"/>
      <c r="I55" s="786"/>
      <c r="J55" s="772"/>
      <c r="K55" s="630"/>
      <c r="L55" s="568" t="s">
        <v>377</v>
      </c>
      <c r="M55" s="569">
        <f t="shared" ref="M55:X55" si="17">+M45*$Z$44+M47*$Z$46+M49*$Z$48+M51*$Z$50+M53*$Z$52</f>
        <v>0</v>
      </c>
      <c r="N55" s="569">
        <f t="shared" si="17"/>
        <v>0</v>
      </c>
      <c r="O55" s="569">
        <f t="shared" si="17"/>
        <v>0</v>
      </c>
      <c r="P55" s="569">
        <f t="shared" si="17"/>
        <v>0</v>
      </c>
      <c r="Q55" s="569">
        <f t="shared" si="17"/>
        <v>0</v>
      </c>
      <c r="R55" s="569">
        <f t="shared" si="17"/>
        <v>0</v>
      </c>
      <c r="S55" s="569">
        <f t="shared" si="17"/>
        <v>0</v>
      </c>
      <c r="T55" s="569">
        <f t="shared" si="17"/>
        <v>0</v>
      </c>
      <c r="U55" s="569">
        <f t="shared" si="17"/>
        <v>0</v>
      </c>
      <c r="V55" s="569">
        <f t="shared" si="17"/>
        <v>0</v>
      </c>
      <c r="W55" s="569">
        <f t="shared" si="17"/>
        <v>0</v>
      </c>
      <c r="X55" s="569">
        <f t="shared" si="17"/>
        <v>0</v>
      </c>
      <c r="Y55" s="570">
        <f t="shared" si="15"/>
        <v>0</v>
      </c>
      <c r="Z55" s="767"/>
      <c r="AA55" s="767"/>
      <c r="AB55" s="515"/>
      <c r="AC55" s="842"/>
      <c r="AD55" s="786"/>
      <c r="AE55" s="786"/>
      <c r="AF55" s="786"/>
      <c r="AG55" s="786"/>
      <c r="AH55" s="786"/>
      <c r="AI55" s="786"/>
      <c r="AJ55" s="786"/>
      <c r="AK55" s="786"/>
      <c r="AL55" s="786"/>
      <c r="AM55" s="786"/>
      <c r="AN55" s="772"/>
    </row>
    <row r="56" spans="1:40" ht="43.5" customHeight="1">
      <c r="A56" s="522" t="s">
        <v>10</v>
      </c>
      <c r="B56" s="316" t="s">
        <v>11</v>
      </c>
      <c r="C56" s="316" t="s">
        <v>12</v>
      </c>
      <c r="D56" s="316" t="s">
        <v>13</v>
      </c>
      <c r="E56" s="316" t="s">
        <v>14</v>
      </c>
      <c r="F56" s="316" t="s">
        <v>15</v>
      </c>
      <c r="G56" s="316" t="s">
        <v>16</v>
      </c>
      <c r="H56" s="552" t="s">
        <v>17</v>
      </c>
      <c r="I56" s="552" t="s">
        <v>18</v>
      </c>
      <c r="J56" s="316" t="s">
        <v>19</v>
      </c>
      <c r="K56" s="316" t="s">
        <v>20</v>
      </c>
      <c r="L56" s="552" t="s">
        <v>48</v>
      </c>
      <c r="M56" s="552" t="s">
        <v>49</v>
      </c>
      <c r="N56" s="552" t="s">
        <v>50</v>
      </c>
      <c r="O56" s="552" t="s">
        <v>51</v>
      </c>
      <c r="P56" s="552" t="s">
        <v>52</v>
      </c>
      <c r="Q56" s="552" t="s">
        <v>53</v>
      </c>
      <c r="R56" s="552" t="s">
        <v>54</v>
      </c>
      <c r="S56" s="552" t="s">
        <v>55</v>
      </c>
      <c r="T56" s="552" t="s">
        <v>56</v>
      </c>
      <c r="U56" s="552" t="s">
        <v>57</v>
      </c>
      <c r="V56" s="552" t="s">
        <v>58</v>
      </c>
      <c r="W56" s="552" t="s">
        <v>59</v>
      </c>
      <c r="X56" s="552" t="s">
        <v>60</v>
      </c>
      <c r="Y56" s="552" t="s">
        <v>61</v>
      </c>
      <c r="Z56" s="317" t="s">
        <v>365</v>
      </c>
      <c r="AA56" s="316" t="s">
        <v>366</v>
      </c>
      <c r="AB56" s="515"/>
      <c r="AC56" s="318" t="s">
        <v>65</v>
      </c>
      <c r="AD56" s="318" t="s">
        <v>66</v>
      </c>
      <c r="AE56" s="318" t="s">
        <v>67</v>
      </c>
      <c r="AF56" s="318" t="s">
        <v>68</v>
      </c>
      <c r="AG56" s="318" t="s">
        <v>69</v>
      </c>
      <c r="AH56" s="318" t="s">
        <v>70</v>
      </c>
      <c r="AI56" s="318" t="s">
        <v>71</v>
      </c>
      <c r="AJ56" s="318" t="s">
        <v>72</v>
      </c>
      <c r="AK56" s="318" t="s">
        <v>73</v>
      </c>
      <c r="AL56" s="318" t="s">
        <v>74</v>
      </c>
      <c r="AM56" s="318" t="s">
        <v>75</v>
      </c>
      <c r="AN56" s="318" t="s">
        <v>367</v>
      </c>
    </row>
    <row r="57" spans="1:40" ht="30.75" customHeight="1">
      <c r="A57" s="856" t="s">
        <v>1032</v>
      </c>
      <c r="B57" s="846" t="s">
        <v>1008</v>
      </c>
      <c r="C57" s="1038" t="s">
        <v>800</v>
      </c>
      <c r="D57" s="1038" t="s">
        <v>623</v>
      </c>
      <c r="E57" s="1038" t="s">
        <v>1009</v>
      </c>
      <c r="F57" s="1038" t="s">
        <v>411</v>
      </c>
      <c r="G57" s="851" t="s">
        <v>1024</v>
      </c>
      <c r="H57" s="851">
        <v>2</v>
      </c>
      <c r="I57" s="1039" t="s">
        <v>1033</v>
      </c>
      <c r="J57" s="851" t="s">
        <v>375</v>
      </c>
      <c r="K57" s="851" t="s">
        <v>1011</v>
      </c>
      <c r="L57" s="553" t="s">
        <v>44</v>
      </c>
      <c r="M57" s="554">
        <f t="shared" ref="M57:X57" si="18">+M70</f>
        <v>0</v>
      </c>
      <c r="N57" s="554">
        <f t="shared" si="18"/>
        <v>0</v>
      </c>
      <c r="O57" s="554">
        <f t="shared" si="18"/>
        <v>0</v>
      </c>
      <c r="P57" s="554">
        <f t="shared" si="18"/>
        <v>0.3</v>
      </c>
      <c r="Q57" s="554">
        <f t="shared" si="18"/>
        <v>0.3</v>
      </c>
      <c r="R57" s="554">
        <f t="shared" si="18"/>
        <v>0.2</v>
      </c>
      <c r="S57" s="554">
        <f t="shared" si="18"/>
        <v>0.2</v>
      </c>
      <c r="T57" s="554">
        <f t="shared" si="18"/>
        <v>0</v>
      </c>
      <c r="U57" s="554">
        <f t="shared" si="18"/>
        <v>0</v>
      </c>
      <c r="V57" s="554">
        <f t="shared" si="18"/>
        <v>0</v>
      </c>
      <c r="W57" s="554">
        <f t="shared" si="18"/>
        <v>0</v>
      </c>
      <c r="X57" s="554">
        <f t="shared" si="18"/>
        <v>0</v>
      </c>
      <c r="Y57" s="483">
        <f t="shared" ref="Y57:Y58" si="19">SUM(M57:X57)</f>
        <v>1</v>
      </c>
      <c r="Z57" s="973">
        <v>0.05</v>
      </c>
      <c r="AA57" s="983">
        <f>IF(OR(Y58=0,Z57=0),0,(Y58/Y57*Z57))</f>
        <v>0</v>
      </c>
      <c r="AB57" s="515"/>
      <c r="AC57" s="686"/>
      <c r="AD57" s="686"/>
      <c r="AE57" s="686"/>
      <c r="AF57" s="686"/>
      <c r="AG57" s="686"/>
      <c r="AH57" s="686"/>
      <c r="AI57" s="686"/>
      <c r="AJ57" s="686"/>
      <c r="AK57" s="686"/>
      <c r="AL57" s="686"/>
      <c r="AM57" s="686"/>
      <c r="AN57" s="686"/>
    </row>
    <row r="58" spans="1:40" ht="34.5" customHeight="1">
      <c r="A58" s="687"/>
      <c r="B58" s="688"/>
      <c r="C58" s="688"/>
      <c r="D58" s="688"/>
      <c r="E58" s="688"/>
      <c r="F58" s="688"/>
      <c r="G58" s="688"/>
      <c r="H58" s="688"/>
      <c r="I58" s="688"/>
      <c r="J58" s="688"/>
      <c r="K58" s="688"/>
      <c r="L58" s="555" t="s">
        <v>377</v>
      </c>
      <c r="M58" s="556">
        <f t="shared" ref="M58:X58" si="20">+M71</f>
        <v>0</v>
      </c>
      <c r="N58" s="556">
        <f t="shared" si="20"/>
        <v>0</v>
      </c>
      <c r="O58" s="556">
        <f t="shared" si="20"/>
        <v>0</v>
      </c>
      <c r="P58" s="556">
        <f t="shared" si="20"/>
        <v>0</v>
      </c>
      <c r="Q58" s="556">
        <f t="shared" si="20"/>
        <v>0</v>
      </c>
      <c r="R58" s="556">
        <f t="shared" si="20"/>
        <v>0</v>
      </c>
      <c r="S58" s="556">
        <f t="shared" si="20"/>
        <v>0</v>
      </c>
      <c r="T58" s="556">
        <f t="shared" si="20"/>
        <v>0</v>
      </c>
      <c r="U58" s="556">
        <f t="shared" si="20"/>
        <v>0</v>
      </c>
      <c r="V58" s="556">
        <f t="shared" si="20"/>
        <v>0</v>
      </c>
      <c r="W58" s="556">
        <f t="shared" si="20"/>
        <v>0</v>
      </c>
      <c r="X58" s="556">
        <f t="shared" si="20"/>
        <v>0</v>
      </c>
      <c r="Y58" s="557">
        <f t="shared" si="19"/>
        <v>0</v>
      </c>
      <c r="Z58" s="688"/>
      <c r="AA58" s="688"/>
      <c r="AB58" s="515"/>
      <c r="AC58" s="688"/>
      <c r="AD58" s="688"/>
      <c r="AE58" s="688"/>
      <c r="AF58" s="688"/>
      <c r="AG58" s="688"/>
      <c r="AH58" s="688"/>
      <c r="AI58" s="688"/>
      <c r="AJ58" s="688"/>
      <c r="AK58" s="688"/>
      <c r="AL58" s="688"/>
      <c r="AM58" s="688"/>
      <c r="AN58" s="688"/>
    </row>
    <row r="59" spans="1:40" ht="18" customHeight="1">
      <c r="A59" s="687"/>
      <c r="B59" s="558"/>
      <c r="C59" s="976" t="s">
        <v>378</v>
      </c>
      <c r="D59" s="748"/>
      <c r="E59" s="748"/>
      <c r="F59" s="748"/>
      <c r="G59" s="748"/>
      <c r="H59" s="748"/>
      <c r="I59" s="748"/>
      <c r="J59" s="749"/>
      <c r="K59" s="548"/>
      <c r="L59" s="559"/>
      <c r="M59" s="559"/>
      <c r="N59" s="559"/>
      <c r="O59" s="559"/>
      <c r="P59" s="559"/>
      <c r="Q59" s="559"/>
      <c r="R59" s="559"/>
      <c r="S59" s="559"/>
      <c r="T59" s="559"/>
      <c r="U59" s="559"/>
      <c r="V59" s="559"/>
      <c r="W59" s="559"/>
      <c r="X59" s="559"/>
      <c r="Y59" s="559"/>
      <c r="Z59" s="560" t="s">
        <v>379</v>
      </c>
      <c r="AA59" s="561"/>
      <c r="AB59" s="515"/>
      <c r="AC59" s="877"/>
      <c r="AD59" s="748"/>
      <c r="AE59" s="748"/>
      <c r="AF59" s="748"/>
      <c r="AG59" s="748"/>
      <c r="AH59" s="748"/>
      <c r="AI59" s="748"/>
      <c r="AJ59" s="748"/>
      <c r="AK59" s="748"/>
      <c r="AL59" s="748"/>
      <c r="AM59" s="748"/>
      <c r="AN59" s="749"/>
    </row>
    <row r="60" spans="1:40" ht="18" customHeight="1">
      <c r="A60" s="687"/>
      <c r="B60" s="846" t="s">
        <v>645</v>
      </c>
      <c r="C60" s="1040" t="s">
        <v>1034</v>
      </c>
      <c r="D60" s="783"/>
      <c r="E60" s="783"/>
      <c r="F60" s="783"/>
      <c r="G60" s="783"/>
      <c r="H60" s="783"/>
      <c r="I60" s="783"/>
      <c r="J60" s="784"/>
      <c r="K60" s="851" t="s">
        <v>1011</v>
      </c>
      <c r="L60" s="553" t="s">
        <v>44</v>
      </c>
      <c r="M60" s="554"/>
      <c r="N60" s="554"/>
      <c r="O60" s="554"/>
      <c r="P60" s="554">
        <v>0.3</v>
      </c>
      <c r="Q60" s="554">
        <v>0.3</v>
      </c>
      <c r="R60" s="554">
        <v>0.2</v>
      </c>
      <c r="S60" s="554">
        <v>0.2</v>
      </c>
      <c r="T60" s="554"/>
      <c r="U60" s="554"/>
      <c r="V60" s="554"/>
      <c r="W60" s="554"/>
      <c r="X60" s="554"/>
      <c r="Y60" s="483">
        <f t="shared" ref="Y60:Y71" si="21">SUM(M60:X60)</f>
        <v>1</v>
      </c>
      <c r="Z60" s="973">
        <v>1</v>
      </c>
      <c r="AA60" s="972">
        <f>IF(OR(Y61=0,Z60=0),0,(Y61/Y60*Z60))</f>
        <v>0</v>
      </c>
      <c r="AB60" s="515"/>
      <c r="AC60" s="686"/>
      <c r="AD60" s="686"/>
      <c r="AE60" s="686"/>
      <c r="AF60" s="686"/>
      <c r="AG60" s="686"/>
      <c r="AH60" s="686"/>
      <c r="AI60" s="686"/>
      <c r="AJ60" s="686"/>
      <c r="AK60" s="686"/>
      <c r="AL60" s="686"/>
      <c r="AM60" s="686"/>
      <c r="AN60" s="686"/>
    </row>
    <row r="61" spans="1:40" ht="18" customHeight="1">
      <c r="A61" s="687"/>
      <c r="B61" s="688"/>
      <c r="C61" s="707"/>
      <c r="D61" s="691"/>
      <c r="E61" s="691"/>
      <c r="F61" s="691"/>
      <c r="G61" s="691"/>
      <c r="H61" s="691"/>
      <c r="I61" s="691"/>
      <c r="J61" s="680"/>
      <c r="K61" s="688"/>
      <c r="L61" s="562" t="s">
        <v>377</v>
      </c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57">
        <f t="shared" si="21"/>
        <v>0</v>
      </c>
      <c r="Z61" s="688"/>
      <c r="AA61" s="688"/>
      <c r="AB61" s="515"/>
      <c r="AC61" s="688"/>
      <c r="AD61" s="688"/>
      <c r="AE61" s="688"/>
      <c r="AF61" s="688"/>
      <c r="AG61" s="688"/>
      <c r="AH61" s="688"/>
      <c r="AI61" s="688"/>
      <c r="AJ61" s="688"/>
      <c r="AK61" s="688"/>
      <c r="AL61" s="688"/>
      <c r="AM61" s="688"/>
      <c r="AN61" s="688"/>
    </row>
    <row r="62" spans="1:40" ht="18" customHeight="1">
      <c r="A62" s="687"/>
      <c r="B62" s="846"/>
      <c r="C62" s="1040"/>
      <c r="D62" s="783"/>
      <c r="E62" s="783"/>
      <c r="F62" s="783"/>
      <c r="G62" s="783"/>
      <c r="H62" s="783"/>
      <c r="I62" s="783"/>
      <c r="J62" s="784"/>
      <c r="K62" s="851"/>
      <c r="L62" s="553" t="s">
        <v>44</v>
      </c>
      <c r="M62" s="554"/>
      <c r="N62" s="554"/>
      <c r="O62" s="554"/>
      <c r="P62" s="554"/>
      <c r="Q62" s="554"/>
      <c r="R62" s="554"/>
      <c r="S62" s="554"/>
      <c r="T62" s="554"/>
      <c r="U62" s="554"/>
      <c r="V62" s="554"/>
      <c r="W62" s="554"/>
      <c r="X62" s="554"/>
      <c r="Y62" s="483">
        <f t="shared" si="21"/>
        <v>0</v>
      </c>
      <c r="Z62" s="973"/>
      <c r="AA62" s="972">
        <f>IF(OR(Y63=0,Z62=0),0,(Y63/Y62*Z62))</f>
        <v>0</v>
      </c>
      <c r="AB62" s="515"/>
      <c r="AC62" s="686"/>
      <c r="AD62" s="686"/>
      <c r="AE62" s="686"/>
      <c r="AF62" s="686"/>
      <c r="AG62" s="686"/>
      <c r="AH62" s="686"/>
      <c r="AI62" s="686"/>
      <c r="AJ62" s="686"/>
      <c r="AK62" s="686"/>
      <c r="AL62" s="686"/>
      <c r="AM62" s="686"/>
      <c r="AN62" s="686"/>
    </row>
    <row r="63" spans="1:40" ht="18" customHeight="1">
      <c r="A63" s="687"/>
      <c r="B63" s="688"/>
      <c r="C63" s="707"/>
      <c r="D63" s="691"/>
      <c r="E63" s="691"/>
      <c r="F63" s="691"/>
      <c r="G63" s="691"/>
      <c r="H63" s="691"/>
      <c r="I63" s="691"/>
      <c r="J63" s="680"/>
      <c r="K63" s="688"/>
      <c r="L63" s="562" t="s">
        <v>377</v>
      </c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57">
        <f t="shared" si="21"/>
        <v>0</v>
      </c>
      <c r="Z63" s="688"/>
      <c r="AA63" s="688"/>
      <c r="AB63" s="515"/>
      <c r="AC63" s="688"/>
      <c r="AD63" s="688"/>
      <c r="AE63" s="688"/>
      <c r="AF63" s="688"/>
      <c r="AG63" s="688"/>
      <c r="AH63" s="688"/>
      <c r="AI63" s="688"/>
      <c r="AJ63" s="688"/>
      <c r="AK63" s="688"/>
      <c r="AL63" s="688"/>
      <c r="AM63" s="688"/>
      <c r="AN63" s="688"/>
    </row>
    <row r="64" spans="1:40" ht="18" customHeight="1">
      <c r="A64" s="687"/>
      <c r="B64" s="846"/>
      <c r="C64" s="1040"/>
      <c r="D64" s="783"/>
      <c r="E64" s="783"/>
      <c r="F64" s="783"/>
      <c r="G64" s="783"/>
      <c r="H64" s="783"/>
      <c r="I64" s="783"/>
      <c r="J64" s="784"/>
      <c r="K64" s="851"/>
      <c r="L64" s="553" t="s">
        <v>44</v>
      </c>
      <c r="M64" s="554"/>
      <c r="N64" s="554"/>
      <c r="O64" s="554"/>
      <c r="P64" s="554"/>
      <c r="Q64" s="554"/>
      <c r="R64" s="554"/>
      <c r="S64" s="554"/>
      <c r="T64" s="554"/>
      <c r="U64" s="554"/>
      <c r="V64" s="554"/>
      <c r="W64" s="554"/>
      <c r="X64" s="554"/>
      <c r="Y64" s="483">
        <f t="shared" si="21"/>
        <v>0</v>
      </c>
      <c r="Z64" s="973"/>
      <c r="AA64" s="972">
        <f>IF(OR(Y65=0,Z64=0),0,(Y65/Y64*Z64))</f>
        <v>0</v>
      </c>
      <c r="AB64" s="515"/>
      <c r="AC64" s="686"/>
      <c r="AD64" s="686"/>
      <c r="AE64" s="686"/>
      <c r="AF64" s="686"/>
      <c r="AG64" s="686"/>
      <c r="AH64" s="686"/>
      <c r="AI64" s="686"/>
      <c r="AJ64" s="686"/>
      <c r="AK64" s="686"/>
      <c r="AL64" s="686"/>
      <c r="AM64" s="686"/>
      <c r="AN64" s="686"/>
    </row>
    <row r="65" spans="1:40" ht="18" customHeight="1">
      <c r="A65" s="687"/>
      <c r="B65" s="688"/>
      <c r="C65" s="707"/>
      <c r="D65" s="691"/>
      <c r="E65" s="691"/>
      <c r="F65" s="691"/>
      <c r="G65" s="691"/>
      <c r="H65" s="691"/>
      <c r="I65" s="691"/>
      <c r="J65" s="680"/>
      <c r="K65" s="688"/>
      <c r="L65" s="562" t="s">
        <v>377</v>
      </c>
      <c r="M65" s="563"/>
      <c r="N65" s="563"/>
      <c r="O65" s="563"/>
      <c r="P65" s="563"/>
      <c r="Q65" s="563"/>
      <c r="R65" s="563"/>
      <c r="S65" s="563"/>
      <c r="T65" s="563"/>
      <c r="U65" s="563"/>
      <c r="V65" s="563"/>
      <c r="W65" s="563"/>
      <c r="X65" s="563"/>
      <c r="Y65" s="557">
        <f t="shared" si="21"/>
        <v>0</v>
      </c>
      <c r="Z65" s="688"/>
      <c r="AA65" s="688"/>
      <c r="AB65" s="515"/>
      <c r="AC65" s="688"/>
      <c r="AD65" s="688"/>
      <c r="AE65" s="688"/>
      <c r="AF65" s="688"/>
      <c r="AG65" s="688"/>
      <c r="AH65" s="688"/>
      <c r="AI65" s="688"/>
      <c r="AJ65" s="688"/>
      <c r="AK65" s="688"/>
      <c r="AL65" s="688"/>
      <c r="AM65" s="688"/>
      <c r="AN65" s="688"/>
    </row>
    <row r="66" spans="1:40" ht="18" customHeight="1">
      <c r="A66" s="687"/>
      <c r="B66" s="846"/>
      <c r="C66" s="627"/>
      <c r="D66" s="627"/>
      <c r="E66" s="627"/>
      <c r="F66" s="627"/>
      <c r="G66" s="627"/>
      <c r="H66" s="627"/>
      <c r="I66" s="627"/>
      <c r="J66" s="627"/>
      <c r="K66" s="851"/>
      <c r="L66" s="553" t="s">
        <v>44</v>
      </c>
      <c r="M66" s="554"/>
      <c r="N66" s="554"/>
      <c r="O66" s="554"/>
      <c r="P66" s="554"/>
      <c r="Q66" s="554"/>
      <c r="R66" s="554"/>
      <c r="S66" s="554"/>
      <c r="T66" s="554"/>
      <c r="U66" s="554"/>
      <c r="V66" s="554"/>
      <c r="W66" s="554"/>
      <c r="X66" s="554"/>
      <c r="Y66" s="483">
        <f t="shared" si="21"/>
        <v>0</v>
      </c>
      <c r="Z66" s="973"/>
      <c r="AA66" s="972">
        <f>IF(OR(Y67=0,Z66=0),0,(Y67/Y66*Z66))</f>
        <v>0</v>
      </c>
      <c r="AB66" s="515"/>
      <c r="AC66" s="686"/>
      <c r="AD66" s="686"/>
      <c r="AE66" s="686"/>
      <c r="AF66" s="686"/>
      <c r="AG66" s="686"/>
      <c r="AH66" s="686"/>
      <c r="AI66" s="686"/>
      <c r="AJ66" s="686"/>
      <c r="AK66" s="686"/>
      <c r="AL66" s="686"/>
      <c r="AM66" s="686"/>
      <c r="AN66" s="686"/>
    </row>
    <row r="67" spans="1:40" ht="18" customHeight="1">
      <c r="A67" s="687"/>
      <c r="B67" s="688"/>
      <c r="C67" s="627"/>
      <c r="D67" s="627"/>
      <c r="E67" s="627"/>
      <c r="F67" s="627"/>
      <c r="G67" s="627"/>
      <c r="H67" s="627"/>
      <c r="I67" s="627"/>
      <c r="J67" s="627"/>
      <c r="K67" s="688"/>
      <c r="L67" s="562" t="s">
        <v>377</v>
      </c>
      <c r="M67" s="563"/>
      <c r="N67" s="563"/>
      <c r="O67" s="563"/>
      <c r="P67" s="563"/>
      <c r="Q67" s="563"/>
      <c r="R67" s="563"/>
      <c r="S67" s="563"/>
      <c r="T67" s="563"/>
      <c r="U67" s="563"/>
      <c r="V67" s="563"/>
      <c r="W67" s="563"/>
      <c r="X67" s="563"/>
      <c r="Y67" s="557">
        <f t="shared" si="21"/>
        <v>0</v>
      </c>
      <c r="Z67" s="688"/>
      <c r="AA67" s="688"/>
      <c r="AB67" s="515"/>
      <c r="AC67" s="688"/>
      <c r="AD67" s="688"/>
      <c r="AE67" s="688"/>
      <c r="AF67" s="688"/>
      <c r="AG67" s="688"/>
      <c r="AH67" s="688"/>
      <c r="AI67" s="688"/>
      <c r="AJ67" s="688"/>
      <c r="AK67" s="688"/>
      <c r="AL67" s="688"/>
      <c r="AM67" s="688"/>
      <c r="AN67" s="688"/>
    </row>
    <row r="68" spans="1:40" ht="18" customHeight="1">
      <c r="A68" s="687"/>
      <c r="B68" s="846"/>
      <c r="C68" s="1040"/>
      <c r="D68" s="783"/>
      <c r="E68" s="783"/>
      <c r="F68" s="783"/>
      <c r="G68" s="783"/>
      <c r="H68" s="783"/>
      <c r="I68" s="783"/>
      <c r="J68" s="784"/>
      <c r="K68" s="851"/>
      <c r="L68" s="553" t="s">
        <v>44</v>
      </c>
      <c r="M68" s="554"/>
      <c r="N68" s="554"/>
      <c r="O68" s="554"/>
      <c r="P68" s="554"/>
      <c r="Q68" s="554"/>
      <c r="R68" s="554"/>
      <c r="S68" s="554"/>
      <c r="T68" s="554"/>
      <c r="U68" s="554"/>
      <c r="V68" s="554"/>
      <c r="W68" s="554"/>
      <c r="X68" s="554"/>
      <c r="Y68" s="483">
        <f t="shared" si="21"/>
        <v>0</v>
      </c>
      <c r="Z68" s="973"/>
      <c r="AA68" s="972">
        <f>IF(OR(Y69=0,Z68=0),0,(Y69/Y68*Z68))</f>
        <v>0</v>
      </c>
      <c r="AB68" s="515"/>
      <c r="AC68" s="686"/>
      <c r="AD68" s="686"/>
      <c r="AE68" s="686"/>
      <c r="AF68" s="686"/>
      <c r="AG68" s="686"/>
      <c r="AH68" s="686"/>
      <c r="AI68" s="686"/>
      <c r="AJ68" s="686"/>
      <c r="AK68" s="686"/>
      <c r="AL68" s="686"/>
      <c r="AM68" s="686"/>
      <c r="AN68" s="686"/>
    </row>
    <row r="69" spans="1:40" ht="18" customHeight="1">
      <c r="A69" s="687"/>
      <c r="B69" s="688"/>
      <c r="C69" s="707"/>
      <c r="D69" s="691"/>
      <c r="E69" s="691"/>
      <c r="F69" s="691"/>
      <c r="G69" s="691"/>
      <c r="H69" s="691"/>
      <c r="I69" s="691"/>
      <c r="J69" s="680"/>
      <c r="K69" s="688"/>
      <c r="L69" s="562" t="s">
        <v>377</v>
      </c>
      <c r="M69" s="563"/>
      <c r="N69" s="563"/>
      <c r="O69" s="563"/>
      <c r="P69" s="563"/>
      <c r="Q69" s="563"/>
      <c r="R69" s="563"/>
      <c r="S69" s="563"/>
      <c r="T69" s="563"/>
      <c r="U69" s="563"/>
      <c r="V69" s="563"/>
      <c r="W69" s="563"/>
      <c r="X69" s="563"/>
      <c r="Y69" s="557">
        <f t="shared" si="21"/>
        <v>0</v>
      </c>
      <c r="Z69" s="688"/>
      <c r="AA69" s="688"/>
      <c r="AB69" s="572"/>
      <c r="AC69" s="688"/>
      <c r="AD69" s="688"/>
      <c r="AE69" s="688"/>
      <c r="AF69" s="688"/>
      <c r="AG69" s="688"/>
      <c r="AH69" s="688"/>
      <c r="AI69" s="688"/>
      <c r="AJ69" s="688"/>
      <c r="AK69" s="688"/>
      <c r="AL69" s="688"/>
      <c r="AM69" s="688"/>
      <c r="AN69" s="688"/>
    </row>
    <row r="70" spans="1:40" ht="18" customHeight="1">
      <c r="A70" s="687"/>
      <c r="B70" s="628"/>
      <c r="C70" s="1041" t="s">
        <v>383</v>
      </c>
      <c r="D70" s="783"/>
      <c r="E70" s="783"/>
      <c r="F70" s="783"/>
      <c r="G70" s="783"/>
      <c r="H70" s="783"/>
      <c r="I70" s="783"/>
      <c r="J70" s="784"/>
      <c r="K70" s="628"/>
      <c r="L70" s="565" t="s">
        <v>44</v>
      </c>
      <c r="M70" s="566">
        <f t="shared" ref="M70:X70" si="22">+M60*$Z$60</f>
        <v>0</v>
      </c>
      <c r="N70" s="566">
        <f t="shared" si="22"/>
        <v>0</v>
      </c>
      <c r="O70" s="566">
        <f t="shared" si="22"/>
        <v>0</v>
      </c>
      <c r="P70" s="566">
        <f t="shared" si="22"/>
        <v>0.3</v>
      </c>
      <c r="Q70" s="566">
        <f t="shared" si="22"/>
        <v>0.3</v>
      </c>
      <c r="R70" s="566">
        <f t="shared" si="22"/>
        <v>0.2</v>
      </c>
      <c r="S70" s="566">
        <f t="shared" si="22"/>
        <v>0.2</v>
      </c>
      <c r="T70" s="566">
        <f t="shared" si="22"/>
        <v>0</v>
      </c>
      <c r="U70" s="566">
        <f t="shared" si="22"/>
        <v>0</v>
      </c>
      <c r="V70" s="566">
        <f t="shared" si="22"/>
        <v>0</v>
      </c>
      <c r="W70" s="566">
        <f t="shared" si="22"/>
        <v>0</v>
      </c>
      <c r="X70" s="566">
        <f t="shared" si="22"/>
        <v>0</v>
      </c>
      <c r="Y70" s="567">
        <f t="shared" si="21"/>
        <v>1</v>
      </c>
      <c r="Z70" s="1036">
        <f>SUM(Z60:Z69)</f>
        <v>1</v>
      </c>
      <c r="AA70" s="972">
        <f>IF(OR(Y71=0,Z70=0),0,(Y71/Y70*Z70))</f>
        <v>0</v>
      </c>
      <c r="AB70" s="515"/>
      <c r="AC70" s="841" t="s">
        <v>384</v>
      </c>
      <c r="AD70" s="783"/>
      <c r="AE70" s="783"/>
      <c r="AF70" s="783"/>
      <c r="AG70" s="783"/>
      <c r="AH70" s="783"/>
      <c r="AI70" s="783"/>
      <c r="AJ70" s="783"/>
      <c r="AK70" s="783"/>
      <c r="AL70" s="783"/>
      <c r="AM70" s="783"/>
      <c r="AN70" s="784"/>
    </row>
    <row r="71" spans="1:40" ht="18" customHeight="1">
      <c r="A71" s="767"/>
      <c r="B71" s="630"/>
      <c r="C71" s="842"/>
      <c r="D71" s="786"/>
      <c r="E71" s="786"/>
      <c r="F71" s="786"/>
      <c r="G71" s="786"/>
      <c r="H71" s="786"/>
      <c r="I71" s="786"/>
      <c r="J71" s="772"/>
      <c r="K71" s="630"/>
      <c r="L71" s="568" t="s">
        <v>377</v>
      </c>
      <c r="M71" s="569">
        <f t="shared" ref="M71:X71" si="23">+M61*$Z$60</f>
        <v>0</v>
      </c>
      <c r="N71" s="569">
        <f t="shared" si="23"/>
        <v>0</v>
      </c>
      <c r="O71" s="569">
        <f t="shared" si="23"/>
        <v>0</v>
      </c>
      <c r="P71" s="569">
        <f t="shared" si="23"/>
        <v>0</v>
      </c>
      <c r="Q71" s="569">
        <f t="shared" si="23"/>
        <v>0</v>
      </c>
      <c r="R71" s="569">
        <f t="shared" si="23"/>
        <v>0</v>
      </c>
      <c r="S71" s="569">
        <f t="shared" si="23"/>
        <v>0</v>
      </c>
      <c r="T71" s="569">
        <f t="shared" si="23"/>
        <v>0</v>
      </c>
      <c r="U71" s="569">
        <f t="shared" si="23"/>
        <v>0</v>
      </c>
      <c r="V71" s="569">
        <f t="shared" si="23"/>
        <v>0</v>
      </c>
      <c r="W71" s="569">
        <f t="shared" si="23"/>
        <v>0</v>
      </c>
      <c r="X71" s="569">
        <f t="shared" si="23"/>
        <v>0</v>
      </c>
      <c r="Y71" s="570">
        <f t="shared" si="21"/>
        <v>0</v>
      </c>
      <c r="Z71" s="767"/>
      <c r="AA71" s="767"/>
      <c r="AB71" s="515"/>
      <c r="AC71" s="842"/>
      <c r="AD71" s="786"/>
      <c r="AE71" s="786"/>
      <c r="AF71" s="786"/>
      <c r="AG71" s="786"/>
      <c r="AH71" s="786"/>
      <c r="AI71" s="786"/>
      <c r="AJ71" s="786"/>
      <c r="AK71" s="786"/>
      <c r="AL71" s="786"/>
      <c r="AM71" s="786"/>
      <c r="AN71" s="772"/>
    </row>
    <row r="72" spans="1:40" ht="43.5" customHeight="1">
      <c r="A72" s="522" t="s">
        <v>10</v>
      </c>
      <c r="B72" s="316" t="s">
        <v>11</v>
      </c>
      <c r="C72" s="316" t="s">
        <v>12</v>
      </c>
      <c r="D72" s="316" t="s">
        <v>13</v>
      </c>
      <c r="E72" s="316" t="s">
        <v>14</v>
      </c>
      <c r="F72" s="316" t="s">
        <v>15</v>
      </c>
      <c r="G72" s="316" t="s">
        <v>16</v>
      </c>
      <c r="H72" s="552" t="s">
        <v>17</v>
      </c>
      <c r="I72" s="552" t="s">
        <v>18</v>
      </c>
      <c r="J72" s="316" t="s">
        <v>19</v>
      </c>
      <c r="K72" s="316" t="s">
        <v>20</v>
      </c>
      <c r="L72" s="552" t="s">
        <v>48</v>
      </c>
      <c r="M72" s="552" t="s">
        <v>49</v>
      </c>
      <c r="N72" s="552" t="s">
        <v>50</v>
      </c>
      <c r="O72" s="552" t="s">
        <v>51</v>
      </c>
      <c r="P72" s="552" t="s">
        <v>52</v>
      </c>
      <c r="Q72" s="552" t="s">
        <v>53</v>
      </c>
      <c r="R72" s="552" t="s">
        <v>54</v>
      </c>
      <c r="S72" s="552" t="s">
        <v>55</v>
      </c>
      <c r="T72" s="552" t="s">
        <v>56</v>
      </c>
      <c r="U72" s="552" t="s">
        <v>57</v>
      </c>
      <c r="V72" s="552" t="s">
        <v>58</v>
      </c>
      <c r="W72" s="552" t="s">
        <v>59</v>
      </c>
      <c r="X72" s="552" t="s">
        <v>60</v>
      </c>
      <c r="Y72" s="552" t="s">
        <v>61</v>
      </c>
      <c r="Z72" s="317" t="s">
        <v>365</v>
      </c>
      <c r="AA72" s="316" t="s">
        <v>366</v>
      </c>
      <c r="AB72" s="515"/>
      <c r="AC72" s="318" t="s">
        <v>65</v>
      </c>
      <c r="AD72" s="318" t="s">
        <v>66</v>
      </c>
      <c r="AE72" s="318" t="s">
        <v>67</v>
      </c>
      <c r="AF72" s="318" t="s">
        <v>68</v>
      </c>
      <c r="AG72" s="318" t="s">
        <v>69</v>
      </c>
      <c r="AH72" s="318" t="s">
        <v>70</v>
      </c>
      <c r="AI72" s="318" t="s">
        <v>71</v>
      </c>
      <c r="AJ72" s="318" t="s">
        <v>72</v>
      </c>
      <c r="AK72" s="318" t="s">
        <v>73</v>
      </c>
      <c r="AL72" s="318" t="s">
        <v>74</v>
      </c>
      <c r="AM72" s="318" t="s">
        <v>75</v>
      </c>
      <c r="AN72" s="318" t="s">
        <v>367</v>
      </c>
    </row>
    <row r="73" spans="1:40" ht="30.75" customHeight="1">
      <c r="A73" s="856" t="s">
        <v>1035</v>
      </c>
      <c r="B73" s="846" t="s">
        <v>1008</v>
      </c>
      <c r="C73" s="1038" t="s">
        <v>800</v>
      </c>
      <c r="D73" s="1038" t="s">
        <v>623</v>
      </c>
      <c r="E73" s="1038" t="s">
        <v>1009</v>
      </c>
      <c r="F73" s="1038" t="s">
        <v>411</v>
      </c>
      <c r="G73" s="851" t="s">
        <v>1024</v>
      </c>
      <c r="H73" s="851">
        <v>5</v>
      </c>
      <c r="I73" s="1039" t="s">
        <v>1036</v>
      </c>
      <c r="J73" s="851" t="s">
        <v>375</v>
      </c>
      <c r="K73" s="851" t="s">
        <v>1011</v>
      </c>
      <c r="L73" s="553" t="s">
        <v>44</v>
      </c>
      <c r="M73" s="554">
        <f t="shared" ref="M73:X73" si="24">+M86</f>
        <v>0</v>
      </c>
      <c r="N73" s="554">
        <f t="shared" si="24"/>
        <v>0</v>
      </c>
      <c r="O73" s="554">
        <f t="shared" si="24"/>
        <v>0.05</v>
      </c>
      <c r="P73" s="554">
        <f t="shared" si="24"/>
        <v>0.1</v>
      </c>
      <c r="Q73" s="554">
        <f t="shared" si="24"/>
        <v>0.1</v>
      </c>
      <c r="R73" s="554">
        <f t="shared" si="24"/>
        <v>0.15000000000000002</v>
      </c>
      <c r="S73" s="554">
        <f t="shared" si="24"/>
        <v>0.2</v>
      </c>
      <c r="T73" s="554">
        <f t="shared" si="24"/>
        <v>0.1</v>
      </c>
      <c r="U73" s="554">
        <f t="shared" si="24"/>
        <v>0.2</v>
      </c>
      <c r="V73" s="554">
        <f t="shared" si="24"/>
        <v>0.1</v>
      </c>
      <c r="W73" s="554">
        <f t="shared" si="24"/>
        <v>0</v>
      </c>
      <c r="X73" s="554">
        <f t="shared" si="24"/>
        <v>0</v>
      </c>
      <c r="Y73" s="483">
        <f t="shared" ref="Y73:Y74" si="25">SUM(M73:X73)</f>
        <v>1.0000000000000002</v>
      </c>
      <c r="Z73" s="973">
        <v>0.05</v>
      </c>
      <c r="AA73" s="983">
        <f>IF(OR(Y74=0,Z73=0),0,(Y74/Y73*Z73))</f>
        <v>0</v>
      </c>
      <c r="AB73" s="515"/>
      <c r="AC73" s="686"/>
      <c r="AD73" s="686"/>
      <c r="AE73" s="686"/>
      <c r="AF73" s="686"/>
      <c r="AG73" s="686"/>
      <c r="AH73" s="686"/>
      <c r="AI73" s="686"/>
      <c r="AJ73" s="686"/>
      <c r="AK73" s="686"/>
      <c r="AL73" s="686"/>
      <c r="AM73" s="686"/>
      <c r="AN73" s="686"/>
    </row>
    <row r="74" spans="1:40" ht="34.5" customHeight="1">
      <c r="A74" s="687"/>
      <c r="B74" s="688"/>
      <c r="C74" s="688"/>
      <c r="D74" s="688"/>
      <c r="E74" s="688"/>
      <c r="F74" s="688"/>
      <c r="G74" s="688"/>
      <c r="H74" s="688"/>
      <c r="I74" s="688"/>
      <c r="J74" s="688"/>
      <c r="K74" s="688"/>
      <c r="L74" s="555" t="s">
        <v>377</v>
      </c>
      <c r="M74" s="556">
        <f t="shared" ref="M74:X74" si="26">+M87</f>
        <v>0</v>
      </c>
      <c r="N74" s="556">
        <f t="shared" si="26"/>
        <v>0</v>
      </c>
      <c r="O74" s="556">
        <f t="shared" si="26"/>
        <v>0</v>
      </c>
      <c r="P74" s="556">
        <f t="shared" si="26"/>
        <v>0</v>
      </c>
      <c r="Q74" s="556">
        <f t="shared" si="26"/>
        <v>0</v>
      </c>
      <c r="R74" s="556">
        <f t="shared" si="26"/>
        <v>0</v>
      </c>
      <c r="S74" s="556">
        <f t="shared" si="26"/>
        <v>0</v>
      </c>
      <c r="T74" s="556">
        <f t="shared" si="26"/>
        <v>0</v>
      </c>
      <c r="U74" s="556">
        <f t="shared" si="26"/>
        <v>0</v>
      </c>
      <c r="V74" s="556">
        <f t="shared" si="26"/>
        <v>0</v>
      </c>
      <c r="W74" s="556">
        <f t="shared" si="26"/>
        <v>0</v>
      </c>
      <c r="X74" s="556">
        <f t="shared" si="26"/>
        <v>0</v>
      </c>
      <c r="Y74" s="557">
        <f t="shared" si="25"/>
        <v>0</v>
      </c>
      <c r="Z74" s="688"/>
      <c r="AA74" s="688"/>
      <c r="AB74" s="515"/>
      <c r="AC74" s="688"/>
      <c r="AD74" s="688"/>
      <c r="AE74" s="688"/>
      <c r="AF74" s="688"/>
      <c r="AG74" s="688"/>
      <c r="AH74" s="688"/>
      <c r="AI74" s="688"/>
      <c r="AJ74" s="688"/>
      <c r="AK74" s="688"/>
      <c r="AL74" s="688"/>
      <c r="AM74" s="688"/>
      <c r="AN74" s="688"/>
    </row>
    <row r="75" spans="1:40" ht="18" customHeight="1">
      <c r="A75" s="687"/>
      <c r="B75" s="558"/>
      <c r="C75" s="976" t="s">
        <v>378</v>
      </c>
      <c r="D75" s="748"/>
      <c r="E75" s="748"/>
      <c r="F75" s="748"/>
      <c r="G75" s="748"/>
      <c r="H75" s="748"/>
      <c r="I75" s="748"/>
      <c r="J75" s="749"/>
      <c r="K75" s="548"/>
      <c r="L75" s="559"/>
      <c r="M75" s="559"/>
      <c r="N75" s="559"/>
      <c r="O75" s="559"/>
      <c r="P75" s="559"/>
      <c r="Q75" s="559"/>
      <c r="R75" s="559"/>
      <c r="S75" s="559"/>
      <c r="T75" s="559"/>
      <c r="U75" s="559"/>
      <c r="V75" s="559"/>
      <c r="W75" s="559"/>
      <c r="X75" s="559"/>
      <c r="Y75" s="559"/>
      <c r="Z75" s="560" t="s">
        <v>379</v>
      </c>
      <c r="AA75" s="561"/>
      <c r="AB75" s="515"/>
      <c r="AC75" s="877"/>
      <c r="AD75" s="748"/>
      <c r="AE75" s="748"/>
      <c r="AF75" s="748"/>
      <c r="AG75" s="748"/>
      <c r="AH75" s="748"/>
      <c r="AI75" s="748"/>
      <c r="AJ75" s="748"/>
      <c r="AK75" s="748"/>
      <c r="AL75" s="748"/>
      <c r="AM75" s="748"/>
      <c r="AN75" s="749"/>
    </row>
    <row r="76" spans="1:40" ht="22.5" customHeight="1">
      <c r="A76" s="687"/>
      <c r="B76" s="846" t="s">
        <v>645</v>
      </c>
      <c r="C76" s="977" t="s">
        <v>1037</v>
      </c>
      <c r="D76" s="783"/>
      <c r="E76" s="783"/>
      <c r="F76" s="783"/>
      <c r="G76" s="783"/>
      <c r="H76" s="783"/>
      <c r="I76" s="783"/>
      <c r="J76" s="784"/>
      <c r="K76" s="851" t="s">
        <v>1011</v>
      </c>
      <c r="L76" s="553" t="s">
        <v>44</v>
      </c>
      <c r="M76" s="554"/>
      <c r="N76" s="554"/>
      <c r="O76" s="554">
        <v>0.1</v>
      </c>
      <c r="P76" s="554">
        <v>0.1</v>
      </c>
      <c r="Q76" s="554">
        <v>0.1</v>
      </c>
      <c r="R76" s="554">
        <v>0.1</v>
      </c>
      <c r="S76" s="554">
        <v>0.2</v>
      </c>
      <c r="T76" s="554">
        <v>0.1</v>
      </c>
      <c r="U76" s="554">
        <v>0.2</v>
      </c>
      <c r="V76" s="554">
        <v>0.1</v>
      </c>
      <c r="W76" s="554"/>
      <c r="X76" s="554"/>
      <c r="Y76" s="483">
        <f t="shared" ref="Y76:Y87" si="27">SUM(M76:X76)</f>
        <v>1.0000000000000002</v>
      </c>
      <c r="Z76" s="973">
        <v>0.5</v>
      </c>
      <c r="AA76" s="972">
        <f>IF(OR(Y77=0,Z76=0),0,(Y77/Y76*Z76))</f>
        <v>0</v>
      </c>
      <c r="AB76" s="515"/>
      <c r="AC76" s="686"/>
      <c r="AD76" s="686"/>
      <c r="AE76" s="686"/>
      <c r="AF76" s="686"/>
      <c r="AG76" s="686"/>
      <c r="AH76" s="686"/>
      <c r="AI76" s="686"/>
      <c r="AJ76" s="686"/>
      <c r="AK76" s="686"/>
      <c r="AL76" s="686"/>
      <c r="AM76" s="686"/>
      <c r="AN76" s="686"/>
    </row>
    <row r="77" spans="1:40" ht="22.5" customHeight="1">
      <c r="A77" s="687"/>
      <c r="B77" s="688"/>
      <c r="C77" s="707"/>
      <c r="D77" s="691"/>
      <c r="E77" s="691"/>
      <c r="F77" s="691"/>
      <c r="G77" s="691"/>
      <c r="H77" s="691"/>
      <c r="I77" s="691"/>
      <c r="J77" s="680"/>
      <c r="K77" s="688"/>
      <c r="L77" s="562" t="s">
        <v>377</v>
      </c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57">
        <f t="shared" si="27"/>
        <v>0</v>
      </c>
      <c r="Z77" s="688"/>
      <c r="AA77" s="688"/>
      <c r="AB77" s="515"/>
      <c r="AC77" s="688"/>
      <c r="AD77" s="688"/>
      <c r="AE77" s="688"/>
      <c r="AF77" s="688"/>
      <c r="AG77" s="688"/>
      <c r="AH77" s="688"/>
      <c r="AI77" s="688"/>
      <c r="AJ77" s="688"/>
      <c r="AK77" s="688"/>
      <c r="AL77" s="688"/>
      <c r="AM77" s="688"/>
      <c r="AN77" s="688"/>
    </row>
    <row r="78" spans="1:40" ht="22.5" customHeight="1">
      <c r="A78" s="687"/>
      <c r="B78" s="846" t="s">
        <v>645</v>
      </c>
      <c r="C78" s="977" t="s">
        <v>1038</v>
      </c>
      <c r="D78" s="783"/>
      <c r="E78" s="783"/>
      <c r="F78" s="783"/>
      <c r="G78" s="783"/>
      <c r="H78" s="783"/>
      <c r="I78" s="783"/>
      <c r="J78" s="784"/>
      <c r="K78" s="851" t="s">
        <v>1011</v>
      </c>
      <c r="L78" s="553" t="s">
        <v>44</v>
      </c>
      <c r="M78" s="554"/>
      <c r="N78" s="554"/>
      <c r="O78" s="554"/>
      <c r="P78" s="554">
        <v>0.1</v>
      </c>
      <c r="Q78" s="554">
        <v>0.1</v>
      </c>
      <c r="R78" s="554">
        <v>0.2</v>
      </c>
      <c r="S78" s="554">
        <v>0.2</v>
      </c>
      <c r="T78" s="554">
        <v>0.1</v>
      </c>
      <c r="U78" s="554">
        <v>0.2</v>
      </c>
      <c r="V78" s="554">
        <v>0.1</v>
      </c>
      <c r="W78" s="554"/>
      <c r="X78" s="554"/>
      <c r="Y78" s="483">
        <f t="shared" si="27"/>
        <v>1.0000000000000002</v>
      </c>
      <c r="Z78" s="973">
        <v>0.5</v>
      </c>
      <c r="AA78" s="972">
        <f>IF(OR(Y79=0,Z78=0),0,(Y79/Y78*Z78))</f>
        <v>0</v>
      </c>
      <c r="AB78" s="515"/>
      <c r="AC78" s="686"/>
      <c r="AD78" s="686"/>
      <c r="AE78" s="686"/>
      <c r="AF78" s="686"/>
      <c r="AG78" s="686"/>
      <c r="AH78" s="686"/>
      <c r="AI78" s="686"/>
      <c r="AJ78" s="686"/>
      <c r="AK78" s="686"/>
      <c r="AL78" s="686"/>
      <c r="AM78" s="686"/>
      <c r="AN78" s="686"/>
    </row>
    <row r="79" spans="1:40" ht="22.5" customHeight="1">
      <c r="A79" s="687"/>
      <c r="B79" s="688"/>
      <c r="C79" s="707"/>
      <c r="D79" s="691"/>
      <c r="E79" s="691"/>
      <c r="F79" s="691"/>
      <c r="G79" s="691"/>
      <c r="H79" s="691"/>
      <c r="I79" s="691"/>
      <c r="J79" s="680"/>
      <c r="K79" s="688"/>
      <c r="L79" s="562" t="s">
        <v>377</v>
      </c>
      <c r="M79" s="563"/>
      <c r="N79" s="563"/>
      <c r="O79" s="563"/>
      <c r="P79" s="563"/>
      <c r="Q79" s="563"/>
      <c r="R79" s="563"/>
      <c r="S79" s="563"/>
      <c r="T79" s="563"/>
      <c r="U79" s="563"/>
      <c r="V79" s="563"/>
      <c r="W79" s="563"/>
      <c r="X79" s="563"/>
      <c r="Y79" s="557">
        <f t="shared" si="27"/>
        <v>0</v>
      </c>
      <c r="Z79" s="688"/>
      <c r="AA79" s="688"/>
      <c r="AB79" s="515"/>
      <c r="AC79" s="688"/>
      <c r="AD79" s="688"/>
      <c r="AE79" s="688"/>
      <c r="AF79" s="688"/>
      <c r="AG79" s="688"/>
      <c r="AH79" s="688"/>
      <c r="AI79" s="688"/>
      <c r="AJ79" s="688"/>
      <c r="AK79" s="688"/>
      <c r="AL79" s="688"/>
      <c r="AM79" s="688"/>
      <c r="AN79" s="688"/>
    </row>
    <row r="80" spans="1:40" ht="18" customHeight="1">
      <c r="A80" s="687"/>
      <c r="B80" s="846"/>
      <c r="C80" s="1040"/>
      <c r="D80" s="783"/>
      <c r="E80" s="783"/>
      <c r="F80" s="783"/>
      <c r="G80" s="783"/>
      <c r="H80" s="783"/>
      <c r="I80" s="783"/>
      <c r="J80" s="784"/>
      <c r="K80" s="851"/>
      <c r="L80" s="553" t="s">
        <v>44</v>
      </c>
      <c r="M80" s="554"/>
      <c r="N80" s="554"/>
      <c r="O80" s="554"/>
      <c r="P80" s="554"/>
      <c r="Q80" s="554"/>
      <c r="R80" s="554"/>
      <c r="S80" s="554"/>
      <c r="T80" s="554"/>
      <c r="U80" s="554"/>
      <c r="V80" s="554"/>
      <c r="W80" s="554"/>
      <c r="X80" s="554"/>
      <c r="Y80" s="483">
        <f t="shared" si="27"/>
        <v>0</v>
      </c>
      <c r="Z80" s="973"/>
      <c r="AA80" s="972">
        <f>IF(OR(Y81=0,Z80=0),0,(Y81/Y80*Z80))</f>
        <v>0</v>
      </c>
      <c r="AB80" s="515"/>
      <c r="AC80" s="686"/>
      <c r="AD80" s="686"/>
      <c r="AE80" s="686"/>
      <c r="AF80" s="686"/>
      <c r="AG80" s="686"/>
      <c r="AH80" s="686"/>
      <c r="AI80" s="686"/>
      <c r="AJ80" s="686"/>
      <c r="AK80" s="686"/>
      <c r="AL80" s="686"/>
      <c r="AM80" s="686"/>
      <c r="AN80" s="686"/>
    </row>
    <row r="81" spans="1:40" ht="18" customHeight="1">
      <c r="A81" s="687"/>
      <c r="B81" s="688"/>
      <c r="C81" s="707"/>
      <c r="D81" s="691"/>
      <c r="E81" s="691"/>
      <c r="F81" s="691"/>
      <c r="G81" s="691"/>
      <c r="H81" s="691"/>
      <c r="I81" s="691"/>
      <c r="J81" s="680"/>
      <c r="K81" s="688"/>
      <c r="L81" s="562" t="s">
        <v>377</v>
      </c>
      <c r="M81" s="563"/>
      <c r="N81" s="563"/>
      <c r="O81" s="563"/>
      <c r="P81" s="563"/>
      <c r="Q81" s="563"/>
      <c r="R81" s="563"/>
      <c r="S81" s="563"/>
      <c r="T81" s="563"/>
      <c r="U81" s="563"/>
      <c r="V81" s="563"/>
      <c r="W81" s="563"/>
      <c r="X81" s="563"/>
      <c r="Y81" s="557">
        <f t="shared" si="27"/>
        <v>0</v>
      </c>
      <c r="Z81" s="688"/>
      <c r="AA81" s="688"/>
      <c r="AB81" s="515"/>
      <c r="AC81" s="688"/>
      <c r="AD81" s="688"/>
      <c r="AE81" s="688"/>
      <c r="AF81" s="688"/>
      <c r="AG81" s="688"/>
      <c r="AH81" s="688"/>
      <c r="AI81" s="688"/>
      <c r="AJ81" s="688"/>
      <c r="AK81" s="688"/>
      <c r="AL81" s="688"/>
      <c r="AM81" s="688"/>
      <c r="AN81" s="688"/>
    </row>
    <row r="82" spans="1:40" ht="18" customHeight="1">
      <c r="A82" s="687"/>
      <c r="B82" s="846"/>
      <c r="C82" s="1040"/>
      <c r="D82" s="783"/>
      <c r="E82" s="783"/>
      <c r="F82" s="783"/>
      <c r="G82" s="783"/>
      <c r="H82" s="783"/>
      <c r="I82" s="783"/>
      <c r="J82" s="784"/>
      <c r="K82" s="851"/>
      <c r="L82" s="553" t="s">
        <v>44</v>
      </c>
      <c r="M82" s="554"/>
      <c r="N82" s="554"/>
      <c r="O82" s="554"/>
      <c r="P82" s="554"/>
      <c r="Q82" s="554"/>
      <c r="R82" s="554"/>
      <c r="S82" s="554"/>
      <c r="T82" s="554"/>
      <c r="U82" s="554"/>
      <c r="V82" s="554"/>
      <c r="W82" s="554"/>
      <c r="X82" s="554"/>
      <c r="Y82" s="483">
        <f t="shared" si="27"/>
        <v>0</v>
      </c>
      <c r="Z82" s="973"/>
      <c r="AA82" s="972">
        <f>IF(OR(Y83=0,Z82=0),0,(Y83/Y82*Z82))</f>
        <v>0</v>
      </c>
      <c r="AB82" s="515"/>
      <c r="AC82" s="686"/>
      <c r="AD82" s="686"/>
      <c r="AE82" s="686"/>
      <c r="AF82" s="686"/>
      <c r="AG82" s="686"/>
      <c r="AH82" s="686"/>
      <c r="AI82" s="686"/>
      <c r="AJ82" s="686"/>
      <c r="AK82" s="686"/>
      <c r="AL82" s="686"/>
      <c r="AM82" s="686"/>
      <c r="AN82" s="686"/>
    </row>
    <row r="83" spans="1:40" ht="18" customHeight="1">
      <c r="A83" s="687"/>
      <c r="B83" s="688"/>
      <c r="C83" s="707"/>
      <c r="D83" s="691"/>
      <c r="E83" s="691"/>
      <c r="F83" s="691"/>
      <c r="G83" s="691"/>
      <c r="H83" s="691"/>
      <c r="I83" s="691"/>
      <c r="J83" s="680"/>
      <c r="K83" s="688"/>
      <c r="L83" s="562" t="s">
        <v>377</v>
      </c>
      <c r="M83" s="563"/>
      <c r="N83" s="563"/>
      <c r="O83" s="563"/>
      <c r="P83" s="563"/>
      <c r="Q83" s="563"/>
      <c r="R83" s="563"/>
      <c r="S83" s="563"/>
      <c r="T83" s="563"/>
      <c r="U83" s="563"/>
      <c r="V83" s="563"/>
      <c r="W83" s="563"/>
      <c r="X83" s="563"/>
      <c r="Y83" s="557">
        <f t="shared" si="27"/>
        <v>0</v>
      </c>
      <c r="Z83" s="688"/>
      <c r="AA83" s="688"/>
      <c r="AB83" s="515"/>
      <c r="AC83" s="688"/>
      <c r="AD83" s="688"/>
      <c r="AE83" s="688"/>
      <c r="AF83" s="688"/>
      <c r="AG83" s="688"/>
      <c r="AH83" s="688"/>
      <c r="AI83" s="688"/>
      <c r="AJ83" s="688"/>
      <c r="AK83" s="688"/>
      <c r="AL83" s="688"/>
      <c r="AM83" s="688"/>
      <c r="AN83" s="688"/>
    </row>
    <row r="84" spans="1:40" ht="18" customHeight="1">
      <c r="A84" s="687"/>
      <c r="B84" s="846"/>
      <c r="C84" s="1040"/>
      <c r="D84" s="783"/>
      <c r="E84" s="783"/>
      <c r="F84" s="783"/>
      <c r="G84" s="783"/>
      <c r="H84" s="783"/>
      <c r="I84" s="783"/>
      <c r="J84" s="784"/>
      <c r="K84" s="851"/>
      <c r="L84" s="553" t="s">
        <v>44</v>
      </c>
      <c r="M84" s="554"/>
      <c r="N84" s="554"/>
      <c r="O84" s="554"/>
      <c r="P84" s="554"/>
      <c r="Q84" s="554"/>
      <c r="R84" s="554"/>
      <c r="S84" s="554"/>
      <c r="T84" s="554"/>
      <c r="U84" s="554"/>
      <c r="V84" s="554"/>
      <c r="W84" s="554"/>
      <c r="X84" s="554"/>
      <c r="Y84" s="483">
        <f t="shared" si="27"/>
        <v>0</v>
      </c>
      <c r="Z84" s="973"/>
      <c r="AA84" s="972">
        <f>IF(OR(Y85=0,Z84=0),0,(Y85/Y84*Z84))</f>
        <v>0</v>
      </c>
      <c r="AB84" s="515"/>
      <c r="AC84" s="686"/>
      <c r="AD84" s="686"/>
      <c r="AE84" s="686"/>
      <c r="AF84" s="686"/>
      <c r="AG84" s="686"/>
      <c r="AH84" s="686"/>
      <c r="AI84" s="686"/>
      <c r="AJ84" s="686"/>
      <c r="AK84" s="686"/>
      <c r="AL84" s="686"/>
      <c r="AM84" s="686"/>
      <c r="AN84" s="686"/>
    </row>
    <row r="85" spans="1:40" ht="18" customHeight="1">
      <c r="A85" s="687"/>
      <c r="B85" s="688"/>
      <c r="C85" s="707"/>
      <c r="D85" s="691"/>
      <c r="E85" s="691"/>
      <c r="F85" s="691"/>
      <c r="G85" s="691"/>
      <c r="H85" s="691"/>
      <c r="I85" s="691"/>
      <c r="J85" s="680"/>
      <c r="K85" s="688"/>
      <c r="L85" s="562" t="s">
        <v>377</v>
      </c>
      <c r="M85" s="563"/>
      <c r="N85" s="563"/>
      <c r="O85" s="563"/>
      <c r="P85" s="563"/>
      <c r="Q85" s="563"/>
      <c r="R85" s="563"/>
      <c r="S85" s="563"/>
      <c r="T85" s="563"/>
      <c r="U85" s="563"/>
      <c r="V85" s="563"/>
      <c r="W85" s="563"/>
      <c r="X85" s="563"/>
      <c r="Y85" s="557">
        <f t="shared" si="27"/>
        <v>0</v>
      </c>
      <c r="Z85" s="688"/>
      <c r="AA85" s="688"/>
      <c r="AB85" s="572"/>
      <c r="AC85" s="688"/>
      <c r="AD85" s="688"/>
      <c r="AE85" s="688"/>
      <c r="AF85" s="688"/>
      <c r="AG85" s="688"/>
      <c r="AH85" s="688"/>
      <c r="AI85" s="688"/>
      <c r="AJ85" s="688"/>
      <c r="AK85" s="688"/>
      <c r="AL85" s="688"/>
      <c r="AM85" s="688"/>
      <c r="AN85" s="688"/>
    </row>
    <row r="86" spans="1:40" ht="18" customHeight="1">
      <c r="A86" s="687"/>
      <c r="B86" s="628"/>
      <c r="C86" s="1041" t="s">
        <v>383</v>
      </c>
      <c r="D86" s="783"/>
      <c r="E86" s="783"/>
      <c r="F86" s="783"/>
      <c r="G86" s="783"/>
      <c r="H86" s="783"/>
      <c r="I86" s="783"/>
      <c r="J86" s="784"/>
      <c r="K86" s="628"/>
      <c r="L86" s="565" t="s">
        <v>44</v>
      </c>
      <c r="M86" s="566">
        <f t="shared" ref="M86:X86" si="28">+M76*$Z$76+M78*$Z$78+M80*$Z$80+M82*$Z$82+M84*$Z$84</f>
        <v>0</v>
      </c>
      <c r="N86" s="566">
        <f t="shared" si="28"/>
        <v>0</v>
      </c>
      <c r="O86" s="566">
        <f t="shared" si="28"/>
        <v>0.05</v>
      </c>
      <c r="P86" s="566">
        <f t="shared" si="28"/>
        <v>0.1</v>
      </c>
      <c r="Q86" s="566">
        <f t="shared" si="28"/>
        <v>0.1</v>
      </c>
      <c r="R86" s="566">
        <f t="shared" si="28"/>
        <v>0.15000000000000002</v>
      </c>
      <c r="S86" s="566">
        <f t="shared" si="28"/>
        <v>0.2</v>
      </c>
      <c r="T86" s="566">
        <f t="shared" si="28"/>
        <v>0.1</v>
      </c>
      <c r="U86" s="566">
        <f t="shared" si="28"/>
        <v>0.2</v>
      </c>
      <c r="V86" s="566">
        <f t="shared" si="28"/>
        <v>0.1</v>
      </c>
      <c r="W86" s="566">
        <f t="shared" si="28"/>
        <v>0</v>
      </c>
      <c r="X86" s="566">
        <f t="shared" si="28"/>
        <v>0</v>
      </c>
      <c r="Y86" s="567">
        <f t="shared" si="27"/>
        <v>1.0000000000000002</v>
      </c>
      <c r="Z86" s="1036">
        <f>SUM(Z76:Z85)</f>
        <v>1</v>
      </c>
      <c r="AA86" s="972">
        <f>IF(OR(Y87=0,Z86=0),0,(Y87/Y86*Z86))</f>
        <v>0</v>
      </c>
      <c r="AB86" s="515"/>
      <c r="AC86" s="841" t="s">
        <v>384</v>
      </c>
      <c r="AD86" s="783"/>
      <c r="AE86" s="783"/>
      <c r="AF86" s="783"/>
      <c r="AG86" s="783"/>
      <c r="AH86" s="783"/>
      <c r="AI86" s="783"/>
      <c r="AJ86" s="783"/>
      <c r="AK86" s="783"/>
      <c r="AL86" s="783"/>
      <c r="AM86" s="783"/>
      <c r="AN86" s="784"/>
    </row>
    <row r="87" spans="1:40" ht="18" customHeight="1">
      <c r="A87" s="767"/>
      <c r="B87" s="630"/>
      <c r="C87" s="842"/>
      <c r="D87" s="786"/>
      <c r="E87" s="786"/>
      <c r="F87" s="786"/>
      <c r="G87" s="786"/>
      <c r="H87" s="786"/>
      <c r="I87" s="786"/>
      <c r="J87" s="772"/>
      <c r="K87" s="630"/>
      <c r="L87" s="568" t="s">
        <v>377</v>
      </c>
      <c r="M87" s="569">
        <f t="shared" ref="M87:X87" si="29">+M77*$Z$76+M79*$Z$78+M81*$Z$80+M83*$Z$82+M85*$Z$84</f>
        <v>0</v>
      </c>
      <c r="N87" s="569">
        <f t="shared" si="29"/>
        <v>0</v>
      </c>
      <c r="O87" s="569">
        <f t="shared" si="29"/>
        <v>0</v>
      </c>
      <c r="P87" s="569">
        <f t="shared" si="29"/>
        <v>0</v>
      </c>
      <c r="Q87" s="569">
        <f t="shared" si="29"/>
        <v>0</v>
      </c>
      <c r="R87" s="569">
        <f t="shared" si="29"/>
        <v>0</v>
      </c>
      <c r="S87" s="569">
        <f t="shared" si="29"/>
        <v>0</v>
      </c>
      <c r="T87" s="569">
        <f t="shared" si="29"/>
        <v>0</v>
      </c>
      <c r="U87" s="569">
        <f t="shared" si="29"/>
        <v>0</v>
      </c>
      <c r="V87" s="569">
        <f t="shared" si="29"/>
        <v>0</v>
      </c>
      <c r="W87" s="569">
        <f t="shared" si="29"/>
        <v>0</v>
      </c>
      <c r="X87" s="569">
        <f t="shared" si="29"/>
        <v>0</v>
      </c>
      <c r="Y87" s="570">
        <f t="shared" si="27"/>
        <v>0</v>
      </c>
      <c r="Z87" s="767"/>
      <c r="AA87" s="767"/>
      <c r="AB87" s="515"/>
      <c r="AC87" s="842"/>
      <c r="AD87" s="786"/>
      <c r="AE87" s="786"/>
      <c r="AF87" s="786"/>
      <c r="AG87" s="786"/>
      <c r="AH87" s="786"/>
      <c r="AI87" s="786"/>
      <c r="AJ87" s="786"/>
      <c r="AK87" s="786"/>
      <c r="AL87" s="786"/>
      <c r="AM87" s="786"/>
      <c r="AN87" s="772"/>
    </row>
    <row r="88" spans="1:40" ht="15.75" customHeight="1">
      <c r="A88" s="512" t="s">
        <v>1039</v>
      </c>
      <c r="B88" s="582"/>
      <c r="C88" s="512"/>
      <c r="D88" s="512"/>
      <c r="E88" s="512"/>
      <c r="F88" s="512"/>
      <c r="G88" s="512"/>
      <c r="H88" s="512"/>
      <c r="I88" s="512"/>
      <c r="J88" s="512"/>
      <c r="K88" s="512"/>
      <c r="L88" s="512"/>
      <c r="M88" s="512"/>
      <c r="N88" s="512"/>
      <c r="O88" s="512"/>
      <c r="P88" s="512"/>
      <c r="Q88" s="512"/>
      <c r="R88" s="512"/>
      <c r="S88" s="512"/>
      <c r="T88" s="512"/>
      <c r="U88" s="512"/>
      <c r="V88" s="512"/>
      <c r="W88" s="512"/>
      <c r="X88" s="512"/>
      <c r="Y88" s="512"/>
      <c r="Z88" s="512"/>
      <c r="AA88" s="512"/>
      <c r="AB88" s="512"/>
      <c r="AC88" s="512"/>
      <c r="AD88" s="512"/>
      <c r="AE88" s="512"/>
      <c r="AF88" s="512"/>
      <c r="AG88" s="512"/>
      <c r="AH88" s="512"/>
      <c r="AI88" s="512"/>
      <c r="AJ88" s="512"/>
      <c r="AK88" s="512"/>
      <c r="AL88" s="512"/>
      <c r="AM88" s="512"/>
      <c r="AN88" s="512"/>
    </row>
    <row r="89" spans="1:40" ht="15.75" customHeight="1">
      <c r="A89" s="512"/>
      <c r="B89" s="582"/>
      <c r="C89" s="512"/>
      <c r="D89" s="512"/>
      <c r="E89" s="512"/>
      <c r="F89" s="512"/>
      <c r="G89" s="512"/>
      <c r="H89" s="512"/>
      <c r="I89" s="512"/>
      <c r="J89" s="512"/>
      <c r="K89" s="512"/>
      <c r="L89" s="512"/>
      <c r="M89" s="512"/>
      <c r="N89" s="512"/>
      <c r="O89" s="512"/>
      <c r="P89" s="512"/>
      <c r="Q89" s="512"/>
      <c r="R89" s="512"/>
      <c r="S89" s="512"/>
      <c r="T89" s="512"/>
      <c r="U89" s="512"/>
      <c r="V89" s="512"/>
      <c r="W89" s="512"/>
      <c r="X89" s="512"/>
      <c r="Y89" s="512"/>
      <c r="Z89" s="512"/>
      <c r="AA89" s="512"/>
      <c r="AB89" s="512"/>
      <c r="AC89" s="512"/>
      <c r="AD89" s="512"/>
      <c r="AE89" s="512"/>
      <c r="AF89" s="512"/>
      <c r="AG89" s="512"/>
      <c r="AH89" s="512"/>
      <c r="AI89" s="512"/>
      <c r="AJ89" s="512"/>
      <c r="AK89" s="512"/>
      <c r="AL89" s="512"/>
      <c r="AM89" s="512"/>
      <c r="AN89" s="512"/>
    </row>
    <row r="90" spans="1:40" ht="15.75" customHeight="1">
      <c r="A90" s="512"/>
      <c r="B90" s="582"/>
      <c r="C90" s="512"/>
      <c r="D90" s="512"/>
      <c r="E90" s="512"/>
      <c r="F90" s="512"/>
      <c r="G90" s="512"/>
      <c r="H90" s="512"/>
      <c r="I90" s="512"/>
      <c r="J90" s="512"/>
      <c r="K90" s="512"/>
      <c r="L90" s="512"/>
      <c r="M90" s="512"/>
      <c r="N90" s="512"/>
      <c r="O90" s="512"/>
      <c r="P90" s="512"/>
      <c r="Q90" s="512"/>
      <c r="R90" s="512"/>
      <c r="S90" s="512"/>
      <c r="T90" s="512"/>
      <c r="U90" s="512"/>
      <c r="V90" s="512"/>
      <c r="W90" s="512"/>
      <c r="X90" s="512"/>
      <c r="Y90" s="512"/>
      <c r="Z90" s="512"/>
      <c r="AA90" s="512"/>
      <c r="AB90" s="512"/>
      <c r="AC90" s="512"/>
      <c r="AD90" s="512"/>
      <c r="AE90" s="512"/>
      <c r="AF90" s="512"/>
      <c r="AG90" s="512"/>
      <c r="AH90" s="512"/>
      <c r="AI90" s="512"/>
      <c r="AJ90" s="512"/>
      <c r="AK90" s="512"/>
      <c r="AL90" s="512"/>
      <c r="AM90" s="512"/>
      <c r="AN90" s="512"/>
    </row>
    <row r="91" spans="1:40" ht="15.75" customHeight="1">
      <c r="A91" s="512"/>
      <c r="B91" s="582"/>
      <c r="C91" s="512"/>
      <c r="D91" s="512"/>
      <c r="E91" s="512"/>
      <c r="F91" s="512"/>
      <c r="G91" s="512"/>
      <c r="H91" s="512"/>
      <c r="I91" s="512"/>
      <c r="J91" s="512"/>
      <c r="K91" s="512"/>
      <c r="L91" s="512"/>
      <c r="M91" s="512"/>
      <c r="N91" s="512"/>
      <c r="O91" s="512"/>
      <c r="P91" s="512"/>
      <c r="Q91" s="512"/>
      <c r="R91" s="512"/>
      <c r="S91" s="512"/>
      <c r="T91" s="512"/>
      <c r="U91" s="512"/>
      <c r="V91" s="512"/>
      <c r="W91" s="512"/>
      <c r="X91" s="512"/>
      <c r="Y91" s="512"/>
      <c r="Z91" s="512"/>
      <c r="AA91" s="512"/>
      <c r="AB91" s="512"/>
      <c r="AC91" s="512"/>
      <c r="AD91" s="512"/>
      <c r="AE91" s="512"/>
      <c r="AF91" s="512"/>
      <c r="AG91" s="512"/>
      <c r="AH91" s="512"/>
      <c r="AI91" s="512"/>
      <c r="AJ91" s="512"/>
      <c r="AK91" s="512"/>
      <c r="AL91" s="512"/>
      <c r="AM91" s="512"/>
      <c r="AN91" s="512"/>
    </row>
    <row r="92" spans="1:40" ht="15.75" customHeight="1">
      <c r="A92" s="512"/>
      <c r="B92" s="582"/>
      <c r="C92" s="512"/>
      <c r="D92" s="512"/>
      <c r="E92" s="512"/>
      <c r="F92" s="512"/>
      <c r="G92" s="512"/>
      <c r="H92" s="512"/>
      <c r="I92" s="512"/>
      <c r="J92" s="512"/>
      <c r="K92" s="512"/>
      <c r="L92" s="512"/>
      <c r="M92" s="512"/>
      <c r="N92" s="512"/>
      <c r="O92" s="512"/>
      <c r="P92" s="512"/>
      <c r="Q92" s="512"/>
      <c r="R92" s="512"/>
      <c r="S92" s="512"/>
      <c r="T92" s="512"/>
      <c r="U92" s="512"/>
      <c r="V92" s="512"/>
      <c r="W92" s="512"/>
      <c r="X92" s="512"/>
      <c r="Y92" s="512"/>
      <c r="Z92" s="512"/>
      <c r="AA92" s="512"/>
      <c r="AB92" s="512"/>
      <c r="AC92" s="512"/>
      <c r="AD92" s="512"/>
      <c r="AE92" s="512"/>
      <c r="AF92" s="512"/>
      <c r="AG92" s="512"/>
      <c r="AH92" s="512"/>
      <c r="AI92" s="512"/>
      <c r="AJ92" s="512"/>
      <c r="AK92" s="512"/>
      <c r="AL92" s="512"/>
      <c r="AM92" s="512"/>
      <c r="AN92" s="512"/>
    </row>
    <row r="93" spans="1:40" ht="15.75" customHeight="1">
      <c r="A93" s="512"/>
      <c r="B93" s="582"/>
      <c r="C93" s="512"/>
      <c r="D93" s="512"/>
      <c r="E93" s="512"/>
      <c r="F93" s="512"/>
      <c r="G93" s="512"/>
      <c r="H93" s="512"/>
      <c r="I93" s="512"/>
      <c r="J93" s="512"/>
      <c r="K93" s="512"/>
      <c r="L93" s="512"/>
      <c r="M93" s="512"/>
      <c r="N93" s="512"/>
      <c r="O93" s="512"/>
      <c r="P93" s="512"/>
      <c r="Q93" s="512"/>
      <c r="R93" s="512"/>
      <c r="S93" s="512"/>
      <c r="T93" s="512"/>
      <c r="U93" s="512"/>
      <c r="V93" s="512"/>
      <c r="W93" s="512"/>
      <c r="X93" s="512"/>
      <c r="Y93" s="512"/>
      <c r="Z93" s="512"/>
      <c r="AA93" s="512"/>
      <c r="AB93" s="512"/>
      <c r="AC93" s="512"/>
      <c r="AD93" s="512"/>
      <c r="AE93" s="512"/>
      <c r="AF93" s="512"/>
      <c r="AG93" s="512"/>
      <c r="AH93" s="512"/>
      <c r="AI93" s="512"/>
      <c r="AJ93" s="512"/>
      <c r="AK93" s="512"/>
      <c r="AL93" s="512"/>
      <c r="AM93" s="512"/>
      <c r="AN93" s="512"/>
    </row>
    <row r="94" spans="1:40" ht="15.75" customHeight="1">
      <c r="A94" s="512"/>
      <c r="B94" s="582"/>
      <c r="C94" s="512"/>
      <c r="D94" s="512"/>
      <c r="E94" s="512"/>
      <c r="F94" s="512"/>
      <c r="G94" s="512"/>
      <c r="H94" s="512"/>
      <c r="I94" s="512"/>
      <c r="J94" s="512"/>
      <c r="K94" s="512"/>
      <c r="L94" s="512"/>
      <c r="M94" s="512"/>
      <c r="N94" s="512"/>
      <c r="O94" s="512"/>
      <c r="P94" s="512"/>
      <c r="Q94" s="512"/>
      <c r="R94" s="512"/>
      <c r="S94" s="512"/>
      <c r="T94" s="512"/>
      <c r="U94" s="512"/>
      <c r="V94" s="512"/>
      <c r="W94" s="512"/>
      <c r="X94" s="512"/>
      <c r="Y94" s="512"/>
      <c r="Z94" s="512"/>
      <c r="AA94" s="512"/>
      <c r="AB94" s="512"/>
      <c r="AC94" s="512"/>
      <c r="AD94" s="512"/>
      <c r="AE94" s="512"/>
      <c r="AF94" s="512"/>
      <c r="AG94" s="512"/>
      <c r="AH94" s="512"/>
      <c r="AI94" s="512"/>
      <c r="AJ94" s="512"/>
      <c r="AK94" s="512"/>
      <c r="AL94" s="512"/>
      <c r="AM94" s="512"/>
      <c r="AN94" s="512"/>
    </row>
    <row r="95" spans="1:40" ht="15.75" customHeight="1">
      <c r="A95" s="512"/>
      <c r="B95" s="582"/>
      <c r="C95" s="512"/>
      <c r="D95" s="512"/>
      <c r="E95" s="512"/>
      <c r="F95" s="512"/>
      <c r="G95" s="512"/>
      <c r="H95" s="512"/>
      <c r="I95" s="512"/>
      <c r="J95" s="512"/>
      <c r="K95" s="512"/>
      <c r="L95" s="512"/>
      <c r="M95" s="512"/>
      <c r="N95" s="512"/>
      <c r="O95" s="512"/>
      <c r="P95" s="512"/>
      <c r="Q95" s="512"/>
      <c r="R95" s="512"/>
      <c r="S95" s="512"/>
      <c r="T95" s="512"/>
      <c r="U95" s="512"/>
      <c r="V95" s="512"/>
      <c r="W95" s="512"/>
      <c r="X95" s="512"/>
      <c r="Y95" s="512"/>
      <c r="Z95" s="512"/>
      <c r="AA95" s="512"/>
      <c r="AB95" s="512"/>
      <c r="AC95" s="512"/>
      <c r="AD95" s="512"/>
      <c r="AE95" s="512"/>
      <c r="AF95" s="512"/>
      <c r="AG95" s="512"/>
      <c r="AH95" s="512"/>
      <c r="AI95" s="512"/>
      <c r="AJ95" s="512"/>
      <c r="AK95" s="512"/>
      <c r="AL95" s="512"/>
      <c r="AM95" s="512"/>
      <c r="AN95" s="512"/>
    </row>
    <row r="96" spans="1:40" ht="15.75" customHeight="1">
      <c r="A96" s="512"/>
      <c r="B96" s="582"/>
      <c r="C96" s="512"/>
      <c r="D96" s="512"/>
      <c r="E96" s="512"/>
      <c r="F96" s="512"/>
      <c r="G96" s="512"/>
      <c r="H96" s="512"/>
      <c r="I96" s="512"/>
      <c r="J96" s="512"/>
      <c r="K96" s="512"/>
      <c r="L96" s="512"/>
      <c r="M96" s="512"/>
      <c r="N96" s="512"/>
      <c r="O96" s="512"/>
      <c r="P96" s="512"/>
      <c r="Q96" s="512"/>
      <c r="R96" s="512"/>
      <c r="S96" s="512"/>
      <c r="T96" s="512"/>
      <c r="U96" s="512"/>
      <c r="V96" s="512"/>
      <c r="W96" s="512"/>
      <c r="X96" s="512"/>
      <c r="Y96" s="512"/>
      <c r="Z96" s="512"/>
      <c r="AA96" s="512"/>
      <c r="AB96" s="512"/>
      <c r="AC96" s="512"/>
      <c r="AD96" s="512"/>
      <c r="AE96" s="512"/>
      <c r="AF96" s="512"/>
      <c r="AG96" s="512"/>
      <c r="AH96" s="512"/>
      <c r="AI96" s="512"/>
      <c r="AJ96" s="512"/>
      <c r="AK96" s="512"/>
      <c r="AL96" s="512"/>
      <c r="AM96" s="512"/>
      <c r="AN96" s="512"/>
    </row>
    <row r="97" spans="1:40" ht="15.75" customHeight="1">
      <c r="A97" s="512"/>
      <c r="B97" s="582"/>
      <c r="C97" s="512"/>
      <c r="D97" s="512"/>
      <c r="E97" s="512"/>
      <c r="F97" s="512"/>
      <c r="G97" s="512"/>
      <c r="H97" s="512"/>
      <c r="I97" s="512"/>
      <c r="J97" s="512"/>
      <c r="K97" s="512"/>
      <c r="L97" s="512"/>
      <c r="M97" s="512"/>
      <c r="N97" s="512"/>
      <c r="O97" s="512"/>
      <c r="P97" s="512"/>
      <c r="Q97" s="512"/>
      <c r="R97" s="512"/>
      <c r="S97" s="512"/>
      <c r="T97" s="512"/>
      <c r="U97" s="512"/>
      <c r="V97" s="512"/>
      <c r="W97" s="512"/>
      <c r="X97" s="512"/>
      <c r="Y97" s="512"/>
      <c r="Z97" s="512"/>
      <c r="AA97" s="512"/>
      <c r="AB97" s="512"/>
      <c r="AC97" s="512"/>
      <c r="AD97" s="512"/>
      <c r="AE97" s="512"/>
      <c r="AF97" s="512"/>
      <c r="AG97" s="512"/>
      <c r="AH97" s="512"/>
      <c r="AI97" s="512"/>
      <c r="AJ97" s="512"/>
      <c r="AK97" s="512"/>
      <c r="AL97" s="512"/>
      <c r="AM97" s="512"/>
      <c r="AN97" s="512"/>
    </row>
    <row r="98" spans="1:40" ht="15.75" customHeight="1">
      <c r="A98" s="512"/>
      <c r="B98" s="582"/>
      <c r="C98" s="512"/>
      <c r="D98" s="512"/>
      <c r="E98" s="512"/>
      <c r="F98" s="512"/>
      <c r="G98" s="512"/>
      <c r="H98" s="512"/>
      <c r="I98" s="512"/>
      <c r="J98" s="512"/>
      <c r="K98" s="512"/>
      <c r="L98" s="512"/>
      <c r="M98" s="512"/>
      <c r="N98" s="512"/>
      <c r="O98" s="512"/>
      <c r="P98" s="512"/>
      <c r="Q98" s="512"/>
      <c r="R98" s="512"/>
      <c r="S98" s="512"/>
      <c r="T98" s="512"/>
      <c r="U98" s="512"/>
      <c r="V98" s="512"/>
      <c r="W98" s="512"/>
      <c r="X98" s="512"/>
      <c r="Y98" s="512"/>
      <c r="Z98" s="512"/>
      <c r="AA98" s="512"/>
      <c r="AB98" s="512"/>
      <c r="AC98" s="512"/>
      <c r="AD98" s="512"/>
      <c r="AE98" s="512"/>
      <c r="AF98" s="512"/>
      <c r="AG98" s="512"/>
      <c r="AH98" s="512"/>
      <c r="AI98" s="512"/>
      <c r="AJ98" s="512"/>
      <c r="AK98" s="512"/>
      <c r="AL98" s="512"/>
      <c r="AM98" s="512"/>
      <c r="AN98" s="512"/>
    </row>
    <row r="99" spans="1:40" ht="15.75" customHeight="1">
      <c r="A99" s="512"/>
      <c r="B99" s="582"/>
      <c r="C99" s="512"/>
      <c r="D99" s="512"/>
      <c r="E99" s="512"/>
      <c r="F99" s="512"/>
      <c r="G99" s="512"/>
      <c r="H99" s="512"/>
      <c r="I99" s="512"/>
      <c r="J99" s="512"/>
      <c r="K99" s="512"/>
      <c r="L99" s="512"/>
      <c r="M99" s="512"/>
      <c r="N99" s="512"/>
      <c r="O99" s="512"/>
      <c r="P99" s="512"/>
      <c r="Q99" s="512"/>
      <c r="R99" s="512"/>
      <c r="S99" s="512"/>
      <c r="T99" s="512"/>
      <c r="U99" s="512"/>
      <c r="V99" s="512"/>
      <c r="W99" s="512"/>
      <c r="X99" s="512"/>
      <c r="Y99" s="512"/>
      <c r="Z99" s="512"/>
      <c r="AA99" s="512"/>
      <c r="AB99" s="512"/>
      <c r="AC99" s="512"/>
      <c r="AD99" s="512"/>
      <c r="AE99" s="512"/>
      <c r="AF99" s="512"/>
      <c r="AG99" s="512"/>
      <c r="AH99" s="512"/>
      <c r="AI99" s="512"/>
      <c r="AJ99" s="512"/>
      <c r="AK99" s="512"/>
      <c r="AL99" s="512"/>
      <c r="AM99" s="512"/>
      <c r="AN99" s="512"/>
    </row>
    <row r="100" spans="1:40" ht="15.75" customHeight="1">
      <c r="A100" s="512"/>
      <c r="B100" s="582"/>
      <c r="C100" s="512"/>
      <c r="D100" s="512"/>
      <c r="E100" s="512"/>
      <c r="F100" s="512"/>
      <c r="G100" s="512"/>
      <c r="H100" s="512"/>
      <c r="I100" s="512"/>
      <c r="J100" s="512"/>
      <c r="K100" s="512"/>
      <c r="L100" s="512"/>
      <c r="M100" s="512"/>
      <c r="N100" s="512"/>
      <c r="O100" s="512"/>
      <c r="P100" s="512"/>
      <c r="Q100" s="512"/>
      <c r="R100" s="512"/>
      <c r="S100" s="512"/>
      <c r="T100" s="512"/>
      <c r="U100" s="512"/>
      <c r="V100" s="512"/>
      <c r="W100" s="512"/>
      <c r="X100" s="512"/>
      <c r="Y100" s="512"/>
      <c r="Z100" s="512"/>
      <c r="AA100" s="512"/>
      <c r="AB100" s="512"/>
      <c r="AC100" s="512"/>
      <c r="AD100" s="512"/>
      <c r="AE100" s="512"/>
      <c r="AF100" s="512"/>
      <c r="AG100" s="512"/>
      <c r="AH100" s="512"/>
      <c r="AI100" s="512"/>
      <c r="AJ100" s="512"/>
      <c r="AK100" s="512"/>
      <c r="AL100" s="512"/>
      <c r="AM100" s="512"/>
      <c r="AN100" s="512"/>
    </row>
    <row r="101" spans="1:40" ht="15.75" customHeight="1">
      <c r="A101" s="512"/>
      <c r="B101" s="582"/>
      <c r="C101" s="512"/>
      <c r="D101" s="512"/>
      <c r="E101" s="512"/>
      <c r="F101" s="512"/>
      <c r="G101" s="512"/>
      <c r="H101" s="512"/>
      <c r="I101" s="512"/>
      <c r="J101" s="512"/>
      <c r="K101" s="512"/>
      <c r="L101" s="512"/>
      <c r="M101" s="512"/>
      <c r="N101" s="512"/>
      <c r="O101" s="512"/>
      <c r="P101" s="512"/>
      <c r="Q101" s="512"/>
      <c r="R101" s="512"/>
      <c r="S101" s="512"/>
      <c r="T101" s="512"/>
      <c r="U101" s="512"/>
      <c r="V101" s="512"/>
      <c r="W101" s="512"/>
      <c r="X101" s="512"/>
      <c r="Y101" s="512"/>
      <c r="Z101" s="512"/>
      <c r="AA101" s="512"/>
      <c r="AB101" s="512"/>
      <c r="AC101" s="512"/>
      <c r="AD101" s="512"/>
      <c r="AE101" s="512"/>
      <c r="AF101" s="512"/>
      <c r="AG101" s="512"/>
      <c r="AH101" s="512"/>
      <c r="AI101" s="512"/>
      <c r="AJ101" s="512"/>
      <c r="AK101" s="512"/>
      <c r="AL101" s="512"/>
      <c r="AM101" s="512"/>
      <c r="AN101" s="512"/>
    </row>
    <row r="102" spans="1:40" ht="15.75" customHeight="1">
      <c r="A102" s="512"/>
      <c r="B102" s="582"/>
      <c r="C102" s="512"/>
      <c r="D102" s="512"/>
      <c r="E102" s="512"/>
      <c r="F102" s="512"/>
      <c r="G102" s="512"/>
      <c r="H102" s="512"/>
      <c r="I102" s="512"/>
      <c r="J102" s="512"/>
      <c r="K102" s="512"/>
      <c r="L102" s="512"/>
      <c r="M102" s="512"/>
      <c r="N102" s="512"/>
      <c r="O102" s="512"/>
      <c r="P102" s="512"/>
      <c r="Q102" s="512"/>
      <c r="R102" s="512"/>
      <c r="S102" s="512"/>
      <c r="T102" s="512"/>
      <c r="U102" s="512"/>
      <c r="V102" s="512"/>
      <c r="W102" s="512"/>
      <c r="X102" s="512"/>
      <c r="Y102" s="512"/>
      <c r="Z102" s="512"/>
      <c r="AA102" s="512"/>
      <c r="AB102" s="512"/>
      <c r="AC102" s="512"/>
      <c r="AD102" s="512"/>
      <c r="AE102" s="512"/>
      <c r="AF102" s="512"/>
      <c r="AG102" s="512"/>
      <c r="AH102" s="512"/>
      <c r="AI102" s="512"/>
      <c r="AJ102" s="512"/>
      <c r="AK102" s="512"/>
      <c r="AL102" s="512"/>
      <c r="AM102" s="512"/>
      <c r="AN102" s="512"/>
    </row>
    <row r="103" spans="1:40" ht="15.75" customHeight="1">
      <c r="A103" s="512"/>
      <c r="B103" s="582"/>
      <c r="C103" s="512"/>
      <c r="D103" s="512"/>
      <c r="E103" s="512"/>
      <c r="F103" s="512"/>
      <c r="G103" s="512"/>
      <c r="H103" s="512"/>
      <c r="I103" s="512"/>
      <c r="J103" s="512"/>
      <c r="K103" s="512"/>
      <c r="L103" s="512"/>
      <c r="M103" s="512"/>
      <c r="N103" s="512"/>
      <c r="O103" s="512"/>
      <c r="P103" s="512"/>
      <c r="Q103" s="512"/>
      <c r="R103" s="512"/>
      <c r="S103" s="512"/>
      <c r="T103" s="512"/>
      <c r="U103" s="512"/>
      <c r="V103" s="512"/>
      <c r="W103" s="512"/>
      <c r="X103" s="512"/>
      <c r="Y103" s="512"/>
      <c r="Z103" s="512"/>
      <c r="AA103" s="512"/>
      <c r="AB103" s="512"/>
      <c r="AC103" s="512"/>
      <c r="AD103" s="512"/>
      <c r="AE103" s="512"/>
      <c r="AF103" s="512"/>
      <c r="AG103" s="512"/>
      <c r="AH103" s="512"/>
      <c r="AI103" s="512"/>
      <c r="AJ103" s="512"/>
      <c r="AK103" s="512"/>
      <c r="AL103" s="512"/>
      <c r="AM103" s="512"/>
      <c r="AN103" s="512"/>
    </row>
    <row r="104" spans="1:40" ht="15.75" customHeight="1">
      <c r="A104" s="512"/>
      <c r="B104" s="582"/>
      <c r="C104" s="512"/>
      <c r="D104" s="512"/>
      <c r="E104" s="512"/>
      <c r="F104" s="512"/>
      <c r="G104" s="512"/>
      <c r="H104" s="512"/>
      <c r="I104" s="512"/>
      <c r="J104" s="512"/>
      <c r="K104" s="512"/>
      <c r="L104" s="512"/>
      <c r="M104" s="512"/>
      <c r="N104" s="512"/>
      <c r="O104" s="512"/>
      <c r="P104" s="512"/>
      <c r="Q104" s="512"/>
      <c r="R104" s="512"/>
      <c r="S104" s="512"/>
      <c r="T104" s="512"/>
      <c r="U104" s="512"/>
      <c r="V104" s="512"/>
      <c r="W104" s="512"/>
      <c r="X104" s="512"/>
      <c r="Y104" s="512"/>
      <c r="Z104" s="512"/>
      <c r="AA104" s="512"/>
      <c r="AB104" s="512"/>
      <c r="AC104" s="512"/>
      <c r="AD104" s="512"/>
      <c r="AE104" s="512"/>
      <c r="AF104" s="512"/>
      <c r="AG104" s="512"/>
      <c r="AH104" s="512"/>
      <c r="AI104" s="512"/>
      <c r="AJ104" s="512"/>
      <c r="AK104" s="512"/>
      <c r="AL104" s="512"/>
      <c r="AM104" s="512"/>
      <c r="AN104" s="512"/>
    </row>
    <row r="105" spans="1:40" ht="15.75" customHeight="1">
      <c r="A105" s="512"/>
      <c r="B105" s="582"/>
      <c r="C105" s="512"/>
      <c r="D105" s="512"/>
      <c r="E105" s="512"/>
      <c r="F105" s="512"/>
      <c r="G105" s="512"/>
      <c r="H105" s="512"/>
      <c r="I105" s="512"/>
      <c r="J105" s="512"/>
      <c r="K105" s="512"/>
      <c r="L105" s="512"/>
      <c r="M105" s="512"/>
      <c r="N105" s="512"/>
      <c r="O105" s="512"/>
      <c r="P105" s="512"/>
      <c r="Q105" s="512"/>
      <c r="R105" s="512"/>
      <c r="S105" s="512"/>
      <c r="T105" s="512"/>
      <c r="U105" s="512"/>
      <c r="V105" s="512"/>
      <c r="W105" s="512"/>
      <c r="X105" s="512"/>
      <c r="Y105" s="512"/>
      <c r="Z105" s="512"/>
      <c r="AA105" s="512"/>
      <c r="AB105" s="512"/>
      <c r="AC105" s="512"/>
      <c r="AD105" s="512"/>
      <c r="AE105" s="512"/>
      <c r="AF105" s="512"/>
      <c r="AG105" s="512"/>
      <c r="AH105" s="512"/>
      <c r="AI105" s="512"/>
      <c r="AJ105" s="512"/>
      <c r="AK105" s="512"/>
      <c r="AL105" s="512"/>
      <c r="AM105" s="512"/>
      <c r="AN105" s="512"/>
    </row>
    <row r="106" spans="1:40" ht="15.75" customHeight="1">
      <c r="A106" s="512"/>
      <c r="B106" s="582"/>
      <c r="C106" s="512"/>
      <c r="D106" s="512"/>
      <c r="E106" s="512"/>
      <c r="F106" s="512"/>
      <c r="G106" s="512"/>
      <c r="H106" s="512"/>
      <c r="I106" s="512"/>
      <c r="J106" s="512"/>
      <c r="K106" s="512"/>
      <c r="L106" s="512"/>
      <c r="M106" s="512"/>
      <c r="N106" s="512"/>
      <c r="O106" s="512"/>
      <c r="P106" s="512"/>
      <c r="Q106" s="512"/>
      <c r="R106" s="512"/>
      <c r="S106" s="512"/>
      <c r="T106" s="512"/>
      <c r="U106" s="512"/>
      <c r="V106" s="512"/>
      <c r="W106" s="512"/>
      <c r="X106" s="512"/>
      <c r="Y106" s="512"/>
      <c r="Z106" s="512"/>
      <c r="AA106" s="512"/>
      <c r="AB106" s="512"/>
      <c r="AC106" s="512"/>
      <c r="AD106" s="512"/>
      <c r="AE106" s="512"/>
      <c r="AF106" s="512"/>
      <c r="AG106" s="512"/>
      <c r="AH106" s="512"/>
      <c r="AI106" s="512"/>
      <c r="AJ106" s="512"/>
      <c r="AK106" s="512"/>
      <c r="AL106" s="512"/>
      <c r="AM106" s="512"/>
      <c r="AN106" s="512"/>
    </row>
    <row r="107" spans="1:40" ht="15.75" customHeight="1">
      <c r="A107" s="512"/>
      <c r="B107" s="58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S107" s="512"/>
      <c r="T107" s="512"/>
      <c r="U107" s="512"/>
      <c r="V107" s="512"/>
      <c r="W107" s="512"/>
      <c r="X107" s="512"/>
      <c r="Y107" s="512"/>
      <c r="Z107" s="512"/>
      <c r="AA107" s="512"/>
      <c r="AB107" s="512"/>
      <c r="AC107" s="512"/>
      <c r="AD107" s="512"/>
      <c r="AE107" s="512"/>
      <c r="AF107" s="512"/>
      <c r="AG107" s="512"/>
      <c r="AH107" s="512"/>
      <c r="AI107" s="512"/>
      <c r="AJ107" s="512"/>
      <c r="AK107" s="512"/>
      <c r="AL107" s="512"/>
      <c r="AM107" s="512"/>
      <c r="AN107" s="512"/>
    </row>
    <row r="108" spans="1:40" ht="15.75" customHeight="1">
      <c r="A108" s="512"/>
      <c r="B108" s="582"/>
      <c r="C108" s="512"/>
      <c r="D108" s="512"/>
      <c r="E108" s="512"/>
      <c r="F108" s="512"/>
      <c r="G108" s="512"/>
      <c r="H108" s="512"/>
      <c r="I108" s="512"/>
      <c r="J108" s="512"/>
      <c r="K108" s="512"/>
      <c r="L108" s="512"/>
      <c r="M108" s="512"/>
      <c r="N108" s="512"/>
      <c r="O108" s="512"/>
      <c r="P108" s="512"/>
      <c r="Q108" s="512"/>
      <c r="R108" s="512"/>
      <c r="S108" s="512"/>
      <c r="T108" s="512"/>
      <c r="U108" s="512"/>
      <c r="V108" s="512"/>
      <c r="W108" s="512"/>
      <c r="X108" s="512"/>
      <c r="Y108" s="512"/>
      <c r="Z108" s="512"/>
      <c r="AA108" s="512"/>
      <c r="AB108" s="512"/>
      <c r="AC108" s="512"/>
      <c r="AD108" s="512"/>
      <c r="AE108" s="512"/>
      <c r="AF108" s="512"/>
      <c r="AG108" s="512"/>
      <c r="AH108" s="512"/>
      <c r="AI108" s="512"/>
      <c r="AJ108" s="512"/>
      <c r="AK108" s="512"/>
      <c r="AL108" s="512"/>
      <c r="AM108" s="512"/>
      <c r="AN108" s="512"/>
    </row>
    <row r="109" spans="1:40" ht="15.75" customHeight="1">
      <c r="A109" s="512"/>
      <c r="B109" s="58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S109" s="512"/>
      <c r="T109" s="512"/>
      <c r="U109" s="512"/>
      <c r="V109" s="512"/>
      <c r="W109" s="512"/>
      <c r="X109" s="512"/>
      <c r="Y109" s="512"/>
      <c r="Z109" s="512"/>
      <c r="AA109" s="512"/>
      <c r="AB109" s="512"/>
      <c r="AC109" s="512"/>
      <c r="AD109" s="512"/>
      <c r="AE109" s="512"/>
      <c r="AF109" s="512"/>
      <c r="AG109" s="512"/>
      <c r="AH109" s="512"/>
      <c r="AI109" s="512"/>
      <c r="AJ109" s="512"/>
      <c r="AK109" s="512"/>
      <c r="AL109" s="512"/>
      <c r="AM109" s="512"/>
      <c r="AN109" s="512"/>
    </row>
    <row r="110" spans="1:40" ht="15.75" customHeight="1">
      <c r="A110" s="512"/>
      <c r="B110" s="582"/>
      <c r="C110" s="512"/>
      <c r="D110" s="512"/>
      <c r="E110" s="512"/>
      <c r="F110" s="512"/>
      <c r="G110" s="512"/>
      <c r="H110" s="512"/>
      <c r="I110" s="512"/>
      <c r="J110" s="512"/>
      <c r="K110" s="512"/>
      <c r="L110" s="512"/>
      <c r="M110" s="512"/>
      <c r="N110" s="512"/>
      <c r="O110" s="512"/>
      <c r="P110" s="512"/>
      <c r="Q110" s="512"/>
      <c r="R110" s="512"/>
      <c r="S110" s="512"/>
      <c r="T110" s="512"/>
      <c r="U110" s="512"/>
      <c r="V110" s="512"/>
      <c r="W110" s="512"/>
      <c r="X110" s="512"/>
      <c r="Y110" s="512"/>
      <c r="Z110" s="512"/>
      <c r="AA110" s="512"/>
      <c r="AB110" s="512"/>
      <c r="AC110" s="512"/>
      <c r="AD110" s="512"/>
      <c r="AE110" s="512"/>
      <c r="AF110" s="512"/>
      <c r="AG110" s="512"/>
      <c r="AH110" s="512"/>
      <c r="AI110" s="512"/>
      <c r="AJ110" s="512"/>
      <c r="AK110" s="512"/>
      <c r="AL110" s="512"/>
      <c r="AM110" s="512"/>
      <c r="AN110" s="512"/>
    </row>
    <row r="111" spans="1:40" ht="15.75" customHeight="1">
      <c r="A111" s="512"/>
      <c r="B111" s="58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S111" s="512"/>
      <c r="T111" s="512"/>
      <c r="U111" s="512"/>
      <c r="V111" s="512"/>
      <c r="W111" s="512"/>
      <c r="X111" s="512"/>
      <c r="Y111" s="512"/>
      <c r="Z111" s="512"/>
      <c r="AA111" s="512"/>
      <c r="AB111" s="512"/>
      <c r="AC111" s="512"/>
      <c r="AD111" s="512"/>
      <c r="AE111" s="512"/>
      <c r="AF111" s="512"/>
      <c r="AG111" s="512"/>
      <c r="AH111" s="512"/>
      <c r="AI111" s="512"/>
      <c r="AJ111" s="512"/>
      <c r="AK111" s="512"/>
      <c r="AL111" s="512"/>
      <c r="AM111" s="512"/>
      <c r="AN111" s="512"/>
    </row>
    <row r="112" spans="1:40" ht="15.75" customHeight="1">
      <c r="A112" s="512"/>
      <c r="B112" s="582"/>
      <c r="C112" s="512"/>
      <c r="D112" s="512"/>
      <c r="E112" s="512"/>
      <c r="F112" s="512"/>
      <c r="G112" s="512"/>
      <c r="H112" s="512"/>
      <c r="I112" s="512"/>
      <c r="J112" s="512"/>
      <c r="K112" s="512"/>
      <c r="L112" s="512"/>
      <c r="M112" s="512"/>
      <c r="N112" s="512"/>
      <c r="O112" s="512"/>
      <c r="P112" s="512"/>
      <c r="Q112" s="512"/>
      <c r="R112" s="512"/>
      <c r="S112" s="512"/>
      <c r="T112" s="512"/>
      <c r="U112" s="512"/>
      <c r="V112" s="512"/>
      <c r="W112" s="512"/>
      <c r="X112" s="512"/>
      <c r="Y112" s="512"/>
      <c r="Z112" s="512"/>
      <c r="AA112" s="512"/>
      <c r="AB112" s="512"/>
      <c r="AC112" s="512"/>
      <c r="AD112" s="512"/>
      <c r="AE112" s="512"/>
      <c r="AF112" s="512"/>
      <c r="AG112" s="512"/>
      <c r="AH112" s="512"/>
      <c r="AI112" s="512"/>
      <c r="AJ112" s="512"/>
      <c r="AK112" s="512"/>
      <c r="AL112" s="512"/>
      <c r="AM112" s="512"/>
      <c r="AN112" s="512"/>
    </row>
    <row r="113" spans="1:40" ht="15.75" customHeight="1">
      <c r="A113" s="512"/>
      <c r="B113" s="582"/>
      <c r="C113" s="512"/>
      <c r="D113" s="512"/>
      <c r="E113" s="512"/>
      <c r="F113" s="512"/>
      <c r="G113" s="512"/>
      <c r="H113" s="512"/>
      <c r="I113" s="512"/>
      <c r="J113" s="512"/>
      <c r="K113" s="512"/>
      <c r="L113" s="512"/>
      <c r="M113" s="512"/>
      <c r="N113" s="512"/>
      <c r="O113" s="512"/>
      <c r="P113" s="512"/>
      <c r="Q113" s="512"/>
      <c r="R113" s="512"/>
      <c r="S113" s="512"/>
      <c r="T113" s="512"/>
      <c r="U113" s="512"/>
      <c r="V113" s="512"/>
      <c r="W113" s="512"/>
      <c r="X113" s="512"/>
      <c r="Y113" s="512"/>
      <c r="Z113" s="512"/>
      <c r="AA113" s="512"/>
      <c r="AB113" s="512"/>
      <c r="AC113" s="512"/>
      <c r="AD113" s="512"/>
      <c r="AE113" s="512"/>
      <c r="AF113" s="512"/>
      <c r="AG113" s="512"/>
      <c r="AH113" s="512"/>
      <c r="AI113" s="512"/>
      <c r="AJ113" s="512"/>
      <c r="AK113" s="512"/>
      <c r="AL113" s="512"/>
      <c r="AM113" s="512"/>
      <c r="AN113" s="512"/>
    </row>
    <row r="114" spans="1:40" ht="15.75" customHeight="1">
      <c r="A114" s="512"/>
      <c r="B114" s="582"/>
      <c r="C114" s="512"/>
      <c r="D114" s="512"/>
      <c r="E114" s="512"/>
      <c r="F114" s="512"/>
      <c r="G114" s="512"/>
      <c r="H114" s="512"/>
      <c r="I114" s="512"/>
      <c r="J114" s="512"/>
      <c r="K114" s="512"/>
      <c r="L114" s="512"/>
      <c r="M114" s="512"/>
      <c r="N114" s="512"/>
      <c r="O114" s="512"/>
      <c r="P114" s="512"/>
      <c r="Q114" s="512"/>
      <c r="R114" s="512"/>
      <c r="S114" s="512"/>
      <c r="T114" s="512"/>
      <c r="U114" s="512"/>
      <c r="V114" s="512"/>
      <c r="W114" s="512"/>
      <c r="X114" s="512"/>
      <c r="Y114" s="512"/>
      <c r="Z114" s="512"/>
      <c r="AA114" s="512"/>
      <c r="AB114" s="512"/>
      <c r="AC114" s="512"/>
      <c r="AD114" s="512"/>
      <c r="AE114" s="512"/>
      <c r="AF114" s="512"/>
      <c r="AG114" s="512"/>
      <c r="AH114" s="512"/>
      <c r="AI114" s="512"/>
      <c r="AJ114" s="512"/>
      <c r="AK114" s="512"/>
      <c r="AL114" s="512"/>
      <c r="AM114" s="512"/>
      <c r="AN114" s="512"/>
    </row>
    <row r="115" spans="1:40" ht="15.75" customHeight="1">
      <c r="A115" s="512"/>
      <c r="B115" s="582"/>
      <c r="C115" s="512"/>
      <c r="D115" s="512"/>
      <c r="E115" s="512"/>
      <c r="F115" s="512"/>
      <c r="G115" s="512"/>
      <c r="H115" s="512"/>
      <c r="I115" s="512"/>
      <c r="J115" s="512"/>
      <c r="K115" s="512"/>
      <c r="L115" s="512"/>
      <c r="M115" s="512"/>
      <c r="N115" s="512"/>
      <c r="O115" s="512"/>
      <c r="P115" s="512"/>
      <c r="Q115" s="512"/>
      <c r="R115" s="512"/>
      <c r="S115" s="512"/>
      <c r="T115" s="512"/>
      <c r="U115" s="512"/>
      <c r="V115" s="512"/>
      <c r="W115" s="512"/>
      <c r="X115" s="512"/>
      <c r="Y115" s="512"/>
      <c r="Z115" s="512"/>
      <c r="AA115" s="512"/>
      <c r="AB115" s="512"/>
      <c r="AC115" s="512"/>
      <c r="AD115" s="512"/>
      <c r="AE115" s="512"/>
      <c r="AF115" s="512"/>
      <c r="AG115" s="512"/>
      <c r="AH115" s="512"/>
      <c r="AI115" s="512"/>
      <c r="AJ115" s="512"/>
      <c r="AK115" s="512"/>
      <c r="AL115" s="512"/>
      <c r="AM115" s="512"/>
      <c r="AN115" s="512"/>
    </row>
    <row r="116" spans="1:40" ht="15.75" customHeight="1">
      <c r="A116" s="512"/>
      <c r="B116" s="58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S116" s="512"/>
      <c r="T116" s="512"/>
      <c r="U116" s="512"/>
      <c r="V116" s="512"/>
      <c r="W116" s="512"/>
      <c r="X116" s="512"/>
      <c r="Y116" s="512"/>
      <c r="Z116" s="512"/>
      <c r="AA116" s="512"/>
      <c r="AB116" s="512"/>
      <c r="AC116" s="512"/>
      <c r="AD116" s="512"/>
      <c r="AE116" s="512"/>
      <c r="AF116" s="512"/>
      <c r="AG116" s="512"/>
      <c r="AH116" s="512"/>
      <c r="AI116" s="512"/>
      <c r="AJ116" s="512"/>
      <c r="AK116" s="512"/>
      <c r="AL116" s="512"/>
      <c r="AM116" s="512"/>
      <c r="AN116" s="512"/>
    </row>
    <row r="117" spans="1:40" ht="15.75" customHeight="1">
      <c r="A117" s="512"/>
      <c r="B117" s="582"/>
      <c r="C117" s="512"/>
      <c r="D117" s="512"/>
      <c r="E117" s="512"/>
      <c r="F117" s="512"/>
      <c r="G117" s="512"/>
      <c r="H117" s="512"/>
      <c r="I117" s="512"/>
      <c r="J117" s="512"/>
      <c r="K117" s="512"/>
      <c r="L117" s="512"/>
      <c r="M117" s="512"/>
      <c r="N117" s="512"/>
      <c r="O117" s="512"/>
      <c r="P117" s="512"/>
      <c r="Q117" s="512"/>
      <c r="R117" s="512"/>
      <c r="S117" s="512"/>
      <c r="T117" s="512"/>
      <c r="U117" s="512"/>
      <c r="V117" s="512"/>
      <c r="W117" s="512"/>
      <c r="X117" s="512"/>
      <c r="Y117" s="512"/>
      <c r="Z117" s="512"/>
      <c r="AA117" s="512"/>
      <c r="AB117" s="512"/>
      <c r="AC117" s="512"/>
      <c r="AD117" s="512"/>
      <c r="AE117" s="512"/>
      <c r="AF117" s="512"/>
      <c r="AG117" s="512"/>
      <c r="AH117" s="512"/>
      <c r="AI117" s="512"/>
      <c r="AJ117" s="512"/>
      <c r="AK117" s="512"/>
      <c r="AL117" s="512"/>
      <c r="AM117" s="512"/>
      <c r="AN117" s="512"/>
    </row>
    <row r="118" spans="1:40" ht="15.75" customHeight="1">
      <c r="A118" s="512"/>
      <c r="B118" s="58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S118" s="512"/>
      <c r="T118" s="512"/>
      <c r="U118" s="512"/>
      <c r="V118" s="512"/>
      <c r="W118" s="512"/>
      <c r="X118" s="512"/>
      <c r="Y118" s="512"/>
      <c r="Z118" s="512"/>
      <c r="AA118" s="512"/>
      <c r="AB118" s="512"/>
      <c r="AC118" s="512"/>
      <c r="AD118" s="512"/>
      <c r="AE118" s="512"/>
      <c r="AF118" s="512"/>
      <c r="AG118" s="512"/>
      <c r="AH118" s="512"/>
      <c r="AI118" s="512"/>
      <c r="AJ118" s="512"/>
      <c r="AK118" s="512"/>
      <c r="AL118" s="512"/>
      <c r="AM118" s="512"/>
      <c r="AN118" s="512"/>
    </row>
    <row r="119" spans="1:40" ht="15.75" customHeight="1">
      <c r="A119" s="512"/>
      <c r="B119" s="582"/>
      <c r="C119" s="512"/>
      <c r="D119" s="512"/>
      <c r="E119" s="512"/>
      <c r="F119" s="512"/>
      <c r="G119" s="512"/>
      <c r="H119" s="512"/>
      <c r="I119" s="512"/>
      <c r="J119" s="512"/>
      <c r="K119" s="512"/>
      <c r="L119" s="512"/>
      <c r="M119" s="512"/>
      <c r="N119" s="512"/>
      <c r="O119" s="512"/>
      <c r="P119" s="512"/>
      <c r="Q119" s="512"/>
      <c r="R119" s="512"/>
      <c r="S119" s="512"/>
      <c r="T119" s="512"/>
      <c r="U119" s="512"/>
      <c r="V119" s="512"/>
      <c r="W119" s="512"/>
      <c r="X119" s="512"/>
      <c r="Y119" s="512"/>
      <c r="Z119" s="512"/>
      <c r="AA119" s="512"/>
      <c r="AB119" s="512"/>
      <c r="AC119" s="512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</row>
    <row r="120" spans="1:40" ht="15.75" customHeight="1">
      <c r="A120" s="512"/>
      <c r="B120" s="582"/>
      <c r="C120" s="512"/>
      <c r="D120" s="51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  <c r="Y120" s="512"/>
      <c r="Z120" s="512"/>
      <c r="AA120" s="512"/>
      <c r="AB120" s="512"/>
      <c r="AC120" s="512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</row>
    <row r="121" spans="1:40" ht="15.75" customHeight="1">
      <c r="A121" s="512"/>
      <c r="B121" s="582"/>
      <c r="C121" s="512"/>
      <c r="D121" s="51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  <c r="Y121" s="512"/>
      <c r="Z121" s="512"/>
      <c r="AA121" s="512"/>
      <c r="AB121" s="512"/>
      <c r="AC121" s="512"/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</row>
    <row r="122" spans="1:40" ht="15.75" customHeight="1">
      <c r="A122" s="512"/>
      <c r="B122" s="58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  <c r="Y122" s="512"/>
      <c r="Z122" s="512"/>
      <c r="AA122" s="512"/>
      <c r="AB122" s="512"/>
      <c r="AC122" s="512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</row>
    <row r="123" spans="1:40" ht="15.75" customHeight="1">
      <c r="A123" s="512"/>
      <c r="B123" s="582"/>
      <c r="C123" s="512"/>
      <c r="D123" s="51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  <c r="Y123" s="512"/>
      <c r="Z123" s="512"/>
      <c r="AA123" s="512"/>
      <c r="AB123" s="512"/>
      <c r="AC123" s="512"/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</row>
    <row r="124" spans="1:40" ht="15.75" customHeight="1">
      <c r="A124" s="512"/>
      <c r="B124" s="582"/>
      <c r="C124" s="512"/>
      <c r="D124" s="512"/>
      <c r="E124" s="512"/>
      <c r="F124" s="512"/>
      <c r="G124" s="512"/>
      <c r="H124" s="512"/>
      <c r="I124" s="512"/>
      <c r="J124" s="512"/>
      <c r="K124" s="512"/>
      <c r="L124" s="512"/>
      <c r="M124" s="512"/>
      <c r="N124" s="512"/>
      <c r="O124" s="512"/>
      <c r="P124" s="512"/>
      <c r="Q124" s="512"/>
      <c r="R124" s="512"/>
      <c r="S124" s="512"/>
      <c r="T124" s="512"/>
      <c r="U124" s="512"/>
      <c r="V124" s="512"/>
      <c r="W124" s="512"/>
      <c r="X124" s="512"/>
      <c r="Y124" s="512"/>
      <c r="Z124" s="512"/>
      <c r="AA124" s="512"/>
      <c r="AB124" s="512"/>
      <c r="AC124" s="512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</row>
    <row r="125" spans="1:40" ht="15.75" customHeight="1">
      <c r="A125" s="512"/>
      <c r="B125" s="582"/>
      <c r="C125" s="512"/>
      <c r="D125" s="512"/>
      <c r="E125" s="512"/>
      <c r="F125" s="512"/>
      <c r="G125" s="512"/>
      <c r="H125" s="512"/>
      <c r="I125" s="512"/>
      <c r="J125" s="512"/>
      <c r="K125" s="512"/>
      <c r="L125" s="512"/>
      <c r="M125" s="512"/>
      <c r="N125" s="512"/>
      <c r="O125" s="512"/>
      <c r="P125" s="512"/>
      <c r="Q125" s="512"/>
      <c r="R125" s="512"/>
      <c r="S125" s="512"/>
      <c r="T125" s="512"/>
      <c r="U125" s="512"/>
      <c r="V125" s="512"/>
      <c r="W125" s="512"/>
      <c r="X125" s="512"/>
      <c r="Y125" s="512"/>
      <c r="Z125" s="512"/>
      <c r="AA125" s="512"/>
      <c r="AB125" s="512"/>
      <c r="AC125" s="512"/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</row>
    <row r="126" spans="1:40" ht="15.75" customHeight="1">
      <c r="A126" s="512"/>
      <c r="B126" s="582"/>
      <c r="C126" s="512"/>
      <c r="D126" s="512"/>
      <c r="E126" s="512"/>
      <c r="F126" s="512"/>
      <c r="G126" s="512"/>
      <c r="H126" s="512"/>
      <c r="I126" s="512"/>
      <c r="J126" s="512"/>
      <c r="K126" s="512"/>
      <c r="L126" s="512"/>
      <c r="M126" s="512"/>
      <c r="N126" s="512"/>
      <c r="O126" s="512"/>
      <c r="P126" s="512"/>
      <c r="Q126" s="512"/>
      <c r="R126" s="512"/>
      <c r="S126" s="512"/>
      <c r="T126" s="512"/>
      <c r="U126" s="512"/>
      <c r="V126" s="512"/>
      <c r="W126" s="512"/>
      <c r="X126" s="512"/>
      <c r="Y126" s="512"/>
      <c r="Z126" s="512"/>
      <c r="AA126" s="512"/>
      <c r="AB126" s="512"/>
      <c r="AC126" s="512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</row>
    <row r="127" spans="1:40" ht="15.75" customHeight="1">
      <c r="A127" s="512"/>
      <c r="B127" s="582"/>
      <c r="C127" s="512"/>
      <c r="D127" s="512"/>
      <c r="E127" s="512"/>
      <c r="F127" s="512"/>
      <c r="G127" s="512"/>
      <c r="H127" s="512"/>
      <c r="I127" s="512"/>
      <c r="J127" s="512"/>
      <c r="K127" s="512"/>
      <c r="L127" s="512"/>
      <c r="M127" s="512"/>
      <c r="N127" s="512"/>
      <c r="O127" s="512"/>
      <c r="P127" s="512"/>
      <c r="Q127" s="512"/>
      <c r="R127" s="512"/>
      <c r="S127" s="512"/>
      <c r="T127" s="512"/>
      <c r="U127" s="512"/>
      <c r="V127" s="512"/>
      <c r="W127" s="512"/>
      <c r="X127" s="512"/>
      <c r="Y127" s="512"/>
      <c r="Z127" s="512"/>
      <c r="AA127" s="512"/>
      <c r="AB127" s="512"/>
      <c r="AC127" s="512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</row>
    <row r="128" spans="1:40" ht="15.75" customHeight="1">
      <c r="A128" s="512"/>
      <c r="B128" s="582"/>
      <c r="C128" s="512"/>
      <c r="D128" s="512"/>
      <c r="E128" s="512"/>
      <c r="F128" s="512"/>
      <c r="G128" s="512"/>
      <c r="H128" s="512"/>
      <c r="I128" s="512"/>
      <c r="J128" s="512"/>
      <c r="K128" s="512"/>
      <c r="L128" s="512"/>
      <c r="M128" s="512"/>
      <c r="N128" s="512"/>
      <c r="O128" s="512"/>
      <c r="P128" s="512"/>
      <c r="Q128" s="512"/>
      <c r="R128" s="512"/>
      <c r="S128" s="512"/>
      <c r="T128" s="512"/>
      <c r="U128" s="512"/>
      <c r="V128" s="512"/>
      <c r="W128" s="512"/>
      <c r="X128" s="512"/>
      <c r="Y128" s="512"/>
      <c r="Z128" s="512"/>
      <c r="AA128" s="512"/>
      <c r="AB128" s="512"/>
      <c r="AC128" s="512"/>
      <c r="AD128" s="512"/>
      <c r="AE128" s="512"/>
      <c r="AF128" s="512"/>
      <c r="AG128" s="512"/>
      <c r="AH128" s="512"/>
      <c r="AI128" s="512"/>
      <c r="AJ128" s="512"/>
      <c r="AK128" s="512"/>
      <c r="AL128" s="512"/>
      <c r="AM128" s="512"/>
      <c r="AN128" s="512"/>
    </row>
    <row r="129" spans="1:40" ht="15.75" customHeight="1">
      <c r="A129" s="512"/>
      <c r="B129" s="582"/>
      <c r="C129" s="512"/>
      <c r="D129" s="512"/>
      <c r="E129" s="512"/>
      <c r="F129" s="512"/>
      <c r="G129" s="512"/>
      <c r="H129" s="512"/>
      <c r="I129" s="512"/>
      <c r="J129" s="512"/>
      <c r="K129" s="512"/>
      <c r="L129" s="512"/>
      <c r="M129" s="512"/>
      <c r="N129" s="512"/>
      <c r="O129" s="512"/>
      <c r="P129" s="512"/>
      <c r="Q129" s="512"/>
      <c r="R129" s="512"/>
      <c r="S129" s="512"/>
      <c r="T129" s="512"/>
      <c r="U129" s="512"/>
      <c r="V129" s="512"/>
      <c r="W129" s="512"/>
      <c r="X129" s="512"/>
      <c r="Y129" s="512"/>
      <c r="Z129" s="512"/>
      <c r="AA129" s="512"/>
      <c r="AB129" s="512"/>
      <c r="AC129" s="512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</row>
    <row r="130" spans="1:40" ht="15.75" customHeight="1">
      <c r="A130" s="512"/>
      <c r="B130" s="582"/>
      <c r="C130" s="512"/>
      <c r="D130" s="512"/>
      <c r="E130" s="512"/>
      <c r="F130" s="512"/>
      <c r="G130" s="512"/>
      <c r="H130" s="512"/>
      <c r="I130" s="512"/>
      <c r="J130" s="512"/>
      <c r="K130" s="512"/>
      <c r="L130" s="512"/>
      <c r="M130" s="512"/>
      <c r="N130" s="512"/>
      <c r="O130" s="512"/>
      <c r="P130" s="512"/>
      <c r="Q130" s="512"/>
      <c r="R130" s="512"/>
      <c r="S130" s="512"/>
      <c r="T130" s="512"/>
      <c r="U130" s="512"/>
      <c r="V130" s="512"/>
      <c r="W130" s="512"/>
      <c r="X130" s="512"/>
      <c r="Y130" s="512"/>
      <c r="Z130" s="512"/>
      <c r="AA130" s="512"/>
      <c r="AB130" s="512"/>
      <c r="AC130" s="512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</row>
    <row r="131" spans="1:40" ht="15.75" customHeight="1">
      <c r="A131" s="512"/>
      <c r="B131" s="582"/>
      <c r="C131" s="512"/>
      <c r="D131" s="512"/>
      <c r="E131" s="512"/>
      <c r="F131" s="512"/>
      <c r="G131" s="512"/>
      <c r="H131" s="512"/>
      <c r="I131" s="512"/>
      <c r="J131" s="512"/>
      <c r="K131" s="512"/>
      <c r="L131" s="512"/>
      <c r="M131" s="512"/>
      <c r="N131" s="512"/>
      <c r="O131" s="512"/>
      <c r="P131" s="512"/>
      <c r="Q131" s="512"/>
      <c r="R131" s="512"/>
      <c r="S131" s="512"/>
      <c r="T131" s="512"/>
      <c r="U131" s="512"/>
      <c r="V131" s="512"/>
      <c r="W131" s="512"/>
      <c r="X131" s="512"/>
      <c r="Y131" s="512"/>
      <c r="Z131" s="512"/>
      <c r="AA131" s="512"/>
      <c r="AB131" s="512"/>
      <c r="AC131" s="512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</row>
    <row r="132" spans="1:40" ht="15.75" customHeight="1">
      <c r="A132" s="512"/>
      <c r="B132" s="582"/>
      <c r="C132" s="512"/>
      <c r="D132" s="512"/>
      <c r="E132" s="512"/>
      <c r="F132" s="512"/>
      <c r="G132" s="512"/>
      <c r="H132" s="512"/>
      <c r="I132" s="512"/>
      <c r="J132" s="512"/>
      <c r="K132" s="512"/>
      <c r="L132" s="512"/>
      <c r="M132" s="512"/>
      <c r="N132" s="512"/>
      <c r="O132" s="512"/>
      <c r="P132" s="512"/>
      <c r="Q132" s="512"/>
      <c r="R132" s="512"/>
      <c r="S132" s="512"/>
      <c r="T132" s="512"/>
      <c r="U132" s="512"/>
      <c r="V132" s="512"/>
      <c r="W132" s="512"/>
      <c r="X132" s="512"/>
      <c r="Y132" s="512"/>
      <c r="Z132" s="512"/>
      <c r="AA132" s="512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</row>
    <row r="133" spans="1:40" ht="15.75" customHeight="1">
      <c r="A133" s="512"/>
      <c r="B133" s="582"/>
      <c r="C133" s="512"/>
      <c r="D133" s="512"/>
      <c r="E133" s="512"/>
      <c r="F133" s="512"/>
      <c r="G133" s="512"/>
      <c r="H133" s="512"/>
      <c r="I133" s="512"/>
      <c r="J133" s="512"/>
      <c r="K133" s="512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12"/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</row>
    <row r="134" spans="1:40" ht="15.75" customHeight="1">
      <c r="A134" s="512"/>
      <c r="B134" s="582"/>
      <c r="C134" s="512"/>
      <c r="D134" s="512"/>
      <c r="E134" s="512"/>
      <c r="F134" s="512"/>
      <c r="G134" s="512"/>
      <c r="H134" s="512"/>
      <c r="I134" s="512"/>
      <c r="J134" s="512"/>
      <c r="K134" s="512"/>
      <c r="L134" s="512"/>
      <c r="M134" s="512"/>
      <c r="N134" s="512"/>
      <c r="O134" s="512"/>
      <c r="P134" s="512"/>
      <c r="Q134" s="512"/>
      <c r="R134" s="512"/>
      <c r="S134" s="512"/>
      <c r="T134" s="512"/>
      <c r="U134" s="512"/>
      <c r="V134" s="512"/>
      <c r="W134" s="512"/>
      <c r="X134" s="512"/>
      <c r="Y134" s="512"/>
      <c r="Z134" s="512"/>
      <c r="AA134" s="512"/>
      <c r="AB134" s="512"/>
      <c r="AC134" s="512"/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</row>
    <row r="135" spans="1:40" ht="15.75" customHeight="1">
      <c r="A135" s="512"/>
      <c r="B135" s="582"/>
      <c r="C135" s="512"/>
      <c r="D135" s="512"/>
      <c r="E135" s="512"/>
      <c r="F135" s="512"/>
      <c r="G135" s="512"/>
      <c r="H135" s="512"/>
      <c r="I135" s="512"/>
      <c r="J135" s="512"/>
      <c r="K135" s="512"/>
      <c r="L135" s="512"/>
      <c r="M135" s="512"/>
      <c r="N135" s="512"/>
      <c r="O135" s="512"/>
      <c r="P135" s="512"/>
      <c r="Q135" s="512"/>
      <c r="R135" s="512"/>
      <c r="S135" s="512"/>
      <c r="T135" s="512"/>
      <c r="U135" s="512"/>
      <c r="V135" s="512"/>
      <c r="W135" s="512"/>
      <c r="X135" s="512"/>
      <c r="Y135" s="512"/>
      <c r="Z135" s="512"/>
      <c r="AA135" s="512"/>
      <c r="AB135" s="512"/>
      <c r="AC135" s="512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</row>
    <row r="136" spans="1:40" ht="15.75" customHeight="1">
      <c r="A136" s="512"/>
      <c r="B136" s="582"/>
      <c r="C136" s="512"/>
      <c r="D136" s="512"/>
      <c r="E136" s="512"/>
      <c r="F136" s="512"/>
      <c r="G136" s="512"/>
      <c r="H136" s="512"/>
      <c r="I136" s="512"/>
      <c r="J136" s="512"/>
      <c r="K136" s="512"/>
      <c r="L136" s="512"/>
      <c r="M136" s="512"/>
      <c r="N136" s="512"/>
      <c r="O136" s="512"/>
      <c r="P136" s="512"/>
      <c r="Q136" s="512"/>
      <c r="R136" s="512"/>
      <c r="S136" s="512"/>
      <c r="T136" s="512"/>
      <c r="U136" s="512"/>
      <c r="V136" s="512"/>
      <c r="W136" s="512"/>
      <c r="X136" s="512"/>
      <c r="Y136" s="512"/>
      <c r="Z136" s="512"/>
      <c r="AA136" s="512"/>
      <c r="AB136" s="512"/>
      <c r="AC136" s="512"/>
      <c r="AD136" s="512"/>
      <c r="AE136" s="512"/>
      <c r="AF136" s="512"/>
      <c r="AG136" s="512"/>
      <c r="AH136" s="512"/>
      <c r="AI136" s="512"/>
      <c r="AJ136" s="512"/>
      <c r="AK136" s="512"/>
      <c r="AL136" s="512"/>
      <c r="AM136" s="512"/>
      <c r="AN136" s="512"/>
    </row>
    <row r="137" spans="1:40" ht="15.75" customHeight="1">
      <c r="A137" s="512"/>
      <c r="B137" s="582"/>
      <c r="C137" s="512"/>
      <c r="D137" s="512"/>
      <c r="E137" s="512"/>
      <c r="F137" s="512"/>
      <c r="G137" s="512"/>
      <c r="H137" s="512"/>
      <c r="I137" s="512"/>
      <c r="J137" s="512"/>
      <c r="K137" s="512"/>
      <c r="L137" s="512"/>
      <c r="M137" s="512"/>
      <c r="N137" s="512"/>
      <c r="O137" s="512"/>
      <c r="P137" s="512"/>
      <c r="Q137" s="512"/>
      <c r="R137" s="512"/>
      <c r="S137" s="512"/>
      <c r="T137" s="512"/>
      <c r="U137" s="512"/>
      <c r="V137" s="512"/>
      <c r="W137" s="512"/>
      <c r="X137" s="512"/>
      <c r="Y137" s="512"/>
      <c r="Z137" s="512"/>
      <c r="AA137" s="512"/>
      <c r="AB137" s="512"/>
      <c r="AC137" s="512"/>
      <c r="AD137" s="512"/>
      <c r="AE137" s="512"/>
      <c r="AF137" s="512"/>
      <c r="AG137" s="512"/>
      <c r="AH137" s="512"/>
      <c r="AI137" s="512"/>
      <c r="AJ137" s="512"/>
      <c r="AK137" s="512"/>
      <c r="AL137" s="512"/>
      <c r="AM137" s="512"/>
      <c r="AN137" s="512"/>
    </row>
    <row r="138" spans="1:40" ht="15.75" customHeight="1">
      <c r="A138" s="512"/>
      <c r="B138" s="582"/>
      <c r="C138" s="512"/>
      <c r="D138" s="512"/>
      <c r="E138" s="512"/>
      <c r="F138" s="512"/>
      <c r="G138" s="512"/>
      <c r="H138" s="512"/>
      <c r="I138" s="512"/>
      <c r="J138" s="512"/>
      <c r="K138" s="512"/>
      <c r="L138" s="512"/>
      <c r="M138" s="512"/>
      <c r="N138" s="512"/>
      <c r="O138" s="512"/>
      <c r="P138" s="512"/>
      <c r="Q138" s="512"/>
      <c r="R138" s="512"/>
      <c r="S138" s="512"/>
      <c r="T138" s="512"/>
      <c r="U138" s="512"/>
      <c r="V138" s="512"/>
      <c r="W138" s="512"/>
      <c r="X138" s="512"/>
      <c r="Y138" s="512"/>
      <c r="Z138" s="512"/>
      <c r="AA138" s="512"/>
      <c r="AB138" s="512"/>
      <c r="AC138" s="512"/>
      <c r="AD138" s="512"/>
      <c r="AE138" s="512"/>
      <c r="AF138" s="512"/>
      <c r="AG138" s="512"/>
      <c r="AH138" s="512"/>
      <c r="AI138" s="512"/>
      <c r="AJ138" s="512"/>
      <c r="AK138" s="512"/>
      <c r="AL138" s="512"/>
      <c r="AM138" s="512"/>
      <c r="AN138" s="512"/>
    </row>
    <row r="139" spans="1:40" ht="15.75" customHeight="1">
      <c r="A139" s="512"/>
      <c r="B139" s="582"/>
      <c r="C139" s="512"/>
      <c r="D139" s="512"/>
      <c r="E139" s="512"/>
      <c r="F139" s="512"/>
      <c r="G139" s="512"/>
      <c r="H139" s="512"/>
      <c r="I139" s="512"/>
      <c r="J139" s="512"/>
      <c r="K139" s="512"/>
      <c r="L139" s="512"/>
      <c r="M139" s="512"/>
      <c r="N139" s="512"/>
      <c r="O139" s="512"/>
      <c r="P139" s="512"/>
      <c r="Q139" s="512"/>
      <c r="R139" s="512"/>
      <c r="S139" s="512"/>
      <c r="T139" s="512"/>
      <c r="U139" s="512"/>
      <c r="V139" s="512"/>
      <c r="W139" s="512"/>
      <c r="X139" s="512"/>
      <c r="Y139" s="512"/>
      <c r="Z139" s="512"/>
      <c r="AA139" s="512"/>
      <c r="AB139" s="512"/>
      <c r="AC139" s="512"/>
      <c r="AD139" s="512"/>
      <c r="AE139" s="512"/>
      <c r="AF139" s="512"/>
      <c r="AG139" s="512"/>
      <c r="AH139" s="512"/>
      <c r="AI139" s="512"/>
      <c r="AJ139" s="512"/>
      <c r="AK139" s="512"/>
      <c r="AL139" s="512"/>
      <c r="AM139" s="512"/>
      <c r="AN139" s="512"/>
    </row>
    <row r="140" spans="1:40" ht="15.75" customHeight="1">
      <c r="A140" s="512"/>
      <c r="B140" s="582"/>
      <c r="C140" s="512"/>
      <c r="D140" s="512"/>
      <c r="E140" s="512"/>
      <c r="F140" s="512"/>
      <c r="G140" s="512"/>
      <c r="H140" s="512"/>
      <c r="I140" s="512"/>
      <c r="J140" s="512"/>
      <c r="K140" s="512"/>
      <c r="L140" s="512"/>
      <c r="M140" s="512"/>
      <c r="N140" s="512"/>
      <c r="O140" s="512"/>
      <c r="P140" s="512"/>
      <c r="Q140" s="512"/>
      <c r="R140" s="512"/>
      <c r="S140" s="512"/>
      <c r="T140" s="512"/>
      <c r="U140" s="512"/>
      <c r="V140" s="512"/>
      <c r="W140" s="512"/>
      <c r="X140" s="512"/>
      <c r="Y140" s="512"/>
      <c r="Z140" s="512"/>
      <c r="AA140" s="512"/>
      <c r="AB140" s="512"/>
      <c r="AC140" s="512"/>
      <c r="AD140" s="512"/>
      <c r="AE140" s="512"/>
      <c r="AF140" s="512"/>
      <c r="AG140" s="512"/>
      <c r="AH140" s="512"/>
      <c r="AI140" s="512"/>
      <c r="AJ140" s="512"/>
      <c r="AK140" s="512"/>
      <c r="AL140" s="512"/>
      <c r="AM140" s="512"/>
      <c r="AN140" s="512"/>
    </row>
    <row r="141" spans="1:40" ht="15.75" customHeight="1">
      <c r="A141" s="512"/>
      <c r="B141" s="582"/>
      <c r="C141" s="512"/>
      <c r="D141" s="512"/>
      <c r="E141" s="512"/>
      <c r="F141" s="512"/>
      <c r="G141" s="512"/>
      <c r="H141" s="512"/>
      <c r="I141" s="512"/>
      <c r="J141" s="512"/>
      <c r="K141" s="512"/>
      <c r="L141" s="512"/>
      <c r="M141" s="512"/>
      <c r="N141" s="512"/>
      <c r="O141" s="512"/>
      <c r="P141" s="512"/>
      <c r="Q141" s="512"/>
      <c r="R141" s="512"/>
      <c r="S141" s="512"/>
      <c r="T141" s="512"/>
      <c r="U141" s="512"/>
      <c r="V141" s="512"/>
      <c r="W141" s="512"/>
      <c r="X141" s="512"/>
      <c r="Y141" s="512"/>
      <c r="Z141" s="512"/>
      <c r="AA141" s="512"/>
      <c r="AB141" s="512"/>
      <c r="AC141" s="512"/>
      <c r="AD141" s="512"/>
      <c r="AE141" s="512"/>
      <c r="AF141" s="512"/>
      <c r="AG141" s="512"/>
      <c r="AH141" s="512"/>
      <c r="AI141" s="512"/>
      <c r="AJ141" s="512"/>
      <c r="AK141" s="512"/>
      <c r="AL141" s="512"/>
      <c r="AM141" s="512"/>
      <c r="AN141" s="512"/>
    </row>
    <row r="142" spans="1:40" ht="15.75" customHeight="1">
      <c r="A142" s="512"/>
      <c r="B142" s="582"/>
      <c r="C142" s="512"/>
      <c r="D142" s="512"/>
      <c r="E142" s="512"/>
      <c r="F142" s="512"/>
      <c r="G142" s="512"/>
      <c r="H142" s="512"/>
      <c r="I142" s="512"/>
      <c r="J142" s="512"/>
      <c r="K142" s="512"/>
      <c r="L142" s="512"/>
      <c r="M142" s="512"/>
      <c r="N142" s="512"/>
      <c r="O142" s="512"/>
      <c r="P142" s="512"/>
      <c r="Q142" s="512"/>
      <c r="R142" s="512"/>
      <c r="S142" s="512"/>
      <c r="T142" s="512"/>
      <c r="U142" s="512"/>
      <c r="V142" s="512"/>
      <c r="W142" s="512"/>
      <c r="X142" s="512"/>
      <c r="Y142" s="512"/>
      <c r="Z142" s="512"/>
      <c r="AA142" s="512"/>
      <c r="AB142" s="512"/>
      <c r="AC142" s="512"/>
      <c r="AD142" s="512"/>
      <c r="AE142" s="512"/>
      <c r="AF142" s="512"/>
      <c r="AG142" s="512"/>
      <c r="AH142" s="512"/>
      <c r="AI142" s="512"/>
      <c r="AJ142" s="512"/>
      <c r="AK142" s="512"/>
      <c r="AL142" s="512"/>
      <c r="AM142" s="512"/>
      <c r="AN142" s="512"/>
    </row>
    <row r="143" spans="1:40" ht="15.75" customHeight="1">
      <c r="A143" s="512"/>
      <c r="B143" s="582"/>
      <c r="C143" s="512"/>
      <c r="D143" s="512"/>
      <c r="E143" s="512"/>
      <c r="F143" s="512"/>
      <c r="G143" s="512"/>
      <c r="H143" s="512"/>
      <c r="I143" s="512"/>
      <c r="J143" s="512"/>
      <c r="K143" s="512"/>
      <c r="L143" s="512"/>
      <c r="M143" s="512"/>
      <c r="N143" s="512"/>
      <c r="O143" s="512"/>
      <c r="P143" s="512"/>
      <c r="Q143" s="512"/>
      <c r="R143" s="512"/>
      <c r="S143" s="512"/>
      <c r="T143" s="512"/>
      <c r="U143" s="512"/>
      <c r="V143" s="512"/>
      <c r="W143" s="512"/>
      <c r="X143" s="512"/>
      <c r="Y143" s="512"/>
      <c r="Z143" s="512"/>
      <c r="AA143" s="512"/>
      <c r="AB143" s="512"/>
      <c r="AC143" s="512"/>
      <c r="AD143" s="512"/>
      <c r="AE143" s="512"/>
      <c r="AF143" s="512"/>
      <c r="AG143" s="512"/>
      <c r="AH143" s="512"/>
      <c r="AI143" s="512"/>
      <c r="AJ143" s="512"/>
      <c r="AK143" s="512"/>
      <c r="AL143" s="512"/>
      <c r="AM143" s="512"/>
      <c r="AN143" s="512"/>
    </row>
    <row r="144" spans="1:40" ht="15.75" customHeight="1">
      <c r="A144" s="512"/>
      <c r="B144" s="582"/>
      <c r="C144" s="512"/>
      <c r="D144" s="512"/>
      <c r="E144" s="512"/>
      <c r="F144" s="512"/>
      <c r="G144" s="512"/>
      <c r="H144" s="512"/>
      <c r="I144" s="512"/>
      <c r="J144" s="512"/>
      <c r="K144" s="512"/>
      <c r="L144" s="512"/>
      <c r="M144" s="512"/>
      <c r="N144" s="512"/>
      <c r="O144" s="512"/>
      <c r="P144" s="512"/>
      <c r="Q144" s="512"/>
      <c r="R144" s="512"/>
      <c r="S144" s="512"/>
      <c r="T144" s="512"/>
      <c r="U144" s="512"/>
      <c r="V144" s="512"/>
      <c r="W144" s="512"/>
      <c r="X144" s="512"/>
      <c r="Y144" s="512"/>
      <c r="Z144" s="512"/>
      <c r="AA144" s="512"/>
      <c r="AB144" s="512"/>
      <c r="AC144" s="512"/>
      <c r="AD144" s="512"/>
      <c r="AE144" s="512"/>
      <c r="AF144" s="512"/>
      <c r="AG144" s="512"/>
      <c r="AH144" s="512"/>
      <c r="AI144" s="512"/>
      <c r="AJ144" s="512"/>
      <c r="AK144" s="512"/>
      <c r="AL144" s="512"/>
      <c r="AM144" s="512"/>
      <c r="AN144" s="512"/>
    </row>
    <row r="145" spans="1:40" ht="15.75" customHeight="1">
      <c r="A145" s="512"/>
      <c r="B145" s="582"/>
      <c r="C145" s="512"/>
      <c r="D145" s="512"/>
      <c r="E145" s="512"/>
      <c r="F145" s="512"/>
      <c r="G145" s="512"/>
      <c r="H145" s="512"/>
      <c r="I145" s="512"/>
      <c r="J145" s="512"/>
      <c r="K145" s="512"/>
      <c r="L145" s="512"/>
      <c r="M145" s="512"/>
      <c r="N145" s="512"/>
      <c r="O145" s="512"/>
      <c r="P145" s="512"/>
      <c r="Q145" s="512"/>
      <c r="R145" s="512"/>
      <c r="S145" s="512"/>
      <c r="T145" s="512"/>
      <c r="U145" s="512"/>
      <c r="V145" s="512"/>
      <c r="W145" s="512"/>
      <c r="X145" s="512"/>
      <c r="Y145" s="512"/>
      <c r="Z145" s="512"/>
      <c r="AA145" s="512"/>
      <c r="AB145" s="512"/>
      <c r="AC145" s="512"/>
      <c r="AD145" s="512"/>
      <c r="AE145" s="512"/>
      <c r="AF145" s="512"/>
      <c r="AG145" s="512"/>
      <c r="AH145" s="512"/>
      <c r="AI145" s="512"/>
      <c r="AJ145" s="512"/>
      <c r="AK145" s="512"/>
      <c r="AL145" s="512"/>
      <c r="AM145" s="512"/>
      <c r="AN145" s="512"/>
    </row>
    <row r="146" spans="1:40" ht="15.75" customHeight="1">
      <c r="A146" s="512"/>
      <c r="B146" s="582"/>
      <c r="C146" s="512"/>
      <c r="D146" s="512"/>
      <c r="E146" s="512"/>
      <c r="F146" s="512"/>
      <c r="G146" s="512"/>
      <c r="H146" s="512"/>
      <c r="I146" s="512"/>
      <c r="J146" s="512"/>
      <c r="K146" s="512"/>
      <c r="L146" s="512"/>
      <c r="M146" s="512"/>
      <c r="N146" s="512"/>
      <c r="O146" s="512"/>
      <c r="P146" s="512"/>
      <c r="Q146" s="512"/>
      <c r="R146" s="512"/>
      <c r="S146" s="512"/>
      <c r="T146" s="512"/>
      <c r="U146" s="512"/>
      <c r="V146" s="512"/>
      <c r="W146" s="512"/>
      <c r="X146" s="512"/>
      <c r="Y146" s="512"/>
      <c r="Z146" s="512"/>
      <c r="AA146" s="512"/>
      <c r="AB146" s="512"/>
      <c r="AC146" s="512"/>
      <c r="AD146" s="512"/>
      <c r="AE146" s="512"/>
      <c r="AF146" s="512"/>
      <c r="AG146" s="512"/>
      <c r="AH146" s="512"/>
      <c r="AI146" s="512"/>
      <c r="AJ146" s="512"/>
      <c r="AK146" s="512"/>
      <c r="AL146" s="512"/>
      <c r="AM146" s="512"/>
      <c r="AN146" s="512"/>
    </row>
    <row r="147" spans="1:40" ht="15.75" customHeight="1">
      <c r="A147" s="512"/>
      <c r="B147" s="582"/>
      <c r="C147" s="512"/>
      <c r="D147" s="512"/>
      <c r="E147" s="512"/>
      <c r="F147" s="512"/>
      <c r="G147" s="512"/>
      <c r="H147" s="512"/>
      <c r="I147" s="512"/>
      <c r="J147" s="512"/>
      <c r="K147" s="512"/>
      <c r="L147" s="512"/>
      <c r="M147" s="512"/>
      <c r="N147" s="512"/>
      <c r="O147" s="512"/>
      <c r="P147" s="512"/>
      <c r="Q147" s="512"/>
      <c r="R147" s="512"/>
      <c r="S147" s="512"/>
      <c r="T147" s="512"/>
      <c r="U147" s="512"/>
      <c r="V147" s="512"/>
      <c r="W147" s="512"/>
      <c r="X147" s="512"/>
      <c r="Y147" s="512"/>
      <c r="Z147" s="512"/>
      <c r="AA147" s="512"/>
      <c r="AB147" s="512"/>
      <c r="AC147" s="512"/>
      <c r="AD147" s="512"/>
      <c r="AE147" s="512"/>
      <c r="AF147" s="512"/>
      <c r="AG147" s="512"/>
      <c r="AH147" s="512"/>
      <c r="AI147" s="512"/>
      <c r="AJ147" s="512"/>
      <c r="AK147" s="512"/>
      <c r="AL147" s="512"/>
      <c r="AM147" s="512"/>
      <c r="AN147" s="512"/>
    </row>
    <row r="148" spans="1:40" ht="15.75" customHeight="1">
      <c r="A148" s="512"/>
      <c r="B148" s="582"/>
      <c r="C148" s="512"/>
      <c r="D148" s="512"/>
      <c r="E148" s="512"/>
      <c r="F148" s="512"/>
      <c r="G148" s="512"/>
      <c r="H148" s="512"/>
      <c r="I148" s="512"/>
      <c r="J148" s="512"/>
      <c r="K148" s="512"/>
      <c r="L148" s="512"/>
      <c r="M148" s="512"/>
      <c r="N148" s="512"/>
      <c r="O148" s="512"/>
      <c r="P148" s="512"/>
      <c r="Q148" s="512"/>
      <c r="R148" s="512"/>
      <c r="S148" s="512"/>
      <c r="T148" s="512"/>
      <c r="U148" s="512"/>
      <c r="V148" s="512"/>
      <c r="W148" s="512"/>
      <c r="X148" s="512"/>
      <c r="Y148" s="512"/>
      <c r="Z148" s="512"/>
      <c r="AA148" s="512"/>
      <c r="AB148" s="512"/>
      <c r="AC148" s="512"/>
      <c r="AD148" s="512"/>
      <c r="AE148" s="512"/>
      <c r="AF148" s="512"/>
      <c r="AG148" s="512"/>
      <c r="AH148" s="512"/>
      <c r="AI148" s="512"/>
      <c r="AJ148" s="512"/>
      <c r="AK148" s="512"/>
      <c r="AL148" s="512"/>
      <c r="AM148" s="512"/>
      <c r="AN148" s="512"/>
    </row>
    <row r="149" spans="1:40" ht="15.75" customHeight="1">
      <c r="A149" s="512"/>
      <c r="B149" s="582"/>
      <c r="C149" s="512"/>
      <c r="D149" s="512"/>
      <c r="E149" s="512"/>
      <c r="F149" s="512"/>
      <c r="G149" s="512"/>
      <c r="H149" s="512"/>
      <c r="I149" s="512"/>
      <c r="J149" s="512"/>
      <c r="K149" s="512"/>
      <c r="L149" s="512"/>
      <c r="M149" s="512"/>
      <c r="N149" s="512"/>
      <c r="O149" s="512"/>
      <c r="P149" s="512"/>
      <c r="Q149" s="512"/>
      <c r="R149" s="512"/>
      <c r="S149" s="512"/>
      <c r="T149" s="512"/>
      <c r="U149" s="512"/>
      <c r="V149" s="512"/>
      <c r="W149" s="512"/>
      <c r="X149" s="512"/>
      <c r="Y149" s="512"/>
      <c r="Z149" s="512"/>
      <c r="AA149" s="512"/>
      <c r="AB149" s="512"/>
      <c r="AC149" s="512"/>
      <c r="AD149" s="512"/>
      <c r="AE149" s="512"/>
      <c r="AF149" s="512"/>
      <c r="AG149" s="512"/>
      <c r="AH149" s="512"/>
      <c r="AI149" s="512"/>
      <c r="AJ149" s="512"/>
      <c r="AK149" s="512"/>
      <c r="AL149" s="512"/>
      <c r="AM149" s="512"/>
      <c r="AN149" s="512"/>
    </row>
    <row r="150" spans="1:40" ht="15.75" customHeight="1">
      <c r="A150" s="512"/>
      <c r="B150" s="582"/>
      <c r="C150" s="512"/>
      <c r="D150" s="512"/>
      <c r="E150" s="512"/>
      <c r="F150" s="512"/>
      <c r="G150" s="512"/>
      <c r="H150" s="512"/>
      <c r="I150" s="512"/>
      <c r="J150" s="512"/>
      <c r="K150" s="512"/>
      <c r="L150" s="512"/>
      <c r="M150" s="512"/>
      <c r="N150" s="512"/>
      <c r="O150" s="512"/>
      <c r="P150" s="512"/>
      <c r="Q150" s="512"/>
      <c r="R150" s="512"/>
      <c r="S150" s="512"/>
      <c r="T150" s="512"/>
      <c r="U150" s="512"/>
      <c r="V150" s="512"/>
      <c r="W150" s="512"/>
      <c r="X150" s="512"/>
      <c r="Y150" s="512"/>
      <c r="Z150" s="512"/>
      <c r="AA150" s="512"/>
      <c r="AB150" s="512"/>
      <c r="AC150" s="512"/>
      <c r="AD150" s="512"/>
      <c r="AE150" s="512"/>
      <c r="AF150" s="512"/>
      <c r="AG150" s="512"/>
      <c r="AH150" s="512"/>
      <c r="AI150" s="512"/>
      <c r="AJ150" s="512"/>
      <c r="AK150" s="512"/>
      <c r="AL150" s="512"/>
      <c r="AM150" s="512"/>
      <c r="AN150" s="512"/>
    </row>
    <row r="151" spans="1:40" ht="15.75" customHeight="1">
      <c r="A151" s="512"/>
      <c r="B151" s="582"/>
      <c r="C151" s="512"/>
      <c r="D151" s="512"/>
      <c r="E151" s="512"/>
      <c r="F151" s="512"/>
      <c r="G151" s="512"/>
      <c r="H151" s="512"/>
      <c r="I151" s="512"/>
      <c r="J151" s="512"/>
      <c r="K151" s="512"/>
      <c r="L151" s="512"/>
      <c r="M151" s="512"/>
      <c r="N151" s="512"/>
      <c r="O151" s="512"/>
      <c r="P151" s="512"/>
      <c r="Q151" s="512"/>
      <c r="R151" s="512"/>
      <c r="S151" s="512"/>
      <c r="T151" s="512"/>
      <c r="U151" s="512"/>
      <c r="V151" s="512"/>
      <c r="W151" s="512"/>
      <c r="X151" s="512"/>
      <c r="Y151" s="512"/>
      <c r="Z151" s="512"/>
      <c r="AA151" s="512"/>
      <c r="AB151" s="512"/>
      <c r="AC151" s="512"/>
      <c r="AD151" s="512"/>
      <c r="AE151" s="512"/>
      <c r="AF151" s="512"/>
      <c r="AG151" s="512"/>
      <c r="AH151" s="512"/>
      <c r="AI151" s="512"/>
      <c r="AJ151" s="512"/>
      <c r="AK151" s="512"/>
      <c r="AL151" s="512"/>
      <c r="AM151" s="512"/>
      <c r="AN151" s="512"/>
    </row>
    <row r="152" spans="1:40" ht="15.75" customHeight="1">
      <c r="A152" s="512"/>
      <c r="B152" s="582"/>
      <c r="C152" s="512"/>
      <c r="D152" s="512"/>
      <c r="E152" s="512"/>
      <c r="F152" s="512"/>
      <c r="G152" s="512"/>
      <c r="H152" s="512"/>
      <c r="I152" s="512"/>
      <c r="J152" s="512"/>
      <c r="K152" s="512"/>
      <c r="L152" s="512"/>
      <c r="M152" s="512"/>
      <c r="N152" s="512"/>
      <c r="O152" s="512"/>
      <c r="P152" s="512"/>
      <c r="Q152" s="512"/>
      <c r="R152" s="512"/>
      <c r="S152" s="512"/>
      <c r="T152" s="512"/>
      <c r="U152" s="512"/>
      <c r="V152" s="512"/>
      <c r="W152" s="512"/>
      <c r="X152" s="512"/>
      <c r="Y152" s="512"/>
      <c r="Z152" s="512"/>
      <c r="AA152" s="512"/>
      <c r="AB152" s="512"/>
      <c r="AC152" s="512"/>
      <c r="AD152" s="512"/>
      <c r="AE152" s="512"/>
      <c r="AF152" s="512"/>
      <c r="AG152" s="512"/>
      <c r="AH152" s="512"/>
      <c r="AI152" s="512"/>
      <c r="AJ152" s="512"/>
      <c r="AK152" s="512"/>
      <c r="AL152" s="512"/>
      <c r="AM152" s="512"/>
      <c r="AN152" s="512"/>
    </row>
    <row r="153" spans="1:40" ht="15.75" customHeight="1">
      <c r="A153" s="512"/>
      <c r="B153" s="582"/>
      <c r="C153" s="512"/>
      <c r="D153" s="512"/>
      <c r="E153" s="512"/>
      <c r="F153" s="512"/>
      <c r="G153" s="512"/>
      <c r="H153" s="512"/>
      <c r="I153" s="512"/>
      <c r="J153" s="512"/>
      <c r="K153" s="512"/>
      <c r="L153" s="512"/>
      <c r="M153" s="512"/>
      <c r="N153" s="512"/>
      <c r="O153" s="512"/>
      <c r="P153" s="512"/>
      <c r="Q153" s="512"/>
      <c r="R153" s="512"/>
      <c r="S153" s="512"/>
      <c r="T153" s="512"/>
      <c r="U153" s="512"/>
      <c r="V153" s="512"/>
      <c r="W153" s="512"/>
      <c r="X153" s="512"/>
      <c r="Y153" s="512"/>
      <c r="Z153" s="512"/>
      <c r="AA153" s="512"/>
      <c r="AB153" s="512"/>
      <c r="AC153" s="512"/>
      <c r="AD153" s="512"/>
      <c r="AE153" s="512"/>
      <c r="AF153" s="512"/>
      <c r="AG153" s="512"/>
      <c r="AH153" s="512"/>
      <c r="AI153" s="512"/>
      <c r="AJ153" s="512"/>
      <c r="AK153" s="512"/>
      <c r="AL153" s="512"/>
      <c r="AM153" s="512"/>
      <c r="AN153" s="512"/>
    </row>
    <row r="154" spans="1:40" ht="15.75" customHeight="1">
      <c r="A154" s="512"/>
      <c r="B154" s="582"/>
      <c r="C154" s="512"/>
      <c r="D154" s="512"/>
      <c r="E154" s="512"/>
      <c r="F154" s="512"/>
      <c r="G154" s="512"/>
      <c r="H154" s="512"/>
      <c r="I154" s="512"/>
      <c r="J154" s="512"/>
      <c r="K154" s="512"/>
      <c r="L154" s="512"/>
      <c r="M154" s="512"/>
      <c r="N154" s="512"/>
      <c r="O154" s="512"/>
      <c r="P154" s="512"/>
      <c r="Q154" s="512"/>
      <c r="R154" s="512"/>
      <c r="S154" s="512"/>
      <c r="T154" s="512"/>
      <c r="U154" s="512"/>
      <c r="V154" s="512"/>
      <c r="W154" s="512"/>
      <c r="X154" s="512"/>
      <c r="Y154" s="512"/>
      <c r="Z154" s="512"/>
      <c r="AA154" s="512"/>
      <c r="AB154" s="512"/>
      <c r="AC154" s="512"/>
      <c r="AD154" s="512"/>
      <c r="AE154" s="512"/>
      <c r="AF154" s="512"/>
      <c r="AG154" s="512"/>
      <c r="AH154" s="512"/>
      <c r="AI154" s="512"/>
      <c r="AJ154" s="512"/>
      <c r="AK154" s="512"/>
      <c r="AL154" s="512"/>
      <c r="AM154" s="512"/>
      <c r="AN154" s="512"/>
    </row>
    <row r="155" spans="1:40" ht="15.75" customHeight="1">
      <c r="A155" s="512"/>
      <c r="B155" s="582"/>
      <c r="C155" s="512"/>
      <c r="D155" s="512"/>
      <c r="E155" s="512"/>
      <c r="F155" s="512"/>
      <c r="G155" s="512"/>
      <c r="H155" s="512"/>
      <c r="I155" s="512"/>
      <c r="J155" s="512"/>
      <c r="K155" s="512"/>
      <c r="L155" s="512"/>
      <c r="M155" s="512"/>
      <c r="N155" s="512"/>
      <c r="O155" s="512"/>
      <c r="P155" s="512"/>
      <c r="Q155" s="512"/>
      <c r="R155" s="512"/>
      <c r="S155" s="512"/>
      <c r="T155" s="512"/>
      <c r="U155" s="512"/>
      <c r="V155" s="512"/>
      <c r="W155" s="512"/>
      <c r="X155" s="512"/>
      <c r="Y155" s="512"/>
      <c r="Z155" s="512"/>
      <c r="AA155" s="512"/>
      <c r="AB155" s="512"/>
      <c r="AC155" s="512"/>
      <c r="AD155" s="512"/>
      <c r="AE155" s="512"/>
      <c r="AF155" s="512"/>
      <c r="AG155" s="512"/>
      <c r="AH155" s="512"/>
      <c r="AI155" s="512"/>
      <c r="AJ155" s="512"/>
      <c r="AK155" s="512"/>
      <c r="AL155" s="512"/>
      <c r="AM155" s="512"/>
      <c r="AN155" s="512"/>
    </row>
    <row r="156" spans="1:40" ht="15.75" customHeight="1">
      <c r="A156" s="512"/>
      <c r="B156" s="582"/>
      <c r="C156" s="512"/>
      <c r="D156" s="512"/>
      <c r="E156" s="512"/>
      <c r="F156" s="512"/>
      <c r="G156" s="512"/>
      <c r="H156" s="512"/>
      <c r="I156" s="512"/>
      <c r="J156" s="512"/>
      <c r="K156" s="512"/>
      <c r="L156" s="512"/>
      <c r="M156" s="512"/>
      <c r="N156" s="512"/>
      <c r="O156" s="512"/>
      <c r="P156" s="512"/>
      <c r="Q156" s="512"/>
      <c r="R156" s="512"/>
      <c r="S156" s="512"/>
      <c r="T156" s="512"/>
      <c r="U156" s="512"/>
      <c r="V156" s="512"/>
      <c r="W156" s="512"/>
      <c r="X156" s="512"/>
      <c r="Y156" s="512"/>
      <c r="Z156" s="512"/>
      <c r="AA156" s="512"/>
      <c r="AB156" s="512"/>
      <c r="AC156" s="512"/>
      <c r="AD156" s="512"/>
      <c r="AE156" s="512"/>
      <c r="AF156" s="512"/>
      <c r="AG156" s="512"/>
      <c r="AH156" s="512"/>
      <c r="AI156" s="512"/>
      <c r="AJ156" s="512"/>
      <c r="AK156" s="512"/>
      <c r="AL156" s="512"/>
      <c r="AM156" s="512"/>
      <c r="AN156" s="512"/>
    </row>
    <row r="157" spans="1:40" ht="15.75" customHeight="1">
      <c r="A157" s="512"/>
      <c r="B157" s="582"/>
      <c r="C157" s="512"/>
      <c r="D157" s="512"/>
      <c r="E157" s="512"/>
      <c r="F157" s="512"/>
      <c r="G157" s="512"/>
      <c r="H157" s="512"/>
      <c r="I157" s="512"/>
      <c r="J157" s="512"/>
      <c r="K157" s="512"/>
      <c r="L157" s="512"/>
      <c r="M157" s="512"/>
      <c r="N157" s="512"/>
      <c r="O157" s="512"/>
      <c r="P157" s="512"/>
      <c r="Q157" s="512"/>
      <c r="R157" s="512"/>
      <c r="S157" s="512"/>
      <c r="T157" s="512"/>
      <c r="U157" s="512"/>
      <c r="V157" s="512"/>
      <c r="W157" s="512"/>
      <c r="X157" s="512"/>
      <c r="Y157" s="512"/>
      <c r="Z157" s="512"/>
      <c r="AA157" s="512"/>
      <c r="AB157" s="512"/>
      <c r="AC157" s="512"/>
      <c r="AD157" s="512"/>
      <c r="AE157" s="512"/>
      <c r="AF157" s="512"/>
      <c r="AG157" s="512"/>
      <c r="AH157" s="512"/>
      <c r="AI157" s="512"/>
      <c r="AJ157" s="512"/>
      <c r="AK157" s="512"/>
      <c r="AL157" s="512"/>
      <c r="AM157" s="512"/>
      <c r="AN157" s="512"/>
    </row>
    <row r="158" spans="1:40" ht="15.75" customHeight="1">
      <c r="A158" s="512"/>
      <c r="B158" s="582"/>
      <c r="C158" s="512"/>
      <c r="D158" s="512"/>
      <c r="E158" s="512"/>
      <c r="F158" s="512"/>
      <c r="G158" s="512"/>
      <c r="H158" s="512"/>
      <c r="I158" s="512"/>
      <c r="J158" s="512"/>
      <c r="K158" s="512"/>
      <c r="L158" s="512"/>
      <c r="M158" s="512"/>
      <c r="N158" s="512"/>
      <c r="O158" s="512"/>
      <c r="P158" s="512"/>
      <c r="Q158" s="512"/>
      <c r="R158" s="512"/>
      <c r="S158" s="512"/>
      <c r="T158" s="512"/>
      <c r="U158" s="512"/>
      <c r="V158" s="512"/>
      <c r="W158" s="512"/>
      <c r="X158" s="512"/>
      <c r="Y158" s="512"/>
      <c r="Z158" s="512"/>
      <c r="AA158" s="512"/>
      <c r="AB158" s="512"/>
      <c r="AC158" s="512"/>
      <c r="AD158" s="512"/>
      <c r="AE158" s="512"/>
      <c r="AF158" s="512"/>
      <c r="AG158" s="512"/>
      <c r="AH158" s="512"/>
      <c r="AI158" s="512"/>
      <c r="AJ158" s="512"/>
      <c r="AK158" s="512"/>
      <c r="AL158" s="512"/>
      <c r="AM158" s="512"/>
      <c r="AN158" s="512"/>
    </row>
    <row r="159" spans="1:40" ht="15.75" customHeight="1">
      <c r="A159" s="512"/>
      <c r="B159" s="582"/>
      <c r="C159" s="512"/>
      <c r="D159" s="512"/>
      <c r="E159" s="512"/>
      <c r="F159" s="512"/>
      <c r="G159" s="512"/>
      <c r="H159" s="512"/>
      <c r="I159" s="512"/>
      <c r="J159" s="512"/>
      <c r="K159" s="512"/>
      <c r="L159" s="512"/>
      <c r="M159" s="512"/>
      <c r="N159" s="512"/>
      <c r="O159" s="512"/>
      <c r="P159" s="512"/>
      <c r="Q159" s="512"/>
      <c r="R159" s="512"/>
      <c r="S159" s="512"/>
      <c r="T159" s="512"/>
      <c r="U159" s="512"/>
      <c r="V159" s="512"/>
      <c r="W159" s="512"/>
      <c r="X159" s="512"/>
      <c r="Y159" s="512"/>
      <c r="Z159" s="512"/>
      <c r="AA159" s="512"/>
      <c r="AB159" s="512"/>
      <c r="AC159" s="512"/>
      <c r="AD159" s="512"/>
      <c r="AE159" s="512"/>
      <c r="AF159" s="512"/>
      <c r="AG159" s="512"/>
      <c r="AH159" s="512"/>
      <c r="AI159" s="512"/>
      <c r="AJ159" s="512"/>
      <c r="AK159" s="512"/>
      <c r="AL159" s="512"/>
      <c r="AM159" s="512"/>
      <c r="AN159" s="512"/>
    </row>
    <row r="160" spans="1:40" ht="15.75" customHeight="1">
      <c r="A160" s="512"/>
      <c r="B160" s="582"/>
      <c r="C160" s="512"/>
      <c r="D160" s="512"/>
      <c r="E160" s="512"/>
      <c r="F160" s="512"/>
      <c r="G160" s="512"/>
      <c r="H160" s="512"/>
      <c r="I160" s="512"/>
      <c r="J160" s="512"/>
      <c r="K160" s="512"/>
      <c r="L160" s="512"/>
      <c r="M160" s="512"/>
      <c r="N160" s="512"/>
      <c r="O160" s="512"/>
      <c r="P160" s="512"/>
      <c r="Q160" s="512"/>
      <c r="R160" s="512"/>
      <c r="S160" s="512"/>
      <c r="T160" s="512"/>
      <c r="U160" s="512"/>
      <c r="V160" s="512"/>
      <c r="W160" s="512"/>
      <c r="X160" s="512"/>
      <c r="Y160" s="512"/>
      <c r="Z160" s="512"/>
      <c r="AA160" s="512"/>
      <c r="AB160" s="512"/>
      <c r="AC160" s="512"/>
      <c r="AD160" s="512"/>
      <c r="AE160" s="512"/>
      <c r="AF160" s="512"/>
      <c r="AG160" s="512"/>
      <c r="AH160" s="512"/>
      <c r="AI160" s="512"/>
      <c r="AJ160" s="512"/>
      <c r="AK160" s="512"/>
      <c r="AL160" s="512"/>
      <c r="AM160" s="512"/>
      <c r="AN160" s="512"/>
    </row>
    <row r="161" spans="1:40" ht="15.75" customHeight="1">
      <c r="A161" s="512"/>
      <c r="B161" s="582"/>
      <c r="C161" s="512"/>
      <c r="D161" s="512"/>
      <c r="E161" s="512"/>
      <c r="F161" s="512"/>
      <c r="G161" s="512"/>
      <c r="H161" s="512"/>
      <c r="I161" s="512"/>
      <c r="J161" s="512"/>
      <c r="K161" s="512"/>
      <c r="L161" s="512"/>
      <c r="M161" s="512"/>
      <c r="N161" s="512"/>
      <c r="O161" s="512"/>
      <c r="P161" s="512"/>
      <c r="Q161" s="512"/>
      <c r="R161" s="512"/>
      <c r="S161" s="512"/>
      <c r="T161" s="512"/>
      <c r="U161" s="512"/>
      <c r="V161" s="512"/>
      <c r="W161" s="512"/>
      <c r="X161" s="512"/>
      <c r="Y161" s="512"/>
      <c r="Z161" s="512"/>
      <c r="AA161" s="512"/>
      <c r="AB161" s="512"/>
      <c r="AC161" s="512"/>
      <c r="AD161" s="512"/>
      <c r="AE161" s="512"/>
      <c r="AF161" s="512"/>
      <c r="AG161" s="512"/>
      <c r="AH161" s="512"/>
      <c r="AI161" s="512"/>
      <c r="AJ161" s="512"/>
      <c r="AK161" s="512"/>
      <c r="AL161" s="512"/>
      <c r="AM161" s="512"/>
      <c r="AN161" s="512"/>
    </row>
    <row r="162" spans="1:40" ht="15.75" customHeight="1">
      <c r="A162" s="512"/>
      <c r="B162" s="582"/>
      <c r="C162" s="512"/>
      <c r="D162" s="512"/>
      <c r="E162" s="512"/>
      <c r="F162" s="512"/>
      <c r="G162" s="512"/>
      <c r="H162" s="512"/>
      <c r="I162" s="512"/>
      <c r="J162" s="512"/>
      <c r="K162" s="512"/>
      <c r="L162" s="512"/>
      <c r="M162" s="512"/>
      <c r="N162" s="512"/>
      <c r="O162" s="512"/>
      <c r="P162" s="512"/>
      <c r="Q162" s="512"/>
      <c r="R162" s="512"/>
      <c r="S162" s="512"/>
      <c r="T162" s="512"/>
      <c r="U162" s="512"/>
      <c r="V162" s="512"/>
      <c r="W162" s="512"/>
      <c r="X162" s="512"/>
      <c r="Y162" s="512"/>
      <c r="Z162" s="512"/>
      <c r="AA162" s="512"/>
      <c r="AB162" s="512"/>
      <c r="AC162" s="512"/>
      <c r="AD162" s="512"/>
      <c r="AE162" s="512"/>
      <c r="AF162" s="512"/>
      <c r="AG162" s="512"/>
      <c r="AH162" s="512"/>
      <c r="AI162" s="512"/>
      <c r="AJ162" s="512"/>
      <c r="AK162" s="512"/>
      <c r="AL162" s="512"/>
      <c r="AM162" s="512"/>
      <c r="AN162" s="512"/>
    </row>
    <row r="163" spans="1:40" ht="15.75" customHeight="1">
      <c r="A163" s="512"/>
      <c r="B163" s="582"/>
      <c r="C163" s="512"/>
      <c r="D163" s="512"/>
      <c r="E163" s="512"/>
      <c r="F163" s="512"/>
      <c r="G163" s="512"/>
      <c r="H163" s="512"/>
      <c r="I163" s="512"/>
      <c r="J163" s="512"/>
      <c r="K163" s="512"/>
      <c r="L163" s="512"/>
      <c r="M163" s="512"/>
      <c r="N163" s="512"/>
      <c r="O163" s="512"/>
      <c r="P163" s="512"/>
      <c r="Q163" s="512"/>
      <c r="R163" s="512"/>
      <c r="S163" s="512"/>
      <c r="T163" s="512"/>
      <c r="U163" s="512"/>
      <c r="V163" s="512"/>
      <c r="W163" s="512"/>
      <c r="X163" s="512"/>
      <c r="Y163" s="512"/>
      <c r="Z163" s="512"/>
      <c r="AA163" s="512"/>
      <c r="AB163" s="512"/>
      <c r="AC163" s="512"/>
      <c r="AD163" s="512"/>
      <c r="AE163" s="512"/>
      <c r="AF163" s="512"/>
      <c r="AG163" s="512"/>
      <c r="AH163" s="512"/>
      <c r="AI163" s="512"/>
      <c r="AJ163" s="512"/>
      <c r="AK163" s="512"/>
      <c r="AL163" s="512"/>
      <c r="AM163" s="512"/>
      <c r="AN163" s="512"/>
    </row>
    <row r="164" spans="1:40" ht="15.75" customHeight="1">
      <c r="A164" s="512"/>
      <c r="B164" s="582"/>
      <c r="C164" s="512"/>
      <c r="D164" s="512"/>
      <c r="E164" s="512"/>
      <c r="F164" s="512"/>
      <c r="G164" s="512"/>
      <c r="H164" s="512"/>
      <c r="I164" s="512"/>
      <c r="J164" s="512"/>
      <c r="K164" s="512"/>
      <c r="L164" s="512"/>
      <c r="M164" s="512"/>
      <c r="N164" s="512"/>
      <c r="O164" s="512"/>
      <c r="P164" s="512"/>
      <c r="Q164" s="512"/>
      <c r="R164" s="512"/>
      <c r="S164" s="512"/>
      <c r="T164" s="512"/>
      <c r="U164" s="512"/>
      <c r="V164" s="512"/>
      <c r="W164" s="512"/>
      <c r="X164" s="512"/>
      <c r="Y164" s="512"/>
      <c r="Z164" s="512"/>
      <c r="AA164" s="512"/>
      <c r="AB164" s="512"/>
      <c r="AC164" s="512"/>
      <c r="AD164" s="512"/>
      <c r="AE164" s="512"/>
      <c r="AF164" s="512"/>
      <c r="AG164" s="512"/>
      <c r="AH164" s="512"/>
      <c r="AI164" s="512"/>
      <c r="AJ164" s="512"/>
      <c r="AK164" s="512"/>
      <c r="AL164" s="512"/>
      <c r="AM164" s="512"/>
      <c r="AN164" s="512"/>
    </row>
    <row r="165" spans="1:40" ht="15.75" customHeight="1">
      <c r="A165" s="512"/>
      <c r="B165" s="582"/>
      <c r="C165" s="512"/>
      <c r="D165" s="512"/>
      <c r="E165" s="512"/>
      <c r="F165" s="512"/>
      <c r="G165" s="512"/>
      <c r="H165" s="512"/>
      <c r="I165" s="512"/>
      <c r="J165" s="512"/>
      <c r="K165" s="512"/>
      <c r="L165" s="512"/>
      <c r="M165" s="512"/>
      <c r="N165" s="512"/>
      <c r="O165" s="512"/>
      <c r="P165" s="512"/>
      <c r="Q165" s="512"/>
      <c r="R165" s="512"/>
      <c r="S165" s="512"/>
      <c r="T165" s="512"/>
      <c r="U165" s="512"/>
      <c r="V165" s="512"/>
      <c r="W165" s="512"/>
      <c r="X165" s="512"/>
      <c r="Y165" s="512"/>
      <c r="Z165" s="512"/>
      <c r="AA165" s="512"/>
      <c r="AB165" s="512"/>
      <c r="AC165" s="512"/>
      <c r="AD165" s="512"/>
      <c r="AE165" s="512"/>
      <c r="AF165" s="512"/>
      <c r="AG165" s="512"/>
      <c r="AH165" s="512"/>
      <c r="AI165" s="512"/>
      <c r="AJ165" s="512"/>
      <c r="AK165" s="512"/>
      <c r="AL165" s="512"/>
      <c r="AM165" s="512"/>
      <c r="AN165" s="512"/>
    </row>
    <row r="166" spans="1:40" ht="15.75" customHeight="1">
      <c r="A166" s="512"/>
      <c r="B166" s="582"/>
      <c r="C166" s="512"/>
      <c r="D166" s="512"/>
      <c r="E166" s="512"/>
      <c r="F166" s="512"/>
      <c r="G166" s="512"/>
      <c r="H166" s="512"/>
      <c r="I166" s="512"/>
      <c r="J166" s="512"/>
      <c r="K166" s="512"/>
      <c r="L166" s="512"/>
      <c r="M166" s="512"/>
      <c r="N166" s="512"/>
      <c r="O166" s="512"/>
      <c r="P166" s="512"/>
      <c r="Q166" s="512"/>
      <c r="R166" s="512"/>
      <c r="S166" s="512"/>
      <c r="T166" s="512"/>
      <c r="U166" s="512"/>
      <c r="V166" s="512"/>
      <c r="W166" s="512"/>
      <c r="X166" s="512"/>
      <c r="Y166" s="512"/>
      <c r="Z166" s="512"/>
      <c r="AA166" s="512"/>
      <c r="AB166" s="512"/>
      <c r="AC166" s="512"/>
      <c r="AD166" s="512"/>
      <c r="AE166" s="512"/>
      <c r="AF166" s="512"/>
      <c r="AG166" s="512"/>
      <c r="AH166" s="512"/>
      <c r="AI166" s="512"/>
      <c r="AJ166" s="512"/>
      <c r="AK166" s="512"/>
      <c r="AL166" s="512"/>
      <c r="AM166" s="512"/>
      <c r="AN166" s="512"/>
    </row>
    <row r="167" spans="1:40" ht="15.75" customHeight="1">
      <c r="A167" s="512"/>
      <c r="B167" s="582"/>
      <c r="C167" s="512"/>
      <c r="D167" s="512"/>
      <c r="E167" s="512"/>
      <c r="F167" s="512"/>
      <c r="G167" s="512"/>
      <c r="H167" s="512"/>
      <c r="I167" s="512"/>
      <c r="J167" s="512"/>
      <c r="K167" s="512"/>
      <c r="L167" s="512"/>
      <c r="M167" s="512"/>
      <c r="N167" s="512"/>
      <c r="O167" s="512"/>
      <c r="P167" s="512"/>
      <c r="Q167" s="512"/>
      <c r="R167" s="512"/>
      <c r="S167" s="512"/>
      <c r="T167" s="512"/>
      <c r="U167" s="512"/>
      <c r="V167" s="512"/>
      <c r="W167" s="512"/>
      <c r="X167" s="512"/>
      <c r="Y167" s="512"/>
      <c r="Z167" s="512"/>
      <c r="AA167" s="512"/>
      <c r="AB167" s="512"/>
      <c r="AC167" s="512"/>
      <c r="AD167" s="512"/>
      <c r="AE167" s="512"/>
      <c r="AF167" s="512"/>
      <c r="AG167" s="512"/>
      <c r="AH167" s="512"/>
      <c r="AI167" s="512"/>
      <c r="AJ167" s="512"/>
      <c r="AK167" s="512"/>
      <c r="AL167" s="512"/>
      <c r="AM167" s="512"/>
      <c r="AN167" s="512"/>
    </row>
    <row r="168" spans="1:40" ht="15.75" customHeight="1">
      <c r="A168" s="512"/>
      <c r="B168" s="582"/>
      <c r="C168" s="512"/>
      <c r="D168" s="512"/>
      <c r="E168" s="512"/>
      <c r="F168" s="512"/>
      <c r="G168" s="512"/>
      <c r="H168" s="512"/>
      <c r="I168" s="512"/>
      <c r="J168" s="512"/>
      <c r="K168" s="512"/>
      <c r="L168" s="512"/>
      <c r="M168" s="512"/>
      <c r="N168" s="512"/>
      <c r="O168" s="512"/>
      <c r="P168" s="512"/>
      <c r="Q168" s="512"/>
      <c r="R168" s="512"/>
      <c r="S168" s="512"/>
      <c r="T168" s="512"/>
      <c r="U168" s="512"/>
      <c r="V168" s="512"/>
      <c r="W168" s="512"/>
      <c r="X168" s="512"/>
      <c r="Y168" s="512"/>
      <c r="Z168" s="512"/>
      <c r="AA168" s="512"/>
      <c r="AB168" s="512"/>
      <c r="AC168" s="512"/>
      <c r="AD168" s="512"/>
      <c r="AE168" s="512"/>
      <c r="AF168" s="512"/>
      <c r="AG168" s="512"/>
      <c r="AH168" s="512"/>
      <c r="AI168" s="512"/>
      <c r="AJ168" s="512"/>
      <c r="AK168" s="512"/>
      <c r="AL168" s="512"/>
      <c r="AM168" s="512"/>
      <c r="AN168" s="512"/>
    </row>
    <row r="169" spans="1:40" ht="15.75" customHeight="1">
      <c r="A169" s="512"/>
      <c r="B169" s="582"/>
      <c r="C169" s="512"/>
      <c r="D169" s="512"/>
      <c r="E169" s="512"/>
      <c r="F169" s="512"/>
      <c r="G169" s="512"/>
      <c r="H169" s="512"/>
      <c r="I169" s="512"/>
      <c r="J169" s="512"/>
      <c r="K169" s="512"/>
      <c r="L169" s="512"/>
      <c r="M169" s="512"/>
      <c r="N169" s="512"/>
      <c r="O169" s="512"/>
      <c r="P169" s="512"/>
      <c r="Q169" s="512"/>
      <c r="R169" s="512"/>
      <c r="S169" s="512"/>
      <c r="T169" s="512"/>
      <c r="U169" s="512"/>
      <c r="V169" s="512"/>
      <c r="W169" s="512"/>
      <c r="X169" s="512"/>
      <c r="Y169" s="512"/>
      <c r="Z169" s="512"/>
      <c r="AA169" s="512"/>
      <c r="AB169" s="512"/>
      <c r="AC169" s="512"/>
      <c r="AD169" s="512"/>
      <c r="AE169" s="512"/>
      <c r="AF169" s="512"/>
      <c r="AG169" s="512"/>
      <c r="AH169" s="512"/>
      <c r="AI169" s="512"/>
      <c r="AJ169" s="512"/>
      <c r="AK169" s="512"/>
      <c r="AL169" s="512"/>
      <c r="AM169" s="512"/>
      <c r="AN169" s="512"/>
    </row>
    <row r="170" spans="1:40" ht="15.75" customHeight="1">
      <c r="A170" s="512"/>
      <c r="B170" s="582"/>
      <c r="C170" s="512"/>
      <c r="D170" s="512"/>
      <c r="E170" s="512"/>
      <c r="F170" s="512"/>
      <c r="G170" s="512"/>
      <c r="H170" s="512"/>
      <c r="I170" s="512"/>
      <c r="J170" s="512"/>
      <c r="K170" s="512"/>
      <c r="L170" s="512"/>
      <c r="M170" s="512"/>
      <c r="N170" s="512"/>
      <c r="O170" s="512"/>
      <c r="P170" s="512"/>
      <c r="Q170" s="512"/>
      <c r="R170" s="512"/>
      <c r="S170" s="512"/>
      <c r="T170" s="512"/>
      <c r="U170" s="512"/>
      <c r="V170" s="512"/>
      <c r="W170" s="512"/>
      <c r="X170" s="512"/>
      <c r="Y170" s="512"/>
      <c r="Z170" s="512"/>
      <c r="AA170" s="512"/>
      <c r="AB170" s="512"/>
      <c r="AC170" s="512"/>
      <c r="AD170" s="512"/>
      <c r="AE170" s="512"/>
      <c r="AF170" s="512"/>
      <c r="AG170" s="512"/>
      <c r="AH170" s="512"/>
      <c r="AI170" s="512"/>
      <c r="AJ170" s="512"/>
      <c r="AK170" s="512"/>
      <c r="AL170" s="512"/>
      <c r="AM170" s="512"/>
      <c r="AN170" s="512"/>
    </row>
    <row r="171" spans="1:40" ht="15.75" customHeight="1">
      <c r="A171" s="512"/>
      <c r="B171" s="582"/>
      <c r="C171" s="512"/>
      <c r="D171" s="512"/>
      <c r="E171" s="512"/>
      <c r="F171" s="512"/>
      <c r="G171" s="512"/>
      <c r="H171" s="512"/>
      <c r="I171" s="512"/>
      <c r="J171" s="512"/>
      <c r="K171" s="512"/>
      <c r="L171" s="512"/>
      <c r="M171" s="512"/>
      <c r="N171" s="512"/>
      <c r="O171" s="512"/>
      <c r="P171" s="512"/>
      <c r="Q171" s="512"/>
      <c r="R171" s="512"/>
      <c r="S171" s="512"/>
      <c r="T171" s="512"/>
      <c r="U171" s="512"/>
      <c r="V171" s="512"/>
      <c r="W171" s="512"/>
      <c r="X171" s="512"/>
      <c r="Y171" s="512"/>
      <c r="Z171" s="512"/>
      <c r="AA171" s="512"/>
      <c r="AB171" s="512"/>
      <c r="AC171" s="512"/>
      <c r="AD171" s="512"/>
      <c r="AE171" s="512"/>
      <c r="AF171" s="512"/>
      <c r="AG171" s="512"/>
      <c r="AH171" s="512"/>
      <c r="AI171" s="512"/>
      <c r="AJ171" s="512"/>
      <c r="AK171" s="512"/>
      <c r="AL171" s="512"/>
      <c r="AM171" s="512"/>
      <c r="AN171" s="512"/>
    </row>
    <row r="172" spans="1:40" ht="15.75" customHeight="1">
      <c r="A172" s="512"/>
      <c r="B172" s="582"/>
      <c r="C172" s="512"/>
      <c r="D172" s="512"/>
      <c r="E172" s="512"/>
      <c r="F172" s="512"/>
      <c r="G172" s="512"/>
      <c r="H172" s="512"/>
      <c r="I172" s="512"/>
      <c r="J172" s="512"/>
      <c r="K172" s="512"/>
      <c r="L172" s="512"/>
      <c r="M172" s="512"/>
      <c r="N172" s="512"/>
      <c r="O172" s="512"/>
      <c r="P172" s="512"/>
      <c r="Q172" s="512"/>
      <c r="R172" s="512"/>
      <c r="S172" s="512"/>
      <c r="T172" s="512"/>
      <c r="U172" s="512"/>
      <c r="V172" s="512"/>
      <c r="W172" s="512"/>
      <c r="X172" s="512"/>
      <c r="Y172" s="512"/>
      <c r="Z172" s="512"/>
      <c r="AA172" s="512"/>
      <c r="AB172" s="512"/>
      <c r="AC172" s="512"/>
      <c r="AD172" s="512"/>
      <c r="AE172" s="512"/>
      <c r="AF172" s="512"/>
      <c r="AG172" s="512"/>
      <c r="AH172" s="512"/>
      <c r="AI172" s="512"/>
      <c r="AJ172" s="512"/>
      <c r="AK172" s="512"/>
      <c r="AL172" s="512"/>
      <c r="AM172" s="512"/>
      <c r="AN172" s="512"/>
    </row>
    <row r="173" spans="1:40" ht="15.75" customHeight="1">
      <c r="A173" s="512"/>
      <c r="B173" s="582"/>
      <c r="C173" s="512"/>
      <c r="D173" s="512"/>
      <c r="E173" s="512"/>
      <c r="F173" s="512"/>
      <c r="G173" s="512"/>
      <c r="H173" s="512"/>
      <c r="I173" s="512"/>
      <c r="J173" s="512"/>
      <c r="K173" s="512"/>
      <c r="L173" s="512"/>
      <c r="M173" s="512"/>
      <c r="N173" s="512"/>
      <c r="O173" s="512"/>
      <c r="P173" s="512"/>
      <c r="Q173" s="512"/>
      <c r="R173" s="512"/>
      <c r="S173" s="512"/>
      <c r="T173" s="512"/>
      <c r="U173" s="512"/>
      <c r="V173" s="512"/>
      <c r="W173" s="512"/>
      <c r="X173" s="512"/>
      <c r="Y173" s="512"/>
      <c r="Z173" s="512"/>
      <c r="AA173" s="512"/>
      <c r="AB173" s="512"/>
      <c r="AC173" s="512"/>
      <c r="AD173" s="512"/>
      <c r="AE173" s="512"/>
      <c r="AF173" s="512"/>
      <c r="AG173" s="512"/>
      <c r="AH173" s="512"/>
      <c r="AI173" s="512"/>
      <c r="AJ173" s="512"/>
      <c r="AK173" s="512"/>
      <c r="AL173" s="512"/>
      <c r="AM173" s="512"/>
      <c r="AN173" s="512"/>
    </row>
    <row r="174" spans="1:40" ht="15.75" customHeight="1">
      <c r="A174" s="512"/>
      <c r="B174" s="582"/>
      <c r="C174" s="512"/>
      <c r="D174" s="512"/>
      <c r="E174" s="512"/>
      <c r="F174" s="512"/>
      <c r="G174" s="512"/>
      <c r="H174" s="512"/>
      <c r="I174" s="512"/>
      <c r="J174" s="512"/>
      <c r="K174" s="512"/>
      <c r="L174" s="512"/>
      <c r="M174" s="512"/>
      <c r="N174" s="512"/>
      <c r="O174" s="512"/>
      <c r="P174" s="512"/>
      <c r="Q174" s="512"/>
      <c r="R174" s="512"/>
      <c r="S174" s="512"/>
      <c r="T174" s="512"/>
      <c r="U174" s="512"/>
      <c r="V174" s="512"/>
      <c r="W174" s="512"/>
      <c r="X174" s="512"/>
      <c r="Y174" s="512"/>
      <c r="Z174" s="512"/>
      <c r="AA174" s="512"/>
      <c r="AB174" s="512"/>
      <c r="AC174" s="512"/>
      <c r="AD174" s="512"/>
      <c r="AE174" s="512"/>
      <c r="AF174" s="512"/>
      <c r="AG174" s="512"/>
      <c r="AH174" s="512"/>
      <c r="AI174" s="512"/>
      <c r="AJ174" s="512"/>
      <c r="AK174" s="512"/>
      <c r="AL174" s="512"/>
      <c r="AM174" s="512"/>
      <c r="AN174" s="512"/>
    </row>
    <row r="175" spans="1:40" ht="15.75" customHeight="1">
      <c r="A175" s="512"/>
      <c r="B175" s="582"/>
      <c r="C175" s="512"/>
      <c r="D175" s="512"/>
      <c r="E175" s="512"/>
      <c r="F175" s="512"/>
      <c r="G175" s="512"/>
      <c r="H175" s="512"/>
      <c r="I175" s="512"/>
      <c r="J175" s="512"/>
      <c r="K175" s="512"/>
      <c r="L175" s="512"/>
      <c r="M175" s="512"/>
      <c r="N175" s="512"/>
      <c r="O175" s="512"/>
      <c r="P175" s="512"/>
      <c r="Q175" s="512"/>
      <c r="R175" s="512"/>
      <c r="S175" s="512"/>
      <c r="T175" s="512"/>
      <c r="U175" s="512"/>
      <c r="V175" s="512"/>
      <c r="W175" s="512"/>
      <c r="X175" s="512"/>
      <c r="Y175" s="512"/>
      <c r="Z175" s="512"/>
      <c r="AA175" s="512"/>
      <c r="AB175" s="512"/>
      <c r="AC175" s="512"/>
      <c r="AD175" s="512"/>
      <c r="AE175" s="512"/>
      <c r="AF175" s="512"/>
      <c r="AG175" s="512"/>
      <c r="AH175" s="512"/>
      <c r="AI175" s="512"/>
      <c r="AJ175" s="512"/>
      <c r="AK175" s="512"/>
      <c r="AL175" s="512"/>
      <c r="AM175" s="512"/>
      <c r="AN175" s="512"/>
    </row>
    <row r="176" spans="1:40" ht="15.75" customHeight="1">
      <c r="A176" s="512"/>
      <c r="B176" s="582"/>
      <c r="C176" s="512"/>
      <c r="D176" s="51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  <c r="Y176" s="512"/>
      <c r="Z176" s="512"/>
      <c r="AA176" s="512"/>
      <c r="AB176" s="512"/>
      <c r="AC176" s="512"/>
      <c r="AD176" s="512"/>
      <c r="AE176" s="512"/>
      <c r="AF176" s="512"/>
      <c r="AG176" s="512"/>
      <c r="AH176" s="512"/>
      <c r="AI176" s="512"/>
      <c r="AJ176" s="512"/>
      <c r="AK176" s="512"/>
      <c r="AL176" s="512"/>
      <c r="AM176" s="512"/>
      <c r="AN176" s="512"/>
    </row>
    <row r="177" spans="1:40" ht="15.75" customHeight="1">
      <c r="A177" s="512"/>
      <c r="B177" s="582"/>
      <c r="C177" s="512"/>
      <c r="D177" s="51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  <c r="Y177" s="512"/>
      <c r="Z177" s="512"/>
      <c r="AA177" s="512"/>
      <c r="AB177" s="512"/>
      <c r="AC177" s="512"/>
      <c r="AD177" s="512"/>
      <c r="AE177" s="512"/>
      <c r="AF177" s="512"/>
      <c r="AG177" s="512"/>
      <c r="AH177" s="512"/>
      <c r="AI177" s="512"/>
      <c r="AJ177" s="512"/>
      <c r="AK177" s="512"/>
      <c r="AL177" s="512"/>
      <c r="AM177" s="512"/>
      <c r="AN177" s="512"/>
    </row>
    <row r="178" spans="1:40" ht="15.75" customHeight="1">
      <c r="A178" s="512"/>
      <c r="B178" s="582"/>
      <c r="C178" s="512"/>
      <c r="D178" s="51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  <c r="Y178" s="512"/>
      <c r="Z178" s="512"/>
      <c r="AA178" s="512"/>
      <c r="AB178" s="512"/>
      <c r="AC178" s="512"/>
      <c r="AD178" s="512"/>
      <c r="AE178" s="512"/>
      <c r="AF178" s="512"/>
      <c r="AG178" s="512"/>
      <c r="AH178" s="512"/>
      <c r="AI178" s="512"/>
      <c r="AJ178" s="512"/>
      <c r="AK178" s="512"/>
      <c r="AL178" s="512"/>
      <c r="AM178" s="512"/>
      <c r="AN178" s="512"/>
    </row>
    <row r="179" spans="1:40" ht="15.75" customHeight="1">
      <c r="A179" s="512"/>
      <c r="B179" s="582"/>
      <c r="C179" s="512"/>
      <c r="D179" s="51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  <c r="Y179" s="512"/>
      <c r="Z179" s="512"/>
      <c r="AA179" s="512"/>
      <c r="AB179" s="512"/>
      <c r="AC179" s="512"/>
      <c r="AD179" s="512"/>
      <c r="AE179" s="512"/>
      <c r="AF179" s="512"/>
      <c r="AG179" s="512"/>
      <c r="AH179" s="512"/>
      <c r="AI179" s="512"/>
      <c r="AJ179" s="512"/>
      <c r="AK179" s="512"/>
      <c r="AL179" s="512"/>
      <c r="AM179" s="512"/>
      <c r="AN179" s="512"/>
    </row>
    <row r="180" spans="1:40" ht="15.75" customHeight="1">
      <c r="A180" s="512"/>
      <c r="B180" s="582"/>
      <c r="C180" s="512"/>
      <c r="D180" s="512"/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</row>
    <row r="181" spans="1:40" ht="15.75" customHeight="1">
      <c r="A181" s="512"/>
      <c r="B181" s="582"/>
      <c r="C181" s="512"/>
      <c r="D181" s="51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  <c r="Y181" s="512"/>
      <c r="Z181" s="512"/>
      <c r="AA181" s="512"/>
      <c r="AB181" s="512"/>
      <c r="AC181" s="512"/>
      <c r="AD181" s="512"/>
      <c r="AE181" s="512"/>
      <c r="AF181" s="512"/>
      <c r="AG181" s="512"/>
      <c r="AH181" s="512"/>
      <c r="AI181" s="512"/>
      <c r="AJ181" s="512"/>
      <c r="AK181" s="512"/>
      <c r="AL181" s="512"/>
      <c r="AM181" s="512"/>
      <c r="AN181" s="512"/>
    </row>
    <row r="182" spans="1:40" ht="15.75" customHeight="1">
      <c r="A182" s="512"/>
      <c r="B182" s="582"/>
      <c r="C182" s="512"/>
      <c r="D182" s="51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  <c r="Y182" s="512"/>
      <c r="Z182" s="512"/>
      <c r="AA182" s="512"/>
      <c r="AB182" s="512"/>
      <c r="AC182" s="512"/>
      <c r="AD182" s="512"/>
      <c r="AE182" s="512"/>
      <c r="AF182" s="512"/>
      <c r="AG182" s="512"/>
      <c r="AH182" s="512"/>
      <c r="AI182" s="512"/>
      <c r="AJ182" s="512"/>
      <c r="AK182" s="512"/>
      <c r="AL182" s="512"/>
      <c r="AM182" s="512"/>
      <c r="AN182" s="512"/>
    </row>
    <row r="183" spans="1:40" ht="15.75" customHeight="1">
      <c r="A183" s="512"/>
      <c r="B183" s="582"/>
      <c r="C183" s="512"/>
      <c r="D183" s="512"/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  <c r="Y183" s="512"/>
      <c r="Z183" s="512"/>
      <c r="AA183" s="512"/>
      <c r="AB183" s="512"/>
      <c r="AC183" s="512"/>
      <c r="AD183" s="512"/>
      <c r="AE183" s="512"/>
      <c r="AF183" s="512"/>
      <c r="AG183" s="512"/>
      <c r="AH183" s="512"/>
      <c r="AI183" s="512"/>
      <c r="AJ183" s="512"/>
      <c r="AK183" s="512"/>
      <c r="AL183" s="512"/>
      <c r="AM183" s="512"/>
      <c r="AN183" s="512"/>
    </row>
    <row r="184" spans="1:40" ht="15.75" customHeight="1">
      <c r="A184" s="512"/>
      <c r="B184" s="582"/>
      <c r="C184" s="512"/>
      <c r="D184" s="512"/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512"/>
      <c r="AA184" s="512"/>
      <c r="AB184" s="512"/>
      <c r="AC184" s="512"/>
      <c r="AD184" s="512"/>
      <c r="AE184" s="512"/>
      <c r="AF184" s="512"/>
      <c r="AG184" s="512"/>
      <c r="AH184" s="512"/>
      <c r="AI184" s="512"/>
      <c r="AJ184" s="512"/>
      <c r="AK184" s="512"/>
      <c r="AL184" s="512"/>
      <c r="AM184" s="512"/>
      <c r="AN184" s="512"/>
    </row>
    <row r="185" spans="1:40" ht="15.75" customHeight="1">
      <c r="A185" s="512"/>
      <c r="B185" s="582"/>
      <c r="C185" s="512"/>
      <c r="D185" s="512"/>
      <c r="E185" s="512"/>
      <c r="F185" s="512"/>
      <c r="G185" s="512"/>
      <c r="H185" s="512"/>
      <c r="I185" s="512"/>
      <c r="J185" s="512"/>
      <c r="K185" s="512"/>
      <c r="L185" s="512"/>
      <c r="M185" s="512"/>
      <c r="N185" s="512"/>
      <c r="O185" s="512"/>
      <c r="P185" s="512"/>
      <c r="Q185" s="512"/>
      <c r="R185" s="512"/>
      <c r="S185" s="512"/>
      <c r="T185" s="512"/>
      <c r="U185" s="512"/>
      <c r="V185" s="512"/>
      <c r="W185" s="512"/>
      <c r="X185" s="512"/>
      <c r="Y185" s="512"/>
      <c r="Z185" s="512"/>
      <c r="AA185" s="512"/>
      <c r="AB185" s="512"/>
      <c r="AC185" s="512"/>
      <c r="AD185" s="512"/>
      <c r="AE185" s="512"/>
      <c r="AF185" s="512"/>
      <c r="AG185" s="512"/>
      <c r="AH185" s="512"/>
      <c r="AI185" s="512"/>
      <c r="AJ185" s="512"/>
      <c r="AK185" s="512"/>
      <c r="AL185" s="512"/>
      <c r="AM185" s="512"/>
      <c r="AN185" s="512"/>
    </row>
    <row r="186" spans="1:40" ht="15.75" customHeight="1">
      <c r="A186" s="512"/>
      <c r="B186" s="582"/>
      <c r="C186" s="512"/>
      <c r="D186" s="512"/>
      <c r="E186" s="512"/>
      <c r="F186" s="512"/>
      <c r="G186" s="512"/>
      <c r="H186" s="512"/>
      <c r="I186" s="512"/>
      <c r="J186" s="512"/>
      <c r="K186" s="512"/>
      <c r="L186" s="512"/>
      <c r="M186" s="512"/>
      <c r="N186" s="512"/>
      <c r="O186" s="512"/>
      <c r="P186" s="512"/>
      <c r="Q186" s="512"/>
      <c r="R186" s="512"/>
      <c r="S186" s="512"/>
      <c r="T186" s="512"/>
      <c r="U186" s="512"/>
      <c r="V186" s="512"/>
      <c r="W186" s="512"/>
      <c r="X186" s="512"/>
      <c r="Y186" s="512"/>
      <c r="Z186" s="512"/>
      <c r="AA186" s="512"/>
      <c r="AB186" s="512"/>
      <c r="AC186" s="512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</row>
    <row r="187" spans="1:40" ht="15.75" customHeight="1">
      <c r="A187" s="512"/>
      <c r="B187" s="582"/>
      <c r="C187" s="512"/>
      <c r="D187" s="512"/>
      <c r="E187" s="512"/>
      <c r="F187" s="512"/>
      <c r="G187" s="512"/>
      <c r="H187" s="512"/>
      <c r="I187" s="512"/>
      <c r="J187" s="512"/>
      <c r="K187" s="512"/>
      <c r="L187" s="512"/>
      <c r="M187" s="512"/>
      <c r="N187" s="512"/>
      <c r="O187" s="512"/>
      <c r="P187" s="512"/>
      <c r="Q187" s="512"/>
      <c r="R187" s="512"/>
      <c r="S187" s="512"/>
      <c r="T187" s="512"/>
      <c r="U187" s="512"/>
      <c r="V187" s="512"/>
      <c r="W187" s="512"/>
      <c r="X187" s="512"/>
      <c r="Y187" s="512"/>
      <c r="Z187" s="512"/>
      <c r="AA187" s="512"/>
      <c r="AB187" s="512"/>
      <c r="AC187" s="512"/>
      <c r="AD187" s="512"/>
      <c r="AE187" s="512"/>
      <c r="AF187" s="512"/>
      <c r="AG187" s="512"/>
      <c r="AH187" s="512"/>
      <c r="AI187" s="512"/>
      <c r="AJ187" s="512"/>
      <c r="AK187" s="512"/>
      <c r="AL187" s="512"/>
      <c r="AM187" s="512"/>
      <c r="AN187" s="512"/>
    </row>
    <row r="188" spans="1:40" ht="15.75" customHeight="1">
      <c r="A188" s="512"/>
      <c r="B188" s="582"/>
      <c r="C188" s="512"/>
      <c r="D188" s="512"/>
      <c r="E188" s="512"/>
      <c r="F188" s="512"/>
      <c r="G188" s="512"/>
      <c r="H188" s="512"/>
      <c r="I188" s="512"/>
      <c r="J188" s="512"/>
      <c r="K188" s="512"/>
      <c r="L188" s="512"/>
      <c r="M188" s="512"/>
      <c r="N188" s="512"/>
      <c r="O188" s="512"/>
      <c r="P188" s="512"/>
      <c r="Q188" s="512"/>
      <c r="R188" s="512"/>
      <c r="S188" s="512"/>
      <c r="T188" s="512"/>
      <c r="U188" s="512"/>
      <c r="V188" s="512"/>
      <c r="W188" s="512"/>
      <c r="X188" s="512"/>
      <c r="Y188" s="512"/>
      <c r="Z188" s="512"/>
      <c r="AA188" s="512"/>
      <c r="AB188" s="512"/>
      <c r="AC188" s="512"/>
      <c r="AD188" s="512"/>
      <c r="AE188" s="512"/>
      <c r="AF188" s="512"/>
      <c r="AG188" s="512"/>
      <c r="AH188" s="512"/>
      <c r="AI188" s="512"/>
      <c r="AJ188" s="512"/>
      <c r="AK188" s="512"/>
      <c r="AL188" s="512"/>
      <c r="AM188" s="512"/>
      <c r="AN188" s="512"/>
    </row>
    <row r="189" spans="1:40" ht="15.75" customHeight="1">
      <c r="A189" s="512"/>
      <c r="B189" s="582"/>
      <c r="C189" s="512"/>
      <c r="D189" s="512"/>
      <c r="E189" s="512"/>
      <c r="F189" s="512"/>
      <c r="G189" s="512"/>
      <c r="H189" s="512"/>
      <c r="I189" s="512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</row>
    <row r="190" spans="1:40" ht="15.75" customHeight="1">
      <c r="A190" s="512"/>
      <c r="B190" s="582"/>
      <c r="C190" s="512"/>
      <c r="D190" s="512"/>
      <c r="E190" s="512"/>
      <c r="F190" s="512"/>
      <c r="G190" s="512"/>
      <c r="H190" s="512"/>
      <c r="I190" s="512"/>
      <c r="J190" s="512"/>
      <c r="K190" s="512"/>
      <c r="L190" s="512"/>
      <c r="M190" s="512"/>
      <c r="N190" s="512"/>
      <c r="O190" s="512"/>
      <c r="P190" s="512"/>
      <c r="Q190" s="512"/>
      <c r="R190" s="512"/>
      <c r="S190" s="512"/>
      <c r="T190" s="512"/>
      <c r="U190" s="512"/>
      <c r="V190" s="512"/>
      <c r="W190" s="512"/>
      <c r="X190" s="512"/>
      <c r="Y190" s="512"/>
      <c r="Z190" s="512"/>
      <c r="AA190" s="512"/>
      <c r="AB190" s="512"/>
      <c r="AC190" s="512"/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</row>
    <row r="191" spans="1:40" ht="15.75" customHeight="1">
      <c r="A191" s="512"/>
      <c r="B191" s="582"/>
      <c r="C191" s="512"/>
      <c r="D191" s="512"/>
      <c r="E191" s="512"/>
      <c r="F191" s="512"/>
      <c r="G191" s="512"/>
      <c r="H191" s="512"/>
      <c r="I191" s="512"/>
      <c r="J191" s="512"/>
      <c r="K191" s="512"/>
      <c r="L191" s="512"/>
      <c r="M191" s="512"/>
      <c r="N191" s="512"/>
      <c r="O191" s="512"/>
      <c r="P191" s="512"/>
      <c r="Q191" s="512"/>
      <c r="R191" s="512"/>
      <c r="S191" s="512"/>
      <c r="T191" s="512"/>
      <c r="U191" s="512"/>
      <c r="V191" s="512"/>
      <c r="W191" s="512"/>
      <c r="X191" s="512"/>
      <c r="Y191" s="512"/>
      <c r="Z191" s="512"/>
      <c r="AA191" s="512"/>
      <c r="AB191" s="512"/>
      <c r="AC191" s="512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</row>
    <row r="192" spans="1:40" ht="15.75" customHeight="1">
      <c r="A192" s="512"/>
      <c r="B192" s="582"/>
      <c r="C192" s="512"/>
      <c r="D192" s="512"/>
      <c r="E192" s="512"/>
      <c r="F192" s="512"/>
      <c r="G192" s="512"/>
      <c r="H192" s="512"/>
      <c r="I192" s="512"/>
      <c r="J192" s="512"/>
      <c r="K192" s="512"/>
      <c r="L192" s="512"/>
      <c r="M192" s="512"/>
      <c r="N192" s="512"/>
      <c r="O192" s="512"/>
      <c r="P192" s="512"/>
      <c r="Q192" s="512"/>
      <c r="R192" s="512"/>
      <c r="S192" s="512"/>
      <c r="T192" s="512"/>
      <c r="U192" s="512"/>
      <c r="V192" s="512"/>
      <c r="W192" s="512"/>
      <c r="X192" s="512"/>
      <c r="Y192" s="512"/>
      <c r="Z192" s="512"/>
      <c r="AA192" s="512"/>
      <c r="AB192" s="512"/>
      <c r="AC192" s="512"/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</row>
    <row r="193" spans="1:40" ht="15.75" customHeight="1">
      <c r="A193" s="512"/>
      <c r="B193" s="582"/>
      <c r="C193" s="512"/>
      <c r="D193" s="512"/>
      <c r="E193" s="512"/>
      <c r="F193" s="512"/>
      <c r="G193" s="512"/>
      <c r="H193" s="512"/>
      <c r="I193" s="512"/>
      <c r="J193" s="512"/>
      <c r="K193" s="512"/>
      <c r="L193" s="512"/>
      <c r="M193" s="512"/>
      <c r="N193" s="512"/>
      <c r="O193" s="512"/>
      <c r="P193" s="512"/>
      <c r="Q193" s="512"/>
      <c r="R193" s="512"/>
      <c r="S193" s="512"/>
      <c r="T193" s="512"/>
      <c r="U193" s="512"/>
      <c r="V193" s="512"/>
      <c r="W193" s="512"/>
      <c r="X193" s="512"/>
      <c r="Y193" s="512"/>
      <c r="Z193" s="512"/>
      <c r="AA193" s="512"/>
      <c r="AB193" s="512"/>
      <c r="AC193" s="512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</row>
    <row r="194" spans="1:40" ht="15.75" customHeight="1">
      <c r="A194" s="512"/>
      <c r="B194" s="582"/>
      <c r="C194" s="512"/>
      <c r="D194" s="512"/>
      <c r="E194" s="512"/>
      <c r="F194" s="512"/>
      <c r="G194" s="512"/>
      <c r="H194" s="512"/>
      <c r="I194" s="512"/>
      <c r="J194" s="512"/>
      <c r="K194" s="512"/>
      <c r="L194" s="512"/>
      <c r="M194" s="512"/>
      <c r="N194" s="512"/>
      <c r="O194" s="512"/>
      <c r="P194" s="512"/>
      <c r="Q194" s="512"/>
      <c r="R194" s="512"/>
      <c r="S194" s="512"/>
      <c r="T194" s="512"/>
      <c r="U194" s="512"/>
      <c r="V194" s="512"/>
      <c r="W194" s="512"/>
      <c r="X194" s="512"/>
      <c r="Y194" s="512"/>
      <c r="Z194" s="512"/>
      <c r="AA194" s="512"/>
      <c r="AB194" s="512"/>
      <c r="AC194" s="512"/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</row>
    <row r="195" spans="1:40" ht="15.75" customHeight="1">
      <c r="A195" s="512"/>
      <c r="B195" s="582"/>
      <c r="C195" s="512"/>
      <c r="D195" s="512"/>
      <c r="E195" s="512"/>
      <c r="F195" s="512"/>
      <c r="G195" s="512"/>
      <c r="H195" s="512"/>
      <c r="I195" s="512"/>
      <c r="J195" s="512"/>
      <c r="K195" s="512"/>
      <c r="L195" s="512"/>
      <c r="M195" s="512"/>
      <c r="N195" s="512"/>
      <c r="O195" s="512"/>
      <c r="P195" s="512"/>
      <c r="Q195" s="512"/>
      <c r="R195" s="512"/>
      <c r="S195" s="512"/>
      <c r="T195" s="512"/>
      <c r="U195" s="512"/>
      <c r="V195" s="512"/>
      <c r="W195" s="512"/>
      <c r="X195" s="512"/>
      <c r="Y195" s="512"/>
      <c r="Z195" s="512"/>
      <c r="AA195" s="512"/>
      <c r="AB195" s="512"/>
      <c r="AC195" s="512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</row>
    <row r="196" spans="1:40" ht="15.75" customHeight="1">
      <c r="A196" s="512"/>
      <c r="B196" s="582"/>
      <c r="C196" s="512"/>
      <c r="D196" s="512"/>
      <c r="E196" s="512"/>
      <c r="F196" s="512"/>
      <c r="G196" s="512"/>
      <c r="H196" s="512"/>
      <c r="I196" s="512"/>
      <c r="J196" s="512"/>
      <c r="K196" s="512"/>
      <c r="L196" s="512"/>
      <c r="M196" s="512"/>
      <c r="N196" s="512"/>
      <c r="O196" s="512"/>
      <c r="P196" s="512"/>
      <c r="Q196" s="512"/>
      <c r="R196" s="512"/>
      <c r="S196" s="512"/>
      <c r="T196" s="512"/>
      <c r="U196" s="512"/>
      <c r="V196" s="512"/>
      <c r="W196" s="512"/>
      <c r="X196" s="512"/>
      <c r="Y196" s="512"/>
      <c r="Z196" s="512"/>
      <c r="AA196" s="512"/>
      <c r="AB196" s="512"/>
      <c r="AC196" s="512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</row>
    <row r="197" spans="1:40" ht="15.75" customHeight="1">
      <c r="A197" s="512"/>
      <c r="B197" s="582"/>
      <c r="C197" s="512"/>
      <c r="D197" s="512"/>
      <c r="E197" s="512"/>
      <c r="F197" s="512"/>
      <c r="G197" s="512"/>
      <c r="H197" s="512"/>
      <c r="I197" s="512"/>
      <c r="J197" s="512"/>
      <c r="K197" s="512"/>
      <c r="L197" s="512"/>
      <c r="M197" s="512"/>
      <c r="N197" s="512"/>
      <c r="O197" s="512"/>
      <c r="P197" s="512"/>
      <c r="Q197" s="512"/>
      <c r="R197" s="512"/>
      <c r="S197" s="512"/>
      <c r="T197" s="512"/>
      <c r="U197" s="512"/>
      <c r="V197" s="512"/>
      <c r="W197" s="512"/>
      <c r="X197" s="512"/>
      <c r="Y197" s="512"/>
      <c r="Z197" s="512"/>
      <c r="AA197" s="512"/>
      <c r="AB197" s="512"/>
      <c r="AC197" s="512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</row>
    <row r="198" spans="1:40" ht="15.75" customHeight="1">
      <c r="A198" s="512"/>
      <c r="B198" s="582"/>
      <c r="C198" s="512"/>
      <c r="D198" s="512"/>
      <c r="E198" s="512"/>
      <c r="F198" s="512"/>
      <c r="G198" s="512"/>
      <c r="H198" s="512"/>
      <c r="I198" s="512"/>
      <c r="J198" s="512"/>
      <c r="K198" s="512"/>
      <c r="L198" s="512"/>
      <c r="M198" s="512"/>
      <c r="N198" s="512"/>
      <c r="O198" s="512"/>
      <c r="P198" s="512"/>
      <c r="Q198" s="512"/>
      <c r="R198" s="512"/>
      <c r="S198" s="512"/>
      <c r="T198" s="512"/>
      <c r="U198" s="512"/>
      <c r="V198" s="512"/>
      <c r="W198" s="512"/>
      <c r="X198" s="512"/>
      <c r="Y198" s="512"/>
      <c r="Z198" s="512"/>
      <c r="AA198" s="512"/>
      <c r="AB198" s="512"/>
      <c r="AC198" s="512"/>
      <c r="AD198" s="512"/>
      <c r="AE198" s="512"/>
      <c r="AF198" s="512"/>
      <c r="AG198" s="512"/>
      <c r="AH198" s="512"/>
      <c r="AI198" s="512"/>
      <c r="AJ198" s="512"/>
      <c r="AK198" s="512"/>
      <c r="AL198" s="512"/>
      <c r="AM198" s="512"/>
      <c r="AN198" s="512"/>
    </row>
    <row r="199" spans="1:40" ht="15.75" customHeight="1">
      <c r="A199" s="512"/>
      <c r="B199" s="582"/>
      <c r="C199" s="512"/>
      <c r="D199" s="512"/>
      <c r="E199" s="512"/>
      <c r="F199" s="512"/>
      <c r="G199" s="512"/>
      <c r="H199" s="512"/>
      <c r="I199" s="512"/>
      <c r="J199" s="512"/>
      <c r="K199" s="512"/>
      <c r="L199" s="512"/>
      <c r="M199" s="512"/>
      <c r="N199" s="512"/>
      <c r="O199" s="512"/>
      <c r="P199" s="512"/>
      <c r="Q199" s="512"/>
      <c r="R199" s="512"/>
      <c r="S199" s="512"/>
      <c r="T199" s="512"/>
      <c r="U199" s="512"/>
      <c r="V199" s="512"/>
      <c r="W199" s="512"/>
      <c r="X199" s="512"/>
      <c r="Y199" s="512"/>
      <c r="Z199" s="512"/>
      <c r="AA199" s="512"/>
      <c r="AB199" s="512"/>
      <c r="AC199" s="512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</row>
    <row r="200" spans="1:40" ht="15.75" customHeight="1">
      <c r="A200" s="512"/>
      <c r="B200" s="582"/>
      <c r="C200" s="512"/>
      <c r="D200" s="512"/>
      <c r="E200" s="512"/>
      <c r="F200" s="512"/>
      <c r="G200" s="512"/>
      <c r="H200" s="512"/>
      <c r="I200" s="512"/>
      <c r="J200" s="512"/>
      <c r="K200" s="512"/>
      <c r="L200" s="512"/>
      <c r="M200" s="512"/>
      <c r="N200" s="512"/>
      <c r="O200" s="512"/>
      <c r="P200" s="512"/>
      <c r="Q200" s="512"/>
      <c r="R200" s="512"/>
      <c r="S200" s="512"/>
      <c r="T200" s="512"/>
      <c r="U200" s="512"/>
      <c r="V200" s="512"/>
      <c r="W200" s="512"/>
      <c r="X200" s="512"/>
      <c r="Y200" s="512"/>
      <c r="Z200" s="512"/>
      <c r="AA200" s="512"/>
      <c r="AB200" s="512"/>
      <c r="AC200" s="512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</row>
    <row r="201" spans="1:40" ht="15.75" customHeight="1">
      <c r="A201" s="512"/>
      <c r="B201" s="582"/>
      <c r="C201" s="512"/>
      <c r="D201" s="512"/>
      <c r="E201" s="512"/>
      <c r="F201" s="512"/>
      <c r="G201" s="512"/>
      <c r="H201" s="512"/>
      <c r="I201" s="512"/>
      <c r="J201" s="512"/>
      <c r="K201" s="512"/>
      <c r="L201" s="512"/>
      <c r="M201" s="512"/>
      <c r="N201" s="512"/>
      <c r="O201" s="512"/>
      <c r="P201" s="512"/>
      <c r="Q201" s="512"/>
      <c r="R201" s="512"/>
      <c r="S201" s="512"/>
      <c r="T201" s="512"/>
      <c r="U201" s="512"/>
      <c r="V201" s="512"/>
      <c r="W201" s="512"/>
      <c r="X201" s="512"/>
      <c r="Y201" s="512"/>
      <c r="Z201" s="512"/>
      <c r="AA201" s="512"/>
      <c r="AB201" s="512"/>
      <c r="AC201" s="512"/>
      <c r="AD201" s="512"/>
      <c r="AE201" s="512"/>
      <c r="AF201" s="512"/>
      <c r="AG201" s="512"/>
      <c r="AH201" s="512"/>
      <c r="AI201" s="512"/>
      <c r="AJ201" s="512"/>
      <c r="AK201" s="512"/>
      <c r="AL201" s="512"/>
      <c r="AM201" s="512"/>
      <c r="AN201" s="512"/>
    </row>
    <row r="202" spans="1:40" ht="15.75" customHeight="1">
      <c r="A202" s="512"/>
      <c r="B202" s="582"/>
      <c r="C202" s="512"/>
      <c r="D202" s="512"/>
      <c r="E202" s="512"/>
      <c r="F202" s="512"/>
      <c r="G202" s="512"/>
      <c r="H202" s="512"/>
      <c r="I202" s="512"/>
      <c r="J202" s="512"/>
      <c r="K202" s="512"/>
      <c r="L202" s="512"/>
      <c r="M202" s="512"/>
      <c r="N202" s="512"/>
      <c r="O202" s="512"/>
      <c r="P202" s="512"/>
      <c r="Q202" s="512"/>
      <c r="R202" s="512"/>
      <c r="S202" s="512"/>
      <c r="T202" s="512"/>
      <c r="U202" s="512"/>
      <c r="V202" s="512"/>
      <c r="W202" s="512"/>
      <c r="X202" s="512"/>
      <c r="Y202" s="512"/>
      <c r="Z202" s="512"/>
      <c r="AA202" s="512"/>
      <c r="AB202" s="512"/>
      <c r="AC202" s="512"/>
      <c r="AD202" s="512"/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</row>
    <row r="203" spans="1:40" ht="15.75" customHeight="1">
      <c r="A203" s="512"/>
      <c r="B203" s="582"/>
      <c r="C203" s="512"/>
      <c r="D203" s="512"/>
      <c r="E203" s="512"/>
      <c r="F203" s="512"/>
      <c r="G203" s="512"/>
      <c r="H203" s="512"/>
      <c r="I203" s="512"/>
      <c r="J203" s="512"/>
      <c r="K203" s="512"/>
      <c r="L203" s="512"/>
      <c r="M203" s="512"/>
      <c r="N203" s="512"/>
      <c r="O203" s="512"/>
      <c r="P203" s="512"/>
      <c r="Q203" s="512"/>
      <c r="R203" s="512"/>
      <c r="S203" s="512"/>
      <c r="T203" s="512"/>
      <c r="U203" s="512"/>
      <c r="V203" s="512"/>
      <c r="W203" s="512"/>
      <c r="X203" s="512"/>
      <c r="Y203" s="512"/>
      <c r="Z203" s="512"/>
      <c r="AA203" s="512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</row>
    <row r="204" spans="1:40" ht="15.75" customHeight="1">
      <c r="A204" s="512"/>
      <c r="B204" s="582"/>
      <c r="C204" s="512"/>
      <c r="D204" s="512"/>
      <c r="E204" s="512"/>
      <c r="F204" s="512"/>
      <c r="G204" s="512"/>
      <c r="H204" s="512"/>
      <c r="I204" s="512"/>
      <c r="J204" s="512"/>
      <c r="K204" s="512"/>
      <c r="L204" s="512"/>
      <c r="M204" s="512"/>
      <c r="N204" s="512"/>
      <c r="O204" s="512"/>
      <c r="P204" s="512"/>
      <c r="Q204" s="512"/>
      <c r="R204" s="512"/>
      <c r="S204" s="512"/>
      <c r="T204" s="512"/>
      <c r="U204" s="512"/>
      <c r="V204" s="512"/>
      <c r="W204" s="512"/>
      <c r="X204" s="512"/>
      <c r="Y204" s="512"/>
      <c r="Z204" s="512"/>
      <c r="AA204" s="512"/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</row>
    <row r="205" spans="1:40" ht="15.75" customHeight="1">
      <c r="A205" s="512"/>
      <c r="B205" s="582"/>
      <c r="C205" s="512"/>
      <c r="D205" s="512"/>
      <c r="E205" s="512"/>
      <c r="F205" s="512"/>
      <c r="G205" s="512"/>
      <c r="H205" s="512"/>
      <c r="I205" s="512"/>
      <c r="J205" s="512"/>
      <c r="K205" s="512"/>
      <c r="L205" s="512"/>
      <c r="M205" s="512"/>
      <c r="N205" s="512"/>
      <c r="O205" s="512"/>
      <c r="P205" s="512"/>
      <c r="Q205" s="512"/>
      <c r="R205" s="512"/>
      <c r="S205" s="512"/>
      <c r="T205" s="512"/>
      <c r="U205" s="512"/>
      <c r="V205" s="512"/>
      <c r="W205" s="512"/>
      <c r="X205" s="512"/>
      <c r="Y205" s="512"/>
      <c r="Z205" s="512"/>
      <c r="AA205" s="512"/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</row>
    <row r="206" spans="1:40" ht="15.75" customHeight="1">
      <c r="A206" s="512"/>
      <c r="B206" s="582"/>
      <c r="C206" s="512"/>
      <c r="D206" s="512"/>
      <c r="E206" s="512"/>
      <c r="F206" s="512"/>
      <c r="G206" s="512"/>
      <c r="H206" s="512"/>
      <c r="I206" s="512"/>
      <c r="J206" s="512"/>
      <c r="K206" s="512"/>
      <c r="L206" s="512"/>
      <c r="M206" s="512"/>
      <c r="N206" s="512"/>
      <c r="O206" s="512"/>
      <c r="P206" s="512"/>
      <c r="Q206" s="512"/>
      <c r="R206" s="512"/>
      <c r="S206" s="512"/>
      <c r="T206" s="512"/>
      <c r="U206" s="512"/>
      <c r="V206" s="512"/>
      <c r="W206" s="512"/>
      <c r="X206" s="512"/>
      <c r="Y206" s="512"/>
      <c r="Z206" s="512"/>
      <c r="AA206" s="512"/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</row>
    <row r="207" spans="1:40" ht="15.75" customHeight="1">
      <c r="A207" s="512"/>
      <c r="B207" s="582"/>
      <c r="C207" s="512"/>
      <c r="D207" s="512"/>
      <c r="E207" s="512"/>
      <c r="F207" s="512"/>
      <c r="G207" s="512"/>
      <c r="H207" s="512"/>
      <c r="I207" s="512"/>
      <c r="J207" s="512"/>
      <c r="K207" s="512"/>
      <c r="L207" s="512"/>
      <c r="M207" s="512"/>
      <c r="N207" s="512"/>
      <c r="O207" s="512"/>
      <c r="P207" s="512"/>
      <c r="Q207" s="512"/>
      <c r="R207" s="512"/>
      <c r="S207" s="512"/>
      <c r="T207" s="512"/>
      <c r="U207" s="512"/>
      <c r="V207" s="512"/>
      <c r="W207" s="512"/>
      <c r="X207" s="512"/>
      <c r="Y207" s="512"/>
      <c r="Z207" s="512"/>
      <c r="AA207" s="512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</row>
    <row r="208" spans="1:40" ht="15.75" customHeight="1">
      <c r="A208" s="512"/>
      <c r="B208" s="582"/>
      <c r="C208" s="512"/>
      <c r="D208" s="512"/>
      <c r="E208" s="512"/>
      <c r="F208" s="512"/>
      <c r="G208" s="512"/>
      <c r="H208" s="512"/>
      <c r="I208" s="512"/>
      <c r="J208" s="512"/>
      <c r="K208" s="512"/>
      <c r="L208" s="512"/>
      <c r="M208" s="512"/>
      <c r="N208" s="512"/>
      <c r="O208" s="512"/>
      <c r="P208" s="512"/>
      <c r="Q208" s="512"/>
      <c r="R208" s="512"/>
      <c r="S208" s="512"/>
      <c r="T208" s="512"/>
      <c r="U208" s="512"/>
      <c r="V208" s="512"/>
      <c r="W208" s="512"/>
      <c r="X208" s="512"/>
      <c r="Y208" s="512"/>
      <c r="Z208" s="512"/>
      <c r="AA208" s="512"/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</row>
    <row r="209" spans="1:40" ht="15.75" customHeight="1">
      <c r="A209" s="512"/>
      <c r="B209" s="582"/>
      <c r="C209" s="512"/>
      <c r="D209" s="512"/>
      <c r="E209" s="512"/>
      <c r="F209" s="512"/>
      <c r="G209" s="512"/>
      <c r="H209" s="512"/>
      <c r="I209" s="512"/>
      <c r="J209" s="512"/>
      <c r="K209" s="512"/>
      <c r="L209" s="512"/>
      <c r="M209" s="512"/>
      <c r="N209" s="512"/>
      <c r="O209" s="512"/>
      <c r="P209" s="512"/>
      <c r="Q209" s="512"/>
      <c r="R209" s="512"/>
      <c r="S209" s="512"/>
      <c r="T209" s="512"/>
      <c r="U209" s="512"/>
      <c r="V209" s="512"/>
      <c r="W209" s="512"/>
      <c r="X209" s="512"/>
      <c r="Y209" s="512"/>
      <c r="Z209" s="512"/>
      <c r="AA209" s="512"/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</row>
    <row r="210" spans="1:40" ht="15.75" customHeight="1">
      <c r="A210" s="512"/>
      <c r="B210" s="582"/>
      <c r="C210" s="512"/>
      <c r="D210" s="512"/>
      <c r="E210" s="512"/>
      <c r="F210" s="512"/>
      <c r="G210" s="512"/>
      <c r="H210" s="512"/>
      <c r="I210" s="512"/>
      <c r="J210" s="512"/>
      <c r="K210" s="512"/>
      <c r="L210" s="512"/>
      <c r="M210" s="512"/>
      <c r="N210" s="512"/>
      <c r="O210" s="512"/>
      <c r="P210" s="512"/>
      <c r="Q210" s="512"/>
      <c r="R210" s="512"/>
      <c r="S210" s="512"/>
      <c r="T210" s="512"/>
      <c r="U210" s="512"/>
      <c r="V210" s="512"/>
      <c r="W210" s="512"/>
      <c r="X210" s="512"/>
      <c r="Y210" s="512"/>
      <c r="Z210" s="512"/>
      <c r="AA210" s="512"/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</row>
    <row r="211" spans="1:40" ht="15.75" customHeight="1">
      <c r="A211" s="512"/>
      <c r="B211" s="582"/>
      <c r="C211" s="512"/>
      <c r="D211" s="512"/>
      <c r="E211" s="512"/>
      <c r="F211" s="512"/>
      <c r="G211" s="512"/>
      <c r="H211" s="512"/>
      <c r="I211" s="512"/>
      <c r="J211" s="512"/>
      <c r="K211" s="512"/>
      <c r="L211" s="512"/>
      <c r="M211" s="512"/>
      <c r="N211" s="512"/>
      <c r="O211" s="512"/>
      <c r="P211" s="512"/>
      <c r="Q211" s="512"/>
      <c r="R211" s="512"/>
      <c r="S211" s="512"/>
      <c r="T211" s="512"/>
      <c r="U211" s="512"/>
      <c r="V211" s="512"/>
      <c r="W211" s="512"/>
      <c r="X211" s="512"/>
      <c r="Y211" s="512"/>
      <c r="Z211" s="512"/>
      <c r="AA211" s="512"/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</row>
    <row r="212" spans="1:40" ht="15.75" customHeight="1">
      <c r="A212" s="512"/>
      <c r="B212" s="582"/>
      <c r="C212" s="512"/>
      <c r="D212" s="512"/>
      <c r="E212" s="512"/>
      <c r="F212" s="512"/>
      <c r="G212" s="512"/>
      <c r="H212" s="512"/>
      <c r="I212" s="512"/>
      <c r="J212" s="512"/>
      <c r="K212" s="512"/>
      <c r="L212" s="512"/>
      <c r="M212" s="512"/>
      <c r="N212" s="512"/>
      <c r="O212" s="512"/>
      <c r="P212" s="512"/>
      <c r="Q212" s="512"/>
      <c r="R212" s="512"/>
      <c r="S212" s="512"/>
      <c r="T212" s="512"/>
      <c r="U212" s="512"/>
      <c r="V212" s="512"/>
      <c r="W212" s="512"/>
      <c r="X212" s="512"/>
      <c r="Y212" s="512"/>
      <c r="Z212" s="512"/>
      <c r="AA212" s="512"/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</row>
    <row r="213" spans="1:40" ht="15.75" customHeight="1">
      <c r="A213" s="512"/>
      <c r="B213" s="582"/>
      <c r="C213" s="512"/>
      <c r="D213" s="512"/>
      <c r="E213" s="512"/>
      <c r="F213" s="512"/>
      <c r="G213" s="512"/>
      <c r="H213" s="512"/>
      <c r="I213" s="512"/>
      <c r="J213" s="512"/>
      <c r="K213" s="512"/>
      <c r="L213" s="512"/>
      <c r="M213" s="512"/>
      <c r="N213" s="512"/>
      <c r="O213" s="512"/>
      <c r="P213" s="512"/>
      <c r="Q213" s="512"/>
      <c r="R213" s="512"/>
      <c r="S213" s="512"/>
      <c r="T213" s="512"/>
      <c r="U213" s="512"/>
      <c r="V213" s="512"/>
      <c r="W213" s="512"/>
      <c r="X213" s="512"/>
      <c r="Y213" s="512"/>
      <c r="Z213" s="512"/>
      <c r="AA213" s="512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</row>
    <row r="214" spans="1:40" ht="15.75" customHeight="1">
      <c r="A214" s="512"/>
      <c r="B214" s="582"/>
      <c r="C214" s="512"/>
      <c r="D214" s="512"/>
      <c r="E214" s="512"/>
      <c r="F214" s="512"/>
      <c r="G214" s="512"/>
      <c r="H214" s="512"/>
      <c r="I214" s="512"/>
      <c r="J214" s="512"/>
      <c r="K214" s="512"/>
      <c r="L214" s="512"/>
      <c r="M214" s="512"/>
      <c r="N214" s="512"/>
      <c r="O214" s="512"/>
      <c r="P214" s="512"/>
      <c r="Q214" s="512"/>
      <c r="R214" s="512"/>
      <c r="S214" s="512"/>
      <c r="T214" s="512"/>
      <c r="U214" s="512"/>
      <c r="V214" s="512"/>
      <c r="W214" s="512"/>
      <c r="X214" s="512"/>
      <c r="Y214" s="512"/>
      <c r="Z214" s="512"/>
      <c r="AA214" s="512"/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</row>
    <row r="215" spans="1:40" ht="15.75" customHeight="1">
      <c r="A215" s="512"/>
      <c r="B215" s="582"/>
      <c r="C215" s="512"/>
      <c r="D215" s="512"/>
      <c r="E215" s="512"/>
      <c r="F215" s="512"/>
      <c r="G215" s="512"/>
      <c r="H215" s="512"/>
      <c r="I215" s="512"/>
      <c r="J215" s="512"/>
      <c r="K215" s="512"/>
      <c r="L215" s="512"/>
      <c r="M215" s="512"/>
      <c r="N215" s="512"/>
      <c r="O215" s="512"/>
      <c r="P215" s="512"/>
      <c r="Q215" s="512"/>
      <c r="R215" s="512"/>
      <c r="S215" s="512"/>
      <c r="T215" s="512"/>
      <c r="U215" s="512"/>
      <c r="V215" s="512"/>
      <c r="W215" s="512"/>
      <c r="X215" s="512"/>
      <c r="Y215" s="512"/>
      <c r="Z215" s="512"/>
      <c r="AA215" s="512"/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</row>
    <row r="216" spans="1:40" ht="15.75" customHeight="1">
      <c r="A216" s="512"/>
      <c r="B216" s="582"/>
      <c r="C216" s="512"/>
      <c r="D216" s="512"/>
      <c r="E216" s="512"/>
      <c r="F216" s="512"/>
      <c r="G216" s="512"/>
      <c r="H216" s="512"/>
      <c r="I216" s="512"/>
      <c r="J216" s="512"/>
      <c r="K216" s="512"/>
      <c r="L216" s="512"/>
      <c r="M216" s="512"/>
      <c r="N216" s="512"/>
      <c r="O216" s="512"/>
      <c r="P216" s="512"/>
      <c r="Q216" s="512"/>
      <c r="R216" s="512"/>
      <c r="S216" s="512"/>
      <c r="T216" s="512"/>
      <c r="U216" s="512"/>
      <c r="V216" s="512"/>
      <c r="W216" s="512"/>
      <c r="X216" s="512"/>
      <c r="Y216" s="512"/>
      <c r="Z216" s="512"/>
      <c r="AA216" s="512"/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</row>
    <row r="217" spans="1:40" ht="15.75" customHeight="1">
      <c r="A217" s="512"/>
      <c r="B217" s="582"/>
      <c r="C217" s="512"/>
      <c r="D217" s="512"/>
      <c r="E217" s="512"/>
      <c r="F217" s="512"/>
      <c r="G217" s="512"/>
      <c r="H217" s="512"/>
      <c r="I217" s="512"/>
      <c r="J217" s="512"/>
      <c r="K217" s="512"/>
      <c r="L217" s="512"/>
      <c r="M217" s="512"/>
      <c r="N217" s="512"/>
      <c r="O217" s="512"/>
      <c r="P217" s="512"/>
      <c r="Q217" s="512"/>
      <c r="R217" s="512"/>
      <c r="S217" s="512"/>
      <c r="T217" s="512"/>
      <c r="U217" s="512"/>
      <c r="V217" s="512"/>
      <c r="W217" s="512"/>
      <c r="X217" s="512"/>
      <c r="Y217" s="512"/>
      <c r="Z217" s="512"/>
      <c r="AA217" s="512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</row>
    <row r="218" spans="1:40" ht="15.75" customHeight="1">
      <c r="A218" s="512"/>
      <c r="B218" s="582"/>
      <c r="C218" s="512"/>
      <c r="D218" s="512"/>
      <c r="E218" s="512"/>
      <c r="F218" s="512"/>
      <c r="G218" s="512"/>
      <c r="H218" s="512"/>
      <c r="I218" s="512"/>
      <c r="J218" s="512"/>
      <c r="K218" s="512"/>
      <c r="L218" s="512"/>
      <c r="M218" s="512"/>
      <c r="N218" s="512"/>
      <c r="O218" s="512"/>
      <c r="P218" s="512"/>
      <c r="Q218" s="512"/>
      <c r="R218" s="512"/>
      <c r="S218" s="512"/>
      <c r="T218" s="512"/>
      <c r="U218" s="512"/>
      <c r="V218" s="512"/>
      <c r="W218" s="512"/>
      <c r="X218" s="512"/>
      <c r="Y218" s="512"/>
      <c r="Z218" s="512"/>
      <c r="AA218" s="512"/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</row>
    <row r="219" spans="1:40" ht="15.75" customHeight="1">
      <c r="A219" s="512"/>
      <c r="B219" s="582"/>
      <c r="C219" s="512"/>
      <c r="D219" s="512"/>
      <c r="E219" s="512"/>
      <c r="F219" s="512"/>
      <c r="G219" s="512"/>
      <c r="H219" s="512"/>
      <c r="I219" s="512"/>
      <c r="J219" s="512"/>
      <c r="K219" s="512"/>
      <c r="L219" s="512"/>
      <c r="M219" s="512"/>
      <c r="N219" s="512"/>
      <c r="O219" s="512"/>
      <c r="P219" s="512"/>
      <c r="Q219" s="512"/>
      <c r="R219" s="512"/>
      <c r="S219" s="512"/>
      <c r="T219" s="512"/>
      <c r="U219" s="512"/>
      <c r="V219" s="512"/>
      <c r="W219" s="512"/>
      <c r="X219" s="512"/>
      <c r="Y219" s="512"/>
      <c r="Z219" s="512"/>
      <c r="AA219" s="512"/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</row>
    <row r="220" spans="1:40" ht="15.75" customHeight="1">
      <c r="A220" s="512"/>
      <c r="B220" s="582"/>
      <c r="C220" s="512"/>
      <c r="D220" s="512"/>
      <c r="E220" s="512"/>
      <c r="F220" s="512"/>
      <c r="G220" s="512"/>
      <c r="H220" s="512"/>
      <c r="I220" s="512"/>
      <c r="J220" s="512"/>
      <c r="K220" s="512"/>
      <c r="L220" s="512"/>
      <c r="M220" s="512"/>
      <c r="N220" s="512"/>
      <c r="O220" s="512"/>
      <c r="P220" s="512"/>
      <c r="Q220" s="512"/>
      <c r="R220" s="512"/>
      <c r="S220" s="512"/>
      <c r="T220" s="512"/>
      <c r="U220" s="512"/>
      <c r="V220" s="512"/>
      <c r="W220" s="512"/>
      <c r="X220" s="512"/>
      <c r="Y220" s="512"/>
      <c r="Z220" s="512"/>
      <c r="AA220" s="512"/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</row>
    <row r="221" spans="1:40" ht="15.75" customHeight="1">
      <c r="A221" s="512"/>
      <c r="B221" s="582"/>
      <c r="C221" s="512"/>
      <c r="D221" s="512"/>
      <c r="E221" s="512"/>
      <c r="F221" s="512"/>
      <c r="G221" s="512"/>
      <c r="H221" s="512"/>
      <c r="I221" s="512"/>
      <c r="J221" s="512"/>
      <c r="K221" s="512"/>
      <c r="L221" s="512"/>
      <c r="M221" s="512"/>
      <c r="N221" s="512"/>
      <c r="O221" s="512"/>
      <c r="P221" s="512"/>
      <c r="Q221" s="512"/>
      <c r="R221" s="512"/>
      <c r="S221" s="512"/>
      <c r="T221" s="512"/>
      <c r="U221" s="512"/>
      <c r="V221" s="512"/>
      <c r="W221" s="512"/>
      <c r="X221" s="512"/>
      <c r="Y221" s="512"/>
      <c r="Z221" s="512"/>
      <c r="AA221" s="512"/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</row>
    <row r="222" spans="1:40" ht="15.75" customHeight="1">
      <c r="A222" s="512"/>
      <c r="B222" s="582"/>
      <c r="C222" s="512"/>
      <c r="D222" s="512"/>
      <c r="E222" s="512"/>
      <c r="F222" s="512"/>
      <c r="G222" s="512"/>
      <c r="H222" s="512"/>
      <c r="I222" s="512"/>
      <c r="J222" s="512"/>
      <c r="K222" s="512"/>
      <c r="L222" s="512"/>
      <c r="M222" s="512"/>
      <c r="N222" s="512"/>
      <c r="O222" s="512"/>
      <c r="P222" s="512"/>
      <c r="Q222" s="512"/>
      <c r="R222" s="512"/>
      <c r="S222" s="512"/>
      <c r="T222" s="512"/>
      <c r="U222" s="512"/>
      <c r="V222" s="512"/>
      <c r="W222" s="512"/>
      <c r="X222" s="512"/>
      <c r="Y222" s="512"/>
      <c r="Z222" s="512"/>
      <c r="AA222" s="512"/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</row>
    <row r="223" spans="1:40" ht="15.75" customHeight="1">
      <c r="A223" s="512"/>
      <c r="B223" s="582"/>
      <c r="C223" s="512"/>
      <c r="D223" s="512"/>
      <c r="E223" s="512"/>
      <c r="F223" s="512"/>
      <c r="G223" s="512"/>
      <c r="H223" s="512"/>
      <c r="I223" s="512"/>
      <c r="J223" s="512"/>
      <c r="K223" s="512"/>
      <c r="L223" s="512"/>
      <c r="M223" s="512"/>
      <c r="N223" s="512"/>
      <c r="O223" s="512"/>
      <c r="P223" s="512"/>
      <c r="Q223" s="512"/>
      <c r="R223" s="512"/>
      <c r="S223" s="512"/>
      <c r="T223" s="512"/>
      <c r="U223" s="512"/>
      <c r="V223" s="512"/>
      <c r="W223" s="512"/>
      <c r="X223" s="512"/>
      <c r="Y223" s="512"/>
      <c r="Z223" s="512"/>
      <c r="AA223" s="512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</row>
    <row r="224" spans="1:40" ht="15.75" customHeight="1">
      <c r="A224" s="512"/>
      <c r="B224" s="582"/>
      <c r="C224" s="512"/>
      <c r="D224" s="512"/>
      <c r="E224" s="512"/>
      <c r="F224" s="512"/>
      <c r="G224" s="512"/>
      <c r="H224" s="512"/>
      <c r="I224" s="512"/>
      <c r="J224" s="512"/>
      <c r="K224" s="512"/>
      <c r="L224" s="512"/>
      <c r="M224" s="512"/>
      <c r="N224" s="512"/>
      <c r="O224" s="512"/>
      <c r="P224" s="512"/>
      <c r="Q224" s="512"/>
      <c r="R224" s="512"/>
      <c r="S224" s="512"/>
      <c r="T224" s="512"/>
      <c r="U224" s="512"/>
      <c r="V224" s="512"/>
      <c r="W224" s="512"/>
      <c r="X224" s="512"/>
      <c r="Y224" s="512"/>
      <c r="Z224" s="512"/>
      <c r="AA224" s="512"/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</row>
    <row r="225" spans="1:40" ht="15.75" customHeight="1">
      <c r="A225" s="512"/>
      <c r="B225" s="582"/>
      <c r="C225" s="512"/>
      <c r="D225" s="512"/>
      <c r="E225" s="512"/>
      <c r="F225" s="512"/>
      <c r="G225" s="512"/>
      <c r="H225" s="512"/>
      <c r="I225" s="512"/>
      <c r="J225" s="512"/>
      <c r="K225" s="512"/>
      <c r="L225" s="512"/>
      <c r="M225" s="512"/>
      <c r="N225" s="512"/>
      <c r="O225" s="512"/>
      <c r="P225" s="512"/>
      <c r="Q225" s="512"/>
      <c r="R225" s="512"/>
      <c r="S225" s="512"/>
      <c r="T225" s="512"/>
      <c r="U225" s="512"/>
      <c r="V225" s="512"/>
      <c r="W225" s="512"/>
      <c r="X225" s="512"/>
      <c r="Y225" s="512"/>
      <c r="Z225" s="512"/>
      <c r="AA225" s="512"/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</row>
    <row r="226" spans="1:40" ht="15.75" customHeight="1">
      <c r="A226" s="512"/>
      <c r="B226" s="582"/>
      <c r="C226" s="512"/>
      <c r="D226" s="512"/>
      <c r="E226" s="512"/>
      <c r="F226" s="512"/>
      <c r="G226" s="512"/>
      <c r="H226" s="512"/>
      <c r="I226" s="512"/>
      <c r="J226" s="512"/>
      <c r="K226" s="512"/>
      <c r="L226" s="512"/>
      <c r="M226" s="512"/>
      <c r="N226" s="512"/>
      <c r="O226" s="512"/>
      <c r="P226" s="512"/>
      <c r="Q226" s="512"/>
      <c r="R226" s="512"/>
      <c r="S226" s="512"/>
      <c r="T226" s="512"/>
      <c r="U226" s="512"/>
      <c r="V226" s="512"/>
      <c r="W226" s="512"/>
      <c r="X226" s="512"/>
      <c r="Y226" s="512"/>
      <c r="Z226" s="512"/>
      <c r="AA226" s="512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</row>
    <row r="227" spans="1:40" ht="15.75" customHeight="1">
      <c r="A227" s="512"/>
      <c r="B227" s="58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2"/>
      <c r="Z227" s="512"/>
      <c r="AA227" s="512"/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</row>
    <row r="228" spans="1:40" ht="15.75" customHeight="1">
      <c r="A228" s="512"/>
      <c r="B228" s="582"/>
      <c r="C228" s="512"/>
      <c r="D228" s="512"/>
      <c r="E228" s="512"/>
      <c r="F228" s="512"/>
      <c r="G228" s="512"/>
      <c r="H228" s="512"/>
      <c r="I228" s="512"/>
      <c r="J228" s="512"/>
      <c r="K228" s="512"/>
      <c r="L228" s="512"/>
      <c r="M228" s="512"/>
      <c r="N228" s="512"/>
      <c r="O228" s="512"/>
      <c r="P228" s="512"/>
      <c r="Q228" s="512"/>
      <c r="R228" s="512"/>
      <c r="S228" s="512"/>
      <c r="T228" s="512"/>
      <c r="U228" s="512"/>
      <c r="V228" s="512"/>
      <c r="W228" s="512"/>
      <c r="X228" s="512"/>
      <c r="Y228" s="512"/>
      <c r="Z228" s="512"/>
      <c r="AA228" s="512"/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</row>
    <row r="229" spans="1:40" ht="15.75" customHeight="1">
      <c r="A229" s="512"/>
      <c r="B229" s="582"/>
      <c r="C229" s="512"/>
      <c r="D229" s="512"/>
      <c r="E229" s="512"/>
      <c r="F229" s="512"/>
      <c r="G229" s="512"/>
      <c r="H229" s="512"/>
      <c r="I229" s="512"/>
      <c r="J229" s="512"/>
      <c r="K229" s="512"/>
      <c r="L229" s="512"/>
      <c r="M229" s="512"/>
      <c r="N229" s="512"/>
      <c r="O229" s="512"/>
      <c r="P229" s="512"/>
      <c r="Q229" s="512"/>
      <c r="R229" s="512"/>
      <c r="S229" s="512"/>
      <c r="T229" s="512"/>
      <c r="U229" s="512"/>
      <c r="V229" s="512"/>
      <c r="W229" s="512"/>
      <c r="X229" s="512"/>
      <c r="Y229" s="512"/>
      <c r="Z229" s="512"/>
      <c r="AA229" s="512"/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</row>
    <row r="230" spans="1:40" ht="15.75" customHeight="1">
      <c r="A230" s="512"/>
      <c r="B230" s="582"/>
      <c r="C230" s="512"/>
      <c r="D230" s="512"/>
      <c r="E230" s="512"/>
      <c r="F230" s="512"/>
      <c r="G230" s="512"/>
      <c r="H230" s="512"/>
      <c r="I230" s="512"/>
      <c r="J230" s="512"/>
      <c r="K230" s="512"/>
      <c r="L230" s="512"/>
      <c r="M230" s="512"/>
      <c r="N230" s="512"/>
      <c r="O230" s="512"/>
      <c r="P230" s="512"/>
      <c r="Q230" s="512"/>
      <c r="R230" s="512"/>
      <c r="S230" s="512"/>
      <c r="T230" s="512"/>
      <c r="U230" s="512"/>
      <c r="V230" s="512"/>
      <c r="W230" s="512"/>
      <c r="X230" s="512"/>
      <c r="Y230" s="512"/>
      <c r="Z230" s="512"/>
      <c r="AA230" s="512"/>
      <c r="AB230" s="512"/>
      <c r="AC230" s="512"/>
      <c r="AD230" s="512"/>
      <c r="AE230" s="512"/>
      <c r="AF230" s="512"/>
      <c r="AG230" s="512"/>
      <c r="AH230" s="512"/>
      <c r="AI230" s="512"/>
      <c r="AJ230" s="512"/>
      <c r="AK230" s="512"/>
      <c r="AL230" s="512"/>
      <c r="AM230" s="512"/>
      <c r="AN230" s="512"/>
    </row>
    <row r="231" spans="1:40" ht="15.75" customHeight="1">
      <c r="A231" s="512"/>
      <c r="B231" s="582"/>
      <c r="C231" s="512"/>
      <c r="D231" s="512"/>
      <c r="E231" s="512"/>
      <c r="F231" s="512"/>
      <c r="G231" s="512"/>
      <c r="H231" s="512"/>
      <c r="I231" s="512"/>
      <c r="J231" s="512"/>
      <c r="K231" s="512"/>
      <c r="L231" s="512"/>
      <c r="M231" s="512"/>
      <c r="N231" s="512"/>
      <c r="O231" s="512"/>
      <c r="P231" s="512"/>
      <c r="Q231" s="512"/>
      <c r="R231" s="512"/>
      <c r="S231" s="512"/>
      <c r="T231" s="512"/>
      <c r="U231" s="512"/>
      <c r="V231" s="512"/>
      <c r="W231" s="512"/>
      <c r="X231" s="512"/>
      <c r="Y231" s="512"/>
      <c r="Z231" s="512"/>
      <c r="AA231" s="512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</row>
    <row r="232" spans="1:40" ht="15.75" customHeight="1">
      <c r="A232" s="512"/>
      <c r="B232" s="582"/>
      <c r="C232" s="512"/>
      <c r="D232" s="512"/>
      <c r="E232" s="512"/>
      <c r="F232" s="512"/>
      <c r="G232" s="512"/>
      <c r="H232" s="512"/>
      <c r="I232" s="512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12"/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</row>
    <row r="233" spans="1:40" ht="15.75" customHeight="1">
      <c r="A233" s="512"/>
      <c r="B233" s="582"/>
      <c r="C233" s="512"/>
      <c r="D233" s="512"/>
      <c r="E233" s="512"/>
      <c r="F233" s="512"/>
      <c r="G233" s="512"/>
      <c r="H233" s="512"/>
      <c r="I233" s="512"/>
      <c r="J233" s="512"/>
      <c r="K233" s="512"/>
      <c r="L233" s="512"/>
      <c r="M233" s="512"/>
      <c r="N233" s="512"/>
      <c r="O233" s="512"/>
      <c r="P233" s="512"/>
      <c r="Q233" s="512"/>
      <c r="R233" s="512"/>
      <c r="S233" s="512"/>
      <c r="T233" s="512"/>
      <c r="U233" s="512"/>
      <c r="V233" s="512"/>
      <c r="W233" s="512"/>
      <c r="X233" s="512"/>
      <c r="Y233" s="512"/>
      <c r="Z233" s="512"/>
      <c r="AA233" s="512"/>
      <c r="AB233" s="512"/>
      <c r="AC233" s="512"/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</row>
    <row r="234" spans="1:40" ht="15.75" customHeight="1">
      <c r="A234" s="512"/>
      <c r="B234" s="582"/>
      <c r="C234" s="512"/>
      <c r="D234" s="512"/>
      <c r="E234" s="512"/>
      <c r="F234" s="512"/>
      <c r="G234" s="512"/>
      <c r="H234" s="512"/>
      <c r="I234" s="512"/>
      <c r="J234" s="512"/>
      <c r="K234" s="512"/>
      <c r="L234" s="512"/>
      <c r="M234" s="512"/>
      <c r="N234" s="512"/>
      <c r="O234" s="512"/>
      <c r="P234" s="512"/>
      <c r="Q234" s="512"/>
      <c r="R234" s="512"/>
      <c r="S234" s="512"/>
      <c r="T234" s="512"/>
      <c r="U234" s="512"/>
      <c r="V234" s="512"/>
      <c r="W234" s="512"/>
      <c r="X234" s="512"/>
      <c r="Y234" s="512"/>
      <c r="Z234" s="512"/>
      <c r="AA234" s="512"/>
      <c r="AB234" s="512"/>
      <c r="AC234" s="512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</row>
    <row r="235" spans="1:40" ht="15.75" customHeight="1">
      <c r="A235" s="512"/>
      <c r="B235" s="582"/>
      <c r="C235" s="512"/>
      <c r="D235" s="512"/>
      <c r="E235" s="512"/>
      <c r="F235" s="512"/>
      <c r="G235" s="512"/>
      <c r="H235" s="512"/>
      <c r="I235" s="512"/>
      <c r="J235" s="512"/>
      <c r="K235" s="512"/>
      <c r="L235" s="512"/>
      <c r="M235" s="512"/>
      <c r="N235" s="512"/>
      <c r="O235" s="512"/>
      <c r="P235" s="512"/>
      <c r="Q235" s="512"/>
      <c r="R235" s="512"/>
      <c r="S235" s="512"/>
      <c r="T235" s="512"/>
      <c r="U235" s="512"/>
      <c r="V235" s="512"/>
      <c r="W235" s="512"/>
      <c r="X235" s="512"/>
      <c r="Y235" s="512"/>
      <c r="Z235" s="512"/>
      <c r="AA235" s="512"/>
      <c r="AB235" s="512"/>
      <c r="AC235" s="512"/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</row>
    <row r="236" spans="1:40" ht="15.75" customHeight="1">
      <c r="A236" s="512"/>
      <c r="B236" s="582"/>
      <c r="C236" s="512"/>
      <c r="D236" s="512"/>
      <c r="E236" s="512"/>
      <c r="F236" s="512"/>
      <c r="G236" s="512"/>
      <c r="H236" s="512"/>
      <c r="I236" s="512"/>
      <c r="J236" s="512"/>
      <c r="K236" s="512"/>
      <c r="L236" s="512"/>
      <c r="M236" s="512"/>
      <c r="N236" s="512"/>
      <c r="O236" s="512"/>
      <c r="P236" s="512"/>
      <c r="Q236" s="512"/>
      <c r="R236" s="512"/>
      <c r="S236" s="512"/>
      <c r="T236" s="512"/>
      <c r="U236" s="512"/>
      <c r="V236" s="512"/>
      <c r="W236" s="512"/>
      <c r="X236" s="512"/>
      <c r="Y236" s="512"/>
      <c r="Z236" s="512"/>
      <c r="AA236" s="512"/>
      <c r="AB236" s="512"/>
      <c r="AC236" s="512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</row>
    <row r="237" spans="1:40" ht="15.75" customHeight="1">
      <c r="A237" s="512"/>
      <c r="B237" s="582"/>
      <c r="C237" s="512"/>
      <c r="D237" s="512"/>
      <c r="E237" s="512"/>
      <c r="F237" s="512"/>
      <c r="G237" s="512"/>
      <c r="H237" s="512"/>
      <c r="I237" s="512"/>
      <c r="J237" s="512"/>
      <c r="K237" s="512"/>
      <c r="L237" s="512"/>
      <c r="M237" s="512"/>
      <c r="N237" s="512"/>
      <c r="O237" s="512"/>
      <c r="P237" s="512"/>
      <c r="Q237" s="512"/>
      <c r="R237" s="512"/>
      <c r="S237" s="512"/>
      <c r="T237" s="512"/>
      <c r="U237" s="512"/>
      <c r="V237" s="512"/>
      <c r="W237" s="512"/>
      <c r="X237" s="512"/>
      <c r="Y237" s="512"/>
      <c r="Z237" s="512"/>
      <c r="AA237" s="512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</row>
    <row r="238" spans="1:40" ht="15.75" customHeight="1">
      <c r="A238" s="512"/>
      <c r="B238" s="582"/>
      <c r="C238" s="512"/>
      <c r="D238" s="512"/>
      <c r="E238" s="512"/>
      <c r="F238" s="512"/>
      <c r="G238" s="512"/>
      <c r="H238" s="512"/>
      <c r="I238" s="512"/>
      <c r="J238" s="512"/>
      <c r="K238" s="512"/>
      <c r="L238" s="512"/>
      <c r="M238" s="512"/>
      <c r="N238" s="512"/>
      <c r="O238" s="512"/>
      <c r="P238" s="512"/>
      <c r="Q238" s="512"/>
      <c r="R238" s="512"/>
      <c r="S238" s="512"/>
      <c r="T238" s="512"/>
      <c r="U238" s="512"/>
      <c r="V238" s="512"/>
      <c r="W238" s="512"/>
      <c r="X238" s="512"/>
      <c r="Y238" s="512"/>
      <c r="Z238" s="512"/>
      <c r="AA238" s="512"/>
      <c r="AB238" s="512"/>
      <c r="AC238" s="512"/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</row>
    <row r="239" spans="1:40" ht="15.75" customHeight="1">
      <c r="A239" s="512"/>
      <c r="B239" s="582"/>
      <c r="C239" s="512"/>
      <c r="D239" s="512"/>
      <c r="E239" s="512"/>
      <c r="F239" s="512"/>
      <c r="G239" s="512"/>
      <c r="H239" s="512"/>
      <c r="I239" s="512"/>
      <c r="J239" s="512"/>
      <c r="K239" s="512"/>
      <c r="L239" s="512"/>
      <c r="M239" s="512"/>
      <c r="N239" s="512"/>
      <c r="O239" s="512"/>
      <c r="P239" s="512"/>
      <c r="Q239" s="512"/>
      <c r="R239" s="512"/>
      <c r="S239" s="512"/>
      <c r="T239" s="512"/>
      <c r="U239" s="512"/>
      <c r="V239" s="512"/>
      <c r="W239" s="512"/>
      <c r="X239" s="512"/>
      <c r="Y239" s="512"/>
      <c r="Z239" s="512"/>
      <c r="AA239" s="512"/>
      <c r="AB239" s="512"/>
      <c r="AC239" s="512"/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</row>
    <row r="240" spans="1:40" ht="15.75" customHeight="1">
      <c r="A240" s="512"/>
      <c r="B240" s="582"/>
      <c r="C240" s="512"/>
      <c r="D240" s="512"/>
      <c r="E240" s="512"/>
      <c r="F240" s="512"/>
      <c r="G240" s="512"/>
      <c r="H240" s="512"/>
      <c r="I240" s="512"/>
      <c r="J240" s="512"/>
      <c r="K240" s="512"/>
      <c r="L240" s="512"/>
      <c r="M240" s="512"/>
      <c r="N240" s="512"/>
      <c r="O240" s="512"/>
      <c r="P240" s="512"/>
      <c r="Q240" s="512"/>
      <c r="R240" s="512"/>
      <c r="S240" s="512"/>
      <c r="T240" s="512"/>
      <c r="U240" s="512"/>
      <c r="V240" s="512"/>
      <c r="W240" s="512"/>
      <c r="X240" s="512"/>
      <c r="Y240" s="512"/>
      <c r="Z240" s="512"/>
      <c r="AA240" s="512"/>
      <c r="AB240" s="512"/>
      <c r="AC240" s="512"/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</row>
    <row r="241" spans="1:40" ht="15.75" customHeight="1">
      <c r="A241" s="512"/>
      <c r="B241" s="582"/>
      <c r="C241" s="512"/>
      <c r="D241" s="512"/>
      <c r="E241" s="512"/>
      <c r="F241" s="512"/>
      <c r="G241" s="512"/>
      <c r="H241" s="512"/>
      <c r="I241" s="512"/>
      <c r="J241" s="512"/>
      <c r="K241" s="512"/>
      <c r="L241" s="512"/>
      <c r="M241" s="512"/>
      <c r="N241" s="512"/>
      <c r="O241" s="512"/>
      <c r="P241" s="512"/>
      <c r="Q241" s="512"/>
      <c r="R241" s="512"/>
      <c r="S241" s="512"/>
      <c r="T241" s="512"/>
      <c r="U241" s="512"/>
      <c r="V241" s="512"/>
      <c r="W241" s="512"/>
      <c r="X241" s="512"/>
      <c r="Y241" s="512"/>
      <c r="Z241" s="512"/>
      <c r="AA241" s="512"/>
      <c r="AB241" s="512"/>
      <c r="AC241" s="512"/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</row>
    <row r="242" spans="1:40" ht="15.75" customHeight="1">
      <c r="A242" s="512"/>
      <c r="B242" s="582"/>
      <c r="C242" s="512"/>
      <c r="D242" s="512"/>
      <c r="E242" s="512"/>
      <c r="F242" s="512"/>
      <c r="G242" s="512"/>
      <c r="H242" s="512"/>
      <c r="I242" s="512"/>
      <c r="J242" s="512"/>
      <c r="K242" s="512"/>
      <c r="L242" s="512"/>
      <c r="M242" s="512"/>
      <c r="N242" s="512"/>
      <c r="O242" s="512"/>
      <c r="P242" s="512"/>
      <c r="Q242" s="512"/>
      <c r="R242" s="512"/>
      <c r="S242" s="512"/>
      <c r="T242" s="512"/>
      <c r="U242" s="512"/>
      <c r="V242" s="512"/>
      <c r="W242" s="512"/>
      <c r="X242" s="512"/>
      <c r="Y242" s="512"/>
      <c r="Z242" s="512"/>
      <c r="AA242" s="512"/>
      <c r="AB242" s="512"/>
      <c r="AC242" s="512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</row>
    <row r="243" spans="1:40" ht="15.75" customHeight="1">
      <c r="A243" s="512"/>
      <c r="B243" s="582"/>
      <c r="C243" s="512"/>
      <c r="D243" s="512"/>
      <c r="E243" s="512"/>
      <c r="F243" s="512"/>
      <c r="G243" s="512"/>
      <c r="H243" s="512"/>
      <c r="I243" s="512"/>
      <c r="J243" s="512"/>
      <c r="K243" s="512"/>
      <c r="L243" s="512"/>
      <c r="M243" s="512"/>
      <c r="N243" s="512"/>
      <c r="O243" s="512"/>
      <c r="P243" s="512"/>
      <c r="Q243" s="512"/>
      <c r="R243" s="512"/>
      <c r="S243" s="512"/>
      <c r="T243" s="512"/>
      <c r="U243" s="512"/>
      <c r="V243" s="512"/>
      <c r="W243" s="512"/>
      <c r="X243" s="512"/>
      <c r="Y243" s="512"/>
      <c r="Z243" s="512"/>
      <c r="AA243" s="512"/>
      <c r="AB243" s="512"/>
      <c r="AC243" s="512"/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</row>
    <row r="244" spans="1:40" ht="15.75" customHeight="1">
      <c r="A244" s="512"/>
      <c r="B244" s="582"/>
      <c r="C244" s="512"/>
      <c r="D244" s="512"/>
      <c r="E244" s="512"/>
      <c r="F244" s="512"/>
      <c r="G244" s="512"/>
      <c r="H244" s="512"/>
      <c r="I244" s="512"/>
      <c r="J244" s="512"/>
      <c r="K244" s="512"/>
      <c r="L244" s="512"/>
      <c r="M244" s="512"/>
      <c r="N244" s="512"/>
      <c r="O244" s="512"/>
      <c r="P244" s="512"/>
      <c r="Q244" s="512"/>
      <c r="R244" s="512"/>
      <c r="S244" s="512"/>
      <c r="T244" s="512"/>
      <c r="U244" s="512"/>
      <c r="V244" s="512"/>
      <c r="W244" s="512"/>
      <c r="X244" s="512"/>
      <c r="Y244" s="512"/>
      <c r="Z244" s="512"/>
      <c r="AA244" s="512"/>
      <c r="AB244" s="512"/>
      <c r="AC244" s="512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</row>
    <row r="245" spans="1:40" ht="15.75" customHeight="1">
      <c r="A245" s="512"/>
      <c r="B245" s="582"/>
      <c r="C245" s="512"/>
      <c r="D245" s="512"/>
      <c r="E245" s="512"/>
      <c r="F245" s="512"/>
      <c r="G245" s="512"/>
      <c r="H245" s="512"/>
      <c r="I245" s="512"/>
      <c r="J245" s="512"/>
      <c r="K245" s="512"/>
      <c r="L245" s="512"/>
      <c r="M245" s="512"/>
      <c r="N245" s="512"/>
      <c r="O245" s="512"/>
      <c r="P245" s="512"/>
      <c r="Q245" s="512"/>
      <c r="R245" s="512"/>
      <c r="S245" s="512"/>
      <c r="T245" s="512"/>
      <c r="U245" s="512"/>
      <c r="V245" s="512"/>
      <c r="W245" s="512"/>
      <c r="X245" s="512"/>
      <c r="Y245" s="512"/>
      <c r="Z245" s="512"/>
      <c r="AA245" s="512"/>
      <c r="AB245" s="512"/>
      <c r="AC245" s="512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</row>
    <row r="246" spans="1:40" ht="15.75" customHeight="1">
      <c r="A246" s="512"/>
      <c r="B246" s="582"/>
      <c r="C246" s="512"/>
      <c r="D246" s="512"/>
      <c r="E246" s="512"/>
      <c r="F246" s="512"/>
      <c r="G246" s="512"/>
      <c r="H246" s="512"/>
      <c r="I246" s="512"/>
      <c r="J246" s="512"/>
      <c r="K246" s="512"/>
      <c r="L246" s="512"/>
      <c r="M246" s="512"/>
      <c r="N246" s="512"/>
      <c r="O246" s="512"/>
      <c r="P246" s="512"/>
      <c r="Q246" s="512"/>
      <c r="R246" s="512"/>
      <c r="S246" s="512"/>
      <c r="T246" s="512"/>
      <c r="U246" s="512"/>
      <c r="V246" s="512"/>
      <c r="W246" s="512"/>
      <c r="X246" s="512"/>
      <c r="Y246" s="512"/>
      <c r="Z246" s="512"/>
      <c r="AA246" s="512"/>
      <c r="AB246" s="512"/>
      <c r="AC246" s="512"/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</row>
    <row r="247" spans="1:40" ht="15.75" customHeight="1">
      <c r="A247" s="512"/>
      <c r="B247" s="582"/>
      <c r="C247" s="512"/>
      <c r="D247" s="512"/>
      <c r="E247" s="512"/>
      <c r="F247" s="512"/>
      <c r="G247" s="512"/>
      <c r="H247" s="512"/>
      <c r="I247" s="512"/>
      <c r="J247" s="512"/>
      <c r="K247" s="512"/>
      <c r="L247" s="512"/>
      <c r="M247" s="512"/>
      <c r="N247" s="512"/>
      <c r="O247" s="512"/>
      <c r="P247" s="512"/>
      <c r="Q247" s="512"/>
      <c r="R247" s="512"/>
      <c r="S247" s="512"/>
      <c r="T247" s="512"/>
      <c r="U247" s="512"/>
      <c r="V247" s="512"/>
      <c r="W247" s="512"/>
      <c r="X247" s="512"/>
      <c r="Y247" s="512"/>
      <c r="Z247" s="512"/>
      <c r="AA247" s="512"/>
      <c r="AB247" s="512"/>
      <c r="AC247" s="512"/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</row>
    <row r="248" spans="1:40" ht="15.75" customHeight="1">
      <c r="A248" s="512"/>
      <c r="B248" s="582"/>
      <c r="C248" s="512"/>
      <c r="D248" s="512"/>
      <c r="E248" s="512"/>
      <c r="F248" s="512"/>
      <c r="G248" s="512"/>
      <c r="H248" s="512"/>
      <c r="I248" s="512"/>
      <c r="J248" s="512"/>
      <c r="K248" s="512"/>
      <c r="L248" s="512"/>
      <c r="M248" s="512"/>
      <c r="N248" s="512"/>
      <c r="O248" s="512"/>
      <c r="P248" s="512"/>
      <c r="Q248" s="512"/>
      <c r="R248" s="512"/>
      <c r="S248" s="512"/>
      <c r="T248" s="512"/>
      <c r="U248" s="512"/>
      <c r="V248" s="512"/>
      <c r="W248" s="512"/>
      <c r="X248" s="512"/>
      <c r="Y248" s="512"/>
      <c r="Z248" s="512"/>
      <c r="AA248" s="512"/>
      <c r="AB248" s="512"/>
      <c r="AC248" s="512"/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</row>
    <row r="249" spans="1:40" ht="15.75" customHeight="1">
      <c r="A249" s="512"/>
      <c r="B249" s="582"/>
      <c r="C249" s="512"/>
      <c r="D249" s="512"/>
      <c r="E249" s="512"/>
      <c r="F249" s="512"/>
      <c r="G249" s="512"/>
      <c r="H249" s="512"/>
      <c r="I249" s="512"/>
      <c r="J249" s="512"/>
      <c r="K249" s="512"/>
      <c r="L249" s="512"/>
      <c r="M249" s="512"/>
      <c r="N249" s="512"/>
      <c r="O249" s="512"/>
      <c r="P249" s="512"/>
      <c r="Q249" s="512"/>
      <c r="R249" s="512"/>
      <c r="S249" s="512"/>
      <c r="T249" s="512"/>
      <c r="U249" s="512"/>
      <c r="V249" s="512"/>
      <c r="W249" s="512"/>
      <c r="X249" s="512"/>
      <c r="Y249" s="512"/>
      <c r="Z249" s="512"/>
      <c r="AA249" s="512"/>
      <c r="AB249" s="512"/>
      <c r="AC249" s="512"/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</row>
    <row r="250" spans="1:40" ht="15.75" customHeight="1">
      <c r="A250" s="512"/>
      <c r="B250" s="582"/>
      <c r="C250" s="512"/>
      <c r="D250" s="512"/>
      <c r="E250" s="512"/>
      <c r="F250" s="512"/>
      <c r="G250" s="512"/>
      <c r="H250" s="512"/>
      <c r="I250" s="512"/>
      <c r="J250" s="512"/>
      <c r="K250" s="512"/>
      <c r="L250" s="512"/>
      <c r="M250" s="512"/>
      <c r="N250" s="512"/>
      <c r="O250" s="512"/>
      <c r="P250" s="512"/>
      <c r="Q250" s="512"/>
      <c r="R250" s="512"/>
      <c r="S250" s="512"/>
      <c r="T250" s="512"/>
      <c r="U250" s="512"/>
      <c r="V250" s="512"/>
      <c r="W250" s="512"/>
      <c r="X250" s="512"/>
      <c r="Y250" s="512"/>
      <c r="Z250" s="512"/>
      <c r="AA250" s="512"/>
      <c r="AB250" s="512"/>
      <c r="AC250" s="512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</row>
    <row r="251" spans="1:40" ht="15.75" customHeight="1">
      <c r="A251" s="512"/>
      <c r="B251" s="582"/>
      <c r="C251" s="512"/>
      <c r="D251" s="512"/>
      <c r="E251" s="512"/>
      <c r="F251" s="512"/>
      <c r="G251" s="512"/>
      <c r="H251" s="512"/>
      <c r="I251" s="512"/>
      <c r="J251" s="512"/>
      <c r="K251" s="512"/>
      <c r="L251" s="512"/>
      <c r="M251" s="512"/>
      <c r="N251" s="512"/>
      <c r="O251" s="512"/>
      <c r="P251" s="512"/>
      <c r="Q251" s="512"/>
      <c r="R251" s="512"/>
      <c r="S251" s="512"/>
      <c r="T251" s="512"/>
      <c r="U251" s="512"/>
      <c r="V251" s="512"/>
      <c r="W251" s="512"/>
      <c r="X251" s="512"/>
      <c r="Y251" s="512"/>
      <c r="Z251" s="512"/>
      <c r="AA251" s="512"/>
      <c r="AB251" s="512"/>
      <c r="AC251" s="512"/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</row>
    <row r="252" spans="1:40" ht="15.75" customHeight="1">
      <c r="A252" s="512"/>
      <c r="B252" s="582"/>
      <c r="C252" s="512"/>
      <c r="D252" s="512"/>
      <c r="E252" s="512"/>
      <c r="F252" s="512"/>
      <c r="G252" s="512"/>
      <c r="H252" s="512"/>
      <c r="I252" s="512"/>
      <c r="J252" s="512"/>
      <c r="K252" s="512"/>
      <c r="L252" s="512"/>
      <c r="M252" s="512"/>
      <c r="N252" s="512"/>
      <c r="O252" s="512"/>
      <c r="P252" s="512"/>
      <c r="Q252" s="512"/>
      <c r="R252" s="512"/>
      <c r="S252" s="512"/>
      <c r="T252" s="512"/>
      <c r="U252" s="512"/>
      <c r="V252" s="512"/>
      <c r="W252" s="512"/>
      <c r="X252" s="512"/>
      <c r="Y252" s="512"/>
      <c r="Z252" s="512"/>
      <c r="AA252" s="512"/>
      <c r="AB252" s="512"/>
      <c r="AC252" s="512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</row>
    <row r="253" spans="1:40" ht="15.75" customHeight="1">
      <c r="A253" s="512"/>
      <c r="B253" s="582"/>
      <c r="C253" s="512"/>
      <c r="D253" s="512"/>
      <c r="E253" s="512"/>
      <c r="F253" s="512"/>
      <c r="G253" s="512"/>
      <c r="H253" s="512"/>
      <c r="I253" s="512"/>
      <c r="J253" s="512"/>
      <c r="K253" s="512"/>
      <c r="L253" s="512"/>
      <c r="M253" s="512"/>
      <c r="N253" s="512"/>
      <c r="O253" s="512"/>
      <c r="P253" s="512"/>
      <c r="Q253" s="512"/>
      <c r="R253" s="512"/>
      <c r="S253" s="512"/>
      <c r="T253" s="512"/>
      <c r="U253" s="512"/>
      <c r="V253" s="512"/>
      <c r="W253" s="512"/>
      <c r="X253" s="512"/>
      <c r="Y253" s="512"/>
      <c r="Z253" s="512"/>
      <c r="AA253" s="512"/>
      <c r="AB253" s="512"/>
      <c r="AC253" s="512"/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</row>
    <row r="254" spans="1:40" ht="15.75" customHeight="1">
      <c r="A254" s="512"/>
      <c r="B254" s="582"/>
      <c r="C254" s="512"/>
      <c r="D254" s="512"/>
      <c r="E254" s="512"/>
      <c r="F254" s="512"/>
      <c r="G254" s="512"/>
      <c r="H254" s="512"/>
      <c r="I254" s="512"/>
      <c r="J254" s="512"/>
      <c r="K254" s="512"/>
      <c r="L254" s="512"/>
      <c r="M254" s="512"/>
      <c r="N254" s="512"/>
      <c r="O254" s="512"/>
      <c r="P254" s="512"/>
      <c r="Q254" s="512"/>
      <c r="R254" s="512"/>
      <c r="S254" s="512"/>
      <c r="T254" s="512"/>
      <c r="U254" s="512"/>
      <c r="V254" s="512"/>
      <c r="W254" s="512"/>
      <c r="X254" s="512"/>
      <c r="Y254" s="512"/>
      <c r="Z254" s="512"/>
      <c r="AA254" s="512"/>
      <c r="AB254" s="512"/>
      <c r="AC254" s="512"/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</row>
    <row r="255" spans="1:40" ht="15.75" customHeight="1">
      <c r="A255" s="512"/>
      <c r="B255" s="582"/>
      <c r="C255" s="512"/>
      <c r="D255" s="512"/>
      <c r="E255" s="512"/>
      <c r="F255" s="512"/>
      <c r="G255" s="512"/>
      <c r="H255" s="512"/>
      <c r="I255" s="512"/>
      <c r="J255" s="512"/>
      <c r="K255" s="512"/>
      <c r="L255" s="512"/>
      <c r="M255" s="512"/>
      <c r="N255" s="512"/>
      <c r="O255" s="512"/>
      <c r="P255" s="512"/>
      <c r="Q255" s="512"/>
      <c r="R255" s="512"/>
      <c r="S255" s="512"/>
      <c r="T255" s="512"/>
      <c r="U255" s="512"/>
      <c r="V255" s="512"/>
      <c r="W255" s="512"/>
      <c r="X255" s="512"/>
      <c r="Y255" s="512"/>
      <c r="Z255" s="512"/>
      <c r="AA255" s="512"/>
      <c r="AB255" s="512"/>
      <c r="AC255" s="512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</row>
    <row r="256" spans="1:40" ht="15.75" customHeight="1">
      <c r="A256" s="512"/>
      <c r="B256" s="582"/>
      <c r="C256" s="512"/>
      <c r="D256" s="512"/>
      <c r="E256" s="512"/>
      <c r="F256" s="512"/>
      <c r="G256" s="512"/>
      <c r="H256" s="512"/>
      <c r="I256" s="512"/>
      <c r="J256" s="512"/>
      <c r="K256" s="512"/>
      <c r="L256" s="512"/>
      <c r="M256" s="512"/>
      <c r="N256" s="512"/>
      <c r="O256" s="512"/>
      <c r="P256" s="512"/>
      <c r="Q256" s="512"/>
      <c r="R256" s="512"/>
      <c r="S256" s="512"/>
      <c r="T256" s="512"/>
      <c r="U256" s="512"/>
      <c r="V256" s="512"/>
      <c r="W256" s="512"/>
      <c r="X256" s="512"/>
      <c r="Y256" s="512"/>
      <c r="Z256" s="512"/>
      <c r="AA256" s="512"/>
      <c r="AB256" s="512"/>
      <c r="AC256" s="512"/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</row>
    <row r="257" spans="1:40" ht="15.75" customHeight="1">
      <c r="A257" s="512"/>
      <c r="B257" s="582"/>
      <c r="C257" s="512"/>
      <c r="D257" s="512"/>
      <c r="E257" s="512"/>
      <c r="F257" s="512"/>
      <c r="G257" s="512"/>
      <c r="H257" s="512"/>
      <c r="I257" s="512"/>
      <c r="J257" s="512"/>
      <c r="K257" s="512"/>
      <c r="L257" s="512"/>
      <c r="M257" s="512"/>
      <c r="N257" s="512"/>
      <c r="O257" s="512"/>
      <c r="P257" s="512"/>
      <c r="Q257" s="512"/>
      <c r="R257" s="512"/>
      <c r="S257" s="512"/>
      <c r="T257" s="512"/>
      <c r="U257" s="512"/>
      <c r="V257" s="512"/>
      <c r="W257" s="512"/>
      <c r="X257" s="512"/>
      <c r="Y257" s="512"/>
      <c r="Z257" s="512"/>
      <c r="AA257" s="512"/>
      <c r="AB257" s="512"/>
      <c r="AC257" s="512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</row>
    <row r="258" spans="1:40" ht="15.75" customHeight="1">
      <c r="A258" s="512"/>
      <c r="B258" s="582"/>
      <c r="C258" s="512"/>
      <c r="D258" s="512"/>
      <c r="E258" s="512"/>
      <c r="F258" s="512"/>
      <c r="G258" s="512"/>
      <c r="H258" s="512"/>
      <c r="I258" s="512"/>
      <c r="J258" s="512"/>
      <c r="K258" s="512"/>
      <c r="L258" s="512"/>
      <c r="M258" s="512"/>
      <c r="N258" s="512"/>
      <c r="O258" s="512"/>
      <c r="P258" s="512"/>
      <c r="Q258" s="512"/>
      <c r="R258" s="512"/>
      <c r="S258" s="512"/>
      <c r="T258" s="512"/>
      <c r="U258" s="512"/>
      <c r="V258" s="512"/>
      <c r="W258" s="512"/>
      <c r="X258" s="512"/>
      <c r="Y258" s="512"/>
      <c r="Z258" s="512"/>
      <c r="AA258" s="512"/>
      <c r="AB258" s="512"/>
      <c r="AC258" s="512"/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</row>
    <row r="259" spans="1:40" ht="15.75" customHeight="1">
      <c r="A259" s="512"/>
      <c r="B259" s="582"/>
      <c r="C259" s="512"/>
      <c r="D259" s="512"/>
      <c r="E259" s="512"/>
      <c r="F259" s="512"/>
      <c r="G259" s="512"/>
      <c r="H259" s="512"/>
      <c r="I259" s="512"/>
      <c r="J259" s="512"/>
      <c r="K259" s="512"/>
      <c r="L259" s="512"/>
      <c r="M259" s="512"/>
      <c r="N259" s="512"/>
      <c r="O259" s="512"/>
      <c r="P259" s="512"/>
      <c r="Q259" s="512"/>
      <c r="R259" s="512"/>
      <c r="S259" s="512"/>
      <c r="T259" s="512"/>
      <c r="U259" s="512"/>
      <c r="V259" s="512"/>
      <c r="W259" s="512"/>
      <c r="X259" s="512"/>
      <c r="Y259" s="512"/>
      <c r="Z259" s="512"/>
      <c r="AA259" s="512"/>
      <c r="AB259" s="512"/>
      <c r="AC259" s="512"/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</row>
    <row r="260" spans="1:40" ht="15.75" customHeight="1">
      <c r="A260" s="512"/>
      <c r="B260" s="582"/>
      <c r="C260" s="512"/>
      <c r="D260" s="512"/>
      <c r="E260" s="512"/>
      <c r="F260" s="512"/>
      <c r="G260" s="512"/>
      <c r="H260" s="512"/>
      <c r="I260" s="512"/>
      <c r="J260" s="512"/>
      <c r="K260" s="512"/>
      <c r="L260" s="512"/>
      <c r="M260" s="512"/>
      <c r="N260" s="512"/>
      <c r="O260" s="512"/>
      <c r="P260" s="512"/>
      <c r="Q260" s="512"/>
      <c r="R260" s="512"/>
      <c r="S260" s="512"/>
      <c r="T260" s="512"/>
      <c r="U260" s="512"/>
      <c r="V260" s="512"/>
      <c r="W260" s="512"/>
      <c r="X260" s="512"/>
      <c r="Y260" s="512"/>
      <c r="Z260" s="512"/>
      <c r="AA260" s="512"/>
      <c r="AB260" s="512"/>
      <c r="AC260" s="512"/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</row>
    <row r="261" spans="1:40" ht="15.75" customHeight="1">
      <c r="A261" s="512"/>
      <c r="B261" s="582"/>
      <c r="C261" s="512"/>
      <c r="D261" s="512"/>
      <c r="E261" s="512"/>
      <c r="F261" s="512"/>
      <c r="G261" s="512"/>
      <c r="H261" s="512"/>
      <c r="I261" s="512"/>
      <c r="J261" s="512"/>
      <c r="K261" s="512"/>
      <c r="L261" s="512"/>
      <c r="M261" s="512"/>
      <c r="N261" s="512"/>
      <c r="O261" s="512"/>
      <c r="P261" s="512"/>
      <c r="Q261" s="512"/>
      <c r="R261" s="512"/>
      <c r="S261" s="512"/>
      <c r="T261" s="512"/>
      <c r="U261" s="512"/>
      <c r="V261" s="512"/>
      <c r="W261" s="512"/>
      <c r="X261" s="512"/>
      <c r="Y261" s="512"/>
      <c r="Z261" s="512"/>
      <c r="AA261" s="512"/>
      <c r="AB261" s="512"/>
      <c r="AC261" s="512"/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</row>
    <row r="262" spans="1:40" ht="15.75" customHeight="1">
      <c r="A262" s="512"/>
      <c r="B262" s="58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</row>
    <row r="263" spans="1:40" ht="15.75" customHeight="1">
      <c r="A263" s="512"/>
      <c r="B263" s="58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2"/>
      <c r="Z263" s="512"/>
      <c r="AA263" s="512"/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</row>
    <row r="264" spans="1:40" ht="15.75" customHeight="1">
      <c r="A264" s="512"/>
      <c r="B264" s="582"/>
      <c r="C264" s="512"/>
      <c r="D264" s="512"/>
      <c r="E264" s="512"/>
      <c r="F264" s="512"/>
      <c r="G264" s="512"/>
      <c r="H264" s="512"/>
      <c r="I264" s="512"/>
      <c r="J264" s="512"/>
      <c r="K264" s="512"/>
      <c r="L264" s="512"/>
      <c r="M264" s="512"/>
      <c r="N264" s="512"/>
      <c r="O264" s="512"/>
      <c r="P264" s="512"/>
      <c r="Q264" s="512"/>
      <c r="R264" s="512"/>
      <c r="S264" s="512"/>
      <c r="T264" s="512"/>
      <c r="U264" s="512"/>
      <c r="V264" s="512"/>
      <c r="W264" s="512"/>
      <c r="X264" s="512"/>
      <c r="Y264" s="512"/>
      <c r="Z264" s="512"/>
      <c r="AA264" s="512"/>
      <c r="AB264" s="512"/>
      <c r="AC264" s="512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</row>
    <row r="265" spans="1:40" ht="15.75" customHeight="1">
      <c r="A265" s="512"/>
      <c r="B265" s="582"/>
      <c r="C265" s="512"/>
      <c r="D265" s="512"/>
      <c r="E265" s="512"/>
      <c r="F265" s="512"/>
      <c r="G265" s="512"/>
      <c r="H265" s="512"/>
      <c r="I265" s="512"/>
      <c r="J265" s="512"/>
      <c r="K265" s="512"/>
      <c r="L265" s="512"/>
      <c r="M265" s="512"/>
      <c r="N265" s="512"/>
      <c r="O265" s="512"/>
      <c r="P265" s="512"/>
      <c r="Q265" s="512"/>
      <c r="R265" s="512"/>
      <c r="S265" s="512"/>
      <c r="T265" s="512"/>
      <c r="U265" s="512"/>
      <c r="V265" s="512"/>
      <c r="W265" s="512"/>
      <c r="X265" s="512"/>
      <c r="Y265" s="512"/>
      <c r="Z265" s="512"/>
      <c r="AA265" s="512"/>
      <c r="AB265" s="512"/>
      <c r="AC265" s="512"/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</row>
    <row r="266" spans="1:40" ht="15.75" customHeight="1">
      <c r="A266" s="512"/>
      <c r="B266" s="58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</row>
    <row r="267" spans="1:40" ht="15.75" customHeight="1">
      <c r="A267" s="512"/>
      <c r="B267" s="582"/>
      <c r="C267" s="512"/>
      <c r="D267" s="512"/>
      <c r="E267" s="512"/>
      <c r="F267" s="512"/>
      <c r="G267" s="512"/>
      <c r="H267" s="512"/>
      <c r="I267" s="512"/>
      <c r="J267" s="512"/>
      <c r="K267" s="512"/>
      <c r="L267" s="512"/>
      <c r="M267" s="512"/>
      <c r="N267" s="512"/>
      <c r="O267" s="512"/>
      <c r="P267" s="512"/>
      <c r="Q267" s="512"/>
      <c r="R267" s="512"/>
      <c r="S267" s="512"/>
      <c r="T267" s="512"/>
      <c r="U267" s="512"/>
      <c r="V267" s="512"/>
      <c r="W267" s="512"/>
      <c r="X267" s="512"/>
      <c r="Y267" s="512"/>
      <c r="Z267" s="512"/>
      <c r="AA267" s="512"/>
      <c r="AB267" s="512"/>
      <c r="AC267" s="512"/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</row>
    <row r="268" spans="1:40" ht="15.75" customHeight="1">
      <c r="A268" s="512"/>
      <c r="B268" s="58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</row>
    <row r="269" spans="1:40" ht="15.75" customHeight="1">
      <c r="A269" s="512"/>
      <c r="B269" s="582"/>
      <c r="C269" s="512"/>
      <c r="D269" s="512"/>
      <c r="E269" s="512"/>
      <c r="F269" s="512"/>
      <c r="G269" s="512"/>
      <c r="H269" s="512"/>
      <c r="I269" s="512"/>
      <c r="J269" s="512"/>
      <c r="K269" s="512"/>
      <c r="L269" s="512"/>
      <c r="M269" s="512"/>
      <c r="N269" s="512"/>
      <c r="O269" s="512"/>
      <c r="P269" s="512"/>
      <c r="Q269" s="512"/>
      <c r="R269" s="512"/>
      <c r="S269" s="512"/>
      <c r="T269" s="512"/>
      <c r="U269" s="512"/>
      <c r="V269" s="512"/>
      <c r="W269" s="512"/>
      <c r="X269" s="512"/>
      <c r="Y269" s="512"/>
      <c r="Z269" s="512"/>
      <c r="AA269" s="512"/>
      <c r="AB269" s="512"/>
      <c r="AC269" s="512"/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</row>
    <row r="270" spans="1:40" ht="15.75" customHeight="1">
      <c r="A270" s="512"/>
      <c r="B270" s="582"/>
      <c r="C270" s="512"/>
      <c r="D270" s="512"/>
      <c r="E270" s="512"/>
      <c r="F270" s="512"/>
      <c r="G270" s="512"/>
      <c r="H270" s="512"/>
      <c r="I270" s="512"/>
      <c r="J270" s="512"/>
      <c r="K270" s="512"/>
      <c r="L270" s="512"/>
      <c r="M270" s="512"/>
      <c r="N270" s="512"/>
      <c r="O270" s="512"/>
      <c r="P270" s="512"/>
      <c r="Q270" s="512"/>
      <c r="R270" s="512"/>
      <c r="S270" s="512"/>
      <c r="T270" s="512"/>
      <c r="U270" s="512"/>
      <c r="V270" s="512"/>
      <c r="W270" s="512"/>
      <c r="X270" s="512"/>
      <c r="Y270" s="512"/>
      <c r="Z270" s="512"/>
      <c r="AA270" s="512"/>
      <c r="AB270" s="512"/>
      <c r="AC270" s="512"/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</row>
    <row r="271" spans="1:40" ht="15.75" customHeight="1">
      <c r="A271" s="512"/>
      <c r="B271" s="582"/>
      <c r="C271" s="512"/>
      <c r="D271" s="512"/>
      <c r="E271" s="512"/>
      <c r="F271" s="512"/>
      <c r="G271" s="512"/>
      <c r="H271" s="512"/>
      <c r="I271" s="512"/>
      <c r="J271" s="512"/>
      <c r="K271" s="512"/>
      <c r="L271" s="512"/>
      <c r="M271" s="512"/>
      <c r="N271" s="512"/>
      <c r="O271" s="512"/>
      <c r="P271" s="512"/>
      <c r="Q271" s="512"/>
      <c r="R271" s="512"/>
      <c r="S271" s="512"/>
      <c r="T271" s="512"/>
      <c r="U271" s="512"/>
      <c r="V271" s="512"/>
      <c r="W271" s="512"/>
      <c r="X271" s="512"/>
      <c r="Y271" s="512"/>
      <c r="Z271" s="512"/>
      <c r="AA271" s="512"/>
      <c r="AB271" s="512"/>
      <c r="AC271" s="512"/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</row>
    <row r="272" spans="1:40" ht="15.75" customHeight="1">
      <c r="A272" s="512"/>
      <c r="B272" s="582"/>
      <c r="C272" s="512"/>
      <c r="D272" s="512"/>
      <c r="E272" s="512"/>
      <c r="F272" s="512"/>
      <c r="G272" s="512"/>
      <c r="H272" s="512"/>
      <c r="I272" s="512"/>
      <c r="J272" s="512"/>
      <c r="K272" s="512"/>
      <c r="L272" s="512"/>
      <c r="M272" s="512"/>
      <c r="N272" s="512"/>
      <c r="O272" s="512"/>
      <c r="P272" s="512"/>
      <c r="Q272" s="512"/>
      <c r="R272" s="512"/>
      <c r="S272" s="512"/>
      <c r="T272" s="512"/>
      <c r="U272" s="512"/>
      <c r="V272" s="512"/>
      <c r="W272" s="512"/>
      <c r="X272" s="512"/>
      <c r="Y272" s="512"/>
      <c r="Z272" s="512"/>
      <c r="AA272" s="512"/>
      <c r="AB272" s="512"/>
      <c r="AC272" s="512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</row>
    <row r="273" spans="1:40" ht="15.75" customHeight="1">
      <c r="A273" s="512"/>
      <c r="B273" s="582"/>
      <c r="C273" s="512"/>
      <c r="D273" s="512"/>
      <c r="E273" s="512"/>
      <c r="F273" s="512"/>
      <c r="G273" s="512"/>
      <c r="H273" s="512"/>
      <c r="I273" s="512"/>
      <c r="J273" s="512"/>
      <c r="K273" s="512"/>
      <c r="L273" s="512"/>
      <c r="M273" s="512"/>
      <c r="N273" s="512"/>
      <c r="O273" s="512"/>
      <c r="P273" s="512"/>
      <c r="Q273" s="512"/>
      <c r="R273" s="512"/>
      <c r="S273" s="512"/>
      <c r="T273" s="512"/>
      <c r="U273" s="512"/>
      <c r="V273" s="512"/>
      <c r="W273" s="512"/>
      <c r="X273" s="512"/>
      <c r="Y273" s="512"/>
      <c r="Z273" s="512"/>
      <c r="AA273" s="512"/>
      <c r="AB273" s="512"/>
      <c r="AC273" s="512"/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</row>
    <row r="274" spans="1:40" ht="15.75" customHeight="1">
      <c r="A274" s="512"/>
      <c r="B274" s="582"/>
      <c r="C274" s="512"/>
      <c r="D274" s="512"/>
      <c r="E274" s="512"/>
      <c r="F274" s="512"/>
      <c r="G274" s="512"/>
      <c r="H274" s="512"/>
      <c r="I274" s="512"/>
      <c r="J274" s="512"/>
      <c r="K274" s="512"/>
      <c r="L274" s="512"/>
      <c r="M274" s="512"/>
      <c r="N274" s="512"/>
      <c r="O274" s="512"/>
      <c r="P274" s="512"/>
      <c r="Q274" s="512"/>
      <c r="R274" s="512"/>
      <c r="S274" s="512"/>
      <c r="T274" s="512"/>
      <c r="U274" s="512"/>
      <c r="V274" s="512"/>
      <c r="W274" s="512"/>
      <c r="X274" s="512"/>
      <c r="Y274" s="512"/>
      <c r="Z274" s="512"/>
      <c r="AA274" s="512"/>
      <c r="AB274" s="512"/>
      <c r="AC274" s="512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</row>
    <row r="275" spans="1:40" ht="15.75" customHeight="1">
      <c r="A275" s="512"/>
      <c r="B275" s="582"/>
      <c r="C275" s="512"/>
      <c r="D275" s="512"/>
      <c r="E275" s="512"/>
      <c r="F275" s="512"/>
      <c r="G275" s="512"/>
      <c r="H275" s="512"/>
      <c r="I275" s="512"/>
      <c r="J275" s="512"/>
      <c r="K275" s="512"/>
      <c r="L275" s="512"/>
      <c r="M275" s="512"/>
      <c r="N275" s="512"/>
      <c r="O275" s="512"/>
      <c r="P275" s="512"/>
      <c r="Q275" s="512"/>
      <c r="R275" s="512"/>
      <c r="S275" s="512"/>
      <c r="T275" s="512"/>
      <c r="U275" s="512"/>
      <c r="V275" s="512"/>
      <c r="W275" s="512"/>
      <c r="X275" s="512"/>
      <c r="Y275" s="512"/>
      <c r="Z275" s="512"/>
      <c r="AA275" s="512"/>
      <c r="AB275" s="512"/>
      <c r="AC275" s="512"/>
      <c r="AD275" s="512"/>
      <c r="AE275" s="512"/>
      <c r="AF275" s="512"/>
      <c r="AG275" s="512"/>
      <c r="AH275" s="512"/>
      <c r="AI275" s="512"/>
      <c r="AJ275" s="512"/>
      <c r="AK275" s="512"/>
      <c r="AL275" s="512"/>
      <c r="AM275" s="512"/>
      <c r="AN275" s="512"/>
    </row>
    <row r="276" spans="1:40" ht="15.75" customHeight="1">
      <c r="A276" s="512"/>
      <c r="B276" s="582"/>
      <c r="C276" s="512"/>
      <c r="D276" s="512"/>
      <c r="E276" s="512"/>
      <c r="F276" s="512"/>
      <c r="G276" s="512"/>
      <c r="H276" s="512"/>
      <c r="I276" s="512"/>
      <c r="J276" s="512"/>
      <c r="K276" s="512"/>
      <c r="L276" s="512"/>
      <c r="M276" s="512"/>
      <c r="N276" s="512"/>
      <c r="O276" s="512"/>
      <c r="P276" s="512"/>
      <c r="Q276" s="512"/>
      <c r="R276" s="512"/>
      <c r="S276" s="512"/>
      <c r="T276" s="512"/>
      <c r="U276" s="512"/>
      <c r="V276" s="512"/>
      <c r="W276" s="512"/>
      <c r="X276" s="512"/>
      <c r="Y276" s="512"/>
      <c r="Z276" s="512"/>
      <c r="AA276" s="512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</row>
    <row r="277" spans="1:40" ht="15.75" customHeight="1">
      <c r="A277" s="512"/>
      <c r="B277" s="58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12"/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</row>
    <row r="278" spans="1:40" ht="15.75" customHeight="1">
      <c r="A278" s="512"/>
      <c r="B278" s="582"/>
      <c r="C278" s="512"/>
      <c r="D278" s="512"/>
      <c r="E278" s="512"/>
      <c r="F278" s="512"/>
      <c r="G278" s="512"/>
      <c r="H278" s="512"/>
      <c r="I278" s="512"/>
      <c r="J278" s="512"/>
      <c r="K278" s="512"/>
      <c r="L278" s="512"/>
      <c r="M278" s="512"/>
      <c r="N278" s="512"/>
      <c r="O278" s="512"/>
      <c r="P278" s="512"/>
      <c r="Q278" s="512"/>
      <c r="R278" s="512"/>
      <c r="S278" s="512"/>
      <c r="T278" s="512"/>
      <c r="U278" s="512"/>
      <c r="V278" s="512"/>
      <c r="W278" s="512"/>
      <c r="X278" s="512"/>
      <c r="Y278" s="512"/>
      <c r="Z278" s="512"/>
      <c r="AA278" s="512"/>
      <c r="AB278" s="512"/>
      <c r="AC278" s="512"/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</row>
    <row r="279" spans="1:40" ht="15.75" customHeight="1">
      <c r="A279" s="512"/>
      <c r="B279" s="582"/>
      <c r="C279" s="512"/>
      <c r="D279" s="512"/>
      <c r="E279" s="512"/>
      <c r="F279" s="512"/>
      <c r="G279" s="512"/>
      <c r="H279" s="512"/>
      <c r="I279" s="512"/>
      <c r="J279" s="512"/>
      <c r="K279" s="512"/>
      <c r="L279" s="512"/>
      <c r="M279" s="512"/>
      <c r="N279" s="512"/>
      <c r="O279" s="512"/>
      <c r="P279" s="512"/>
      <c r="Q279" s="512"/>
      <c r="R279" s="512"/>
      <c r="S279" s="512"/>
      <c r="T279" s="512"/>
      <c r="U279" s="512"/>
      <c r="V279" s="512"/>
      <c r="W279" s="512"/>
      <c r="X279" s="512"/>
      <c r="Y279" s="512"/>
      <c r="Z279" s="512"/>
      <c r="AA279" s="512"/>
      <c r="AB279" s="512"/>
      <c r="AC279" s="512"/>
      <c r="AD279" s="512"/>
      <c r="AE279" s="512"/>
      <c r="AF279" s="512"/>
      <c r="AG279" s="512"/>
      <c r="AH279" s="512"/>
      <c r="AI279" s="512"/>
      <c r="AJ279" s="512"/>
      <c r="AK279" s="512"/>
      <c r="AL279" s="512"/>
      <c r="AM279" s="512"/>
      <c r="AN279" s="512"/>
    </row>
    <row r="280" spans="1:40" ht="15.75" customHeight="1">
      <c r="A280" s="512"/>
      <c r="B280" s="582"/>
      <c r="C280" s="512"/>
      <c r="D280" s="512"/>
      <c r="E280" s="512"/>
      <c r="F280" s="512"/>
      <c r="G280" s="512"/>
      <c r="H280" s="512"/>
      <c r="I280" s="512"/>
      <c r="J280" s="512"/>
      <c r="K280" s="512"/>
      <c r="L280" s="512"/>
      <c r="M280" s="512"/>
      <c r="N280" s="512"/>
      <c r="O280" s="512"/>
      <c r="P280" s="512"/>
      <c r="Q280" s="512"/>
      <c r="R280" s="512"/>
      <c r="S280" s="512"/>
      <c r="T280" s="512"/>
      <c r="U280" s="512"/>
      <c r="V280" s="512"/>
      <c r="W280" s="512"/>
      <c r="X280" s="512"/>
      <c r="Y280" s="512"/>
      <c r="Z280" s="512"/>
      <c r="AA280" s="512"/>
      <c r="AB280" s="512"/>
      <c r="AC280" s="512"/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</row>
    <row r="281" spans="1:40" ht="15.75" customHeight="1">
      <c r="A281" s="512"/>
      <c r="B281" s="582"/>
      <c r="C281" s="512"/>
      <c r="D281" s="512"/>
      <c r="E281" s="512"/>
      <c r="F281" s="512"/>
      <c r="G281" s="512"/>
      <c r="H281" s="512"/>
      <c r="I281" s="512"/>
      <c r="J281" s="512"/>
      <c r="K281" s="512"/>
      <c r="L281" s="512"/>
      <c r="M281" s="512"/>
      <c r="N281" s="512"/>
      <c r="O281" s="512"/>
      <c r="P281" s="512"/>
      <c r="Q281" s="512"/>
      <c r="R281" s="512"/>
      <c r="S281" s="512"/>
      <c r="T281" s="512"/>
      <c r="U281" s="512"/>
      <c r="V281" s="512"/>
      <c r="W281" s="512"/>
      <c r="X281" s="512"/>
      <c r="Y281" s="512"/>
      <c r="Z281" s="512"/>
      <c r="AA281" s="512"/>
      <c r="AB281" s="512"/>
      <c r="AC281" s="512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</row>
    <row r="282" spans="1:40" ht="15.75" customHeight="1">
      <c r="A282" s="512"/>
      <c r="B282" s="582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512"/>
      <c r="AF282" s="512"/>
      <c r="AG282" s="512"/>
      <c r="AH282" s="512"/>
      <c r="AI282" s="512"/>
      <c r="AJ282" s="512"/>
      <c r="AK282" s="512"/>
      <c r="AL282" s="512"/>
      <c r="AM282" s="512"/>
      <c r="AN282" s="512"/>
    </row>
    <row r="283" spans="1:40" ht="15.75" customHeight="1">
      <c r="A283" s="512"/>
      <c r="B283" s="582"/>
      <c r="C283" s="512"/>
      <c r="D283" s="512"/>
      <c r="E283" s="512"/>
      <c r="F283" s="512"/>
      <c r="G283" s="512"/>
      <c r="H283" s="512"/>
      <c r="I283" s="512"/>
      <c r="J283" s="512"/>
      <c r="K283" s="512"/>
      <c r="L283" s="512"/>
      <c r="M283" s="512"/>
      <c r="N283" s="512"/>
      <c r="O283" s="512"/>
      <c r="P283" s="512"/>
      <c r="Q283" s="512"/>
      <c r="R283" s="512"/>
      <c r="S283" s="512"/>
      <c r="T283" s="512"/>
      <c r="U283" s="512"/>
      <c r="V283" s="512"/>
      <c r="W283" s="512"/>
      <c r="X283" s="512"/>
      <c r="Y283" s="512"/>
      <c r="Z283" s="512"/>
      <c r="AA283" s="512"/>
      <c r="AB283" s="512"/>
      <c r="AC283" s="512"/>
      <c r="AD283" s="512"/>
      <c r="AE283" s="512"/>
      <c r="AF283" s="512"/>
      <c r="AG283" s="512"/>
      <c r="AH283" s="512"/>
      <c r="AI283" s="512"/>
      <c r="AJ283" s="512"/>
      <c r="AK283" s="512"/>
      <c r="AL283" s="512"/>
      <c r="AM283" s="512"/>
      <c r="AN283" s="512"/>
    </row>
    <row r="284" spans="1:40" ht="15.75" customHeight="1">
      <c r="A284" s="512"/>
      <c r="B284" s="582"/>
      <c r="C284" s="512"/>
      <c r="D284" s="512"/>
      <c r="E284" s="512"/>
      <c r="F284" s="512"/>
      <c r="G284" s="512"/>
      <c r="H284" s="512"/>
      <c r="I284" s="512"/>
      <c r="J284" s="512"/>
      <c r="K284" s="512"/>
      <c r="L284" s="512"/>
      <c r="M284" s="512"/>
      <c r="N284" s="512"/>
      <c r="O284" s="512"/>
      <c r="P284" s="512"/>
      <c r="Q284" s="512"/>
      <c r="R284" s="512"/>
      <c r="S284" s="512"/>
      <c r="T284" s="512"/>
      <c r="U284" s="512"/>
      <c r="V284" s="512"/>
      <c r="W284" s="512"/>
      <c r="X284" s="512"/>
      <c r="Y284" s="512"/>
      <c r="Z284" s="512"/>
      <c r="AA284" s="512"/>
      <c r="AB284" s="512"/>
      <c r="AC284" s="512"/>
      <c r="AD284" s="512"/>
      <c r="AE284" s="512"/>
      <c r="AF284" s="512"/>
      <c r="AG284" s="512"/>
      <c r="AH284" s="512"/>
      <c r="AI284" s="512"/>
      <c r="AJ284" s="512"/>
      <c r="AK284" s="512"/>
      <c r="AL284" s="512"/>
      <c r="AM284" s="512"/>
      <c r="AN284" s="512"/>
    </row>
    <row r="285" spans="1:40" ht="15.75" customHeight="1">
      <c r="A285" s="512"/>
      <c r="B285" s="582"/>
      <c r="C285" s="512"/>
      <c r="D285" s="512"/>
      <c r="E285" s="512"/>
      <c r="F285" s="512"/>
      <c r="G285" s="512"/>
      <c r="H285" s="512"/>
      <c r="I285" s="512"/>
      <c r="J285" s="512"/>
      <c r="K285" s="512"/>
      <c r="L285" s="512"/>
      <c r="M285" s="512"/>
      <c r="N285" s="512"/>
      <c r="O285" s="512"/>
      <c r="P285" s="512"/>
      <c r="Q285" s="512"/>
      <c r="R285" s="512"/>
      <c r="S285" s="512"/>
      <c r="T285" s="512"/>
      <c r="U285" s="512"/>
      <c r="V285" s="512"/>
      <c r="W285" s="512"/>
      <c r="X285" s="512"/>
      <c r="Y285" s="512"/>
      <c r="Z285" s="512"/>
      <c r="AA285" s="512"/>
      <c r="AB285" s="512"/>
      <c r="AC285" s="512"/>
      <c r="AD285" s="512"/>
      <c r="AE285" s="512"/>
      <c r="AF285" s="512"/>
      <c r="AG285" s="512"/>
      <c r="AH285" s="512"/>
      <c r="AI285" s="512"/>
      <c r="AJ285" s="512"/>
      <c r="AK285" s="512"/>
      <c r="AL285" s="512"/>
      <c r="AM285" s="512"/>
      <c r="AN285" s="512"/>
    </row>
    <row r="286" spans="1:40" ht="15.75" customHeight="1">
      <c r="A286" s="512"/>
      <c r="B286" s="582"/>
      <c r="C286" s="512"/>
      <c r="D286" s="512"/>
      <c r="E286" s="512"/>
      <c r="F286" s="512"/>
      <c r="G286" s="512"/>
      <c r="H286" s="512"/>
      <c r="I286" s="512"/>
      <c r="J286" s="512"/>
      <c r="K286" s="512"/>
      <c r="L286" s="512"/>
      <c r="M286" s="512"/>
      <c r="N286" s="512"/>
      <c r="O286" s="512"/>
      <c r="P286" s="512"/>
      <c r="Q286" s="512"/>
      <c r="R286" s="512"/>
      <c r="S286" s="512"/>
      <c r="T286" s="512"/>
      <c r="U286" s="512"/>
      <c r="V286" s="512"/>
      <c r="W286" s="512"/>
      <c r="X286" s="512"/>
      <c r="Y286" s="512"/>
      <c r="Z286" s="512"/>
      <c r="AA286" s="512"/>
      <c r="AB286" s="512"/>
      <c r="AC286" s="512"/>
      <c r="AD286" s="512"/>
      <c r="AE286" s="512"/>
      <c r="AF286" s="512"/>
      <c r="AG286" s="512"/>
      <c r="AH286" s="512"/>
      <c r="AI286" s="512"/>
      <c r="AJ286" s="512"/>
      <c r="AK286" s="512"/>
      <c r="AL286" s="512"/>
      <c r="AM286" s="512"/>
      <c r="AN286" s="512"/>
    </row>
    <row r="287" spans="1:40" ht="15.75" customHeight="1">
      <c r="A287" s="512"/>
      <c r="B287" s="582"/>
      <c r="C287" s="512"/>
      <c r="D287" s="512"/>
      <c r="E287" s="512"/>
      <c r="F287" s="512"/>
      <c r="G287" s="512"/>
      <c r="H287" s="512"/>
      <c r="I287" s="512"/>
      <c r="J287" s="512"/>
      <c r="K287" s="512"/>
      <c r="L287" s="512"/>
      <c r="M287" s="512"/>
      <c r="N287" s="512"/>
      <c r="O287" s="512"/>
      <c r="P287" s="512"/>
      <c r="Q287" s="512"/>
      <c r="R287" s="512"/>
      <c r="S287" s="512"/>
      <c r="T287" s="512"/>
      <c r="U287" s="512"/>
      <c r="V287" s="512"/>
      <c r="W287" s="512"/>
      <c r="X287" s="512"/>
      <c r="Y287" s="512"/>
      <c r="Z287" s="512"/>
      <c r="AA287" s="512"/>
      <c r="AB287" s="512"/>
      <c r="AC287" s="512"/>
      <c r="AD287" s="512"/>
      <c r="AE287" s="512"/>
      <c r="AF287" s="512"/>
      <c r="AG287" s="512"/>
      <c r="AH287" s="512"/>
      <c r="AI287" s="512"/>
      <c r="AJ287" s="512"/>
      <c r="AK287" s="512"/>
      <c r="AL287" s="512"/>
      <c r="AM287" s="512"/>
      <c r="AN287" s="512"/>
    </row>
    <row r="288" spans="1:40" ht="15.75" customHeight="1">
      <c r="A288" s="512"/>
      <c r="B288" s="582"/>
      <c r="C288" s="512"/>
      <c r="D288" s="512"/>
      <c r="E288" s="512"/>
      <c r="F288" s="512"/>
      <c r="G288" s="512"/>
      <c r="H288" s="512"/>
      <c r="I288" s="512"/>
      <c r="J288" s="512"/>
      <c r="K288" s="512"/>
      <c r="L288" s="512"/>
      <c r="M288" s="512"/>
      <c r="N288" s="512"/>
      <c r="O288" s="512"/>
      <c r="P288" s="512"/>
      <c r="Q288" s="512"/>
      <c r="R288" s="512"/>
      <c r="S288" s="512"/>
      <c r="T288" s="512"/>
      <c r="U288" s="512"/>
      <c r="V288" s="512"/>
      <c r="W288" s="512"/>
      <c r="X288" s="512"/>
      <c r="Y288" s="512"/>
      <c r="Z288" s="512"/>
      <c r="AA288" s="512"/>
      <c r="AB288" s="512"/>
      <c r="AC288" s="512"/>
      <c r="AD288" s="512"/>
      <c r="AE288" s="512"/>
      <c r="AF288" s="512"/>
      <c r="AG288" s="512"/>
      <c r="AH288" s="512"/>
      <c r="AI288" s="512"/>
      <c r="AJ288" s="512"/>
      <c r="AK288" s="512"/>
      <c r="AL288" s="512"/>
      <c r="AM288" s="512"/>
      <c r="AN288" s="512"/>
    </row>
    <row r="289" spans="1:40" ht="15.75" customHeight="1">
      <c r="A289" s="512"/>
      <c r="B289" s="582"/>
      <c r="C289" s="512"/>
      <c r="D289" s="512"/>
      <c r="E289" s="512"/>
      <c r="F289" s="512"/>
      <c r="G289" s="512"/>
      <c r="H289" s="512"/>
      <c r="I289" s="512"/>
      <c r="J289" s="512"/>
      <c r="K289" s="512"/>
      <c r="L289" s="512"/>
      <c r="M289" s="512"/>
      <c r="N289" s="512"/>
      <c r="O289" s="512"/>
      <c r="P289" s="512"/>
      <c r="Q289" s="512"/>
      <c r="R289" s="512"/>
      <c r="S289" s="512"/>
      <c r="T289" s="512"/>
      <c r="U289" s="512"/>
      <c r="V289" s="512"/>
      <c r="W289" s="512"/>
      <c r="X289" s="512"/>
      <c r="Y289" s="512"/>
      <c r="Z289" s="512"/>
      <c r="AA289" s="512"/>
      <c r="AB289" s="512"/>
      <c r="AC289" s="512"/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</row>
    <row r="290" spans="1:40" ht="15.75" customHeight="1">
      <c r="A290" s="512"/>
      <c r="B290" s="582"/>
      <c r="C290" s="512"/>
      <c r="D290" s="512"/>
      <c r="E290" s="512"/>
      <c r="F290" s="512"/>
      <c r="G290" s="512"/>
      <c r="H290" s="512"/>
      <c r="I290" s="512"/>
      <c r="J290" s="512"/>
      <c r="K290" s="512"/>
      <c r="L290" s="512"/>
      <c r="M290" s="512"/>
      <c r="N290" s="512"/>
      <c r="O290" s="512"/>
      <c r="P290" s="512"/>
      <c r="Q290" s="512"/>
      <c r="R290" s="512"/>
      <c r="S290" s="512"/>
      <c r="T290" s="512"/>
      <c r="U290" s="512"/>
      <c r="V290" s="512"/>
      <c r="W290" s="512"/>
      <c r="X290" s="512"/>
      <c r="Y290" s="512"/>
      <c r="Z290" s="512"/>
      <c r="AA290" s="512"/>
      <c r="AB290" s="512"/>
      <c r="AC290" s="512"/>
      <c r="AD290" s="512"/>
      <c r="AE290" s="512"/>
      <c r="AF290" s="512"/>
      <c r="AG290" s="512"/>
      <c r="AH290" s="512"/>
      <c r="AI290" s="512"/>
      <c r="AJ290" s="512"/>
      <c r="AK290" s="512"/>
      <c r="AL290" s="512"/>
      <c r="AM290" s="512"/>
      <c r="AN290" s="512"/>
    </row>
    <row r="291" spans="1:40" ht="15.75" customHeight="1">
      <c r="A291" s="512"/>
      <c r="B291" s="582"/>
      <c r="C291" s="512"/>
      <c r="D291" s="512"/>
      <c r="E291" s="512"/>
      <c r="F291" s="512"/>
      <c r="G291" s="512"/>
      <c r="H291" s="512"/>
      <c r="I291" s="512"/>
      <c r="J291" s="512"/>
      <c r="K291" s="512"/>
      <c r="L291" s="512"/>
      <c r="M291" s="512"/>
      <c r="N291" s="512"/>
      <c r="O291" s="512"/>
      <c r="P291" s="512"/>
      <c r="Q291" s="512"/>
      <c r="R291" s="512"/>
      <c r="S291" s="512"/>
      <c r="T291" s="512"/>
      <c r="U291" s="512"/>
      <c r="V291" s="512"/>
      <c r="W291" s="512"/>
      <c r="X291" s="512"/>
      <c r="Y291" s="512"/>
      <c r="Z291" s="512"/>
      <c r="AA291" s="512"/>
      <c r="AB291" s="512"/>
      <c r="AC291" s="512"/>
      <c r="AD291" s="512"/>
      <c r="AE291" s="512"/>
      <c r="AF291" s="512"/>
      <c r="AG291" s="512"/>
      <c r="AH291" s="512"/>
      <c r="AI291" s="512"/>
      <c r="AJ291" s="512"/>
      <c r="AK291" s="512"/>
      <c r="AL291" s="512"/>
      <c r="AM291" s="512"/>
      <c r="AN291" s="512"/>
    </row>
    <row r="292" spans="1:40" ht="15.75" customHeight="1">
      <c r="A292" s="512"/>
      <c r="B292" s="582"/>
      <c r="C292" s="512"/>
      <c r="D292" s="512"/>
      <c r="E292" s="512"/>
      <c r="F292" s="512"/>
      <c r="G292" s="512"/>
      <c r="H292" s="512"/>
      <c r="I292" s="512"/>
      <c r="J292" s="512"/>
      <c r="K292" s="512"/>
      <c r="L292" s="512"/>
      <c r="M292" s="512"/>
      <c r="N292" s="512"/>
      <c r="O292" s="512"/>
      <c r="P292" s="512"/>
      <c r="Q292" s="512"/>
      <c r="R292" s="512"/>
      <c r="S292" s="512"/>
      <c r="T292" s="512"/>
      <c r="U292" s="512"/>
      <c r="V292" s="512"/>
      <c r="W292" s="512"/>
      <c r="X292" s="512"/>
      <c r="Y292" s="512"/>
      <c r="Z292" s="512"/>
      <c r="AA292" s="512"/>
      <c r="AB292" s="512"/>
      <c r="AC292" s="512"/>
      <c r="AD292" s="512"/>
      <c r="AE292" s="512"/>
      <c r="AF292" s="512"/>
      <c r="AG292" s="512"/>
      <c r="AH292" s="512"/>
      <c r="AI292" s="512"/>
      <c r="AJ292" s="512"/>
      <c r="AK292" s="512"/>
      <c r="AL292" s="512"/>
      <c r="AM292" s="512"/>
      <c r="AN292" s="512"/>
    </row>
    <row r="293" spans="1:40" ht="15.75" customHeight="1">
      <c r="A293" s="512"/>
      <c r="B293" s="582"/>
      <c r="C293" s="512"/>
      <c r="D293" s="512"/>
      <c r="E293" s="512"/>
      <c r="F293" s="512"/>
      <c r="G293" s="512"/>
      <c r="H293" s="512"/>
      <c r="I293" s="512"/>
      <c r="J293" s="512"/>
      <c r="K293" s="512"/>
      <c r="L293" s="512"/>
      <c r="M293" s="512"/>
      <c r="N293" s="512"/>
      <c r="O293" s="512"/>
      <c r="P293" s="512"/>
      <c r="Q293" s="512"/>
      <c r="R293" s="512"/>
      <c r="S293" s="512"/>
      <c r="T293" s="512"/>
      <c r="U293" s="512"/>
      <c r="V293" s="512"/>
      <c r="W293" s="512"/>
      <c r="X293" s="512"/>
      <c r="Y293" s="512"/>
      <c r="Z293" s="512"/>
      <c r="AA293" s="512"/>
      <c r="AB293" s="512"/>
      <c r="AC293" s="512"/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</row>
    <row r="294" spans="1:40" ht="15.75" customHeight="1">
      <c r="A294" s="512"/>
      <c r="B294" s="582"/>
      <c r="C294" s="512"/>
      <c r="D294" s="512"/>
      <c r="E294" s="512"/>
      <c r="F294" s="512"/>
      <c r="G294" s="512"/>
      <c r="H294" s="512"/>
      <c r="I294" s="512"/>
      <c r="J294" s="512"/>
      <c r="K294" s="512"/>
      <c r="L294" s="512"/>
      <c r="M294" s="512"/>
      <c r="N294" s="512"/>
      <c r="O294" s="512"/>
      <c r="P294" s="512"/>
      <c r="Q294" s="512"/>
      <c r="R294" s="512"/>
      <c r="S294" s="512"/>
      <c r="T294" s="512"/>
      <c r="U294" s="512"/>
      <c r="V294" s="512"/>
      <c r="W294" s="512"/>
      <c r="X294" s="512"/>
      <c r="Y294" s="512"/>
      <c r="Z294" s="512"/>
      <c r="AA294" s="512"/>
      <c r="AB294" s="512"/>
      <c r="AC294" s="512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</row>
    <row r="295" spans="1:40" ht="15.75" customHeight="1">
      <c r="A295" s="512"/>
      <c r="B295" s="582"/>
      <c r="C295" s="512"/>
      <c r="D295" s="512"/>
      <c r="E295" s="512"/>
      <c r="F295" s="512"/>
      <c r="G295" s="512"/>
      <c r="H295" s="512"/>
      <c r="I295" s="512"/>
      <c r="J295" s="512"/>
      <c r="K295" s="512"/>
      <c r="L295" s="512"/>
      <c r="M295" s="512"/>
      <c r="N295" s="512"/>
      <c r="O295" s="512"/>
      <c r="P295" s="512"/>
      <c r="Q295" s="512"/>
      <c r="R295" s="512"/>
      <c r="S295" s="512"/>
      <c r="T295" s="512"/>
      <c r="U295" s="512"/>
      <c r="V295" s="512"/>
      <c r="W295" s="512"/>
      <c r="X295" s="512"/>
      <c r="Y295" s="512"/>
      <c r="Z295" s="512"/>
      <c r="AA295" s="512"/>
      <c r="AB295" s="512"/>
      <c r="AC295" s="512"/>
      <c r="AD295" s="512"/>
      <c r="AE295" s="512"/>
      <c r="AF295" s="512"/>
      <c r="AG295" s="512"/>
      <c r="AH295" s="512"/>
      <c r="AI295" s="512"/>
      <c r="AJ295" s="512"/>
      <c r="AK295" s="512"/>
      <c r="AL295" s="512"/>
      <c r="AM295" s="512"/>
      <c r="AN295" s="512"/>
    </row>
    <row r="296" spans="1:40" ht="15.75" customHeight="1">
      <c r="A296" s="512"/>
      <c r="B296" s="582"/>
      <c r="C296" s="512"/>
      <c r="D296" s="512"/>
      <c r="E296" s="512"/>
      <c r="F296" s="512"/>
      <c r="G296" s="512"/>
      <c r="H296" s="512"/>
      <c r="I296" s="512"/>
      <c r="J296" s="512"/>
      <c r="K296" s="512"/>
      <c r="L296" s="512"/>
      <c r="M296" s="512"/>
      <c r="N296" s="512"/>
      <c r="O296" s="512"/>
      <c r="P296" s="512"/>
      <c r="Q296" s="512"/>
      <c r="R296" s="512"/>
      <c r="S296" s="512"/>
      <c r="T296" s="512"/>
      <c r="U296" s="512"/>
      <c r="V296" s="512"/>
      <c r="W296" s="512"/>
      <c r="X296" s="512"/>
      <c r="Y296" s="512"/>
      <c r="Z296" s="512"/>
      <c r="AA296" s="512"/>
      <c r="AB296" s="512"/>
      <c r="AC296" s="512"/>
      <c r="AD296" s="512"/>
      <c r="AE296" s="512"/>
      <c r="AF296" s="512"/>
      <c r="AG296" s="512"/>
      <c r="AH296" s="512"/>
      <c r="AI296" s="512"/>
      <c r="AJ296" s="512"/>
      <c r="AK296" s="512"/>
      <c r="AL296" s="512"/>
      <c r="AM296" s="512"/>
      <c r="AN296" s="512"/>
    </row>
    <row r="297" spans="1:40" ht="15.75" customHeight="1">
      <c r="A297" s="512"/>
      <c r="B297" s="582"/>
      <c r="C297" s="512"/>
      <c r="D297" s="512"/>
      <c r="E297" s="512"/>
      <c r="F297" s="512"/>
      <c r="G297" s="512"/>
      <c r="H297" s="512"/>
      <c r="I297" s="512"/>
      <c r="J297" s="512"/>
      <c r="K297" s="512"/>
      <c r="L297" s="512"/>
      <c r="M297" s="512"/>
      <c r="N297" s="512"/>
      <c r="O297" s="512"/>
      <c r="P297" s="512"/>
      <c r="Q297" s="512"/>
      <c r="R297" s="512"/>
      <c r="S297" s="512"/>
      <c r="T297" s="512"/>
      <c r="U297" s="512"/>
      <c r="V297" s="512"/>
      <c r="W297" s="512"/>
      <c r="X297" s="512"/>
      <c r="Y297" s="512"/>
      <c r="Z297" s="512"/>
      <c r="AA297" s="512"/>
      <c r="AB297" s="512"/>
      <c r="AC297" s="512"/>
      <c r="AD297" s="512"/>
      <c r="AE297" s="512"/>
      <c r="AF297" s="512"/>
      <c r="AG297" s="512"/>
      <c r="AH297" s="512"/>
      <c r="AI297" s="512"/>
      <c r="AJ297" s="512"/>
      <c r="AK297" s="512"/>
      <c r="AL297" s="512"/>
      <c r="AM297" s="512"/>
      <c r="AN297" s="512"/>
    </row>
    <row r="298" spans="1:40" ht="15.75" customHeight="1">
      <c r="A298" s="512"/>
      <c r="B298" s="582"/>
      <c r="C298" s="512"/>
      <c r="D298" s="512"/>
      <c r="E298" s="512"/>
      <c r="F298" s="512"/>
      <c r="G298" s="512"/>
      <c r="H298" s="512"/>
      <c r="I298" s="512"/>
      <c r="J298" s="512"/>
      <c r="K298" s="512"/>
      <c r="L298" s="512"/>
      <c r="M298" s="512"/>
      <c r="N298" s="512"/>
      <c r="O298" s="512"/>
      <c r="P298" s="512"/>
      <c r="Q298" s="512"/>
      <c r="R298" s="512"/>
      <c r="S298" s="512"/>
      <c r="T298" s="512"/>
      <c r="U298" s="512"/>
      <c r="V298" s="512"/>
      <c r="W298" s="512"/>
      <c r="X298" s="512"/>
      <c r="Y298" s="512"/>
      <c r="Z298" s="512"/>
      <c r="AA298" s="512"/>
      <c r="AB298" s="512"/>
      <c r="AC298" s="512"/>
      <c r="AD298" s="512"/>
      <c r="AE298" s="512"/>
      <c r="AF298" s="512"/>
      <c r="AG298" s="512"/>
      <c r="AH298" s="512"/>
      <c r="AI298" s="512"/>
      <c r="AJ298" s="512"/>
      <c r="AK298" s="512"/>
      <c r="AL298" s="512"/>
      <c r="AM298" s="512"/>
      <c r="AN298" s="512"/>
    </row>
    <row r="299" spans="1:40" ht="15.75" customHeight="1">
      <c r="A299" s="512"/>
      <c r="B299" s="582"/>
      <c r="C299" s="512"/>
      <c r="D299" s="512"/>
      <c r="E299" s="512"/>
      <c r="F299" s="512"/>
      <c r="G299" s="512"/>
      <c r="H299" s="512"/>
      <c r="I299" s="512"/>
      <c r="J299" s="512"/>
      <c r="K299" s="512"/>
      <c r="L299" s="512"/>
      <c r="M299" s="512"/>
      <c r="N299" s="512"/>
      <c r="O299" s="512"/>
      <c r="P299" s="512"/>
      <c r="Q299" s="512"/>
      <c r="R299" s="512"/>
      <c r="S299" s="512"/>
      <c r="T299" s="512"/>
      <c r="U299" s="512"/>
      <c r="V299" s="512"/>
      <c r="W299" s="512"/>
      <c r="X299" s="512"/>
      <c r="Y299" s="512"/>
      <c r="Z299" s="512"/>
      <c r="AA299" s="512"/>
      <c r="AB299" s="512"/>
      <c r="AC299" s="512"/>
      <c r="AD299" s="512"/>
      <c r="AE299" s="512"/>
      <c r="AF299" s="512"/>
      <c r="AG299" s="512"/>
      <c r="AH299" s="512"/>
      <c r="AI299" s="512"/>
      <c r="AJ299" s="512"/>
      <c r="AK299" s="512"/>
      <c r="AL299" s="512"/>
      <c r="AM299" s="512"/>
      <c r="AN299" s="512"/>
    </row>
    <row r="300" spans="1:40" ht="15.75" customHeight="1">
      <c r="A300" s="512"/>
      <c r="B300" s="582"/>
      <c r="C300" s="512"/>
      <c r="D300" s="512"/>
      <c r="E300" s="512"/>
      <c r="F300" s="512"/>
      <c r="G300" s="512"/>
      <c r="H300" s="512"/>
      <c r="I300" s="512"/>
      <c r="J300" s="512"/>
      <c r="K300" s="512"/>
      <c r="L300" s="512"/>
      <c r="M300" s="512"/>
      <c r="N300" s="512"/>
      <c r="O300" s="512"/>
      <c r="P300" s="512"/>
      <c r="Q300" s="512"/>
      <c r="R300" s="512"/>
      <c r="S300" s="512"/>
      <c r="T300" s="512"/>
      <c r="U300" s="512"/>
      <c r="V300" s="512"/>
      <c r="W300" s="512"/>
      <c r="X300" s="512"/>
      <c r="Y300" s="512"/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</row>
    <row r="301" spans="1:40" ht="15.75" customHeight="1">
      <c r="A301" s="512"/>
      <c r="B301" s="582"/>
      <c r="C301" s="512"/>
      <c r="D301" s="512"/>
      <c r="E301" s="512"/>
      <c r="F301" s="512"/>
      <c r="G301" s="512"/>
      <c r="H301" s="512"/>
      <c r="I301" s="512"/>
      <c r="J301" s="512"/>
      <c r="K301" s="512"/>
      <c r="L301" s="512"/>
      <c r="M301" s="512"/>
      <c r="N301" s="512"/>
      <c r="O301" s="512"/>
      <c r="P301" s="512"/>
      <c r="Q301" s="512"/>
      <c r="R301" s="512"/>
      <c r="S301" s="512"/>
      <c r="T301" s="512"/>
      <c r="U301" s="512"/>
      <c r="V301" s="512"/>
      <c r="W301" s="512"/>
      <c r="X301" s="512"/>
      <c r="Y301" s="512"/>
      <c r="Z301" s="512"/>
      <c r="AA301" s="512"/>
      <c r="AB301" s="512"/>
      <c r="AC301" s="512"/>
      <c r="AD301" s="512"/>
      <c r="AE301" s="512"/>
      <c r="AF301" s="512"/>
      <c r="AG301" s="512"/>
      <c r="AH301" s="512"/>
      <c r="AI301" s="512"/>
      <c r="AJ301" s="512"/>
      <c r="AK301" s="512"/>
      <c r="AL301" s="512"/>
      <c r="AM301" s="512"/>
      <c r="AN301" s="512"/>
    </row>
    <row r="302" spans="1:40" ht="15.75" customHeight="1">
      <c r="A302" s="512"/>
      <c r="B302" s="582"/>
      <c r="C302" s="512"/>
      <c r="D302" s="512"/>
      <c r="E302" s="512"/>
      <c r="F302" s="512"/>
      <c r="G302" s="512"/>
      <c r="H302" s="512"/>
      <c r="I302" s="512"/>
      <c r="J302" s="512"/>
      <c r="K302" s="512"/>
      <c r="L302" s="512"/>
      <c r="M302" s="512"/>
      <c r="N302" s="512"/>
      <c r="O302" s="512"/>
      <c r="P302" s="512"/>
      <c r="Q302" s="512"/>
      <c r="R302" s="512"/>
      <c r="S302" s="512"/>
      <c r="T302" s="512"/>
      <c r="U302" s="512"/>
      <c r="V302" s="512"/>
      <c r="W302" s="512"/>
      <c r="X302" s="512"/>
      <c r="Y302" s="512"/>
      <c r="Z302" s="512"/>
      <c r="AA302" s="512"/>
      <c r="AB302" s="512"/>
      <c r="AC302" s="512"/>
      <c r="AD302" s="512"/>
      <c r="AE302" s="512"/>
      <c r="AF302" s="512"/>
      <c r="AG302" s="512"/>
      <c r="AH302" s="512"/>
      <c r="AI302" s="512"/>
      <c r="AJ302" s="512"/>
      <c r="AK302" s="512"/>
      <c r="AL302" s="512"/>
      <c r="AM302" s="512"/>
      <c r="AN302" s="512"/>
    </row>
    <row r="303" spans="1:40" ht="15.75" customHeight="1">
      <c r="A303" s="512"/>
      <c r="B303" s="582"/>
      <c r="C303" s="512"/>
      <c r="D303" s="512"/>
      <c r="E303" s="512"/>
      <c r="F303" s="512"/>
      <c r="G303" s="512"/>
      <c r="H303" s="512"/>
      <c r="I303" s="512"/>
      <c r="J303" s="512"/>
      <c r="K303" s="512"/>
      <c r="L303" s="512"/>
      <c r="M303" s="512"/>
      <c r="N303" s="512"/>
      <c r="O303" s="512"/>
      <c r="P303" s="512"/>
      <c r="Q303" s="512"/>
      <c r="R303" s="512"/>
      <c r="S303" s="512"/>
      <c r="T303" s="512"/>
      <c r="U303" s="512"/>
      <c r="V303" s="512"/>
      <c r="W303" s="512"/>
      <c r="X303" s="512"/>
      <c r="Y303" s="512"/>
      <c r="Z303" s="512"/>
      <c r="AA303" s="512"/>
      <c r="AB303" s="512"/>
      <c r="AC303" s="512"/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</row>
    <row r="304" spans="1:40" ht="15.75" customHeight="1">
      <c r="A304" s="512"/>
      <c r="B304" s="58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/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</row>
    <row r="305" spans="1:40" ht="15.75" customHeight="1">
      <c r="A305" s="512"/>
      <c r="B305" s="582"/>
      <c r="C305" s="512"/>
      <c r="D305" s="512"/>
      <c r="E305" s="512"/>
      <c r="F305" s="512"/>
      <c r="G305" s="512"/>
      <c r="H305" s="512"/>
      <c r="I305" s="512"/>
      <c r="J305" s="512"/>
      <c r="K305" s="512"/>
      <c r="L305" s="512"/>
      <c r="M305" s="512"/>
      <c r="N305" s="512"/>
      <c r="O305" s="512"/>
      <c r="P305" s="512"/>
      <c r="Q305" s="512"/>
      <c r="R305" s="512"/>
      <c r="S305" s="512"/>
      <c r="T305" s="512"/>
      <c r="U305" s="512"/>
      <c r="V305" s="512"/>
      <c r="W305" s="512"/>
      <c r="X305" s="512"/>
      <c r="Y305" s="512"/>
      <c r="Z305" s="512"/>
      <c r="AA305" s="512"/>
      <c r="AB305" s="512"/>
      <c r="AC305" s="512"/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</row>
    <row r="306" spans="1:40" ht="15.75" customHeight="1">
      <c r="A306" s="512"/>
      <c r="B306" s="582"/>
      <c r="C306" s="512"/>
      <c r="D306" s="512"/>
      <c r="E306" s="512"/>
      <c r="F306" s="512"/>
      <c r="G306" s="512"/>
      <c r="H306" s="512"/>
      <c r="I306" s="512"/>
      <c r="J306" s="512"/>
      <c r="K306" s="512"/>
      <c r="L306" s="512"/>
      <c r="M306" s="512"/>
      <c r="N306" s="512"/>
      <c r="O306" s="512"/>
      <c r="P306" s="512"/>
      <c r="Q306" s="512"/>
      <c r="R306" s="512"/>
      <c r="S306" s="512"/>
      <c r="T306" s="512"/>
      <c r="U306" s="512"/>
      <c r="V306" s="512"/>
      <c r="W306" s="512"/>
      <c r="X306" s="512"/>
      <c r="Y306" s="512"/>
      <c r="Z306" s="512"/>
      <c r="AA306" s="512"/>
      <c r="AB306" s="512"/>
      <c r="AC306" s="512"/>
      <c r="AD306" s="512"/>
      <c r="AE306" s="512"/>
      <c r="AF306" s="512"/>
      <c r="AG306" s="512"/>
      <c r="AH306" s="512"/>
      <c r="AI306" s="512"/>
      <c r="AJ306" s="512"/>
      <c r="AK306" s="512"/>
      <c r="AL306" s="512"/>
      <c r="AM306" s="512"/>
      <c r="AN306" s="512"/>
    </row>
    <row r="307" spans="1:40" ht="15.75" customHeight="1">
      <c r="A307" s="512"/>
      <c r="B307" s="582"/>
      <c r="C307" s="512"/>
      <c r="D307" s="512"/>
      <c r="E307" s="512"/>
      <c r="F307" s="512"/>
      <c r="G307" s="512"/>
      <c r="H307" s="512"/>
      <c r="I307" s="512"/>
      <c r="J307" s="512"/>
      <c r="K307" s="512"/>
      <c r="L307" s="512"/>
      <c r="M307" s="512"/>
      <c r="N307" s="512"/>
      <c r="O307" s="512"/>
      <c r="P307" s="512"/>
      <c r="Q307" s="512"/>
      <c r="R307" s="512"/>
      <c r="S307" s="512"/>
      <c r="T307" s="512"/>
      <c r="U307" s="512"/>
      <c r="V307" s="512"/>
      <c r="W307" s="512"/>
      <c r="X307" s="512"/>
      <c r="Y307" s="512"/>
      <c r="Z307" s="512"/>
      <c r="AA307" s="512"/>
      <c r="AB307" s="512"/>
      <c r="AC307" s="512"/>
      <c r="AD307" s="512"/>
      <c r="AE307" s="512"/>
      <c r="AF307" s="512"/>
      <c r="AG307" s="512"/>
      <c r="AH307" s="512"/>
      <c r="AI307" s="512"/>
      <c r="AJ307" s="512"/>
      <c r="AK307" s="512"/>
      <c r="AL307" s="512"/>
      <c r="AM307" s="512"/>
      <c r="AN307" s="512"/>
    </row>
    <row r="308" spans="1:40" ht="15.75" customHeight="1">
      <c r="A308" s="512"/>
      <c r="B308" s="582"/>
      <c r="C308" s="512"/>
      <c r="D308" s="512"/>
      <c r="E308" s="512"/>
      <c r="F308" s="512"/>
      <c r="G308" s="512"/>
      <c r="H308" s="512"/>
      <c r="I308" s="512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/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</row>
    <row r="309" spans="1:40" ht="15.75" customHeight="1">
      <c r="A309" s="512"/>
      <c r="B309" s="582"/>
      <c r="C309" s="512"/>
      <c r="D309" s="512"/>
      <c r="E309" s="512"/>
      <c r="F309" s="512"/>
      <c r="G309" s="512"/>
      <c r="H309" s="512"/>
      <c r="I309" s="512"/>
      <c r="J309" s="512"/>
      <c r="K309" s="512"/>
      <c r="L309" s="512"/>
      <c r="M309" s="512"/>
      <c r="N309" s="512"/>
      <c r="O309" s="512"/>
      <c r="P309" s="512"/>
      <c r="Q309" s="512"/>
      <c r="R309" s="512"/>
      <c r="S309" s="512"/>
      <c r="T309" s="512"/>
      <c r="U309" s="512"/>
      <c r="V309" s="512"/>
      <c r="W309" s="512"/>
      <c r="X309" s="512"/>
      <c r="Y309" s="512"/>
      <c r="Z309" s="512"/>
      <c r="AA309" s="512"/>
      <c r="AB309" s="512"/>
      <c r="AC309" s="512"/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</row>
    <row r="310" spans="1:40" ht="15.75" customHeight="1">
      <c r="A310" s="512"/>
      <c r="B310" s="582"/>
      <c r="C310" s="512"/>
      <c r="D310" s="512"/>
      <c r="E310" s="512"/>
      <c r="F310" s="512"/>
      <c r="G310" s="512"/>
      <c r="H310" s="512"/>
      <c r="I310" s="512"/>
      <c r="J310" s="512"/>
      <c r="K310" s="512"/>
      <c r="L310" s="512"/>
      <c r="M310" s="512"/>
      <c r="N310" s="512"/>
      <c r="O310" s="512"/>
      <c r="P310" s="512"/>
      <c r="Q310" s="512"/>
      <c r="R310" s="512"/>
      <c r="S310" s="512"/>
      <c r="T310" s="512"/>
      <c r="U310" s="512"/>
      <c r="V310" s="512"/>
      <c r="W310" s="512"/>
      <c r="X310" s="512"/>
      <c r="Y310" s="512"/>
      <c r="Z310" s="512"/>
      <c r="AA310" s="512"/>
      <c r="AB310" s="512"/>
      <c r="AC310" s="512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</row>
    <row r="311" spans="1:40" ht="15.75" customHeight="1">
      <c r="A311" s="512"/>
      <c r="B311" s="582"/>
      <c r="C311" s="512"/>
      <c r="D311" s="512"/>
      <c r="E311" s="512"/>
      <c r="F311" s="512"/>
      <c r="G311" s="512"/>
      <c r="H311" s="512"/>
      <c r="I311" s="512"/>
      <c r="J311" s="512"/>
      <c r="K311" s="512"/>
      <c r="L311" s="512"/>
      <c r="M311" s="512"/>
      <c r="N311" s="512"/>
      <c r="O311" s="512"/>
      <c r="P311" s="512"/>
      <c r="Q311" s="512"/>
      <c r="R311" s="512"/>
      <c r="S311" s="512"/>
      <c r="T311" s="512"/>
      <c r="U311" s="512"/>
      <c r="V311" s="512"/>
      <c r="W311" s="512"/>
      <c r="X311" s="512"/>
      <c r="Y311" s="512"/>
      <c r="Z311" s="512"/>
      <c r="AA311" s="512"/>
      <c r="AB311" s="512"/>
      <c r="AC311" s="512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</row>
    <row r="312" spans="1:40" ht="15.75" customHeight="1">
      <c r="A312" s="512"/>
      <c r="B312" s="582"/>
      <c r="C312" s="512"/>
      <c r="D312" s="512"/>
      <c r="E312" s="512"/>
      <c r="F312" s="512"/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/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</row>
    <row r="313" spans="1:40" ht="15.75" customHeight="1">
      <c r="A313" s="512"/>
      <c r="B313" s="582"/>
      <c r="C313" s="512"/>
      <c r="D313" s="512"/>
      <c r="E313" s="512"/>
      <c r="F313" s="512"/>
      <c r="G313" s="512"/>
      <c r="H313" s="512"/>
      <c r="I313" s="512"/>
      <c r="J313" s="512"/>
      <c r="K313" s="512"/>
      <c r="L313" s="512"/>
      <c r="M313" s="512"/>
      <c r="N313" s="512"/>
      <c r="O313" s="512"/>
      <c r="P313" s="512"/>
      <c r="Q313" s="512"/>
      <c r="R313" s="512"/>
      <c r="S313" s="512"/>
      <c r="T313" s="512"/>
      <c r="U313" s="512"/>
      <c r="V313" s="512"/>
      <c r="W313" s="512"/>
      <c r="X313" s="512"/>
      <c r="Y313" s="512"/>
      <c r="Z313" s="512"/>
      <c r="AA313" s="512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</row>
    <row r="314" spans="1:40" ht="15.75" customHeight="1">
      <c r="A314" s="512"/>
      <c r="B314" s="58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12"/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</row>
    <row r="315" spans="1:40" ht="15.75" customHeight="1">
      <c r="A315" s="512"/>
      <c r="B315" s="582"/>
      <c r="C315" s="512"/>
      <c r="D315" s="512"/>
      <c r="E315" s="512"/>
      <c r="F315" s="512"/>
      <c r="G315" s="512"/>
      <c r="H315" s="512"/>
      <c r="I315" s="512"/>
      <c r="J315" s="512"/>
      <c r="K315" s="512"/>
      <c r="L315" s="512"/>
      <c r="M315" s="512"/>
      <c r="N315" s="512"/>
      <c r="O315" s="512"/>
      <c r="P315" s="512"/>
      <c r="Q315" s="512"/>
      <c r="R315" s="512"/>
      <c r="S315" s="512"/>
      <c r="T315" s="512"/>
      <c r="U315" s="512"/>
      <c r="V315" s="512"/>
      <c r="W315" s="512"/>
      <c r="X315" s="512"/>
      <c r="Y315" s="512"/>
      <c r="Z315" s="512"/>
      <c r="AA315" s="512"/>
      <c r="AB315" s="512"/>
      <c r="AC315" s="512"/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</row>
    <row r="316" spans="1:40" ht="15.75" customHeight="1">
      <c r="A316" s="512"/>
      <c r="B316" s="582"/>
      <c r="C316" s="512"/>
      <c r="D316" s="512"/>
      <c r="E316" s="512"/>
      <c r="F316" s="512"/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/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</row>
    <row r="317" spans="1:40" ht="15.75" customHeight="1">
      <c r="A317" s="512"/>
      <c r="B317" s="582"/>
      <c r="C317" s="512"/>
      <c r="D317" s="512"/>
      <c r="E317" s="512"/>
      <c r="F317" s="512"/>
      <c r="G317" s="512"/>
      <c r="H317" s="512"/>
      <c r="I317" s="512"/>
      <c r="J317" s="512"/>
      <c r="K317" s="512"/>
      <c r="L317" s="512"/>
      <c r="M317" s="512"/>
      <c r="N317" s="512"/>
      <c r="O317" s="512"/>
      <c r="P317" s="512"/>
      <c r="Q317" s="512"/>
      <c r="R317" s="512"/>
      <c r="S317" s="512"/>
      <c r="T317" s="512"/>
      <c r="U317" s="512"/>
      <c r="V317" s="512"/>
      <c r="W317" s="512"/>
      <c r="X317" s="512"/>
      <c r="Y317" s="512"/>
      <c r="Z317" s="512"/>
      <c r="AA317" s="512"/>
      <c r="AB317" s="512"/>
      <c r="AC317" s="512"/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</row>
    <row r="318" spans="1:40" ht="15.75" customHeight="1">
      <c r="A318" s="512"/>
      <c r="B318" s="582"/>
      <c r="C318" s="512"/>
      <c r="D318" s="512"/>
      <c r="E318" s="512"/>
      <c r="F318" s="512"/>
      <c r="G318" s="512"/>
      <c r="H318" s="512"/>
      <c r="I318" s="512"/>
      <c r="J318" s="512"/>
      <c r="K318" s="512"/>
      <c r="L318" s="512"/>
      <c r="M318" s="512"/>
      <c r="N318" s="512"/>
      <c r="O318" s="512"/>
      <c r="P318" s="512"/>
      <c r="Q318" s="512"/>
      <c r="R318" s="512"/>
      <c r="S318" s="512"/>
      <c r="T318" s="512"/>
      <c r="U318" s="512"/>
      <c r="V318" s="512"/>
      <c r="W318" s="512"/>
      <c r="X318" s="512"/>
      <c r="Y318" s="512"/>
      <c r="Z318" s="512"/>
      <c r="AA318" s="512"/>
      <c r="AB318" s="512"/>
      <c r="AC318" s="512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</row>
    <row r="319" spans="1:40" ht="15.75" customHeight="1">
      <c r="A319" s="512"/>
      <c r="B319" s="582"/>
      <c r="C319" s="512"/>
      <c r="D319" s="512"/>
      <c r="E319" s="512"/>
      <c r="F319" s="512"/>
      <c r="G319" s="512"/>
      <c r="H319" s="512"/>
      <c r="I319" s="512"/>
      <c r="J319" s="512"/>
      <c r="K319" s="512"/>
      <c r="L319" s="512"/>
      <c r="M319" s="512"/>
      <c r="N319" s="512"/>
      <c r="O319" s="512"/>
      <c r="P319" s="512"/>
      <c r="Q319" s="512"/>
      <c r="R319" s="512"/>
      <c r="S319" s="512"/>
      <c r="T319" s="512"/>
      <c r="U319" s="512"/>
      <c r="V319" s="512"/>
      <c r="W319" s="512"/>
      <c r="X319" s="512"/>
      <c r="Y319" s="512"/>
      <c r="Z319" s="512"/>
      <c r="AA319" s="512"/>
      <c r="AB319" s="512"/>
      <c r="AC319" s="512"/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</row>
    <row r="320" spans="1:40" ht="15.75" customHeight="1">
      <c r="A320" s="512"/>
      <c r="B320" s="582"/>
      <c r="C320" s="512"/>
      <c r="D320" s="512"/>
      <c r="E320" s="512"/>
      <c r="F320" s="512"/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/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</row>
    <row r="321" spans="1:40" ht="15.75" customHeight="1">
      <c r="A321" s="512"/>
      <c r="B321" s="582"/>
      <c r="C321" s="512"/>
      <c r="D321" s="512"/>
      <c r="E321" s="512"/>
      <c r="F321" s="512"/>
      <c r="G321" s="512"/>
      <c r="H321" s="512"/>
      <c r="I321" s="512"/>
      <c r="J321" s="512"/>
      <c r="K321" s="512"/>
      <c r="L321" s="512"/>
      <c r="M321" s="512"/>
      <c r="N321" s="512"/>
      <c r="O321" s="512"/>
      <c r="P321" s="512"/>
      <c r="Q321" s="512"/>
      <c r="R321" s="512"/>
      <c r="S321" s="512"/>
      <c r="T321" s="512"/>
      <c r="U321" s="512"/>
      <c r="V321" s="512"/>
      <c r="W321" s="512"/>
      <c r="X321" s="512"/>
      <c r="Y321" s="512"/>
      <c r="Z321" s="512"/>
      <c r="AA321" s="512"/>
      <c r="AB321" s="512"/>
      <c r="AC321" s="512"/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</row>
    <row r="322" spans="1:40" ht="15.75" customHeight="1">
      <c r="A322" s="512"/>
      <c r="B322" s="582"/>
      <c r="C322" s="512"/>
      <c r="D322" s="512"/>
      <c r="E322" s="512"/>
      <c r="F322" s="512"/>
      <c r="G322" s="512"/>
      <c r="H322" s="512"/>
      <c r="I322" s="512"/>
      <c r="J322" s="512"/>
      <c r="K322" s="512"/>
      <c r="L322" s="512"/>
      <c r="M322" s="512"/>
      <c r="N322" s="512"/>
      <c r="O322" s="512"/>
      <c r="P322" s="512"/>
      <c r="Q322" s="512"/>
      <c r="R322" s="512"/>
      <c r="S322" s="512"/>
      <c r="T322" s="512"/>
      <c r="U322" s="512"/>
      <c r="V322" s="512"/>
      <c r="W322" s="512"/>
      <c r="X322" s="512"/>
      <c r="Y322" s="512"/>
      <c r="Z322" s="512"/>
      <c r="AA322" s="512"/>
      <c r="AB322" s="512"/>
      <c r="AC322" s="512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</row>
    <row r="323" spans="1:40" ht="15.75" customHeight="1">
      <c r="A323" s="512"/>
      <c r="B323" s="582"/>
      <c r="C323" s="512"/>
      <c r="D323" s="512"/>
      <c r="E323" s="512"/>
      <c r="F323" s="512"/>
      <c r="G323" s="512"/>
      <c r="H323" s="512"/>
      <c r="I323" s="512"/>
      <c r="J323" s="512"/>
      <c r="K323" s="512"/>
      <c r="L323" s="512"/>
      <c r="M323" s="512"/>
      <c r="N323" s="512"/>
      <c r="O323" s="512"/>
      <c r="P323" s="512"/>
      <c r="Q323" s="512"/>
      <c r="R323" s="512"/>
      <c r="S323" s="512"/>
      <c r="T323" s="512"/>
      <c r="U323" s="512"/>
      <c r="V323" s="512"/>
      <c r="W323" s="512"/>
      <c r="X323" s="512"/>
      <c r="Y323" s="512"/>
      <c r="Z323" s="512"/>
      <c r="AA323" s="512"/>
      <c r="AB323" s="512"/>
      <c r="AC323" s="512"/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</row>
    <row r="324" spans="1:40" ht="15.75" customHeight="1">
      <c r="A324" s="512"/>
      <c r="B324" s="582"/>
      <c r="C324" s="512"/>
      <c r="D324" s="512"/>
      <c r="E324" s="512"/>
      <c r="F324" s="512"/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/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</row>
    <row r="325" spans="1:40" ht="15.75" customHeight="1">
      <c r="A325" s="512"/>
      <c r="B325" s="582"/>
      <c r="C325" s="512"/>
      <c r="D325" s="512"/>
      <c r="E325" s="512"/>
      <c r="F325" s="512"/>
      <c r="G325" s="512"/>
      <c r="H325" s="512"/>
      <c r="I325" s="512"/>
      <c r="J325" s="512"/>
      <c r="K325" s="512"/>
      <c r="L325" s="512"/>
      <c r="M325" s="512"/>
      <c r="N325" s="512"/>
      <c r="O325" s="512"/>
      <c r="P325" s="512"/>
      <c r="Q325" s="512"/>
      <c r="R325" s="512"/>
      <c r="S325" s="512"/>
      <c r="T325" s="512"/>
      <c r="U325" s="512"/>
      <c r="V325" s="512"/>
      <c r="W325" s="512"/>
      <c r="X325" s="512"/>
      <c r="Y325" s="512"/>
      <c r="Z325" s="512"/>
      <c r="AA325" s="512"/>
      <c r="AB325" s="512"/>
      <c r="AC325" s="512"/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</row>
    <row r="326" spans="1:40" ht="15.75" customHeight="1">
      <c r="A326" s="512"/>
      <c r="B326" s="582"/>
      <c r="C326" s="512"/>
      <c r="D326" s="512"/>
      <c r="E326" s="512"/>
      <c r="F326" s="512"/>
      <c r="G326" s="512"/>
      <c r="H326" s="512"/>
      <c r="I326" s="512"/>
      <c r="J326" s="512"/>
      <c r="K326" s="512"/>
      <c r="L326" s="512"/>
      <c r="M326" s="512"/>
      <c r="N326" s="512"/>
      <c r="O326" s="512"/>
      <c r="P326" s="512"/>
      <c r="Q326" s="512"/>
      <c r="R326" s="512"/>
      <c r="S326" s="512"/>
      <c r="T326" s="512"/>
      <c r="U326" s="512"/>
      <c r="V326" s="512"/>
      <c r="W326" s="512"/>
      <c r="X326" s="512"/>
      <c r="Y326" s="512"/>
      <c r="Z326" s="512"/>
      <c r="AA326" s="512"/>
      <c r="AB326" s="512"/>
      <c r="AC326" s="512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</row>
    <row r="327" spans="1:40" ht="15.75" customHeight="1">
      <c r="A327" s="512"/>
      <c r="B327" s="582"/>
      <c r="C327" s="512"/>
      <c r="D327" s="512"/>
      <c r="E327" s="512"/>
      <c r="F327" s="512"/>
      <c r="G327" s="512"/>
      <c r="H327" s="512"/>
      <c r="I327" s="512"/>
      <c r="J327" s="512"/>
      <c r="K327" s="512"/>
      <c r="L327" s="512"/>
      <c r="M327" s="512"/>
      <c r="N327" s="512"/>
      <c r="O327" s="512"/>
      <c r="P327" s="512"/>
      <c r="Q327" s="512"/>
      <c r="R327" s="512"/>
      <c r="S327" s="512"/>
      <c r="T327" s="512"/>
      <c r="U327" s="512"/>
      <c r="V327" s="512"/>
      <c r="W327" s="512"/>
      <c r="X327" s="512"/>
      <c r="Y327" s="512"/>
      <c r="Z327" s="512"/>
      <c r="AA327" s="512"/>
      <c r="AB327" s="512"/>
      <c r="AC327" s="512"/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</row>
    <row r="328" spans="1:40" ht="15.75" customHeight="1">
      <c r="A328" s="512"/>
      <c r="B328" s="582"/>
      <c r="C328" s="512"/>
      <c r="D328" s="512"/>
      <c r="E328" s="512"/>
      <c r="F328" s="512"/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/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</row>
    <row r="329" spans="1:40" ht="15.75" customHeight="1">
      <c r="A329" s="512"/>
      <c r="B329" s="582"/>
      <c r="C329" s="512"/>
      <c r="D329" s="512"/>
      <c r="E329" s="512"/>
      <c r="F329" s="512"/>
      <c r="G329" s="512"/>
      <c r="H329" s="512"/>
      <c r="I329" s="512"/>
      <c r="J329" s="512"/>
      <c r="K329" s="512"/>
      <c r="L329" s="512"/>
      <c r="M329" s="512"/>
      <c r="N329" s="512"/>
      <c r="O329" s="512"/>
      <c r="P329" s="512"/>
      <c r="Q329" s="512"/>
      <c r="R329" s="512"/>
      <c r="S329" s="512"/>
      <c r="T329" s="512"/>
      <c r="U329" s="512"/>
      <c r="V329" s="512"/>
      <c r="W329" s="512"/>
      <c r="X329" s="512"/>
      <c r="Y329" s="512"/>
      <c r="Z329" s="512"/>
      <c r="AA329" s="512"/>
      <c r="AB329" s="512"/>
      <c r="AC329" s="512"/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</row>
    <row r="330" spans="1:40" ht="15.75" customHeight="1">
      <c r="A330" s="512"/>
      <c r="B330" s="582"/>
      <c r="C330" s="512"/>
      <c r="D330" s="512"/>
      <c r="E330" s="512"/>
      <c r="F330" s="512"/>
      <c r="G330" s="512"/>
      <c r="H330" s="512"/>
      <c r="I330" s="512"/>
      <c r="J330" s="512"/>
      <c r="K330" s="512"/>
      <c r="L330" s="512"/>
      <c r="M330" s="512"/>
      <c r="N330" s="512"/>
      <c r="O330" s="512"/>
      <c r="P330" s="512"/>
      <c r="Q330" s="512"/>
      <c r="R330" s="512"/>
      <c r="S330" s="512"/>
      <c r="T330" s="512"/>
      <c r="U330" s="512"/>
      <c r="V330" s="512"/>
      <c r="W330" s="512"/>
      <c r="X330" s="512"/>
      <c r="Y330" s="512"/>
      <c r="Z330" s="512"/>
      <c r="AA330" s="512"/>
      <c r="AB330" s="512"/>
      <c r="AC330" s="512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</row>
    <row r="331" spans="1:40" ht="15.75" customHeight="1">
      <c r="A331" s="512"/>
      <c r="B331" s="582"/>
      <c r="C331" s="512"/>
      <c r="D331" s="512"/>
      <c r="E331" s="512"/>
      <c r="F331" s="512"/>
      <c r="G331" s="512"/>
      <c r="H331" s="512"/>
      <c r="I331" s="512"/>
      <c r="J331" s="512"/>
      <c r="K331" s="512"/>
      <c r="L331" s="512"/>
      <c r="M331" s="512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X331" s="512"/>
      <c r="Y331" s="512"/>
      <c r="Z331" s="512"/>
      <c r="AA331" s="512"/>
      <c r="AB331" s="512"/>
      <c r="AC331" s="512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</row>
    <row r="332" spans="1:40" ht="15.75" customHeight="1">
      <c r="A332" s="512"/>
      <c r="B332" s="582"/>
      <c r="C332" s="512"/>
      <c r="D332" s="512"/>
      <c r="E332" s="512"/>
      <c r="F332" s="512"/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/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</row>
    <row r="333" spans="1:40" ht="15.75" customHeight="1">
      <c r="A333" s="512"/>
      <c r="B333" s="582"/>
      <c r="C333" s="512"/>
      <c r="D333" s="512"/>
      <c r="E333" s="512"/>
      <c r="F333" s="512"/>
      <c r="G333" s="512"/>
      <c r="H333" s="512"/>
      <c r="I333" s="512"/>
      <c r="J333" s="512"/>
      <c r="K333" s="512"/>
      <c r="L333" s="512"/>
      <c r="M333" s="512"/>
      <c r="N333" s="512"/>
      <c r="O333" s="512"/>
      <c r="P333" s="512"/>
      <c r="Q333" s="512"/>
      <c r="R333" s="512"/>
      <c r="S333" s="512"/>
      <c r="T333" s="512"/>
      <c r="U333" s="512"/>
      <c r="V333" s="512"/>
      <c r="W333" s="512"/>
      <c r="X333" s="512"/>
      <c r="Y333" s="512"/>
      <c r="Z333" s="512"/>
      <c r="AA333" s="512"/>
      <c r="AB333" s="512"/>
      <c r="AC333" s="512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</row>
    <row r="334" spans="1:40" ht="15.75" customHeight="1">
      <c r="A334" s="512"/>
      <c r="B334" s="582"/>
      <c r="C334" s="512"/>
      <c r="D334" s="512"/>
      <c r="E334" s="512"/>
      <c r="F334" s="512"/>
      <c r="G334" s="512"/>
      <c r="H334" s="512"/>
      <c r="I334" s="512"/>
      <c r="J334" s="512"/>
      <c r="K334" s="512"/>
      <c r="L334" s="512"/>
      <c r="M334" s="512"/>
      <c r="N334" s="512"/>
      <c r="O334" s="512"/>
      <c r="P334" s="512"/>
      <c r="Q334" s="512"/>
      <c r="R334" s="512"/>
      <c r="S334" s="512"/>
      <c r="T334" s="512"/>
      <c r="U334" s="512"/>
      <c r="V334" s="512"/>
      <c r="W334" s="512"/>
      <c r="X334" s="512"/>
      <c r="Y334" s="512"/>
      <c r="Z334" s="512"/>
      <c r="AA334" s="512"/>
      <c r="AB334" s="512"/>
      <c r="AC334" s="512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</row>
    <row r="335" spans="1:40" ht="15.75" customHeight="1">
      <c r="A335" s="512"/>
      <c r="B335" s="582"/>
      <c r="C335" s="512"/>
      <c r="D335" s="512"/>
      <c r="E335" s="512"/>
      <c r="F335" s="512"/>
      <c r="G335" s="512"/>
      <c r="H335" s="512"/>
      <c r="I335" s="512"/>
      <c r="J335" s="512"/>
      <c r="K335" s="512"/>
      <c r="L335" s="512"/>
      <c r="M335" s="512"/>
      <c r="N335" s="512"/>
      <c r="O335" s="512"/>
      <c r="P335" s="512"/>
      <c r="Q335" s="512"/>
      <c r="R335" s="512"/>
      <c r="S335" s="512"/>
      <c r="T335" s="512"/>
      <c r="U335" s="512"/>
      <c r="V335" s="512"/>
      <c r="W335" s="512"/>
      <c r="X335" s="512"/>
      <c r="Y335" s="512"/>
      <c r="Z335" s="512"/>
      <c r="AA335" s="512"/>
      <c r="AB335" s="512"/>
      <c r="AC335" s="512"/>
      <c r="AD335" s="512"/>
      <c r="AE335" s="512"/>
      <c r="AF335" s="512"/>
      <c r="AG335" s="512"/>
      <c r="AH335" s="512"/>
      <c r="AI335" s="512"/>
      <c r="AJ335" s="512"/>
      <c r="AK335" s="512"/>
      <c r="AL335" s="512"/>
      <c r="AM335" s="512"/>
      <c r="AN335" s="512"/>
    </row>
    <row r="336" spans="1:40" ht="15.75" customHeight="1">
      <c r="A336" s="512"/>
      <c r="B336" s="582"/>
      <c r="C336" s="512"/>
      <c r="D336" s="512"/>
      <c r="E336" s="512"/>
      <c r="F336" s="512"/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/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</row>
    <row r="337" spans="1:40" ht="15.75" customHeight="1">
      <c r="A337" s="512"/>
      <c r="B337" s="58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12"/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</row>
    <row r="338" spans="1:40" ht="15.75" customHeight="1">
      <c r="A338" s="512"/>
      <c r="B338" s="582"/>
      <c r="C338" s="512"/>
      <c r="D338" s="512"/>
      <c r="E338" s="512"/>
      <c r="F338" s="512"/>
      <c r="G338" s="512"/>
      <c r="H338" s="512"/>
      <c r="I338" s="512"/>
      <c r="J338" s="512"/>
      <c r="K338" s="512"/>
      <c r="L338" s="512"/>
      <c r="M338" s="512"/>
      <c r="N338" s="512"/>
      <c r="O338" s="512"/>
      <c r="P338" s="512"/>
      <c r="Q338" s="512"/>
      <c r="R338" s="512"/>
      <c r="S338" s="512"/>
      <c r="T338" s="512"/>
      <c r="U338" s="512"/>
      <c r="V338" s="512"/>
      <c r="W338" s="512"/>
      <c r="X338" s="512"/>
      <c r="Y338" s="512"/>
      <c r="Z338" s="512"/>
      <c r="AA338" s="512"/>
      <c r="AB338" s="512"/>
      <c r="AC338" s="512"/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</row>
    <row r="339" spans="1:40" ht="15.75" customHeight="1">
      <c r="A339" s="512"/>
      <c r="B339" s="582"/>
      <c r="C339" s="512"/>
      <c r="D339" s="512"/>
      <c r="E339" s="512"/>
      <c r="F339" s="512"/>
      <c r="G339" s="512"/>
      <c r="H339" s="512"/>
      <c r="I339" s="512"/>
      <c r="J339" s="512"/>
      <c r="K339" s="512"/>
      <c r="L339" s="512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/>
      <c r="AD339" s="512"/>
      <c r="AE339" s="512"/>
      <c r="AF339" s="512"/>
      <c r="AG339" s="512"/>
      <c r="AH339" s="512"/>
      <c r="AI339" s="512"/>
      <c r="AJ339" s="512"/>
      <c r="AK339" s="512"/>
      <c r="AL339" s="512"/>
      <c r="AM339" s="512"/>
      <c r="AN339" s="512"/>
    </row>
    <row r="340" spans="1:40" ht="15.75" customHeight="1">
      <c r="A340" s="512"/>
      <c r="B340" s="582"/>
      <c r="C340" s="512"/>
      <c r="D340" s="512"/>
      <c r="E340" s="512"/>
      <c r="F340" s="512"/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/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</row>
    <row r="341" spans="1:40" ht="15.75" customHeight="1">
      <c r="A341" s="512"/>
      <c r="B341" s="582"/>
      <c r="C341" s="512"/>
      <c r="D341" s="512"/>
      <c r="E341" s="512"/>
      <c r="F341" s="512"/>
      <c r="G341" s="512"/>
      <c r="H341" s="512"/>
      <c r="I341" s="512"/>
      <c r="J341" s="512"/>
      <c r="K341" s="512"/>
      <c r="L341" s="512"/>
      <c r="M341" s="512"/>
      <c r="N341" s="512"/>
      <c r="O341" s="512"/>
      <c r="P341" s="512"/>
      <c r="Q341" s="512"/>
      <c r="R341" s="512"/>
      <c r="S341" s="512"/>
      <c r="T341" s="512"/>
      <c r="U341" s="512"/>
      <c r="V341" s="512"/>
      <c r="W341" s="512"/>
      <c r="X341" s="512"/>
      <c r="Y341" s="512"/>
      <c r="Z341" s="512"/>
      <c r="AA341" s="512"/>
      <c r="AB341" s="512"/>
      <c r="AC341" s="512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</row>
    <row r="342" spans="1:40" ht="15.75" customHeight="1">
      <c r="A342" s="512"/>
      <c r="B342" s="582"/>
      <c r="C342" s="512"/>
      <c r="D342" s="512"/>
      <c r="E342" s="512"/>
      <c r="F342" s="512"/>
      <c r="G342" s="512"/>
      <c r="H342" s="512"/>
      <c r="I342" s="512"/>
      <c r="J342" s="512"/>
      <c r="K342" s="512"/>
      <c r="L342" s="512"/>
      <c r="M342" s="512"/>
      <c r="N342" s="512"/>
      <c r="O342" s="512"/>
      <c r="P342" s="512"/>
      <c r="Q342" s="512"/>
      <c r="R342" s="512"/>
      <c r="S342" s="512"/>
      <c r="T342" s="512"/>
      <c r="U342" s="512"/>
      <c r="V342" s="512"/>
      <c r="W342" s="512"/>
      <c r="X342" s="512"/>
      <c r="Y342" s="512"/>
      <c r="Z342" s="512"/>
      <c r="AA342" s="512"/>
      <c r="AB342" s="512"/>
      <c r="AC342" s="512"/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</row>
    <row r="343" spans="1:40" ht="15.75" customHeight="1">
      <c r="A343" s="512"/>
      <c r="B343" s="582"/>
      <c r="C343" s="512"/>
      <c r="D343" s="512"/>
      <c r="E343" s="512"/>
      <c r="F343" s="512"/>
      <c r="G343" s="512"/>
      <c r="H343" s="512"/>
      <c r="I343" s="512"/>
      <c r="J343" s="512"/>
      <c r="K343" s="512"/>
      <c r="L343" s="512"/>
      <c r="M343" s="512"/>
      <c r="N343" s="512"/>
      <c r="O343" s="512"/>
      <c r="P343" s="512"/>
      <c r="Q343" s="512"/>
      <c r="R343" s="512"/>
      <c r="S343" s="512"/>
      <c r="T343" s="512"/>
      <c r="U343" s="512"/>
      <c r="V343" s="512"/>
      <c r="W343" s="512"/>
      <c r="X343" s="512"/>
      <c r="Y343" s="512"/>
      <c r="Z343" s="512"/>
      <c r="AA343" s="512"/>
      <c r="AB343" s="512"/>
      <c r="AC343" s="512"/>
      <c r="AD343" s="512"/>
      <c r="AE343" s="512"/>
      <c r="AF343" s="512"/>
      <c r="AG343" s="512"/>
      <c r="AH343" s="512"/>
      <c r="AI343" s="512"/>
      <c r="AJ343" s="512"/>
      <c r="AK343" s="512"/>
      <c r="AL343" s="512"/>
      <c r="AM343" s="512"/>
      <c r="AN343" s="512"/>
    </row>
    <row r="344" spans="1:40" ht="15.75" customHeight="1">
      <c r="A344" s="512"/>
      <c r="B344" s="582"/>
      <c r="C344" s="512"/>
      <c r="D344" s="512"/>
      <c r="E344" s="512"/>
      <c r="F344" s="512"/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/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</row>
    <row r="345" spans="1:40" ht="15.75" customHeight="1">
      <c r="A345" s="512"/>
      <c r="B345" s="582"/>
      <c r="C345" s="512"/>
      <c r="D345" s="512"/>
      <c r="E345" s="512"/>
      <c r="F345" s="512"/>
      <c r="G345" s="512"/>
      <c r="H345" s="512"/>
      <c r="I345" s="512"/>
      <c r="J345" s="512"/>
      <c r="K345" s="512"/>
      <c r="L345" s="512"/>
      <c r="M345" s="512"/>
      <c r="N345" s="512"/>
      <c r="O345" s="512"/>
      <c r="P345" s="512"/>
      <c r="Q345" s="512"/>
      <c r="R345" s="512"/>
      <c r="S345" s="512"/>
      <c r="T345" s="512"/>
      <c r="U345" s="512"/>
      <c r="V345" s="512"/>
      <c r="W345" s="512"/>
      <c r="X345" s="512"/>
      <c r="Y345" s="512"/>
      <c r="Z345" s="512"/>
      <c r="AA345" s="512"/>
      <c r="AB345" s="512"/>
      <c r="AC345" s="512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</row>
    <row r="346" spans="1:40" ht="15.75" customHeight="1">
      <c r="A346" s="512"/>
      <c r="B346" s="582"/>
      <c r="C346" s="512"/>
      <c r="D346" s="512"/>
      <c r="E346" s="512"/>
      <c r="F346" s="512"/>
      <c r="G346" s="512"/>
      <c r="H346" s="512"/>
      <c r="I346" s="512"/>
      <c r="J346" s="512"/>
      <c r="K346" s="512"/>
      <c r="L346" s="512"/>
      <c r="M346" s="512"/>
      <c r="N346" s="512"/>
      <c r="O346" s="512"/>
      <c r="P346" s="512"/>
      <c r="Q346" s="512"/>
      <c r="R346" s="512"/>
      <c r="S346" s="512"/>
      <c r="T346" s="512"/>
      <c r="U346" s="512"/>
      <c r="V346" s="512"/>
      <c r="W346" s="512"/>
      <c r="X346" s="512"/>
      <c r="Y346" s="512"/>
      <c r="Z346" s="512"/>
      <c r="AA346" s="512"/>
      <c r="AB346" s="512"/>
      <c r="AC346" s="512"/>
      <c r="AD346" s="512"/>
      <c r="AE346" s="512"/>
      <c r="AF346" s="512"/>
      <c r="AG346" s="512"/>
      <c r="AH346" s="512"/>
      <c r="AI346" s="512"/>
      <c r="AJ346" s="512"/>
      <c r="AK346" s="512"/>
      <c r="AL346" s="512"/>
      <c r="AM346" s="512"/>
      <c r="AN346" s="512"/>
    </row>
    <row r="347" spans="1:40" ht="15.75" customHeight="1">
      <c r="A347" s="512"/>
      <c r="B347" s="582"/>
      <c r="C347" s="512"/>
      <c r="D347" s="512"/>
      <c r="E347" s="512"/>
      <c r="F347" s="512"/>
      <c r="G347" s="512"/>
      <c r="H347" s="512"/>
      <c r="I347" s="512"/>
      <c r="J347" s="512"/>
      <c r="K347" s="512"/>
      <c r="L347" s="512"/>
      <c r="M347" s="512"/>
      <c r="N347" s="512"/>
      <c r="O347" s="512"/>
      <c r="P347" s="512"/>
      <c r="Q347" s="512"/>
      <c r="R347" s="512"/>
      <c r="S347" s="512"/>
      <c r="T347" s="512"/>
      <c r="U347" s="512"/>
      <c r="V347" s="512"/>
      <c r="W347" s="512"/>
      <c r="X347" s="512"/>
      <c r="Y347" s="512"/>
      <c r="Z347" s="512"/>
      <c r="AA347" s="512"/>
      <c r="AB347" s="512"/>
      <c r="AC347" s="512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</row>
    <row r="348" spans="1:40" ht="15.75" customHeight="1">
      <c r="A348" s="512"/>
      <c r="B348" s="582"/>
      <c r="C348" s="512"/>
      <c r="D348" s="512"/>
      <c r="E348" s="512"/>
      <c r="F348" s="512"/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/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</row>
    <row r="349" spans="1:40" ht="15.75" customHeight="1">
      <c r="A349" s="512"/>
      <c r="B349" s="582"/>
      <c r="C349" s="512"/>
      <c r="D349" s="512"/>
      <c r="E349" s="512"/>
      <c r="F349" s="512"/>
      <c r="G349" s="512"/>
      <c r="H349" s="512"/>
      <c r="I349" s="512"/>
      <c r="J349" s="512"/>
      <c r="K349" s="512"/>
      <c r="L349" s="512"/>
      <c r="M349" s="512"/>
      <c r="N349" s="512"/>
      <c r="O349" s="512"/>
      <c r="P349" s="512"/>
      <c r="Q349" s="512"/>
      <c r="R349" s="512"/>
      <c r="S349" s="512"/>
      <c r="T349" s="512"/>
      <c r="U349" s="512"/>
      <c r="V349" s="512"/>
      <c r="W349" s="512"/>
      <c r="X349" s="512"/>
      <c r="Y349" s="512"/>
      <c r="Z349" s="512"/>
      <c r="AA349" s="512"/>
      <c r="AB349" s="512"/>
      <c r="AC349" s="512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</row>
    <row r="350" spans="1:40" ht="15.75" customHeight="1">
      <c r="A350" s="512"/>
      <c r="B350" s="582"/>
      <c r="C350" s="512"/>
      <c r="D350" s="512"/>
      <c r="E350" s="512"/>
      <c r="F350" s="512"/>
      <c r="G350" s="512"/>
      <c r="H350" s="512"/>
      <c r="I350" s="512"/>
      <c r="J350" s="512"/>
      <c r="K350" s="512"/>
      <c r="L350" s="512"/>
      <c r="M350" s="512"/>
      <c r="N350" s="512"/>
      <c r="O350" s="512"/>
      <c r="P350" s="512"/>
      <c r="Q350" s="512"/>
      <c r="R350" s="512"/>
      <c r="S350" s="512"/>
      <c r="T350" s="512"/>
      <c r="U350" s="512"/>
      <c r="V350" s="512"/>
      <c r="W350" s="512"/>
      <c r="X350" s="512"/>
      <c r="Y350" s="512"/>
      <c r="Z350" s="512"/>
      <c r="AA350" s="512"/>
      <c r="AB350" s="512"/>
      <c r="AC350" s="512"/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</row>
    <row r="351" spans="1:40" ht="15.75" customHeight="1">
      <c r="A351" s="512"/>
      <c r="B351" s="582"/>
      <c r="C351" s="512"/>
      <c r="D351" s="512"/>
      <c r="E351" s="512"/>
      <c r="F351" s="512"/>
      <c r="G351" s="512"/>
      <c r="H351" s="512"/>
      <c r="I351" s="512"/>
      <c r="J351" s="512"/>
      <c r="K351" s="512"/>
      <c r="L351" s="512"/>
      <c r="M351" s="512"/>
      <c r="N351" s="512"/>
      <c r="O351" s="512"/>
      <c r="P351" s="512"/>
      <c r="Q351" s="512"/>
      <c r="R351" s="512"/>
      <c r="S351" s="512"/>
      <c r="T351" s="512"/>
      <c r="U351" s="512"/>
      <c r="V351" s="512"/>
      <c r="W351" s="512"/>
      <c r="X351" s="512"/>
      <c r="Y351" s="512"/>
      <c r="Z351" s="512"/>
      <c r="AA351" s="512"/>
      <c r="AB351" s="512"/>
      <c r="AC351" s="512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</row>
    <row r="352" spans="1:40" ht="15.75" customHeight="1">
      <c r="A352" s="512"/>
      <c r="B352" s="582"/>
      <c r="C352" s="512"/>
      <c r="D352" s="512"/>
      <c r="E352" s="512"/>
      <c r="F352" s="512"/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/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</row>
    <row r="353" spans="1:40" ht="15.75" customHeight="1">
      <c r="A353" s="512"/>
      <c r="B353" s="582"/>
      <c r="C353" s="512"/>
      <c r="D353" s="512"/>
      <c r="E353" s="512"/>
      <c r="F353" s="512"/>
      <c r="G353" s="512"/>
      <c r="H353" s="512"/>
      <c r="I353" s="512"/>
      <c r="J353" s="512"/>
      <c r="K353" s="512"/>
      <c r="L353" s="512"/>
      <c r="M353" s="512"/>
      <c r="N353" s="512"/>
      <c r="O353" s="512"/>
      <c r="P353" s="512"/>
      <c r="Q353" s="512"/>
      <c r="R353" s="512"/>
      <c r="S353" s="512"/>
      <c r="T353" s="512"/>
      <c r="U353" s="512"/>
      <c r="V353" s="512"/>
      <c r="W353" s="512"/>
      <c r="X353" s="512"/>
      <c r="Y353" s="512"/>
      <c r="Z353" s="512"/>
      <c r="AA353" s="512"/>
      <c r="AB353" s="512"/>
      <c r="AC353" s="512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</row>
    <row r="354" spans="1:40" ht="15.75" customHeight="1">
      <c r="A354" s="512"/>
      <c r="B354" s="582"/>
      <c r="C354" s="512"/>
      <c r="D354" s="512"/>
      <c r="E354" s="512"/>
      <c r="F354" s="512"/>
      <c r="G354" s="512"/>
      <c r="H354" s="512"/>
      <c r="I354" s="512"/>
      <c r="J354" s="512"/>
      <c r="K354" s="512"/>
      <c r="L354" s="512"/>
      <c r="M354" s="512"/>
      <c r="N354" s="512"/>
      <c r="O354" s="512"/>
      <c r="P354" s="512"/>
      <c r="Q354" s="512"/>
      <c r="R354" s="512"/>
      <c r="S354" s="512"/>
      <c r="T354" s="512"/>
      <c r="U354" s="512"/>
      <c r="V354" s="512"/>
      <c r="W354" s="512"/>
      <c r="X354" s="512"/>
      <c r="Y354" s="512"/>
      <c r="Z354" s="512"/>
      <c r="AA354" s="512"/>
      <c r="AB354" s="512"/>
      <c r="AC354" s="512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</row>
    <row r="355" spans="1:40" ht="15.75" customHeight="1">
      <c r="A355" s="512"/>
      <c r="B355" s="582"/>
      <c r="C355" s="512"/>
      <c r="D355" s="512"/>
      <c r="E355" s="512"/>
      <c r="F355" s="512"/>
      <c r="G355" s="512"/>
      <c r="H355" s="512"/>
      <c r="I355" s="512"/>
      <c r="J355" s="512"/>
      <c r="K355" s="512"/>
      <c r="L355" s="512"/>
      <c r="M355" s="512"/>
      <c r="N355" s="512"/>
      <c r="O355" s="512"/>
      <c r="P355" s="512"/>
      <c r="Q355" s="512"/>
      <c r="R355" s="512"/>
      <c r="S355" s="512"/>
      <c r="T355" s="512"/>
      <c r="U355" s="512"/>
      <c r="V355" s="512"/>
      <c r="W355" s="512"/>
      <c r="X355" s="512"/>
      <c r="Y355" s="512"/>
      <c r="Z355" s="512"/>
      <c r="AA355" s="512"/>
      <c r="AB355" s="512"/>
      <c r="AC355" s="512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</row>
    <row r="356" spans="1:40" ht="15.75" customHeight="1">
      <c r="A356" s="512"/>
      <c r="B356" s="582"/>
      <c r="C356" s="512"/>
      <c r="D356" s="512"/>
      <c r="E356" s="512"/>
      <c r="F356" s="512"/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/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</row>
    <row r="357" spans="1:40" ht="15.75" customHeight="1">
      <c r="A357" s="512"/>
      <c r="B357" s="582"/>
      <c r="C357" s="512"/>
      <c r="D357" s="512"/>
      <c r="E357" s="512"/>
      <c r="F357" s="512"/>
      <c r="G357" s="512"/>
      <c r="H357" s="512"/>
      <c r="I357" s="512"/>
      <c r="J357" s="512"/>
      <c r="K357" s="512"/>
      <c r="L357" s="512"/>
      <c r="M357" s="512"/>
      <c r="N357" s="512"/>
      <c r="O357" s="512"/>
      <c r="P357" s="512"/>
      <c r="Q357" s="512"/>
      <c r="R357" s="512"/>
      <c r="S357" s="512"/>
      <c r="T357" s="512"/>
      <c r="U357" s="512"/>
      <c r="V357" s="512"/>
      <c r="W357" s="512"/>
      <c r="X357" s="512"/>
      <c r="Y357" s="512"/>
      <c r="Z357" s="512"/>
      <c r="AA357" s="512"/>
      <c r="AB357" s="512"/>
      <c r="AC357" s="512"/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</row>
    <row r="358" spans="1:40" ht="15.75" customHeight="1">
      <c r="A358" s="512"/>
      <c r="B358" s="582"/>
      <c r="C358" s="512"/>
      <c r="D358" s="512"/>
      <c r="E358" s="512"/>
      <c r="F358" s="512"/>
      <c r="G358" s="512"/>
      <c r="H358" s="512"/>
      <c r="I358" s="512"/>
      <c r="J358" s="512"/>
      <c r="K358" s="512"/>
      <c r="L358" s="512"/>
      <c r="M358" s="512"/>
      <c r="N358" s="512"/>
      <c r="O358" s="512"/>
      <c r="P358" s="512"/>
      <c r="Q358" s="512"/>
      <c r="R358" s="512"/>
      <c r="S358" s="512"/>
      <c r="T358" s="512"/>
      <c r="U358" s="512"/>
      <c r="V358" s="512"/>
      <c r="W358" s="512"/>
      <c r="X358" s="512"/>
      <c r="Y358" s="512"/>
      <c r="Z358" s="512"/>
      <c r="AA358" s="512"/>
      <c r="AB358" s="512"/>
      <c r="AC358" s="512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</row>
    <row r="359" spans="1:40" ht="15.75" customHeight="1">
      <c r="A359" s="512"/>
      <c r="B359" s="582"/>
      <c r="C359" s="512"/>
      <c r="D359" s="512"/>
      <c r="E359" s="512"/>
      <c r="F359" s="512"/>
      <c r="G359" s="512"/>
      <c r="H359" s="512"/>
      <c r="I359" s="512"/>
      <c r="J359" s="512"/>
      <c r="K359" s="512"/>
      <c r="L359" s="512"/>
      <c r="M359" s="512"/>
      <c r="N359" s="512"/>
      <c r="O359" s="512"/>
      <c r="P359" s="512"/>
      <c r="Q359" s="512"/>
      <c r="R359" s="512"/>
      <c r="S359" s="512"/>
      <c r="T359" s="512"/>
      <c r="U359" s="512"/>
      <c r="V359" s="512"/>
      <c r="W359" s="512"/>
      <c r="X359" s="512"/>
      <c r="Y359" s="512"/>
      <c r="Z359" s="512"/>
      <c r="AA359" s="512"/>
      <c r="AB359" s="512"/>
      <c r="AC359" s="512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</row>
    <row r="360" spans="1:40" ht="15.75" customHeight="1">
      <c r="A360" s="512"/>
      <c r="B360" s="582"/>
      <c r="C360" s="512"/>
      <c r="D360" s="512"/>
      <c r="E360" s="512"/>
      <c r="F360" s="512"/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</row>
    <row r="361" spans="1:40" ht="15.75" customHeight="1">
      <c r="A361" s="512"/>
      <c r="B361" s="582"/>
      <c r="C361" s="512"/>
      <c r="D361" s="512"/>
      <c r="E361" s="512"/>
      <c r="F361" s="512"/>
      <c r="G361" s="512"/>
      <c r="H361" s="512"/>
      <c r="I361" s="512"/>
      <c r="J361" s="512"/>
      <c r="K361" s="512"/>
      <c r="L361" s="512"/>
      <c r="M361" s="512"/>
      <c r="N361" s="512"/>
      <c r="O361" s="512"/>
      <c r="P361" s="512"/>
      <c r="Q361" s="512"/>
      <c r="R361" s="512"/>
      <c r="S361" s="512"/>
      <c r="T361" s="512"/>
      <c r="U361" s="512"/>
      <c r="V361" s="512"/>
      <c r="W361" s="512"/>
      <c r="X361" s="512"/>
      <c r="Y361" s="512"/>
      <c r="Z361" s="512"/>
      <c r="AA361" s="512"/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512"/>
    </row>
    <row r="362" spans="1:40" ht="15.75" customHeight="1">
      <c r="A362" s="512"/>
      <c r="B362" s="582"/>
      <c r="C362" s="512"/>
      <c r="D362" s="512"/>
      <c r="E362" s="512"/>
      <c r="F362" s="512"/>
      <c r="G362" s="512"/>
      <c r="H362" s="512"/>
      <c r="I362" s="512"/>
      <c r="J362" s="512"/>
      <c r="K362" s="512"/>
      <c r="L362" s="512"/>
      <c r="M362" s="512"/>
      <c r="N362" s="512"/>
      <c r="O362" s="512"/>
      <c r="P362" s="512"/>
      <c r="Q362" s="512"/>
      <c r="R362" s="512"/>
      <c r="S362" s="512"/>
      <c r="T362" s="512"/>
      <c r="U362" s="512"/>
      <c r="V362" s="512"/>
      <c r="W362" s="512"/>
      <c r="X362" s="512"/>
      <c r="Y362" s="512"/>
      <c r="Z362" s="512"/>
      <c r="AA362" s="512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</row>
    <row r="363" spans="1:40" ht="15.75" customHeight="1">
      <c r="A363" s="512"/>
      <c r="B363" s="582"/>
      <c r="C363" s="512"/>
      <c r="D363" s="512"/>
      <c r="E363" s="512"/>
      <c r="F363" s="512"/>
      <c r="G363" s="512"/>
      <c r="H363" s="512"/>
      <c r="I363" s="512"/>
      <c r="J363" s="512"/>
      <c r="K363" s="512"/>
      <c r="L363" s="512"/>
      <c r="M363" s="512"/>
      <c r="N363" s="512"/>
      <c r="O363" s="512"/>
      <c r="P363" s="512"/>
      <c r="Q363" s="512"/>
      <c r="R363" s="512"/>
      <c r="S363" s="512"/>
      <c r="T363" s="512"/>
      <c r="U363" s="512"/>
      <c r="V363" s="512"/>
      <c r="W363" s="512"/>
      <c r="X363" s="512"/>
      <c r="Y363" s="512"/>
      <c r="Z363" s="512"/>
      <c r="AA363" s="512"/>
      <c r="AB363" s="512"/>
      <c r="AC363" s="512"/>
      <c r="AD363" s="512"/>
      <c r="AE363" s="512"/>
      <c r="AF363" s="512"/>
      <c r="AG363" s="512"/>
      <c r="AH363" s="512"/>
      <c r="AI363" s="512"/>
      <c r="AJ363" s="512"/>
      <c r="AK363" s="512"/>
      <c r="AL363" s="512"/>
      <c r="AM363" s="512"/>
      <c r="AN363" s="512"/>
    </row>
    <row r="364" spans="1:40" ht="15.75" customHeight="1">
      <c r="A364" s="512"/>
      <c r="B364" s="582"/>
      <c r="C364" s="512"/>
      <c r="D364" s="512"/>
      <c r="E364" s="512"/>
      <c r="F364" s="512"/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/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</row>
    <row r="365" spans="1:40" ht="15.75" customHeight="1">
      <c r="A365" s="512"/>
      <c r="B365" s="582"/>
      <c r="C365" s="512"/>
      <c r="D365" s="512"/>
      <c r="E365" s="512"/>
      <c r="F365" s="512"/>
      <c r="G365" s="512"/>
      <c r="H365" s="512"/>
      <c r="I365" s="512"/>
      <c r="J365" s="512"/>
      <c r="K365" s="512"/>
      <c r="L365" s="512"/>
      <c r="M365" s="512"/>
      <c r="N365" s="512"/>
      <c r="O365" s="512"/>
      <c r="P365" s="512"/>
      <c r="Q365" s="512"/>
      <c r="R365" s="512"/>
      <c r="S365" s="512"/>
      <c r="T365" s="512"/>
      <c r="U365" s="512"/>
      <c r="V365" s="512"/>
      <c r="W365" s="512"/>
      <c r="X365" s="512"/>
      <c r="Y365" s="512"/>
      <c r="Z365" s="512"/>
      <c r="AA365" s="512"/>
      <c r="AB365" s="512"/>
      <c r="AC365" s="512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</row>
    <row r="366" spans="1:40" ht="15.75" customHeight="1">
      <c r="A366" s="512"/>
      <c r="B366" s="582"/>
      <c r="C366" s="512"/>
      <c r="D366" s="512"/>
      <c r="E366" s="512"/>
      <c r="F366" s="512"/>
      <c r="G366" s="512"/>
      <c r="H366" s="512"/>
      <c r="I366" s="512"/>
      <c r="J366" s="512"/>
      <c r="K366" s="512"/>
      <c r="L366" s="512"/>
      <c r="M366" s="512"/>
      <c r="N366" s="512"/>
      <c r="O366" s="512"/>
      <c r="P366" s="512"/>
      <c r="Q366" s="512"/>
      <c r="R366" s="512"/>
      <c r="S366" s="512"/>
      <c r="T366" s="512"/>
      <c r="U366" s="512"/>
      <c r="V366" s="512"/>
      <c r="W366" s="512"/>
      <c r="X366" s="512"/>
      <c r="Y366" s="512"/>
      <c r="Z366" s="512"/>
      <c r="AA366" s="512"/>
      <c r="AB366" s="512"/>
      <c r="AC366" s="512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</row>
    <row r="367" spans="1:40" ht="15.75" customHeight="1">
      <c r="A367" s="512"/>
      <c r="B367" s="582"/>
      <c r="C367" s="512"/>
      <c r="D367" s="512"/>
      <c r="E367" s="512"/>
      <c r="F367" s="512"/>
      <c r="G367" s="512"/>
      <c r="H367" s="512"/>
      <c r="I367" s="512"/>
      <c r="J367" s="512"/>
      <c r="K367" s="512"/>
      <c r="L367" s="512"/>
      <c r="M367" s="512"/>
      <c r="N367" s="512"/>
      <c r="O367" s="512"/>
      <c r="P367" s="512"/>
      <c r="Q367" s="512"/>
      <c r="R367" s="512"/>
      <c r="S367" s="512"/>
      <c r="T367" s="512"/>
      <c r="U367" s="512"/>
      <c r="V367" s="512"/>
      <c r="W367" s="512"/>
      <c r="X367" s="512"/>
      <c r="Y367" s="512"/>
      <c r="Z367" s="512"/>
      <c r="AA367" s="512"/>
      <c r="AB367" s="512"/>
      <c r="AC367" s="512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</row>
    <row r="368" spans="1:40" ht="15.75" customHeight="1">
      <c r="A368" s="512"/>
      <c r="B368" s="582"/>
      <c r="C368" s="512"/>
      <c r="D368" s="512"/>
      <c r="E368" s="512"/>
      <c r="F368" s="512"/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/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</row>
    <row r="369" spans="1:40" ht="15.75" customHeight="1">
      <c r="A369" s="512"/>
      <c r="B369" s="582"/>
      <c r="C369" s="512"/>
      <c r="D369" s="512"/>
      <c r="E369" s="512"/>
      <c r="F369" s="512"/>
      <c r="G369" s="512"/>
      <c r="H369" s="512"/>
      <c r="I369" s="512"/>
      <c r="J369" s="512"/>
      <c r="K369" s="512"/>
      <c r="L369" s="512"/>
      <c r="M369" s="512"/>
      <c r="N369" s="512"/>
      <c r="O369" s="512"/>
      <c r="P369" s="512"/>
      <c r="Q369" s="512"/>
      <c r="R369" s="512"/>
      <c r="S369" s="512"/>
      <c r="T369" s="512"/>
      <c r="U369" s="512"/>
      <c r="V369" s="512"/>
      <c r="W369" s="512"/>
      <c r="X369" s="512"/>
      <c r="Y369" s="512"/>
      <c r="Z369" s="512"/>
      <c r="AA369" s="512"/>
      <c r="AB369" s="512"/>
      <c r="AC369" s="512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</row>
    <row r="370" spans="1:40" ht="15.75" customHeight="1">
      <c r="A370" s="512"/>
      <c r="B370" s="582"/>
      <c r="C370" s="512"/>
      <c r="D370" s="512"/>
      <c r="E370" s="512"/>
      <c r="F370" s="512"/>
      <c r="G370" s="512"/>
      <c r="H370" s="512"/>
      <c r="I370" s="512"/>
      <c r="J370" s="512"/>
      <c r="K370" s="512"/>
      <c r="L370" s="512"/>
      <c r="M370" s="512"/>
      <c r="N370" s="512"/>
      <c r="O370" s="512"/>
      <c r="P370" s="512"/>
      <c r="Q370" s="512"/>
      <c r="R370" s="512"/>
      <c r="S370" s="512"/>
      <c r="T370" s="512"/>
      <c r="U370" s="512"/>
      <c r="V370" s="512"/>
      <c r="W370" s="512"/>
      <c r="X370" s="512"/>
      <c r="Y370" s="512"/>
      <c r="Z370" s="512"/>
      <c r="AA370" s="512"/>
      <c r="AB370" s="512"/>
      <c r="AC370" s="512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</row>
    <row r="371" spans="1:40" ht="15.75" customHeight="1">
      <c r="A371" s="512"/>
      <c r="B371" s="582"/>
      <c r="C371" s="512"/>
      <c r="D371" s="512"/>
      <c r="E371" s="512"/>
      <c r="F371" s="512"/>
      <c r="G371" s="512"/>
      <c r="H371" s="512"/>
      <c r="I371" s="512"/>
      <c r="J371" s="512"/>
      <c r="K371" s="512"/>
      <c r="L371" s="512"/>
      <c r="M371" s="512"/>
      <c r="N371" s="512"/>
      <c r="O371" s="512"/>
      <c r="P371" s="512"/>
      <c r="Q371" s="512"/>
      <c r="R371" s="512"/>
      <c r="S371" s="512"/>
      <c r="T371" s="512"/>
      <c r="U371" s="512"/>
      <c r="V371" s="512"/>
      <c r="W371" s="512"/>
      <c r="X371" s="512"/>
      <c r="Y371" s="512"/>
      <c r="Z371" s="512"/>
      <c r="AA371" s="512"/>
      <c r="AB371" s="512"/>
      <c r="AC371" s="512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</row>
    <row r="372" spans="1:40" ht="15.75" customHeight="1">
      <c r="A372" s="512"/>
      <c r="B372" s="582"/>
      <c r="C372" s="512"/>
      <c r="D372" s="512"/>
      <c r="E372" s="512"/>
      <c r="F372" s="512"/>
      <c r="G372" s="512"/>
      <c r="H372" s="512"/>
      <c r="I372" s="512"/>
      <c r="J372" s="512"/>
      <c r="K372" s="512"/>
      <c r="L372" s="512"/>
      <c r="M372" s="512"/>
      <c r="N372" s="512"/>
      <c r="O372" s="512"/>
      <c r="P372" s="512"/>
      <c r="Q372" s="512"/>
      <c r="R372" s="512"/>
      <c r="S372" s="512"/>
      <c r="T372" s="512"/>
      <c r="U372" s="512"/>
      <c r="V372" s="512"/>
      <c r="W372" s="512"/>
      <c r="X372" s="512"/>
      <c r="Y372" s="512"/>
      <c r="Z372" s="512"/>
      <c r="AA372" s="512"/>
      <c r="AB372" s="512"/>
      <c r="AC372" s="512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</row>
    <row r="373" spans="1:40" ht="15.75" customHeight="1">
      <c r="A373" s="512"/>
      <c r="B373" s="582"/>
      <c r="C373" s="512"/>
      <c r="D373" s="512"/>
      <c r="E373" s="512"/>
      <c r="F373" s="512"/>
      <c r="G373" s="512"/>
      <c r="H373" s="512"/>
      <c r="I373" s="512"/>
      <c r="J373" s="512"/>
      <c r="K373" s="512"/>
      <c r="L373" s="512"/>
      <c r="M373" s="512"/>
      <c r="N373" s="512"/>
      <c r="O373" s="512"/>
      <c r="P373" s="512"/>
      <c r="Q373" s="512"/>
      <c r="R373" s="512"/>
      <c r="S373" s="512"/>
      <c r="T373" s="512"/>
      <c r="U373" s="512"/>
      <c r="V373" s="512"/>
      <c r="W373" s="512"/>
      <c r="X373" s="512"/>
      <c r="Y373" s="512"/>
      <c r="Z373" s="512"/>
      <c r="AA373" s="512"/>
      <c r="AB373" s="512"/>
      <c r="AC373" s="512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</row>
    <row r="374" spans="1:40" ht="15.75" customHeight="1">
      <c r="A374" s="512"/>
      <c r="B374" s="582"/>
      <c r="C374" s="512"/>
      <c r="D374" s="512"/>
      <c r="E374" s="512"/>
      <c r="F374" s="512"/>
      <c r="G374" s="512"/>
      <c r="H374" s="512"/>
      <c r="I374" s="512"/>
      <c r="J374" s="512"/>
      <c r="K374" s="512"/>
      <c r="L374" s="512"/>
      <c r="M374" s="512"/>
      <c r="N374" s="512"/>
      <c r="O374" s="512"/>
      <c r="P374" s="512"/>
      <c r="Q374" s="512"/>
      <c r="R374" s="512"/>
      <c r="S374" s="512"/>
      <c r="T374" s="512"/>
      <c r="U374" s="512"/>
      <c r="V374" s="512"/>
      <c r="W374" s="512"/>
      <c r="X374" s="512"/>
      <c r="Y374" s="512"/>
      <c r="Z374" s="512"/>
      <c r="AA374" s="512"/>
      <c r="AB374" s="512"/>
      <c r="AC374" s="512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</row>
    <row r="375" spans="1:40" ht="15.75" customHeight="1">
      <c r="A375" s="512"/>
      <c r="B375" s="582"/>
      <c r="C375" s="512"/>
      <c r="D375" s="512"/>
      <c r="E375" s="512"/>
      <c r="F375" s="512"/>
      <c r="G375" s="512"/>
      <c r="H375" s="512"/>
      <c r="I375" s="512"/>
      <c r="J375" s="512"/>
      <c r="K375" s="512"/>
      <c r="L375" s="512"/>
      <c r="M375" s="512"/>
      <c r="N375" s="512"/>
      <c r="O375" s="512"/>
      <c r="P375" s="512"/>
      <c r="Q375" s="512"/>
      <c r="R375" s="512"/>
      <c r="S375" s="512"/>
      <c r="T375" s="512"/>
      <c r="U375" s="512"/>
      <c r="V375" s="512"/>
      <c r="W375" s="512"/>
      <c r="X375" s="512"/>
      <c r="Y375" s="512"/>
      <c r="Z375" s="512"/>
      <c r="AA375" s="512"/>
      <c r="AB375" s="512"/>
      <c r="AC375" s="512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</row>
    <row r="376" spans="1:40" ht="15.75" customHeight="1">
      <c r="A376" s="512"/>
      <c r="B376" s="582"/>
      <c r="C376" s="512"/>
      <c r="D376" s="512"/>
      <c r="E376" s="512"/>
      <c r="F376" s="512"/>
      <c r="G376" s="512"/>
      <c r="H376" s="512"/>
      <c r="I376" s="512"/>
      <c r="J376" s="512"/>
      <c r="K376" s="512"/>
      <c r="L376" s="512"/>
      <c r="M376" s="512"/>
      <c r="N376" s="512"/>
      <c r="O376" s="512"/>
      <c r="P376" s="512"/>
      <c r="Q376" s="512"/>
      <c r="R376" s="512"/>
      <c r="S376" s="512"/>
      <c r="T376" s="512"/>
      <c r="U376" s="512"/>
      <c r="V376" s="512"/>
      <c r="W376" s="512"/>
      <c r="X376" s="512"/>
      <c r="Y376" s="512"/>
      <c r="Z376" s="512"/>
      <c r="AA376" s="512"/>
      <c r="AB376" s="512"/>
      <c r="AC376" s="512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</row>
    <row r="377" spans="1:40" ht="15.75" customHeight="1">
      <c r="A377" s="512"/>
      <c r="B377" s="582"/>
      <c r="C377" s="512"/>
      <c r="D377" s="512"/>
      <c r="E377" s="512"/>
      <c r="F377" s="512"/>
      <c r="G377" s="512"/>
      <c r="H377" s="512"/>
      <c r="I377" s="512"/>
      <c r="J377" s="512"/>
      <c r="K377" s="512"/>
      <c r="L377" s="512"/>
      <c r="M377" s="512"/>
      <c r="N377" s="512"/>
      <c r="O377" s="512"/>
      <c r="P377" s="512"/>
      <c r="Q377" s="512"/>
      <c r="R377" s="512"/>
      <c r="S377" s="512"/>
      <c r="T377" s="512"/>
      <c r="U377" s="512"/>
      <c r="V377" s="512"/>
      <c r="W377" s="512"/>
      <c r="X377" s="512"/>
      <c r="Y377" s="512"/>
      <c r="Z377" s="512"/>
      <c r="AA377" s="512"/>
      <c r="AB377" s="512"/>
      <c r="AC377" s="512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</row>
    <row r="378" spans="1:40" ht="15.75" customHeight="1">
      <c r="A378" s="512"/>
      <c r="B378" s="582"/>
      <c r="C378" s="512"/>
      <c r="D378" s="512"/>
      <c r="E378" s="512"/>
      <c r="F378" s="512"/>
      <c r="G378" s="512"/>
      <c r="H378" s="512"/>
      <c r="I378" s="512"/>
      <c r="J378" s="512"/>
      <c r="K378" s="512"/>
      <c r="L378" s="512"/>
      <c r="M378" s="512"/>
      <c r="N378" s="512"/>
      <c r="O378" s="512"/>
      <c r="P378" s="512"/>
      <c r="Q378" s="512"/>
      <c r="R378" s="512"/>
      <c r="S378" s="512"/>
      <c r="T378" s="512"/>
      <c r="U378" s="512"/>
      <c r="V378" s="512"/>
      <c r="W378" s="512"/>
      <c r="X378" s="512"/>
      <c r="Y378" s="512"/>
      <c r="Z378" s="512"/>
      <c r="AA378" s="512"/>
      <c r="AB378" s="512"/>
      <c r="AC378" s="512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</row>
    <row r="379" spans="1:40" ht="15.75" customHeight="1">
      <c r="A379" s="512"/>
      <c r="B379" s="582"/>
      <c r="C379" s="512"/>
      <c r="D379" s="512"/>
      <c r="E379" s="512"/>
      <c r="F379" s="512"/>
      <c r="G379" s="512"/>
      <c r="H379" s="512"/>
      <c r="I379" s="512"/>
      <c r="J379" s="512"/>
      <c r="K379" s="512"/>
      <c r="L379" s="512"/>
      <c r="M379" s="512"/>
      <c r="N379" s="512"/>
      <c r="O379" s="512"/>
      <c r="P379" s="512"/>
      <c r="Q379" s="512"/>
      <c r="R379" s="512"/>
      <c r="S379" s="512"/>
      <c r="T379" s="512"/>
      <c r="U379" s="512"/>
      <c r="V379" s="512"/>
      <c r="W379" s="512"/>
      <c r="X379" s="512"/>
      <c r="Y379" s="512"/>
      <c r="Z379" s="512"/>
      <c r="AA379" s="512"/>
      <c r="AB379" s="512"/>
      <c r="AC379" s="512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</row>
    <row r="380" spans="1:40" ht="15.75" customHeight="1">
      <c r="A380" s="512"/>
      <c r="B380" s="582"/>
      <c r="C380" s="512"/>
      <c r="D380" s="512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512"/>
      <c r="R380" s="512"/>
      <c r="S380" s="512"/>
      <c r="T380" s="512"/>
      <c r="U380" s="512"/>
      <c r="V380" s="512"/>
      <c r="W380" s="512"/>
      <c r="X380" s="512"/>
      <c r="Y380" s="512"/>
      <c r="Z380" s="512"/>
      <c r="AA380" s="512"/>
      <c r="AB380" s="512"/>
      <c r="AC380" s="512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</row>
    <row r="381" spans="1:40" ht="15.75" customHeight="1">
      <c r="A381" s="512"/>
      <c r="B381" s="582"/>
      <c r="C381" s="512"/>
      <c r="D381" s="512"/>
      <c r="E381" s="512"/>
      <c r="F381" s="512"/>
      <c r="G381" s="512"/>
      <c r="H381" s="512"/>
      <c r="I381" s="512"/>
      <c r="J381" s="512"/>
      <c r="K381" s="512"/>
      <c r="L381" s="512"/>
      <c r="M381" s="512"/>
      <c r="N381" s="512"/>
      <c r="O381" s="512"/>
      <c r="P381" s="512"/>
      <c r="Q381" s="512"/>
      <c r="R381" s="512"/>
      <c r="S381" s="512"/>
      <c r="T381" s="512"/>
      <c r="U381" s="512"/>
      <c r="V381" s="512"/>
      <c r="W381" s="512"/>
      <c r="X381" s="512"/>
      <c r="Y381" s="512"/>
      <c r="Z381" s="512"/>
      <c r="AA381" s="512"/>
      <c r="AB381" s="512"/>
      <c r="AC381" s="512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</row>
    <row r="382" spans="1:40" ht="15.75" customHeight="1">
      <c r="A382" s="512"/>
      <c r="B382" s="582"/>
      <c r="C382" s="512"/>
      <c r="D382" s="512"/>
      <c r="E382" s="512"/>
      <c r="F382" s="512"/>
      <c r="G382" s="512"/>
      <c r="H382" s="512"/>
      <c r="I382" s="512"/>
      <c r="J382" s="512"/>
      <c r="K382" s="512"/>
      <c r="L382" s="512"/>
      <c r="M382" s="512"/>
      <c r="N382" s="512"/>
      <c r="O382" s="512"/>
      <c r="P382" s="512"/>
      <c r="Q382" s="512"/>
      <c r="R382" s="512"/>
      <c r="S382" s="512"/>
      <c r="T382" s="512"/>
      <c r="U382" s="512"/>
      <c r="V382" s="512"/>
      <c r="W382" s="512"/>
      <c r="X382" s="512"/>
      <c r="Y382" s="512"/>
      <c r="Z382" s="512"/>
      <c r="AA382" s="512"/>
      <c r="AB382" s="512"/>
      <c r="AC382" s="512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</row>
    <row r="383" spans="1:40" ht="15.75" customHeight="1">
      <c r="A383" s="512"/>
      <c r="B383" s="582"/>
      <c r="C383" s="512"/>
      <c r="D383" s="512"/>
      <c r="E383" s="512"/>
      <c r="F383" s="512"/>
      <c r="G383" s="512"/>
      <c r="H383" s="512"/>
      <c r="I383" s="512"/>
      <c r="J383" s="512"/>
      <c r="K383" s="512"/>
      <c r="L383" s="512"/>
      <c r="M383" s="512"/>
      <c r="N383" s="512"/>
      <c r="O383" s="512"/>
      <c r="P383" s="512"/>
      <c r="Q383" s="512"/>
      <c r="R383" s="512"/>
      <c r="S383" s="512"/>
      <c r="T383" s="512"/>
      <c r="U383" s="512"/>
      <c r="V383" s="512"/>
      <c r="W383" s="512"/>
      <c r="X383" s="512"/>
      <c r="Y383" s="512"/>
      <c r="Z383" s="512"/>
      <c r="AA383" s="512"/>
      <c r="AB383" s="512"/>
      <c r="AC383" s="512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</row>
    <row r="384" spans="1:40" ht="15.75" customHeight="1">
      <c r="A384" s="512"/>
      <c r="B384" s="582"/>
      <c r="C384" s="512"/>
      <c r="D384" s="512"/>
      <c r="E384" s="512"/>
      <c r="F384" s="512"/>
      <c r="G384" s="512"/>
      <c r="H384" s="512"/>
      <c r="I384" s="512"/>
      <c r="J384" s="512"/>
      <c r="K384" s="512"/>
      <c r="L384" s="512"/>
      <c r="M384" s="512"/>
      <c r="N384" s="512"/>
      <c r="O384" s="512"/>
      <c r="P384" s="512"/>
      <c r="Q384" s="512"/>
      <c r="R384" s="512"/>
      <c r="S384" s="512"/>
      <c r="T384" s="512"/>
      <c r="U384" s="512"/>
      <c r="V384" s="512"/>
      <c r="W384" s="512"/>
      <c r="X384" s="512"/>
      <c r="Y384" s="512"/>
      <c r="Z384" s="512"/>
      <c r="AA384" s="512"/>
      <c r="AB384" s="512"/>
      <c r="AC384" s="512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</row>
    <row r="385" spans="1:40" ht="15.75" customHeight="1">
      <c r="A385" s="512"/>
      <c r="B385" s="582"/>
      <c r="C385" s="512"/>
      <c r="D385" s="512"/>
      <c r="E385" s="512"/>
      <c r="F385" s="512"/>
      <c r="G385" s="512"/>
      <c r="H385" s="512"/>
      <c r="I385" s="512"/>
      <c r="J385" s="512"/>
      <c r="K385" s="512"/>
      <c r="L385" s="512"/>
      <c r="M385" s="512"/>
      <c r="N385" s="512"/>
      <c r="O385" s="512"/>
      <c r="P385" s="512"/>
      <c r="Q385" s="512"/>
      <c r="R385" s="512"/>
      <c r="S385" s="512"/>
      <c r="T385" s="512"/>
      <c r="U385" s="512"/>
      <c r="V385" s="512"/>
      <c r="W385" s="512"/>
      <c r="X385" s="512"/>
      <c r="Y385" s="512"/>
      <c r="Z385" s="512"/>
      <c r="AA385" s="512"/>
      <c r="AB385" s="512"/>
      <c r="AC385" s="512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</row>
    <row r="386" spans="1:40" ht="15.75" customHeight="1">
      <c r="A386" s="512"/>
      <c r="B386" s="582"/>
      <c r="C386" s="512"/>
      <c r="D386" s="512"/>
      <c r="E386" s="512"/>
      <c r="F386" s="512"/>
      <c r="G386" s="512"/>
      <c r="H386" s="512"/>
      <c r="I386" s="512"/>
      <c r="J386" s="512"/>
      <c r="K386" s="512"/>
      <c r="L386" s="512"/>
      <c r="M386" s="512"/>
      <c r="N386" s="512"/>
      <c r="O386" s="512"/>
      <c r="P386" s="512"/>
      <c r="Q386" s="512"/>
      <c r="R386" s="512"/>
      <c r="S386" s="512"/>
      <c r="T386" s="512"/>
      <c r="U386" s="512"/>
      <c r="V386" s="512"/>
      <c r="W386" s="512"/>
      <c r="X386" s="512"/>
      <c r="Y386" s="512"/>
      <c r="Z386" s="512"/>
      <c r="AA386" s="512"/>
      <c r="AB386" s="512"/>
      <c r="AC386" s="512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</row>
    <row r="387" spans="1:40" ht="15.75" customHeight="1">
      <c r="A387" s="512"/>
      <c r="B387" s="582"/>
      <c r="C387" s="512"/>
      <c r="D387" s="512"/>
      <c r="E387" s="512"/>
      <c r="F387" s="512"/>
      <c r="G387" s="512"/>
      <c r="H387" s="512"/>
      <c r="I387" s="512"/>
      <c r="J387" s="512"/>
      <c r="K387" s="512"/>
      <c r="L387" s="512"/>
      <c r="M387" s="512"/>
      <c r="N387" s="512"/>
      <c r="O387" s="512"/>
      <c r="P387" s="512"/>
      <c r="Q387" s="512"/>
      <c r="R387" s="512"/>
      <c r="S387" s="512"/>
      <c r="T387" s="512"/>
      <c r="U387" s="512"/>
      <c r="V387" s="512"/>
      <c r="W387" s="512"/>
      <c r="X387" s="512"/>
      <c r="Y387" s="512"/>
      <c r="Z387" s="512"/>
      <c r="AA387" s="512"/>
      <c r="AB387" s="512"/>
      <c r="AC387" s="512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</row>
    <row r="388" spans="1:40" ht="15.75" customHeight="1">
      <c r="A388" s="512"/>
      <c r="B388" s="582"/>
      <c r="C388" s="512"/>
      <c r="D388" s="512"/>
      <c r="E388" s="512"/>
      <c r="F388" s="512"/>
      <c r="G388" s="512"/>
      <c r="H388" s="512"/>
      <c r="I388" s="512"/>
      <c r="J388" s="512"/>
      <c r="K388" s="512"/>
      <c r="L388" s="512"/>
      <c r="M388" s="512"/>
      <c r="N388" s="512"/>
      <c r="O388" s="512"/>
      <c r="P388" s="512"/>
      <c r="Q388" s="512"/>
      <c r="R388" s="512"/>
      <c r="S388" s="512"/>
      <c r="T388" s="512"/>
      <c r="U388" s="512"/>
      <c r="V388" s="512"/>
      <c r="W388" s="512"/>
      <c r="X388" s="512"/>
      <c r="Y388" s="512"/>
      <c r="Z388" s="512"/>
      <c r="AA388" s="512"/>
      <c r="AB388" s="512"/>
      <c r="AC388" s="512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</row>
    <row r="389" spans="1:40" ht="15.75" customHeight="1">
      <c r="A389" s="512"/>
      <c r="B389" s="582"/>
      <c r="C389" s="512"/>
      <c r="D389" s="512"/>
      <c r="E389" s="512"/>
      <c r="F389" s="512"/>
      <c r="G389" s="512"/>
      <c r="H389" s="512"/>
      <c r="I389" s="512"/>
      <c r="J389" s="512"/>
      <c r="K389" s="512"/>
      <c r="L389" s="512"/>
      <c r="M389" s="512"/>
      <c r="N389" s="512"/>
      <c r="O389" s="512"/>
      <c r="P389" s="512"/>
      <c r="Q389" s="512"/>
      <c r="R389" s="512"/>
      <c r="S389" s="512"/>
      <c r="T389" s="512"/>
      <c r="U389" s="512"/>
      <c r="V389" s="512"/>
      <c r="W389" s="512"/>
      <c r="X389" s="512"/>
      <c r="Y389" s="512"/>
      <c r="Z389" s="512"/>
      <c r="AA389" s="512"/>
      <c r="AB389" s="512"/>
      <c r="AC389" s="512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</row>
    <row r="390" spans="1:40" ht="15.75" customHeight="1">
      <c r="A390" s="512"/>
      <c r="B390" s="582"/>
      <c r="C390" s="512"/>
      <c r="D390" s="512"/>
      <c r="E390" s="512"/>
      <c r="F390" s="512"/>
      <c r="G390" s="512"/>
      <c r="H390" s="512"/>
      <c r="I390" s="512"/>
      <c r="J390" s="512"/>
      <c r="K390" s="512"/>
      <c r="L390" s="512"/>
      <c r="M390" s="512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X390" s="512"/>
      <c r="Y390" s="512"/>
      <c r="Z390" s="512"/>
      <c r="AA390" s="512"/>
      <c r="AB390" s="512"/>
      <c r="AC390" s="512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</row>
    <row r="391" spans="1:40" ht="15.75" customHeight="1">
      <c r="A391" s="512"/>
      <c r="B391" s="582"/>
      <c r="C391" s="512"/>
      <c r="D391" s="512"/>
      <c r="E391" s="512"/>
      <c r="F391" s="512"/>
      <c r="G391" s="512"/>
      <c r="H391" s="512"/>
      <c r="I391" s="512"/>
      <c r="J391" s="512"/>
      <c r="K391" s="512"/>
      <c r="L391" s="512"/>
      <c r="M391" s="512"/>
      <c r="N391" s="512"/>
      <c r="O391" s="512"/>
      <c r="P391" s="512"/>
      <c r="Q391" s="512"/>
      <c r="R391" s="512"/>
      <c r="S391" s="512"/>
      <c r="T391" s="512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</row>
    <row r="392" spans="1:40" ht="15.75" customHeight="1">
      <c r="A392" s="512"/>
      <c r="B392" s="58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</row>
    <row r="393" spans="1:40" ht="15.75" customHeight="1">
      <c r="A393" s="512"/>
      <c r="B393" s="582"/>
      <c r="C393" s="512"/>
      <c r="D393" s="512"/>
      <c r="E393" s="512"/>
      <c r="F393" s="512"/>
      <c r="G393" s="512"/>
      <c r="H393" s="512"/>
      <c r="I393" s="512"/>
      <c r="J393" s="512"/>
      <c r="K393" s="512"/>
      <c r="L393" s="512"/>
      <c r="M393" s="512"/>
      <c r="N393" s="512"/>
      <c r="O393" s="512"/>
      <c r="P393" s="512"/>
      <c r="Q393" s="512"/>
      <c r="R393" s="512"/>
      <c r="S393" s="512"/>
      <c r="T393" s="512"/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</row>
    <row r="394" spans="1:40" ht="15.75" customHeight="1">
      <c r="A394" s="512"/>
      <c r="B394" s="582"/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/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</row>
    <row r="395" spans="1:40" ht="15.75" customHeight="1">
      <c r="A395" s="512"/>
      <c r="B395" s="582"/>
      <c r="C395" s="512"/>
      <c r="D395" s="512"/>
      <c r="E395" s="512"/>
      <c r="F395" s="512"/>
      <c r="G395" s="512"/>
      <c r="H395" s="512"/>
      <c r="I395" s="512"/>
      <c r="J395" s="512"/>
      <c r="K395" s="512"/>
      <c r="L395" s="512"/>
      <c r="M395" s="512"/>
      <c r="N395" s="512"/>
      <c r="O395" s="512"/>
      <c r="P395" s="512"/>
      <c r="Q395" s="512"/>
      <c r="R395" s="512"/>
      <c r="S395" s="512"/>
      <c r="T395" s="512"/>
      <c r="U395" s="512"/>
      <c r="V395" s="512"/>
      <c r="W395" s="512"/>
      <c r="X395" s="512"/>
      <c r="Y395" s="512"/>
      <c r="Z395" s="512"/>
      <c r="AA395" s="512"/>
      <c r="AB395" s="512"/>
      <c r="AC395" s="512"/>
      <c r="AD395" s="512"/>
      <c r="AE395" s="512"/>
      <c r="AF395" s="512"/>
      <c r="AG395" s="512"/>
      <c r="AH395" s="512"/>
      <c r="AI395" s="512"/>
      <c r="AJ395" s="512"/>
      <c r="AK395" s="512"/>
      <c r="AL395" s="512"/>
      <c r="AM395" s="512"/>
      <c r="AN395" s="512"/>
    </row>
    <row r="396" spans="1:40" ht="15.75" customHeight="1">
      <c r="A396" s="512"/>
      <c r="B396" s="582"/>
      <c r="C396" s="512"/>
      <c r="D396" s="512"/>
      <c r="E396" s="512"/>
      <c r="F396" s="512"/>
      <c r="G396" s="512"/>
      <c r="H396" s="512"/>
      <c r="I396" s="512"/>
      <c r="J396" s="512"/>
      <c r="K396" s="512"/>
      <c r="L396" s="512"/>
      <c r="M396" s="512"/>
      <c r="N396" s="512"/>
      <c r="O396" s="512"/>
      <c r="P396" s="512"/>
      <c r="Q396" s="512"/>
      <c r="R396" s="512"/>
      <c r="S396" s="512"/>
      <c r="T396" s="512"/>
      <c r="U396" s="512"/>
      <c r="V396" s="512"/>
      <c r="W396" s="512"/>
      <c r="X396" s="512"/>
      <c r="Y396" s="512"/>
      <c r="Z396" s="512"/>
      <c r="AA396" s="512"/>
      <c r="AB396" s="512"/>
      <c r="AC396" s="512"/>
      <c r="AD396" s="512"/>
      <c r="AE396" s="512"/>
      <c r="AF396" s="512"/>
      <c r="AG396" s="512"/>
      <c r="AH396" s="512"/>
      <c r="AI396" s="512"/>
      <c r="AJ396" s="512"/>
      <c r="AK396" s="512"/>
      <c r="AL396" s="512"/>
      <c r="AM396" s="512"/>
      <c r="AN396" s="512"/>
    </row>
    <row r="397" spans="1:40" ht="15.75" customHeight="1">
      <c r="A397" s="512"/>
      <c r="B397" s="582"/>
      <c r="C397" s="512"/>
      <c r="D397" s="512"/>
      <c r="E397" s="512"/>
      <c r="F397" s="512"/>
      <c r="G397" s="512"/>
      <c r="H397" s="512"/>
      <c r="I397" s="512"/>
      <c r="J397" s="512"/>
      <c r="K397" s="512"/>
      <c r="L397" s="512"/>
      <c r="M397" s="512"/>
      <c r="N397" s="512"/>
      <c r="O397" s="512"/>
      <c r="P397" s="512"/>
      <c r="Q397" s="512"/>
      <c r="R397" s="512"/>
      <c r="S397" s="512"/>
      <c r="T397" s="512"/>
      <c r="U397" s="512"/>
      <c r="V397" s="512"/>
      <c r="W397" s="512"/>
      <c r="X397" s="512"/>
      <c r="Y397" s="512"/>
      <c r="Z397" s="512"/>
      <c r="AA397" s="512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</row>
    <row r="398" spans="1:40" ht="15.75" customHeight="1">
      <c r="A398" s="512"/>
      <c r="B398" s="582"/>
      <c r="C398" s="512"/>
      <c r="D398" s="512"/>
      <c r="E398" s="512"/>
      <c r="F398" s="512"/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/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</row>
    <row r="399" spans="1:40" ht="15.75" customHeight="1">
      <c r="A399" s="512"/>
      <c r="B399" s="582"/>
      <c r="C399" s="512"/>
      <c r="D399" s="512"/>
      <c r="E399" s="512"/>
      <c r="F399" s="512"/>
      <c r="G399" s="512"/>
      <c r="H399" s="512"/>
      <c r="I399" s="512"/>
      <c r="J399" s="512"/>
      <c r="K399" s="512"/>
      <c r="L399" s="512"/>
      <c r="M399" s="512"/>
      <c r="N399" s="512"/>
      <c r="O399" s="512"/>
      <c r="P399" s="512"/>
      <c r="Q399" s="512"/>
      <c r="R399" s="512"/>
      <c r="S399" s="512"/>
      <c r="T399" s="512"/>
      <c r="U399" s="512"/>
      <c r="V399" s="512"/>
      <c r="W399" s="512"/>
      <c r="X399" s="512"/>
      <c r="Y399" s="512"/>
      <c r="Z399" s="512"/>
      <c r="AA399" s="512"/>
      <c r="AB399" s="512"/>
      <c r="AC399" s="512"/>
      <c r="AD399" s="512"/>
      <c r="AE399" s="512"/>
      <c r="AF399" s="512"/>
      <c r="AG399" s="512"/>
      <c r="AH399" s="512"/>
      <c r="AI399" s="512"/>
      <c r="AJ399" s="512"/>
      <c r="AK399" s="512"/>
      <c r="AL399" s="512"/>
      <c r="AM399" s="512"/>
      <c r="AN399" s="512"/>
    </row>
    <row r="400" spans="1:40" ht="15.75" customHeight="1">
      <c r="A400" s="512"/>
      <c r="B400" s="582"/>
      <c r="C400" s="512"/>
      <c r="D400" s="512"/>
      <c r="E400" s="512"/>
      <c r="F400" s="512"/>
      <c r="G400" s="512"/>
      <c r="H400" s="512"/>
      <c r="I400" s="512"/>
      <c r="J400" s="512"/>
      <c r="K400" s="512"/>
      <c r="L400" s="512"/>
      <c r="M400" s="512"/>
      <c r="N400" s="512"/>
      <c r="O400" s="512"/>
      <c r="P400" s="512"/>
      <c r="Q400" s="512"/>
      <c r="R400" s="512"/>
      <c r="S400" s="512"/>
      <c r="T400" s="512"/>
      <c r="U400" s="512"/>
      <c r="V400" s="512"/>
      <c r="W400" s="512"/>
      <c r="X400" s="512"/>
      <c r="Y400" s="512"/>
      <c r="Z400" s="512"/>
      <c r="AA400" s="512"/>
      <c r="AB400" s="512"/>
      <c r="AC400" s="512"/>
      <c r="AD400" s="512"/>
      <c r="AE400" s="512"/>
      <c r="AF400" s="512"/>
      <c r="AG400" s="512"/>
      <c r="AH400" s="512"/>
      <c r="AI400" s="512"/>
      <c r="AJ400" s="512"/>
      <c r="AK400" s="512"/>
      <c r="AL400" s="512"/>
      <c r="AM400" s="512"/>
      <c r="AN400" s="512"/>
    </row>
    <row r="401" spans="1:40" ht="15.75" customHeight="1">
      <c r="A401" s="512"/>
      <c r="B401" s="582"/>
      <c r="C401" s="512"/>
      <c r="D401" s="512"/>
      <c r="E401" s="512"/>
      <c r="F401" s="512"/>
      <c r="G401" s="512"/>
      <c r="H401" s="512"/>
      <c r="I401" s="512"/>
      <c r="J401" s="512"/>
      <c r="K401" s="512"/>
      <c r="L401" s="512"/>
      <c r="M401" s="512"/>
      <c r="N401" s="512"/>
      <c r="O401" s="512"/>
      <c r="P401" s="512"/>
      <c r="Q401" s="512"/>
      <c r="R401" s="512"/>
      <c r="S401" s="512"/>
      <c r="T401" s="512"/>
      <c r="U401" s="512"/>
      <c r="V401" s="512"/>
      <c r="W401" s="512"/>
      <c r="X401" s="512"/>
      <c r="Y401" s="512"/>
      <c r="Z401" s="512"/>
      <c r="AA401" s="512"/>
      <c r="AB401" s="512"/>
      <c r="AC401" s="512"/>
      <c r="AD401" s="512"/>
      <c r="AE401" s="512"/>
      <c r="AF401" s="512"/>
      <c r="AG401" s="512"/>
      <c r="AH401" s="512"/>
      <c r="AI401" s="512"/>
      <c r="AJ401" s="512"/>
      <c r="AK401" s="512"/>
      <c r="AL401" s="512"/>
      <c r="AM401" s="512"/>
      <c r="AN401" s="512"/>
    </row>
    <row r="402" spans="1:40" ht="15.75" customHeight="1">
      <c r="A402" s="512"/>
      <c r="B402" s="582"/>
      <c r="C402" s="512"/>
      <c r="D402" s="512"/>
      <c r="E402" s="512"/>
      <c r="F402" s="512"/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/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</row>
    <row r="403" spans="1:40" ht="15.75" customHeight="1">
      <c r="A403" s="512"/>
      <c r="B403" s="582"/>
      <c r="C403" s="512"/>
      <c r="D403" s="512"/>
      <c r="E403" s="512"/>
      <c r="F403" s="512"/>
      <c r="G403" s="512"/>
      <c r="H403" s="512"/>
      <c r="I403" s="512"/>
      <c r="J403" s="512"/>
      <c r="K403" s="512"/>
      <c r="L403" s="512"/>
      <c r="M403" s="512"/>
      <c r="N403" s="512"/>
      <c r="O403" s="512"/>
      <c r="P403" s="512"/>
      <c r="Q403" s="512"/>
      <c r="R403" s="512"/>
      <c r="S403" s="512"/>
      <c r="T403" s="512"/>
      <c r="U403" s="512"/>
      <c r="V403" s="512"/>
      <c r="W403" s="512"/>
      <c r="X403" s="512"/>
      <c r="Y403" s="512"/>
      <c r="Z403" s="512"/>
      <c r="AA403" s="512"/>
      <c r="AB403" s="512"/>
      <c r="AC403" s="512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</row>
    <row r="404" spans="1:40" ht="15.75" customHeight="1">
      <c r="A404" s="512"/>
      <c r="B404" s="582"/>
      <c r="C404" s="512"/>
      <c r="D404" s="512"/>
      <c r="E404" s="512"/>
      <c r="F404" s="512"/>
      <c r="G404" s="512"/>
      <c r="H404" s="512"/>
      <c r="I404" s="512"/>
      <c r="J404" s="512"/>
      <c r="K404" s="512"/>
      <c r="L404" s="512"/>
      <c r="M404" s="512"/>
      <c r="N404" s="512"/>
      <c r="O404" s="512"/>
      <c r="P404" s="512"/>
      <c r="Q404" s="512"/>
      <c r="R404" s="512"/>
      <c r="S404" s="512"/>
      <c r="T404" s="512"/>
      <c r="U404" s="512"/>
      <c r="V404" s="512"/>
      <c r="W404" s="512"/>
      <c r="X404" s="512"/>
      <c r="Y404" s="512"/>
      <c r="Z404" s="512"/>
      <c r="AA404" s="512"/>
      <c r="AB404" s="512"/>
      <c r="AC404" s="512"/>
      <c r="AD404" s="512"/>
      <c r="AE404" s="512"/>
      <c r="AF404" s="512"/>
      <c r="AG404" s="512"/>
      <c r="AH404" s="512"/>
      <c r="AI404" s="512"/>
      <c r="AJ404" s="512"/>
      <c r="AK404" s="512"/>
      <c r="AL404" s="512"/>
      <c r="AM404" s="512"/>
      <c r="AN404" s="512"/>
    </row>
    <row r="405" spans="1:40" ht="15.75" customHeight="1">
      <c r="A405" s="512"/>
      <c r="B405" s="582"/>
      <c r="C405" s="512"/>
      <c r="D405" s="512"/>
      <c r="E405" s="512"/>
      <c r="F405" s="512"/>
      <c r="G405" s="512"/>
      <c r="H405" s="512"/>
      <c r="I405" s="512"/>
      <c r="J405" s="512"/>
      <c r="K405" s="512"/>
      <c r="L405" s="512"/>
      <c r="M405" s="512"/>
      <c r="N405" s="512"/>
      <c r="O405" s="512"/>
      <c r="P405" s="512"/>
      <c r="Q405" s="512"/>
      <c r="R405" s="512"/>
      <c r="S405" s="512"/>
      <c r="T405" s="512"/>
      <c r="U405" s="512"/>
      <c r="V405" s="512"/>
      <c r="W405" s="512"/>
      <c r="X405" s="512"/>
      <c r="Y405" s="512"/>
      <c r="Z405" s="512"/>
      <c r="AA405" s="512"/>
      <c r="AB405" s="512"/>
      <c r="AC405" s="512"/>
      <c r="AD405" s="512"/>
      <c r="AE405" s="512"/>
      <c r="AF405" s="512"/>
      <c r="AG405" s="512"/>
      <c r="AH405" s="512"/>
      <c r="AI405" s="512"/>
      <c r="AJ405" s="512"/>
      <c r="AK405" s="512"/>
      <c r="AL405" s="512"/>
      <c r="AM405" s="512"/>
      <c r="AN405" s="512"/>
    </row>
    <row r="406" spans="1:40" ht="15.75" customHeight="1">
      <c r="A406" s="512"/>
      <c r="B406" s="582"/>
      <c r="C406" s="512"/>
      <c r="D406" s="512"/>
      <c r="E406" s="512"/>
      <c r="F406" s="512"/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/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</row>
    <row r="407" spans="1:40" ht="15.75" customHeight="1">
      <c r="A407" s="512"/>
      <c r="B407" s="582"/>
      <c r="C407" s="512"/>
      <c r="D407" s="512"/>
      <c r="E407" s="512"/>
      <c r="F407" s="512"/>
      <c r="G407" s="512"/>
      <c r="H407" s="512"/>
      <c r="I407" s="512"/>
      <c r="J407" s="512"/>
      <c r="K407" s="512"/>
      <c r="L407" s="512"/>
      <c r="M407" s="512"/>
      <c r="N407" s="512"/>
      <c r="O407" s="512"/>
      <c r="P407" s="512"/>
      <c r="Q407" s="512"/>
      <c r="R407" s="512"/>
      <c r="S407" s="512"/>
      <c r="T407" s="512"/>
      <c r="U407" s="512"/>
      <c r="V407" s="512"/>
      <c r="W407" s="512"/>
      <c r="X407" s="512"/>
      <c r="Y407" s="512"/>
      <c r="Z407" s="512"/>
      <c r="AA407" s="512"/>
      <c r="AB407" s="512"/>
      <c r="AC407" s="512"/>
      <c r="AD407" s="512"/>
      <c r="AE407" s="512"/>
      <c r="AF407" s="512"/>
      <c r="AG407" s="512"/>
      <c r="AH407" s="512"/>
      <c r="AI407" s="512"/>
      <c r="AJ407" s="512"/>
      <c r="AK407" s="512"/>
      <c r="AL407" s="512"/>
      <c r="AM407" s="512"/>
      <c r="AN407" s="512"/>
    </row>
    <row r="408" spans="1:40" ht="15.75" customHeight="1">
      <c r="A408" s="512"/>
      <c r="B408" s="582"/>
      <c r="C408" s="512"/>
      <c r="D408" s="512"/>
      <c r="E408" s="512"/>
      <c r="F408" s="512"/>
      <c r="G408" s="512"/>
      <c r="H408" s="512"/>
      <c r="I408" s="512"/>
      <c r="J408" s="512"/>
      <c r="K408" s="512"/>
      <c r="L408" s="512"/>
      <c r="M408" s="512"/>
      <c r="N408" s="512"/>
      <c r="O408" s="512"/>
      <c r="P408" s="512"/>
      <c r="Q408" s="512"/>
      <c r="R408" s="512"/>
      <c r="S408" s="512"/>
      <c r="T408" s="512"/>
      <c r="U408" s="512"/>
      <c r="V408" s="512"/>
      <c r="W408" s="512"/>
      <c r="X408" s="512"/>
      <c r="Y408" s="512"/>
      <c r="Z408" s="512"/>
      <c r="AA408" s="512"/>
      <c r="AB408" s="512"/>
      <c r="AC408" s="512"/>
      <c r="AD408" s="512"/>
      <c r="AE408" s="512"/>
      <c r="AF408" s="512"/>
      <c r="AG408" s="512"/>
      <c r="AH408" s="512"/>
      <c r="AI408" s="512"/>
      <c r="AJ408" s="512"/>
      <c r="AK408" s="512"/>
      <c r="AL408" s="512"/>
      <c r="AM408" s="512"/>
      <c r="AN408" s="512"/>
    </row>
    <row r="409" spans="1:40" ht="15.75" customHeight="1">
      <c r="A409" s="512"/>
      <c r="B409" s="582"/>
      <c r="C409" s="512"/>
      <c r="D409" s="512"/>
      <c r="E409" s="512"/>
      <c r="F409" s="512"/>
      <c r="G409" s="512"/>
      <c r="H409" s="512"/>
      <c r="I409" s="512"/>
      <c r="J409" s="512"/>
      <c r="K409" s="512"/>
      <c r="L409" s="512"/>
      <c r="M409" s="512"/>
      <c r="N409" s="512"/>
      <c r="O409" s="512"/>
      <c r="P409" s="512"/>
      <c r="Q409" s="512"/>
      <c r="R409" s="512"/>
      <c r="S409" s="512"/>
      <c r="T409" s="512"/>
      <c r="U409" s="512"/>
      <c r="V409" s="512"/>
      <c r="W409" s="512"/>
      <c r="X409" s="512"/>
      <c r="Y409" s="512"/>
      <c r="Z409" s="512"/>
      <c r="AA409" s="512"/>
      <c r="AB409" s="512"/>
      <c r="AC409" s="512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</row>
    <row r="410" spans="1:40" ht="15.75" customHeight="1">
      <c r="A410" s="512"/>
      <c r="B410" s="582"/>
      <c r="C410" s="512"/>
      <c r="D410" s="512"/>
      <c r="E410" s="512"/>
      <c r="F410" s="512"/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/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</row>
    <row r="411" spans="1:40" ht="15.75" customHeight="1">
      <c r="A411" s="512"/>
      <c r="B411" s="582"/>
      <c r="C411" s="512"/>
      <c r="D411" s="512"/>
      <c r="E411" s="512"/>
      <c r="F411" s="512"/>
      <c r="G411" s="512"/>
      <c r="H411" s="512"/>
      <c r="I411" s="512"/>
      <c r="J411" s="512"/>
      <c r="K411" s="512"/>
      <c r="L411" s="512"/>
      <c r="M411" s="512"/>
      <c r="N411" s="512"/>
      <c r="O411" s="512"/>
      <c r="P411" s="512"/>
      <c r="Q411" s="512"/>
      <c r="R411" s="512"/>
      <c r="S411" s="512"/>
      <c r="T411" s="512"/>
      <c r="U411" s="512"/>
      <c r="V411" s="512"/>
      <c r="W411" s="512"/>
      <c r="X411" s="512"/>
      <c r="Y411" s="512"/>
      <c r="Z411" s="512"/>
      <c r="AA411" s="512"/>
      <c r="AB411" s="512"/>
      <c r="AC411" s="512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</row>
    <row r="412" spans="1:40" ht="15.75" customHeight="1">
      <c r="A412" s="512"/>
      <c r="B412" s="582"/>
      <c r="C412" s="512"/>
      <c r="D412" s="512"/>
      <c r="E412" s="512"/>
      <c r="F412" s="512"/>
      <c r="G412" s="512"/>
      <c r="H412" s="512"/>
      <c r="I412" s="512"/>
      <c r="J412" s="512"/>
      <c r="K412" s="512"/>
      <c r="L412" s="512"/>
      <c r="M412" s="512"/>
      <c r="N412" s="512"/>
      <c r="O412" s="512"/>
      <c r="P412" s="512"/>
      <c r="Q412" s="512"/>
      <c r="R412" s="512"/>
      <c r="S412" s="512"/>
      <c r="T412" s="512"/>
      <c r="U412" s="512"/>
      <c r="V412" s="512"/>
      <c r="W412" s="512"/>
      <c r="X412" s="512"/>
      <c r="Y412" s="512"/>
      <c r="Z412" s="512"/>
      <c r="AA412" s="512"/>
      <c r="AB412" s="512"/>
      <c r="AC412" s="512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</row>
    <row r="413" spans="1:40" ht="15.75" customHeight="1">
      <c r="A413" s="512"/>
      <c r="B413" s="582"/>
      <c r="C413" s="512"/>
      <c r="D413" s="512"/>
      <c r="E413" s="512"/>
      <c r="F413" s="512"/>
      <c r="G413" s="512"/>
      <c r="H413" s="512"/>
      <c r="I413" s="512"/>
      <c r="J413" s="512"/>
      <c r="K413" s="512"/>
      <c r="L413" s="512"/>
      <c r="M413" s="512"/>
      <c r="N413" s="512"/>
      <c r="O413" s="512"/>
      <c r="P413" s="512"/>
      <c r="Q413" s="512"/>
      <c r="R413" s="512"/>
      <c r="S413" s="512"/>
      <c r="T413" s="512"/>
      <c r="U413" s="512"/>
      <c r="V413" s="512"/>
      <c r="W413" s="512"/>
      <c r="X413" s="512"/>
      <c r="Y413" s="512"/>
      <c r="Z413" s="512"/>
      <c r="AA413" s="512"/>
      <c r="AB413" s="512"/>
      <c r="AC413" s="512"/>
      <c r="AD413" s="512"/>
      <c r="AE413" s="512"/>
      <c r="AF413" s="512"/>
      <c r="AG413" s="512"/>
      <c r="AH413" s="512"/>
      <c r="AI413" s="512"/>
      <c r="AJ413" s="512"/>
      <c r="AK413" s="512"/>
      <c r="AL413" s="512"/>
      <c r="AM413" s="512"/>
      <c r="AN413" s="512"/>
    </row>
    <row r="414" spans="1:40" ht="15.75" customHeight="1">
      <c r="A414" s="512"/>
      <c r="B414" s="582"/>
      <c r="C414" s="512"/>
      <c r="D414" s="512"/>
      <c r="E414" s="512"/>
      <c r="F414" s="512"/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/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</row>
    <row r="415" spans="1:40" ht="15.75" customHeight="1">
      <c r="A415" s="512"/>
      <c r="B415" s="582"/>
      <c r="C415" s="512"/>
      <c r="D415" s="512"/>
      <c r="E415" s="512"/>
      <c r="F415" s="512"/>
      <c r="G415" s="512"/>
      <c r="H415" s="512"/>
      <c r="I415" s="512"/>
      <c r="J415" s="512"/>
      <c r="K415" s="512"/>
      <c r="L415" s="512"/>
      <c r="M415" s="512"/>
      <c r="N415" s="512"/>
      <c r="O415" s="512"/>
      <c r="P415" s="512"/>
      <c r="Q415" s="512"/>
      <c r="R415" s="512"/>
      <c r="S415" s="512"/>
      <c r="T415" s="512"/>
      <c r="U415" s="512"/>
      <c r="V415" s="512"/>
      <c r="W415" s="512"/>
      <c r="X415" s="512"/>
      <c r="Y415" s="512"/>
      <c r="Z415" s="512"/>
      <c r="AA415" s="512"/>
      <c r="AB415" s="512"/>
      <c r="AC415" s="512"/>
      <c r="AD415" s="512"/>
      <c r="AE415" s="512"/>
      <c r="AF415" s="512"/>
      <c r="AG415" s="512"/>
      <c r="AH415" s="512"/>
      <c r="AI415" s="512"/>
      <c r="AJ415" s="512"/>
      <c r="AK415" s="512"/>
      <c r="AL415" s="512"/>
      <c r="AM415" s="512"/>
      <c r="AN415" s="512"/>
    </row>
    <row r="416" spans="1:40" ht="15.75" customHeight="1">
      <c r="A416" s="512"/>
      <c r="B416" s="582"/>
      <c r="C416" s="512"/>
      <c r="D416" s="512"/>
      <c r="E416" s="512"/>
      <c r="F416" s="512"/>
      <c r="G416" s="512"/>
      <c r="H416" s="512"/>
      <c r="I416" s="512"/>
      <c r="J416" s="512"/>
      <c r="K416" s="512"/>
      <c r="L416" s="512"/>
      <c r="M416" s="512"/>
      <c r="N416" s="512"/>
      <c r="O416" s="512"/>
      <c r="P416" s="512"/>
      <c r="Q416" s="512"/>
      <c r="R416" s="512"/>
      <c r="S416" s="512"/>
      <c r="T416" s="512"/>
      <c r="U416" s="512"/>
      <c r="V416" s="512"/>
      <c r="W416" s="512"/>
      <c r="X416" s="512"/>
      <c r="Y416" s="512"/>
      <c r="Z416" s="512"/>
      <c r="AA416" s="512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</row>
    <row r="417" spans="1:40" ht="15.75" customHeight="1">
      <c r="A417" s="512"/>
      <c r="B417" s="582"/>
      <c r="C417" s="512"/>
      <c r="D417" s="512"/>
      <c r="E417" s="512"/>
      <c r="F417" s="512"/>
      <c r="G417" s="512"/>
      <c r="H417" s="512"/>
      <c r="I417" s="512"/>
      <c r="J417" s="512"/>
      <c r="K417" s="512"/>
      <c r="L417" s="512"/>
      <c r="M417" s="512"/>
      <c r="N417" s="512"/>
      <c r="O417" s="512"/>
      <c r="P417" s="512"/>
      <c r="Q417" s="512"/>
      <c r="R417" s="512"/>
      <c r="S417" s="512"/>
      <c r="T417" s="512"/>
      <c r="U417" s="512"/>
      <c r="V417" s="512"/>
      <c r="W417" s="512"/>
      <c r="X417" s="512"/>
      <c r="Y417" s="512"/>
      <c r="Z417" s="512"/>
      <c r="AA417" s="512"/>
      <c r="AB417" s="512"/>
      <c r="AC417" s="512"/>
      <c r="AD417" s="512"/>
      <c r="AE417" s="512"/>
      <c r="AF417" s="512"/>
      <c r="AG417" s="512"/>
      <c r="AH417" s="512"/>
      <c r="AI417" s="512"/>
      <c r="AJ417" s="512"/>
      <c r="AK417" s="512"/>
      <c r="AL417" s="512"/>
      <c r="AM417" s="512"/>
      <c r="AN417" s="512"/>
    </row>
    <row r="418" spans="1:40" ht="15.75" customHeight="1">
      <c r="A418" s="512"/>
      <c r="B418" s="582"/>
      <c r="C418" s="512"/>
      <c r="D418" s="512"/>
      <c r="E418" s="512"/>
      <c r="F418" s="512"/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/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</row>
    <row r="419" spans="1:40" ht="15.75" customHeight="1">
      <c r="A419" s="512"/>
      <c r="B419" s="582"/>
      <c r="C419" s="512"/>
      <c r="D419" s="512"/>
      <c r="E419" s="512"/>
      <c r="F419" s="512"/>
      <c r="G419" s="512"/>
      <c r="H419" s="512"/>
      <c r="I419" s="512"/>
      <c r="J419" s="512"/>
      <c r="K419" s="512"/>
      <c r="L419" s="512"/>
      <c r="M419" s="512"/>
      <c r="N419" s="512"/>
      <c r="O419" s="512"/>
      <c r="P419" s="512"/>
      <c r="Q419" s="512"/>
      <c r="R419" s="512"/>
      <c r="S419" s="512"/>
      <c r="T419" s="512"/>
      <c r="U419" s="512"/>
      <c r="V419" s="512"/>
      <c r="W419" s="512"/>
      <c r="X419" s="512"/>
      <c r="Y419" s="512"/>
      <c r="Z419" s="512"/>
      <c r="AA419" s="512"/>
      <c r="AB419" s="512"/>
      <c r="AC419" s="512"/>
      <c r="AD419" s="512"/>
      <c r="AE419" s="512"/>
      <c r="AF419" s="512"/>
      <c r="AG419" s="512"/>
      <c r="AH419" s="512"/>
      <c r="AI419" s="512"/>
      <c r="AJ419" s="512"/>
      <c r="AK419" s="512"/>
      <c r="AL419" s="512"/>
      <c r="AM419" s="512"/>
      <c r="AN419" s="512"/>
    </row>
    <row r="420" spans="1:40" ht="15.75" customHeight="1">
      <c r="A420" s="512"/>
      <c r="B420" s="582"/>
      <c r="C420" s="512"/>
      <c r="D420" s="512"/>
      <c r="E420" s="512"/>
      <c r="F420" s="512"/>
      <c r="G420" s="512"/>
      <c r="H420" s="512"/>
      <c r="I420" s="512"/>
      <c r="J420" s="512"/>
      <c r="K420" s="512"/>
      <c r="L420" s="512"/>
      <c r="M420" s="512"/>
      <c r="N420" s="512"/>
      <c r="O420" s="512"/>
      <c r="P420" s="512"/>
      <c r="Q420" s="512"/>
      <c r="R420" s="512"/>
      <c r="S420" s="512"/>
      <c r="T420" s="512"/>
      <c r="U420" s="512"/>
      <c r="V420" s="512"/>
      <c r="W420" s="512"/>
      <c r="X420" s="512"/>
      <c r="Y420" s="512"/>
      <c r="Z420" s="512"/>
      <c r="AA420" s="512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</row>
    <row r="421" spans="1:40" ht="15.75" customHeight="1">
      <c r="A421" s="512"/>
      <c r="B421" s="582"/>
      <c r="C421" s="512"/>
      <c r="D421" s="512"/>
      <c r="E421" s="512"/>
      <c r="F421" s="512"/>
      <c r="G421" s="512"/>
      <c r="H421" s="512"/>
      <c r="I421" s="512"/>
      <c r="J421" s="512"/>
      <c r="K421" s="512"/>
      <c r="L421" s="512"/>
      <c r="M421" s="512"/>
      <c r="N421" s="512"/>
      <c r="O421" s="512"/>
      <c r="P421" s="512"/>
      <c r="Q421" s="512"/>
      <c r="R421" s="512"/>
      <c r="S421" s="512"/>
      <c r="T421" s="512"/>
      <c r="U421" s="512"/>
      <c r="V421" s="512"/>
      <c r="W421" s="512"/>
      <c r="X421" s="512"/>
      <c r="Y421" s="512"/>
      <c r="Z421" s="512"/>
      <c r="AA421" s="512"/>
      <c r="AB421" s="512"/>
      <c r="AC421" s="512"/>
      <c r="AD421" s="512"/>
      <c r="AE421" s="512"/>
      <c r="AF421" s="512"/>
      <c r="AG421" s="512"/>
      <c r="AH421" s="512"/>
      <c r="AI421" s="512"/>
      <c r="AJ421" s="512"/>
      <c r="AK421" s="512"/>
      <c r="AL421" s="512"/>
      <c r="AM421" s="512"/>
      <c r="AN421" s="512"/>
    </row>
    <row r="422" spans="1:40" ht="15.75" customHeight="1">
      <c r="A422" s="512"/>
      <c r="B422" s="582"/>
      <c r="C422" s="512"/>
      <c r="D422" s="512"/>
      <c r="E422" s="512"/>
      <c r="F422" s="512"/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/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</row>
    <row r="423" spans="1:40" ht="15.75" customHeight="1">
      <c r="A423" s="512"/>
      <c r="B423" s="582"/>
      <c r="C423" s="512"/>
      <c r="D423" s="512"/>
      <c r="E423" s="512"/>
      <c r="F423" s="512"/>
      <c r="G423" s="512"/>
      <c r="H423" s="512"/>
      <c r="I423" s="512"/>
      <c r="J423" s="512"/>
      <c r="K423" s="512"/>
      <c r="L423" s="512"/>
      <c r="M423" s="512"/>
      <c r="N423" s="512"/>
      <c r="O423" s="512"/>
      <c r="P423" s="512"/>
      <c r="Q423" s="512"/>
      <c r="R423" s="512"/>
      <c r="S423" s="512"/>
      <c r="T423" s="512"/>
      <c r="U423" s="512"/>
      <c r="V423" s="512"/>
      <c r="W423" s="512"/>
      <c r="X423" s="512"/>
      <c r="Y423" s="512"/>
      <c r="Z423" s="512"/>
      <c r="AA423" s="512"/>
      <c r="AB423" s="512"/>
      <c r="AC423" s="512"/>
      <c r="AD423" s="512"/>
      <c r="AE423" s="512"/>
      <c r="AF423" s="512"/>
      <c r="AG423" s="512"/>
      <c r="AH423" s="512"/>
      <c r="AI423" s="512"/>
      <c r="AJ423" s="512"/>
      <c r="AK423" s="512"/>
      <c r="AL423" s="512"/>
      <c r="AM423" s="512"/>
      <c r="AN423" s="512"/>
    </row>
    <row r="424" spans="1:40" ht="15.75" customHeight="1">
      <c r="A424" s="512"/>
      <c r="B424" s="582"/>
      <c r="C424" s="512"/>
      <c r="D424" s="512"/>
      <c r="E424" s="512"/>
      <c r="F424" s="512"/>
      <c r="G424" s="512"/>
      <c r="H424" s="512"/>
      <c r="I424" s="512"/>
      <c r="J424" s="512"/>
      <c r="K424" s="512"/>
      <c r="L424" s="512"/>
      <c r="M424" s="512"/>
      <c r="N424" s="512"/>
      <c r="O424" s="512"/>
      <c r="P424" s="512"/>
      <c r="Q424" s="512"/>
      <c r="R424" s="512"/>
      <c r="S424" s="512"/>
      <c r="T424" s="512"/>
      <c r="U424" s="512"/>
      <c r="V424" s="512"/>
      <c r="W424" s="512"/>
      <c r="X424" s="512"/>
      <c r="Y424" s="512"/>
      <c r="Z424" s="512"/>
      <c r="AA424" s="512"/>
      <c r="AB424" s="512"/>
      <c r="AC424" s="512"/>
      <c r="AD424" s="512"/>
      <c r="AE424" s="512"/>
      <c r="AF424" s="512"/>
      <c r="AG424" s="512"/>
      <c r="AH424" s="512"/>
      <c r="AI424" s="512"/>
      <c r="AJ424" s="512"/>
      <c r="AK424" s="512"/>
      <c r="AL424" s="512"/>
      <c r="AM424" s="512"/>
      <c r="AN424" s="512"/>
    </row>
    <row r="425" spans="1:40" ht="15.75" customHeight="1">
      <c r="A425" s="512"/>
      <c r="B425" s="582"/>
      <c r="C425" s="512"/>
      <c r="D425" s="512"/>
      <c r="E425" s="512"/>
      <c r="F425" s="512"/>
      <c r="G425" s="512"/>
      <c r="H425" s="512"/>
      <c r="I425" s="512"/>
      <c r="J425" s="512"/>
      <c r="K425" s="512"/>
      <c r="L425" s="512"/>
      <c r="M425" s="512"/>
      <c r="N425" s="512"/>
      <c r="O425" s="512"/>
      <c r="P425" s="512"/>
      <c r="Q425" s="512"/>
      <c r="R425" s="512"/>
      <c r="S425" s="512"/>
      <c r="T425" s="512"/>
      <c r="U425" s="512"/>
      <c r="V425" s="512"/>
      <c r="W425" s="512"/>
      <c r="X425" s="512"/>
      <c r="Y425" s="512"/>
      <c r="Z425" s="512"/>
      <c r="AA425" s="512"/>
      <c r="AB425" s="512"/>
      <c r="AC425" s="512"/>
      <c r="AD425" s="512"/>
      <c r="AE425" s="512"/>
      <c r="AF425" s="512"/>
      <c r="AG425" s="512"/>
      <c r="AH425" s="512"/>
      <c r="AI425" s="512"/>
      <c r="AJ425" s="512"/>
      <c r="AK425" s="512"/>
      <c r="AL425" s="512"/>
      <c r="AM425" s="512"/>
      <c r="AN425" s="512"/>
    </row>
    <row r="426" spans="1:40" ht="15.75" customHeight="1">
      <c r="A426" s="512"/>
      <c r="B426" s="582"/>
      <c r="C426" s="512"/>
      <c r="D426" s="512"/>
      <c r="E426" s="512"/>
      <c r="F426" s="512"/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/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</row>
    <row r="427" spans="1:40" ht="15.75" customHeight="1">
      <c r="A427" s="512"/>
      <c r="B427" s="582"/>
      <c r="C427" s="512"/>
      <c r="D427" s="512"/>
      <c r="E427" s="512"/>
      <c r="F427" s="512"/>
      <c r="G427" s="512"/>
      <c r="H427" s="512"/>
      <c r="I427" s="512"/>
      <c r="J427" s="512"/>
      <c r="K427" s="512"/>
      <c r="L427" s="512"/>
      <c r="M427" s="512"/>
      <c r="N427" s="512"/>
      <c r="O427" s="512"/>
      <c r="P427" s="512"/>
      <c r="Q427" s="512"/>
      <c r="R427" s="512"/>
      <c r="S427" s="512"/>
      <c r="T427" s="512"/>
      <c r="U427" s="512"/>
      <c r="V427" s="512"/>
      <c r="W427" s="512"/>
      <c r="X427" s="512"/>
      <c r="Y427" s="512"/>
      <c r="Z427" s="512"/>
      <c r="AA427" s="512"/>
      <c r="AB427" s="512"/>
      <c r="AC427" s="512"/>
      <c r="AD427" s="512"/>
      <c r="AE427" s="512"/>
      <c r="AF427" s="512"/>
      <c r="AG427" s="512"/>
      <c r="AH427" s="512"/>
      <c r="AI427" s="512"/>
      <c r="AJ427" s="512"/>
      <c r="AK427" s="512"/>
      <c r="AL427" s="512"/>
      <c r="AM427" s="512"/>
      <c r="AN427" s="512"/>
    </row>
    <row r="428" spans="1:40" ht="15.75" customHeight="1">
      <c r="A428" s="512"/>
      <c r="B428" s="58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2"/>
      <c r="V428" s="512"/>
      <c r="W428" s="512"/>
      <c r="X428" s="512"/>
      <c r="Y428" s="512"/>
      <c r="Z428" s="512"/>
      <c r="AA428" s="512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</row>
    <row r="429" spans="1:40" ht="15.75" customHeight="1">
      <c r="A429" s="512"/>
      <c r="B429" s="582"/>
      <c r="C429" s="512"/>
      <c r="D429" s="512"/>
      <c r="E429" s="512"/>
      <c r="F429" s="512"/>
      <c r="G429" s="512"/>
      <c r="H429" s="512"/>
      <c r="I429" s="512"/>
      <c r="J429" s="512"/>
      <c r="K429" s="512"/>
      <c r="L429" s="512"/>
      <c r="M429" s="512"/>
      <c r="N429" s="512"/>
      <c r="O429" s="512"/>
      <c r="P429" s="512"/>
      <c r="Q429" s="512"/>
      <c r="R429" s="512"/>
      <c r="S429" s="512"/>
      <c r="T429" s="512"/>
      <c r="U429" s="512"/>
      <c r="V429" s="512"/>
      <c r="W429" s="512"/>
      <c r="X429" s="512"/>
      <c r="Y429" s="512"/>
      <c r="Z429" s="512"/>
      <c r="AA429" s="512"/>
      <c r="AB429" s="512"/>
      <c r="AC429" s="512"/>
      <c r="AD429" s="512"/>
      <c r="AE429" s="512"/>
      <c r="AF429" s="512"/>
      <c r="AG429" s="512"/>
      <c r="AH429" s="512"/>
      <c r="AI429" s="512"/>
      <c r="AJ429" s="512"/>
      <c r="AK429" s="512"/>
      <c r="AL429" s="512"/>
      <c r="AM429" s="512"/>
      <c r="AN429" s="512"/>
    </row>
    <row r="430" spans="1:40" ht="15.75" customHeight="1">
      <c r="A430" s="512"/>
      <c r="B430" s="582"/>
      <c r="C430" s="512"/>
      <c r="D430" s="512"/>
      <c r="E430" s="512"/>
      <c r="F430" s="512"/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/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</row>
    <row r="431" spans="1:40" ht="15.75" customHeight="1">
      <c r="A431" s="512"/>
      <c r="B431" s="582"/>
      <c r="C431" s="512"/>
      <c r="D431" s="512"/>
      <c r="E431" s="512"/>
      <c r="F431" s="512"/>
      <c r="G431" s="512"/>
      <c r="H431" s="512"/>
      <c r="I431" s="512"/>
      <c r="J431" s="512"/>
      <c r="K431" s="512"/>
      <c r="L431" s="512"/>
      <c r="M431" s="512"/>
      <c r="N431" s="512"/>
      <c r="O431" s="512"/>
      <c r="P431" s="512"/>
      <c r="Q431" s="512"/>
      <c r="R431" s="512"/>
      <c r="S431" s="512"/>
      <c r="T431" s="512"/>
      <c r="U431" s="512"/>
      <c r="V431" s="512"/>
      <c r="W431" s="512"/>
      <c r="X431" s="512"/>
      <c r="Y431" s="512"/>
      <c r="Z431" s="512"/>
      <c r="AA431" s="512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</row>
    <row r="432" spans="1:40" ht="15.75" customHeight="1">
      <c r="A432" s="512"/>
      <c r="B432" s="582"/>
      <c r="C432" s="512"/>
      <c r="D432" s="512"/>
      <c r="E432" s="512"/>
      <c r="F432" s="512"/>
      <c r="G432" s="512"/>
      <c r="H432" s="512"/>
      <c r="I432" s="512"/>
      <c r="J432" s="512"/>
      <c r="K432" s="512"/>
      <c r="L432" s="512"/>
      <c r="M432" s="512"/>
      <c r="N432" s="512"/>
      <c r="O432" s="512"/>
      <c r="P432" s="512"/>
      <c r="Q432" s="512"/>
      <c r="R432" s="512"/>
      <c r="S432" s="512"/>
      <c r="T432" s="512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</row>
    <row r="433" spans="1:40" ht="15.75" customHeight="1">
      <c r="A433" s="512"/>
      <c r="B433" s="58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</row>
    <row r="434" spans="1:40" ht="15.75" customHeight="1">
      <c r="A434" s="512"/>
      <c r="B434" s="582"/>
      <c r="C434" s="512"/>
      <c r="D434" s="512"/>
      <c r="E434" s="512"/>
      <c r="F434" s="512"/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</row>
    <row r="435" spans="1:40" ht="15.75" customHeight="1">
      <c r="A435" s="512"/>
      <c r="B435" s="582"/>
      <c r="C435" s="512"/>
      <c r="D435" s="512"/>
      <c r="E435" s="512"/>
      <c r="F435" s="512"/>
      <c r="G435" s="512"/>
      <c r="H435" s="512"/>
      <c r="I435" s="512"/>
      <c r="J435" s="512"/>
      <c r="K435" s="512"/>
      <c r="L435" s="512"/>
      <c r="M435" s="512"/>
      <c r="N435" s="512"/>
      <c r="O435" s="512"/>
      <c r="P435" s="512"/>
      <c r="Q435" s="512"/>
      <c r="R435" s="512"/>
      <c r="S435" s="512"/>
      <c r="T435" s="512"/>
      <c r="U435" s="512"/>
      <c r="V435" s="512"/>
      <c r="W435" s="512"/>
      <c r="X435" s="512"/>
      <c r="Y435" s="512"/>
      <c r="Z435" s="512"/>
      <c r="AA435" s="512"/>
      <c r="AB435" s="512"/>
      <c r="AC435" s="512"/>
      <c r="AD435" s="512"/>
      <c r="AE435" s="512"/>
      <c r="AF435" s="512"/>
      <c r="AG435" s="512"/>
      <c r="AH435" s="512"/>
      <c r="AI435" s="512"/>
      <c r="AJ435" s="512"/>
      <c r="AK435" s="512"/>
      <c r="AL435" s="512"/>
      <c r="AM435" s="512"/>
      <c r="AN435" s="512"/>
    </row>
    <row r="436" spans="1:40" ht="15.75" customHeight="1">
      <c r="A436" s="512"/>
      <c r="B436" s="582"/>
      <c r="C436" s="512"/>
      <c r="D436" s="512"/>
      <c r="E436" s="512"/>
      <c r="F436" s="512"/>
      <c r="G436" s="512"/>
      <c r="H436" s="512"/>
      <c r="I436" s="512"/>
      <c r="J436" s="512"/>
      <c r="K436" s="512"/>
      <c r="L436" s="512"/>
      <c r="M436" s="512"/>
      <c r="N436" s="512"/>
      <c r="O436" s="512"/>
      <c r="P436" s="512"/>
      <c r="Q436" s="512"/>
      <c r="R436" s="512"/>
      <c r="S436" s="512"/>
      <c r="T436" s="512"/>
      <c r="U436" s="512"/>
      <c r="V436" s="512"/>
      <c r="W436" s="512"/>
      <c r="X436" s="512"/>
      <c r="Y436" s="512"/>
      <c r="Z436" s="512"/>
      <c r="AA436" s="512"/>
      <c r="AB436" s="512"/>
      <c r="AC436" s="512"/>
      <c r="AD436" s="512"/>
      <c r="AE436" s="512"/>
      <c r="AF436" s="512"/>
      <c r="AG436" s="512"/>
      <c r="AH436" s="512"/>
      <c r="AI436" s="512"/>
      <c r="AJ436" s="512"/>
      <c r="AK436" s="512"/>
      <c r="AL436" s="512"/>
      <c r="AM436" s="512"/>
      <c r="AN436" s="512"/>
    </row>
    <row r="437" spans="1:40" ht="15.75" customHeight="1">
      <c r="A437" s="512"/>
      <c r="B437" s="582"/>
      <c r="C437" s="512"/>
      <c r="D437" s="512"/>
      <c r="E437" s="512"/>
      <c r="F437" s="512"/>
      <c r="G437" s="512"/>
      <c r="H437" s="512"/>
      <c r="I437" s="512"/>
      <c r="J437" s="512"/>
      <c r="K437" s="512"/>
      <c r="L437" s="512"/>
      <c r="M437" s="512"/>
      <c r="N437" s="512"/>
      <c r="O437" s="512"/>
      <c r="P437" s="512"/>
      <c r="Q437" s="512"/>
      <c r="R437" s="512"/>
      <c r="S437" s="512"/>
      <c r="T437" s="512"/>
      <c r="U437" s="512"/>
      <c r="V437" s="512"/>
      <c r="W437" s="512"/>
      <c r="X437" s="512"/>
      <c r="Y437" s="512"/>
      <c r="Z437" s="512"/>
      <c r="AA437" s="512"/>
      <c r="AB437" s="512"/>
      <c r="AC437" s="512"/>
      <c r="AD437" s="512"/>
      <c r="AE437" s="512"/>
      <c r="AF437" s="512"/>
      <c r="AG437" s="512"/>
      <c r="AH437" s="512"/>
      <c r="AI437" s="512"/>
      <c r="AJ437" s="512"/>
      <c r="AK437" s="512"/>
      <c r="AL437" s="512"/>
      <c r="AM437" s="512"/>
      <c r="AN437" s="512"/>
    </row>
    <row r="438" spans="1:40" ht="15.75" customHeight="1">
      <c r="A438" s="512"/>
      <c r="B438" s="582"/>
      <c r="C438" s="512"/>
      <c r="D438" s="512"/>
      <c r="E438" s="512"/>
      <c r="F438" s="512"/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/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</row>
    <row r="439" spans="1:40" ht="15.75" customHeight="1">
      <c r="A439" s="512"/>
      <c r="B439" s="582"/>
      <c r="C439" s="512"/>
      <c r="D439" s="512"/>
      <c r="E439" s="512"/>
      <c r="F439" s="512"/>
      <c r="G439" s="512"/>
      <c r="H439" s="512"/>
      <c r="I439" s="512"/>
      <c r="J439" s="512"/>
      <c r="K439" s="512"/>
      <c r="L439" s="512"/>
      <c r="M439" s="512"/>
      <c r="N439" s="512"/>
      <c r="O439" s="512"/>
      <c r="P439" s="512"/>
      <c r="Q439" s="512"/>
      <c r="R439" s="512"/>
      <c r="S439" s="512"/>
      <c r="T439" s="512"/>
      <c r="U439" s="512"/>
      <c r="V439" s="512"/>
      <c r="W439" s="512"/>
      <c r="X439" s="512"/>
      <c r="Y439" s="512"/>
      <c r="Z439" s="512"/>
      <c r="AA439" s="512"/>
      <c r="AB439" s="512"/>
      <c r="AC439" s="512"/>
      <c r="AD439" s="512"/>
      <c r="AE439" s="512"/>
      <c r="AF439" s="512"/>
      <c r="AG439" s="512"/>
      <c r="AH439" s="512"/>
      <c r="AI439" s="512"/>
      <c r="AJ439" s="512"/>
      <c r="AK439" s="512"/>
      <c r="AL439" s="512"/>
      <c r="AM439" s="512"/>
      <c r="AN439" s="512"/>
    </row>
    <row r="440" spans="1:40" ht="15.75" customHeight="1">
      <c r="A440" s="512"/>
      <c r="B440" s="582"/>
      <c r="C440" s="512"/>
      <c r="D440" s="512"/>
      <c r="E440" s="512"/>
      <c r="F440" s="512"/>
      <c r="G440" s="512"/>
      <c r="H440" s="512"/>
      <c r="I440" s="512"/>
      <c r="J440" s="512"/>
      <c r="K440" s="512"/>
      <c r="L440" s="512"/>
      <c r="M440" s="512"/>
      <c r="N440" s="512"/>
      <c r="O440" s="512"/>
      <c r="P440" s="512"/>
      <c r="Q440" s="512"/>
      <c r="R440" s="512"/>
      <c r="S440" s="512"/>
      <c r="T440" s="512"/>
      <c r="U440" s="512"/>
      <c r="V440" s="512"/>
      <c r="W440" s="512"/>
      <c r="X440" s="512"/>
      <c r="Y440" s="512"/>
      <c r="Z440" s="512"/>
      <c r="AA440" s="512"/>
      <c r="AB440" s="512"/>
      <c r="AC440" s="512"/>
      <c r="AD440" s="512"/>
      <c r="AE440" s="512"/>
      <c r="AF440" s="512"/>
      <c r="AG440" s="512"/>
      <c r="AH440" s="512"/>
      <c r="AI440" s="512"/>
      <c r="AJ440" s="512"/>
      <c r="AK440" s="512"/>
      <c r="AL440" s="512"/>
      <c r="AM440" s="512"/>
      <c r="AN440" s="512"/>
    </row>
    <row r="441" spans="1:40" ht="15.75" customHeight="1">
      <c r="A441" s="512"/>
      <c r="B441" s="582"/>
      <c r="C441" s="512"/>
      <c r="D441" s="512"/>
      <c r="E441" s="512"/>
      <c r="F441" s="512"/>
      <c r="G441" s="512"/>
      <c r="H441" s="512"/>
      <c r="I441" s="512"/>
      <c r="J441" s="512"/>
      <c r="K441" s="512"/>
      <c r="L441" s="512"/>
      <c r="M441" s="512"/>
      <c r="N441" s="512"/>
      <c r="O441" s="512"/>
      <c r="P441" s="512"/>
      <c r="Q441" s="512"/>
      <c r="R441" s="512"/>
      <c r="S441" s="512"/>
      <c r="T441" s="512"/>
      <c r="U441" s="512"/>
      <c r="V441" s="512"/>
      <c r="W441" s="512"/>
      <c r="X441" s="512"/>
      <c r="Y441" s="512"/>
      <c r="Z441" s="512"/>
      <c r="AA441" s="512"/>
      <c r="AB441" s="512"/>
      <c r="AC441" s="512"/>
      <c r="AD441" s="512"/>
      <c r="AE441" s="512"/>
      <c r="AF441" s="512"/>
      <c r="AG441" s="512"/>
      <c r="AH441" s="512"/>
      <c r="AI441" s="512"/>
      <c r="AJ441" s="512"/>
      <c r="AK441" s="512"/>
      <c r="AL441" s="512"/>
      <c r="AM441" s="512"/>
      <c r="AN441" s="512"/>
    </row>
    <row r="442" spans="1:40" ht="15.75" customHeight="1">
      <c r="A442" s="512"/>
      <c r="B442" s="582"/>
      <c r="C442" s="512"/>
      <c r="D442" s="512"/>
      <c r="E442" s="512"/>
      <c r="F442" s="512"/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/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</row>
    <row r="443" spans="1:40" ht="15.75" customHeight="1">
      <c r="A443" s="512"/>
      <c r="B443" s="582"/>
      <c r="C443" s="512"/>
      <c r="D443" s="512"/>
      <c r="E443" s="512"/>
      <c r="F443" s="512"/>
      <c r="G443" s="512"/>
      <c r="H443" s="512"/>
      <c r="I443" s="512"/>
      <c r="J443" s="512"/>
      <c r="K443" s="512"/>
      <c r="L443" s="512"/>
      <c r="M443" s="512"/>
      <c r="N443" s="512"/>
      <c r="O443" s="512"/>
      <c r="P443" s="512"/>
      <c r="Q443" s="512"/>
      <c r="R443" s="512"/>
      <c r="S443" s="512"/>
      <c r="T443" s="512"/>
      <c r="U443" s="512"/>
      <c r="V443" s="512"/>
      <c r="W443" s="512"/>
      <c r="X443" s="512"/>
      <c r="Y443" s="512"/>
      <c r="Z443" s="512"/>
      <c r="AA443" s="512"/>
      <c r="AB443" s="512"/>
      <c r="AC443" s="512"/>
      <c r="AD443" s="512"/>
      <c r="AE443" s="512"/>
      <c r="AF443" s="512"/>
      <c r="AG443" s="512"/>
      <c r="AH443" s="512"/>
      <c r="AI443" s="512"/>
      <c r="AJ443" s="512"/>
      <c r="AK443" s="512"/>
      <c r="AL443" s="512"/>
      <c r="AM443" s="512"/>
      <c r="AN443" s="512"/>
    </row>
    <row r="444" spans="1:40" ht="15.75" customHeight="1">
      <c r="A444" s="512"/>
      <c r="B444" s="582"/>
      <c r="C444" s="512"/>
      <c r="D444" s="512"/>
      <c r="E444" s="512"/>
      <c r="F444" s="512"/>
      <c r="G444" s="512"/>
      <c r="H444" s="512"/>
      <c r="I444" s="512"/>
      <c r="J444" s="512"/>
      <c r="K444" s="512"/>
      <c r="L444" s="512"/>
      <c r="M444" s="512"/>
      <c r="N444" s="512"/>
      <c r="O444" s="512"/>
      <c r="P444" s="512"/>
      <c r="Q444" s="512"/>
      <c r="R444" s="512"/>
      <c r="S444" s="512"/>
      <c r="T444" s="512"/>
      <c r="U444" s="512"/>
      <c r="V444" s="512"/>
      <c r="W444" s="512"/>
      <c r="X444" s="512"/>
      <c r="Y444" s="512"/>
      <c r="Z444" s="512"/>
      <c r="AA444" s="512"/>
      <c r="AB444" s="512"/>
      <c r="AC444" s="512"/>
      <c r="AD444" s="512"/>
      <c r="AE444" s="512"/>
      <c r="AF444" s="512"/>
      <c r="AG444" s="512"/>
      <c r="AH444" s="512"/>
      <c r="AI444" s="512"/>
      <c r="AJ444" s="512"/>
      <c r="AK444" s="512"/>
      <c r="AL444" s="512"/>
      <c r="AM444" s="512"/>
      <c r="AN444" s="512"/>
    </row>
    <row r="445" spans="1:40" ht="15.75" customHeight="1">
      <c r="A445" s="512"/>
      <c r="B445" s="582"/>
      <c r="C445" s="512"/>
      <c r="D445" s="512"/>
      <c r="E445" s="512"/>
      <c r="F445" s="512"/>
      <c r="G445" s="512"/>
      <c r="H445" s="512"/>
      <c r="I445" s="512"/>
      <c r="J445" s="512"/>
      <c r="K445" s="512"/>
      <c r="L445" s="512"/>
      <c r="M445" s="512"/>
      <c r="N445" s="512"/>
      <c r="O445" s="512"/>
      <c r="P445" s="512"/>
      <c r="Q445" s="512"/>
      <c r="R445" s="512"/>
      <c r="S445" s="512"/>
      <c r="T445" s="512"/>
      <c r="U445" s="512"/>
      <c r="V445" s="512"/>
      <c r="W445" s="512"/>
      <c r="X445" s="512"/>
      <c r="Y445" s="512"/>
      <c r="Z445" s="512"/>
      <c r="AA445" s="512"/>
      <c r="AB445" s="512"/>
      <c r="AC445" s="512"/>
      <c r="AD445" s="512"/>
      <c r="AE445" s="512"/>
      <c r="AF445" s="512"/>
      <c r="AG445" s="512"/>
      <c r="AH445" s="512"/>
      <c r="AI445" s="512"/>
      <c r="AJ445" s="512"/>
      <c r="AK445" s="512"/>
      <c r="AL445" s="512"/>
      <c r="AM445" s="512"/>
      <c r="AN445" s="512"/>
    </row>
    <row r="446" spans="1:40" ht="15.75" customHeight="1">
      <c r="A446" s="512"/>
      <c r="B446" s="582"/>
      <c r="C446" s="512"/>
      <c r="D446" s="512"/>
      <c r="E446" s="512"/>
      <c r="F446" s="512"/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/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</row>
    <row r="447" spans="1:40" ht="15.75" customHeight="1">
      <c r="A447" s="512"/>
      <c r="B447" s="582"/>
      <c r="C447" s="512"/>
      <c r="D447" s="512"/>
      <c r="E447" s="512"/>
      <c r="F447" s="512"/>
      <c r="G447" s="512"/>
      <c r="H447" s="512"/>
      <c r="I447" s="512"/>
      <c r="J447" s="512"/>
      <c r="K447" s="512"/>
      <c r="L447" s="512"/>
      <c r="M447" s="512"/>
      <c r="N447" s="512"/>
      <c r="O447" s="512"/>
      <c r="P447" s="512"/>
      <c r="Q447" s="512"/>
      <c r="R447" s="512"/>
      <c r="S447" s="512"/>
      <c r="T447" s="512"/>
      <c r="U447" s="512"/>
      <c r="V447" s="512"/>
      <c r="W447" s="512"/>
      <c r="X447" s="512"/>
      <c r="Y447" s="512"/>
      <c r="Z447" s="512"/>
      <c r="AA447" s="512"/>
      <c r="AB447" s="512"/>
      <c r="AC447" s="512"/>
      <c r="AD447" s="512"/>
      <c r="AE447" s="512"/>
      <c r="AF447" s="512"/>
      <c r="AG447" s="512"/>
      <c r="AH447" s="512"/>
      <c r="AI447" s="512"/>
      <c r="AJ447" s="512"/>
      <c r="AK447" s="512"/>
      <c r="AL447" s="512"/>
      <c r="AM447" s="512"/>
      <c r="AN447" s="512"/>
    </row>
    <row r="448" spans="1:40" ht="15.75" customHeight="1">
      <c r="A448" s="512"/>
      <c r="B448" s="582"/>
      <c r="C448" s="512"/>
      <c r="D448" s="512"/>
      <c r="E448" s="512"/>
      <c r="F448" s="512"/>
      <c r="G448" s="512"/>
      <c r="H448" s="512"/>
      <c r="I448" s="512"/>
      <c r="J448" s="512"/>
      <c r="K448" s="512"/>
      <c r="L448" s="512"/>
      <c r="M448" s="512"/>
      <c r="N448" s="512"/>
      <c r="O448" s="512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2"/>
      <c r="AC448" s="512"/>
      <c r="AD448" s="512"/>
      <c r="AE448" s="512"/>
      <c r="AF448" s="512"/>
      <c r="AG448" s="512"/>
      <c r="AH448" s="512"/>
      <c r="AI448" s="512"/>
      <c r="AJ448" s="512"/>
      <c r="AK448" s="512"/>
      <c r="AL448" s="512"/>
      <c r="AM448" s="512"/>
      <c r="AN448" s="512"/>
    </row>
    <row r="449" spans="1:40" ht="15.75" customHeight="1">
      <c r="A449" s="512"/>
      <c r="B449" s="582"/>
      <c r="C449" s="512"/>
      <c r="D449" s="512"/>
      <c r="E449" s="512"/>
      <c r="F449" s="512"/>
      <c r="G449" s="512"/>
      <c r="H449" s="512"/>
      <c r="I449" s="512"/>
      <c r="J449" s="512"/>
      <c r="K449" s="512"/>
      <c r="L449" s="512"/>
      <c r="M449" s="512"/>
      <c r="N449" s="512"/>
      <c r="O449" s="512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</row>
    <row r="450" spans="1:40" ht="15.75" customHeight="1">
      <c r="A450" s="512"/>
      <c r="B450" s="582"/>
      <c r="C450" s="512"/>
      <c r="D450" s="512"/>
      <c r="E450" s="512"/>
      <c r="F450" s="512"/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/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</row>
    <row r="451" spans="1:40" ht="15.75" customHeight="1">
      <c r="A451" s="512"/>
      <c r="B451" s="582"/>
      <c r="C451" s="512"/>
      <c r="D451" s="512"/>
      <c r="E451" s="512"/>
      <c r="F451" s="512"/>
      <c r="G451" s="512"/>
      <c r="H451" s="512"/>
      <c r="I451" s="512"/>
      <c r="J451" s="512"/>
      <c r="K451" s="512"/>
      <c r="L451" s="512"/>
      <c r="M451" s="512"/>
      <c r="N451" s="512"/>
      <c r="O451" s="512"/>
      <c r="P451" s="512"/>
      <c r="Q451" s="512"/>
      <c r="R451" s="512"/>
      <c r="S451" s="512"/>
      <c r="T451" s="512"/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</row>
    <row r="452" spans="1:40" ht="15.75" customHeight="1">
      <c r="A452" s="512"/>
      <c r="B452" s="582"/>
      <c r="C452" s="512"/>
      <c r="D452" s="512"/>
      <c r="E452" s="512"/>
      <c r="F452" s="512"/>
      <c r="G452" s="512"/>
      <c r="H452" s="512"/>
      <c r="I452" s="512"/>
      <c r="J452" s="512"/>
      <c r="K452" s="512"/>
      <c r="L452" s="512"/>
      <c r="M452" s="512"/>
      <c r="N452" s="512"/>
      <c r="O452" s="512"/>
      <c r="P452" s="512"/>
      <c r="Q452" s="512"/>
      <c r="R452" s="512"/>
      <c r="S452" s="512"/>
      <c r="T452" s="512"/>
      <c r="U452" s="512"/>
      <c r="V452" s="512"/>
      <c r="W452" s="512"/>
      <c r="X452" s="512"/>
      <c r="Y452" s="512"/>
      <c r="Z452" s="512"/>
      <c r="AA452" s="512"/>
      <c r="AB452" s="512"/>
      <c r="AC452" s="512"/>
      <c r="AD452" s="512"/>
      <c r="AE452" s="512"/>
      <c r="AF452" s="512"/>
      <c r="AG452" s="512"/>
      <c r="AH452" s="512"/>
      <c r="AI452" s="512"/>
      <c r="AJ452" s="512"/>
      <c r="AK452" s="512"/>
      <c r="AL452" s="512"/>
      <c r="AM452" s="512"/>
      <c r="AN452" s="512"/>
    </row>
    <row r="453" spans="1:40" ht="15.75" customHeight="1">
      <c r="A453" s="512"/>
      <c r="B453" s="582"/>
      <c r="C453" s="512"/>
      <c r="D453" s="512"/>
      <c r="E453" s="512"/>
      <c r="F453" s="512"/>
      <c r="G453" s="512"/>
      <c r="H453" s="512"/>
      <c r="I453" s="512"/>
      <c r="J453" s="512"/>
      <c r="K453" s="512"/>
      <c r="L453" s="512"/>
      <c r="M453" s="512"/>
      <c r="N453" s="512"/>
      <c r="O453" s="512"/>
      <c r="P453" s="512"/>
      <c r="Q453" s="512"/>
      <c r="R453" s="512"/>
      <c r="S453" s="512"/>
      <c r="T453" s="512"/>
      <c r="U453" s="512"/>
      <c r="V453" s="512"/>
      <c r="W453" s="512"/>
      <c r="X453" s="512"/>
      <c r="Y453" s="512"/>
      <c r="Z453" s="512"/>
      <c r="AA453" s="512"/>
      <c r="AB453" s="512"/>
      <c r="AC453" s="512"/>
      <c r="AD453" s="512"/>
      <c r="AE453" s="512"/>
      <c r="AF453" s="512"/>
      <c r="AG453" s="512"/>
      <c r="AH453" s="512"/>
      <c r="AI453" s="512"/>
      <c r="AJ453" s="512"/>
      <c r="AK453" s="512"/>
      <c r="AL453" s="512"/>
      <c r="AM453" s="512"/>
      <c r="AN453" s="512"/>
    </row>
    <row r="454" spans="1:40" ht="15.75" customHeight="1">
      <c r="A454" s="512"/>
      <c r="B454" s="582"/>
      <c r="C454" s="512"/>
      <c r="D454" s="512"/>
      <c r="E454" s="512"/>
      <c r="F454" s="512"/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/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</row>
    <row r="455" spans="1:40" ht="15.75" customHeight="1">
      <c r="A455" s="512"/>
      <c r="B455" s="582"/>
      <c r="C455" s="512"/>
      <c r="D455" s="512"/>
      <c r="E455" s="512"/>
      <c r="F455" s="512"/>
      <c r="G455" s="512"/>
      <c r="H455" s="512"/>
      <c r="I455" s="512"/>
      <c r="J455" s="512"/>
      <c r="K455" s="512"/>
      <c r="L455" s="512"/>
      <c r="M455" s="512"/>
      <c r="N455" s="512"/>
      <c r="O455" s="512"/>
      <c r="P455" s="512"/>
      <c r="Q455" s="512"/>
      <c r="R455" s="512"/>
      <c r="S455" s="512"/>
      <c r="T455" s="512"/>
      <c r="U455" s="512"/>
      <c r="V455" s="512"/>
      <c r="W455" s="512"/>
      <c r="X455" s="512"/>
      <c r="Y455" s="512"/>
      <c r="Z455" s="512"/>
      <c r="AA455" s="512"/>
      <c r="AB455" s="512"/>
      <c r="AC455" s="512"/>
      <c r="AD455" s="512"/>
      <c r="AE455" s="512"/>
      <c r="AF455" s="512"/>
      <c r="AG455" s="512"/>
      <c r="AH455" s="512"/>
      <c r="AI455" s="512"/>
      <c r="AJ455" s="512"/>
      <c r="AK455" s="512"/>
      <c r="AL455" s="512"/>
      <c r="AM455" s="512"/>
      <c r="AN455" s="512"/>
    </row>
    <row r="456" spans="1:40" ht="15.75" customHeight="1">
      <c r="A456" s="512"/>
      <c r="B456" s="582"/>
      <c r="C456" s="512"/>
      <c r="D456" s="512"/>
      <c r="E456" s="512"/>
      <c r="F456" s="512"/>
      <c r="G456" s="512"/>
      <c r="H456" s="512"/>
      <c r="I456" s="512"/>
      <c r="J456" s="512"/>
      <c r="K456" s="512"/>
      <c r="L456" s="512"/>
      <c r="M456" s="512"/>
      <c r="N456" s="512"/>
      <c r="O456" s="512"/>
      <c r="P456" s="512"/>
      <c r="Q456" s="512"/>
      <c r="R456" s="512"/>
      <c r="S456" s="512"/>
      <c r="T456" s="512"/>
      <c r="U456" s="512"/>
      <c r="V456" s="512"/>
      <c r="W456" s="512"/>
      <c r="X456" s="512"/>
      <c r="Y456" s="512"/>
      <c r="Z456" s="512"/>
      <c r="AA456" s="512"/>
      <c r="AB456" s="512"/>
      <c r="AC456" s="512"/>
      <c r="AD456" s="512"/>
      <c r="AE456" s="512"/>
      <c r="AF456" s="512"/>
      <c r="AG456" s="512"/>
      <c r="AH456" s="512"/>
      <c r="AI456" s="512"/>
      <c r="AJ456" s="512"/>
      <c r="AK456" s="512"/>
      <c r="AL456" s="512"/>
      <c r="AM456" s="512"/>
      <c r="AN456" s="512"/>
    </row>
    <row r="457" spans="1:40" ht="15.75" customHeight="1">
      <c r="A457" s="512"/>
      <c r="B457" s="582"/>
      <c r="C457" s="512"/>
      <c r="D457" s="512"/>
      <c r="E457" s="512"/>
      <c r="F457" s="512"/>
      <c r="G457" s="512"/>
      <c r="H457" s="512"/>
      <c r="I457" s="512"/>
      <c r="J457" s="512"/>
      <c r="K457" s="512"/>
      <c r="L457" s="512"/>
      <c r="M457" s="512"/>
      <c r="N457" s="512"/>
      <c r="O457" s="512"/>
      <c r="P457" s="512"/>
      <c r="Q457" s="512"/>
      <c r="R457" s="512"/>
      <c r="S457" s="512"/>
      <c r="T457" s="512"/>
      <c r="U457" s="512"/>
      <c r="V457" s="512"/>
      <c r="W457" s="512"/>
      <c r="X457" s="512"/>
      <c r="Y457" s="512"/>
      <c r="Z457" s="512"/>
      <c r="AA457" s="512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</row>
    <row r="458" spans="1:40" ht="15.75" customHeight="1">
      <c r="A458" s="512"/>
      <c r="B458" s="582"/>
      <c r="C458" s="512"/>
      <c r="D458" s="512"/>
      <c r="E458" s="512"/>
      <c r="F458" s="512"/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/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</row>
    <row r="459" spans="1:40" ht="15.75" customHeight="1">
      <c r="A459" s="512"/>
      <c r="B459" s="582"/>
      <c r="C459" s="512"/>
      <c r="D459" s="512"/>
      <c r="E459" s="512"/>
      <c r="F459" s="512"/>
      <c r="G459" s="512"/>
      <c r="H459" s="512"/>
      <c r="I459" s="512"/>
      <c r="J459" s="512"/>
      <c r="K459" s="512"/>
      <c r="L459" s="512"/>
      <c r="M459" s="512"/>
      <c r="N459" s="512"/>
      <c r="O459" s="512"/>
      <c r="P459" s="512"/>
      <c r="Q459" s="512"/>
      <c r="R459" s="512"/>
      <c r="S459" s="512"/>
      <c r="T459" s="512"/>
      <c r="U459" s="512"/>
      <c r="V459" s="512"/>
      <c r="W459" s="512"/>
      <c r="X459" s="512"/>
      <c r="Y459" s="512"/>
      <c r="Z459" s="512"/>
      <c r="AA459" s="512"/>
      <c r="AB459" s="512"/>
      <c r="AC459" s="512"/>
      <c r="AD459" s="512"/>
      <c r="AE459" s="512"/>
      <c r="AF459" s="512"/>
      <c r="AG459" s="512"/>
      <c r="AH459" s="512"/>
      <c r="AI459" s="512"/>
      <c r="AJ459" s="512"/>
      <c r="AK459" s="512"/>
      <c r="AL459" s="512"/>
      <c r="AM459" s="512"/>
      <c r="AN459" s="512"/>
    </row>
    <row r="460" spans="1:40" ht="15.75" customHeight="1">
      <c r="A460" s="512"/>
      <c r="B460" s="582"/>
      <c r="C460" s="512"/>
      <c r="D460" s="512"/>
      <c r="E460" s="512"/>
      <c r="F460" s="512"/>
      <c r="G460" s="512"/>
      <c r="H460" s="512"/>
      <c r="I460" s="512"/>
      <c r="J460" s="512"/>
      <c r="K460" s="512"/>
      <c r="L460" s="512"/>
      <c r="M460" s="512"/>
      <c r="N460" s="512"/>
      <c r="O460" s="512"/>
      <c r="P460" s="512"/>
      <c r="Q460" s="512"/>
      <c r="R460" s="512"/>
      <c r="S460" s="512"/>
      <c r="T460" s="512"/>
      <c r="U460" s="512"/>
      <c r="V460" s="512"/>
      <c r="W460" s="512"/>
      <c r="X460" s="512"/>
      <c r="Y460" s="512"/>
      <c r="Z460" s="512"/>
      <c r="AA460" s="512"/>
      <c r="AB460" s="512"/>
      <c r="AC460" s="512"/>
      <c r="AD460" s="512"/>
      <c r="AE460" s="512"/>
      <c r="AF460" s="512"/>
      <c r="AG460" s="512"/>
      <c r="AH460" s="512"/>
      <c r="AI460" s="512"/>
      <c r="AJ460" s="512"/>
      <c r="AK460" s="512"/>
      <c r="AL460" s="512"/>
      <c r="AM460" s="512"/>
      <c r="AN460" s="512"/>
    </row>
    <row r="461" spans="1:40" ht="15.75" customHeight="1">
      <c r="A461" s="512"/>
      <c r="B461" s="582"/>
      <c r="C461" s="512"/>
      <c r="D461" s="512"/>
      <c r="E461" s="512"/>
      <c r="F461" s="512"/>
      <c r="G461" s="512"/>
      <c r="H461" s="512"/>
      <c r="I461" s="512"/>
      <c r="J461" s="512"/>
      <c r="K461" s="512"/>
      <c r="L461" s="512"/>
      <c r="M461" s="512"/>
      <c r="N461" s="512"/>
      <c r="O461" s="512"/>
      <c r="P461" s="512"/>
      <c r="Q461" s="512"/>
      <c r="R461" s="512"/>
      <c r="S461" s="512"/>
      <c r="T461" s="512"/>
      <c r="U461" s="512"/>
      <c r="V461" s="512"/>
      <c r="W461" s="512"/>
      <c r="X461" s="512"/>
      <c r="Y461" s="512"/>
      <c r="Z461" s="512"/>
      <c r="AA461" s="512"/>
      <c r="AB461" s="512"/>
      <c r="AC461" s="512"/>
      <c r="AD461" s="512"/>
      <c r="AE461" s="512"/>
      <c r="AF461" s="512"/>
      <c r="AG461" s="512"/>
      <c r="AH461" s="512"/>
      <c r="AI461" s="512"/>
      <c r="AJ461" s="512"/>
      <c r="AK461" s="512"/>
      <c r="AL461" s="512"/>
      <c r="AM461" s="512"/>
      <c r="AN461" s="512"/>
    </row>
    <row r="462" spans="1:40" ht="15.75" customHeight="1">
      <c r="A462" s="512"/>
      <c r="B462" s="582"/>
      <c r="C462" s="512"/>
      <c r="D462" s="512"/>
      <c r="E462" s="512"/>
      <c r="F462" s="512"/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/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</row>
    <row r="463" spans="1:40" ht="15.75" customHeight="1">
      <c r="A463" s="512"/>
      <c r="B463" s="582"/>
      <c r="C463" s="512"/>
      <c r="D463" s="512"/>
      <c r="E463" s="512"/>
      <c r="F463" s="512"/>
      <c r="G463" s="512"/>
      <c r="H463" s="512"/>
      <c r="I463" s="512"/>
      <c r="J463" s="512"/>
      <c r="K463" s="512"/>
      <c r="L463" s="512"/>
      <c r="M463" s="512"/>
      <c r="N463" s="512"/>
      <c r="O463" s="512"/>
      <c r="P463" s="512"/>
      <c r="Q463" s="512"/>
      <c r="R463" s="512"/>
      <c r="S463" s="512"/>
      <c r="T463" s="512"/>
      <c r="U463" s="512"/>
      <c r="V463" s="512"/>
      <c r="W463" s="512"/>
      <c r="X463" s="512"/>
      <c r="Y463" s="512"/>
      <c r="Z463" s="512"/>
      <c r="AA463" s="512"/>
      <c r="AB463" s="512"/>
      <c r="AC463" s="512"/>
      <c r="AD463" s="512"/>
      <c r="AE463" s="512"/>
      <c r="AF463" s="512"/>
      <c r="AG463" s="512"/>
      <c r="AH463" s="512"/>
      <c r="AI463" s="512"/>
      <c r="AJ463" s="512"/>
      <c r="AK463" s="512"/>
      <c r="AL463" s="512"/>
      <c r="AM463" s="512"/>
      <c r="AN463" s="512"/>
    </row>
    <row r="464" spans="1:40" ht="15.75" customHeight="1">
      <c r="A464" s="512"/>
      <c r="B464" s="582"/>
      <c r="C464" s="512"/>
      <c r="D464" s="512"/>
      <c r="E464" s="512"/>
      <c r="F464" s="512"/>
      <c r="G464" s="512"/>
      <c r="H464" s="512"/>
      <c r="I464" s="512"/>
      <c r="J464" s="512"/>
      <c r="K464" s="512"/>
      <c r="L464" s="512"/>
      <c r="M464" s="512"/>
      <c r="N464" s="512"/>
      <c r="O464" s="512"/>
      <c r="P464" s="512"/>
      <c r="Q464" s="512"/>
      <c r="R464" s="512"/>
      <c r="S464" s="512"/>
      <c r="T464" s="512"/>
      <c r="U464" s="512"/>
      <c r="V464" s="512"/>
      <c r="W464" s="512"/>
      <c r="X464" s="512"/>
      <c r="Y464" s="512"/>
      <c r="Z464" s="512"/>
      <c r="AA464" s="512"/>
      <c r="AB464" s="512"/>
      <c r="AC464" s="512"/>
      <c r="AD464" s="512"/>
      <c r="AE464" s="512"/>
      <c r="AF464" s="512"/>
      <c r="AG464" s="512"/>
      <c r="AH464" s="512"/>
      <c r="AI464" s="512"/>
      <c r="AJ464" s="512"/>
      <c r="AK464" s="512"/>
      <c r="AL464" s="512"/>
      <c r="AM464" s="512"/>
      <c r="AN464" s="512"/>
    </row>
    <row r="465" spans="1:40" ht="15.75" customHeight="1">
      <c r="A465" s="512"/>
      <c r="B465" s="582"/>
      <c r="C465" s="512"/>
      <c r="D465" s="512"/>
      <c r="E465" s="512"/>
      <c r="F465" s="512"/>
      <c r="G465" s="512"/>
      <c r="H465" s="512"/>
      <c r="I465" s="512"/>
      <c r="J465" s="512"/>
      <c r="K465" s="512"/>
      <c r="L465" s="512"/>
      <c r="M465" s="512"/>
      <c r="N465" s="512"/>
      <c r="O465" s="512"/>
      <c r="P465" s="512"/>
      <c r="Q465" s="512"/>
      <c r="R465" s="512"/>
      <c r="S465" s="512"/>
      <c r="T465" s="512"/>
      <c r="U465" s="512"/>
      <c r="V465" s="512"/>
      <c r="W465" s="512"/>
      <c r="X465" s="512"/>
      <c r="Y465" s="512"/>
      <c r="Z465" s="512"/>
      <c r="AA465" s="512"/>
      <c r="AB465" s="512"/>
      <c r="AC465" s="512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</row>
    <row r="466" spans="1:40" ht="15.75" customHeight="1">
      <c r="A466" s="512"/>
      <c r="B466" s="582"/>
      <c r="C466" s="512"/>
      <c r="D466" s="512"/>
      <c r="E466" s="512"/>
      <c r="F466" s="512"/>
      <c r="G466" s="512"/>
      <c r="H466" s="512"/>
      <c r="I466" s="512"/>
      <c r="J466" s="512"/>
      <c r="K466" s="512"/>
      <c r="L466" s="512"/>
      <c r="M466" s="512"/>
      <c r="N466" s="512"/>
      <c r="O466" s="512"/>
      <c r="P466" s="512"/>
      <c r="Q466" s="512"/>
      <c r="R466" s="512"/>
      <c r="S466" s="512"/>
      <c r="T466" s="512"/>
      <c r="U466" s="512"/>
      <c r="V466" s="512"/>
      <c r="W466" s="512"/>
      <c r="X466" s="512"/>
      <c r="Y466" s="512"/>
      <c r="Z466" s="512"/>
      <c r="AA466" s="512"/>
      <c r="AB466" s="512"/>
      <c r="AC466" s="512"/>
      <c r="AD466" s="512"/>
      <c r="AE466" s="512"/>
      <c r="AF466" s="512"/>
      <c r="AG466" s="512"/>
      <c r="AH466" s="512"/>
      <c r="AI466" s="512"/>
      <c r="AJ466" s="512"/>
      <c r="AK466" s="512"/>
      <c r="AL466" s="512"/>
      <c r="AM466" s="512"/>
      <c r="AN466" s="512"/>
    </row>
    <row r="467" spans="1:40" ht="15.75" customHeight="1">
      <c r="A467" s="512"/>
      <c r="B467" s="582"/>
      <c r="C467" s="512"/>
      <c r="D467" s="512"/>
      <c r="E467" s="512"/>
      <c r="F467" s="512"/>
      <c r="G467" s="512"/>
      <c r="H467" s="512"/>
      <c r="I467" s="512"/>
      <c r="J467" s="512"/>
      <c r="K467" s="512"/>
      <c r="L467" s="512"/>
      <c r="M467" s="512"/>
      <c r="N467" s="512"/>
      <c r="O467" s="512"/>
      <c r="P467" s="512"/>
      <c r="Q467" s="512"/>
      <c r="R467" s="512"/>
      <c r="S467" s="512"/>
      <c r="T467" s="512"/>
      <c r="U467" s="512"/>
      <c r="V467" s="512"/>
      <c r="W467" s="512"/>
      <c r="X467" s="512"/>
      <c r="Y467" s="512"/>
      <c r="Z467" s="512"/>
      <c r="AA467" s="512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</row>
    <row r="468" spans="1:40" ht="15.75" customHeight="1">
      <c r="A468" s="512"/>
      <c r="B468" s="582"/>
      <c r="C468" s="512"/>
      <c r="D468" s="512"/>
      <c r="E468" s="512"/>
      <c r="F468" s="512"/>
      <c r="G468" s="512"/>
      <c r="H468" s="512"/>
      <c r="I468" s="512"/>
      <c r="J468" s="512"/>
      <c r="K468" s="512"/>
      <c r="L468" s="512"/>
      <c r="M468" s="512"/>
      <c r="N468" s="512"/>
      <c r="O468" s="512"/>
      <c r="P468" s="512"/>
      <c r="Q468" s="512"/>
      <c r="R468" s="512"/>
      <c r="S468" s="512"/>
      <c r="T468" s="512"/>
      <c r="U468" s="512"/>
      <c r="V468" s="512"/>
      <c r="W468" s="512"/>
      <c r="X468" s="512"/>
      <c r="Y468" s="512"/>
      <c r="Z468" s="512"/>
      <c r="AA468" s="512"/>
      <c r="AB468" s="512"/>
      <c r="AC468" s="512"/>
      <c r="AD468" s="512"/>
      <c r="AE468" s="512"/>
      <c r="AF468" s="512"/>
      <c r="AG468" s="512"/>
      <c r="AH468" s="512"/>
      <c r="AI468" s="512"/>
      <c r="AJ468" s="512"/>
      <c r="AK468" s="512"/>
      <c r="AL468" s="512"/>
      <c r="AM468" s="512"/>
      <c r="AN468" s="512"/>
    </row>
    <row r="469" spans="1:40" ht="15.75" customHeight="1">
      <c r="A469" s="512"/>
      <c r="B469" s="582"/>
      <c r="C469" s="512"/>
      <c r="D469" s="512"/>
      <c r="E469" s="512"/>
      <c r="F469" s="512"/>
      <c r="G469" s="512"/>
      <c r="H469" s="512"/>
      <c r="I469" s="512"/>
      <c r="J469" s="512"/>
      <c r="K469" s="512"/>
      <c r="L469" s="512"/>
      <c r="M469" s="512"/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  <c r="AA469" s="512"/>
      <c r="AB469" s="512"/>
      <c r="AC469" s="512"/>
      <c r="AD469" s="512"/>
      <c r="AE469" s="512"/>
      <c r="AF469" s="512"/>
      <c r="AG469" s="512"/>
      <c r="AH469" s="512"/>
      <c r="AI469" s="512"/>
      <c r="AJ469" s="512"/>
      <c r="AK469" s="512"/>
      <c r="AL469" s="512"/>
      <c r="AM469" s="512"/>
      <c r="AN469" s="512"/>
    </row>
    <row r="470" spans="1:40" ht="15.75" customHeight="1">
      <c r="A470" s="512"/>
      <c r="B470" s="582"/>
      <c r="C470" s="512"/>
      <c r="D470" s="512"/>
      <c r="E470" s="512"/>
      <c r="F470" s="512"/>
      <c r="G470" s="512"/>
      <c r="H470" s="512"/>
      <c r="I470" s="512"/>
      <c r="J470" s="512"/>
      <c r="K470" s="512"/>
      <c r="L470" s="512"/>
      <c r="M470" s="512"/>
      <c r="N470" s="512"/>
      <c r="O470" s="512"/>
      <c r="P470" s="512"/>
      <c r="Q470" s="512"/>
      <c r="R470" s="512"/>
      <c r="S470" s="512"/>
      <c r="T470" s="512"/>
      <c r="U470" s="512"/>
      <c r="V470" s="512"/>
      <c r="W470" s="512"/>
      <c r="X470" s="512"/>
      <c r="Y470" s="512"/>
      <c r="Z470" s="512"/>
      <c r="AA470" s="512"/>
      <c r="AB470" s="512"/>
      <c r="AC470" s="512"/>
      <c r="AD470" s="512"/>
      <c r="AE470" s="512"/>
      <c r="AF470" s="512"/>
      <c r="AG470" s="512"/>
      <c r="AH470" s="512"/>
      <c r="AI470" s="512"/>
      <c r="AJ470" s="512"/>
      <c r="AK470" s="512"/>
      <c r="AL470" s="512"/>
      <c r="AM470" s="512"/>
      <c r="AN470" s="512"/>
    </row>
    <row r="471" spans="1:40" ht="15.75" customHeight="1">
      <c r="A471" s="512"/>
      <c r="B471" s="582"/>
      <c r="C471" s="512"/>
      <c r="D471" s="512"/>
      <c r="E471" s="512"/>
      <c r="F471" s="512"/>
      <c r="G471" s="512"/>
      <c r="H471" s="512"/>
      <c r="I471" s="512"/>
      <c r="J471" s="512"/>
      <c r="K471" s="512"/>
      <c r="L471" s="512"/>
      <c r="M471" s="512"/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  <c r="AA471" s="512"/>
      <c r="AB471" s="512"/>
      <c r="AC471" s="512"/>
      <c r="AD471" s="512"/>
      <c r="AE471" s="512"/>
      <c r="AF471" s="512"/>
      <c r="AG471" s="512"/>
      <c r="AH471" s="512"/>
      <c r="AI471" s="512"/>
      <c r="AJ471" s="512"/>
      <c r="AK471" s="512"/>
      <c r="AL471" s="512"/>
      <c r="AM471" s="512"/>
      <c r="AN471" s="512"/>
    </row>
    <row r="472" spans="1:40" ht="15.75" customHeight="1">
      <c r="A472" s="512"/>
      <c r="B472" s="582"/>
      <c r="C472" s="512"/>
      <c r="D472" s="512"/>
      <c r="E472" s="512"/>
      <c r="F472" s="512"/>
      <c r="G472" s="512"/>
      <c r="H472" s="512"/>
      <c r="I472" s="512"/>
      <c r="J472" s="512"/>
      <c r="K472" s="512"/>
      <c r="L472" s="512"/>
      <c r="M472" s="512"/>
      <c r="N472" s="512"/>
      <c r="O472" s="512"/>
      <c r="P472" s="512"/>
      <c r="Q472" s="512"/>
      <c r="R472" s="512"/>
      <c r="S472" s="512"/>
      <c r="T472" s="512"/>
      <c r="U472" s="512"/>
      <c r="V472" s="512"/>
      <c r="W472" s="512"/>
      <c r="X472" s="512"/>
      <c r="Y472" s="512"/>
      <c r="Z472" s="512"/>
      <c r="AA472" s="512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</row>
    <row r="473" spans="1:40" ht="15.75" customHeight="1">
      <c r="A473" s="512"/>
      <c r="B473" s="582"/>
      <c r="C473" s="512"/>
      <c r="D473" s="512"/>
      <c r="E473" s="512"/>
      <c r="F473" s="512"/>
      <c r="G473" s="512"/>
      <c r="H473" s="512"/>
      <c r="I473" s="512"/>
      <c r="J473" s="512"/>
      <c r="K473" s="512"/>
      <c r="L473" s="512"/>
      <c r="M473" s="512"/>
      <c r="N473" s="512"/>
      <c r="O473" s="512"/>
      <c r="P473" s="512"/>
      <c r="Q473" s="512"/>
      <c r="R473" s="512"/>
      <c r="S473" s="512"/>
      <c r="T473" s="512"/>
      <c r="U473" s="512"/>
      <c r="V473" s="512"/>
      <c r="W473" s="512"/>
      <c r="X473" s="512"/>
      <c r="Y473" s="512"/>
      <c r="Z473" s="512"/>
      <c r="AA473" s="512"/>
      <c r="AB473" s="512"/>
      <c r="AC473" s="512"/>
      <c r="AD473" s="512"/>
      <c r="AE473" s="512"/>
      <c r="AF473" s="512"/>
      <c r="AG473" s="512"/>
      <c r="AH473" s="512"/>
      <c r="AI473" s="512"/>
      <c r="AJ473" s="512"/>
      <c r="AK473" s="512"/>
      <c r="AL473" s="512"/>
      <c r="AM473" s="512"/>
      <c r="AN473" s="512"/>
    </row>
    <row r="474" spans="1:40" ht="15.75" customHeight="1">
      <c r="A474" s="512"/>
      <c r="B474" s="582"/>
      <c r="C474" s="512"/>
      <c r="D474" s="512"/>
      <c r="E474" s="512"/>
      <c r="F474" s="512"/>
      <c r="G474" s="512"/>
      <c r="H474" s="512"/>
      <c r="I474" s="512"/>
      <c r="J474" s="512"/>
      <c r="K474" s="512"/>
      <c r="L474" s="512"/>
      <c r="M474" s="512"/>
      <c r="N474" s="512"/>
      <c r="O474" s="512"/>
      <c r="P474" s="512"/>
      <c r="Q474" s="512"/>
      <c r="R474" s="512"/>
      <c r="S474" s="512"/>
      <c r="T474" s="512"/>
      <c r="U474" s="512"/>
      <c r="V474" s="512"/>
      <c r="W474" s="512"/>
      <c r="X474" s="512"/>
      <c r="Y474" s="512"/>
      <c r="Z474" s="512"/>
      <c r="AA474" s="512"/>
      <c r="AB474" s="512"/>
      <c r="AC474" s="512"/>
      <c r="AD474" s="512"/>
      <c r="AE474" s="512"/>
      <c r="AF474" s="512"/>
      <c r="AG474" s="512"/>
      <c r="AH474" s="512"/>
      <c r="AI474" s="512"/>
      <c r="AJ474" s="512"/>
      <c r="AK474" s="512"/>
      <c r="AL474" s="512"/>
      <c r="AM474" s="512"/>
      <c r="AN474" s="512"/>
    </row>
    <row r="475" spans="1:40" ht="15.75" customHeight="1">
      <c r="A475" s="512"/>
      <c r="B475" s="582"/>
      <c r="C475" s="512"/>
      <c r="D475" s="512"/>
      <c r="E475" s="512"/>
      <c r="F475" s="512"/>
      <c r="G475" s="512"/>
      <c r="H475" s="512"/>
      <c r="I475" s="512"/>
      <c r="J475" s="512"/>
      <c r="K475" s="512"/>
      <c r="L475" s="512"/>
      <c r="M475" s="512"/>
      <c r="N475" s="512"/>
      <c r="O475" s="512"/>
      <c r="P475" s="512"/>
      <c r="Q475" s="512"/>
      <c r="R475" s="512"/>
      <c r="S475" s="512"/>
      <c r="T475" s="512"/>
      <c r="U475" s="512"/>
      <c r="V475" s="512"/>
      <c r="W475" s="512"/>
      <c r="X475" s="512"/>
      <c r="Y475" s="512"/>
      <c r="Z475" s="512"/>
      <c r="AA475" s="512"/>
      <c r="AB475" s="512"/>
      <c r="AC475" s="512"/>
      <c r="AD475" s="512"/>
      <c r="AE475" s="512"/>
      <c r="AF475" s="512"/>
      <c r="AG475" s="512"/>
      <c r="AH475" s="512"/>
      <c r="AI475" s="512"/>
      <c r="AJ475" s="512"/>
      <c r="AK475" s="512"/>
      <c r="AL475" s="512"/>
      <c r="AM475" s="512"/>
      <c r="AN475" s="512"/>
    </row>
    <row r="476" spans="1:40" ht="15.75" customHeight="1">
      <c r="A476" s="512"/>
      <c r="B476" s="582"/>
      <c r="C476" s="512"/>
      <c r="D476" s="512"/>
      <c r="E476" s="512"/>
      <c r="F476" s="512"/>
      <c r="G476" s="512"/>
      <c r="H476" s="512"/>
      <c r="I476" s="512"/>
      <c r="J476" s="512"/>
      <c r="K476" s="512"/>
      <c r="L476" s="512"/>
      <c r="M476" s="512"/>
      <c r="N476" s="512"/>
      <c r="O476" s="512"/>
      <c r="P476" s="512"/>
      <c r="Q476" s="512"/>
      <c r="R476" s="512"/>
      <c r="S476" s="512"/>
      <c r="T476" s="512"/>
      <c r="U476" s="512"/>
      <c r="V476" s="512"/>
      <c r="W476" s="512"/>
      <c r="X476" s="512"/>
      <c r="Y476" s="512"/>
      <c r="Z476" s="512"/>
      <c r="AA476" s="512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</row>
    <row r="477" spans="1:40" ht="15.75" customHeight="1">
      <c r="A477" s="512"/>
      <c r="B477" s="582"/>
      <c r="C477" s="512"/>
      <c r="D477" s="512"/>
      <c r="E477" s="512"/>
      <c r="F477" s="512"/>
      <c r="G477" s="512"/>
      <c r="H477" s="512"/>
      <c r="I477" s="512"/>
      <c r="J477" s="512"/>
      <c r="K477" s="512"/>
      <c r="L477" s="512"/>
      <c r="M477" s="512"/>
      <c r="N477" s="512"/>
      <c r="O477" s="512"/>
      <c r="P477" s="512"/>
      <c r="Q477" s="512"/>
      <c r="R477" s="512"/>
      <c r="S477" s="512"/>
      <c r="T477" s="512"/>
      <c r="U477" s="512"/>
      <c r="V477" s="512"/>
      <c r="W477" s="512"/>
      <c r="X477" s="512"/>
      <c r="Y477" s="512"/>
      <c r="Z477" s="512"/>
      <c r="AA477" s="512"/>
      <c r="AB477" s="512"/>
      <c r="AC477" s="512"/>
      <c r="AD477" s="512"/>
      <c r="AE477" s="512"/>
      <c r="AF477" s="512"/>
      <c r="AG477" s="512"/>
      <c r="AH477" s="512"/>
      <c r="AI477" s="512"/>
      <c r="AJ477" s="512"/>
      <c r="AK477" s="512"/>
      <c r="AL477" s="512"/>
      <c r="AM477" s="512"/>
      <c r="AN477" s="512"/>
    </row>
    <row r="478" spans="1:40" ht="15.75" customHeight="1">
      <c r="A478" s="512"/>
      <c r="B478" s="582"/>
      <c r="C478" s="512"/>
      <c r="D478" s="512"/>
      <c r="E478" s="512"/>
      <c r="F478" s="512"/>
      <c r="G478" s="512"/>
      <c r="H478" s="512"/>
      <c r="I478" s="512"/>
      <c r="J478" s="512"/>
      <c r="K478" s="512"/>
      <c r="L478" s="512"/>
      <c r="M478" s="512"/>
      <c r="N478" s="512"/>
      <c r="O478" s="512"/>
      <c r="P478" s="512"/>
      <c r="Q478" s="512"/>
      <c r="R478" s="512"/>
      <c r="S478" s="512"/>
      <c r="T478" s="512"/>
      <c r="U478" s="512"/>
      <c r="V478" s="512"/>
      <c r="W478" s="512"/>
      <c r="X478" s="512"/>
      <c r="Y478" s="512"/>
      <c r="Z478" s="512"/>
      <c r="AA478" s="512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</row>
    <row r="479" spans="1:40" ht="15.75" customHeight="1">
      <c r="A479" s="512"/>
      <c r="B479" s="582"/>
      <c r="C479" s="512"/>
      <c r="D479" s="512"/>
      <c r="E479" s="512"/>
      <c r="F479" s="512"/>
      <c r="G479" s="512"/>
      <c r="H479" s="512"/>
      <c r="I479" s="512"/>
      <c r="J479" s="512"/>
      <c r="K479" s="512"/>
      <c r="L479" s="512"/>
      <c r="M479" s="512"/>
      <c r="N479" s="512"/>
      <c r="O479" s="512"/>
      <c r="P479" s="512"/>
      <c r="Q479" s="512"/>
      <c r="R479" s="512"/>
      <c r="S479" s="512"/>
      <c r="T479" s="512"/>
      <c r="U479" s="512"/>
      <c r="V479" s="512"/>
      <c r="W479" s="512"/>
      <c r="X479" s="512"/>
      <c r="Y479" s="512"/>
      <c r="Z479" s="512"/>
      <c r="AA479" s="512"/>
      <c r="AB479" s="512"/>
      <c r="AC479" s="512"/>
      <c r="AD479" s="512"/>
      <c r="AE479" s="512"/>
      <c r="AF479" s="512"/>
      <c r="AG479" s="512"/>
      <c r="AH479" s="512"/>
      <c r="AI479" s="512"/>
      <c r="AJ479" s="512"/>
      <c r="AK479" s="512"/>
      <c r="AL479" s="512"/>
      <c r="AM479" s="512"/>
      <c r="AN479" s="512"/>
    </row>
    <row r="480" spans="1:40" ht="15.75" customHeight="1">
      <c r="A480" s="512"/>
      <c r="B480" s="582"/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512"/>
      <c r="O480" s="512"/>
      <c r="P480" s="512"/>
      <c r="Q480" s="512"/>
      <c r="R480" s="512"/>
      <c r="S480" s="512"/>
      <c r="T480" s="512"/>
      <c r="U480" s="512"/>
      <c r="V480" s="512"/>
      <c r="W480" s="512"/>
      <c r="X480" s="512"/>
      <c r="Y480" s="512"/>
      <c r="Z480" s="512"/>
      <c r="AA480" s="512"/>
      <c r="AB480" s="512"/>
      <c r="AC480" s="512"/>
      <c r="AD480" s="512"/>
      <c r="AE480" s="512"/>
      <c r="AF480" s="512"/>
      <c r="AG480" s="512"/>
      <c r="AH480" s="512"/>
      <c r="AI480" s="512"/>
      <c r="AJ480" s="512"/>
      <c r="AK480" s="512"/>
      <c r="AL480" s="512"/>
      <c r="AM480" s="512"/>
      <c r="AN480" s="512"/>
    </row>
    <row r="481" spans="1:40" ht="15.75" customHeight="1">
      <c r="A481" s="512"/>
      <c r="B481" s="582"/>
      <c r="C481" s="512"/>
      <c r="D481" s="512"/>
      <c r="E481" s="512"/>
      <c r="F481" s="512"/>
      <c r="G481" s="512"/>
      <c r="H481" s="512"/>
      <c r="I481" s="512"/>
      <c r="J481" s="512"/>
      <c r="K481" s="512"/>
      <c r="L481" s="512"/>
      <c r="M481" s="512"/>
      <c r="N481" s="512"/>
      <c r="O481" s="512"/>
      <c r="P481" s="512"/>
      <c r="Q481" s="512"/>
      <c r="R481" s="512"/>
      <c r="S481" s="512"/>
      <c r="T481" s="512"/>
      <c r="U481" s="512"/>
      <c r="V481" s="512"/>
      <c r="W481" s="512"/>
      <c r="X481" s="512"/>
      <c r="Y481" s="512"/>
      <c r="Z481" s="512"/>
      <c r="AA481" s="512"/>
      <c r="AB481" s="512"/>
      <c r="AC481" s="512"/>
      <c r="AD481" s="512"/>
      <c r="AE481" s="512"/>
      <c r="AF481" s="512"/>
      <c r="AG481" s="512"/>
      <c r="AH481" s="512"/>
      <c r="AI481" s="512"/>
      <c r="AJ481" s="512"/>
      <c r="AK481" s="512"/>
      <c r="AL481" s="512"/>
      <c r="AM481" s="512"/>
      <c r="AN481" s="512"/>
    </row>
    <row r="482" spans="1:40" ht="15.75" customHeight="1">
      <c r="A482" s="512"/>
      <c r="B482" s="582"/>
      <c r="C482" s="512"/>
      <c r="D482" s="512"/>
      <c r="E482" s="512"/>
      <c r="F482" s="512"/>
      <c r="G482" s="512"/>
      <c r="H482" s="512"/>
      <c r="I482" s="512"/>
      <c r="J482" s="512"/>
      <c r="K482" s="512"/>
      <c r="L482" s="512"/>
      <c r="M482" s="512"/>
      <c r="N482" s="512"/>
      <c r="O482" s="512"/>
      <c r="P482" s="512"/>
      <c r="Q482" s="512"/>
      <c r="R482" s="512"/>
      <c r="S482" s="512"/>
      <c r="T482" s="512"/>
      <c r="U482" s="512"/>
      <c r="V482" s="512"/>
      <c r="W482" s="512"/>
      <c r="X482" s="512"/>
      <c r="Y482" s="512"/>
      <c r="Z482" s="512"/>
      <c r="AA482" s="512"/>
      <c r="AB482" s="512"/>
      <c r="AC482" s="512"/>
      <c r="AD482" s="512"/>
      <c r="AE482" s="512"/>
      <c r="AF482" s="512"/>
      <c r="AG482" s="512"/>
      <c r="AH482" s="512"/>
      <c r="AI482" s="512"/>
      <c r="AJ482" s="512"/>
      <c r="AK482" s="512"/>
      <c r="AL482" s="512"/>
      <c r="AM482" s="512"/>
      <c r="AN482" s="512"/>
    </row>
    <row r="483" spans="1:40" ht="15.75" customHeight="1">
      <c r="A483" s="512"/>
      <c r="B483" s="582"/>
      <c r="C483" s="512"/>
      <c r="D483" s="512"/>
      <c r="E483" s="512"/>
      <c r="F483" s="512"/>
      <c r="G483" s="512"/>
      <c r="H483" s="512"/>
      <c r="I483" s="512"/>
      <c r="J483" s="512"/>
      <c r="K483" s="512"/>
      <c r="L483" s="512"/>
      <c r="M483" s="512"/>
      <c r="N483" s="512"/>
      <c r="O483" s="512"/>
      <c r="P483" s="512"/>
      <c r="Q483" s="512"/>
      <c r="R483" s="512"/>
      <c r="S483" s="512"/>
      <c r="T483" s="512"/>
      <c r="U483" s="512"/>
      <c r="V483" s="512"/>
      <c r="W483" s="512"/>
      <c r="X483" s="512"/>
      <c r="Y483" s="512"/>
      <c r="Z483" s="512"/>
      <c r="AA483" s="512"/>
      <c r="AB483" s="512"/>
      <c r="AC483" s="512"/>
      <c r="AD483" s="512"/>
      <c r="AE483" s="512"/>
      <c r="AF483" s="512"/>
      <c r="AG483" s="512"/>
      <c r="AH483" s="512"/>
      <c r="AI483" s="512"/>
      <c r="AJ483" s="512"/>
      <c r="AK483" s="512"/>
      <c r="AL483" s="512"/>
      <c r="AM483" s="512"/>
      <c r="AN483" s="512"/>
    </row>
    <row r="484" spans="1:40" ht="15.75" customHeight="1">
      <c r="A484" s="512"/>
      <c r="B484" s="582"/>
      <c r="C484" s="512"/>
      <c r="D484" s="512"/>
      <c r="E484" s="512"/>
      <c r="F484" s="512"/>
      <c r="G484" s="512"/>
      <c r="H484" s="512"/>
      <c r="I484" s="512"/>
      <c r="J484" s="512"/>
      <c r="K484" s="512"/>
      <c r="L484" s="512"/>
      <c r="M484" s="512"/>
      <c r="N484" s="512"/>
      <c r="O484" s="512"/>
      <c r="P484" s="512"/>
      <c r="Q484" s="512"/>
      <c r="R484" s="512"/>
      <c r="S484" s="512"/>
      <c r="T484" s="512"/>
      <c r="U484" s="512"/>
      <c r="V484" s="512"/>
      <c r="W484" s="512"/>
      <c r="X484" s="512"/>
      <c r="Y484" s="512"/>
      <c r="Z484" s="512"/>
      <c r="AA484" s="512"/>
      <c r="AB484" s="512"/>
      <c r="AC484" s="512"/>
      <c r="AD484" s="512"/>
      <c r="AE484" s="512"/>
      <c r="AF484" s="512"/>
      <c r="AG484" s="512"/>
      <c r="AH484" s="512"/>
      <c r="AI484" s="512"/>
      <c r="AJ484" s="512"/>
      <c r="AK484" s="512"/>
      <c r="AL484" s="512"/>
      <c r="AM484" s="512"/>
      <c r="AN484" s="512"/>
    </row>
    <row r="485" spans="1:40" ht="15.75" customHeight="1">
      <c r="A485" s="512"/>
      <c r="B485" s="582"/>
      <c r="C485" s="512"/>
      <c r="D485" s="512"/>
      <c r="E485" s="512"/>
      <c r="F485" s="512"/>
      <c r="G485" s="512"/>
      <c r="H485" s="512"/>
      <c r="I485" s="512"/>
      <c r="J485" s="512"/>
      <c r="K485" s="512"/>
      <c r="L485" s="512"/>
      <c r="M485" s="512"/>
      <c r="N485" s="512"/>
      <c r="O485" s="512"/>
      <c r="P485" s="512"/>
      <c r="Q485" s="512"/>
      <c r="R485" s="512"/>
      <c r="S485" s="512"/>
      <c r="T485" s="512"/>
      <c r="U485" s="512"/>
      <c r="V485" s="512"/>
      <c r="W485" s="512"/>
      <c r="X485" s="512"/>
      <c r="Y485" s="512"/>
      <c r="Z485" s="512"/>
      <c r="AA485" s="512"/>
      <c r="AB485" s="512"/>
      <c r="AC485" s="512"/>
      <c r="AD485" s="512"/>
      <c r="AE485" s="512"/>
      <c r="AF485" s="512"/>
      <c r="AG485" s="512"/>
      <c r="AH485" s="512"/>
      <c r="AI485" s="512"/>
      <c r="AJ485" s="512"/>
      <c r="AK485" s="512"/>
      <c r="AL485" s="512"/>
      <c r="AM485" s="512"/>
      <c r="AN485" s="512"/>
    </row>
    <row r="486" spans="1:40" ht="15.75" customHeight="1">
      <c r="A486" s="512"/>
      <c r="B486" s="582"/>
      <c r="C486" s="512"/>
      <c r="D486" s="512"/>
      <c r="E486" s="512"/>
      <c r="F486" s="512"/>
      <c r="G486" s="512"/>
      <c r="H486" s="512"/>
      <c r="I486" s="512"/>
      <c r="J486" s="512"/>
      <c r="K486" s="512"/>
      <c r="L486" s="512"/>
      <c r="M486" s="512"/>
      <c r="N486" s="512"/>
      <c r="O486" s="512"/>
      <c r="P486" s="512"/>
      <c r="Q486" s="512"/>
      <c r="R486" s="512"/>
      <c r="S486" s="512"/>
      <c r="T486" s="512"/>
      <c r="U486" s="512"/>
      <c r="V486" s="512"/>
      <c r="W486" s="512"/>
      <c r="X486" s="512"/>
      <c r="Y486" s="512"/>
      <c r="Z486" s="512"/>
      <c r="AA486" s="512"/>
      <c r="AB486" s="512"/>
      <c r="AC486" s="512"/>
      <c r="AD486" s="512"/>
      <c r="AE486" s="512"/>
      <c r="AF486" s="512"/>
      <c r="AG486" s="512"/>
      <c r="AH486" s="512"/>
      <c r="AI486" s="512"/>
      <c r="AJ486" s="512"/>
      <c r="AK486" s="512"/>
      <c r="AL486" s="512"/>
      <c r="AM486" s="512"/>
      <c r="AN486" s="512"/>
    </row>
    <row r="487" spans="1:40" ht="15.75" customHeight="1">
      <c r="A487" s="512"/>
      <c r="B487" s="582"/>
      <c r="C487" s="512"/>
      <c r="D487" s="512"/>
      <c r="E487" s="512"/>
      <c r="F487" s="512"/>
      <c r="G487" s="512"/>
      <c r="H487" s="512"/>
      <c r="I487" s="512"/>
      <c r="J487" s="512"/>
      <c r="K487" s="512"/>
      <c r="L487" s="512"/>
      <c r="M487" s="512"/>
      <c r="N487" s="512"/>
      <c r="O487" s="512"/>
      <c r="P487" s="512"/>
      <c r="Q487" s="512"/>
      <c r="R487" s="512"/>
      <c r="S487" s="512"/>
      <c r="T487" s="512"/>
      <c r="U487" s="512"/>
      <c r="V487" s="512"/>
      <c r="W487" s="512"/>
      <c r="X487" s="512"/>
      <c r="Y487" s="512"/>
      <c r="Z487" s="512"/>
      <c r="AA487" s="512"/>
      <c r="AB487" s="512"/>
      <c r="AC487" s="512"/>
      <c r="AD487" s="512"/>
      <c r="AE487" s="512"/>
      <c r="AF487" s="512"/>
      <c r="AG487" s="512"/>
      <c r="AH487" s="512"/>
      <c r="AI487" s="512"/>
      <c r="AJ487" s="512"/>
      <c r="AK487" s="512"/>
      <c r="AL487" s="512"/>
      <c r="AM487" s="512"/>
      <c r="AN487" s="512"/>
    </row>
    <row r="488" spans="1:40" ht="15.75" customHeight="1">
      <c r="A488" s="512"/>
      <c r="B488" s="582"/>
      <c r="C488" s="512"/>
      <c r="D488" s="512"/>
      <c r="E488" s="512"/>
      <c r="F488" s="512"/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/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</row>
    <row r="489" spans="1:40" ht="15.75" customHeight="1">
      <c r="A489" s="512"/>
      <c r="B489" s="58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2"/>
      <c r="Z489" s="512"/>
      <c r="AA489" s="512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</row>
    <row r="490" spans="1:40" ht="15.75" customHeight="1">
      <c r="A490" s="512"/>
      <c r="B490" s="582"/>
      <c r="C490" s="512"/>
      <c r="D490" s="512"/>
      <c r="E490" s="512"/>
      <c r="F490" s="512"/>
      <c r="G490" s="512"/>
      <c r="H490" s="512"/>
      <c r="I490" s="512"/>
      <c r="J490" s="512"/>
      <c r="K490" s="512"/>
      <c r="L490" s="512"/>
      <c r="M490" s="512"/>
      <c r="N490" s="512"/>
      <c r="O490" s="512"/>
      <c r="P490" s="512"/>
      <c r="Q490" s="512"/>
      <c r="R490" s="512"/>
      <c r="S490" s="512"/>
      <c r="T490" s="512"/>
      <c r="U490" s="512"/>
      <c r="V490" s="512"/>
      <c r="W490" s="512"/>
      <c r="X490" s="512"/>
      <c r="Y490" s="512"/>
      <c r="Z490" s="512"/>
      <c r="AA490" s="512"/>
      <c r="AB490" s="512"/>
      <c r="AC490" s="512"/>
      <c r="AD490" s="512"/>
      <c r="AE490" s="512"/>
      <c r="AF490" s="512"/>
      <c r="AG490" s="512"/>
      <c r="AH490" s="512"/>
      <c r="AI490" s="512"/>
      <c r="AJ490" s="512"/>
      <c r="AK490" s="512"/>
      <c r="AL490" s="512"/>
      <c r="AM490" s="512"/>
      <c r="AN490" s="512"/>
    </row>
    <row r="491" spans="1:40" ht="15.75" customHeight="1">
      <c r="A491" s="512"/>
      <c r="B491" s="582"/>
      <c r="C491" s="512"/>
      <c r="D491" s="512"/>
      <c r="E491" s="512"/>
      <c r="F491" s="512"/>
      <c r="G491" s="512"/>
      <c r="H491" s="512"/>
      <c r="I491" s="512"/>
      <c r="J491" s="512"/>
      <c r="K491" s="512"/>
      <c r="L491" s="512"/>
      <c r="M491" s="512"/>
      <c r="N491" s="512"/>
      <c r="O491" s="512"/>
      <c r="P491" s="512"/>
      <c r="Q491" s="512"/>
      <c r="R491" s="512"/>
      <c r="S491" s="512"/>
      <c r="T491" s="512"/>
      <c r="U491" s="512"/>
      <c r="V491" s="512"/>
      <c r="W491" s="512"/>
      <c r="X491" s="512"/>
      <c r="Y491" s="512"/>
      <c r="Z491" s="512"/>
      <c r="AA491" s="512"/>
      <c r="AB491" s="512"/>
      <c r="AC491" s="512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</row>
    <row r="492" spans="1:40" ht="15.75" customHeight="1">
      <c r="A492" s="512"/>
      <c r="B492" s="582"/>
      <c r="C492" s="512"/>
      <c r="D492" s="512"/>
      <c r="E492" s="512"/>
      <c r="F492" s="512"/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/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</row>
    <row r="493" spans="1:40" ht="15.75" customHeight="1">
      <c r="A493" s="512"/>
      <c r="B493" s="582"/>
      <c r="C493" s="512"/>
      <c r="D493" s="512"/>
      <c r="E493" s="512"/>
      <c r="F493" s="512"/>
      <c r="G493" s="512"/>
      <c r="H493" s="512"/>
      <c r="I493" s="512"/>
      <c r="J493" s="512"/>
      <c r="K493" s="512"/>
      <c r="L493" s="512"/>
      <c r="M493" s="512"/>
      <c r="N493" s="512"/>
      <c r="O493" s="512"/>
      <c r="P493" s="512"/>
      <c r="Q493" s="512"/>
      <c r="R493" s="512"/>
      <c r="S493" s="512"/>
      <c r="T493" s="512"/>
      <c r="U493" s="512"/>
      <c r="V493" s="512"/>
      <c r="W493" s="512"/>
      <c r="X493" s="512"/>
      <c r="Y493" s="512"/>
      <c r="Z493" s="512"/>
      <c r="AA493" s="512"/>
      <c r="AB493" s="512"/>
      <c r="AC493" s="512"/>
      <c r="AD493" s="512"/>
      <c r="AE493" s="512"/>
      <c r="AF493" s="512"/>
      <c r="AG493" s="512"/>
      <c r="AH493" s="512"/>
      <c r="AI493" s="512"/>
      <c r="AJ493" s="512"/>
      <c r="AK493" s="512"/>
      <c r="AL493" s="512"/>
      <c r="AM493" s="512"/>
      <c r="AN493" s="512"/>
    </row>
    <row r="494" spans="1:40" ht="15.75" customHeight="1">
      <c r="A494" s="512"/>
      <c r="B494" s="582"/>
      <c r="C494" s="512"/>
      <c r="D494" s="512"/>
      <c r="E494" s="512"/>
      <c r="F494" s="512"/>
      <c r="G494" s="512"/>
      <c r="H494" s="512"/>
      <c r="I494" s="512"/>
      <c r="J494" s="512"/>
      <c r="K494" s="512"/>
      <c r="L494" s="512"/>
      <c r="M494" s="512"/>
      <c r="N494" s="512"/>
      <c r="O494" s="512"/>
      <c r="P494" s="512"/>
      <c r="Q494" s="512"/>
      <c r="R494" s="512"/>
      <c r="S494" s="512"/>
      <c r="T494" s="512"/>
      <c r="U494" s="512"/>
      <c r="V494" s="512"/>
      <c r="W494" s="512"/>
      <c r="X494" s="512"/>
      <c r="Y494" s="512"/>
      <c r="Z494" s="512"/>
      <c r="AA494" s="512"/>
      <c r="AB494" s="512"/>
      <c r="AC494" s="512"/>
      <c r="AD494" s="512"/>
      <c r="AE494" s="512"/>
      <c r="AF494" s="512"/>
      <c r="AG494" s="512"/>
      <c r="AH494" s="512"/>
      <c r="AI494" s="512"/>
      <c r="AJ494" s="512"/>
      <c r="AK494" s="512"/>
      <c r="AL494" s="512"/>
      <c r="AM494" s="512"/>
      <c r="AN494" s="512"/>
    </row>
    <row r="495" spans="1:40" ht="15.75" customHeight="1">
      <c r="A495" s="512"/>
      <c r="B495" s="582"/>
      <c r="C495" s="512"/>
      <c r="D495" s="512"/>
      <c r="E495" s="512"/>
      <c r="F495" s="512"/>
      <c r="G495" s="512"/>
      <c r="H495" s="512"/>
      <c r="I495" s="512"/>
      <c r="J495" s="512"/>
      <c r="K495" s="512"/>
      <c r="L495" s="512"/>
      <c r="M495" s="512"/>
      <c r="N495" s="512"/>
      <c r="O495" s="512"/>
      <c r="P495" s="512"/>
      <c r="Q495" s="512"/>
      <c r="R495" s="512"/>
      <c r="S495" s="512"/>
      <c r="T495" s="512"/>
      <c r="U495" s="512"/>
      <c r="V495" s="512"/>
      <c r="W495" s="512"/>
      <c r="X495" s="512"/>
      <c r="Y495" s="512"/>
      <c r="Z495" s="512"/>
      <c r="AA495" s="512"/>
      <c r="AB495" s="512"/>
      <c r="AC495" s="512"/>
      <c r="AD495" s="512"/>
      <c r="AE495" s="512"/>
      <c r="AF495" s="512"/>
      <c r="AG495" s="512"/>
      <c r="AH495" s="512"/>
      <c r="AI495" s="512"/>
      <c r="AJ495" s="512"/>
      <c r="AK495" s="512"/>
      <c r="AL495" s="512"/>
      <c r="AM495" s="512"/>
      <c r="AN495" s="512"/>
    </row>
    <row r="496" spans="1:40" ht="15.75" customHeight="1">
      <c r="A496" s="512"/>
      <c r="B496" s="582"/>
      <c r="C496" s="512"/>
      <c r="D496" s="512"/>
      <c r="E496" s="512"/>
      <c r="F496" s="512"/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/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</row>
    <row r="497" spans="1:40" ht="15.75" customHeight="1">
      <c r="A497" s="512"/>
      <c r="B497" s="582"/>
      <c r="C497" s="512"/>
      <c r="D497" s="512"/>
      <c r="E497" s="512"/>
      <c r="F497" s="512"/>
      <c r="G497" s="512"/>
      <c r="H497" s="512"/>
      <c r="I497" s="512"/>
      <c r="J497" s="512"/>
      <c r="K497" s="512"/>
      <c r="L497" s="512"/>
      <c r="M497" s="512"/>
      <c r="N497" s="512"/>
      <c r="O497" s="512"/>
      <c r="P497" s="512"/>
      <c r="Q497" s="512"/>
      <c r="R497" s="512"/>
      <c r="S497" s="512"/>
      <c r="T497" s="512"/>
      <c r="U497" s="512"/>
      <c r="V497" s="512"/>
      <c r="W497" s="512"/>
      <c r="X497" s="512"/>
      <c r="Y497" s="512"/>
      <c r="Z497" s="512"/>
      <c r="AA497" s="512"/>
      <c r="AB497" s="512"/>
      <c r="AC497" s="512"/>
      <c r="AD497" s="512"/>
      <c r="AE497" s="512"/>
      <c r="AF497" s="512"/>
      <c r="AG497" s="512"/>
      <c r="AH497" s="512"/>
      <c r="AI497" s="512"/>
      <c r="AJ497" s="512"/>
      <c r="AK497" s="512"/>
      <c r="AL497" s="512"/>
      <c r="AM497" s="512"/>
      <c r="AN497" s="512"/>
    </row>
    <row r="498" spans="1:40" ht="15.75" customHeight="1">
      <c r="A498" s="512"/>
      <c r="B498" s="582"/>
      <c r="C498" s="512"/>
      <c r="D498" s="512"/>
      <c r="E498" s="512"/>
      <c r="F498" s="512"/>
      <c r="G498" s="512"/>
      <c r="H498" s="512"/>
      <c r="I498" s="512"/>
      <c r="J498" s="512"/>
      <c r="K498" s="512"/>
      <c r="L498" s="512"/>
      <c r="M498" s="512"/>
      <c r="N498" s="512"/>
      <c r="O498" s="512"/>
      <c r="P498" s="512"/>
      <c r="Q498" s="512"/>
      <c r="R498" s="512"/>
      <c r="S498" s="512"/>
      <c r="T498" s="512"/>
      <c r="U498" s="512"/>
      <c r="V498" s="512"/>
      <c r="W498" s="512"/>
      <c r="X498" s="512"/>
      <c r="Y498" s="512"/>
      <c r="Z498" s="512"/>
      <c r="AA498" s="512"/>
      <c r="AB498" s="512"/>
      <c r="AC498" s="512"/>
      <c r="AD498" s="512"/>
      <c r="AE498" s="512"/>
      <c r="AF498" s="512"/>
      <c r="AG498" s="512"/>
      <c r="AH498" s="512"/>
      <c r="AI498" s="512"/>
      <c r="AJ498" s="512"/>
      <c r="AK498" s="512"/>
      <c r="AL498" s="512"/>
      <c r="AM498" s="512"/>
      <c r="AN498" s="512"/>
    </row>
    <row r="499" spans="1:40" ht="15.75" customHeight="1">
      <c r="A499" s="512"/>
      <c r="B499" s="582"/>
      <c r="C499" s="512"/>
      <c r="D499" s="512"/>
      <c r="E499" s="512"/>
      <c r="F499" s="512"/>
      <c r="G499" s="512"/>
      <c r="H499" s="512"/>
      <c r="I499" s="512"/>
      <c r="J499" s="512"/>
      <c r="K499" s="512"/>
      <c r="L499" s="512"/>
      <c r="M499" s="512"/>
      <c r="N499" s="512"/>
      <c r="O499" s="512"/>
      <c r="P499" s="512"/>
      <c r="Q499" s="512"/>
      <c r="R499" s="512"/>
      <c r="S499" s="512"/>
      <c r="T499" s="512"/>
      <c r="U499" s="512"/>
      <c r="V499" s="512"/>
      <c r="W499" s="512"/>
      <c r="X499" s="512"/>
      <c r="Y499" s="512"/>
      <c r="Z499" s="512"/>
      <c r="AA499" s="512"/>
      <c r="AB499" s="512"/>
      <c r="AC499" s="512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</row>
    <row r="500" spans="1:40" ht="15.75" customHeight="1">
      <c r="A500" s="512"/>
      <c r="B500" s="582"/>
      <c r="C500" s="512"/>
      <c r="D500" s="512"/>
      <c r="E500" s="512"/>
      <c r="F500" s="512"/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/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</row>
    <row r="501" spans="1:40" ht="15.75" customHeight="1">
      <c r="A501" s="512"/>
      <c r="B501" s="582"/>
      <c r="C501" s="512"/>
      <c r="D501" s="512"/>
      <c r="E501" s="512"/>
      <c r="F501" s="512"/>
      <c r="G501" s="512"/>
      <c r="H501" s="512"/>
      <c r="I501" s="512"/>
      <c r="J501" s="512"/>
      <c r="K501" s="512"/>
      <c r="L501" s="512"/>
      <c r="M501" s="512"/>
      <c r="N501" s="512"/>
      <c r="O501" s="512"/>
      <c r="P501" s="512"/>
      <c r="Q501" s="512"/>
      <c r="R501" s="512"/>
      <c r="S501" s="512"/>
      <c r="T501" s="512"/>
      <c r="U501" s="512"/>
      <c r="V501" s="512"/>
      <c r="W501" s="512"/>
      <c r="X501" s="512"/>
      <c r="Y501" s="512"/>
      <c r="Z501" s="512"/>
      <c r="AA501" s="512"/>
      <c r="AB501" s="512"/>
      <c r="AC501" s="512"/>
      <c r="AD501" s="512"/>
      <c r="AE501" s="512"/>
      <c r="AF501" s="512"/>
      <c r="AG501" s="512"/>
      <c r="AH501" s="512"/>
      <c r="AI501" s="512"/>
      <c r="AJ501" s="512"/>
      <c r="AK501" s="512"/>
      <c r="AL501" s="512"/>
      <c r="AM501" s="512"/>
      <c r="AN501" s="512"/>
    </row>
    <row r="502" spans="1:40" ht="15.75" customHeight="1">
      <c r="A502" s="512"/>
      <c r="B502" s="582"/>
      <c r="C502" s="512"/>
      <c r="D502" s="512"/>
      <c r="E502" s="512"/>
      <c r="F502" s="512"/>
      <c r="G502" s="512"/>
      <c r="H502" s="512"/>
      <c r="I502" s="512"/>
      <c r="J502" s="512"/>
      <c r="K502" s="512"/>
      <c r="L502" s="512"/>
      <c r="M502" s="512"/>
      <c r="N502" s="512"/>
      <c r="O502" s="512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2"/>
      <c r="AC502" s="512"/>
      <c r="AD502" s="512"/>
      <c r="AE502" s="512"/>
      <c r="AF502" s="512"/>
      <c r="AG502" s="512"/>
      <c r="AH502" s="512"/>
      <c r="AI502" s="512"/>
      <c r="AJ502" s="512"/>
      <c r="AK502" s="512"/>
      <c r="AL502" s="512"/>
      <c r="AM502" s="512"/>
      <c r="AN502" s="512"/>
    </row>
    <row r="503" spans="1:40" ht="15.75" customHeight="1">
      <c r="A503" s="512"/>
      <c r="B503" s="582"/>
      <c r="C503" s="512"/>
      <c r="D503" s="512"/>
      <c r="E503" s="512"/>
      <c r="F503" s="512"/>
      <c r="G503" s="512"/>
      <c r="H503" s="512"/>
      <c r="I503" s="512"/>
      <c r="J503" s="512"/>
      <c r="K503" s="512"/>
      <c r="L503" s="512"/>
      <c r="M503" s="512"/>
      <c r="N503" s="512"/>
      <c r="O503" s="512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</row>
    <row r="504" spans="1:40" ht="15.75" customHeight="1">
      <c r="A504" s="512"/>
      <c r="B504" s="582"/>
      <c r="C504" s="512"/>
      <c r="D504" s="512"/>
      <c r="E504" s="512"/>
      <c r="F504" s="512"/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/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</row>
    <row r="505" spans="1:40" ht="15.75" customHeight="1">
      <c r="A505" s="512"/>
      <c r="B505" s="582"/>
      <c r="C505" s="512"/>
      <c r="D505" s="512"/>
      <c r="E505" s="512"/>
      <c r="F505" s="512"/>
      <c r="G505" s="512"/>
      <c r="H505" s="512"/>
      <c r="I505" s="512"/>
      <c r="J505" s="512"/>
      <c r="K505" s="512"/>
      <c r="L505" s="512"/>
      <c r="M505" s="512"/>
      <c r="N505" s="512"/>
      <c r="O505" s="512"/>
      <c r="P505" s="512"/>
      <c r="Q505" s="512"/>
      <c r="R505" s="512"/>
      <c r="S505" s="512"/>
      <c r="T505" s="512"/>
      <c r="U505" s="512"/>
      <c r="V505" s="512"/>
      <c r="W505" s="512"/>
      <c r="X505" s="512"/>
      <c r="Y505" s="512"/>
      <c r="Z505" s="512"/>
      <c r="AA505" s="512"/>
      <c r="AB505" s="512"/>
      <c r="AC505" s="512"/>
      <c r="AD505" s="512"/>
      <c r="AE505" s="512"/>
      <c r="AF505" s="512"/>
      <c r="AG505" s="512"/>
      <c r="AH505" s="512"/>
      <c r="AI505" s="512"/>
      <c r="AJ505" s="512"/>
      <c r="AK505" s="512"/>
      <c r="AL505" s="512"/>
      <c r="AM505" s="512"/>
      <c r="AN505" s="512"/>
    </row>
    <row r="506" spans="1:40" ht="15.75" customHeight="1">
      <c r="A506" s="512"/>
      <c r="B506" s="582"/>
      <c r="C506" s="512"/>
      <c r="D506" s="512"/>
      <c r="E506" s="512"/>
      <c r="F506" s="512"/>
      <c r="G506" s="512"/>
      <c r="H506" s="512"/>
      <c r="I506" s="512"/>
      <c r="J506" s="512"/>
      <c r="K506" s="512"/>
      <c r="L506" s="512"/>
      <c r="M506" s="512"/>
      <c r="N506" s="512"/>
      <c r="O506" s="512"/>
      <c r="P506" s="512"/>
      <c r="Q506" s="512"/>
      <c r="R506" s="512"/>
      <c r="S506" s="512"/>
      <c r="T506" s="512"/>
      <c r="U506" s="512"/>
      <c r="V506" s="512"/>
      <c r="W506" s="512"/>
      <c r="X506" s="512"/>
      <c r="Y506" s="512"/>
      <c r="Z506" s="512"/>
      <c r="AA506" s="512"/>
      <c r="AB506" s="512"/>
      <c r="AC506" s="512"/>
      <c r="AD506" s="512"/>
      <c r="AE506" s="512"/>
      <c r="AF506" s="512"/>
      <c r="AG506" s="512"/>
      <c r="AH506" s="512"/>
      <c r="AI506" s="512"/>
      <c r="AJ506" s="512"/>
      <c r="AK506" s="512"/>
      <c r="AL506" s="512"/>
      <c r="AM506" s="512"/>
      <c r="AN506" s="512"/>
    </row>
    <row r="507" spans="1:40" ht="15.75" customHeight="1">
      <c r="A507" s="512"/>
      <c r="B507" s="582"/>
      <c r="C507" s="512"/>
      <c r="D507" s="512"/>
      <c r="E507" s="512"/>
      <c r="F507" s="512"/>
      <c r="G507" s="512"/>
      <c r="H507" s="512"/>
      <c r="I507" s="512"/>
      <c r="J507" s="512"/>
      <c r="K507" s="512"/>
      <c r="L507" s="512"/>
      <c r="M507" s="512"/>
      <c r="N507" s="512"/>
      <c r="O507" s="512"/>
      <c r="P507" s="512"/>
      <c r="Q507" s="512"/>
      <c r="R507" s="512"/>
      <c r="S507" s="512"/>
      <c r="T507" s="512"/>
      <c r="U507" s="512"/>
      <c r="V507" s="512"/>
      <c r="W507" s="512"/>
      <c r="X507" s="512"/>
      <c r="Y507" s="512"/>
      <c r="Z507" s="512"/>
      <c r="AA507" s="512"/>
      <c r="AB507" s="512"/>
      <c r="AC507" s="512"/>
      <c r="AD507" s="512"/>
      <c r="AE507" s="512"/>
      <c r="AF507" s="512"/>
      <c r="AG507" s="512"/>
      <c r="AH507" s="512"/>
      <c r="AI507" s="512"/>
      <c r="AJ507" s="512"/>
      <c r="AK507" s="512"/>
      <c r="AL507" s="512"/>
      <c r="AM507" s="512"/>
      <c r="AN507" s="512"/>
    </row>
    <row r="508" spans="1:40" ht="15.75" customHeight="1">
      <c r="A508" s="512"/>
      <c r="B508" s="582"/>
      <c r="C508" s="512"/>
      <c r="D508" s="512"/>
      <c r="E508" s="512"/>
      <c r="F508" s="512"/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/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</row>
    <row r="509" spans="1:40" ht="15.75" customHeight="1">
      <c r="A509" s="512"/>
      <c r="B509" s="582"/>
      <c r="C509" s="512"/>
      <c r="D509" s="512"/>
      <c r="E509" s="512"/>
      <c r="F509" s="512"/>
      <c r="G509" s="512"/>
      <c r="H509" s="512"/>
      <c r="I509" s="512"/>
      <c r="J509" s="512"/>
      <c r="K509" s="512"/>
      <c r="L509" s="512"/>
      <c r="M509" s="512"/>
      <c r="N509" s="512"/>
      <c r="O509" s="512"/>
      <c r="P509" s="512"/>
      <c r="Q509" s="512"/>
      <c r="R509" s="512"/>
      <c r="S509" s="512"/>
      <c r="T509" s="512"/>
      <c r="U509" s="512"/>
      <c r="V509" s="512"/>
      <c r="W509" s="512"/>
      <c r="X509" s="512"/>
      <c r="Y509" s="512"/>
      <c r="Z509" s="512"/>
      <c r="AA509" s="512"/>
      <c r="AB509" s="512"/>
      <c r="AC509" s="512"/>
      <c r="AD509" s="512"/>
      <c r="AE509" s="512"/>
      <c r="AF509" s="512"/>
      <c r="AG509" s="512"/>
      <c r="AH509" s="512"/>
      <c r="AI509" s="512"/>
      <c r="AJ509" s="512"/>
      <c r="AK509" s="512"/>
      <c r="AL509" s="512"/>
      <c r="AM509" s="512"/>
      <c r="AN509" s="512"/>
    </row>
    <row r="510" spans="1:40" ht="15.75" customHeight="1">
      <c r="A510" s="512"/>
      <c r="B510" s="582"/>
      <c r="C510" s="512"/>
      <c r="D510" s="512"/>
      <c r="E510" s="512"/>
      <c r="F510" s="512"/>
      <c r="G510" s="512"/>
      <c r="H510" s="512"/>
      <c r="I510" s="512"/>
      <c r="J510" s="512"/>
      <c r="K510" s="512"/>
      <c r="L510" s="512"/>
      <c r="M510" s="512"/>
      <c r="N510" s="512"/>
      <c r="O510" s="512"/>
      <c r="P510" s="512"/>
      <c r="Q510" s="512"/>
      <c r="R510" s="512"/>
      <c r="S510" s="512"/>
      <c r="T510" s="512"/>
      <c r="U510" s="512"/>
      <c r="V510" s="512"/>
      <c r="W510" s="512"/>
      <c r="X510" s="512"/>
      <c r="Y510" s="512"/>
      <c r="Z510" s="512"/>
      <c r="AA510" s="512"/>
      <c r="AB510" s="512"/>
      <c r="AC510" s="512"/>
      <c r="AD510" s="512"/>
      <c r="AE510" s="512"/>
      <c r="AF510" s="512"/>
      <c r="AG510" s="512"/>
      <c r="AH510" s="512"/>
      <c r="AI510" s="512"/>
      <c r="AJ510" s="512"/>
      <c r="AK510" s="512"/>
      <c r="AL510" s="512"/>
      <c r="AM510" s="512"/>
      <c r="AN510" s="512"/>
    </row>
    <row r="511" spans="1:40" ht="15.75" customHeight="1">
      <c r="A511" s="512"/>
      <c r="B511" s="582"/>
      <c r="C511" s="512"/>
      <c r="D511" s="512"/>
      <c r="E511" s="512"/>
      <c r="F511" s="512"/>
      <c r="G511" s="512"/>
      <c r="H511" s="512"/>
      <c r="I511" s="512"/>
      <c r="J511" s="512"/>
      <c r="K511" s="512"/>
      <c r="L511" s="512"/>
      <c r="M511" s="512"/>
      <c r="N511" s="512"/>
      <c r="O511" s="512"/>
      <c r="P511" s="512"/>
      <c r="Q511" s="512"/>
      <c r="R511" s="512"/>
      <c r="S511" s="512"/>
      <c r="T511" s="512"/>
      <c r="U511" s="512"/>
      <c r="V511" s="512"/>
      <c r="W511" s="512"/>
      <c r="X511" s="512"/>
      <c r="Y511" s="512"/>
      <c r="Z511" s="512"/>
      <c r="AA511" s="512"/>
      <c r="AB511" s="512"/>
      <c r="AC511" s="512"/>
      <c r="AD511" s="512"/>
      <c r="AE511" s="512"/>
      <c r="AF511" s="512"/>
      <c r="AG511" s="512"/>
      <c r="AH511" s="512"/>
      <c r="AI511" s="512"/>
      <c r="AJ511" s="512"/>
      <c r="AK511" s="512"/>
      <c r="AL511" s="512"/>
      <c r="AM511" s="512"/>
      <c r="AN511" s="512"/>
    </row>
    <row r="512" spans="1:40" ht="15.75" customHeight="1">
      <c r="A512" s="512"/>
      <c r="B512" s="582"/>
      <c r="C512" s="512"/>
      <c r="D512" s="512"/>
      <c r="E512" s="512"/>
      <c r="F512" s="512"/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/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</row>
    <row r="513" spans="1:40" ht="15.75" customHeight="1">
      <c r="A513" s="512"/>
      <c r="B513" s="582"/>
      <c r="C513" s="512"/>
      <c r="D513" s="512"/>
      <c r="E513" s="512"/>
      <c r="F513" s="512"/>
      <c r="G513" s="512"/>
      <c r="H513" s="512"/>
      <c r="I513" s="512"/>
      <c r="J513" s="512"/>
      <c r="K513" s="512"/>
      <c r="L513" s="512"/>
      <c r="M513" s="512"/>
      <c r="N513" s="512"/>
      <c r="O513" s="512"/>
      <c r="P513" s="512"/>
      <c r="Q513" s="512"/>
      <c r="R513" s="512"/>
      <c r="S513" s="512"/>
      <c r="T513" s="512"/>
      <c r="U513" s="512"/>
      <c r="V513" s="512"/>
      <c r="W513" s="512"/>
      <c r="X513" s="512"/>
      <c r="Y513" s="512"/>
      <c r="Z513" s="512"/>
      <c r="AA513" s="512"/>
      <c r="AB513" s="512"/>
      <c r="AC513" s="512"/>
      <c r="AD513" s="512"/>
      <c r="AE513" s="512"/>
      <c r="AF513" s="512"/>
      <c r="AG513" s="512"/>
      <c r="AH513" s="512"/>
      <c r="AI513" s="512"/>
      <c r="AJ513" s="512"/>
      <c r="AK513" s="512"/>
      <c r="AL513" s="512"/>
      <c r="AM513" s="512"/>
      <c r="AN513" s="512"/>
    </row>
    <row r="514" spans="1:40" ht="15.75" customHeight="1">
      <c r="A514" s="512"/>
      <c r="B514" s="582"/>
      <c r="C514" s="512"/>
      <c r="D514" s="512"/>
      <c r="E514" s="512"/>
      <c r="F514" s="512"/>
      <c r="G514" s="512"/>
      <c r="H514" s="512"/>
      <c r="I514" s="512"/>
      <c r="J514" s="512"/>
      <c r="K514" s="512"/>
      <c r="L514" s="512"/>
      <c r="M514" s="512"/>
      <c r="N514" s="512"/>
      <c r="O514" s="512"/>
      <c r="P514" s="512"/>
      <c r="Q514" s="512"/>
      <c r="R514" s="512"/>
      <c r="S514" s="512"/>
      <c r="T514" s="512"/>
      <c r="U514" s="512"/>
      <c r="V514" s="512"/>
      <c r="W514" s="512"/>
      <c r="X514" s="512"/>
      <c r="Y514" s="512"/>
      <c r="Z514" s="512"/>
      <c r="AA514" s="512"/>
      <c r="AB514" s="512"/>
      <c r="AC514" s="512"/>
      <c r="AD514" s="512"/>
      <c r="AE514" s="512"/>
      <c r="AF514" s="512"/>
      <c r="AG514" s="512"/>
      <c r="AH514" s="512"/>
      <c r="AI514" s="512"/>
      <c r="AJ514" s="512"/>
      <c r="AK514" s="512"/>
      <c r="AL514" s="512"/>
      <c r="AM514" s="512"/>
      <c r="AN514" s="512"/>
    </row>
    <row r="515" spans="1:40" ht="15.75" customHeight="1">
      <c r="A515" s="512"/>
      <c r="B515" s="582"/>
      <c r="C515" s="512"/>
      <c r="D515" s="512"/>
      <c r="E515" s="512"/>
      <c r="F515" s="512"/>
      <c r="G515" s="512"/>
      <c r="H515" s="512"/>
      <c r="I515" s="512"/>
      <c r="J515" s="512"/>
      <c r="K515" s="512"/>
      <c r="L515" s="512"/>
      <c r="M515" s="512"/>
      <c r="N515" s="512"/>
      <c r="O515" s="512"/>
      <c r="P515" s="512"/>
      <c r="Q515" s="512"/>
      <c r="R515" s="512"/>
      <c r="S515" s="512"/>
      <c r="T515" s="512"/>
      <c r="U515" s="512"/>
      <c r="V515" s="512"/>
      <c r="W515" s="512"/>
      <c r="X515" s="512"/>
      <c r="Y515" s="512"/>
      <c r="Z515" s="512"/>
      <c r="AA515" s="512"/>
      <c r="AB515" s="512"/>
      <c r="AC515" s="512"/>
      <c r="AD515" s="512"/>
      <c r="AE515" s="512"/>
      <c r="AF515" s="512"/>
      <c r="AG515" s="512"/>
      <c r="AH515" s="512"/>
      <c r="AI515" s="512"/>
      <c r="AJ515" s="512"/>
      <c r="AK515" s="512"/>
      <c r="AL515" s="512"/>
      <c r="AM515" s="512"/>
      <c r="AN515" s="512"/>
    </row>
    <row r="516" spans="1:40" ht="15.75" customHeight="1">
      <c r="A516" s="512"/>
      <c r="B516" s="582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/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</row>
    <row r="517" spans="1:40" ht="15.75" customHeight="1">
      <c r="A517" s="512"/>
      <c r="B517" s="582"/>
      <c r="C517" s="512"/>
      <c r="D517" s="512"/>
      <c r="E517" s="512"/>
      <c r="F517" s="512"/>
      <c r="G517" s="512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512"/>
      <c r="T517" s="512"/>
      <c r="U517" s="512"/>
      <c r="V517" s="512"/>
      <c r="W517" s="512"/>
      <c r="X517" s="512"/>
      <c r="Y517" s="512"/>
      <c r="Z517" s="512"/>
      <c r="AA517" s="512"/>
      <c r="AB517" s="512"/>
      <c r="AC517" s="512"/>
      <c r="AD517" s="512"/>
      <c r="AE517" s="512"/>
      <c r="AF517" s="512"/>
      <c r="AG517" s="512"/>
      <c r="AH517" s="512"/>
      <c r="AI517" s="512"/>
      <c r="AJ517" s="512"/>
      <c r="AK517" s="512"/>
      <c r="AL517" s="512"/>
      <c r="AM517" s="512"/>
      <c r="AN517" s="512"/>
    </row>
    <row r="518" spans="1:40" ht="15.75" customHeight="1">
      <c r="A518" s="512"/>
      <c r="B518" s="582"/>
      <c r="C518" s="512"/>
      <c r="D518" s="512"/>
      <c r="E518" s="512"/>
      <c r="F518" s="512"/>
      <c r="G518" s="512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512"/>
      <c r="T518" s="512"/>
      <c r="U518" s="512"/>
      <c r="V518" s="512"/>
      <c r="W518" s="512"/>
      <c r="X518" s="512"/>
      <c r="Y518" s="512"/>
      <c r="Z518" s="512"/>
      <c r="AA518" s="512"/>
      <c r="AB518" s="512"/>
      <c r="AC518" s="512"/>
      <c r="AD518" s="512"/>
      <c r="AE518" s="512"/>
      <c r="AF518" s="512"/>
      <c r="AG518" s="512"/>
      <c r="AH518" s="512"/>
      <c r="AI518" s="512"/>
      <c r="AJ518" s="512"/>
      <c r="AK518" s="512"/>
      <c r="AL518" s="512"/>
      <c r="AM518" s="512"/>
      <c r="AN518" s="512"/>
    </row>
    <row r="519" spans="1:40" ht="15.75" customHeight="1">
      <c r="A519" s="512"/>
      <c r="B519" s="582"/>
      <c r="C519" s="512"/>
      <c r="D519" s="512"/>
      <c r="E519" s="512"/>
      <c r="F519" s="512"/>
      <c r="G519" s="512"/>
      <c r="H519" s="512"/>
      <c r="I519" s="512"/>
      <c r="J519" s="512"/>
      <c r="K519" s="512"/>
      <c r="L519" s="512"/>
      <c r="M519" s="512"/>
      <c r="N519" s="512"/>
      <c r="O519" s="512"/>
      <c r="P519" s="512"/>
      <c r="Q519" s="512"/>
      <c r="R519" s="512"/>
      <c r="S519" s="512"/>
      <c r="T519" s="512"/>
      <c r="U519" s="512"/>
      <c r="V519" s="512"/>
      <c r="W519" s="512"/>
      <c r="X519" s="512"/>
      <c r="Y519" s="512"/>
      <c r="Z519" s="512"/>
      <c r="AA519" s="512"/>
      <c r="AB519" s="512"/>
      <c r="AC519" s="512"/>
      <c r="AD519" s="512"/>
      <c r="AE519" s="512"/>
      <c r="AF519" s="512"/>
      <c r="AG519" s="512"/>
      <c r="AH519" s="512"/>
      <c r="AI519" s="512"/>
      <c r="AJ519" s="512"/>
      <c r="AK519" s="512"/>
      <c r="AL519" s="512"/>
      <c r="AM519" s="512"/>
      <c r="AN519" s="512"/>
    </row>
    <row r="520" spans="1:40" ht="15.75" customHeight="1">
      <c r="A520" s="512"/>
      <c r="B520" s="582"/>
      <c r="C520" s="512"/>
      <c r="D520" s="512"/>
      <c r="E520" s="512"/>
      <c r="F520" s="512"/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</row>
    <row r="521" spans="1:40" ht="15.75" customHeight="1">
      <c r="A521" s="512"/>
      <c r="B521" s="582"/>
      <c r="C521" s="512"/>
      <c r="D521" s="512"/>
      <c r="E521" s="512"/>
      <c r="F521" s="512"/>
      <c r="G521" s="512"/>
      <c r="H521" s="512"/>
      <c r="I521" s="512"/>
      <c r="J521" s="512"/>
      <c r="K521" s="512"/>
      <c r="L521" s="512"/>
      <c r="M521" s="512"/>
      <c r="N521" s="512"/>
      <c r="O521" s="512"/>
      <c r="P521" s="512"/>
      <c r="Q521" s="512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2"/>
      <c r="AC521" s="512"/>
      <c r="AD521" s="512"/>
      <c r="AE521" s="512"/>
      <c r="AF521" s="512"/>
      <c r="AG521" s="512"/>
      <c r="AH521" s="512"/>
      <c r="AI521" s="512"/>
      <c r="AJ521" s="512"/>
      <c r="AK521" s="512"/>
      <c r="AL521" s="512"/>
      <c r="AM521" s="512"/>
      <c r="AN521" s="512"/>
    </row>
    <row r="522" spans="1:40" ht="15.75" customHeight="1">
      <c r="A522" s="512"/>
      <c r="B522" s="582"/>
      <c r="C522" s="512"/>
      <c r="D522" s="512"/>
      <c r="E522" s="512"/>
      <c r="F522" s="512"/>
      <c r="G522" s="512"/>
      <c r="H522" s="512"/>
      <c r="I522" s="512"/>
      <c r="J522" s="512"/>
      <c r="K522" s="512"/>
      <c r="L522" s="512"/>
      <c r="M522" s="512"/>
      <c r="N522" s="512"/>
      <c r="O522" s="512"/>
      <c r="P522" s="512"/>
      <c r="Q522" s="512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2"/>
      <c r="AC522" s="512"/>
      <c r="AD522" s="512"/>
      <c r="AE522" s="512"/>
      <c r="AF522" s="512"/>
      <c r="AG522" s="512"/>
      <c r="AH522" s="512"/>
      <c r="AI522" s="512"/>
      <c r="AJ522" s="512"/>
      <c r="AK522" s="512"/>
      <c r="AL522" s="512"/>
      <c r="AM522" s="512"/>
      <c r="AN522" s="512"/>
    </row>
    <row r="523" spans="1:40" ht="15.75" customHeight="1">
      <c r="A523" s="512"/>
      <c r="B523" s="582"/>
      <c r="C523" s="512"/>
      <c r="D523" s="512"/>
      <c r="E523" s="512"/>
      <c r="F523" s="512"/>
      <c r="G523" s="512"/>
      <c r="H523" s="512"/>
      <c r="I523" s="512"/>
      <c r="J523" s="512"/>
      <c r="K523" s="512"/>
      <c r="L523" s="512"/>
      <c r="M523" s="512"/>
      <c r="N523" s="512"/>
      <c r="O523" s="512"/>
      <c r="P523" s="512"/>
      <c r="Q523" s="512"/>
      <c r="R523" s="512"/>
      <c r="S523" s="512"/>
      <c r="T523" s="512"/>
      <c r="U523" s="512"/>
      <c r="V523" s="512"/>
      <c r="W523" s="512"/>
      <c r="X523" s="512"/>
      <c r="Y523" s="512"/>
      <c r="Z523" s="512"/>
      <c r="AA523" s="512"/>
      <c r="AB523" s="512"/>
      <c r="AC523" s="512"/>
      <c r="AD523" s="512"/>
      <c r="AE523" s="512"/>
      <c r="AF523" s="512"/>
      <c r="AG523" s="512"/>
      <c r="AH523" s="512"/>
      <c r="AI523" s="512"/>
      <c r="AJ523" s="512"/>
      <c r="AK523" s="512"/>
      <c r="AL523" s="512"/>
      <c r="AM523" s="512"/>
      <c r="AN523" s="512"/>
    </row>
    <row r="524" spans="1:40" ht="15.75" customHeight="1">
      <c r="A524" s="512"/>
      <c r="B524" s="582"/>
      <c r="C524" s="512"/>
      <c r="D524" s="512"/>
      <c r="E524" s="512"/>
      <c r="F524" s="512"/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/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</row>
    <row r="525" spans="1:40" ht="15.75" customHeight="1">
      <c r="A525" s="512"/>
      <c r="B525" s="582"/>
      <c r="C525" s="512"/>
      <c r="D525" s="512"/>
      <c r="E525" s="512"/>
      <c r="F525" s="512"/>
      <c r="G525" s="512"/>
      <c r="H525" s="512"/>
      <c r="I525" s="512"/>
      <c r="J525" s="512"/>
      <c r="K525" s="512"/>
      <c r="L525" s="512"/>
      <c r="M525" s="512"/>
      <c r="N525" s="512"/>
      <c r="O525" s="512"/>
      <c r="P525" s="512"/>
      <c r="Q525" s="512"/>
      <c r="R525" s="512"/>
      <c r="S525" s="512"/>
      <c r="T525" s="512"/>
      <c r="U525" s="512"/>
      <c r="V525" s="512"/>
      <c r="W525" s="512"/>
      <c r="X525" s="512"/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</row>
    <row r="526" spans="1:40" ht="15.75" customHeight="1">
      <c r="A526" s="512"/>
      <c r="B526" s="582"/>
      <c r="C526" s="512"/>
      <c r="D526" s="512"/>
      <c r="E526" s="512"/>
      <c r="F526" s="512"/>
      <c r="G526" s="512"/>
      <c r="H526" s="512"/>
      <c r="I526" s="512"/>
      <c r="J526" s="512"/>
      <c r="K526" s="512"/>
      <c r="L526" s="512"/>
      <c r="M526" s="512"/>
      <c r="N526" s="512"/>
      <c r="O526" s="512"/>
      <c r="P526" s="512"/>
      <c r="Q526" s="512"/>
      <c r="R526" s="512"/>
      <c r="S526" s="512"/>
      <c r="T526" s="512"/>
      <c r="U526" s="512"/>
      <c r="V526" s="512"/>
      <c r="W526" s="512"/>
      <c r="X526" s="512"/>
      <c r="Y526" s="512"/>
      <c r="Z526" s="512"/>
      <c r="AA526" s="512"/>
      <c r="AB526" s="512"/>
      <c r="AC526" s="512"/>
      <c r="AD526" s="512"/>
      <c r="AE526" s="512"/>
      <c r="AF526" s="512"/>
      <c r="AG526" s="512"/>
      <c r="AH526" s="512"/>
      <c r="AI526" s="512"/>
      <c r="AJ526" s="512"/>
      <c r="AK526" s="512"/>
      <c r="AL526" s="512"/>
      <c r="AM526" s="512"/>
      <c r="AN526" s="512"/>
    </row>
    <row r="527" spans="1:40" ht="15.75" customHeight="1">
      <c r="A527" s="512"/>
      <c r="B527" s="582"/>
      <c r="C527" s="512"/>
      <c r="D527" s="512"/>
      <c r="E527" s="512"/>
      <c r="F527" s="512"/>
      <c r="G527" s="512"/>
      <c r="H527" s="512"/>
      <c r="I527" s="512"/>
      <c r="J527" s="512"/>
      <c r="K527" s="512"/>
      <c r="L527" s="512"/>
      <c r="M527" s="512"/>
      <c r="N527" s="512"/>
      <c r="O527" s="512"/>
      <c r="P527" s="512"/>
      <c r="Q527" s="512"/>
      <c r="R527" s="512"/>
      <c r="S527" s="512"/>
      <c r="T527" s="512"/>
      <c r="U527" s="512"/>
      <c r="V527" s="512"/>
      <c r="W527" s="512"/>
      <c r="X527" s="512"/>
      <c r="Y527" s="512"/>
      <c r="Z527" s="512"/>
      <c r="AA527" s="512"/>
      <c r="AB527" s="512"/>
      <c r="AC527" s="512"/>
      <c r="AD527" s="512"/>
      <c r="AE527" s="512"/>
      <c r="AF527" s="512"/>
      <c r="AG527" s="512"/>
      <c r="AH527" s="512"/>
      <c r="AI527" s="512"/>
      <c r="AJ527" s="512"/>
      <c r="AK527" s="512"/>
      <c r="AL527" s="512"/>
      <c r="AM527" s="512"/>
      <c r="AN527" s="512"/>
    </row>
    <row r="528" spans="1:40" ht="15.75" customHeight="1">
      <c r="A528" s="512"/>
      <c r="B528" s="582"/>
      <c r="C528" s="512"/>
      <c r="D528" s="512"/>
      <c r="E528" s="512"/>
      <c r="F528" s="512"/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/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</row>
    <row r="529" spans="1:40" ht="15.75" customHeight="1">
      <c r="A529" s="512"/>
      <c r="B529" s="582"/>
      <c r="C529" s="512"/>
      <c r="D529" s="512"/>
      <c r="E529" s="512"/>
      <c r="F529" s="512"/>
      <c r="G529" s="512"/>
      <c r="H529" s="512"/>
      <c r="I529" s="512"/>
      <c r="J529" s="512"/>
      <c r="K529" s="512"/>
      <c r="L529" s="512"/>
      <c r="M529" s="512"/>
      <c r="N529" s="512"/>
      <c r="O529" s="512"/>
      <c r="P529" s="512"/>
      <c r="Q529" s="512"/>
      <c r="R529" s="512"/>
      <c r="S529" s="512"/>
      <c r="T529" s="512"/>
      <c r="U529" s="512"/>
      <c r="V529" s="512"/>
      <c r="W529" s="512"/>
      <c r="X529" s="512"/>
      <c r="Y529" s="512"/>
      <c r="Z529" s="512"/>
      <c r="AA529" s="512"/>
      <c r="AB529" s="512"/>
      <c r="AC529" s="512"/>
      <c r="AD529" s="512"/>
      <c r="AE529" s="512"/>
      <c r="AF529" s="512"/>
      <c r="AG529" s="512"/>
      <c r="AH529" s="512"/>
      <c r="AI529" s="512"/>
      <c r="AJ529" s="512"/>
      <c r="AK529" s="512"/>
      <c r="AL529" s="512"/>
      <c r="AM529" s="512"/>
      <c r="AN529" s="512"/>
    </row>
    <row r="530" spans="1:40" ht="15.75" customHeight="1">
      <c r="A530" s="512"/>
      <c r="B530" s="582"/>
      <c r="C530" s="512"/>
      <c r="D530" s="512"/>
      <c r="E530" s="512"/>
      <c r="F530" s="512"/>
      <c r="G530" s="512"/>
      <c r="H530" s="512"/>
      <c r="I530" s="512"/>
      <c r="J530" s="512"/>
      <c r="K530" s="512"/>
      <c r="L530" s="512"/>
      <c r="M530" s="512"/>
      <c r="N530" s="512"/>
      <c r="O530" s="512"/>
      <c r="P530" s="512"/>
      <c r="Q530" s="512"/>
      <c r="R530" s="512"/>
      <c r="S530" s="512"/>
      <c r="T530" s="512"/>
      <c r="U530" s="512"/>
      <c r="V530" s="512"/>
      <c r="W530" s="512"/>
      <c r="X530" s="512"/>
      <c r="Y530" s="512"/>
      <c r="Z530" s="512"/>
      <c r="AA530" s="512"/>
      <c r="AB530" s="512"/>
      <c r="AC530" s="512"/>
      <c r="AD530" s="512"/>
      <c r="AE530" s="512"/>
      <c r="AF530" s="512"/>
      <c r="AG530" s="512"/>
      <c r="AH530" s="512"/>
      <c r="AI530" s="512"/>
      <c r="AJ530" s="512"/>
      <c r="AK530" s="512"/>
      <c r="AL530" s="512"/>
      <c r="AM530" s="512"/>
      <c r="AN530" s="512"/>
    </row>
    <row r="531" spans="1:40" ht="15.75" customHeight="1">
      <c r="A531" s="512"/>
      <c r="B531" s="582"/>
      <c r="C531" s="512"/>
      <c r="D531" s="512"/>
      <c r="E531" s="512"/>
      <c r="F531" s="512"/>
      <c r="G531" s="512"/>
      <c r="H531" s="512"/>
      <c r="I531" s="512"/>
      <c r="J531" s="512"/>
      <c r="K531" s="512"/>
      <c r="L531" s="512"/>
      <c r="M531" s="512"/>
      <c r="N531" s="512"/>
      <c r="O531" s="512"/>
      <c r="P531" s="512"/>
      <c r="Q531" s="512"/>
      <c r="R531" s="512"/>
      <c r="S531" s="512"/>
      <c r="T531" s="512"/>
      <c r="U531" s="512"/>
      <c r="V531" s="512"/>
      <c r="W531" s="512"/>
      <c r="X531" s="512"/>
      <c r="Y531" s="512"/>
      <c r="Z531" s="512"/>
      <c r="AA531" s="512"/>
      <c r="AB531" s="512"/>
      <c r="AC531" s="512"/>
      <c r="AD531" s="512"/>
      <c r="AE531" s="512"/>
      <c r="AF531" s="512"/>
      <c r="AG531" s="512"/>
      <c r="AH531" s="512"/>
      <c r="AI531" s="512"/>
      <c r="AJ531" s="512"/>
      <c r="AK531" s="512"/>
      <c r="AL531" s="512"/>
      <c r="AM531" s="512"/>
      <c r="AN531" s="512"/>
    </row>
    <row r="532" spans="1:40" ht="15.75" customHeight="1">
      <c r="A532" s="512"/>
      <c r="B532" s="58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/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</row>
    <row r="533" spans="1:40" ht="15.75" customHeight="1">
      <c r="A533" s="512"/>
      <c r="B533" s="582"/>
      <c r="C533" s="512"/>
      <c r="D533" s="512"/>
      <c r="E533" s="512"/>
      <c r="F533" s="512"/>
      <c r="G533" s="512"/>
      <c r="H533" s="512"/>
      <c r="I533" s="512"/>
      <c r="J533" s="512"/>
      <c r="K533" s="512"/>
      <c r="L533" s="512"/>
      <c r="M533" s="512"/>
      <c r="N533" s="512"/>
      <c r="O533" s="512"/>
      <c r="P533" s="512"/>
      <c r="Q533" s="512"/>
      <c r="R533" s="512"/>
      <c r="S533" s="512"/>
      <c r="T533" s="512"/>
      <c r="U533" s="512"/>
      <c r="V533" s="512"/>
      <c r="W533" s="512"/>
      <c r="X533" s="512"/>
      <c r="Y533" s="512"/>
      <c r="Z533" s="512"/>
      <c r="AA533" s="512"/>
      <c r="AB533" s="512"/>
      <c r="AC533" s="512"/>
      <c r="AD533" s="512"/>
      <c r="AE533" s="512"/>
      <c r="AF533" s="512"/>
      <c r="AG533" s="512"/>
      <c r="AH533" s="512"/>
      <c r="AI533" s="512"/>
      <c r="AJ533" s="512"/>
      <c r="AK533" s="512"/>
      <c r="AL533" s="512"/>
      <c r="AM533" s="512"/>
      <c r="AN533" s="512"/>
    </row>
    <row r="534" spans="1:40" ht="15.75" customHeight="1">
      <c r="A534" s="512"/>
      <c r="B534" s="58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</row>
    <row r="535" spans="1:40" ht="15.75" customHeight="1">
      <c r="A535" s="512"/>
      <c r="B535" s="58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2"/>
      <c r="Z535" s="512"/>
      <c r="AA535" s="512"/>
      <c r="AB535" s="512"/>
      <c r="AC535" s="512"/>
      <c r="AD535" s="512"/>
      <c r="AE535" s="512"/>
      <c r="AF535" s="512"/>
      <c r="AG535" s="512"/>
      <c r="AH535" s="512"/>
      <c r="AI535" s="512"/>
      <c r="AJ535" s="512"/>
      <c r="AK535" s="512"/>
      <c r="AL535" s="512"/>
      <c r="AM535" s="512"/>
      <c r="AN535" s="512"/>
    </row>
    <row r="536" spans="1:40" ht="15.75" customHeight="1">
      <c r="A536" s="512"/>
      <c r="B536" s="582"/>
      <c r="C536" s="512"/>
      <c r="D536" s="512"/>
      <c r="E536" s="512"/>
      <c r="F536" s="512"/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/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</row>
    <row r="537" spans="1:40" ht="15.75" customHeight="1">
      <c r="A537" s="512"/>
      <c r="B537" s="582"/>
      <c r="C537" s="512"/>
      <c r="D537" s="512"/>
      <c r="E537" s="512"/>
      <c r="F537" s="512"/>
      <c r="G537" s="512"/>
      <c r="H537" s="512"/>
      <c r="I537" s="512"/>
      <c r="J537" s="512"/>
      <c r="K537" s="512"/>
      <c r="L537" s="512"/>
      <c r="M537" s="512"/>
      <c r="N537" s="512"/>
      <c r="O537" s="512"/>
      <c r="P537" s="512"/>
      <c r="Q537" s="512"/>
      <c r="R537" s="512"/>
      <c r="S537" s="512"/>
      <c r="T537" s="512"/>
      <c r="U537" s="512"/>
      <c r="V537" s="512"/>
      <c r="W537" s="512"/>
      <c r="X537" s="512"/>
      <c r="Y537" s="512"/>
      <c r="Z537" s="512"/>
      <c r="AA537" s="512"/>
      <c r="AB537" s="512"/>
      <c r="AC537" s="512"/>
      <c r="AD537" s="512"/>
      <c r="AE537" s="512"/>
      <c r="AF537" s="512"/>
      <c r="AG537" s="512"/>
      <c r="AH537" s="512"/>
      <c r="AI537" s="512"/>
      <c r="AJ537" s="512"/>
      <c r="AK537" s="512"/>
      <c r="AL537" s="512"/>
      <c r="AM537" s="512"/>
      <c r="AN537" s="512"/>
    </row>
    <row r="538" spans="1:40" ht="15.75" customHeight="1">
      <c r="A538" s="512"/>
      <c r="B538" s="582"/>
      <c r="C538" s="512"/>
      <c r="D538" s="512"/>
      <c r="E538" s="512"/>
      <c r="F538" s="512"/>
      <c r="G538" s="512"/>
      <c r="H538" s="512"/>
      <c r="I538" s="512"/>
      <c r="J538" s="512"/>
      <c r="K538" s="512"/>
      <c r="L538" s="512"/>
      <c r="M538" s="512"/>
      <c r="N538" s="512"/>
      <c r="O538" s="512"/>
      <c r="P538" s="512"/>
      <c r="Q538" s="512"/>
      <c r="R538" s="512"/>
      <c r="S538" s="512"/>
      <c r="T538" s="512"/>
      <c r="U538" s="512"/>
      <c r="V538" s="512"/>
      <c r="W538" s="512"/>
      <c r="X538" s="512"/>
      <c r="Y538" s="512"/>
      <c r="Z538" s="512"/>
      <c r="AA538" s="512"/>
      <c r="AB538" s="512"/>
      <c r="AC538" s="512"/>
      <c r="AD538" s="512"/>
      <c r="AE538" s="512"/>
      <c r="AF538" s="512"/>
      <c r="AG538" s="512"/>
      <c r="AH538" s="512"/>
      <c r="AI538" s="512"/>
      <c r="AJ538" s="512"/>
      <c r="AK538" s="512"/>
      <c r="AL538" s="512"/>
      <c r="AM538" s="512"/>
      <c r="AN538" s="512"/>
    </row>
    <row r="539" spans="1:40" ht="15.75" customHeight="1">
      <c r="A539" s="512"/>
      <c r="B539" s="582"/>
      <c r="C539" s="512"/>
      <c r="D539" s="512"/>
      <c r="E539" s="512"/>
      <c r="F539" s="512"/>
      <c r="G539" s="512"/>
      <c r="H539" s="512"/>
      <c r="I539" s="512"/>
      <c r="J539" s="512"/>
      <c r="K539" s="512"/>
      <c r="L539" s="512"/>
      <c r="M539" s="512"/>
      <c r="N539" s="512"/>
      <c r="O539" s="512"/>
      <c r="P539" s="512"/>
      <c r="Q539" s="512"/>
      <c r="R539" s="512"/>
      <c r="S539" s="512"/>
      <c r="T539" s="512"/>
      <c r="U539" s="512"/>
      <c r="V539" s="512"/>
      <c r="W539" s="512"/>
      <c r="X539" s="512"/>
      <c r="Y539" s="512"/>
      <c r="Z539" s="512"/>
      <c r="AA539" s="512"/>
      <c r="AB539" s="512"/>
      <c r="AC539" s="512"/>
      <c r="AD539" s="512"/>
      <c r="AE539" s="512"/>
      <c r="AF539" s="512"/>
      <c r="AG539" s="512"/>
      <c r="AH539" s="512"/>
      <c r="AI539" s="512"/>
      <c r="AJ539" s="512"/>
      <c r="AK539" s="512"/>
      <c r="AL539" s="512"/>
      <c r="AM539" s="512"/>
      <c r="AN539" s="512"/>
    </row>
    <row r="540" spans="1:40" ht="15.75" customHeight="1">
      <c r="A540" s="512"/>
      <c r="B540" s="582"/>
      <c r="C540" s="512"/>
      <c r="D540" s="512"/>
      <c r="E540" s="512"/>
      <c r="F540" s="512"/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/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</row>
    <row r="541" spans="1:40" ht="15.75" customHeight="1">
      <c r="A541" s="512"/>
      <c r="B541" s="58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2"/>
      <c r="Z541" s="512"/>
      <c r="AA541" s="512"/>
      <c r="AB541" s="512"/>
      <c r="AC541" s="512"/>
      <c r="AD541" s="512"/>
      <c r="AE541" s="512"/>
      <c r="AF541" s="512"/>
      <c r="AG541" s="512"/>
      <c r="AH541" s="512"/>
      <c r="AI541" s="512"/>
      <c r="AJ541" s="512"/>
      <c r="AK541" s="512"/>
      <c r="AL541" s="512"/>
      <c r="AM541" s="512"/>
      <c r="AN541" s="512"/>
    </row>
    <row r="542" spans="1:40" ht="15.75" customHeight="1">
      <c r="A542" s="512"/>
      <c r="B542" s="582"/>
      <c r="C542" s="512"/>
      <c r="D542" s="512"/>
      <c r="E542" s="512"/>
      <c r="F542" s="512"/>
      <c r="G542" s="512"/>
      <c r="H542" s="512"/>
      <c r="I542" s="512"/>
      <c r="J542" s="512"/>
      <c r="K542" s="512"/>
      <c r="L542" s="512"/>
      <c r="M542" s="512"/>
      <c r="N542" s="512"/>
      <c r="O542" s="512"/>
      <c r="P542" s="512"/>
      <c r="Q542" s="512"/>
      <c r="R542" s="512"/>
      <c r="S542" s="512"/>
      <c r="T542" s="512"/>
      <c r="U542" s="512"/>
      <c r="V542" s="512"/>
      <c r="W542" s="512"/>
      <c r="X542" s="512"/>
      <c r="Y542" s="512"/>
      <c r="Z542" s="512"/>
      <c r="AA542" s="512"/>
      <c r="AB542" s="512"/>
      <c r="AC542" s="512"/>
      <c r="AD542" s="512"/>
      <c r="AE542" s="512"/>
      <c r="AF542" s="512"/>
      <c r="AG542" s="512"/>
      <c r="AH542" s="512"/>
      <c r="AI542" s="512"/>
      <c r="AJ542" s="512"/>
      <c r="AK542" s="512"/>
      <c r="AL542" s="512"/>
      <c r="AM542" s="512"/>
      <c r="AN542" s="512"/>
    </row>
    <row r="543" spans="1:40" ht="15.75" customHeight="1">
      <c r="A543" s="512"/>
      <c r="B543" s="582"/>
      <c r="C543" s="512"/>
      <c r="D543" s="512"/>
      <c r="E543" s="512"/>
      <c r="F543" s="512"/>
      <c r="G543" s="512"/>
      <c r="H543" s="512"/>
      <c r="I543" s="512"/>
      <c r="J543" s="512"/>
      <c r="K543" s="512"/>
      <c r="L543" s="512"/>
      <c r="M543" s="512"/>
      <c r="N543" s="512"/>
      <c r="O543" s="512"/>
      <c r="P543" s="512"/>
      <c r="Q543" s="512"/>
      <c r="R543" s="512"/>
      <c r="S543" s="512"/>
      <c r="T543" s="512"/>
      <c r="U543" s="512"/>
      <c r="V543" s="512"/>
      <c r="W543" s="512"/>
      <c r="X543" s="512"/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</row>
    <row r="544" spans="1:40" ht="15.75" customHeight="1">
      <c r="A544" s="512"/>
      <c r="B544" s="582"/>
      <c r="C544" s="512"/>
      <c r="D544" s="512"/>
      <c r="E544" s="512"/>
      <c r="F544" s="512"/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/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</row>
    <row r="545" spans="1:40" ht="15.75" customHeight="1">
      <c r="A545" s="512"/>
      <c r="B545" s="58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</row>
    <row r="546" spans="1:40" ht="15.75" customHeight="1">
      <c r="A546" s="512"/>
      <c r="B546" s="58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</row>
    <row r="547" spans="1:40" ht="15.75" customHeight="1">
      <c r="A547" s="512"/>
      <c r="B547" s="582"/>
      <c r="C547" s="512"/>
      <c r="D547" s="512"/>
      <c r="E547" s="512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512"/>
      <c r="Q547" s="512"/>
      <c r="R547" s="512"/>
      <c r="S547" s="512"/>
      <c r="T547" s="512"/>
      <c r="U547" s="512"/>
      <c r="V547" s="512"/>
      <c r="W547" s="512"/>
      <c r="X547" s="512"/>
      <c r="Y547" s="512"/>
      <c r="Z547" s="512"/>
      <c r="AA547" s="512"/>
      <c r="AB547" s="512"/>
      <c r="AC547" s="512"/>
      <c r="AD547" s="512"/>
      <c r="AE547" s="512"/>
      <c r="AF547" s="512"/>
      <c r="AG547" s="512"/>
      <c r="AH547" s="512"/>
      <c r="AI547" s="512"/>
      <c r="AJ547" s="512"/>
      <c r="AK547" s="512"/>
      <c r="AL547" s="512"/>
      <c r="AM547" s="512"/>
      <c r="AN547" s="512"/>
    </row>
    <row r="548" spans="1:40" ht="15.75" customHeight="1">
      <c r="A548" s="512"/>
      <c r="B548" s="582"/>
      <c r="C548" s="512"/>
      <c r="D548" s="512"/>
      <c r="E548" s="512"/>
      <c r="F548" s="512"/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/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</row>
    <row r="549" spans="1:40" ht="15.75" customHeight="1">
      <c r="A549" s="512"/>
      <c r="B549" s="58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2"/>
      <c r="T549" s="512"/>
      <c r="U549" s="512"/>
      <c r="V549" s="512"/>
      <c r="W549" s="512"/>
      <c r="X549" s="512"/>
      <c r="Y549" s="512"/>
      <c r="Z549" s="512"/>
      <c r="AA549" s="512"/>
      <c r="AB549" s="512"/>
      <c r="AC549" s="512"/>
      <c r="AD549" s="512"/>
      <c r="AE549" s="512"/>
      <c r="AF549" s="512"/>
      <c r="AG549" s="512"/>
      <c r="AH549" s="512"/>
      <c r="AI549" s="512"/>
      <c r="AJ549" s="512"/>
      <c r="AK549" s="512"/>
      <c r="AL549" s="512"/>
      <c r="AM549" s="512"/>
      <c r="AN549" s="512"/>
    </row>
    <row r="550" spans="1:40" ht="15.75" customHeight="1">
      <c r="A550" s="512"/>
      <c r="B550" s="582"/>
      <c r="C550" s="512"/>
      <c r="D550" s="512"/>
      <c r="E550" s="512"/>
      <c r="F550" s="512"/>
      <c r="G550" s="512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512"/>
      <c r="T550" s="512"/>
      <c r="U550" s="512"/>
      <c r="V550" s="512"/>
      <c r="W550" s="512"/>
      <c r="X550" s="512"/>
      <c r="Y550" s="512"/>
      <c r="Z550" s="512"/>
      <c r="AA550" s="512"/>
      <c r="AB550" s="512"/>
      <c r="AC550" s="512"/>
      <c r="AD550" s="512"/>
      <c r="AE550" s="512"/>
      <c r="AF550" s="512"/>
      <c r="AG550" s="512"/>
      <c r="AH550" s="512"/>
      <c r="AI550" s="512"/>
      <c r="AJ550" s="512"/>
      <c r="AK550" s="512"/>
      <c r="AL550" s="512"/>
      <c r="AM550" s="512"/>
      <c r="AN550" s="512"/>
    </row>
    <row r="551" spans="1:40" ht="15.75" customHeight="1">
      <c r="A551" s="512"/>
      <c r="B551" s="582"/>
      <c r="C551" s="512"/>
      <c r="D551" s="512"/>
      <c r="E551" s="512"/>
      <c r="F551" s="512"/>
      <c r="G551" s="512"/>
      <c r="H551" s="512"/>
      <c r="I551" s="512"/>
      <c r="J551" s="512"/>
      <c r="K551" s="512"/>
      <c r="L551" s="512"/>
      <c r="M551" s="512"/>
      <c r="N551" s="512"/>
      <c r="O551" s="512"/>
      <c r="P551" s="512"/>
      <c r="Q551" s="512"/>
      <c r="R551" s="512"/>
      <c r="S551" s="512"/>
      <c r="T551" s="512"/>
      <c r="U551" s="512"/>
      <c r="V551" s="512"/>
      <c r="W551" s="512"/>
      <c r="X551" s="512"/>
      <c r="Y551" s="512"/>
      <c r="Z551" s="512"/>
      <c r="AA551" s="512"/>
      <c r="AB551" s="512"/>
      <c r="AC551" s="512"/>
      <c r="AD551" s="512"/>
      <c r="AE551" s="512"/>
      <c r="AF551" s="512"/>
      <c r="AG551" s="512"/>
      <c r="AH551" s="512"/>
      <c r="AI551" s="512"/>
      <c r="AJ551" s="512"/>
      <c r="AK551" s="512"/>
      <c r="AL551" s="512"/>
      <c r="AM551" s="512"/>
      <c r="AN551" s="512"/>
    </row>
    <row r="552" spans="1:40" ht="15.75" customHeight="1">
      <c r="A552" s="512"/>
      <c r="B552" s="582"/>
      <c r="C552" s="512"/>
      <c r="D552" s="512"/>
      <c r="E552" s="512"/>
      <c r="F552" s="512"/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</row>
    <row r="553" spans="1:40" ht="15.75" customHeight="1">
      <c r="A553" s="512"/>
      <c r="B553" s="582"/>
      <c r="C553" s="512"/>
      <c r="D553" s="512"/>
      <c r="E553" s="512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512"/>
      <c r="Q553" s="512"/>
      <c r="R553" s="512"/>
      <c r="S553" s="512"/>
      <c r="T553" s="512"/>
      <c r="U553" s="512"/>
      <c r="V553" s="512"/>
      <c r="W553" s="512"/>
      <c r="X553" s="512"/>
      <c r="Y553" s="512"/>
      <c r="Z553" s="512"/>
      <c r="AA553" s="512"/>
      <c r="AB553" s="512"/>
      <c r="AC553" s="512"/>
      <c r="AD553" s="512"/>
      <c r="AE553" s="512"/>
      <c r="AF553" s="512"/>
      <c r="AG553" s="512"/>
      <c r="AH553" s="512"/>
      <c r="AI553" s="512"/>
      <c r="AJ553" s="512"/>
      <c r="AK553" s="512"/>
      <c r="AL553" s="512"/>
      <c r="AM553" s="512"/>
      <c r="AN553" s="512"/>
    </row>
    <row r="554" spans="1:40" ht="15.75" customHeight="1">
      <c r="A554" s="512"/>
      <c r="B554" s="582"/>
      <c r="C554" s="512"/>
      <c r="D554" s="512"/>
      <c r="E554" s="512"/>
      <c r="F554" s="512"/>
      <c r="G554" s="512"/>
      <c r="H554" s="512"/>
      <c r="I554" s="512"/>
      <c r="J554" s="512"/>
      <c r="K554" s="512"/>
      <c r="L554" s="512"/>
      <c r="M554" s="512"/>
      <c r="N554" s="512"/>
      <c r="O554" s="512"/>
      <c r="P554" s="512"/>
      <c r="Q554" s="512"/>
      <c r="R554" s="512"/>
      <c r="S554" s="512"/>
      <c r="T554" s="512"/>
      <c r="U554" s="512"/>
      <c r="V554" s="512"/>
      <c r="W554" s="512"/>
      <c r="X554" s="512"/>
      <c r="Y554" s="512"/>
      <c r="Z554" s="512"/>
      <c r="AA554" s="512"/>
      <c r="AB554" s="512"/>
      <c r="AC554" s="512"/>
      <c r="AD554" s="512"/>
      <c r="AE554" s="512"/>
      <c r="AF554" s="512"/>
      <c r="AG554" s="512"/>
      <c r="AH554" s="512"/>
      <c r="AI554" s="512"/>
      <c r="AJ554" s="512"/>
      <c r="AK554" s="512"/>
      <c r="AL554" s="512"/>
      <c r="AM554" s="512"/>
      <c r="AN554" s="512"/>
    </row>
    <row r="555" spans="1:40" ht="15.75" customHeight="1">
      <c r="A555" s="512"/>
      <c r="B555" s="582"/>
      <c r="C555" s="512"/>
      <c r="D555" s="512"/>
      <c r="E555" s="512"/>
      <c r="F555" s="512"/>
      <c r="G555" s="512"/>
      <c r="H555" s="512"/>
      <c r="I555" s="512"/>
      <c r="J555" s="512"/>
      <c r="K555" s="512"/>
      <c r="L555" s="512"/>
      <c r="M555" s="512"/>
      <c r="N555" s="512"/>
      <c r="O555" s="512"/>
      <c r="P555" s="512"/>
      <c r="Q555" s="512"/>
      <c r="R555" s="512"/>
      <c r="S555" s="512"/>
      <c r="T555" s="512"/>
      <c r="U555" s="512"/>
      <c r="V555" s="512"/>
      <c r="W555" s="512"/>
      <c r="X555" s="512"/>
      <c r="Y555" s="512"/>
      <c r="Z555" s="512"/>
      <c r="AA555" s="512"/>
      <c r="AB555" s="512"/>
      <c r="AC555" s="512"/>
      <c r="AD555" s="512"/>
      <c r="AE555" s="512"/>
      <c r="AF555" s="512"/>
      <c r="AG555" s="512"/>
      <c r="AH555" s="512"/>
      <c r="AI555" s="512"/>
      <c r="AJ555" s="512"/>
      <c r="AK555" s="512"/>
      <c r="AL555" s="512"/>
      <c r="AM555" s="512"/>
      <c r="AN555" s="512"/>
    </row>
    <row r="556" spans="1:40" ht="15.75" customHeight="1">
      <c r="A556" s="512"/>
      <c r="B556" s="582"/>
      <c r="C556" s="512"/>
      <c r="D556" s="512"/>
      <c r="E556" s="512"/>
      <c r="F556" s="512"/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/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</row>
    <row r="557" spans="1:40" ht="15.75" customHeight="1">
      <c r="A557" s="512"/>
      <c r="B557" s="58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</row>
    <row r="558" spans="1:40" ht="15.75" customHeight="1">
      <c r="A558" s="512"/>
      <c r="B558" s="582"/>
      <c r="C558" s="512"/>
      <c r="D558" s="512"/>
      <c r="E558" s="512"/>
      <c r="F558" s="512"/>
      <c r="G558" s="512"/>
      <c r="H558" s="512"/>
      <c r="I558" s="512"/>
      <c r="J558" s="512"/>
      <c r="K558" s="512"/>
      <c r="L558" s="512"/>
      <c r="M558" s="512"/>
      <c r="N558" s="512"/>
      <c r="O558" s="512"/>
      <c r="P558" s="512"/>
      <c r="Q558" s="512"/>
      <c r="R558" s="512"/>
      <c r="S558" s="512"/>
      <c r="T558" s="512"/>
      <c r="U558" s="512"/>
      <c r="V558" s="512"/>
      <c r="W558" s="512"/>
      <c r="X558" s="512"/>
      <c r="Y558" s="512"/>
      <c r="Z558" s="512"/>
      <c r="AA558" s="512"/>
      <c r="AB558" s="512"/>
      <c r="AC558" s="512"/>
      <c r="AD558" s="512"/>
      <c r="AE558" s="512"/>
      <c r="AF558" s="512"/>
      <c r="AG558" s="512"/>
      <c r="AH558" s="512"/>
      <c r="AI558" s="512"/>
      <c r="AJ558" s="512"/>
      <c r="AK558" s="512"/>
      <c r="AL558" s="512"/>
      <c r="AM558" s="512"/>
      <c r="AN558" s="512"/>
    </row>
    <row r="559" spans="1:40" ht="15.75" customHeight="1">
      <c r="A559" s="512"/>
      <c r="B559" s="58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</row>
    <row r="560" spans="1:40" ht="15.75" customHeight="1">
      <c r="A560" s="512"/>
      <c r="B560" s="582"/>
      <c r="C560" s="512"/>
      <c r="D560" s="512"/>
      <c r="E560" s="512"/>
      <c r="F560" s="512"/>
      <c r="G560" s="512"/>
      <c r="H560" s="512"/>
      <c r="I560" s="512"/>
      <c r="J560" s="512"/>
      <c r="K560" s="512"/>
      <c r="L560" s="512"/>
      <c r="M560" s="512"/>
      <c r="N560" s="512"/>
      <c r="O560" s="512"/>
      <c r="P560" s="512"/>
      <c r="Q560" s="512"/>
      <c r="R560" s="512"/>
      <c r="S560" s="512"/>
      <c r="T560" s="512"/>
      <c r="U560" s="512"/>
      <c r="V560" s="512"/>
      <c r="W560" s="512"/>
      <c r="X560" s="512"/>
      <c r="Y560" s="512"/>
      <c r="Z560" s="512"/>
      <c r="AA560" s="512"/>
      <c r="AB560" s="512"/>
      <c r="AC560" s="512"/>
      <c r="AD560" s="512"/>
      <c r="AE560" s="512"/>
      <c r="AF560" s="512"/>
      <c r="AG560" s="512"/>
      <c r="AH560" s="512"/>
      <c r="AI560" s="512"/>
      <c r="AJ560" s="512"/>
      <c r="AK560" s="512"/>
      <c r="AL560" s="512"/>
      <c r="AM560" s="512"/>
      <c r="AN560" s="512"/>
    </row>
    <row r="561" spans="1:40" ht="15.75" customHeight="1">
      <c r="A561" s="512"/>
      <c r="B561" s="582"/>
      <c r="C561" s="512"/>
      <c r="D561" s="512"/>
      <c r="E561" s="512"/>
      <c r="F561" s="512"/>
      <c r="G561" s="512"/>
      <c r="H561" s="512"/>
      <c r="I561" s="512"/>
      <c r="J561" s="512"/>
      <c r="K561" s="512"/>
      <c r="L561" s="512"/>
      <c r="M561" s="512"/>
      <c r="N561" s="512"/>
      <c r="O561" s="512"/>
      <c r="P561" s="512"/>
      <c r="Q561" s="512"/>
      <c r="R561" s="512"/>
      <c r="S561" s="512"/>
      <c r="T561" s="512"/>
      <c r="U561" s="512"/>
      <c r="V561" s="512"/>
      <c r="W561" s="512"/>
      <c r="X561" s="512"/>
      <c r="Y561" s="512"/>
      <c r="Z561" s="512"/>
      <c r="AA561" s="512"/>
      <c r="AB561" s="512"/>
      <c r="AC561" s="512"/>
      <c r="AD561" s="512"/>
      <c r="AE561" s="512"/>
      <c r="AF561" s="512"/>
      <c r="AG561" s="512"/>
      <c r="AH561" s="512"/>
      <c r="AI561" s="512"/>
      <c r="AJ561" s="512"/>
      <c r="AK561" s="512"/>
      <c r="AL561" s="512"/>
      <c r="AM561" s="512"/>
      <c r="AN561" s="512"/>
    </row>
    <row r="562" spans="1:40" ht="15.75" customHeight="1">
      <c r="A562" s="512"/>
      <c r="B562" s="582"/>
      <c r="C562" s="512"/>
      <c r="D562" s="512"/>
      <c r="E562" s="512"/>
      <c r="F562" s="512"/>
      <c r="G562" s="512"/>
      <c r="H562" s="512"/>
      <c r="I562" s="512"/>
      <c r="J562" s="512"/>
      <c r="K562" s="512"/>
      <c r="L562" s="512"/>
      <c r="M562" s="512"/>
      <c r="N562" s="512"/>
      <c r="O562" s="512"/>
      <c r="P562" s="512"/>
      <c r="Q562" s="512"/>
      <c r="R562" s="512"/>
      <c r="S562" s="512"/>
      <c r="T562" s="512"/>
      <c r="U562" s="512"/>
      <c r="V562" s="512"/>
      <c r="W562" s="512"/>
      <c r="X562" s="512"/>
      <c r="Y562" s="512"/>
      <c r="Z562" s="512"/>
      <c r="AA562" s="512"/>
      <c r="AB562" s="512"/>
      <c r="AC562" s="512"/>
      <c r="AD562" s="512"/>
      <c r="AE562" s="512"/>
      <c r="AF562" s="512"/>
      <c r="AG562" s="512"/>
      <c r="AH562" s="512"/>
      <c r="AI562" s="512"/>
      <c r="AJ562" s="512"/>
      <c r="AK562" s="512"/>
      <c r="AL562" s="512"/>
      <c r="AM562" s="512"/>
      <c r="AN562" s="512"/>
    </row>
    <row r="563" spans="1:40" ht="15.75" customHeight="1">
      <c r="A563" s="512"/>
      <c r="B563" s="582"/>
      <c r="C563" s="512"/>
      <c r="D563" s="512"/>
      <c r="E563" s="512"/>
      <c r="F563" s="512"/>
      <c r="G563" s="512"/>
      <c r="H563" s="512"/>
      <c r="I563" s="512"/>
      <c r="J563" s="512"/>
      <c r="K563" s="512"/>
      <c r="L563" s="512"/>
      <c r="M563" s="512"/>
      <c r="N563" s="512"/>
      <c r="O563" s="512"/>
      <c r="P563" s="512"/>
      <c r="Q563" s="512"/>
      <c r="R563" s="512"/>
      <c r="S563" s="512"/>
      <c r="T563" s="512"/>
      <c r="U563" s="512"/>
      <c r="V563" s="512"/>
      <c r="W563" s="512"/>
      <c r="X563" s="512"/>
      <c r="Y563" s="512"/>
      <c r="Z563" s="512"/>
      <c r="AA563" s="512"/>
      <c r="AB563" s="512"/>
      <c r="AC563" s="512"/>
      <c r="AD563" s="512"/>
      <c r="AE563" s="512"/>
      <c r="AF563" s="512"/>
      <c r="AG563" s="512"/>
      <c r="AH563" s="512"/>
      <c r="AI563" s="512"/>
      <c r="AJ563" s="512"/>
      <c r="AK563" s="512"/>
      <c r="AL563" s="512"/>
      <c r="AM563" s="512"/>
      <c r="AN563" s="512"/>
    </row>
    <row r="564" spans="1:40" ht="15.75" customHeight="1">
      <c r="A564" s="512"/>
      <c r="B564" s="582"/>
      <c r="C564" s="512"/>
      <c r="D564" s="512"/>
      <c r="E564" s="512"/>
      <c r="F564" s="512"/>
      <c r="G564" s="512"/>
      <c r="H564" s="512"/>
      <c r="I564" s="512"/>
      <c r="J564" s="512"/>
      <c r="K564" s="512"/>
      <c r="L564" s="512"/>
      <c r="M564" s="512"/>
      <c r="N564" s="512"/>
      <c r="O564" s="512"/>
      <c r="P564" s="512"/>
      <c r="Q564" s="512"/>
      <c r="R564" s="512"/>
      <c r="S564" s="512"/>
      <c r="T564" s="512"/>
      <c r="U564" s="512"/>
      <c r="V564" s="512"/>
      <c r="W564" s="512"/>
      <c r="X564" s="512"/>
      <c r="Y564" s="512"/>
      <c r="Z564" s="512"/>
      <c r="AA564" s="512"/>
      <c r="AB564" s="512"/>
      <c r="AC564" s="512"/>
      <c r="AD564" s="512"/>
      <c r="AE564" s="512"/>
      <c r="AF564" s="512"/>
      <c r="AG564" s="512"/>
      <c r="AH564" s="512"/>
      <c r="AI564" s="512"/>
      <c r="AJ564" s="512"/>
      <c r="AK564" s="512"/>
      <c r="AL564" s="512"/>
      <c r="AM564" s="512"/>
      <c r="AN564" s="512"/>
    </row>
    <row r="565" spans="1:40" ht="15.75" customHeight="1">
      <c r="A565" s="512"/>
      <c r="B565" s="582"/>
      <c r="C565" s="512"/>
      <c r="D565" s="512"/>
      <c r="E565" s="512"/>
      <c r="F565" s="512"/>
      <c r="G565" s="512"/>
      <c r="H565" s="512"/>
      <c r="I565" s="512"/>
      <c r="J565" s="512"/>
      <c r="K565" s="512"/>
      <c r="L565" s="512"/>
      <c r="M565" s="512"/>
      <c r="N565" s="512"/>
      <c r="O565" s="512"/>
      <c r="P565" s="512"/>
      <c r="Q565" s="512"/>
      <c r="R565" s="512"/>
      <c r="S565" s="512"/>
      <c r="T565" s="512"/>
      <c r="U565" s="512"/>
      <c r="V565" s="512"/>
      <c r="W565" s="512"/>
      <c r="X565" s="512"/>
      <c r="Y565" s="512"/>
      <c r="Z565" s="512"/>
      <c r="AA565" s="512"/>
      <c r="AB565" s="512"/>
      <c r="AC565" s="512"/>
      <c r="AD565" s="512"/>
      <c r="AE565" s="512"/>
      <c r="AF565" s="512"/>
      <c r="AG565" s="512"/>
      <c r="AH565" s="512"/>
      <c r="AI565" s="512"/>
      <c r="AJ565" s="512"/>
      <c r="AK565" s="512"/>
      <c r="AL565" s="512"/>
      <c r="AM565" s="512"/>
      <c r="AN565" s="512"/>
    </row>
    <row r="566" spans="1:40" ht="15.75" customHeight="1">
      <c r="A566" s="512"/>
      <c r="B566" s="582"/>
      <c r="C566" s="512"/>
      <c r="D566" s="512"/>
      <c r="E566" s="512"/>
      <c r="F566" s="512"/>
      <c r="G566" s="512"/>
      <c r="H566" s="512"/>
      <c r="I566" s="512"/>
      <c r="J566" s="512"/>
      <c r="K566" s="512"/>
      <c r="L566" s="512"/>
      <c r="M566" s="512"/>
      <c r="N566" s="512"/>
      <c r="O566" s="512"/>
      <c r="P566" s="512"/>
      <c r="Q566" s="512"/>
      <c r="R566" s="512"/>
      <c r="S566" s="512"/>
      <c r="T566" s="512"/>
      <c r="U566" s="512"/>
      <c r="V566" s="512"/>
      <c r="W566" s="512"/>
      <c r="X566" s="512"/>
      <c r="Y566" s="512"/>
      <c r="Z566" s="512"/>
      <c r="AA566" s="512"/>
      <c r="AB566" s="512"/>
      <c r="AC566" s="512"/>
      <c r="AD566" s="512"/>
      <c r="AE566" s="512"/>
      <c r="AF566" s="512"/>
      <c r="AG566" s="512"/>
      <c r="AH566" s="512"/>
      <c r="AI566" s="512"/>
      <c r="AJ566" s="512"/>
      <c r="AK566" s="512"/>
      <c r="AL566" s="512"/>
      <c r="AM566" s="512"/>
      <c r="AN566" s="512"/>
    </row>
    <row r="567" spans="1:40" ht="15.75" customHeight="1">
      <c r="A567" s="512"/>
      <c r="B567" s="582"/>
      <c r="C567" s="512"/>
      <c r="D567" s="512"/>
      <c r="E567" s="512"/>
      <c r="F567" s="512"/>
      <c r="G567" s="512"/>
      <c r="H567" s="512"/>
      <c r="I567" s="512"/>
      <c r="J567" s="512"/>
      <c r="K567" s="512"/>
      <c r="L567" s="512"/>
      <c r="M567" s="512"/>
      <c r="N567" s="512"/>
      <c r="O567" s="512"/>
      <c r="P567" s="512"/>
      <c r="Q567" s="512"/>
      <c r="R567" s="512"/>
      <c r="S567" s="512"/>
      <c r="T567" s="512"/>
      <c r="U567" s="512"/>
      <c r="V567" s="512"/>
      <c r="W567" s="512"/>
      <c r="X567" s="512"/>
      <c r="Y567" s="512"/>
      <c r="Z567" s="512"/>
      <c r="AA567" s="512"/>
      <c r="AB567" s="512"/>
      <c r="AC567" s="512"/>
      <c r="AD567" s="512"/>
      <c r="AE567" s="512"/>
      <c r="AF567" s="512"/>
      <c r="AG567" s="512"/>
      <c r="AH567" s="512"/>
      <c r="AI567" s="512"/>
      <c r="AJ567" s="512"/>
      <c r="AK567" s="512"/>
      <c r="AL567" s="512"/>
      <c r="AM567" s="512"/>
      <c r="AN567" s="512"/>
    </row>
    <row r="568" spans="1:40" ht="15.75" customHeight="1">
      <c r="A568" s="512"/>
      <c r="B568" s="582"/>
      <c r="C568" s="512"/>
      <c r="D568" s="512"/>
      <c r="E568" s="512"/>
      <c r="F568" s="512"/>
      <c r="G568" s="512"/>
      <c r="H568" s="512"/>
      <c r="I568" s="512"/>
      <c r="J568" s="512"/>
      <c r="K568" s="512"/>
      <c r="L568" s="512"/>
      <c r="M568" s="512"/>
      <c r="N568" s="512"/>
      <c r="O568" s="512"/>
      <c r="P568" s="512"/>
      <c r="Q568" s="512"/>
      <c r="R568" s="512"/>
      <c r="S568" s="512"/>
      <c r="T568" s="512"/>
      <c r="U568" s="512"/>
      <c r="V568" s="512"/>
      <c r="W568" s="512"/>
      <c r="X568" s="512"/>
      <c r="Y568" s="512"/>
      <c r="Z568" s="512"/>
      <c r="AA568" s="512"/>
      <c r="AB568" s="512"/>
      <c r="AC568" s="512"/>
      <c r="AD568" s="512"/>
      <c r="AE568" s="512"/>
      <c r="AF568" s="512"/>
      <c r="AG568" s="512"/>
      <c r="AH568" s="512"/>
      <c r="AI568" s="512"/>
      <c r="AJ568" s="512"/>
      <c r="AK568" s="512"/>
      <c r="AL568" s="512"/>
      <c r="AM568" s="512"/>
      <c r="AN568" s="512"/>
    </row>
    <row r="569" spans="1:40" ht="15.75" customHeight="1">
      <c r="A569" s="512"/>
      <c r="B569" s="582"/>
      <c r="C569" s="512"/>
      <c r="D569" s="512"/>
      <c r="E569" s="512"/>
      <c r="F569" s="512"/>
      <c r="G569" s="512"/>
      <c r="H569" s="512"/>
      <c r="I569" s="512"/>
      <c r="J569" s="512"/>
      <c r="K569" s="512"/>
      <c r="L569" s="512"/>
      <c r="M569" s="512"/>
      <c r="N569" s="512"/>
      <c r="O569" s="512"/>
      <c r="P569" s="512"/>
      <c r="Q569" s="512"/>
      <c r="R569" s="512"/>
      <c r="S569" s="512"/>
      <c r="T569" s="512"/>
      <c r="U569" s="512"/>
      <c r="V569" s="512"/>
      <c r="W569" s="512"/>
      <c r="X569" s="512"/>
      <c r="Y569" s="512"/>
      <c r="Z569" s="512"/>
      <c r="AA569" s="512"/>
      <c r="AB569" s="512"/>
      <c r="AC569" s="512"/>
      <c r="AD569" s="512"/>
      <c r="AE569" s="512"/>
      <c r="AF569" s="512"/>
      <c r="AG569" s="512"/>
      <c r="AH569" s="512"/>
      <c r="AI569" s="512"/>
      <c r="AJ569" s="512"/>
      <c r="AK569" s="512"/>
      <c r="AL569" s="512"/>
      <c r="AM569" s="512"/>
      <c r="AN569" s="512"/>
    </row>
    <row r="570" spans="1:40" ht="15.75" customHeight="1">
      <c r="A570" s="512"/>
      <c r="B570" s="582"/>
      <c r="C570" s="512"/>
      <c r="D570" s="512"/>
      <c r="E570" s="512"/>
      <c r="F570" s="512"/>
      <c r="G570" s="512"/>
      <c r="H570" s="512"/>
      <c r="I570" s="512"/>
      <c r="J570" s="512"/>
      <c r="K570" s="512"/>
      <c r="L570" s="512"/>
      <c r="M570" s="512"/>
      <c r="N570" s="512"/>
      <c r="O570" s="512"/>
      <c r="P570" s="512"/>
      <c r="Q570" s="512"/>
      <c r="R570" s="512"/>
      <c r="S570" s="512"/>
      <c r="T570" s="512"/>
      <c r="U570" s="512"/>
      <c r="V570" s="512"/>
      <c r="W570" s="512"/>
      <c r="X570" s="512"/>
      <c r="Y570" s="512"/>
      <c r="Z570" s="512"/>
      <c r="AA570" s="512"/>
      <c r="AB570" s="512"/>
      <c r="AC570" s="512"/>
      <c r="AD570" s="512"/>
      <c r="AE570" s="512"/>
      <c r="AF570" s="512"/>
      <c r="AG570" s="512"/>
      <c r="AH570" s="512"/>
      <c r="AI570" s="512"/>
      <c r="AJ570" s="512"/>
      <c r="AK570" s="512"/>
      <c r="AL570" s="512"/>
      <c r="AM570" s="512"/>
      <c r="AN570" s="512"/>
    </row>
    <row r="571" spans="1:40" ht="15.75" customHeight="1">
      <c r="A571" s="512"/>
      <c r="B571" s="58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2"/>
      <c r="Z571" s="512"/>
      <c r="AA571" s="512"/>
      <c r="AB571" s="512"/>
      <c r="AC571" s="512"/>
      <c r="AD571" s="512"/>
      <c r="AE571" s="512"/>
      <c r="AF571" s="512"/>
      <c r="AG571" s="512"/>
      <c r="AH571" s="512"/>
      <c r="AI571" s="512"/>
      <c r="AJ571" s="512"/>
      <c r="AK571" s="512"/>
      <c r="AL571" s="512"/>
      <c r="AM571" s="512"/>
      <c r="AN571" s="512"/>
    </row>
    <row r="572" spans="1:40" ht="15.75" customHeight="1">
      <c r="A572" s="512"/>
      <c r="B572" s="582"/>
      <c r="C572" s="512"/>
      <c r="D572" s="512"/>
      <c r="E572" s="512"/>
      <c r="F572" s="512"/>
      <c r="G572" s="512"/>
      <c r="H572" s="512"/>
      <c r="I572" s="512"/>
      <c r="J572" s="512"/>
      <c r="K572" s="512"/>
      <c r="L572" s="512"/>
      <c r="M572" s="512"/>
      <c r="N572" s="512"/>
      <c r="O572" s="512"/>
      <c r="P572" s="512"/>
      <c r="Q572" s="512"/>
      <c r="R572" s="512"/>
      <c r="S572" s="512"/>
      <c r="T572" s="512"/>
      <c r="U572" s="512"/>
      <c r="V572" s="512"/>
      <c r="W572" s="512"/>
      <c r="X572" s="512"/>
      <c r="Y572" s="512"/>
      <c r="Z572" s="512"/>
      <c r="AA572" s="512"/>
      <c r="AB572" s="512"/>
      <c r="AC572" s="512"/>
      <c r="AD572" s="512"/>
      <c r="AE572" s="512"/>
      <c r="AF572" s="512"/>
      <c r="AG572" s="512"/>
      <c r="AH572" s="512"/>
      <c r="AI572" s="512"/>
      <c r="AJ572" s="512"/>
      <c r="AK572" s="512"/>
      <c r="AL572" s="512"/>
      <c r="AM572" s="512"/>
      <c r="AN572" s="512"/>
    </row>
    <row r="573" spans="1:40" ht="15.75" customHeight="1">
      <c r="A573" s="512"/>
      <c r="B573" s="582"/>
      <c r="C573" s="512"/>
      <c r="D573" s="512"/>
      <c r="E573" s="512"/>
      <c r="F573" s="512"/>
      <c r="G573" s="512"/>
      <c r="H573" s="512"/>
      <c r="I573" s="512"/>
      <c r="J573" s="512"/>
      <c r="K573" s="512"/>
      <c r="L573" s="512"/>
      <c r="M573" s="512"/>
      <c r="N573" s="512"/>
      <c r="O573" s="512"/>
      <c r="P573" s="512"/>
      <c r="Q573" s="512"/>
      <c r="R573" s="512"/>
      <c r="S573" s="512"/>
      <c r="T573" s="512"/>
      <c r="U573" s="512"/>
      <c r="V573" s="512"/>
      <c r="W573" s="512"/>
      <c r="X573" s="512"/>
      <c r="Y573" s="512"/>
      <c r="Z573" s="512"/>
      <c r="AA573" s="512"/>
      <c r="AB573" s="512"/>
      <c r="AC573" s="512"/>
      <c r="AD573" s="512"/>
      <c r="AE573" s="512"/>
      <c r="AF573" s="512"/>
      <c r="AG573" s="512"/>
      <c r="AH573" s="512"/>
      <c r="AI573" s="512"/>
      <c r="AJ573" s="512"/>
      <c r="AK573" s="512"/>
      <c r="AL573" s="512"/>
      <c r="AM573" s="512"/>
      <c r="AN573" s="512"/>
    </row>
    <row r="574" spans="1:40" ht="15.75" customHeight="1">
      <c r="A574" s="512"/>
      <c r="B574" s="582"/>
      <c r="C574" s="512"/>
      <c r="D574" s="512"/>
      <c r="E574" s="512"/>
      <c r="F574" s="512"/>
      <c r="G574" s="512"/>
      <c r="H574" s="512"/>
      <c r="I574" s="512"/>
      <c r="J574" s="512"/>
      <c r="K574" s="512"/>
      <c r="L574" s="512"/>
      <c r="M574" s="512"/>
      <c r="N574" s="512"/>
      <c r="O574" s="512"/>
      <c r="P574" s="512"/>
      <c r="Q574" s="512"/>
      <c r="R574" s="512"/>
      <c r="S574" s="512"/>
      <c r="T574" s="512"/>
      <c r="U574" s="512"/>
      <c r="V574" s="512"/>
      <c r="W574" s="512"/>
      <c r="X574" s="512"/>
      <c r="Y574" s="512"/>
      <c r="Z574" s="512"/>
      <c r="AA574" s="512"/>
      <c r="AB574" s="512"/>
      <c r="AC574" s="512"/>
      <c r="AD574" s="512"/>
      <c r="AE574" s="512"/>
      <c r="AF574" s="512"/>
      <c r="AG574" s="512"/>
      <c r="AH574" s="512"/>
      <c r="AI574" s="512"/>
      <c r="AJ574" s="512"/>
      <c r="AK574" s="512"/>
      <c r="AL574" s="512"/>
      <c r="AM574" s="512"/>
      <c r="AN574" s="512"/>
    </row>
    <row r="575" spans="1:40" ht="15.75" customHeight="1">
      <c r="A575" s="512"/>
      <c r="B575" s="582"/>
      <c r="C575" s="512"/>
      <c r="D575" s="512"/>
      <c r="E575" s="512"/>
      <c r="F575" s="512"/>
      <c r="G575" s="512"/>
      <c r="H575" s="512"/>
      <c r="I575" s="512"/>
      <c r="J575" s="512"/>
      <c r="K575" s="512"/>
      <c r="L575" s="512"/>
      <c r="M575" s="512"/>
      <c r="N575" s="512"/>
      <c r="O575" s="512"/>
      <c r="P575" s="512"/>
      <c r="Q575" s="512"/>
      <c r="R575" s="512"/>
      <c r="S575" s="512"/>
      <c r="T575" s="512"/>
      <c r="U575" s="512"/>
      <c r="V575" s="512"/>
      <c r="W575" s="512"/>
      <c r="X575" s="512"/>
      <c r="Y575" s="512"/>
      <c r="Z575" s="512"/>
      <c r="AA575" s="512"/>
      <c r="AB575" s="512"/>
      <c r="AC575" s="512"/>
      <c r="AD575" s="512"/>
      <c r="AE575" s="512"/>
      <c r="AF575" s="512"/>
      <c r="AG575" s="512"/>
      <c r="AH575" s="512"/>
      <c r="AI575" s="512"/>
      <c r="AJ575" s="512"/>
      <c r="AK575" s="512"/>
      <c r="AL575" s="512"/>
      <c r="AM575" s="512"/>
      <c r="AN575" s="512"/>
    </row>
    <row r="576" spans="1:40" ht="15.75" customHeight="1">
      <c r="A576" s="512"/>
      <c r="B576" s="582"/>
      <c r="C576" s="512"/>
      <c r="D576" s="512"/>
      <c r="E576" s="512"/>
      <c r="F576" s="512"/>
      <c r="G576" s="512"/>
      <c r="H576" s="512"/>
      <c r="I576" s="512"/>
      <c r="J576" s="512"/>
      <c r="K576" s="512"/>
      <c r="L576" s="512"/>
      <c r="M576" s="512"/>
      <c r="N576" s="512"/>
      <c r="O576" s="512"/>
      <c r="P576" s="512"/>
      <c r="Q576" s="512"/>
      <c r="R576" s="512"/>
      <c r="S576" s="512"/>
      <c r="T576" s="512"/>
      <c r="U576" s="512"/>
      <c r="V576" s="512"/>
      <c r="W576" s="512"/>
      <c r="X576" s="512"/>
      <c r="Y576" s="512"/>
      <c r="Z576" s="512"/>
      <c r="AA576" s="512"/>
      <c r="AB576" s="512"/>
      <c r="AC576" s="512"/>
      <c r="AD576" s="512"/>
      <c r="AE576" s="512"/>
      <c r="AF576" s="512"/>
      <c r="AG576" s="512"/>
      <c r="AH576" s="512"/>
      <c r="AI576" s="512"/>
      <c r="AJ576" s="512"/>
      <c r="AK576" s="512"/>
      <c r="AL576" s="512"/>
      <c r="AM576" s="512"/>
      <c r="AN576" s="512"/>
    </row>
    <row r="577" spans="1:40" ht="15.75" customHeight="1">
      <c r="A577" s="512"/>
      <c r="B577" s="582"/>
      <c r="C577" s="512"/>
      <c r="D577" s="512"/>
      <c r="E577" s="512"/>
      <c r="F577" s="512"/>
      <c r="G577" s="512"/>
      <c r="H577" s="512"/>
      <c r="I577" s="512"/>
      <c r="J577" s="512"/>
      <c r="K577" s="512"/>
      <c r="L577" s="512"/>
      <c r="M577" s="512"/>
      <c r="N577" s="512"/>
      <c r="O577" s="512"/>
      <c r="P577" s="512"/>
      <c r="Q577" s="512"/>
      <c r="R577" s="512"/>
      <c r="S577" s="512"/>
      <c r="T577" s="512"/>
      <c r="U577" s="512"/>
      <c r="V577" s="512"/>
      <c r="W577" s="512"/>
      <c r="X577" s="512"/>
      <c r="Y577" s="512"/>
      <c r="Z577" s="512"/>
      <c r="AA577" s="512"/>
      <c r="AB577" s="512"/>
      <c r="AC577" s="512"/>
      <c r="AD577" s="512"/>
      <c r="AE577" s="512"/>
      <c r="AF577" s="512"/>
      <c r="AG577" s="512"/>
      <c r="AH577" s="512"/>
      <c r="AI577" s="512"/>
      <c r="AJ577" s="512"/>
      <c r="AK577" s="512"/>
      <c r="AL577" s="512"/>
      <c r="AM577" s="512"/>
      <c r="AN577" s="512"/>
    </row>
    <row r="578" spans="1:40" ht="15.75" customHeight="1">
      <c r="A578" s="512"/>
      <c r="B578" s="582"/>
      <c r="C578" s="512"/>
      <c r="D578" s="512"/>
      <c r="E578" s="512"/>
      <c r="F578" s="512"/>
      <c r="G578" s="512"/>
      <c r="H578" s="512"/>
      <c r="I578" s="512"/>
      <c r="J578" s="512"/>
      <c r="K578" s="512"/>
      <c r="L578" s="512"/>
      <c r="M578" s="512"/>
      <c r="N578" s="512"/>
      <c r="O578" s="512"/>
      <c r="P578" s="512"/>
      <c r="Q578" s="512"/>
      <c r="R578" s="512"/>
      <c r="S578" s="512"/>
      <c r="T578" s="512"/>
      <c r="U578" s="512"/>
      <c r="V578" s="512"/>
      <c r="W578" s="512"/>
      <c r="X578" s="512"/>
      <c r="Y578" s="512"/>
      <c r="Z578" s="512"/>
      <c r="AA578" s="512"/>
      <c r="AB578" s="512"/>
      <c r="AC578" s="512"/>
      <c r="AD578" s="512"/>
      <c r="AE578" s="512"/>
      <c r="AF578" s="512"/>
      <c r="AG578" s="512"/>
      <c r="AH578" s="512"/>
      <c r="AI578" s="512"/>
      <c r="AJ578" s="512"/>
      <c r="AK578" s="512"/>
      <c r="AL578" s="512"/>
      <c r="AM578" s="512"/>
      <c r="AN578" s="512"/>
    </row>
    <row r="579" spans="1:40" ht="15.75" customHeight="1">
      <c r="A579" s="512"/>
      <c r="B579" s="582"/>
      <c r="C579" s="512"/>
      <c r="D579" s="512"/>
      <c r="E579" s="512"/>
      <c r="F579" s="512"/>
      <c r="G579" s="512"/>
      <c r="H579" s="512"/>
      <c r="I579" s="512"/>
      <c r="J579" s="512"/>
      <c r="K579" s="512"/>
      <c r="L579" s="512"/>
      <c r="M579" s="512"/>
      <c r="N579" s="512"/>
      <c r="O579" s="512"/>
      <c r="P579" s="512"/>
      <c r="Q579" s="512"/>
      <c r="R579" s="512"/>
      <c r="S579" s="512"/>
      <c r="T579" s="512"/>
      <c r="U579" s="512"/>
      <c r="V579" s="512"/>
      <c r="W579" s="512"/>
      <c r="X579" s="512"/>
      <c r="Y579" s="512"/>
      <c r="Z579" s="512"/>
      <c r="AA579" s="512"/>
      <c r="AB579" s="512"/>
      <c r="AC579" s="512"/>
      <c r="AD579" s="512"/>
      <c r="AE579" s="512"/>
      <c r="AF579" s="512"/>
      <c r="AG579" s="512"/>
      <c r="AH579" s="512"/>
      <c r="AI579" s="512"/>
      <c r="AJ579" s="512"/>
      <c r="AK579" s="512"/>
      <c r="AL579" s="512"/>
      <c r="AM579" s="512"/>
      <c r="AN579" s="512"/>
    </row>
    <row r="580" spans="1:40" ht="15.75" customHeight="1">
      <c r="A580" s="512"/>
      <c r="B580" s="582"/>
      <c r="C580" s="512"/>
      <c r="D580" s="512"/>
      <c r="E580" s="512"/>
      <c r="F580" s="512"/>
      <c r="G580" s="512"/>
      <c r="H580" s="512"/>
      <c r="I580" s="512"/>
      <c r="J580" s="512"/>
      <c r="K580" s="512"/>
      <c r="L580" s="512"/>
      <c r="M580" s="512"/>
      <c r="N580" s="512"/>
      <c r="O580" s="512"/>
      <c r="P580" s="512"/>
      <c r="Q580" s="512"/>
      <c r="R580" s="512"/>
      <c r="S580" s="512"/>
      <c r="T580" s="512"/>
      <c r="U580" s="512"/>
      <c r="V580" s="512"/>
      <c r="W580" s="512"/>
      <c r="X580" s="512"/>
      <c r="Y580" s="512"/>
      <c r="Z580" s="512"/>
      <c r="AA580" s="512"/>
      <c r="AB580" s="512"/>
      <c r="AC580" s="512"/>
      <c r="AD580" s="512"/>
      <c r="AE580" s="512"/>
      <c r="AF580" s="512"/>
      <c r="AG580" s="512"/>
      <c r="AH580" s="512"/>
      <c r="AI580" s="512"/>
      <c r="AJ580" s="512"/>
      <c r="AK580" s="512"/>
      <c r="AL580" s="512"/>
      <c r="AM580" s="512"/>
      <c r="AN580" s="512"/>
    </row>
    <row r="581" spans="1:40" ht="15.75" customHeight="1">
      <c r="A581" s="512"/>
      <c r="B581" s="582"/>
      <c r="C581" s="512"/>
      <c r="D581" s="512"/>
      <c r="E581" s="512"/>
      <c r="F581" s="512"/>
      <c r="G581" s="512"/>
      <c r="H581" s="512"/>
      <c r="I581" s="512"/>
      <c r="J581" s="512"/>
      <c r="K581" s="512"/>
      <c r="L581" s="512"/>
      <c r="M581" s="512"/>
      <c r="N581" s="512"/>
      <c r="O581" s="512"/>
      <c r="P581" s="512"/>
      <c r="Q581" s="512"/>
      <c r="R581" s="512"/>
      <c r="S581" s="512"/>
      <c r="T581" s="512"/>
      <c r="U581" s="512"/>
      <c r="V581" s="512"/>
      <c r="W581" s="512"/>
      <c r="X581" s="512"/>
      <c r="Y581" s="512"/>
      <c r="Z581" s="512"/>
      <c r="AA581" s="512"/>
      <c r="AB581" s="512"/>
      <c r="AC581" s="512"/>
      <c r="AD581" s="512"/>
      <c r="AE581" s="512"/>
      <c r="AF581" s="512"/>
      <c r="AG581" s="512"/>
      <c r="AH581" s="512"/>
      <c r="AI581" s="512"/>
      <c r="AJ581" s="512"/>
      <c r="AK581" s="512"/>
      <c r="AL581" s="512"/>
      <c r="AM581" s="512"/>
      <c r="AN581" s="512"/>
    </row>
    <row r="582" spans="1:40" ht="15.75" customHeight="1">
      <c r="A582" s="512"/>
      <c r="B582" s="582"/>
      <c r="C582" s="512"/>
      <c r="D582" s="512"/>
      <c r="E582" s="512"/>
      <c r="F582" s="512"/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/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</row>
    <row r="583" spans="1:40" ht="15.75" customHeight="1">
      <c r="A583" s="512"/>
      <c r="B583" s="582"/>
      <c r="C583" s="512"/>
      <c r="D583" s="512"/>
      <c r="E583" s="512"/>
      <c r="F583" s="512"/>
      <c r="G583" s="512"/>
      <c r="H583" s="512"/>
      <c r="I583" s="512"/>
      <c r="J583" s="512"/>
      <c r="K583" s="512"/>
      <c r="L583" s="512"/>
      <c r="M583" s="512"/>
      <c r="N583" s="512"/>
      <c r="O583" s="512"/>
      <c r="P583" s="512"/>
      <c r="Q583" s="512"/>
      <c r="R583" s="512"/>
      <c r="S583" s="512"/>
      <c r="T583" s="512"/>
      <c r="U583" s="512"/>
      <c r="V583" s="512"/>
      <c r="W583" s="512"/>
      <c r="X583" s="512"/>
      <c r="Y583" s="512"/>
      <c r="Z583" s="512"/>
      <c r="AA583" s="512"/>
      <c r="AB583" s="512"/>
      <c r="AC583" s="512"/>
      <c r="AD583" s="512"/>
      <c r="AE583" s="512"/>
      <c r="AF583" s="512"/>
      <c r="AG583" s="512"/>
      <c r="AH583" s="512"/>
      <c r="AI583" s="512"/>
      <c r="AJ583" s="512"/>
      <c r="AK583" s="512"/>
      <c r="AL583" s="512"/>
      <c r="AM583" s="512"/>
      <c r="AN583" s="512"/>
    </row>
    <row r="584" spans="1:40" ht="15.75" customHeight="1">
      <c r="A584" s="512"/>
      <c r="B584" s="582"/>
      <c r="C584" s="512"/>
      <c r="D584" s="512"/>
      <c r="E584" s="512"/>
      <c r="F584" s="512"/>
      <c r="G584" s="512"/>
      <c r="H584" s="512"/>
      <c r="I584" s="512"/>
      <c r="J584" s="512"/>
      <c r="K584" s="512"/>
      <c r="L584" s="512"/>
      <c r="M584" s="512"/>
      <c r="N584" s="512"/>
      <c r="O584" s="512"/>
      <c r="P584" s="512"/>
      <c r="Q584" s="512"/>
      <c r="R584" s="512"/>
      <c r="S584" s="512"/>
      <c r="T584" s="512"/>
      <c r="U584" s="512"/>
      <c r="V584" s="512"/>
      <c r="W584" s="512"/>
      <c r="X584" s="512"/>
      <c r="Y584" s="512"/>
      <c r="Z584" s="512"/>
      <c r="AA584" s="512"/>
      <c r="AB584" s="512"/>
      <c r="AC584" s="512"/>
      <c r="AD584" s="512"/>
      <c r="AE584" s="512"/>
      <c r="AF584" s="512"/>
      <c r="AG584" s="512"/>
      <c r="AH584" s="512"/>
      <c r="AI584" s="512"/>
      <c r="AJ584" s="512"/>
      <c r="AK584" s="512"/>
      <c r="AL584" s="512"/>
      <c r="AM584" s="512"/>
      <c r="AN584" s="512"/>
    </row>
    <row r="585" spans="1:40" ht="15.75" customHeight="1">
      <c r="A585" s="512"/>
      <c r="B585" s="582"/>
      <c r="C585" s="512"/>
      <c r="D585" s="512"/>
      <c r="E585" s="512"/>
      <c r="F585" s="512"/>
      <c r="G585" s="512"/>
      <c r="H585" s="512"/>
      <c r="I585" s="512"/>
      <c r="J585" s="512"/>
      <c r="K585" s="512"/>
      <c r="L585" s="512"/>
      <c r="M585" s="512"/>
      <c r="N585" s="512"/>
      <c r="O585" s="512"/>
      <c r="P585" s="512"/>
      <c r="Q585" s="512"/>
      <c r="R585" s="512"/>
      <c r="S585" s="512"/>
      <c r="T585" s="512"/>
      <c r="U585" s="512"/>
      <c r="V585" s="512"/>
      <c r="W585" s="512"/>
      <c r="X585" s="512"/>
      <c r="Y585" s="512"/>
      <c r="Z585" s="512"/>
      <c r="AA585" s="512"/>
      <c r="AB585" s="512"/>
      <c r="AC585" s="512"/>
      <c r="AD585" s="512"/>
      <c r="AE585" s="512"/>
      <c r="AF585" s="512"/>
      <c r="AG585" s="512"/>
      <c r="AH585" s="512"/>
      <c r="AI585" s="512"/>
      <c r="AJ585" s="512"/>
      <c r="AK585" s="512"/>
      <c r="AL585" s="512"/>
      <c r="AM585" s="512"/>
      <c r="AN585" s="512"/>
    </row>
    <row r="586" spans="1:40" ht="15.75" customHeight="1">
      <c r="A586" s="512"/>
      <c r="B586" s="582"/>
      <c r="C586" s="512"/>
      <c r="D586" s="512"/>
      <c r="E586" s="512"/>
      <c r="F586" s="512"/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/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</row>
    <row r="587" spans="1:40" ht="15.75" customHeight="1">
      <c r="A587" s="512"/>
      <c r="B587" s="582"/>
      <c r="C587" s="512"/>
      <c r="D587" s="512"/>
      <c r="E587" s="512"/>
      <c r="F587" s="512"/>
      <c r="G587" s="512"/>
      <c r="H587" s="512"/>
      <c r="I587" s="512"/>
      <c r="J587" s="512"/>
      <c r="K587" s="512"/>
      <c r="L587" s="512"/>
      <c r="M587" s="512"/>
      <c r="N587" s="512"/>
      <c r="O587" s="512"/>
      <c r="P587" s="512"/>
      <c r="Q587" s="512"/>
      <c r="R587" s="512"/>
      <c r="S587" s="512"/>
      <c r="T587" s="512"/>
      <c r="U587" s="512"/>
      <c r="V587" s="512"/>
      <c r="W587" s="512"/>
      <c r="X587" s="512"/>
      <c r="Y587" s="512"/>
      <c r="Z587" s="512"/>
      <c r="AA587" s="512"/>
      <c r="AB587" s="512"/>
      <c r="AC587" s="512"/>
      <c r="AD587" s="512"/>
      <c r="AE587" s="512"/>
      <c r="AF587" s="512"/>
      <c r="AG587" s="512"/>
      <c r="AH587" s="512"/>
      <c r="AI587" s="512"/>
      <c r="AJ587" s="512"/>
      <c r="AK587" s="512"/>
      <c r="AL587" s="512"/>
      <c r="AM587" s="512"/>
      <c r="AN587" s="512"/>
    </row>
    <row r="588" spans="1:40" ht="15.75" customHeight="1">
      <c r="A588" s="512"/>
      <c r="B588" s="582"/>
      <c r="C588" s="512"/>
      <c r="D588" s="512"/>
      <c r="E588" s="512"/>
      <c r="F588" s="512"/>
      <c r="G588" s="512"/>
      <c r="H588" s="512"/>
      <c r="I588" s="512"/>
      <c r="J588" s="512"/>
      <c r="K588" s="512"/>
      <c r="L588" s="512"/>
      <c r="M588" s="512"/>
      <c r="N588" s="512"/>
      <c r="O588" s="512"/>
      <c r="P588" s="512"/>
      <c r="Q588" s="512"/>
      <c r="R588" s="512"/>
      <c r="S588" s="512"/>
      <c r="T588" s="512"/>
      <c r="U588" s="512"/>
      <c r="V588" s="512"/>
      <c r="W588" s="512"/>
      <c r="X588" s="512"/>
      <c r="Y588" s="512"/>
      <c r="Z588" s="512"/>
      <c r="AA588" s="512"/>
      <c r="AB588" s="512"/>
      <c r="AC588" s="512"/>
      <c r="AD588" s="512"/>
      <c r="AE588" s="512"/>
      <c r="AF588" s="512"/>
      <c r="AG588" s="512"/>
      <c r="AH588" s="512"/>
      <c r="AI588" s="512"/>
      <c r="AJ588" s="512"/>
      <c r="AK588" s="512"/>
      <c r="AL588" s="512"/>
      <c r="AM588" s="512"/>
      <c r="AN588" s="512"/>
    </row>
    <row r="589" spans="1:40" ht="15.75" customHeight="1">
      <c r="A589" s="512"/>
      <c r="B589" s="582"/>
      <c r="C589" s="512"/>
      <c r="D589" s="512"/>
      <c r="E589" s="512"/>
      <c r="F589" s="512"/>
      <c r="G589" s="512"/>
      <c r="H589" s="512"/>
      <c r="I589" s="512"/>
      <c r="J589" s="512"/>
      <c r="K589" s="512"/>
      <c r="L589" s="512"/>
      <c r="M589" s="512"/>
      <c r="N589" s="512"/>
      <c r="O589" s="512"/>
      <c r="P589" s="512"/>
      <c r="Q589" s="512"/>
      <c r="R589" s="512"/>
      <c r="S589" s="512"/>
      <c r="T589" s="512"/>
      <c r="U589" s="512"/>
      <c r="V589" s="512"/>
      <c r="W589" s="512"/>
      <c r="X589" s="512"/>
      <c r="Y589" s="512"/>
      <c r="Z589" s="512"/>
      <c r="AA589" s="512"/>
      <c r="AB589" s="512"/>
      <c r="AC589" s="512"/>
      <c r="AD589" s="512"/>
      <c r="AE589" s="512"/>
      <c r="AF589" s="512"/>
      <c r="AG589" s="512"/>
      <c r="AH589" s="512"/>
      <c r="AI589" s="512"/>
      <c r="AJ589" s="512"/>
      <c r="AK589" s="512"/>
      <c r="AL589" s="512"/>
      <c r="AM589" s="512"/>
      <c r="AN589" s="512"/>
    </row>
    <row r="590" spans="1:40" ht="15.75" customHeight="1">
      <c r="A590" s="512"/>
      <c r="B590" s="582"/>
      <c r="C590" s="512"/>
      <c r="D590" s="512"/>
      <c r="E590" s="512"/>
      <c r="F590" s="512"/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/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</row>
    <row r="591" spans="1:40" ht="15.75" customHeight="1">
      <c r="A591" s="512"/>
      <c r="B591" s="582"/>
      <c r="C591" s="512"/>
      <c r="D591" s="512"/>
      <c r="E591" s="512"/>
      <c r="F591" s="512"/>
      <c r="G591" s="512"/>
      <c r="H591" s="512"/>
      <c r="I591" s="512"/>
      <c r="J591" s="512"/>
      <c r="K591" s="512"/>
      <c r="L591" s="512"/>
      <c r="M591" s="512"/>
      <c r="N591" s="512"/>
      <c r="O591" s="512"/>
      <c r="P591" s="512"/>
      <c r="Q591" s="512"/>
      <c r="R591" s="512"/>
      <c r="S591" s="512"/>
      <c r="T591" s="512"/>
      <c r="U591" s="512"/>
      <c r="V591" s="512"/>
      <c r="W591" s="512"/>
      <c r="X591" s="512"/>
      <c r="Y591" s="512"/>
      <c r="Z591" s="512"/>
      <c r="AA591" s="512"/>
      <c r="AB591" s="512"/>
      <c r="AC591" s="512"/>
      <c r="AD591" s="512"/>
      <c r="AE591" s="512"/>
      <c r="AF591" s="512"/>
      <c r="AG591" s="512"/>
      <c r="AH591" s="512"/>
      <c r="AI591" s="512"/>
      <c r="AJ591" s="512"/>
      <c r="AK591" s="512"/>
      <c r="AL591" s="512"/>
      <c r="AM591" s="512"/>
      <c r="AN591" s="512"/>
    </row>
    <row r="592" spans="1:40" ht="15.75" customHeight="1">
      <c r="A592" s="512"/>
      <c r="B592" s="582"/>
      <c r="C592" s="512"/>
      <c r="D592" s="512"/>
      <c r="E592" s="512"/>
      <c r="F592" s="512"/>
      <c r="G592" s="512"/>
      <c r="H592" s="512"/>
      <c r="I592" s="512"/>
      <c r="J592" s="512"/>
      <c r="K592" s="512"/>
      <c r="L592" s="512"/>
      <c r="M592" s="512"/>
      <c r="N592" s="512"/>
      <c r="O592" s="512"/>
      <c r="P592" s="512"/>
      <c r="Q592" s="512"/>
      <c r="R592" s="512"/>
      <c r="S592" s="512"/>
      <c r="T592" s="512"/>
      <c r="U592" s="512"/>
      <c r="V592" s="512"/>
      <c r="W592" s="512"/>
      <c r="X592" s="512"/>
      <c r="Y592" s="512"/>
      <c r="Z592" s="512"/>
      <c r="AA592" s="512"/>
      <c r="AB592" s="512"/>
      <c r="AC592" s="512"/>
      <c r="AD592" s="512"/>
      <c r="AE592" s="512"/>
      <c r="AF592" s="512"/>
      <c r="AG592" s="512"/>
      <c r="AH592" s="512"/>
      <c r="AI592" s="512"/>
      <c r="AJ592" s="512"/>
      <c r="AK592" s="512"/>
      <c r="AL592" s="512"/>
      <c r="AM592" s="512"/>
      <c r="AN592" s="512"/>
    </row>
    <row r="593" spans="1:40" ht="15.75" customHeight="1">
      <c r="A593" s="512"/>
      <c r="B593" s="582"/>
      <c r="C593" s="512"/>
      <c r="D593" s="512"/>
      <c r="E593" s="512"/>
      <c r="F593" s="512"/>
      <c r="G593" s="512"/>
      <c r="H593" s="512"/>
      <c r="I593" s="512"/>
      <c r="J593" s="512"/>
      <c r="K593" s="512"/>
      <c r="L593" s="512"/>
      <c r="M593" s="512"/>
      <c r="N593" s="512"/>
      <c r="O593" s="512"/>
      <c r="P593" s="512"/>
      <c r="Q593" s="512"/>
      <c r="R593" s="512"/>
      <c r="S593" s="512"/>
      <c r="T593" s="512"/>
      <c r="U593" s="512"/>
      <c r="V593" s="512"/>
      <c r="W593" s="512"/>
      <c r="X593" s="512"/>
      <c r="Y593" s="512"/>
      <c r="Z593" s="512"/>
      <c r="AA593" s="512"/>
      <c r="AB593" s="512"/>
      <c r="AC593" s="512"/>
      <c r="AD593" s="512"/>
      <c r="AE593" s="512"/>
      <c r="AF593" s="512"/>
      <c r="AG593" s="512"/>
      <c r="AH593" s="512"/>
      <c r="AI593" s="512"/>
      <c r="AJ593" s="512"/>
      <c r="AK593" s="512"/>
      <c r="AL593" s="512"/>
      <c r="AM593" s="512"/>
      <c r="AN593" s="512"/>
    </row>
    <row r="594" spans="1:40" ht="15.75" customHeight="1">
      <c r="A594" s="512"/>
      <c r="B594" s="582"/>
      <c r="C594" s="512"/>
      <c r="D594" s="512"/>
      <c r="E594" s="512"/>
      <c r="F594" s="512"/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/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</row>
    <row r="595" spans="1:40" ht="15.75" customHeight="1">
      <c r="A595" s="512"/>
      <c r="B595" s="582"/>
      <c r="C595" s="512"/>
      <c r="D595" s="512"/>
      <c r="E595" s="512"/>
      <c r="F595" s="512"/>
      <c r="G595" s="512"/>
      <c r="H595" s="512"/>
      <c r="I595" s="512"/>
      <c r="J595" s="512"/>
      <c r="K595" s="512"/>
      <c r="L595" s="512"/>
      <c r="M595" s="512"/>
      <c r="N595" s="512"/>
      <c r="O595" s="512"/>
      <c r="P595" s="512"/>
      <c r="Q595" s="512"/>
      <c r="R595" s="512"/>
      <c r="S595" s="512"/>
      <c r="T595" s="512"/>
      <c r="U595" s="512"/>
      <c r="V595" s="512"/>
      <c r="W595" s="512"/>
      <c r="X595" s="512"/>
      <c r="Y595" s="512"/>
      <c r="Z595" s="512"/>
      <c r="AA595" s="512"/>
      <c r="AB595" s="512"/>
      <c r="AC595" s="512"/>
      <c r="AD595" s="512"/>
      <c r="AE595" s="512"/>
      <c r="AF595" s="512"/>
      <c r="AG595" s="512"/>
      <c r="AH595" s="512"/>
      <c r="AI595" s="512"/>
      <c r="AJ595" s="512"/>
      <c r="AK595" s="512"/>
      <c r="AL595" s="512"/>
      <c r="AM595" s="512"/>
      <c r="AN595" s="512"/>
    </row>
    <row r="596" spans="1:40" ht="15.75" customHeight="1">
      <c r="A596" s="512"/>
      <c r="B596" s="582"/>
      <c r="C596" s="512"/>
      <c r="D596" s="512"/>
      <c r="E596" s="512"/>
      <c r="F596" s="512"/>
      <c r="G596" s="512"/>
      <c r="H596" s="512"/>
      <c r="I596" s="512"/>
      <c r="J596" s="512"/>
      <c r="K596" s="512"/>
      <c r="L596" s="512"/>
      <c r="M596" s="512"/>
      <c r="N596" s="512"/>
      <c r="O596" s="512"/>
      <c r="P596" s="512"/>
      <c r="Q596" s="512"/>
      <c r="R596" s="512"/>
      <c r="S596" s="512"/>
      <c r="T596" s="512"/>
      <c r="U596" s="512"/>
      <c r="V596" s="512"/>
      <c r="W596" s="512"/>
      <c r="X596" s="512"/>
      <c r="Y596" s="512"/>
      <c r="Z596" s="512"/>
      <c r="AA596" s="512"/>
      <c r="AB596" s="512"/>
      <c r="AC596" s="512"/>
      <c r="AD596" s="512"/>
      <c r="AE596" s="512"/>
      <c r="AF596" s="512"/>
      <c r="AG596" s="512"/>
      <c r="AH596" s="512"/>
      <c r="AI596" s="512"/>
      <c r="AJ596" s="512"/>
      <c r="AK596" s="512"/>
      <c r="AL596" s="512"/>
      <c r="AM596" s="512"/>
      <c r="AN596" s="512"/>
    </row>
    <row r="597" spans="1:40" ht="15.75" customHeight="1">
      <c r="A597" s="512"/>
      <c r="B597" s="582"/>
      <c r="C597" s="512"/>
      <c r="D597" s="512"/>
      <c r="E597" s="512"/>
      <c r="F597" s="512"/>
      <c r="G597" s="512"/>
      <c r="H597" s="512"/>
      <c r="I597" s="512"/>
      <c r="J597" s="512"/>
      <c r="K597" s="512"/>
      <c r="L597" s="512"/>
      <c r="M597" s="512"/>
      <c r="N597" s="512"/>
      <c r="O597" s="512"/>
      <c r="P597" s="512"/>
      <c r="Q597" s="512"/>
      <c r="R597" s="512"/>
      <c r="S597" s="512"/>
      <c r="T597" s="512"/>
      <c r="U597" s="512"/>
      <c r="V597" s="512"/>
      <c r="W597" s="512"/>
      <c r="X597" s="512"/>
      <c r="Y597" s="512"/>
      <c r="Z597" s="512"/>
      <c r="AA597" s="512"/>
      <c r="AB597" s="512"/>
      <c r="AC597" s="512"/>
      <c r="AD597" s="512"/>
      <c r="AE597" s="512"/>
      <c r="AF597" s="512"/>
      <c r="AG597" s="512"/>
      <c r="AH597" s="512"/>
      <c r="AI597" s="512"/>
      <c r="AJ597" s="512"/>
      <c r="AK597" s="512"/>
      <c r="AL597" s="512"/>
      <c r="AM597" s="512"/>
      <c r="AN597" s="512"/>
    </row>
    <row r="598" spans="1:40" ht="15.75" customHeight="1">
      <c r="A598" s="512"/>
      <c r="B598" s="582"/>
      <c r="C598" s="512"/>
      <c r="D598" s="512"/>
      <c r="E598" s="512"/>
      <c r="F598" s="512"/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/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</row>
    <row r="599" spans="1:40" ht="15.75" customHeight="1">
      <c r="A599" s="512"/>
      <c r="B599" s="582"/>
      <c r="C599" s="512"/>
      <c r="D599" s="512"/>
      <c r="E599" s="512"/>
      <c r="F599" s="512"/>
      <c r="G599" s="512"/>
      <c r="H599" s="512"/>
      <c r="I599" s="512"/>
      <c r="J599" s="512"/>
      <c r="K599" s="512"/>
      <c r="L599" s="512"/>
      <c r="M599" s="512"/>
      <c r="N599" s="512"/>
      <c r="O599" s="512"/>
      <c r="P599" s="512"/>
      <c r="Q599" s="512"/>
      <c r="R599" s="512"/>
      <c r="S599" s="512"/>
      <c r="T599" s="512"/>
      <c r="U599" s="512"/>
      <c r="V599" s="512"/>
      <c r="W599" s="512"/>
      <c r="X599" s="512"/>
      <c r="Y599" s="512"/>
      <c r="Z599" s="512"/>
      <c r="AA599" s="512"/>
      <c r="AB599" s="512"/>
      <c r="AC599" s="512"/>
      <c r="AD599" s="512"/>
      <c r="AE599" s="512"/>
      <c r="AF599" s="512"/>
      <c r="AG599" s="512"/>
      <c r="AH599" s="512"/>
      <c r="AI599" s="512"/>
      <c r="AJ599" s="512"/>
      <c r="AK599" s="512"/>
      <c r="AL599" s="512"/>
      <c r="AM599" s="512"/>
      <c r="AN599" s="512"/>
    </row>
    <row r="600" spans="1:40" ht="15.75" customHeight="1">
      <c r="A600" s="512"/>
      <c r="B600" s="582"/>
      <c r="C600" s="512"/>
      <c r="D600" s="512"/>
      <c r="E600" s="512"/>
      <c r="F600" s="512"/>
      <c r="G600" s="512"/>
      <c r="H600" s="512"/>
      <c r="I600" s="512"/>
      <c r="J600" s="512"/>
      <c r="K600" s="512"/>
      <c r="L600" s="512"/>
      <c r="M600" s="512"/>
      <c r="N600" s="512"/>
      <c r="O600" s="512"/>
      <c r="P600" s="512"/>
      <c r="Q600" s="512"/>
      <c r="R600" s="512"/>
      <c r="S600" s="512"/>
      <c r="T600" s="512"/>
      <c r="U600" s="512"/>
      <c r="V600" s="512"/>
      <c r="W600" s="512"/>
      <c r="X600" s="512"/>
      <c r="Y600" s="512"/>
      <c r="Z600" s="512"/>
      <c r="AA600" s="512"/>
      <c r="AB600" s="512"/>
      <c r="AC600" s="512"/>
      <c r="AD600" s="512"/>
      <c r="AE600" s="512"/>
      <c r="AF600" s="512"/>
      <c r="AG600" s="512"/>
      <c r="AH600" s="512"/>
      <c r="AI600" s="512"/>
      <c r="AJ600" s="512"/>
      <c r="AK600" s="512"/>
      <c r="AL600" s="512"/>
      <c r="AM600" s="512"/>
      <c r="AN600" s="512"/>
    </row>
    <row r="601" spans="1:40" ht="15.75" customHeight="1">
      <c r="A601" s="512"/>
      <c r="B601" s="582"/>
      <c r="C601" s="512"/>
      <c r="D601" s="512"/>
      <c r="E601" s="512"/>
      <c r="F601" s="512"/>
      <c r="G601" s="512"/>
      <c r="H601" s="512"/>
      <c r="I601" s="512"/>
      <c r="J601" s="512"/>
      <c r="K601" s="512"/>
      <c r="L601" s="512"/>
      <c r="M601" s="512"/>
      <c r="N601" s="512"/>
      <c r="O601" s="512"/>
      <c r="P601" s="512"/>
      <c r="Q601" s="512"/>
      <c r="R601" s="512"/>
      <c r="S601" s="512"/>
      <c r="T601" s="512"/>
      <c r="U601" s="512"/>
      <c r="V601" s="512"/>
      <c r="W601" s="512"/>
      <c r="X601" s="512"/>
      <c r="Y601" s="512"/>
      <c r="Z601" s="512"/>
      <c r="AA601" s="512"/>
      <c r="AB601" s="512"/>
      <c r="AC601" s="512"/>
      <c r="AD601" s="512"/>
      <c r="AE601" s="512"/>
      <c r="AF601" s="512"/>
      <c r="AG601" s="512"/>
      <c r="AH601" s="512"/>
      <c r="AI601" s="512"/>
      <c r="AJ601" s="512"/>
      <c r="AK601" s="512"/>
      <c r="AL601" s="512"/>
      <c r="AM601" s="512"/>
      <c r="AN601" s="512"/>
    </row>
    <row r="602" spans="1:40" ht="15.75" customHeight="1">
      <c r="A602" s="512"/>
      <c r="B602" s="582"/>
      <c r="C602" s="512"/>
      <c r="D602" s="512"/>
      <c r="E602" s="512"/>
      <c r="F602" s="512"/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/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</row>
    <row r="603" spans="1:40" ht="15.75" customHeight="1">
      <c r="A603" s="512"/>
      <c r="B603" s="582"/>
      <c r="C603" s="512"/>
      <c r="D603" s="512"/>
      <c r="E603" s="512"/>
      <c r="F603" s="512"/>
      <c r="G603" s="512"/>
      <c r="H603" s="512"/>
      <c r="I603" s="512"/>
      <c r="J603" s="512"/>
      <c r="K603" s="512"/>
      <c r="L603" s="512"/>
      <c r="M603" s="512"/>
      <c r="N603" s="512"/>
      <c r="O603" s="512"/>
      <c r="P603" s="512"/>
      <c r="Q603" s="512"/>
      <c r="R603" s="512"/>
      <c r="S603" s="512"/>
      <c r="T603" s="512"/>
      <c r="U603" s="512"/>
      <c r="V603" s="512"/>
      <c r="W603" s="512"/>
      <c r="X603" s="512"/>
      <c r="Y603" s="512"/>
      <c r="Z603" s="512"/>
      <c r="AA603" s="512"/>
      <c r="AB603" s="512"/>
      <c r="AC603" s="512"/>
      <c r="AD603" s="512"/>
      <c r="AE603" s="512"/>
      <c r="AF603" s="512"/>
      <c r="AG603" s="512"/>
      <c r="AH603" s="512"/>
      <c r="AI603" s="512"/>
      <c r="AJ603" s="512"/>
      <c r="AK603" s="512"/>
      <c r="AL603" s="512"/>
      <c r="AM603" s="512"/>
      <c r="AN603" s="512"/>
    </row>
    <row r="604" spans="1:40" ht="15.75" customHeight="1">
      <c r="A604" s="512"/>
      <c r="B604" s="582"/>
      <c r="C604" s="512"/>
      <c r="D604" s="512"/>
      <c r="E604" s="512"/>
      <c r="F604" s="512"/>
      <c r="G604" s="512"/>
      <c r="H604" s="512"/>
      <c r="I604" s="512"/>
      <c r="J604" s="512"/>
      <c r="K604" s="512"/>
      <c r="L604" s="512"/>
      <c r="M604" s="512"/>
      <c r="N604" s="512"/>
      <c r="O604" s="512"/>
      <c r="P604" s="512"/>
      <c r="Q604" s="512"/>
      <c r="R604" s="512"/>
      <c r="S604" s="512"/>
      <c r="T604" s="512"/>
      <c r="U604" s="512"/>
      <c r="V604" s="512"/>
      <c r="W604" s="512"/>
      <c r="X604" s="512"/>
      <c r="Y604" s="512"/>
      <c r="Z604" s="512"/>
      <c r="AA604" s="512"/>
      <c r="AB604" s="512"/>
      <c r="AC604" s="512"/>
      <c r="AD604" s="512"/>
      <c r="AE604" s="512"/>
      <c r="AF604" s="512"/>
      <c r="AG604" s="512"/>
      <c r="AH604" s="512"/>
      <c r="AI604" s="512"/>
      <c r="AJ604" s="512"/>
      <c r="AK604" s="512"/>
      <c r="AL604" s="512"/>
      <c r="AM604" s="512"/>
      <c r="AN604" s="512"/>
    </row>
    <row r="605" spans="1:40" ht="15.75" customHeight="1">
      <c r="A605" s="512"/>
      <c r="B605" s="582"/>
      <c r="C605" s="512"/>
      <c r="D605" s="512"/>
      <c r="E605" s="512"/>
      <c r="F605" s="512"/>
      <c r="G605" s="512"/>
      <c r="H605" s="512"/>
      <c r="I605" s="512"/>
      <c r="J605" s="512"/>
      <c r="K605" s="512"/>
      <c r="L605" s="512"/>
      <c r="M605" s="512"/>
      <c r="N605" s="512"/>
      <c r="O605" s="512"/>
      <c r="P605" s="512"/>
      <c r="Q605" s="512"/>
      <c r="R605" s="512"/>
      <c r="S605" s="512"/>
      <c r="T605" s="512"/>
      <c r="U605" s="512"/>
      <c r="V605" s="512"/>
      <c r="W605" s="512"/>
      <c r="X605" s="512"/>
      <c r="Y605" s="512"/>
      <c r="Z605" s="512"/>
      <c r="AA605" s="512"/>
      <c r="AB605" s="512"/>
      <c r="AC605" s="512"/>
      <c r="AD605" s="512"/>
      <c r="AE605" s="512"/>
      <c r="AF605" s="512"/>
      <c r="AG605" s="512"/>
      <c r="AH605" s="512"/>
      <c r="AI605" s="512"/>
      <c r="AJ605" s="512"/>
      <c r="AK605" s="512"/>
      <c r="AL605" s="512"/>
      <c r="AM605" s="512"/>
      <c r="AN605" s="512"/>
    </row>
    <row r="606" spans="1:40" ht="15.75" customHeight="1">
      <c r="A606" s="512"/>
      <c r="B606" s="582"/>
      <c r="C606" s="512"/>
      <c r="D606" s="512"/>
      <c r="E606" s="512"/>
      <c r="F606" s="512"/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/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</row>
    <row r="607" spans="1:40" ht="15.75" customHeight="1">
      <c r="A607" s="512"/>
      <c r="B607" s="582"/>
      <c r="C607" s="512"/>
      <c r="D607" s="512"/>
      <c r="E607" s="512"/>
      <c r="F607" s="512"/>
      <c r="G607" s="512"/>
      <c r="H607" s="512"/>
      <c r="I607" s="512"/>
      <c r="J607" s="512"/>
      <c r="K607" s="512"/>
      <c r="L607" s="512"/>
      <c r="M607" s="512"/>
      <c r="N607" s="512"/>
      <c r="O607" s="512"/>
      <c r="P607" s="512"/>
      <c r="Q607" s="512"/>
      <c r="R607" s="512"/>
      <c r="S607" s="512"/>
      <c r="T607" s="512"/>
      <c r="U607" s="512"/>
      <c r="V607" s="512"/>
      <c r="W607" s="512"/>
      <c r="X607" s="512"/>
      <c r="Y607" s="512"/>
      <c r="Z607" s="512"/>
      <c r="AA607" s="512"/>
      <c r="AB607" s="512"/>
      <c r="AC607" s="512"/>
      <c r="AD607" s="512"/>
      <c r="AE607" s="512"/>
      <c r="AF607" s="512"/>
      <c r="AG607" s="512"/>
      <c r="AH607" s="512"/>
      <c r="AI607" s="512"/>
      <c r="AJ607" s="512"/>
      <c r="AK607" s="512"/>
      <c r="AL607" s="512"/>
      <c r="AM607" s="512"/>
      <c r="AN607" s="512"/>
    </row>
    <row r="608" spans="1:40" ht="15.75" customHeight="1">
      <c r="A608" s="512"/>
      <c r="B608" s="582"/>
      <c r="C608" s="512"/>
      <c r="D608" s="512"/>
      <c r="E608" s="512"/>
      <c r="F608" s="512"/>
      <c r="G608" s="512"/>
      <c r="H608" s="512"/>
      <c r="I608" s="512"/>
      <c r="J608" s="512"/>
      <c r="K608" s="512"/>
      <c r="L608" s="512"/>
      <c r="M608" s="512"/>
      <c r="N608" s="512"/>
      <c r="O608" s="512"/>
      <c r="P608" s="512"/>
      <c r="Q608" s="512"/>
      <c r="R608" s="512"/>
      <c r="S608" s="512"/>
      <c r="T608" s="512"/>
      <c r="U608" s="512"/>
      <c r="V608" s="512"/>
      <c r="W608" s="512"/>
      <c r="X608" s="512"/>
      <c r="Y608" s="512"/>
      <c r="Z608" s="512"/>
      <c r="AA608" s="512"/>
      <c r="AB608" s="512"/>
      <c r="AC608" s="512"/>
      <c r="AD608" s="512"/>
      <c r="AE608" s="512"/>
      <c r="AF608" s="512"/>
      <c r="AG608" s="512"/>
      <c r="AH608" s="512"/>
      <c r="AI608" s="512"/>
      <c r="AJ608" s="512"/>
      <c r="AK608" s="512"/>
      <c r="AL608" s="512"/>
      <c r="AM608" s="512"/>
      <c r="AN608" s="512"/>
    </row>
    <row r="609" spans="1:40" ht="15.75" customHeight="1">
      <c r="A609" s="512"/>
      <c r="B609" s="582"/>
      <c r="C609" s="512"/>
      <c r="D609" s="512"/>
      <c r="E609" s="512"/>
      <c r="F609" s="512"/>
      <c r="G609" s="512"/>
      <c r="H609" s="512"/>
      <c r="I609" s="512"/>
      <c r="J609" s="512"/>
      <c r="K609" s="512"/>
      <c r="L609" s="512"/>
      <c r="M609" s="512"/>
      <c r="N609" s="512"/>
      <c r="O609" s="512"/>
      <c r="P609" s="512"/>
      <c r="Q609" s="512"/>
      <c r="R609" s="512"/>
      <c r="S609" s="512"/>
      <c r="T609" s="512"/>
      <c r="U609" s="512"/>
      <c r="V609" s="512"/>
      <c r="W609" s="512"/>
      <c r="X609" s="512"/>
      <c r="Y609" s="512"/>
      <c r="Z609" s="512"/>
      <c r="AA609" s="512"/>
      <c r="AB609" s="512"/>
      <c r="AC609" s="512"/>
      <c r="AD609" s="512"/>
      <c r="AE609" s="512"/>
      <c r="AF609" s="512"/>
      <c r="AG609" s="512"/>
      <c r="AH609" s="512"/>
      <c r="AI609" s="512"/>
      <c r="AJ609" s="512"/>
      <c r="AK609" s="512"/>
      <c r="AL609" s="512"/>
      <c r="AM609" s="512"/>
      <c r="AN609" s="512"/>
    </row>
    <row r="610" spans="1:40" ht="15.75" customHeight="1">
      <c r="A610" s="512"/>
      <c r="B610" s="582"/>
      <c r="C610" s="512"/>
      <c r="D610" s="512"/>
      <c r="E610" s="512"/>
      <c r="F610" s="512"/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/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</row>
    <row r="611" spans="1:40" ht="15.75" customHeight="1">
      <c r="A611" s="512"/>
      <c r="B611" s="582"/>
      <c r="C611" s="512"/>
      <c r="D611" s="512"/>
      <c r="E611" s="512"/>
      <c r="F611" s="512"/>
      <c r="G611" s="512"/>
      <c r="H611" s="512"/>
      <c r="I611" s="512"/>
      <c r="J611" s="512"/>
      <c r="K611" s="512"/>
      <c r="L611" s="512"/>
      <c r="M611" s="512"/>
      <c r="N611" s="512"/>
      <c r="O611" s="512"/>
      <c r="P611" s="512"/>
      <c r="Q611" s="512"/>
      <c r="R611" s="512"/>
      <c r="S611" s="512"/>
      <c r="T611" s="512"/>
      <c r="U611" s="512"/>
      <c r="V611" s="512"/>
      <c r="W611" s="512"/>
      <c r="X611" s="512"/>
      <c r="Y611" s="512"/>
      <c r="Z611" s="512"/>
      <c r="AA611" s="512"/>
      <c r="AB611" s="512"/>
      <c r="AC611" s="512"/>
      <c r="AD611" s="512"/>
      <c r="AE611" s="512"/>
      <c r="AF611" s="512"/>
      <c r="AG611" s="512"/>
      <c r="AH611" s="512"/>
      <c r="AI611" s="512"/>
      <c r="AJ611" s="512"/>
      <c r="AK611" s="512"/>
      <c r="AL611" s="512"/>
      <c r="AM611" s="512"/>
      <c r="AN611" s="512"/>
    </row>
    <row r="612" spans="1:40" ht="15.75" customHeight="1">
      <c r="A612" s="512"/>
      <c r="B612" s="582"/>
      <c r="C612" s="512"/>
      <c r="D612" s="512"/>
      <c r="E612" s="512"/>
      <c r="F612" s="512"/>
      <c r="G612" s="512"/>
      <c r="H612" s="512"/>
      <c r="I612" s="512"/>
      <c r="J612" s="512"/>
      <c r="K612" s="512"/>
      <c r="L612" s="512"/>
      <c r="M612" s="512"/>
      <c r="N612" s="512"/>
      <c r="O612" s="512"/>
      <c r="P612" s="512"/>
      <c r="Q612" s="512"/>
      <c r="R612" s="512"/>
      <c r="S612" s="512"/>
      <c r="T612" s="512"/>
      <c r="U612" s="512"/>
      <c r="V612" s="512"/>
      <c r="W612" s="512"/>
      <c r="X612" s="512"/>
      <c r="Y612" s="512"/>
      <c r="Z612" s="512"/>
      <c r="AA612" s="512"/>
      <c r="AB612" s="512"/>
      <c r="AC612" s="512"/>
      <c r="AD612" s="512"/>
      <c r="AE612" s="512"/>
      <c r="AF612" s="512"/>
      <c r="AG612" s="512"/>
      <c r="AH612" s="512"/>
      <c r="AI612" s="512"/>
      <c r="AJ612" s="512"/>
      <c r="AK612" s="512"/>
      <c r="AL612" s="512"/>
      <c r="AM612" s="512"/>
      <c r="AN612" s="512"/>
    </row>
    <row r="613" spans="1:40" ht="15.75" customHeight="1">
      <c r="A613" s="512"/>
      <c r="B613" s="582"/>
      <c r="C613" s="512"/>
      <c r="D613" s="512"/>
      <c r="E613" s="512"/>
      <c r="F613" s="512"/>
      <c r="G613" s="512"/>
      <c r="H613" s="512"/>
      <c r="I613" s="512"/>
      <c r="J613" s="512"/>
      <c r="K613" s="512"/>
      <c r="L613" s="512"/>
      <c r="M613" s="512"/>
      <c r="N613" s="512"/>
      <c r="O613" s="512"/>
      <c r="P613" s="512"/>
      <c r="Q613" s="512"/>
      <c r="R613" s="512"/>
      <c r="S613" s="512"/>
      <c r="T613" s="512"/>
      <c r="U613" s="512"/>
      <c r="V613" s="512"/>
      <c r="W613" s="512"/>
      <c r="X613" s="512"/>
      <c r="Y613" s="512"/>
      <c r="Z613" s="512"/>
      <c r="AA613" s="512"/>
      <c r="AB613" s="512"/>
      <c r="AC613" s="512"/>
      <c r="AD613" s="512"/>
      <c r="AE613" s="512"/>
      <c r="AF613" s="512"/>
      <c r="AG613" s="512"/>
      <c r="AH613" s="512"/>
      <c r="AI613" s="512"/>
      <c r="AJ613" s="512"/>
      <c r="AK613" s="512"/>
      <c r="AL613" s="512"/>
      <c r="AM613" s="512"/>
      <c r="AN613" s="512"/>
    </row>
    <row r="614" spans="1:40" ht="15.75" customHeight="1">
      <c r="A614" s="512"/>
      <c r="B614" s="58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/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</row>
    <row r="615" spans="1:40" ht="15.75" customHeight="1">
      <c r="A615" s="512"/>
      <c r="B615" s="582"/>
      <c r="C615" s="512"/>
      <c r="D615" s="512"/>
      <c r="E615" s="512"/>
      <c r="F615" s="512"/>
      <c r="G615" s="512"/>
      <c r="H615" s="512"/>
      <c r="I615" s="512"/>
      <c r="J615" s="512"/>
      <c r="K615" s="512"/>
      <c r="L615" s="512"/>
      <c r="M615" s="512"/>
      <c r="N615" s="512"/>
      <c r="O615" s="512"/>
      <c r="P615" s="512"/>
      <c r="Q615" s="512"/>
      <c r="R615" s="512"/>
      <c r="S615" s="512"/>
      <c r="T615" s="512"/>
      <c r="U615" s="512"/>
      <c r="V615" s="512"/>
      <c r="W615" s="512"/>
      <c r="X615" s="512"/>
      <c r="Y615" s="512"/>
      <c r="Z615" s="512"/>
      <c r="AA615" s="512"/>
      <c r="AB615" s="512"/>
      <c r="AC615" s="512"/>
      <c r="AD615" s="512"/>
      <c r="AE615" s="512"/>
      <c r="AF615" s="512"/>
      <c r="AG615" s="512"/>
      <c r="AH615" s="512"/>
      <c r="AI615" s="512"/>
      <c r="AJ615" s="512"/>
      <c r="AK615" s="512"/>
      <c r="AL615" s="512"/>
      <c r="AM615" s="512"/>
      <c r="AN615" s="512"/>
    </row>
    <row r="616" spans="1:40" ht="15.75" customHeight="1">
      <c r="A616" s="512"/>
      <c r="B616" s="582"/>
      <c r="C616" s="512"/>
      <c r="D616" s="512"/>
      <c r="E616" s="512"/>
      <c r="F616" s="512"/>
      <c r="G616" s="512"/>
      <c r="H616" s="512"/>
      <c r="I616" s="512"/>
      <c r="J616" s="512"/>
      <c r="K616" s="512"/>
      <c r="L616" s="512"/>
      <c r="M616" s="512"/>
      <c r="N616" s="512"/>
      <c r="O616" s="512"/>
      <c r="P616" s="512"/>
      <c r="Q616" s="512"/>
      <c r="R616" s="512"/>
      <c r="S616" s="512"/>
      <c r="T616" s="512"/>
      <c r="U616" s="512"/>
      <c r="V616" s="512"/>
      <c r="W616" s="512"/>
      <c r="X616" s="512"/>
      <c r="Y616" s="512"/>
      <c r="Z616" s="512"/>
      <c r="AA616" s="512"/>
      <c r="AB616" s="512"/>
      <c r="AC616" s="512"/>
      <c r="AD616" s="512"/>
      <c r="AE616" s="512"/>
      <c r="AF616" s="512"/>
      <c r="AG616" s="512"/>
      <c r="AH616" s="512"/>
      <c r="AI616" s="512"/>
      <c r="AJ616" s="512"/>
      <c r="AK616" s="512"/>
      <c r="AL616" s="512"/>
      <c r="AM616" s="512"/>
      <c r="AN616" s="512"/>
    </row>
    <row r="617" spans="1:40" ht="15.75" customHeight="1">
      <c r="A617" s="512"/>
      <c r="B617" s="582"/>
      <c r="C617" s="512"/>
      <c r="D617" s="512"/>
      <c r="E617" s="512"/>
      <c r="F617" s="512"/>
      <c r="G617" s="512"/>
      <c r="H617" s="512"/>
      <c r="I617" s="512"/>
      <c r="J617" s="512"/>
      <c r="K617" s="512"/>
      <c r="L617" s="512"/>
      <c r="M617" s="512"/>
      <c r="N617" s="512"/>
      <c r="O617" s="512"/>
      <c r="P617" s="512"/>
      <c r="Q617" s="512"/>
      <c r="R617" s="512"/>
      <c r="S617" s="512"/>
      <c r="T617" s="512"/>
      <c r="U617" s="512"/>
      <c r="V617" s="512"/>
      <c r="W617" s="512"/>
      <c r="X617" s="512"/>
      <c r="Y617" s="512"/>
      <c r="Z617" s="512"/>
      <c r="AA617" s="512"/>
      <c r="AB617" s="512"/>
      <c r="AC617" s="512"/>
      <c r="AD617" s="512"/>
      <c r="AE617" s="512"/>
      <c r="AF617" s="512"/>
      <c r="AG617" s="512"/>
      <c r="AH617" s="512"/>
      <c r="AI617" s="512"/>
      <c r="AJ617" s="512"/>
      <c r="AK617" s="512"/>
      <c r="AL617" s="512"/>
      <c r="AM617" s="512"/>
      <c r="AN617" s="512"/>
    </row>
    <row r="618" spans="1:40" ht="15.75" customHeight="1">
      <c r="A618" s="512"/>
      <c r="B618" s="582"/>
      <c r="C618" s="512"/>
      <c r="D618" s="512"/>
      <c r="E618" s="512"/>
      <c r="F618" s="512"/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/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</row>
    <row r="619" spans="1:40" ht="15.75" customHeight="1">
      <c r="A619" s="512"/>
      <c r="B619" s="582"/>
      <c r="C619" s="512"/>
      <c r="D619" s="512"/>
      <c r="E619" s="512"/>
      <c r="F619" s="512"/>
      <c r="G619" s="512"/>
      <c r="H619" s="512"/>
      <c r="I619" s="512"/>
      <c r="J619" s="512"/>
      <c r="K619" s="512"/>
      <c r="L619" s="512"/>
      <c r="M619" s="512"/>
      <c r="N619" s="512"/>
      <c r="O619" s="512"/>
      <c r="P619" s="512"/>
      <c r="Q619" s="512"/>
      <c r="R619" s="512"/>
      <c r="S619" s="512"/>
      <c r="T619" s="512"/>
      <c r="U619" s="512"/>
      <c r="V619" s="512"/>
      <c r="W619" s="512"/>
      <c r="X619" s="512"/>
      <c r="Y619" s="512"/>
      <c r="Z619" s="512"/>
      <c r="AA619" s="512"/>
      <c r="AB619" s="512"/>
      <c r="AC619" s="512"/>
      <c r="AD619" s="512"/>
      <c r="AE619" s="512"/>
      <c r="AF619" s="512"/>
      <c r="AG619" s="512"/>
      <c r="AH619" s="512"/>
      <c r="AI619" s="512"/>
      <c r="AJ619" s="512"/>
      <c r="AK619" s="512"/>
      <c r="AL619" s="512"/>
      <c r="AM619" s="512"/>
      <c r="AN619" s="512"/>
    </row>
    <row r="620" spans="1:40" ht="15.75" customHeight="1">
      <c r="A620" s="512"/>
      <c r="B620" s="582"/>
      <c r="C620" s="512"/>
      <c r="D620" s="512"/>
      <c r="E620" s="512"/>
      <c r="F620" s="512"/>
      <c r="G620" s="512"/>
      <c r="H620" s="512"/>
      <c r="I620" s="512"/>
      <c r="J620" s="512"/>
      <c r="K620" s="512"/>
      <c r="L620" s="512"/>
      <c r="M620" s="512"/>
      <c r="N620" s="512"/>
      <c r="O620" s="512"/>
      <c r="P620" s="512"/>
      <c r="Q620" s="512"/>
      <c r="R620" s="512"/>
      <c r="S620" s="512"/>
      <c r="T620" s="512"/>
      <c r="U620" s="512"/>
      <c r="V620" s="512"/>
      <c r="W620" s="512"/>
      <c r="X620" s="512"/>
      <c r="Y620" s="512"/>
      <c r="Z620" s="512"/>
      <c r="AA620" s="512"/>
      <c r="AB620" s="512"/>
      <c r="AC620" s="512"/>
      <c r="AD620" s="512"/>
      <c r="AE620" s="512"/>
      <c r="AF620" s="512"/>
      <c r="AG620" s="512"/>
      <c r="AH620" s="512"/>
      <c r="AI620" s="512"/>
      <c r="AJ620" s="512"/>
      <c r="AK620" s="512"/>
      <c r="AL620" s="512"/>
      <c r="AM620" s="512"/>
      <c r="AN620" s="512"/>
    </row>
    <row r="621" spans="1:40" ht="15.75" customHeight="1">
      <c r="A621" s="512"/>
      <c r="B621" s="582"/>
      <c r="C621" s="512"/>
      <c r="D621" s="512"/>
      <c r="E621" s="512"/>
      <c r="F621" s="512"/>
      <c r="G621" s="512"/>
      <c r="H621" s="512"/>
      <c r="I621" s="512"/>
      <c r="J621" s="512"/>
      <c r="K621" s="512"/>
      <c r="L621" s="512"/>
      <c r="M621" s="512"/>
      <c r="N621" s="512"/>
      <c r="O621" s="512"/>
      <c r="P621" s="512"/>
      <c r="Q621" s="512"/>
      <c r="R621" s="512"/>
      <c r="S621" s="512"/>
      <c r="T621" s="512"/>
      <c r="U621" s="512"/>
      <c r="V621" s="512"/>
      <c r="W621" s="512"/>
      <c r="X621" s="512"/>
      <c r="Y621" s="512"/>
      <c r="Z621" s="512"/>
      <c r="AA621" s="512"/>
      <c r="AB621" s="512"/>
      <c r="AC621" s="512"/>
      <c r="AD621" s="512"/>
      <c r="AE621" s="512"/>
      <c r="AF621" s="512"/>
      <c r="AG621" s="512"/>
      <c r="AH621" s="512"/>
      <c r="AI621" s="512"/>
      <c r="AJ621" s="512"/>
      <c r="AK621" s="512"/>
      <c r="AL621" s="512"/>
      <c r="AM621" s="512"/>
      <c r="AN621" s="512"/>
    </row>
    <row r="622" spans="1:40" ht="15.75" customHeight="1">
      <c r="A622" s="512"/>
      <c r="B622" s="582"/>
      <c r="C622" s="512"/>
      <c r="D622" s="512"/>
      <c r="E622" s="512"/>
      <c r="F622" s="512"/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/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</row>
    <row r="623" spans="1:40" ht="15.75" customHeight="1">
      <c r="A623" s="512"/>
      <c r="B623" s="582"/>
      <c r="C623" s="512"/>
      <c r="D623" s="512"/>
      <c r="E623" s="512"/>
      <c r="F623" s="512"/>
      <c r="G623" s="512"/>
      <c r="H623" s="512"/>
      <c r="I623" s="512"/>
      <c r="J623" s="512"/>
      <c r="K623" s="512"/>
      <c r="L623" s="512"/>
      <c r="M623" s="512"/>
      <c r="N623" s="512"/>
      <c r="O623" s="512"/>
      <c r="P623" s="512"/>
      <c r="Q623" s="512"/>
      <c r="R623" s="512"/>
      <c r="S623" s="512"/>
      <c r="T623" s="512"/>
      <c r="U623" s="512"/>
      <c r="V623" s="512"/>
      <c r="W623" s="512"/>
      <c r="X623" s="512"/>
      <c r="Y623" s="512"/>
      <c r="Z623" s="512"/>
      <c r="AA623" s="512"/>
      <c r="AB623" s="512"/>
      <c r="AC623" s="512"/>
      <c r="AD623" s="512"/>
      <c r="AE623" s="512"/>
      <c r="AF623" s="512"/>
      <c r="AG623" s="512"/>
      <c r="AH623" s="512"/>
      <c r="AI623" s="512"/>
      <c r="AJ623" s="512"/>
      <c r="AK623" s="512"/>
      <c r="AL623" s="512"/>
      <c r="AM623" s="512"/>
      <c r="AN623" s="512"/>
    </row>
    <row r="624" spans="1:40" ht="15.75" customHeight="1">
      <c r="A624" s="512"/>
      <c r="B624" s="582"/>
      <c r="C624" s="512"/>
      <c r="D624" s="512"/>
      <c r="E624" s="512"/>
      <c r="F624" s="512"/>
      <c r="G624" s="512"/>
      <c r="H624" s="512"/>
      <c r="I624" s="512"/>
      <c r="J624" s="512"/>
      <c r="K624" s="512"/>
      <c r="L624" s="512"/>
      <c r="M624" s="512"/>
      <c r="N624" s="512"/>
      <c r="O624" s="512"/>
      <c r="P624" s="512"/>
      <c r="Q624" s="512"/>
      <c r="R624" s="512"/>
      <c r="S624" s="512"/>
      <c r="T624" s="512"/>
      <c r="U624" s="512"/>
      <c r="V624" s="512"/>
      <c r="W624" s="512"/>
      <c r="X624" s="512"/>
      <c r="Y624" s="512"/>
      <c r="Z624" s="512"/>
      <c r="AA624" s="512"/>
      <c r="AB624" s="512"/>
      <c r="AC624" s="512"/>
      <c r="AD624" s="512"/>
      <c r="AE624" s="512"/>
      <c r="AF624" s="512"/>
      <c r="AG624" s="512"/>
      <c r="AH624" s="512"/>
      <c r="AI624" s="512"/>
      <c r="AJ624" s="512"/>
      <c r="AK624" s="512"/>
      <c r="AL624" s="512"/>
      <c r="AM624" s="512"/>
      <c r="AN624" s="512"/>
    </row>
    <row r="625" spans="1:40" ht="15.75" customHeight="1">
      <c r="A625" s="512"/>
      <c r="B625" s="582"/>
      <c r="C625" s="512"/>
      <c r="D625" s="512"/>
      <c r="E625" s="512"/>
      <c r="F625" s="512"/>
      <c r="G625" s="512"/>
      <c r="H625" s="512"/>
      <c r="I625" s="512"/>
      <c r="J625" s="512"/>
      <c r="K625" s="512"/>
      <c r="L625" s="512"/>
      <c r="M625" s="512"/>
      <c r="N625" s="512"/>
      <c r="O625" s="512"/>
      <c r="P625" s="512"/>
      <c r="Q625" s="512"/>
      <c r="R625" s="512"/>
      <c r="S625" s="512"/>
      <c r="T625" s="512"/>
      <c r="U625" s="512"/>
      <c r="V625" s="512"/>
      <c r="W625" s="512"/>
      <c r="X625" s="512"/>
      <c r="Y625" s="512"/>
      <c r="Z625" s="512"/>
      <c r="AA625" s="512"/>
      <c r="AB625" s="512"/>
      <c r="AC625" s="512"/>
      <c r="AD625" s="512"/>
      <c r="AE625" s="512"/>
      <c r="AF625" s="512"/>
      <c r="AG625" s="512"/>
      <c r="AH625" s="512"/>
      <c r="AI625" s="512"/>
      <c r="AJ625" s="512"/>
      <c r="AK625" s="512"/>
      <c r="AL625" s="512"/>
      <c r="AM625" s="512"/>
      <c r="AN625" s="512"/>
    </row>
    <row r="626" spans="1:40" ht="15.75" customHeight="1">
      <c r="A626" s="512"/>
      <c r="B626" s="582"/>
      <c r="C626" s="512"/>
      <c r="D626" s="512"/>
      <c r="E626" s="512"/>
      <c r="F626" s="512"/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/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</row>
    <row r="627" spans="1:40" ht="15.75" customHeight="1">
      <c r="A627" s="512"/>
      <c r="B627" s="582"/>
      <c r="C627" s="512"/>
      <c r="D627" s="512"/>
      <c r="E627" s="512"/>
      <c r="F627" s="512"/>
      <c r="G627" s="512"/>
      <c r="H627" s="512"/>
      <c r="I627" s="512"/>
      <c r="J627" s="512"/>
      <c r="K627" s="512"/>
      <c r="L627" s="512"/>
      <c r="M627" s="512"/>
      <c r="N627" s="512"/>
      <c r="O627" s="512"/>
      <c r="P627" s="512"/>
      <c r="Q627" s="512"/>
      <c r="R627" s="512"/>
      <c r="S627" s="512"/>
      <c r="T627" s="512"/>
      <c r="U627" s="512"/>
      <c r="V627" s="512"/>
      <c r="W627" s="512"/>
      <c r="X627" s="512"/>
      <c r="Y627" s="512"/>
      <c r="Z627" s="512"/>
      <c r="AA627" s="512"/>
      <c r="AB627" s="512"/>
      <c r="AC627" s="512"/>
      <c r="AD627" s="512"/>
      <c r="AE627" s="512"/>
      <c r="AF627" s="512"/>
      <c r="AG627" s="512"/>
      <c r="AH627" s="512"/>
      <c r="AI627" s="512"/>
      <c r="AJ627" s="512"/>
      <c r="AK627" s="512"/>
      <c r="AL627" s="512"/>
      <c r="AM627" s="512"/>
      <c r="AN627" s="512"/>
    </row>
    <row r="628" spans="1:40" ht="15.75" customHeight="1">
      <c r="A628" s="512"/>
      <c r="B628" s="582"/>
      <c r="C628" s="512"/>
      <c r="D628" s="512"/>
      <c r="E628" s="512"/>
      <c r="F628" s="512"/>
      <c r="G628" s="512"/>
      <c r="H628" s="512"/>
      <c r="I628" s="512"/>
      <c r="J628" s="512"/>
      <c r="K628" s="512"/>
      <c r="L628" s="512"/>
      <c r="M628" s="512"/>
      <c r="N628" s="512"/>
      <c r="O628" s="512"/>
      <c r="P628" s="512"/>
      <c r="Q628" s="512"/>
      <c r="R628" s="512"/>
      <c r="S628" s="512"/>
      <c r="T628" s="512"/>
      <c r="U628" s="512"/>
      <c r="V628" s="512"/>
      <c r="W628" s="512"/>
      <c r="X628" s="512"/>
      <c r="Y628" s="512"/>
      <c r="Z628" s="512"/>
      <c r="AA628" s="512"/>
      <c r="AB628" s="512"/>
      <c r="AC628" s="512"/>
      <c r="AD628" s="512"/>
      <c r="AE628" s="512"/>
      <c r="AF628" s="512"/>
      <c r="AG628" s="512"/>
      <c r="AH628" s="512"/>
      <c r="AI628" s="512"/>
      <c r="AJ628" s="512"/>
      <c r="AK628" s="512"/>
      <c r="AL628" s="512"/>
      <c r="AM628" s="512"/>
      <c r="AN628" s="512"/>
    </row>
    <row r="629" spans="1:40" ht="15.75" customHeight="1">
      <c r="A629" s="512"/>
      <c r="B629" s="582"/>
      <c r="C629" s="512"/>
      <c r="D629" s="512"/>
      <c r="E629" s="512"/>
      <c r="F629" s="512"/>
      <c r="G629" s="512"/>
      <c r="H629" s="512"/>
      <c r="I629" s="512"/>
      <c r="J629" s="512"/>
      <c r="K629" s="512"/>
      <c r="L629" s="512"/>
      <c r="M629" s="512"/>
      <c r="N629" s="512"/>
      <c r="O629" s="512"/>
      <c r="P629" s="512"/>
      <c r="Q629" s="512"/>
      <c r="R629" s="512"/>
      <c r="S629" s="512"/>
      <c r="T629" s="512"/>
      <c r="U629" s="512"/>
      <c r="V629" s="512"/>
      <c r="W629" s="512"/>
      <c r="X629" s="512"/>
      <c r="Y629" s="512"/>
      <c r="Z629" s="512"/>
      <c r="AA629" s="512"/>
      <c r="AB629" s="512"/>
      <c r="AC629" s="512"/>
      <c r="AD629" s="512"/>
      <c r="AE629" s="512"/>
      <c r="AF629" s="512"/>
      <c r="AG629" s="512"/>
      <c r="AH629" s="512"/>
      <c r="AI629" s="512"/>
      <c r="AJ629" s="512"/>
      <c r="AK629" s="512"/>
      <c r="AL629" s="512"/>
      <c r="AM629" s="512"/>
      <c r="AN629" s="512"/>
    </row>
    <row r="630" spans="1:40" ht="15.75" customHeight="1">
      <c r="A630" s="512"/>
      <c r="B630" s="582"/>
      <c r="C630" s="512"/>
      <c r="D630" s="512"/>
      <c r="E630" s="512"/>
      <c r="F630" s="512"/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/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</row>
    <row r="631" spans="1:40" ht="15.75" customHeight="1">
      <c r="A631" s="512"/>
      <c r="B631" s="582"/>
      <c r="C631" s="512"/>
      <c r="D631" s="512"/>
      <c r="E631" s="512"/>
      <c r="F631" s="512"/>
      <c r="G631" s="512"/>
      <c r="H631" s="512"/>
      <c r="I631" s="512"/>
      <c r="J631" s="512"/>
      <c r="K631" s="512"/>
      <c r="L631" s="512"/>
      <c r="M631" s="512"/>
      <c r="N631" s="512"/>
      <c r="O631" s="512"/>
      <c r="P631" s="512"/>
      <c r="Q631" s="512"/>
      <c r="R631" s="512"/>
      <c r="S631" s="512"/>
      <c r="T631" s="512"/>
      <c r="U631" s="512"/>
      <c r="V631" s="512"/>
      <c r="W631" s="512"/>
      <c r="X631" s="512"/>
      <c r="Y631" s="512"/>
      <c r="Z631" s="512"/>
      <c r="AA631" s="512"/>
      <c r="AB631" s="512"/>
      <c r="AC631" s="512"/>
      <c r="AD631" s="512"/>
      <c r="AE631" s="512"/>
      <c r="AF631" s="512"/>
      <c r="AG631" s="512"/>
      <c r="AH631" s="512"/>
      <c r="AI631" s="512"/>
      <c r="AJ631" s="512"/>
      <c r="AK631" s="512"/>
      <c r="AL631" s="512"/>
      <c r="AM631" s="512"/>
      <c r="AN631" s="512"/>
    </row>
    <row r="632" spans="1:40" ht="15.75" customHeight="1">
      <c r="A632" s="512"/>
      <c r="B632" s="582"/>
      <c r="C632" s="512"/>
      <c r="D632" s="512"/>
      <c r="E632" s="512"/>
      <c r="F632" s="512"/>
      <c r="G632" s="512"/>
      <c r="H632" s="512"/>
      <c r="I632" s="512"/>
      <c r="J632" s="512"/>
      <c r="K632" s="512"/>
      <c r="L632" s="512"/>
      <c r="M632" s="512"/>
      <c r="N632" s="512"/>
      <c r="O632" s="512"/>
      <c r="P632" s="512"/>
      <c r="Q632" s="512"/>
      <c r="R632" s="512"/>
      <c r="S632" s="512"/>
      <c r="T632" s="512"/>
      <c r="U632" s="512"/>
      <c r="V632" s="512"/>
      <c r="W632" s="512"/>
      <c r="X632" s="512"/>
      <c r="Y632" s="512"/>
      <c r="Z632" s="512"/>
      <c r="AA632" s="512"/>
      <c r="AB632" s="512"/>
      <c r="AC632" s="512"/>
      <c r="AD632" s="512"/>
      <c r="AE632" s="512"/>
      <c r="AF632" s="512"/>
      <c r="AG632" s="512"/>
      <c r="AH632" s="512"/>
      <c r="AI632" s="512"/>
      <c r="AJ632" s="512"/>
      <c r="AK632" s="512"/>
      <c r="AL632" s="512"/>
      <c r="AM632" s="512"/>
      <c r="AN632" s="512"/>
    </row>
    <row r="633" spans="1:40" ht="15.75" customHeight="1">
      <c r="A633" s="512"/>
      <c r="B633" s="582"/>
      <c r="C633" s="512"/>
      <c r="D633" s="512"/>
      <c r="E633" s="512"/>
      <c r="F633" s="512"/>
      <c r="G633" s="512"/>
      <c r="H633" s="512"/>
      <c r="I633" s="512"/>
      <c r="J633" s="512"/>
      <c r="K633" s="512"/>
      <c r="L633" s="512"/>
      <c r="M633" s="512"/>
      <c r="N633" s="512"/>
      <c r="O633" s="512"/>
      <c r="P633" s="512"/>
      <c r="Q633" s="512"/>
      <c r="R633" s="512"/>
      <c r="S633" s="512"/>
      <c r="T633" s="512"/>
      <c r="U633" s="512"/>
      <c r="V633" s="512"/>
      <c r="W633" s="512"/>
      <c r="X633" s="512"/>
      <c r="Y633" s="512"/>
      <c r="Z633" s="512"/>
      <c r="AA633" s="512"/>
      <c r="AB633" s="512"/>
      <c r="AC633" s="512"/>
      <c r="AD633" s="512"/>
      <c r="AE633" s="512"/>
      <c r="AF633" s="512"/>
      <c r="AG633" s="512"/>
      <c r="AH633" s="512"/>
      <c r="AI633" s="512"/>
      <c r="AJ633" s="512"/>
      <c r="AK633" s="512"/>
      <c r="AL633" s="512"/>
      <c r="AM633" s="512"/>
      <c r="AN633" s="512"/>
    </row>
    <row r="634" spans="1:40" ht="15.75" customHeight="1">
      <c r="A634" s="512"/>
      <c r="B634" s="582"/>
      <c r="C634" s="512"/>
      <c r="D634" s="512"/>
      <c r="E634" s="512"/>
      <c r="F634" s="512"/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/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</row>
    <row r="635" spans="1:40" ht="15.75" customHeight="1">
      <c r="A635" s="512"/>
      <c r="B635" s="582"/>
      <c r="C635" s="512"/>
      <c r="D635" s="512"/>
      <c r="E635" s="512"/>
      <c r="F635" s="512"/>
      <c r="G635" s="512"/>
      <c r="H635" s="512"/>
      <c r="I635" s="512"/>
      <c r="J635" s="512"/>
      <c r="K635" s="512"/>
      <c r="L635" s="512"/>
      <c r="M635" s="512"/>
      <c r="N635" s="512"/>
      <c r="O635" s="512"/>
      <c r="P635" s="512"/>
      <c r="Q635" s="512"/>
      <c r="R635" s="512"/>
      <c r="S635" s="512"/>
      <c r="T635" s="512"/>
      <c r="U635" s="512"/>
      <c r="V635" s="512"/>
      <c r="W635" s="512"/>
      <c r="X635" s="512"/>
      <c r="Y635" s="512"/>
      <c r="Z635" s="512"/>
      <c r="AA635" s="512"/>
      <c r="AB635" s="512"/>
      <c r="AC635" s="512"/>
      <c r="AD635" s="512"/>
      <c r="AE635" s="512"/>
      <c r="AF635" s="512"/>
      <c r="AG635" s="512"/>
      <c r="AH635" s="512"/>
      <c r="AI635" s="512"/>
      <c r="AJ635" s="512"/>
      <c r="AK635" s="512"/>
      <c r="AL635" s="512"/>
      <c r="AM635" s="512"/>
      <c r="AN635" s="512"/>
    </row>
    <row r="636" spans="1:40" ht="15.75" customHeight="1">
      <c r="A636" s="512"/>
      <c r="B636" s="582"/>
      <c r="C636" s="512"/>
      <c r="D636" s="512"/>
      <c r="E636" s="512"/>
      <c r="F636" s="512"/>
      <c r="G636" s="512"/>
      <c r="H636" s="512"/>
      <c r="I636" s="512"/>
      <c r="J636" s="512"/>
      <c r="K636" s="512"/>
      <c r="L636" s="512"/>
      <c r="M636" s="512"/>
      <c r="N636" s="512"/>
      <c r="O636" s="512"/>
      <c r="P636" s="512"/>
      <c r="Q636" s="512"/>
      <c r="R636" s="512"/>
      <c r="S636" s="512"/>
      <c r="T636" s="512"/>
      <c r="U636" s="512"/>
      <c r="V636" s="512"/>
      <c r="W636" s="512"/>
      <c r="X636" s="512"/>
      <c r="Y636" s="512"/>
      <c r="Z636" s="512"/>
      <c r="AA636" s="512"/>
      <c r="AB636" s="512"/>
      <c r="AC636" s="512"/>
      <c r="AD636" s="512"/>
      <c r="AE636" s="512"/>
      <c r="AF636" s="512"/>
      <c r="AG636" s="512"/>
      <c r="AH636" s="512"/>
      <c r="AI636" s="512"/>
      <c r="AJ636" s="512"/>
      <c r="AK636" s="512"/>
      <c r="AL636" s="512"/>
      <c r="AM636" s="512"/>
      <c r="AN636" s="512"/>
    </row>
    <row r="637" spans="1:40" ht="15.75" customHeight="1">
      <c r="A637" s="512"/>
      <c r="B637" s="582"/>
      <c r="C637" s="512"/>
      <c r="D637" s="512"/>
      <c r="E637" s="512"/>
      <c r="F637" s="512"/>
      <c r="G637" s="512"/>
      <c r="H637" s="512"/>
      <c r="I637" s="512"/>
      <c r="J637" s="512"/>
      <c r="K637" s="512"/>
      <c r="L637" s="512"/>
      <c r="M637" s="512"/>
      <c r="N637" s="512"/>
      <c r="O637" s="512"/>
      <c r="P637" s="512"/>
      <c r="Q637" s="512"/>
      <c r="R637" s="512"/>
      <c r="S637" s="512"/>
      <c r="T637" s="512"/>
      <c r="U637" s="512"/>
      <c r="V637" s="512"/>
      <c r="W637" s="512"/>
      <c r="X637" s="512"/>
      <c r="Y637" s="512"/>
      <c r="Z637" s="512"/>
      <c r="AA637" s="512"/>
      <c r="AB637" s="512"/>
      <c r="AC637" s="512"/>
      <c r="AD637" s="512"/>
      <c r="AE637" s="512"/>
      <c r="AF637" s="512"/>
      <c r="AG637" s="512"/>
      <c r="AH637" s="512"/>
      <c r="AI637" s="512"/>
      <c r="AJ637" s="512"/>
      <c r="AK637" s="512"/>
      <c r="AL637" s="512"/>
      <c r="AM637" s="512"/>
      <c r="AN637" s="512"/>
    </row>
    <row r="638" spans="1:40" ht="15.75" customHeight="1">
      <c r="A638" s="512"/>
      <c r="B638" s="582"/>
      <c r="C638" s="512"/>
      <c r="D638" s="512"/>
      <c r="E638" s="512"/>
      <c r="F638" s="512"/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/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</row>
    <row r="639" spans="1:40" ht="15.75" customHeight="1">
      <c r="A639" s="512"/>
      <c r="B639" s="582"/>
      <c r="C639" s="512"/>
      <c r="D639" s="512"/>
      <c r="E639" s="512"/>
      <c r="F639" s="512"/>
      <c r="G639" s="512"/>
      <c r="H639" s="512"/>
      <c r="I639" s="512"/>
      <c r="J639" s="512"/>
      <c r="K639" s="512"/>
      <c r="L639" s="512"/>
      <c r="M639" s="512"/>
      <c r="N639" s="512"/>
      <c r="O639" s="512"/>
      <c r="P639" s="512"/>
      <c r="Q639" s="512"/>
      <c r="R639" s="512"/>
      <c r="S639" s="512"/>
      <c r="T639" s="512"/>
      <c r="U639" s="512"/>
      <c r="V639" s="512"/>
      <c r="W639" s="512"/>
      <c r="X639" s="512"/>
      <c r="Y639" s="512"/>
      <c r="Z639" s="512"/>
      <c r="AA639" s="512"/>
      <c r="AB639" s="512"/>
      <c r="AC639" s="512"/>
      <c r="AD639" s="512"/>
      <c r="AE639" s="512"/>
      <c r="AF639" s="512"/>
      <c r="AG639" s="512"/>
      <c r="AH639" s="512"/>
      <c r="AI639" s="512"/>
      <c r="AJ639" s="512"/>
      <c r="AK639" s="512"/>
      <c r="AL639" s="512"/>
      <c r="AM639" s="512"/>
      <c r="AN639" s="512"/>
    </row>
    <row r="640" spans="1:40" ht="15.75" customHeight="1">
      <c r="A640" s="512"/>
      <c r="B640" s="582"/>
      <c r="C640" s="512"/>
      <c r="D640" s="512"/>
      <c r="E640" s="512"/>
      <c r="F640" s="512"/>
      <c r="G640" s="512"/>
      <c r="H640" s="512"/>
      <c r="I640" s="512"/>
      <c r="J640" s="512"/>
      <c r="K640" s="512"/>
      <c r="L640" s="512"/>
      <c r="M640" s="512"/>
      <c r="N640" s="512"/>
      <c r="O640" s="512"/>
      <c r="P640" s="512"/>
      <c r="Q640" s="512"/>
      <c r="R640" s="512"/>
      <c r="S640" s="512"/>
      <c r="T640" s="512"/>
      <c r="U640" s="512"/>
      <c r="V640" s="512"/>
      <c r="W640" s="512"/>
      <c r="X640" s="512"/>
      <c r="Y640" s="512"/>
      <c r="Z640" s="512"/>
      <c r="AA640" s="512"/>
      <c r="AB640" s="512"/>
      <c r="AC640" s="512"/>
      <c r="AD640" s="512"/>
      <c r="AE640" s="512"/>
      <c r="AF640" s="512"/>
      <c r="AG640" s="512"/>
      <c r="AH640" s="512"/>
      <c r="AI640" s="512"/>
      <c r="AJ640" s="512"/>
      <c r="AK640" s="512"/>
      <c r="AL640" s="512"/>
      <c r="AM640" s="512"/>
      <c r="AN640" s="512"/>
    </row>
    <row r="641" spans="1:40" ht="15.75" customHeight="1">
      <c r="A641" s="512"/>
      <c r="B641" s="582"/>
      <c r="C641" s="512"/>
      <c r="D641" s="512"/>
      <c r="E641" s="512"/>
      <c r="F641" s="512"/>
      <c r="G641" s="512"/>
      <c r="H641" s="512"/>
      <c r="I641" s="512"/>
      <c r="J641" s="512"/>
      <c r="K641" s="512"/>
      <c r="L641" s="512"/>
      <c r="M641" s="512"/>
      <c r="N641" s="512"/>
      <c r="O641" s="512"/>
      <c r="P641" s="512"/>
      <c r="Q641" s="512"/>
      <c r="R641" s="512"/>
      <c r="S641" s="512"/>
      <c r="T641" s="512"/>
      <c r="U641" s="512"/>
      <c r="V641" s="512"/>
      <c r="W641" s="512"/>
      <c r="X641" s="512"/>
      <c r="Y641" s="512"/>
      <c r="Z641" s="512"/>
      <c r="AA641" s="512"/>
      <c r="AB641" s="512"/>
      <c r="AC641" s="512"/>
      <c r="AD641" s="512"/>
      <c r="AE641" s="512"/>
      <c r="AF641" s="512"/>
      <c r="AG641" s="512"/>
      <c r="AH641" s="512"/>
      <c r="AI641" s="512"/>
      <c r="AJ641" s="512"/>
      <c r="AK641" s="512"/>
      <c r="AL641" s="512"/>
      <c r="AM641" s="512"/>
      <c r="AN641" s="512"/>
    </row>
    <row r="642" spans="1:40" ht="15.75" customHeight="1">
      <c r="A642" s="512"/>
      <c r="B642" s="582"/>
      <c r="C642" s="512"/>
      <c r="D642" s="512"/>
      <c r="E642" s="512"/>
      <c r="F642" s="512"/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/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</row>
    <row r="643" spans="1:40" ht="15.75" customHeight="1">
      <c r="A643" s="512"/>
      <c r="B643" s="582"/>
      <c r="C643" s="512"/>
      <c r="D643" s="512"/>
      <c r="E643" s="512"/>
      <c r="F643" s="512"/>
      <c r="G643" s="512"/>
      <c r="H643" s="512"/>
      <c r="I643" s="512"/>
      <c r="J643" s="512"/>
      <c r="K643" s="512"/>
      <c r="L643" s="512"/>
      <c r="M643" s="512"/>
      <c r="N643" s="512"/>
      <c r="O643" s="512"/>
      <c r="P643" s="512"/>
      <c r="Q643" s="512"/>
      <c r="R643" s="512"/>
      <c r="S643" s="512"/>
      <c r="T643" s="512"/>
      <c r="U643" s="512"/>
      <c r="V643" s="512"/>
      <c r="W643" s="512"/>
      <c r="X643" s="512"/>
      <c r="Y643" s="512"/>
      <c r="Z643" s="512"/>
      <c r="AA643" s="512"/>
      <c r="AB643" s="512"/>
      <c r="AC643" s="512"/>
      <c r="AD643" s="512"/>
      <c r="AE643" s="512"/>
      <c r="AF643" s="512"/>
      <c r="AG643" s="512"/>
      <c r="AH643" s="512"/>
      <c r="AI643" s="512"/>
      <c r="AJ643" s="512"/>
      <c r="AK643" s="512"/>
      <c r="AL643" s="512"/>
      <c r="AM643" s="512"/>
      <c r="AN643" s="512"/>
    </row>
    <row r="644" spans="1:40" ht="15.75" customHeight="1">
      <c r="A644" s="512"/>
      <c r="B644" s="582"/>
      <c r="C644" s="512"/>
      <c r="D644" s="512"/>
      <c r="E644" s="512"/>
      <c r="F644" s="512"/>
      <c r="G644" s="512"/>
      <c r="H644" s="512"/>
      <c r="I644" s="512"/>
      <c r="J644" s="512"/>
      <c r="K644" s="512"/>
      <c r="L644" s="512"/>
      <c r="M644" s="512"/>
      <c r="N644" s="512"/>
      <c r="O644" s="512"/>
      <c r="P644" s="512"/>
      <c r="Q644" s="512"/>
      <c r="R644" s="512"/>
      <c r="S644" s="512"/>
      <c r="T644" s="512"/>
      <c r="U644" s="512"/>
      <c r="V644" s="512"/>
      <c r="W644" s="512"/>
      <c r="X644" s="512"/>
      <c r="Y644" s="512"/>
      <c r="Z644" s="512"/>
      <c r="AA644" s="512"/>
      <c r="AB644" s="512"/>
      <c r="AC644" s="512"/>
      <c r="AD644" s="512"/>
      <c r="AE644" s="512"/>
      <c r="AF644" s="512"/>
      <c r="AG644" s="512"/>
      <c r="AH644" s="512"/>
      <c r="AI644" s="512"/>
      <c r="AJ644" s="512"/>
      <c r="AK644" s="512"/>
      <c r="AL644" s="512"/>
      <c r="AM644" s="512"/>
      <c r="AN644" s="512"/>
    </row>
    <row r="645" spans="1:40" ht="15.75" customHeight="1">
      <c r="A645" s="512"/>
      <c r="B645" s="582"/>
      <c r="C645" s="512"/>
      <c r="D645" s="512"/>
      <c r="E645" s="512"/>
      <c r="F645" s="512"/>
      <c r="G645" s="512"/>
      <c r="H645" s="512"/>
      <c r="I645" s="512"/>
      <c r="J645" s="512"/>
      <c r="K645" s="512"/>
      <c r="L645" s="512"/>
      <c r="M645" s="512"/>
      <c r="N645" s="512"/>
      <c r="O645" s="512"/>
      <c r="P645" s="512"/>
      <c r="Q645" s="512"/>
      <c r="R645" s="512"/>
      <c r="S645" s="512"/>
      <c r="T645" s="512"/>
      <c r="U645" s="512"/>
      <c r="V645" s="512"/>
      <c r="W645" s="512"/>
      <c r="X645" s="512"/>
      <c r="Y645" s="512"/>
      <c r="Z645" s="512"/>
      <c r="AA645" s="512"/>
      <c r="AB645" s="512"/>
      <c r="AC645" s="512"/>
      <c r="AD645" s="512"/>
      <c r="AE645" s="512"/>
      <c r="AF645" s="512"/>
      <c r="AG645" s="512"/>
      <c r="AH645" s="512"/>
      <c r="AI645" s="512"/>
      <c r="AJ645" s="512"/>
      <c r="AK645" s="512"/>
      <c r="AL645" s="512"/>
      <c r="AM645" s="512"/>
      <c r="AN645" s="512"/>
    </row>
    <row r="646" spans="1:40" ht="15.75" customHeight="1">
      <c r="A646" s="512"/>
      <c r="B646" s="582"/>
      <c r="C646" s="512"/>
      <c r="D646" s="512"/>
      <c r="E646" s="512"/>
      <c r="F646" s="512"/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/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</row>
    <row r="647" spans="1:40" ht="15.75" customHeight="1">
      <c r="A647" s="512"/>
      <c r="B647" s="582"/>
      <c r="C647" s="512"/>
      <c r="D647" s="512"/>
      <c r="E647" s="512"/>
      <c r="F647" s="512"/>
      <c r="G647" s="512"/>
      <c r="H647" s="512"/>
      <c r="I647" s="512"/>
      <c r="J647" s="512"/>
      <c r="K647" s="512"/>
      <c r="L647" s="512"/>
      <c r="M647" s="512"/>
      <c r="N647" s="512"/>
      <c r="O647" s="512"/>
      <c r="P647" s="512"/>
      <c r="Q647" s="512"/>
      <c r="R647" s="512"/>
      <c r="S647" s="512"/>
      <c r="T647" s="512"/>
      <c r="U647" s="512"/>
      <c r="V647" s="512"/>
      <c r="W647" s="512"/>
      <c r="X647" s="512"/>
      <c r="Y647" s="512"/>
      <c r="Z647" s="512"/>
      <c r="AA647" s="512"/>
      <c r="AB647" s="512"/>
      <c r="AC647" s="512"/>
      <c r="AD647" s="512"/>
      <c r="AE647" s="512"/>
      <c r="AF647" s="512"/>
      <c r="AG647" s="512"/>
      <c r="AH647" s="512"/>
      <c r="AI647" s="512"/>
      <c r="AJ647" s="512"/>
      <c r="AK647" s="512"/>
      <c r="AL647" s="512"/>
      <c r="AM647" s="512"/>
      <c r="AN647" s="512"/>
    </row>
    <row r="648" spans="1:40" ht="15.75" customHeight="1">
      <c r="A648" s="512"/>
      <c r="B648" s="582"/>
      <c r="C648" s="512"/>
      <c r="D648" s="512"/>
      <c r="E648" s="512"/>
      <c r="F648" s="512"/>
      <c r="G648" s="512"/>
      <c r="H648" s="512"/>
      <c r="I648" s="512"/>
      <c r="J648" s="512"/>
      <c r="K648" s="512"/>
      <c r="L648" s="512"/>
      <c r="M648" s="512"/>
      <c r="N648" s="512"/>
      <c r="O648" s="512"/>
      <c r="P648" s="512"/>
      <c r="Q648" s="512"/>
      <c r="R648" s="512"/>
      <c r="S648" s="512"/>
      <c r="T648" s="512"/>
      <c r="U648" s="512"/>
      <c r="V648" s="512"/>
      <c r="W648" s="512"/>
      <c r="X648" s="512"/>
      <c r="Y648" s="512"/>
      <c r="Z648" s="512"/>
      <c r="AA648" s="512"/>
      <c r="AB648" s="512"/>
      <c r="AC648" s="512"/>
      <c r="AD648" s="512"/>
      <c r="AE648" s="512"/>
      <c r="AF648" s="512"/>
      <c r="AG648" s="512"/>
      <c r="AH648" s="512"/>
      <c r="AI648" s="512"/>
      <c r="AJ648" s="512"/>
      <c r="AK648" s="512"/>
      <c r="AL648" s="512"/>
      <c r="AM648" s="512"/>
      <c r="AN648" s="512"/>
    </row>
    <row r="649" spans="1:40" ht="15.75" customHeight="1">
      <c r="A649" s="512"/>
      <c r="B649" s="582"/>
      <c r="C649" s="512"/>
      <c r="D649" s="512"/>
      <c r="E649" s="512"/>
      <c r="F649" s="512"/>
      <c r="G649" s="512"/>
      <c r="H649" s="512"/>
      <c r="I649" s="512"/>
      <c r="J649" s="512"/>
      <c r="K649" s="512"/>
      <c r="L649" s="512"/>
      <c r="M649" s="512"/>
      <c r="N649" s="512"/>
      <c r="O649" s="512"/>
      <c r="P649" s="512"/>
      <c r="Q649" s="512"/>
      <c r="R649" s="512"/>
      <c r="S649" s="512"/>
      <c r="T649" s="512"/>
      <c r="U649" s="512"/>
      <c r="V649" s="512"/>
      <c r="W649" s="512"/>
      <c r="X649" s="512"/>
      <c r="Y649" s="512"/>
      <c r="Z649" s="512"/>
      <c r="AA649" s="512"/>
      <c r="AB649" s="512"/>
      <c r="AC649" s="512"/>
      <c r="AD649" s="512"/>
      <c r="AE649" s="512"/>
      <c r="AF649" s="512"/>
      <c r="AG649" s="512"/>
      <c r="AH649" s="512"/>
      <c r="AI649" s="512"/>
      <c r="AJ649" s="512"/>
      <c r="AK649" s="512"/>
      <c r="AL649" s="512"/>
      <c r="AM649" s="512"/>
      <c r="AN649" s="512"/>
    </row>
    <row r="650" spans="1:40" ht="15.75" customHeight="1">
      <c r="A650" s="512"/>
      <c r="B650" s="58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/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</row>
    <row r="651" spans="1:40" ht="15.75" customHeight="1">
      <c r="A651" s="512"/>
      <c r="B651" s="582"/>
      <c r="C651" s="512"/>
      <c r="D651" s="512"/>
      <c r="E651" s="512"/>
      <c r="F651" s="512"/>
      <c r="G651" s="512"/>
      <c r="H651" s="512"/>
      <c r="I651" s="512"/>
      <c r="J651" s="512"/>
      <c r="K651" s="512"/>
      <c r="L651" s="512"/>
      <c r="M651" s="512"/>
      <c r="N651" s="512"/>
      <c r="O651" s="512"/>
      <c r="P651" s="512"/>
      <c r="Q651" s="512"/>
      <c r="R651" s="512"/>
      <c r="S651" s="512"/>
      <c r="T651" s="512"/>
      <c r="U651" s="512"/>
      <c r="V651" s="512"/>
      <c r="W651" s="512"/>
      <c r="X651" s="512"/>
      <c r="Y651" s="512"/>
      <c r="Z651" s="512"/>
      <c r="AA651" s="512"/>
      <c r="AB651" s="512"/>
      <c r="AC651" s="512"/>
      <c r="AD651" s="512"/>
      <c r="AE651" s="512"/>
      <c r="AF651" s="512"/>
      <c r="AG651" s="512"/>
      <c r="AH651" s="512"/>
      <c r="AI651" s="512"/>
      <c r="AJ651" s="512"/>
      <c r="AK651" s="512"/>
      <c r="AL651" s="512"/>
      <c r="AM651" s="512"/>
      <c r="AN651" s="512"/>
    </row>
    <row r="652" spans="1:40" ht="15.75" customHeight="1">
      <c r="A652" s="512"/>
      <c r="B652" s="582"/>
      <c r="C652" s="512"/>
      <c r="D652" s="512"/>
      <c r="E652" s="512"/>
      <c r="F652" s="512"/>
      <c r="G652" s="512"/>
      <c r="H652" s="512"/>
      <c r="I652" s="512"/>
      <c r="J652" s="512"/>
      <c r="K652" s="512"/>
      <c r="L652" s="512"/>
      <c r="M652" s="512"/>
      <c r="N652" s="512"/>
      <c r="O652" s="512"/>
      <c r="P652" s="512"/>
      <c r="Q652" s="512"/>
      <c r="R652" s="512"/>
      <c r="S652" s="512"/>
      <c r="T652" s="512"/>
      <c r="U652" s="512"/>
      <c r="V652" s="512"/>
      <c r="W652" s="512"/>
      <c r="X652" s="512"/>
      <c r="Y652" s="512"/>
      <c r="Z652" s="512"/>
      <c r="AA652" s="512"/>
      <c r="AB652" s="512"/>
      <c r="AC652" s="512"/>
      <c r="AD652" s="512"/>
      <c r="AE652" s="512"/>
      <c r="AF652" s="512"/>
      <c r="AG652" s="512"/>
      <c r="AH652" s="512"/>
      <c r="AI652" s="512"/>
      <c r="AJ652" s="512"/>
      <c r="AK652" s="512"/>
      <c r="AL652" s="512"/>
      <c r="AM652" s="512"/>
      <c r="AN652" s="512"/>
    </row>
    <row r="653" spans="1:40" ht="15.75" customHeight="1">
      <c r="A653" s="512"/>
      <c r="B653" s="582"/>
      <c r="C653" s="512"/>
      <c r="D653" s="512"/>
      <c r="E653" s="512"/>
      <c r="F653" s="512"/>
      <c r="G653" s="512"/>
      <c r="H653" s="512"/>
      <c r="I653" s="512"/>
      <c r="J653" s="512"/>
      <c r="K653" s="512"/>
      <c r="L653" s="512"/>
      <c r="M653" s="512"/>
      <c r="N653" s="512"/>
      <c r="O653" s="512"/>
      <c r="P653" s="512"/>
      <c r="Q653" s="512"/>
      <c r="R653" s="512"/>
      <c r="S653" s="512"/>
      <c r="T653" s="512"/>
      <c r="U653" s="512"/>
      <c r="V653" s="512"/>
      <c r="W653" s="512"/>
      <c r="X653" s="512"/>
      <c r="Y653" s="512"/>
      <c r="Z653" s="512"/>
      <c r="AA653" s="512"/>
      <c r="AB653" s="512"/>
      <c r="AC653" s="512"/>
      <c r="AD653" s="512"/>
      <c r="AE653" s="512"/>
      <c r="AF653" s="512"/>
      <c r="AG653" s="512"/>
      <c r="AH653" s="512"/>
      <c r="AI653" s="512"/>
      <c r="AJ653" s="512"/>
      <c r="AK653" s="512"/>
      <c r="AL653" s="512"/>
      <c r="AM653" s="512"/>
      <c r="AN653" s="512"/>
    </row>
    <row r="654" spans="1:40" ht="15.75" customHeight="1">
      <c r="A654" s="512"/>
      <c r="B654" s="582"/>
      <c r="C654" s="512"/>
      <c r="D654" s="512"/>
      <c r="E654" s="512"/>
      <c r="F654" s="512"/>
      <c r="G654" s="512"/>
      <c r="H654" s="512"/>
      <c r="I654" s="512"/>
      <c r="J654" s="512"/>
      <c r="K654" s="512"/>
      <c r="L654" s="512"/>
      <c r="M654" s="512"/>
      <c r="N654" s="512"/>
      <c r="O654" s="512"/>
      <c r="P654" s="512"/>
      <c r="Q654" s="512"/>
      <c r="R654" s="512"/>
      <c r="S654" s="512"/>
      <c r="T654" s="512"/>
      <c r="U654" s="512"/>
      <c r="V654" s="512"/>
      <c r="W654" s="512"/>
      <c r="X654" s="512"/>
      <c r="Y654" s="512"/>
      <c r="Z654" s="512"/>
      <c r="AA654" s="512"/>
      <c r="AB654" s="512"/>
      <c r="AC654" s="512"/>
      <c r="AD654" s="512"/>
      <c r="AE654" s="512"/>
      <c r="AF654" s="512"/>
      <c r="AG654" s="512"/>
      <c r="AH654" s="512"/>
      <c r="AI654" s="512"/>
      <c r="AJ654" s="512"/>
      <c r="AK654" s="512"/>
      <c r="AL654" s="512"/>
      <c r="AM654" s="512"/>
      <c r="AN654" s="512"/>
    </row>
    <row r="655" spans="1:40" ht="15.75" customHeight="1">
      <c r="A655" s="512"/>
      <c r="B655" s="582"/>
      <c r="C655" s="512"/>
      <c r="D655" s="512"/>
      <c r="E655" s="512"/>
      <c r="F655" s="512"/>
      <c r="G655" s="512"/>
      <c r="H655" s="512"/>
      <c r="I655" s="512"/>
      <c r="J655" s="512"/>
      <c r="K655" s="512"/>
      <c r="L655" s="512"/>
      <c r="M655" s="512"/>
      <c r="N655" s="512"/>
      <c r="O655" s="512"/>
      <c r="P655" s="512"/>
      <c r="Q655" s="512"/>
      <c r="R655" s="512"/>
      <c r="S655" s="512"/>
      <c r="T655" s="512"/>
      <c r="U655" s="512"/>
      <c r="V655" s="512"/>
      <c r="W655" s="512"/>
      <c r="X655" s="512"/>
      <c r="Y655" s="512"/>
      <c r="Z655" s="512"/>
      <c r="AA655" s="512"/>
      <c r="AB655" s="512"/>
      <c r="AC655" s="512"/>
      <c r="AD655" s="512"/>
      <c r="AE655" s="512"/>
      <c r="AF655" s="512"/>
      <c r="AG655" s="512"/>
      <c r="AH655" s="512"/>
      <c r="AI655" s="512"/>
      <c r="AJ655" s="512"/>
      <c r="AK655" s="512"/>
      <c r="AL655" s="512"/>
      <c r="AM655" s="512"/>
      <c r="AN655" s="512"/>
    </row>
    <row r="656" spans="1:40" ht="15.75" customHeight="1">
      <c r="A656" s="512"/>
      <c r="B656" s="582"/>
      <c r="C656" s="512"/>
      <c r="D656" s="512"/>
      <c r="E656" s="512"/>
      <c r="F656" s="512"/>
      <c r="G656" s="512"/>
      <c r="H656" s="512"/>
      <c r="I656" s="512"/>
      <c r="J656" s="512"/>
      <c r="K656" s="512"/>
      <c r="L656" s="512"/>
      <c r="M656" s="512"/>
      <c r="N656" s="512"/>
      <c r="O656" s="512"/>
      <c r="P656" s="512"/>
      <c r="Q656" s="512"/>
      <c r="R656" s="512"/>
      <c r="S656" s="512"/>
      <c r="T656" s="512"/>
      <c r="U656" s="512"/>
      <c r="V656" s="512"/>
      <c r="W656" s="512"/>
      <c r="X656" s="512"/>
      <c r="Y656" s="512"/>
      <c r="Z656" s="512"/>
      <c r="AA656" s="512"/>
      <c r="AB656" s="512"/>
      <c r="AC656" s="512"/>
      <c r="AD656" s="512"/>
      <c r="AE656" s="512"/>
      <c r="AF656" s="512"/>
      <c r="AG656" s="512"/>
      <c r="AH656" s="512"/>
      <c r="AI656" s="512"/>
      <c r="AJ656" s="512"/>
      <c r="AK656" s="512"/>
      <c r="AL656" s="512"/>
      <c r="AM656" s="512"/>
      <c r="AN656" s="512"/>
    </row>
    <row r="657" spans="1:40" ht="15.75" customHeight="1">
      <c r="A657" s="512"/>
      <c r="B657" s="582"/>
      <c r="C657" s="512"/>
      <c r="D657" s="512"/>
      <c r="E657" s="512"/>
      <c r="F657" s="512"/>
      <c r="G657" s="512"/>
      <c r="H657" s="512"/>
      <c r="I657" s="512"/>
      <c r="J657" s="512"/>
      <c r="K657" s="512"/>
      <c r="L657" s="512"/>
      <c r="M657" s="512"/>
      <c r="N657" s="512"/>
      <c r="O657" s="512"/>
      <c r="P657" s="512"/>
      <c r="Q657" s="512"/>
      <c r="R657" s="512"/>
      <c r="S657" s="512"/>
      <c r="T657" s="512"/>
      <c r="U657" s="512"/>
      <c r="V657" s="512"/>
      <c r="W657" s="512"/>
      <c r="X657" s="512"/>
      <c r="Y657" s="512"/>
      <c r="Z657" s="512"/>
      <c r="AA657" s="512"/>
      <c r="AB657" s="512"/>
      <c r="AC657" s="512"/>
      <c r="AD657" s="512"/>
      <c r="AE657" s="512"/>
      <c r="AF657" s="512"/>
      <c r="AG657" s="512"/>
      <c r="AH657" s="512"/>
      <c r="AI657" s="512"/>
      <c r="AJ657" s="512"/>
      <c r="AK657" s="512"/>
      <c r="AL657" s="512"/>
      <c r="AM657" s="512"/>
      <c r="AN657" s="512"/>
    </row>
    <row r="658" spans="1:40" ht="15.75" customHeight="1">
      <c r="A658" s="512"/>
      <c r="B658" s="582"/>
      <c r="C658" s="512"/>
      <c r="D658" s="512"/>
      <c r="E658" s="512"/>
      <c r="F658" s="512"/>
      <c r="G658" s="512"/>
      <c r="H658" s="512"/>
      <c r="I658" s="512"/>
      <c r="J658" s="512"/>
      <c r="K658" s="512"/>
      <c r="L658" s="512"/>
      <c r="M658" s="512"/>
      <c r="N658" s="512"/>
      <c r="O658" s="512"/>
      <c r="P658" s="512"/>
      <c r="Q658" s="512"/>
      <c r="R658" s="512"/>
      <c r="S658" s="512"/>
      <c r="T658" s="512"/>
      <c r="U658" s="512"/>
      <c r="V658" s="512"/>
      <c r="W658" s="512"/>
      <c r="X658" s="512"/>
      <c r="Y658" s="512"/>
      <c r="Z658" s="512"/>
      <c r="AA658" s="512"/>
      <c r="AB658" s="512"/>
      <c r="AC658" s="512"/>
      <c r="AD658" s="512"/>
      <c r="AE658" s="512"/>
      <c r="AF658" s="512"/>
      <c r="AG658" s="512"/>
      <c r="AH658" s="512"/>
      <c r="AI658" s="512"/>
      <c r="AJ658" s="512"/>
      <c r="AK658" s="512"/>
      <c r="AL658" s="512"/>
      <c r="AM658" s="512"/>
      <c r="AN658" s="512"/>
    </row>
    <row r="659" spans="1:40" ht="15.75" customHeight="1">
      <c r="A659" s="512"/>
      <c r="B659" s="582"/>
      <c r="C659" s="512"/>
      <c r="D659" s="512"/>
      <c r="E659" s="512"/>
      <c r="F659" s="512"/>
      <c r="G659" s="512"/>
      <c r="H659" s="512"/>
      <c r="I659" s="512"/>
      <c r="J659" s="512"/>
      <c r="K659" s="512"/>
      <c r="L659" s="512"/>
      <c r="M659" s="512"/>
      <c r="N659" s="512"/>
      <c r="O659" s="512"/>
      <c r="P659" s="512"/>
      <c r="Q659" s="512"/>
      <c r="R659" s="512"/>
      <c r="S659" s="512"/>
      <c r="T659" s="512"/>
      <c r="U659" s="512"/>
      <c r="V659" s="512"/>
      <c r="W659" s="512"/>
      <c r="X659" s="512"/>
      <c r="Y659" s="512"/>
      <c r="Z659" s="512"/>
      <c r="AA659" s="512"/>
      <c r="AB659" s="512"/>
      <c r="AC659" s="512"/>
      <c r="AD659" s="512"/>
      <c r="AE659" s="512"/>
      <c r="AF659" s="512"/>
      <c r="AG659" s="512"/>
      <c r="AH659" s="512"/>
      <c r="AI659" s="512"/>
      <c r="AJ659" s="512"/>
      <c r="AK659" s="512"/>
      <c r="AL659" s="512"/>
      <c r="AM659" s="512"/>
      <c r="AN659" s="512"/>
    </row>
    <row r="660" spans="1:40" ht="15.75" customHeight="1">
      <c r="A660" s="512"/>
      <c r="B660" s="582"/>
      <c r="C660" s="512"/>
      <c r="D660" s="512"/>
      <c r="E660" s="512"/>
      <c r="F660" s="512"/>
      <c r="G660" s="512"/>
      <c r="H660" s="512"/>
      <c r="I660" s="512"/>
      <c r="J660" s="512"/>
      <c r="K660" s="512"/>
      <c r="L660" s="512"/>
      <c r="M660" s="512"/>
      <c r="N660" s="512"/>
      <c r="O660" s="512"/>
      <c r="P660" s="512"/>
      <c r="Q660" s="512"/>
      <c r="R660" s="512"/>
      <c r="S660" s="512"/>
      <c r="T660" s="512"/>
      <c r="U660" s="512"/>
      <c r="V660" s="512"/>
      <c r="W660" s="512"/>
      <c r="X660" s="512"/>
      <c r="Y660" s="512"/>
      <c r="Z660" s="512"/>
      <c r="AA660" s="512"/>
      <c r="AB660" s="512"/>
      <c r="AC660" s="512"/>
      <c r="AD660" s="512"/>
      <c r="AE660" s="512"/>
      <c r="AF660" s="512"/>
      <c r="AG660" s="512"/>
      <c r="AH660" s="512"/>
      <c r="AI660" s="512"/>
      <c r="AJ660" s="512"/>
      <c r="AK660" s="512"/>
      <c r="AL660" s="512"/>
      <c r="AM660" s="512"/>
      <c r="AN660" s="512"/>
    </row>
    <row r="661" spans="1:40" ht="15.75" customHeight="1">
      <c r="A661" s="512"/>
      <c r="B661" s="582"/>
      <c r="C661" s="512"/>
      <c r="D661" s="512"/>
      <c r="E661" s="512"/>
      <c r="F661" s="512"/>
      <c r="G661" s="512"/>
      <c r="H661" s="512"/>
      <c r="I661" s="512"/>
      <c r="J661" s="512"/>
      <c r="K661" s="512"/>
      <c r="L661" s="512"/>
      <c r="M661" s="512"/>
      <c r="N661" s="512"/>
      <c r="O661" s="512"/>
      <c r="P661" s="512"/>
      <c r="Q661" s="512"/>
      <c r="R661" s="512"/>
      <c r="S661" s="512"/>
      <c r="T661" s="512"/>
      <c r="U661" s="512"/>
      <c r="V661" s="512"/>
      <c r="W661" s="512"/>
      <c r="X661" s="512"/>
      <c r="Y661" s="512"/>
      <c r="Z661" s="512"/>
      <c r="AA661" s="512"/>
      <c r="AB661" s="512"/>
      <c r="AC661" s="512"/>
      <c r="AD661" s="512"/>
      <c r="AE661" s="512"/>
      <c r="AF661" s="512"/>
      <c r="AG661" s="512"/>
      <c r="AH661" s="512"/>
      <c r="AI661" s="512"/>
      <c r="AJ661" s="512"/>
      <c r="AK661" s="512"/>
      <c r="AL661" s="512"/>
      <c r="AM661" s="512"/>
      <c r="AN661" s="512"/>
    </row>
    <row r="662" spans="1:40" ht="15.75" customHeight="1">
      <c r="A662" s="512"/>
      <c r="B662" s="582"/>
      <c r="C662" s="512"/>
      <c r="D662" s="512"/>
      <c r="E662" s="512"/>
      <c r="F662" s="512"/>
      <c r="G662" s="512"/>
      <c r="H662" s="512"/>
      <c r="I662" s="512"/>
      <c r="J662" s="512"/>
      <c r="K662" s="512"/>
      <c r="L662" s="512"/>
      <c r="M662" s="512"/>
      <c r="N662" s="512"/>
      <c r="O662" s="512"/>
      <c r="P662" s="512"/>
      <c r="Q662" s="512"/>
      <c r="R662" s="512"/>
      <c r="S662" s="512"/>
      <c r="T662" s="512"/>
      <c r="U662" s="512"/>
      <c r="V662" s="512"/>
      <c r="W662" s="512"/>
      <c r="X662" s="512"/>
      <c r="Y662" s="512"/>
      <c r="Z662" s="512"/>
      <c r="AA662" s="512"/>
      <c r="AB662" s="512"/>
      <c r="AC662" s="512"/>
      <c r="AD662" s="512"/>
      <c r="AE662" s="512"/>
      <c r="AF662" s="512"/>
      <c r="AG662" s="512"/>
      <c r="AH662" s="512"/>
      <c r="AI662" s="512"/>
      <c r="AJ662" s="512"/>
      <c r="AK662" s="512"/>
      <c r="AL662" s="512"/>
      <c r="AM662" s="512"/>
      <c r="AN662" s="512"/>
    </row>
    <row r="663" spans="1:40" ht="15.75" customHeight="1">
      <c r="A663" s="512"/>
      <c r="B663" s="582"/>
      <c r="C663" s="512"/>
      <c r="D663" s="512"/>
      <c r="E663" s="512"/>
      <c r="F663" s="512"/>
      <c r="G663" s="512"/>
      <c r="H663" s="512"/>
      <c r="I663" s="512"/>
      <c r="J663" s="512"/>
      <c r="K663" s="512"/>
      <c r="L663" s="512"/>
      <c r="M663" s="512"/>
      <c r="N663" s="512"/>
      <c r="O663" s="512"/>
      <c r="P663" s="512"/>
      <c r="Q663" s="512"/>
      <c r="R663" s="512"/>
      <c r="S663" s="512"/>
      <c r="T663" s="512"/>
      <c r="U663" s="512"/>
      <c r="V663" s="512"/>
      <c r="W663" s="512"/>
      <c r="X663" s="512"/>
      <c r="Y663" s="512"/>
      <c r="Z663" s="512"/>
      <c r="AA663" s="512"/>
      <c r="AB663" s="512"/>
      <c r="AC663" s="512"/>
      <c r="AD663" s="512"/>
      <c r="AE663" s="512"/>
      <c r="AF663" s="512"/>
      <c r="AG663" s="512"/>
      <c r="AH663" s="512"/>
      <c r="AI663" s="512"/>
      <c r="AJ663" s="512"/>
      <c r="AK663" s="512"/>
      <c r="AL663" s="512"/>
      <c r="AM663" s="512"/>
      <c r="AN663" s="512"/>
    </row>
    <row r="664" spans="1:40" ht="15.75" customHeight="1">
      <c r="A664" s="512"/>
      <c r="B664" s="582"/>
      <c r="C664" s="512"/>
      <c r="D664" s="512"/>
      <c r="E664" s="512"/>
      <c r="F664" s="512"/>
      <c r="G664" s="512"/>
      <c r="H664" s="512"/>
      <c r="I664" s="512"/>
      <c r="J664" s="512"/>
      <c r="K664" s="512"/>
      <c r="L664" s="512"/>
      <c r="M664" s="512"/>
      <c r="N664" s="512"/>
      <c r="O664" s="512"/>
      <c r="P664" s="512"/>
      <c r="Q664" s="512"/>
      <c r="R664" s="512"/>
      <c r="S664" s="512"/>
      <c r="T664" s="512"/>
      <c r="U664" s="512"/>
      <c r="V664" s="512"/>
      <c r="W664" s="512"/>
      <c r="X664" s="512"/>
      <c r="Y664" s="512"/>
      <c r="Z664" s="512"/>
      <c r="AA664" s="512"/>
      <c r="AB664" s="512"/>
      <c r="AC664" s="512"/>
      <c r="AD664" s="512"/>
      <c r="AE664" s="512"/>
      <c r="AF664" s="512"/>
      <c r="AG664" s="512"/>
      <c r="AH664" s="512"/>
      <c r="AI664" s="512"/>
      <c r="AJ664" s="512"/>
      <c r="AK664" s="512"/>
      <c r="AL664" s="512"/>
      <c r="AM664" s="512"/>
      <c r="AN664" s="512"/>
    </row>
    <row r="665" spans="1:40" ht="15.75" customHeight="1">
      <c r="A665" s="512"/>
      <c r="B665" s="582"/>
      <c r="C665" s="512"/>
      <c r="D665" s="512"/>
      <c r="E665" s="512"/>
      <c r="F665" s="512"/>
      <c r="G665" s="512"/>
      <c r="H665" s="512"/>
      <c r="I665" s="512"/>
      <c r="J665" s="512"/>
      <c r="K665" s="512"/>
      <c r="L665" s="512"/>
      <c r="M665" s="512"/>
      <c r="N665" s="512"/>
      <c r="O665" s="512"/>
      <c r="P665" s="512"/>
      <c r="Q665" s="512"/>
      <c r="R665" s="512"/>
      <c r="S665" s="512"/>
      <c r="T665" s="512"/>
      <c r="U665" s="512"/>
      <c r="V665" s="512"/>
      <c r="W665" s="512"/>
      <c r="X665" s="512"/>
      <c r="Y665" s="512"/>
      <c r="Z665" s="512"/>
      <c r="AA665" s="512"/>
      <c r="AB665" s="512"/>
      <c r="AC665" s="512"/>
      <c r="AD665" s="512"/>
      <c r="AE665" s="512"/>
      <c r="AF665" s="512"/>
      <c r="AG665" s="512"/>
      <c r="AH665" s="512"/>
      <c r="AI665" s="512"/>
      <c r="AJ665" s="512"/>
      <c r="AK665" s="512"/>
      <c r="AL665" s="512"/>
      <c r="AM665" s="512"/>
      <c r="AN665" s="512"/>
    </row>
    <row r="666" spans="1:40" ht="15.75" customHeight="1">
      <c r="A666" s="512"/>
      <c r="B666" s="582"/>
      <c r="C666" s="512"/>
      <c r="D666" s="512"/>
      <c r="E666" s="512"/>
      <c r="F666" s="512"/>
      <c r="G666" s="512"/>
      <c r="H666" s="512"/>
      <c r="I666" s="512"/>
      <c r="J666" s="512"/>
      <c r="K666" s="512"/>
      <c r="L666" s="512"/>
      <c r="M666" s="512"/>
      <c r="N666" s="512"/>
      <c r="O666" s="512"/>
      <c r="P666" s="512"/>
      <c r="Q666" s="512"/>
      <c r="R666" s="512"/>
      <c r="S666" s="512"/>
      <c r="T666" s="512"/>
      <c r="U666" s="512"/>
      <c r="V666" s="512"/>
      <c r="W666" s="512"/>
      <c r="X666" s="512"/>
      <c r="Y666" s="512"/>
      <c r="Z666" s="512"/>
      <c r="AA666" s="512"/>
      <c r="AB666" s="512"/>
      <c r="AC666" s="512"/>
      <c r="AD666" s="512"/>
      <c r="AE666" s="512"/>
      <c r="AF666" s="512"/>
      <c r="AG666" s="512"/>
      <c r="AH666" s="512"/>
      <c r="AI666" s="512"/>
      <c r="AJ666" s="512"/>
      <c r="AK666" s="512"/>
      <c r="AL666" s="512"/>
      <c r="AM666" s="512"/>
      <c r="AN666" s="512"/>
    </row>
    <row r="667" spans="1:40" ht="15.75" customHeight="1">
      <c r="A667" s="512"/>
      <c r="B667" s="582"/>
      <c r="C667" s="512"/>
      <c r="D667" s="512"/>
      <c r="E667" s="512"/>
      <c r="F667" s="512"/>
      <c r="G667" s="512"/>
      <c r="H667" s="512"/>
      <c r="I667" s="512"/>
      <c r="J667" s="512"/>
      <c r="K667" s="512"/>
      <c r="L667" s="512"/>
      <c r="M667" s="512"/>
      <c r="N667" s="512"/>
      <c r="O667" s="512"/>
      <c r="P667" s="512"/>
      <c r="Q667" s="512"/>
      <c r="R667" s="512"/>
      <c r="S667" s="512"/>
      <c r="T667" s="512"/>
      <c r="U667" s="512"/>
      <c r="V667" s="512"/>
      <c r="W667" s="512"/>
      <c r="X667" s="512"/>
      <c r="Y667" s="512"/>
      <c r="Z667" s="512"/>
      <c r="AA667" s="512"/>
      <c r="AB667" s="512"/>
      <c r="AC667" s="512"/>
      <c r="AD667" s="512"/>
      <c r="AE667" s="512"/>
      <c r="AF667" s="512"/>
      <c r="AG667" s="512"/>
      <c r="AH667" s="512"/>
      <c r="AI667" s="512"/>
      <c r="AJ667" s="512"/>
      <c r="AK667" s="512"/>
      <c r="AL667" s="512"/>
      <c r="AM667" s="512"/>
      <c r="AN667" s="512"/>
    </row>
    <row r="668" spans="1:40" ht="15.75" customHeight="1">
      <c r="A668" s="512"/>
      <c r="B668" s="582"/>
      <c r="C668" s="512"/>
      <c r="D668" s="512"/>
      <c r="E668" s="512"/>
      <c r="F668" s="512"/>
      <c r="G668" s="512"/>
      <c r="H668" s="512"/>
      <c r="I668" s="512"/>
      <c r="J668" s="512"/>
      <c r="K668" s="512"/>
      <c r="L668" s="512"/>
      <c r="M668" s="512"/>
      <c r="N668" s="512"/>
      <c r="O668" s="512"/>
      <c r="P668" s="512"/>
      <c r="Q668" s="512"/>
      <c r="R668" s="512"/>
      <c r="S668" s="512"/>
      <c r="T668" s="512"/>
      <c r="U668" s="512"/>
      <c r="V668" s="512"/>
      <c r="W668" s="512"/>
      <c r="X668" s="512"/>
      <c r="Y668" s="512"/>
      <c r="Z668" s="512"/>
      <c r="AA668" s="512"/>
      <c r="AB668" s="512"/>
      <c r="AC668" s="512"/>
      <c r="AD668" s="512"/>
      <c r="AE668" s="512"/>
      <c r="AF668" s="512"/>
      <c r="AG668" s="512"/>
      <c r="AH668" s="512"/>
      <c r="AI668" s="512"/>
      <c r="AJ668" s="512"/>
      <c r="AK668" s="512"/>
      <c r="AL668" s="512"/>
      <c r="AM668" s="512"/>
      <c r="AN668" s="512"/>
    </row>
    <row r="669" spans="1:40" ht="15.75" customHeight="1">
      <c r="A669" s="512"/>
      <c r="B669" s="582"/>
      <c r="C669" s="512"/>
      <c r="D669" s="512"/>
      <c r="E669" s="512"/>
      <c r="F669" s="512"/>
      <c r="G669" s="512"/>
      <c r="H669" s="512"/>
      <c r="I669" s="512"/>
      <c r="J669" s="512"/>
      <c r="K669" s="512"/>
      <c r="L669" s="512"/>
      <c r="M669" s="512"/>
      <c r="N669" s="512"/>
      <c r="O669" s="512"/>
      <c r="P669" s="512"/>
      <c r="Q669" s="512"/>
      <c r="R669" s="512"/>
      <c r="S669" s="512"/>
      <c r="T669" s="512"/>
      <c r="U669" s="512"/>
      <c r="V669" s="512"/>
      <c r="W669" s="512"/>
      <c r="X669" s="512"/>
      <c r="Y669" s="512"/>
      <c r="Z669" s="512"/>
      <c r="AA669" s="512"/>
      <c r="AB669" s="512"/>
      <c r="AC669" s="512"/>
      <c r="AD669" s="512"/>
      <c r="AE669" s="512"/>
      <c r="AF669" s="512"/>
      <c r="AG669" s="512"/>
      <c r="AH669" s="512"/>
      <c r="AI669" s="512"/>
      <c r="AJ669" s="512"/>
      <c r="AK669" s="512"/>
      <c r="AL669" s="512"/>
      <c r="AM669" s="512"/>
      <c r="AN669" s="512"/>
    </row>
    <row r="670" spans="1:40" ht="15.75" customHeight="1">
      <c r="A670" s="512"/>
      <c r="B670" s="582"/>
      <c r="C670" s="512"/>
      <c r="D670" s="512"/>
      <c r="E670" s="512"/>
      <c r="F670" s="512"/>
      <c r="G670" s="512"/>
      <c r="H670" s="512"/>
      <c r="I670" s="512"/>
      <c r="J670" s="512"/>
      <c r="K670" s="512"/>
      <c r="L670" s="512"/>
      <c r="M670" s="512"/>
      <c r="N670" s="512"/>
      <c r="O670" s="512"/>
      <c r="P670" s="512"/>
      <c r="Q670" s="512"/>
      <c r="R670" s="512"/>
      <c r="S670" s="512"/>
      <c r="T670" s="512"/>
      <c r="U670" s="512"/>
      <c r="V670" s="512"/>
      <c r="W670" s="512"/>
      <c r="X670" s="512"/>
      <c r="Y670" s="512"/>
      <c r="Z670" s="512"/>
      <c r="AA670" s="512"/>
      <c r="AB670" s="512"/>
      <c r="AC670" s="512"/>
      <c r="AD670" s="512"/>
      <c r="AE670" s="512"/>
      <c r="AF670" s="512"/>
      <c r="AG670" s="512"/>
      <c r="AH670" s="512"/>
      <c r="AI670" s="512"/>
      <c r="AJ670" s="512"/>
      <c r="AK670" s="512"/>
      <c r="AL670" s="512"/>
      <c r="AM670" s="512"/>
      <c r="AN670" s="512"/>
    </row>
    <row r="671" spans="1:40" ht="15.75" customHeight="1">
      <c r="A671" s="512"/>
      <c r="B671" s="582"/>
      <c r="C671" s="512"/>
      <c r="D671" s="512"/>
      <c r="E671" s="512"/>
      <c r="F671" s="512"/>
      <c r="G671" s="512"/>
      <c r="H671" s="512"/>
      <c r="I671" s="512"/>
      <c r="J671" s="512"/>
      <c r="K671" s="512"/>
      <c r="L671" s="512"/>
      <c r="M671" s="512"/>
      <c r="N671" s="512"/>
      <c r="O671" s="512"/>
      <c r="P671" s="512"/>
      <c r="Q671" s="512"/>
      <c r="R671" s="512"/>
      <c r="S671" s="512"/>
      <c r="T671" s="512"/>
      <c r="U671" s="512"/>
      <c r="V671" s="512"/>
      <c r="W671" s="512"/>
      <c r="X671" s="512"/>
      <c r="Y671" s="512"/>
      <c r="Z671" s="512"/>
      <c r="AA671" s="512"/>
      <c r="AB671" s="512"/>
      <c r="AC671" s="512"/>
      <c r="AD671" s="512"/>
      <c r="AE671" s="512"/>
      <c r="AF671" s="512"/>
      <c r="AG671" s="512"/>
      <c r="AH671" s="512"/>
      <c r="AI671" s="512"/>
      <c r="AJ671" s="512"/>
      <c r="AK671" s="512"/>
      <c r="AL671" s="512"/>
      <c r="AM671" s="512"/>
      <c r="AN671" s="512"/>
    </row>
    <row r="672" spans="1:40" ht="15.75" customHeight="1">
      <c r="A672" s="512"/>
      <c r="B672" s="582"/>
      <c r="C672" s="512"/>
      <c r="D672" s="512"/>
      <c r="E672" s="512"/>
      <c r="F672" s="512"/>
      <c r="G672" s="512"/>
      <c r="H672" s="512"/>
      <c r="I672" s="512"/>
      <c r="J672" s="512"/>
      <c r="K672" s="512"/>
      <c r="L672" s="512"/>
      <c r="M672" s="512"/>
      <c r="N672" s="512"/>
      <c r="O672" s="512"/>
      <c r="P672" s="512"/>
      <c r="Q672" s="512"/>
      <c r="R672" s="512"/>
      <c r="S672" s="512"/>
      <c r="T672" s="512"/>
      <c r="U672" s="512"/>
      <c r="V672" s="512"/>
      <c r="W672" s="512"/>
      <c r="X672" s="512"/>
      <c r="Y672" s="512"/>
      <c r="Z672" s="512"/>
      <c r="AA672" s="512"/>
      <c r="AB672" s="512"/>
      <c r="AC672" s="512"/>
      <c r="AD672" s="512"/>
      <c r="AE672" s="512"/>
      <c r="AF672" s="512"/>
      <c r="AG672" s="512"/>
      <c r="AH672" s="512"/>
      <c r="AI672" s="512"/>
      <c r="AJ672" s="512"/>
      <c r="AK672" s="512"/>
      <c r="AL672" s="512"/>
      <c r="AM672" s="512"/>
      <c r="AN672" s="512"/>
    </row>
    <row r="673" spans="1:40" ht="15.75" customHeight="1">
      <c r="A673" s="512"/>
      <c r="B673" s="582"/>
      <c r="C673" s="512"/>
      <c r="D673" s="512"/>
      <c r="E673" s="512"/>
      <c r="F673" s="512"/>
      <c r="G673" s="512"/>
      <c r="H673" s="512"/>
      <c r="I673" s="512"/>
      <c r="J673" s="512"/>
      <c r="K673" s="512"/>
      <c r="L673" s="512"/>
      <c r="M673" s="512"/>
      <c r="N673" s="512"/>
      <c r="O673" s="512"/>
      <c r="P673" s="512"/>
      <c r="Q673" s="512"/>
      <c r="R673" s="512"/>
      <c r="S673" s="512"/>
      <c r="T673" s="512"/>
      <c r="U673" s="512"/>
      <c r="V673" s="512"/>
      <c r="W673" s="512"/>
      <c r="X673" s="512"/>
      <c r="Y673" s="512"/>
      <c r="Z673" s="512"/>
      <c r="AA673" s="512"/>
      <c r="AB673" s="512"/>
      <c r="AC673" s="512"/>
      <c r="AD673" s="512"/>
      <c r="AE673" s="512"/>
      <c r="AF673" s="512"/>
      <c r="AG673" s="512"/>
      <c r="AH673" s="512"/>
      <c r="AI673" s="512"/>
      <c r="AJ673" s="512"/>
      <c r="AK673" s="512"/>
      <c r="AL673" s="512"/>
      <c r="AM673" s="512"/>
      <c r="AN673" s="512"/>
    </row>
    <row r="674" spans="1:40" ht="15.75" customHeight="1">
      <c r="A674" s="512"/>
      <c r="B674" s="582"/>
      <c r="C674" s="512"/>
      <c r="D674" s="512"/>
      <c r="E674" s="512"/>
      <c r="F674" s="512"/>
      <c r="G674" s="512"/>
      <c r="H674" s="512"/>
      <c r="I674" s="512"/>
      <c r="J674" s="512"/>
      <c r="K674" s="512"/>
      <c r="L674" s="512"/>
      <c r="M674" s="512"/>
      <c r="N674" s="512"/>
      <c r="O674" s="512"/>
      <c r="P674" s="512"/>
      <c r="Q674" s="512"/>
      <c r="R674" s="512"/>
      <c r="S674" s="512"/>
      <c r="T674" s="512"/>
      <c r="U674" s="512"/>
      <c r="V674" s="512"/>
      <c r="W674" s="512"/>
      <c r="X674" s="512"/>
      <c r="Y674" s="512"/>
      <c r="Z674" s="512"/>
      <c r="AA674" s="512"/>
      <c r="AB674" s="512"/>
      <c r="AC674" s="512"/>
      <c r="AD674" s="512"/>
      <c r="AE674" s="512"/>
      <c r="AF674" s="512"/>
      <c r="AG674" s="512"/>
      <c r="AH674" s="512"/>
      <c r="AI674" s="512"/>
      <c r="AJ674" s="512"/>
      <c r="AK674" s="512"/>
      <c r="AL674" s="512"/>
      <c r="AM674" s="512"/>
      <c r="AN674" s="512"/>
    </row>
    <row r="675" spans="1:40" ht="15.75" customHeight="1">
      <c r="A675" s="512"/>
      <c r="B675" s="582"/>
      <c r="C675" s="512"/>
      <c r="D675" s="512"/>
      <c r="E675" s="512"/>
      <c r="F675" s="512"/>
      <c r="G675" s="512"/>
      <c r="H675" s="512"/>
      <c r="I675" s="512"/>
      <c r="J675" s="512"/>
      <c r="K675" s="512"/>
      <c r="L675" s="512"/>
      <c r="M675" s="512"/>
      <c r="N675" s="512"/>
      <c r="O675" s="512"/>
      <c r="P675" s="512"/>
      <c r="Q675" s="512"/>
      <c r="R675" s="512"/>
      <c r="S675" s="512"/>
      <c r="T675" s="512"/>
      <c r="U675" s="512"/>
      <c r="V675" s="512"/>
      <c r="W675" s="512"/>
      <c r="X675" s="512"/>
      <c r="Y675" s="512"/>
      <c r="Z675" s="512"/>
      <c r="AA675" s="512"/>
      <c r="AB675" s="512"/>
      <c r="AC675" s="512"/>
      <c r="AD675" s="512"/>
      <c r="AE675" s="512"/>
      <c r="AF675" s="512"/>
      <c r="AG675" s="512"/>
      <c r="AH675" s="512"/>
      <c r="AI675" s="512"/>
      <c r="AJ675" s="512"/>
      <c r="AK675" s="512"/>
      <c r="AL675" s="512"/>
      <c r="AM675" s="512"/>
      <c r="AN675" s="512"/>
    </row>
    <row r="676" spans="1:40" ht="15.75" customHeight="1">
      <c r="A676" s="512"/>
      <c r="B676" s="582"/>
      <c r="C676" s="512"/>
      <c r="D676" s="512"/>
      <c r="E676" s="512"/>
      <c r="F676" s="512"/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/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</row>
    <row r="677" spans="1:40" ht="15.75" customHeight="1">
      <c r="A677" s="512"/>
      <c r="B677" s="582"/>
      <c r="C677" s="512"/>
      <c r="D677" s="512"/>
      <c r="E677" s="512"/>
      <c r="F677" s="512"/>
      <c r="G677" s="512"/>
      <c r="H677" s="512"/>
      <c r="I677" s="512"/>
      <c r="J677" s="512"/>
      <c r="K677" s="512"/>
      <c r="L677" s="512"/>
      <c r="M677" s="512"/>
      <c r="N677" s="512"/>
      <c r="O677" s="512"/>
      <c r="P677" s="512"/>
      <c r="Q677" s="512"/>
      <c r="R677" s="512"/>
      <c r="S677" s="512"/>
      <c r="T677" s="512"/>
      <c r="U677" s="512"/>
      <c r="V677" s="512"/>
      <c r="W677" s="512"/>
      <c r="X677" s="512"/>
      <c r="Y677" s="512"/>
      <c r="Z677" s="512"/>
      <c r="AA677" s="512"/>
      <c r="AB677" s="512"/>
      <c r="AC677" s="512"/>
      <c r="AD677" s="512"/>
      <c r="AE677" s="512"/>
      <c r="AF677" s="512"/>
      <c r="AG677" s="512"/>
      <c r="AH677" s="512"/>
      <c r="AI677" s="512"/>
      <c r="AJ677" s="512"/>
      <c r="AK677" s="512"/>
      <c r="AL677" s="512"/>
      <c r="AM677" s="512"/>
      <c r="AN677" s="512"/>
    </row>
    <row r="678" spans="1:40" ht="15.75" customHeight="1">
      <c r="A678" s="512"/>
      <c r="B678" s="582"/>
      <c r="C678" s="512"/>
      <c r="D678" s="512"/>
      <c r="E678" s="512"/>
      <c r="F678" s="512"/>
      <c r="G678" s="512"/>
      <c r="H678" s="512"/>
      <c r="I678" s="512"/>
      <c r="J678" s="512"/>
      <c r="K678" s="512"/>
      <c r="L678" s="512"/>
      <c r="M678" s="512"/>
      <c r="N678" s="512"/>
      <c r="O678" s="512"/>
      <c r="P678" s="512"/>
      <c r="Q678" s="512"/>
      <c r="R678" s="512"/>
      <c r="S678" s="512"/>
      <c r="T678" s="512"/>
      <c r="U678" s="512"/>
      <c r="V678" s="512"/>
      <c r="W678" s="512"/>
      <c r="X678" s="512"/>
      <c r="Y678" s="512"/>
      <c r="Z678" s="512"/>
      <c r="AA678" s="512"/>
      <c r="AB678" s="512"/>
      <c r="AC678" s="512"/>
      <c r="AD678" s="512"/>
      <c r="AE678" s="512"/>
      <c r="AF678" s="512"/>
      <c r="AG678" s="512"/>
      <c r="AH678" s="512"/>
      <c r="AI678" s="512"/>
      <c r="AJ678" s="512"/>
      <c r="AK678" s="512"/>
      <c r="AL678" s="512"/>
      <c r="AM678" s="512"/>
      <c r="AN678" s="512"/>
    </row>
    <row r="679" spans="1:40" ht="15.75" customHeight="1">
      <c r="A679" s="512"/>
      <c r="B679" s="582"/>
      <c r="C679" s="512"/>
      <c r="D679" s="512"/>
      <c r="E679" s="512"/>
      <c r="F679" s="512"/>
      <c r="G679" s="512"/>
      <c r="H679" s="512"/>
      <c r="I679" s="512"/>
      <c r="J679" s="512"/>
      <c r="K679" s="512"/>
      <c r="L679" s="512"/>
      <c r="M679" s="512"/>
      <c r="N679" s="512"/>
      <c r="O679" s="512"/>
      <c r="P679" s="512"/>
      <c r="Q679" s="512"/>
      <c r="R679" s="512"/>
      <c r="S679" s="512"/>
      <c r="T679" s="512"/>
      <c r="U679" s="512"/>
      <c r="V679" s="512"/>
      <c r="W679" s="512"/>
      <c r="X679" s="512"/>
      <c r="Y679" s="512"/>
      <c r="Z679" s="512"/>
      <c r="AA679" s="512"/>
      <c r="AB679" s="512"/>
      <c r="AC679" s="512"/>
      <c r="AD679" s="512"/>
      <c r="AE679" s="512"/>
      <c r="AF679" s="512"/>
      <c r="AG679" s="512"/>
      <c r="AH679" s="512"/>
      <c r="AI679" s="512"/>
      <c r="AJ679" s="512"/>
      <c r="AK679" s="512"/>
      <c r="AL679" s="512"/>
      <c r="AM679" s="512"/>
      <c r="AN679" s="512"/>
    </row>
    <row r="680" spans="1:40" ht="15.75" customHeight="1">
      <c r="A680" s="512"/>
      <c r="B680" s="582"/>
      <c r="C680" s="512"/>
      <c r="D680" s="512"/>
      <c r="E680" s="512"/>
      <c r="F680" s="512"/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/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</row>
    <row r="681" spans="1:40" ht="15.75" customHeight="1">
      <c r="A681" s="512"/>
      <c r="B681" s="582"/>
      <c r="C681" s="512"/>
      <c r="D681" s="512"/>
      <c r="E681" s="512"/>
      <c r="F681" s="512"/>
      <c r="G681" s="512"/>
      <c r="H681" s="512"/>
      <c r="I681" s="512"/>
      <c r="J681" s="512"/>
      <c r="K681" s="512"/>
      <c r="L681" s="512"/>
      <c r="M681" s="512"/>
      <c r="N681" s="512"/>
      <c r="O681" s="512"/>
      <c r="P681" s="512"/>
      <c r="Q681" s="512"/>
      <c r="R681" s="512"/>
      <c r="S681" s="512"/>
      <c r="T681" s="512"/>
      <c r="U681" s="512"/>
      <c r="V681" s="512"/>
      <c r="W681" s="512"/>
      <c r="X681" s="512"/>
      <c r="Y681" s="512"/>
      <c r="Z681" s="512"/>
      <c r="AA681" s="512"/>
      <c r="AB681" s="512"/>
      <c r="AC681" s="512"/>
      <c r="AD681" s="512"/>
      <c r="AE681" s="512"/>
      <c r="AF681" s="512"/>
      <c r="AG681" s="512"/>
      <c r="AH681" s="512"/>
      <c r="AI681" s="512"/>
      <c r="AJ681" s="512"/>
      <c r="AK681" s="512"/>
      <c r="AL681" s="512"/>
      <c r="AM681" s="512"/>
      <c r="AN681" s="512"/>
    </row>
    <row r="682" spans="1:40" ht="15.75" customHeight="1">
      <c r="A682" s="512"/>
      <c r="B682" s="582"/>
      <c r="C682" s="512"/>
      <c r="D682" s="512"/>
      <c r="E682" s="512"/>
      <c r="F682" s="512"/>
      <c r="G682" s="512"/>
      <c r="H682" s="512"/>
      <c r="I682" s="512"/>
      <c r="J682" s="512"/>
      <c r="K682" s="512"/>
      <c r="L682" s="512"/>
      <c r="M682" s="512"/>
      <c r="N682" s="512"/>
      <c r="O682" s="512"/>
      <c r="P682" s="512"/>
      <c r="Q682" s="512"/>
      <c r="R682" s="512"/>
      <c r="S682" s="512"/>
      <c r="T682" s="512"/>
      <c r="U682" s="512"/>
      <c r="V682" s="512"/>
      <c r="W682" s="512"/>
      <c r="X682" s="512"/>
      <c r="Y682" s="512"/>
      <c r="Z682" s="512"/>
      <c r="AA682" s="512"/>
      <c r="AB682" s="512"/>
      <c r="AC682" s="512"/>
      <c r="AD682" s="512"/>
      <c r="AE682" s="512"/>
      <c r="AF682" s="512"/>
      <c r="AG682" s="512"/>
      <c r="AH682" s="512"/>
      <c r="AI682" s="512"/>
      <c r="AJ682" s="512"/>
      <c r="AK682" s="512"/>
      <c r="AL682" s="512"/>
      <c r="AM682" s="512"/>
      <c r="AN682" s="512"/>
    </row>
    <row r="683" spans="1:40" ht="15.75" customHeight="1">
      <c r="A683" s="512"/>
      <c r="B683" s="582"/>
      <c r="C683" s="512"/>
      <c r="D683" s="512"/>
      <c r="E683" s="512"/>
      <c r="F683" s="512"/>
      <c r="G683" s="512"/>
      <c r="H683" s="512"/>
      <c r="I683" s="512"/>
      <c r="J683" s="512"/>
      <c r="K683" s="512"/>
      <c r="L683" s="512"/>
      <c r="M683" s="512"/>
      <c r="N683" s="512"/>
      <c r="O683" s="512"/>
      <c r="P683" s="512"/>
      <c r="Q683" s="512"/>
      <c r="R683" s="512"/>
      <c r="S683" s="512"/>
      <c r="T683" s="512"/>
      <c r="U683" s="512"/>
      <c r="V683" s="512"/>
      <c r="W683" s="512"/>
      <c r="X683" s="512"/>
      <c r="Y683" s="512"/>
      <c r="Z683" s="512"/>
      <c r="AA683" s="512"/>
      <c r="AB683" s="512"/>
      <c r="AC683" s="512"/>
      <c r="AD683" s="512"/>
      <c r="AE683" s="512"/>
      <c r="AF683" s="512"/>
      <c r="AG683" s="512"/>
      <c r="AH683" s="512"/>
      <c r="AI683" s="512"/>
      <c r="AJ683" s="512"/>
      <c r="AK683" s="512"/>
      <c r="AL683" s="512"/>
      <c r="AM683" s="512"/>
      <c r="AN683" s="512"/>
    </row>
    <row r="684" spans="1:40" ht="15.75" customHeight="1">
      <c r="A684" s="512"/>
      <c r="B684" s="582"/>
      <c r="C684" s="512"/>
      <c r="D684" s="512"/>
      <c r="E684" s="512"/>
      <c r="F684" s="512"/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/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</row>
    <row r="685" spans="1:40" ht="15.75" customHeight="1">
      <c r="A685" s="512"/>
      <c r="B685" s="582"/>
      <c r="C685" s="512"/>
      <c r="D685" s="512"/>
      <c r="E685" s="512"/>
      <c r="F685" s="512"/>
      <c r="G685" s="512"/>
      <c r="H685" s="512"/>
      <c r="I685" s="512"/>
      <c r="J685" s="512"/>
      <c r="K685" s="512"/>
      <c r="L685" s="512"/>
      <c r="M685" s="512"/>
      <c r="N685" s="512"/>
      <c r="O685" s="512"/>
      <c r="P685" s="512"/>
      <c r="Q685" s="512"/>
      <c r="R685" s="512"/>
      <c r="S685" s="512"/>
      <c r="T685" s="512"/>
      <c r="U685" s="512"/>
      <c r="V685" s="512"/>
      <c r="W685" s="512"/>
      <c r="X685" s="512"/>
      <c r="Y685" s="512"/>
      <c r="Z685" s="512"/>
      <c r="AA685" s="512"/>
      <c r="AB685" s="512"/>
      <c r="AC685" s="512"/>
      <c r="AD685" s="512"/>
      <c r="AE685" s="512"/>
      <c r="AF685" s="512"/>
      <c r="AG685" s="512"/>
      <c r="AH685" s="512"/>
      <c r="AI685" s="512"/>
      <c r="AJ685" s="512"/>
      <c r="AK685" s="512"/>
      <c r="AL685" s="512"/>
      <c r="AM685" s="512"/>
      <c r="AN685" s="512"/>
    </row>
    <row r="686" spans="1:40" ht="15.75" customHeight="1">
      <c r="A686" s="512"/>
      <c r="B686" s="582"/>
      <c r="C686" s="512"/>
      <c r="D686" s="512"/>
      <c r="E686" s="512"/>
      <c r="F686" s="512"/>
      <c r="G686" s="512"/>
      <c r="H686" s="512"/>
      <c r="I686" s="512"/>
      <c r="J686" s="512"/>
      <c r="K686" s="512"/>
      <c r="L686" s="512"/>
      <c r="M686" s="512"/>
      <c r="N686" s="512"/>
      <c r="O686" s="512"/>
      <c r="P686" s="512"/>
      <c r="Q686" s="512"/>
      <c r="R686" s="512"/>
      <c r="S686" s="512"/>
      <c r="T686" s="512"/>
      <c r="U686" s="512"/>
      <c r="V686" s="512"/>
      <c r="W686" s="512"/>
      <c r="X686" s="512"/>
      <c r="Y686" s="512"/>
      <c r="Z686" s="512"/>
      <c r="AA686" s="512"/>
      <c r="AB686" s="512"/>
      <c r="AC686" s="512"/>
      <c r="AD686" s="512"/>
      <c r="AE686" s="512"/>
      <c r="AF686" s="512"/>
      <c r="AG686" s="512"/>
      <c r="AH686" s="512"/>
      <c r="AI686" s="512"/>
      <c r="AJ686" s="512"/>
      <c r="AK686" s="512"/>
      <c r="AL686" s="512"/>
      <c r="AM686" s="512"/>
      <c r="AN686" s="512"/>
    </row>
    <row r="687" spans="1:40" ht="15.75" customHeight="1">
      <c r="A687" s="512"/>
      <c r="B687" s="582"/>
      <c r="C687" s="512"/>
      <c r="D687" s="512"/>
      <c r="E687" s="512"/>
      <c r="F687" s="512"/>
      <c r="G687" s="512"/>
      <c r="H687" s="512"/>
      <c r="I687" s="512"/>
      <c r="J687" s="512"/>
      <c r="K687" s="512"/>
      <c r="L687" s="512"/>
      <c r="M687" s="512"/>
      <c r="N687" s="512"/>
      <c r="O687" s="512"/>
      <c r="P687" s="512"/>
      <c r="Q687" s="512"/>
      <c r="R687" s="512"/>
      <c r="S687" s="512"/>
      <c r="T687" s="512"/>
      <c r="U687" s="512"/>
      <c r="V687" s="512"/>
      <c r="W687" s="512"/>
      <c r="X687" s="512"/>
      <c r="Y687" s="512"/>
      <c r="Z687" s="512"/>
      <c r="AA687" s="512"/>
      <c r="AB687" s="512"/>
      <c r="AC687" s="512"/>
      <c r="AD687" s="512"/>
      <c r="AE687" s="512"/>
      <c r="AF687" s="512"/>
      <c r="AG687" s="512"/>
      <c r="AH687" s="512"/>
      <c r="AI687" s="512"/>
      <c r="AJ687" s="512"/>
      <c r="AK687" s="512"/>
      <c r="AL687" s="512"/>
      <c r="AM687" s="512"/>
      <c r="AN687" s="512"/>
    </row>
    <row r="688" spans="1:40" ht="15.75" customHeight="1">
      <c r="A688" s="512"/>
      <c r="B688" s="582"/>
      <c r="C688" s="512"/>
      <c r="D688" s="512"/>
      <c r="E688" s="512"/>
      <c r="F688" s="512"/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/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</row>
    <row r="689" spans="1:40" ht="15.75" customHeight="1">
      <c r="A689" s="512"/>
      <c r="B689" s="582"/>
      <c r="C689" s="512"/>
      <c r="D689" s="512"/>
      <c r="E689" s="512"/>
      <c r="F689" s="512"/>
      <c r="G689" s="512"/>
      <c r="H689" s="512"/>
      <c r="I689" s="512"/>
      <c r="J689" s="512"/>
      <c r="K689" s="512"/>
      <c r="L689" s="512"/>
      <c r="M689" s="512"/>
      <c r="N689" s="512"/>
      <c r="O689" s="512"/>
      <c r="P689" s="512"/>
      <c r="Q689" s="512"/>
      <c r="R689" s="512"/>
      <c r="S689" s="512"/>
      <c r="T689" s="512"/>
      <c r="U689" s="512"/>
      <c r="V689" s="512"/>
      <c r="W689" s="512"/>
      <c r="X689" s="512"/>
      <c r="Y689" s="512"/>
      <c r="Z689" s="512"/>
      <c r="AA689" s="512"/>
      <c r="AB689" s="512"/>
      <c r="AC689" s="512"/>
      <c r="AD689" s="512"/>
      <c r="AE689" s="512"/>
      <c r="AF689" s="512"/>
      <c r="AG689" s="512"/>
      <c r="AH689" s="512"/>
      <c r="AI689" s="512"/>
      <c r="AJ689" s="512"/>
      <c r="AK689" s="512"/>
      <c r="AL689" s="512"/>
      <c r="AM689" s="512"/>
      <c r="AN689" s="512"/>
    </row>
    <row r="690" spans="1:40" ht="15.75" customHeight="1">
      <c r="A690" s="512"/>
      <c r="B690" s="582"/>
      <c r="C690" s="512"/>
      <c r="D690" s="512"/>
      <c r="E690" s="512"/>
      <c r="F690" s="512"/>
      <c r="G690" s="512"/>
      <c r="H690" s="512"/>
      <c r="I690" s="512"/>
      <c r="J690" s="512"/>
      <c r="K690" s="512"/>
      <c r="L690" s="512"/>
      <c r="M690" s="512"/>
      <c r="N690" s="512"/>
      <c r="O690" s="512"/>
      <c r="P690" s="512"/>
      <c r="Q690" s="512"/>
      <c r="R690" s="512"/>
      <c r="S690" s="512"/>
      <c r="T690" s="512"/>
      <c r="U690" s="512"/>
      <c r="V690" s="512"/>
      <c r="W690" s="512"/>
      <c r="X690" s="512"/>
      <c r="Y690" s="512"/>
      <c r="Z690" s="512"/>
      <c r="AA690" s="512"/>
      <c r="AB690" s="512"/>
      <c r="AC690" s="512"/>
      <c r="AD690" s="512"/>
      <c r="AE690" s="512"/>
      <c r="AF690" s="512"/>
      <c r="AG690" s="512"/>
      <c r="AH690" s="512"/>
      <c r="AI690" s="512"/>
      <c r="AJ690" s="512"/>
      <c r="AK690" s="512"/>
      <c r="AL690" s="512"/>
      <c r="AM690" s="512"/>
      <c r="AN690" s="512"/>
    </row>
    <row r="691" spans="1:40" ht="15.75" customHeight="1">
      <c r="A691" s="512"/>
      <c r="B691" s="582"/>
      <c r="C691" s="512"/>
      <c r="D691" s="512"/>
      <c r="E691" s="512"/>
      <c r="F691" s="512"/>
      <c r="G691" s="512"/>
      <c r="H691" s="512"/>
      <c r="I691" s="512"/>
      <c r="J691" s="512"/>
      <c r="K691" s="512"/>
      <c r="L691" s="512"/>
      <c r="M691" s="512"/>
      <c r="N691" s="512"/>
      <c r="O691" s="512"/>
      <c r="P691" s="512"/>
      <c r="Q691" s="512"/>
      <c r="R691" s="512"/>
      <c r="S691" s="512"/>
      <c r="T691" s="512"/>
      <c r="U691" s="512"/>
      <c r="V691" s="512"/>
      <c r="W691" s="512"/>
      <c r="X691" s="512"/>
      <c r="Y691" s="512"/>
      <c r="Z691" s="512"/>
      <c r="AA691" s="512"/>
      <c r="AB691" s="512"/>
      <c r="AC691" s="512"/>
      <c r="AD691" s="512"/>
      <c r="AE691" s="512"/>
      <c r="AF691" s="512"/>
      <c r="AG691" s="512"/>
      <c r="AH691" s="512"/>
      <c r="AI691" s="512"/>
      <c r="AJ691" s="512"/>
      <c r="AK691" s="512"/>
      <c r="AL691" s="512"/>
      <c r="AM691" s="512"/>
      <c r="AN691" s="512"/>
    </row>
    <row r="692" spans="1:40" ht="15.75" customHeight="1">
      <c r="A692" s="512"/>
      <c r="B692" s="582"/>
      <c r="C692" s="512"/>
      <c r="D692" s="512"/>
      <c r="E692" s="512"/>
      <c r="F692" s="512"/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/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</row>
    <row r="693" spans="1:40" ht="15.75" customHeight="1">
      <c r="A693" s="512"/>
      <c r="B693" s="582"/>
      <c r="C693" s="512"/>
      <c r="D693" s="512"/>
      <c r="E693" s="512"/>
      <c r="F693" s="512"/>
      <c r="G693" s="512"/>
      <c r="H693" s="512"/>
      <c r="I693" s="512"/>
      <c r="J693" s="512"/>
      <c r="K693" s="512"/>
      <c r="L693" s="512"/>
      <c r="M693" s="512"/>
      <c r="N693" s="512"/>
      <c r="O693" s="512"/>
      <c r="P693" s="512"/>
      <c r="Q693" s="512"/>
      <c r="R693" s="512"/>
      <c r="S693" s="512"/>
      <c r="T693" s="512"/>
      <c r="U693" s="512"/>
      <c r="V693" s="512"/>
      <c r="W693" s="512"/>
      <c r="X693" s="512"/>
      <c r="Y693" s="512"/>
      <c r="Z693" s="512"/>
      <c r="AA693" s="512"/>
      <c r="AB693" s="512"/>
      <c r="AC693" s="512"/>
      <c r="AD693" s="512"/>
      <c r="AE693" s="512"/>
      <c r="AF693" s="512"/>
      <c r="AG693" s="512"/>
      <c r="AH693" s="512"/>
      <c r="AI693" s="512"/>
      <c r="AJ693" s="512"/>
      <c r="AK693" s="512"/>
      <c r="AL693" s="512"/>
      <c r="AM693" s="512"/>
      <c r="AN693" s="512"/>
    </row>
    <row r="694" spans="1:40" ht="15.75" customHeight="1">
      <c r="A694" s="512"/>
      <c r="B694" s="582"/>
      <c r="C694" s="512"/>
      <c r="D694" s="512"/>
      <c r="E694" s="512"/>
      <c r="F694" s="512"/>
      <c r="G694" s="512"/>
      <c r="H694" s="512"/>
      <c r="I694" s="512"/>
      <c r="J694" s="512"/>
      <c r="K694" s="512"/>
      <c r="L694" s="512"/>
      <c r="M694" s="512"/>
      <c r="N694" s="512"/>
      <c r="O694" s="512"/>
      <c r="P694" s="512"/>
      <c r="Q694" s="512"/>
      <c r="R694" s="512"/>
      <c r="S694" s="512"/>
      <c r="T694" s="512"/>
      <c r="U694" s="512"/>
      <c r="V694" s="512"/>
      <c r="W694" s="512"/>
      <c r="X694" s="512"/>
      <c r="Y694" s="512"/>
      <c r="Z694" s="512"/>
      <c r="AA694" s="512"/>
      <c r="AB694" s="512"/>
      <c r="AC694" s="512"/>
      <c r="AD694" s="512"/>
      <c r="AE694" s="512"/>
      <c r="AF694" s="512"/>
      <c r="AG694" s="512"/>
      <c r="AH694" s="512"/>
      <c r="AI694" s="512"/>
      <c r="AJ694" s="512"/>
      <c r="AK694" s="512"/>
      <c r="AL694" s="512"/>
      <c r="AM694" s="512"/>
      <c r="AN694" s="512"/>
    </row>
    <row r="695" spans="1:40" ht="15.75" customHeight="1">
      <c r="A695" s="512"/>
      <c r="B695" s="582"/>
      <c r="C695" s="512"/>
      <c r="D695" s="512"/>
      <c r="E695" s="512"/>
      <c r="F695" s="512"/>
      <c r="G695" s="512"/>
      <c r="H695" s="512"/>
      <c r="I695" s="512"/>
      <c r="J695" s="512"/>
      <c r="K695" s="512"/>
      <c r="L695" s="512"/>
      <c r="M695" s="512"/>
      <c r="N695" s="512"/>
      <c r="O695" s="512"/>
      <c r="P695" s="512"/>
      <c r="Q695" s="512"/>
      <c r="R695" s="512"/>
      <c r="S695" s="512"/>
      <c r="T695" s="512"/>
      <c r="U695" s="512"/>
      <c r="V695" s="512"/>
      <c r="W695" s="512"/>
      <c r="X695" s="512"/>
      <c r="Y695" s="512"/>
      <c r="Z695" s="512"/>
      <c r="AA695" s="512"/>
      <c r="AB695" s="512"/>
      <c r="AC695" s="512"/>
      <c r="AD695" s="512"/>
      <c r="AE695" s="512"/>
      <c r="AF695" s="512"/>
      <c r="AG695" s="512"/>
      <c r="AH695" s="512"/>
      <c r="AI695" s="512"/>
      <c r="AJ695" s="512"/>
      <c r="AK695" s="512"/>
      <c r="AL695" s="512"/>
      <c r="AM695" s="512"/>
      <c r="AN695" s="512"/>
    </row>
    <row r="696" spans="1:40" ht="15.75" customHeight="1">
      <c r="A696" s="512"/>
      <c r="B696" s="582"/>
      <c r="C696" s="512"/>
      <c r="D696" s="512"/>
      <c r="E696" s="512"/>
      <c r="F696" s="512"/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/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</row>
    <row r="697" spans="1:40" ht="15.75" customHeight="1">
      <c r="A697" s="512"/>
      <c r="B697" s="582"/>
      <c r="C697" s="512"/>
      <c r="D697" s="512"/>
      <c r="E697" s="512"/>
      <c r="F697" s="512"/>
      <c r="G697" s="512"/>
      <c r="H697" s="512"/>
      <c r="I697" s="512"/>
      <c r="J697" s="512"/>
      <c r="K697" s="512"/>
      <c r="L697" s="512"/>
      <c r="M697" s="512"/>
      <c r="N697" s="512"/>
      <c r="O697" s="512"/>
      <c r="P697" s="512"/>
      <c r="Q697" s="512"/>
      <c r="R697" s="512"/>
      <c r="S697" s="512"/>
      <c r="T697" s="512"/>
      <c r="U697" s="512"/>
      <c r="V697" s="512"/>
      <c r="W697" s="512"/>
      <c r="X697" s="512"/>
      <c r="Y697" s="512"/>
      <c r="Z697" s="512"/>
      <c r="AA697" s="512"/>
      <c r="AB697" s="512"/>
      <c r="AC697" s="512"/>
      <c r="AD697" s="512"/>
      <c r="AE697" s="512"/>
      <c r="AF697" s="512"/>
      <c r="AG697" s="512"/>
      <c r="AH697" s="512"/>
      <c r="AI697" s="512"/>
      <c r="AJ697" s="512"/>
      <c r="AK697" s="512"/>
      <c r="AL697" s="512"/>
      <c r="AM697" s="512"/>
      <c r="AN697" s="512"/>
    </row>
    <row r="698" spans="1:40" ht="15.75" customHeight="1">
      <c r="A698" s="512"/>
      <c r="B698" s="582"/>
      <c r="C698" s="512"/>
      <c r="D698" s="512"/>
      <c r="E698" s="512"/>
      <c r="F698" s="512"/>
      <c r="G698" s="512"/>
      <c r="H698" s="512"/>
      <c r="I698" s="512"/>
      <c r="J698" s="512"/>
      <c r="K698" s="512"/>
      <c r="L698" s="512"/>
      <c r="M698" s="512"/>
      <c r="N698" s="512"/>
      <c r="O698" s="512"/>
      <c r="P698" s="512"/>
      <c r="Q698" s="512"/>
      <c r="R698" s="512"/>
      <c r="S698" s="512"/>
      <c r="T698" s="512"/>
      <c r="U698" s="512"/>
      <c r="V698" s="512"/>
      <c r="W698" s="512"/>
      <c r="X698" s="512"/>
      <c r="Y698" s="512"/>
      <c r="Z698" s="512"/>
      <c r="AA698" s="512"/>
      <c r="AB698" s="512"/>
      <c r="AC698" s="512"/>
      <c r="AD698" s="512"/>
      <c r="AE698" s="512"/>
      <c r="AF698" s="512"/>
      <c r="AG698" s="512"/>
      <c r="AH698" s="512"/>
      <c r="AI698" s="512"/>
      <c r="AJ698" s="512"/>
      <c r="AK698" s="512"/>
      <c r="AL698" s="512"/>
      <c r="AM698" s="512"/>
      <c r="AN698" s="512"/>
    </row>
    <row r="699" spans="1:40" ht="15.75" customHeight="1">
      <c r="A699" s="512"/>
      <c r="B699" s="582"/>
      <c r="C699" s="512"/>
      <c r="D699" s="512"/>
      <c r="E699" s="512"/>
      <c r="F699" s="512"/>
      <c r="G699" s="512"/>
      <c r="H699" s="512"/>
      <c r="I699" s="512"/>
      <c r="J699" s="512"/>
      <c r="K699" s="512"/>
      <c r="L699" s="512"/>
      <c r="M699" s="512"/>
      <c r="N699" s="512"/>
      <c r="O699" s="512"/>
      <c r="P699" s="512"/>
      <c r="Q699" s="512"/>
      <c r="R699" s="512"/>
      <c r="S699" s="512"/>
      <c r="T699" s="512"/>
      <c r="U699" s="512"/>
      <c r="V699" s="512"/>
      <c r="W699" s="512"/>
      <c r="X699" s="512"/>
      <c r="Y699" s="512"/>
      <c r="Z699" s="512"/>
      <c r="AA699" s="512"/>
      <c r="AB699" s="512"/>
      <c r="AC699" s="512"/>
      <c r="AD699" s="512"/>
      <c r="AE699" s="512"/>
      <c r="AF699" s="512"/>
      <c r="AG699" s="512"/>
      <c r="AH699" s="512"/>
      <c r="AI699" s="512"/>
      <c r="AJ699" s="512"/>
      <c r="AK699" s="512"/>
      <c r="AL699" s="512"/>
      <c r="AM699" s="512"/>
      <c r="AN699" s="512"/>
    </row>
    <row r="700" spans="1:40" ht="15.75" customHeight="1">
      <c r="A700" s="512"/>
      <c r="B700" s="582"/>
      <c r="C700" s="512"/>
      <c r="D700" s="512"/>
      <c r="E700" s="512"/>
      <c r="F700" s="512"/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/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</row>
    <row r="701" spans="1:40" ht="15.75" customHeight="1">
      <c r="A701" s="512"/>
      <c r="B701" s="582"/>
      <c r="C701" s="512"/>
      <c r="D701" s="512"/>
      <c r="E701" s="512"/>
      <c r="F701" s="512"/>
      <c r="G701" s="512"/>
      <c r="H701" s="512"/>
      <c r="I701" s="512"/>
      <c r="J701" s="512"/>
      <c r="K701" s="512"/>
      <c r="L701" s="512"/>
      <c r="M701" s="512"/>
      <c r="N701" s="512"/>
      <c r="O701" s="512"/>
      <c r="P701" s="512"/>
      <c r="Q701" s="512"/>
      <c r="R701" s="512"/>
      <c r="S701" s="512"/>
      <c r="T701" s="512"/>
      <c r="U701" s="512"/>
      <c r="V701" s="512"/>
      <c r="W701" s="512"/>
      <c r="X701" s="512"/>
      <c r="Y701" s="512"/>
      <c r="Z701" s="512"/>
      <c r="AA701" s="512"/>
      <c r="AB701" s="512"/>
      <c r="AC701" s="512"/>
      <c r="AD701" s="512"/>
      <c r="AE701" s="512"/>
      <c r="AF701" s="512"/>
      <c r="AG701" s="512"/>
      <c r="AH701" s="512"/>
      <c r="AI701" s="512"/>
      <c r="AJ701" s="512"/>
      <c r="AK701" s="512"/>
      <c r="AL701" s="512"/>
      <c r="AM701" s="512"/>
      <c r="AN701" s="512"/>
    </row>
    <row r="702" spans="1:40" ht="15.75" customHeight="1">
      <c r="A702" s="512"/>
      <c r="B702" s="582"/>
      <c r="C702" s="512"/>
      <c r="D702" s="512"/>
      <c r="E702" s="512"/>
      <c r="F702" s="512"/>
      <c r="G702" s="512"/>
      <c r="H702" s="512"/>
      <c r="I702" s="512"/>
      <c r="J702" s="512"/>
      <c r="K702" s="512"/>
      <c r="L702" s="512"/>
      <c r="M702" s="512"/>
      <c r="N702" s="512"/>
      <c r="O702" s="512"/>
      <c r="P702" s="512"/>
      <c r="Q702" s="512"/>
      <c r="R702" s="512"/>
      <c r="S702" s="512"/>
      <c r="T702" s="512"/>
      <c r="U702" s="512"/>
      <c r="V702" s="512"/>
      <c r="W702" s="512"/>
      <c r="X702" s="512"/>
      <c r="Y702" s="512"/>
      <c r="Z702" s="512"/>
      <c r="AA702" s="512"/>
      <c r="AB702" s="512"/>
      <c r="AC702" s="512"/>
      <c r="AD702" s="512"/>
      <c r="AE702" s="512"/>
      <c r="AF702" s="512"/>
      <c r="AG702" s="512"/>
      <c r="AH702" s="512"/>
      <c r="AI702" s="512"/>
      <c r="AJ702" s="512"/>
      <c r="AK702" s="512"/>
      <c r="AL702" s="512"/>
      <c r="AM702" s="512"/>
      <c r="AN702" s="512"/>
    </row>
    <row r="703" spans="1:40" ht="15.75" customHeight="1">
      <c r="A703" s="512"/>
      <c r="B703" s="582"/>
      <c r="C703" s="512"/>
      <c r="D703" s="512"/>
      <c r="E703" s="512"/>
      <c r="F703" s="512"/>
      <c r="G703" s="512"/>
      <c r="H703" s="512"/>
      <c r="I703" s="512"/>
      <c r="J703" s="512"/>
      <c r="K703" s="512"/>
      <c r="L703" s="512"/>
      <c r="M703" s="512"/>
      <c r="N703" s="512"/>
      <c r="O703" s="512"/>
      <c r="P703" s="512"/>
      <c r="Q703" s="512"/>
      <c r="R703" s="512"/>
      <c r="S703" s="512"/>
      <c r="T703" s="512"/>
      <c r="U703" s="512"/>
      <c r="V703" s="512"/>
      <c r="W703" s="512"/>
      <c r="X703" s="512"/>
      <c r="Y703" s="512"/>
      <c r="Z703" s="512"/>
      <c r="AA703" s="512"/>
      <c r="AB703" s="512"/>
      <c r="AC703" s="512"/>
      <c r="AD703" s="512"/>
      <c r="AE703" s="512"/>
      <c r="AF703" s="512"/>
      <c r="AG703" s="512"/>
      <c r="AH703" s="512"/>
      <c r="AI703" s="512"/>
      <c r="AJ703" s="512"/>
      <c r="AK703" s="512"/>
      <c r="AL703" s="512"/>
      <c r="AM703" s="512"/>
      <c r="AN703" s="512"/>
    </row>
    <row r="704" spans="1:40" ht="15.75" customHeight="1">
      <c r="A704" s="512"/>
      <c r="B704" s="582"/>
      <c r="C704" s="512"/>
      <c r="D704" s="512"/>
      <c r="E704" s="512"/>
      <c r="F704" s="512"/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/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</row>
    <row r="705" spans="1:40" ht="15.75" customHeight="1">
      <c r="A705" s="512"/>
      <c r="B705" s="582"/>
      <c r="C705" s="512"/>
      <c r="D705" s="512"/>
      <c r="E705" s="512"/>
      <c r="F705" s="512"/>
      <c r="G705" s="512"/>
      <c r="H705" s="512"/>
      <c r="I705" s="512"/>
      <c r="J705" s="512"/>
      <c r="K705" s="512"/>
      <c r="L705" s="512"/>
      <c r="M705" s="512"/>
      <c r="N705" s="512"/>
      <c r="O705" s="512"/>
      <c r="P705" s="512"/>
      <c r="Q705" s="512"/>
      <c r="R705" s="512"/>
      <c r="S705" s="512"/>
      <c r="T705" s="512"/>
      <c r="U705" s="512"/>
      <c r="V705" s="512"/>
      <c r="W705" s="512"/>
      <c r="X705" s="512"/>
      <c r="Y705" s="512"/>
      <c r="Z705" s="512"/>
      <c r="AA705" s="512"/>
      <c r="AB705" s="512"/>
      <c r="AC705" s="512"/>
      <c r="AD705" s="512"/>
      <c r="AE705" s="512"/>
      <c r="AF705" s="512"/>
      <c r="AG705" s="512"/>
      <c r="AH705" s="512"/>
      <c r="AI705" s="512"/>
      <c r="AJ705" s="512"/>
      <c r="AK705" s="512"/>
      <c r="AL705" s="512"/>
      <c r="AM705" s="512"/>
      <c r="AN705" s="512"/>
    </row>
    <row r="706" spans="1:40" ht="15.75" customHeight="1">
      <c r="A706" s="512"/>
      <c r="B706" s="582"/>
      <c r="C706" s="512"/>
      <c r="D706" s="512"/>
      <c r="E706" s="512"/>
      <c r="F706" s="512"/>
      <c r="G706" s="512"/>
      <c r="H706" s="512"/>
      <c r="I706" s="512"/>
      <c r="J706" s="512"/>
      <c r="K706" s="512"/>
      <c r="L706" s="512"/>
      <c r="M706" s="512"/>
      <c r="N706" s="512"/>
      <c r="O706" s="512"/>
      <c r="P706" s="512"/>
      <c r="Q706" s="512"/>
      <c r="R706" s="512"/>
      <c r="S706" s="512"/>
      <c r="T706" s="512"/>
      <c r="U706" s="512"/>
      <c r="V706" s="512"/>
      <c r="W706" s="512"/>
      <c r="X706" s="512"/>
      <c r="Y706" s="512"/>
      <c r="Z706" s="512"/>
      <c r="AA706" s="512"/>
      <c r="AB706" s="512"/>
      <c r="AC706" s="512"/>
      <c r="AD706" s="512"/>
      <c r="AE706" s="512"/>
      <c r="AF706" s="512"/>
      <c r="AG706" s="512"/>
      <c r="AH706" s="512"/>
      <c r="AI706" s="512"/>
      <c r="AJ706" s="512"/>
      <c r="AK706" s="512"/>
      <c r="AL706" s="512"/>
      <c r="AM706" s="512"/>
      <c r="AN706" s="512"/>
    </row>
    <row r="707" spans="1:40" ht="15.75" customHeight="1">
      <c r="A707" s="512"/>
      <c r="B707" s="582"/>
      <c r="C707" s="512"/>
      <c r="D707" s="512"/>
      <c r="E707" s="512"/>
      <c r="F707" s="512"/>
      <c r="G707" s="512"/>
      <c r="H707" s="512"/>
      <c r="I707" s="512"/>
      <c r="J707" s="512"/>
      <c r="K707" s="512"/>
      <c r="L707" s="512"/>
      <c r="M707" s="512"/>
      <c r="N707" s="512"/>
      <c r="O707" s="512"/>
      <c r="P707" s="512"/>
      <c r="Q707" s="512"/>
      <c r="R707" s="512"/>
      <c r="S707" s="512"/>
      <c r="T707" s="512"/>
      <c r="U707" s="512"/>
      <c r="V707" s="512"/>
      <c r="W707" s="512"/>
      <c r="X707" s="512"/>
      <c r="Y707" s="512"/>
      <c r="Z707" s="512"/>
      <c r="AA707" s="512"/>
      <c r="AB707" s="512"/>
      <c r="AC707" s="512"/>
      <c r="AD707" s="512"/>
      <c r="AE707" s="512"/>
      <c r="AF707" s="512"/>
      <c r="AG707" s="512"/>
      <c r="AH707" s="512"/>
      <c r="AI707" s="512"/>
      <c r="AJ707" s="512"/>
      <c r="AK707" s="512"/>
      <c r="AL707" s="512"/>
      <c r="AM707" s="512"/>
      <c r="AN707" s="512"/>
    </row>
    <row r="708" spans="1:40" ht="15.75" customHeight="1">
      <c r="A708" s="512"/>
      <c r="B708" s="582"/>
      <c r="C708" s="512"/>
      <c r="D708" s="512"/>
      <c r="E708" s="512"/>
      <c r="F708" s="512"/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/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</row>
    <row r="709" spans="1:40" ht="15.75" customHeight="1">
      <c r="A709" s="512"/>
      <c r="B709" s="582"/>
      <c r="C709" s="512"/>
      <c r="D709" s="512"/>
      <c r="E709" s="512"/>
      <c r="F709" s="512"/>
      <c r="G709" s="512"/>
      <c r="H709" s="512"/>
      <c r="I709" s="512"/>
      <c r="J709" s="512"/>
      <c r="K709" s="512"/>
      <c r="L709" s="512"/>
      <c r="M709" s="512"/>
      <c r="N709" s="512"/>
      <c r="O709" s="512"/>
      <c r="P709" s="512"/>
      <c r="Q709" s="512"/>
      <c r="R709" s="512"/>
      <c r="S709" s="512"/>
      <c r="T709" s="512"/>
      <c r="U709" s="512"/>
      <c r="V709" s="512"/>
      <c r="W709" s="512"/>
      <c r="X709" s="512"/>
      <c r="Y709" s="512"/>
      <c r="Z709" s="512"/>
      <c r="AA709" s="512"/>
      <c r="AB709" s="512"/>
      <c r="AC709" s="512"/>
      <c r="AD709" s="512"/>
      <c r="AE709" s="512"/>
      <c r="AF709" s="512"/>
      <c r="AG709" s="512"/>
      <c r="AH709" s="512"/>
      <c r="AI709" s="512"/>
      <c r="AJ709" s="512"/>
      <c r="AK709" s="512"/>
      <c r="AL709" s="512"/>
      <c r="AM709" s="512"/>
      <c r="AN709" s="512"/>
    </row>
    <row r="710" spans="1:40" ht="15.75" customHeight="1">
      <c r="A710" s="512"/>
      <c r="B710" s="582"/>
      <c r="C710" s="512"/>
      <c r="D710" s="512"/>
      <c r="E710" s="512"/>
      <c r="F710" s="512"/>
      <c r="G710" s="512"/>
      <c r="H710" s="512"/>
      <c r="I710" s="512"/>
      <c r="J710" s="512"/>
      <c r="K710" s="512"/>
      <c r="L710" s="512"/>
      <c r="M710" s="512"/>
      <c r="N710" s="512"/>
      <c r="O710" s="512"/>
      <c r="P710" s="512"/>
      <c r="Q710" s="512"/>
      <c r="R710" s="512"/>
      <c r="S710" s="512"/>
      <c r="T710" s="512"/>
      <c r="U710" s="512"/>
      <c r="V710" s="512"/>
      <c r="W710" s="512"/>
      <c r="X710" s="512"/>
      <c r="Y710" s="512"/>
      <c r="Z710" s="512"/>
      <c r="AA710" s="512"/>
      <c r="AB710" s="512"/>
      <c r="AC710" s="512"/>
      <c r="AD710" s="512"/>
      <c r="AE710" s="512"/>
      <c r="AF710" s="512"/>
      <c r="AG710" s="512"/>
      <c r="AH710" s="512"/>
      <c r="AI710" s="512"/>
      <c r="AJ710" s="512"/>
      <c r="AK710" s="512"/>
      <c r="AL710" s="512"/>
      <c r="AM710" s="512"/>
      <c r="AN710" s="512"/>
    </row>
    <row r="711" spans="1:40" ht="15.75" customHeight="1">
      <c r="A711" s="512"/>
      <c r="B711" s="582"/>
      <c r="C711" s="512"/>
      <c r="D711" s="512"/>
      <c r="E711" s="512"/>
      <c r="F711" s="512"/>
      <c r="G711" s="512"/>
      <c r="H711" s="512"/>
      <c r="I711" s="512"/>
      <c r="J711" s="512"/>
      <c r="K711" s="512"/>
      <c r="L711" s="512"/>
      <c r="M711" s="512"/>
      <c r="N711" s="512"/>
      <c r="O711" s="512"/>
      <c r="P711" s="512"/>
      <c r="Q711" s="512"/>
      <c r="R711" s="512"/>
      <c r="S711" s="512"/>
      <c r="T711" s="512"/>
      <c r="U711" s="512"/>
      <c r="V711" s="512"/>
      <c r="W711" s="512"/>
      <c r="X711" s="512"/>
      <c r="Y711" s="512"/>
      <c r="Z711" s="512"/>
      <c r="AA711" s="512"/>
      <c r="AB711" s="512"/>
      <c r="AC711" s="512"/>
      <c r="AD711" s="512"/>
      <c r="AE711" s="512"/>
      <c r="AF711" s="512"/>
      <c r="AG711" s="512"/>
      <c r="AH711" s="512"/>
      <c r="AI711" s="512"/>
      <c r="AJ711" s="512"/>
      <c r="AK711" s="512"/>
      <c r="AL711" s="512"/>
      <c r="AM711" s="512"/>
      <c r="AN711" s="512"/>
    </row>
    <row r="712" spans="1:40" ht="15.75" customHeight="1">
      <c r="A712" s="512"/>
      <c r="B712" s="582"/>
      <c r="C712" s="512"/>
      <c r="D712" s="512"/>
      <c r="E712" s="512"/>
      <c r="F712" s="512"/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/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</row>
    <row r="713" spans="1:40" ht="15.75" customHeight="1">
      <c r="A713" s="512"/>
      <c r="B713" s="582"/>
      <c r="C713" s="512"/>
      <c r="D713" s="512"/>
      <c r="E713" s="512"/>
      <c r="F713" s="512"/>
      <c r="G713" s="512"/>
      <c r="H713" s="512"/>
      <c r="I713" s="512"/>
      <c r="J713" s="512"/>
      <c r="K713" s="512"/>
      <c r="L713" s="512"/>
      <c r="M713" s="512"/>
      <c r="N713" s="512"/>
      <c r="O713" s="512"/>
      <c r="P713" s="512"/>
      <c r="Q713" s="512"/>
      <c r="R713" s="512"/>
      <c r="S713" s="512"/>
      <c r="T713" s="512"/>
      <c r="U713" s="512"/>
      <c r="V713" s="512"/>
      <c r="W713" s="512"/>
      <c r="X713" s="512"/>
      <c r="Y713" s="512"/>
      <c r="Z713" s="512"/>
      <c r="AA713" s="512"/>
      <c r="AB713" s="512"/>
      <c r="AC713" s="512"/>
      <c r="AD713" s="512"/>
      <c r="AE713" s="512"/>
      <c r="AF713" s="512"/>
      <c r="AG713" s="512"/>
      <c r="AH713" s="512"/>
      <c r="AI713" s="512"/>
      <c r="AJ713" s="512"/>
      <c r="AK713" s="512"/>
      <c r="AL713" s="512"/>
      <c r="AM713" s="512"/>
      <c r="AN713" s="512"/>
    </row>
    <row r="714" spans="1:40" ht="15.75" customHeight="1">
      <c r="A714" s="512"/>
      <c r="B714" s="582"/>
      <c r="C714" s="512"/>
      <c r="D714" s="512"/>
      <c r="E714" s="512"/>
      <c r="F714" s="512"/>
      <c r="G714" s="512"/>
      <c r="H714" s="512"/>
      <c r="I714" s="512"/>
      <c r="J714" s="512"/>
      <c r="K714" s="512"/>
      <c r="L714" s="512"/>
      <c r="M714" s="512"/>
      <c r="N714" s="512"/>
      <c r="O714" s="512"/>
      <c r="P714" s="512"/>
      <c r="Q714" s="512"/>
      <c r="R714" s="512"/>
      <c r="S714" s="512"/>
      <c r="T714" s="512"/>
      <c r="U714" s="512"/>
      <c r="V714" s="512"/>
      <c r="W714" s="512"/>
      <c r="X714" s="512"/>
      <c r="Y714" s="512"/>
      <c r="Z714" s="512"/>
      <c r="AA714" s="512"/>
      <c r="AB714" s="512"/>
      <c r="AC714" s="512"/>
      <c r="AD714" s="512"/>
      <c r="AE714" s="512"/>
      <c r="AF714" s="512"/>
      <c r="AG714" s="512"/>
      <c r="AH714" s="512"/>
      <c r="AI714" s="512"/>
      <c r="AJ714" s="512"/>
      <c r="AK714" s="512"/>
      <c r="AL714" s="512"/>
      <c r="AM714" s="512"/>
      <c r="AN714" s="512"/>
    </row>
    <row r="715" spans="1:40" ht="15.75" customHeight="1">
      <c r="A715" s="512"/>
      <c r="B715" s="582"/>
      <c r="C715" s="512"/>
      <c r="D715" s="512"/>
      <c r="E715" s="512"/>
      <c r="F715" s="512"/>
      <c r="G715" s="512"/>
      <c r="H715" s="512"/>
      <c r="I715" s="512"/>
      <c r="J715" s="512"/>
      <c r="K715" s="512"/>
      <c r="L715" s="512"/>
      <c r="M715" s="512"/>
      <c r="N715" s="512"/>
      <c r="O715" s="512"/>
      <c r="P715" s="512"/>
      <c r="Q715" s="512"/>
      <c r="R715" s="512"/>
      <c r="S715" s="512"/>
      <c r="T715" s="512"/>
      <c r="U715" s="512"/>
      <c r="V715" s="512"/>
      <c r="W715" s="512"/>
      <c r="X715" s="512"/>
      <c r="Y715" s="512"/>
      <c r="Z715" s="512"/>
      <c r="AA715" s="512"/>
      <c r="AB715" s="512"/>
      <c r="AC715" s="512"/>
      <c r="AD715" s="512"/>
      <c r="AE715" s="512"/>
      <c r="AF715" s="512"/>
      <c r="AG715" s="512"/>
      <c r="AH715" s="512"/>
      <c r="AI715" s="512"/>
      <c r="AJ715" s="512"/>
      <c r="AK715" s="512"/>
      <c r="AL715" s="512"/>
      <c r="AM715" s="512"/>
      <c r="AN715" s="512"/>
    </row>
    <row r="716" spans="1:40" ht="15.75" customHeight="1">
      <c r="A716" s="512"/>
      <c r="B716" s="582"/>
      <c r="C716" s="512"/>
      <c r="D716" s="512"/>
      <c r="E716" s="512"/>
      <c r="F716" s="512"/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/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</row>
    <row r="717" spans="1:40" ht="15.75" customHeight="1">
      <c r="A717" s="512"/>
      <c r="B717" s="582"/>
      <c r="C717" s="512"/>
      <c r="D717" s="512"/>
      <c r="E717" s="512"/>
      <c r="F717" s="512"/>
      <c r="G717" s="512"/>
      <c r="H717" s="512"/>
      <c r="I717" s="512"/>
      <c r="J717" s="512"/>
      <c r="K717" s="512"/>
      <c r="L717" s="512"/>
      <c r="M717" s="512"/>
      <c r="N717" s="512"/>
      <c r="O717" s="512"/>
      <c r="P717" s="512"/>
      <c r="Q717" s="512"/>
      <c r="R717" s="512"/>
      <c r="S717" s="512"/>
      <c r="T717" s="512"/>
      <c r="U717" s="512"/>
      <c r="V717" s="512"/>
      <c r="W717" s="512"/>
      <c r="X717" s="512"/>
      <c r="Y717" s="512"/>
      <c r="Z717" s="512"/>
      <c r="AA717" s="512"/>
      <c r="AB717" s="512"/>
      <c r="AC717" s="512"/>
      <c r="AD717" s="512"/>
      <c r="AE717" s="512"/>
      <c r="AF717" s="512"/>
      <c r="AG717" s="512"/>
      <c r="AH717" s="512"/>
      <c r="AI717" s="512"/>
      <c r="AJ717" s="512"/>
      <c r="AK717" s="512"/>
      <c r="AL717" s="512"/>
      <c r="AM717" s="512"/>
      <c r="AN717" s="512"/>
    </row>
    <row r="718" spans="1:40" ht="15.75" customHeight="1">
      <c r="A718" s="512"/>
      <c r="B718" s="582"/>
      <c r="C718" s="512"/>
      <c r="D718" s="512"/>
      <c r="E718" s="512"/>
      <c r="F718" s="512"/>
      <c r="G718" s="512"/>
      <c r="H718" s="512"/>
      <c r="I718" s="512"/>
      <c r="J718" s="512"/>
      <c r="K718" s="512"/>
      <c r="L718" s="512"/>
      <c r="M718" s="512"/>
      <c r="N718" s="512"/>
      <c r="O718" s="512"/>
      <c r="P718" s="512"/>
      <c r="Q718" s="512"/>
      <c r="R718" s="512"/>
      <c r="S718" s="512"/>
      <c r="T718" s="512"/>
      <c r="U718" s="512"/>
      <c r="V718" s="512"/>
      <c r="W718" s="512"/>
      <c r="X718" s="512"/>
      <c r="Y718" s="512"/>
      <c r="Z718" s="512"/>
      <c r="AA718" s="512"/>
      <c r="AB718" s="512"/>
      <c r="AC718" s="512"/>
      <c r="AD718" s="512"/>
      <c r="AE718" s="512"/>
      <c r="AF718" s="512"/>
      <c r="AG718" s="512"/>
      <c r="AH718" s="512"/>
      <c r="AI718" s="512"/>
      <c r="AJ718" s="512"/>
      <c r="AK718" s="512"/>
      <c r="AL718" s="512"/>
      <c r="AM718" s="512"/>
      <c r="AN718" s="512"/>
    </row>
    <row r="719" spans="1:40" ht="15.75" customHeight="1">
      <c r="A719" s="512"/>
      <c r="B719" s="582"/>
      <c r="C719" s="512"/>
      <c r="D719" s="512"/>
      <c r="E719" s="512"/>
      <c r="F719" s="512"/>
      <c r="G719" s="512"/>
      <c r="H719" s="512"/>
      <c r="I719" s="512"/>
      <c r="J719" s="512"/>
      <c r="K719" s="512"/>
      <c r="L719" s="512"/>
      <c r="M719" s="512"/>
      <c r="N719" s="512"/>
      <c r="O719" s="512"/>
      <c r="P719" s="512"/>
      <c r="Q719" s="512"/>
      <c r="R719" s="512"/>
      <c r="S719" s="512"/>
      <c r="T719" s="512"/>
      <c r="U719" s="512"/>
      <c r="V719" s="512"/>
      <c r="W719" s="512"/>
      <c r="X719" s="512"/>
      <c r="Y719" s="512"/>
      <c r="Z719" s="512"/>
      <c r="AA719" s="512"/>
      <c r="AB719" s="512"/>
      <c r="AC719" s="512"/>
      <c r="AD719" s="512"/>
      <c r="AE719" s="512"/>
      <c r="AF719" s="512"/>
      <c r="AG719" s="512"/>
      <c r="AH719" s="512"/>
      <c r="AI719" s="512"/>
      <c r="AJ719" s="512"/>
      <c r="AK719" s="512"/>
      <c r="AL719" s="512"/>
      <c r="AM719" s="512"/>
      <c r="AN719" s="512"/>
    </row>
    <row r="720" spans="1:40" ht="15.75" customHeight="1">
      <c r="A720" s="512"/>
      <c r="B720" s="582"/>
      <c r="C720" s="512"/>
      <c r="D720" s="512"/>
      <c r="E720" s="512"/>
      <c r="F720" s="512"/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/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</row>
    <row r="721" spans="1:40" ht="15.75" customHeight="1">
      <c r="A721" s="512"/>
      <c r="B721" s="582"/>
      <c r="C721" s="512"/>
      <c r="D721" s="512"/>
      <c r="E721" s="512"/>
      <c r="F721" s="512"/>
      <c r="G721" s="512"/>
      <c r="H721" s="512"/>
      <c r="I721" s="512"/>
      <c r="J721" s="512"/>
      <c r="K721" s="512"/>
      <c r="L721" s="512"/>
      <c r="M721" s="512"/>
      <c r="N721" s="512"/>
      <c r="O721" s="512"/>
      <c r="P721" s="512"/>
      <c r="Q721" s="512"/>
      <c r="R721" s="512"/>
      <c r="S721" s="512"/>
      <c r="T721" s="512"/>
      <c r="U721" s="512"/>
      <c r="V721" s="512"/>
      <c r="W721" s="512"/>
      <c r="X721" s="512"/>
      <c r="Y721" s="512"/>
      <c r="Z721" s="512"/>
      <c r="AA721" s="512"/>
      <c r="AB721" s="512"/>
      <c r="AC721" s="512"/>
      <c r="AD721" s="512"/>
      <c r="AE721" s="512"/>
      <c r="AF721" s="512"/>
      <c r="AG721" s="512"/>
      <c r="AH721" s="512"/>
      <c r="AI721" s="512"/>
      <c r="AJ721" s="512"/>
      <c r="AK721" s="512"/>
      <c r="AL721" s="512"/>
      <c r="AM721" s="512"/>
      <c r="AN721" s="512"/>
    </row>
    <row r="722" spans="1:40" ht="15.75" customHeight="1">
      <c r="A722" s="512"/>
      <c r="B722" s="582"/>
      <c r="C722" s="512"/>
      <c r="D722" s="512"/>
      <c r="E722" s="512"/>
      <c r="F722" s="512"/>
      <c r="G722" s="512"/>
      <c r="H722" s="512"/>
      <c r="I722" s="512"/>
      <c r="J722" s="512"/>
      <c r="K722" s="512"/>
      <c r="L722" s="512"/>
      <c r="M722" s="512"/>
      <c r="N722" s="512"/>
      <c r="O722" s="512"/>
      <c r="P722" s="512"/>
      <c r="Q722" s="512"/>
      <c r="R722" s="512"/>
      <c r="S722" s="512"/>
      <c r="T722" s="512"/>
      <c r="U722" s="512"/>
      <c r="V722" s="512"/>
      <c r="W722" s="512"/>
      <c r="X722" s="512"/>
      <c r="Y722" s="512"/>
      <c r="Z722" s="512"/>
      <c r="AA722" s="512"/>
      <c r="AB722" s="512"/>
      <c r="AC722" s="512"/>
      <c r="AD722" s="512"/>
      <c r="AE722" s="512"/>
      <c r="AF722" s="512"/>
      <c r="AG722" s="512"/>
      <c r="AH722" s="512"/>
      <c r="AI722" s="512"/>
      <c r="AJ722" s="512"/>
      <c r="AK722" s="512"/>
      <c r="AL722" s="512"/>
      <c r="AM722" s="512"/>
      <c r="AN722" s="512"/>
    </row>
    <row r="723" spans="1:40" ht="15.75" customHeight="1">
      <c r="A723" s="512"/>
      <c r="B723" s="582"/>
      <c r="C723" s="512"/>
      <c r="D723" s="512"/>
      <c r="E723" s="512"/>
      <c r="F723" s="512"/>
      <c r="G723" s="512"/>
      <c r="H723" s="512"/>
      <c r="I723" s="512"/>
      <c r="J723" s="512"/>
      <c r="K723" s="512"/>
      <c r="L723" s="512"/>
      <c r="M723" s="512"/>
      <c r="N723" s="512"/>
      <c r="O723" s="512"/>
      <c r="P723" s="512"/>
      <c r="Q723" s="512"/>
      <c r="R723" s="512"/>
      <c r="S723" s="512"/>
      <c r="T723" s="512"/>
      <c r="U723" s="512"/>
      <c r="V723" s="512"/>
      <c r="W723" s="512"/>
      <c r="X723" s="512"/>
      <c r="Y723" s="512"/>
      <c r="Z723" s="512"/>
      <c r="AA723" s="512"/>
      <c r="AB723" s="512"/>
      <c r="AC723" s="512"/>
      <c r="AD723" s="512"/>
      <c r="AE723" s="512"/>
      <c r="AF723" s="512"/>
      <c r="AG723" s="512"/>
      <c r="AH723" s="512"/>
      <c r="AI723" s="512"/>
      <c r="AJ723" s="512"/>
      <c r="AK723" s="512"/>
      <c r="AL723" s="512"/>
      <c r="AM723" s="512"/>
      <c r="AN723" s="512"/>
    </row>
    <row r="724" spans="1:40" ht="15.75" customHeight="1">
      <c r="A724" s="512"/>
      <c r="B724" s="582"/>
      <c r="C724" s="512"/>
      <c r="D724" s="512"/>
      <c r="E724" s="512"/>
      <c r="F724" s="512"/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/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</row>
    <row r="725" spans="1:40" ht="15.75" customHeight="1">
      <c r="A725" s="512"/>
      <c r="B725" s="582"/>
      <c r="C725" s="512"/>
      <c r="D725" s="512"/>
      <c r="E725" s="512"/>
      <c r="F725" s="512"/>
      <c r="G725" s="512"/>
      <c r="H725" s="512"/>
      <c r="I725" s="512"/>
      <c r="J725" s="512"/>
      <c r="K725" s="512"/>
      <c r="L725" s="512"/>
      <c r="M725" s="512"/>
      <c r="N725" s="512"/>
      <c r="O725" s="512"/>
      <c r="P725" s="512"/>
      <c r="Q725" s="512"/>
      <c r="R725" s="512"/>
      <c r="S725" s="512"/>
      <c r="T725" s="512"/>
      <c r="U725" s="512"/>
      <c r="V725" s="512"/>
      <c r="W725" s="512"/>
      <c r="X725" s="512"/>
      <c r="Y725" s="512"/>
      <c r="Z725" s="512"/>
      <c r="AA725" s="512"/>
      <c r="AB725" s="512"/>
      <c r="AC725" s="512"/>
      <c r="AD725" s="512"/>
      <c r="AE725" s="512"/>
      <c r="AF725" s="512"/>
      <c r="AG725" s="512"/>
      <c r="AH725" s="512"/>
      <c r="AI725" s="512"/>
      <c r="AJ725" s="512"/>
      <c r="AK725" s="512"/>
      <c r="AL725" s="512"/>
      <c r="AM725" s="512"/>
      <c r="AN725" s="512"/>
    </row>
    <row r="726" spans="1:40" ht="15.75" customHeight="1">
      <c r="A726" s="512"/>
      <c r="B726" s="582"/>
      <c r="C726" s="512"/>
      <c r="D726" s="512"/>
      <c r="E726" s="512"/>
      <c r="F726" s="512"/>
      <c r="G726" s="512"/>
      <c r="H726" s="512"/>
      <c r="I726" s="512"/>
      <c r="J726" s="512"/>
      <c r="K726" s="512"/>
      <c r="L726" s="512"/>
      <c r="M726" s="512"/>
      <c r="N726" s="512"/>
      <c r="O726" s="512"/>
      <c r="P726" s="512"/>
      <c r="Q726" s="512"/>
      <c r="R726" s="512"/>
      <c r="S726" s="512"/>
      <c r="T726" s="512"/>
      <c r="U726" s="512"/>
      <c r="V726" s="512"/>
      <c r="W726" s="512"/>
      <c r="X726" s="512"/>
      <c r="Y726" s="512"/>
      <c r="Z726" s="512"/>
      <c r="AA726" s="512"/>
      <c r="AB726" s="512"/>
      <c r="AC726" s="512"/>
      <c r="AD726" s="512"/>
      <c r="AE726" s="512"/>
      <c r="AF726" s="512"/>
      <c r="AG726" s="512"/>
      <c r="AH726" s="512"/>
      <c r="AI726" s="512"/>
      <c r="AJ726" s="512"/>
      <c r="AK726" s="512"/>
      <c r="AL726" s="512"/>
      <c r="AM726" s="512"/>
      <c r="AN726" s="512"/>
    </row>
    <row r="727" spans="1:40" ht="15.75" customHeight="1">
      <c r="A727" s="512"/>
      <c r="B727" s="582"/>
      <c r="C727" s="512"/>
      <c r="D727" s="512"/>
      <c r="E727" s="512"/>
      <c r="F727" s="512"/>
      <c r="G727" s="512"/>
      <c r="H727" s="512"/>
      <c r="I727" s="512"/>
      <c r="J727" s="512"/>
      <c r="K727" s="512"/>
      <c r="L727" s="512"/>
      <c r="M727" s="512"/>
      <c r="N727" s="512"/>
      <c r="O727" s="512"/>
      <c r="P727" s="512"/>
      <c r="Q727" s="512"/>
      <c r="R727" s="512"/>
      <c r="S727" s="512"/>
      <c r="T727" s="512"/>
      <c r="U727" s="512"/>
      <c r="V727" s="512"/>
      <c r="W727" s="512"/>
      <c r="X727" s="512"/>
      <c r="Y727" s="512"/>
      <c r="Z727" s="512"/>
      <c r="AA727" s="512"/>
      <c r="AB727" s="512"/>
      <c r="AC727" s="512"/>
      <c r="AD727" s="512"/>
      <c r="AE727" s="512"/>
      <c r="AF727" s="512"/>
      <c r="AG727" s="512"/>
      <c r="AH727" s="512"/>
      <c r="AI727" s="512"/>
      <c r="AJ727" s="512"/>
      <c r="AK727" s="512"/>
      <c r="AL727" s="512"/>
      <c r="AM727" s="512"/>
      <c r="AN727" s="512"/>
    </row>
    <row r="728" spans="1:40" ht="15.75" customHeight="1">
      <c r="A728" s="512"/>
      <c r="B728" s="582"/>
      <c r="C728" s="512"/>
      <c r="D728" s="512"/>
      <c r="E728" s="512"/>
      <c r="F728" s="512"/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/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</row>
    <row r="729" spans="1:40" ht="15.75" customHeight="1">
      <c r="A729" s="512"/>
      <c r="B729" s="582"/>
      <c r="C729" s="512"/>
      <c r="D729" s="512"/>
      <c r="E729" s="512"/>
      <c r="F729" s="512"/>
      <c r="G729" s="512"/>
      <c r="H729" s="512"/>
      <c r="I729" s="512"/>
      <c r="J729" s="512"/>
      <c r="K729" s="512"/>
      <c r="L729" s="512"/>
      <c r="M729" s="512"/>
      <c r="N729" s="512"/>
      <c r="O729" s="512"/>
      <c r="P729" s="512"/>
      <c r="Q729" s="512"/>
      <c r="R729" s="512"/>
      <c r="S729" s="512"/>
      <c r="T729" s="512"/>
      <c r="U729" s="512"/>
      <c r="V729" s="512"/>
      <c r="W729" s="512"/>
      <c r="X729" s="512"/>
      <c r="Y729" s="512"/>
      <c r="Z729" s="512"/>
      <c r="AA729" s="512"/>
      <c r="AB729" s="512"/>
      <c r="AC729" s="512"/>
      <c r="AD729" s="512"/>
      <c r="AE729" s="512"/>
      <c r="AF729" s="512"/>
      <c r="AG729" s="512"/>
      <c r="AH729" s="512"/>
      <c r="AI729" s="512"/>
      <c r="AJ729" s="512"/>
      <c r="AK729" s="512"/>
      <c r="AL729" s="512"/>
      <c r="AM729" s="512"/>
      <c r="AN729" s="512"/>
    </row>
    <row r="730" spans="1:40" ht="15.75" customHeight="1">
      <c r="A730" s="512"/>
      <c r="B730" s="582"/>
      <c r="C730" s="512"/>
      <c r="D730" s="512"/>
      <c r="E730" s="512"/>
      <c r="F730" s="512"/>
      <c r="G730" s="512"/>
      <c r="H730" s="512"/>
      <c r="I730" s="512"/>
      <c r="J730" s="512"/>
      <c r="K730" s="512"/>
      <c r="L730" s="512"/>
      <c r="M730" s="512"/>
      <c r="N730" s="512"/>
      <c r="O730" s="512"/>
      <c r="P730" s="512"/>
      <c r="Q730" s="512"/>
      <c r="R730" s="512"/>
      <c r="S730" s="512"/>
      <c r="T730" s="512"/>
      <c r="U730" s="512"/>
      <c r="V730" s="512"/>
      <c r="W730" s="512"/>
      <c r="X730" s="512"/>
      <c r="Y730" s="512"/>
      <c r="Z730" s="512"/>
      <c r="AA730" s="512"/>
      <c r="AB730" s="512"/>
      <c r="AC730" s="512"/>
      <c r="AD730" s="512"/>
      <c r="AE730" s="512"/>
      <c r="AF730" s="512"/>
      <c r="AG730" s="512"/>
      <c r="AH730" s="512"/>
      <c r="AI730" s="512"/>
      <c r="AJ730" s="512"/>
      <c r="AK730" s="512"/>
      <c r="AL730" s="512"/>
      <c r="AM730" s="512"/>
      <c r="AN730" s="512"/>
    </row>
    <row r="731" spans="1:40" ht="15.75" customHeight="1">
      <c r="A731" s="512"/>
      <c r="B731" s="582"/>
      <c r="C731" s="512"/>
      <c r="D731" s="512"/>
      <c r="E731" s="512"/>
      <c r="F731" s="512"/>
      <c r="G731" s="512"/>
      <c r="H731" s="512"/>
      <c r="I731" s="512"/>
      <c r="J731" s="512"/>
      <c r="K731" s="512"/>
      <c r="L731" s="512"/>
      <c r="M731" s="512"/>
      <c r="N731" s="512"/>
      <c r="O731" s="512"/>
      <c r="P731" s="512"/>
      <c r="Q731" s="512"/>
      <c r="R731" s="512"/>
      <c r="S731" s="512"/>
      <c r="T731" s="512"/>
      <c r="U731" s="512"/>
      <c r="V731" s="512"/>
      <c r="W731" s="512"/>
      <c r="X731" s="512"/>
      <c r="Y731" s="512"/>
      <c r="Z731" s="512"/>
      <c r="AA731" s="512"/>
      <c r="AB731" s="512"/>
      <c r="AC731" s="512"/>
      <c r="AD731" s="512"/>
      <c r="AE731" s="512"/>
      <c r="AF731" s="512"/>
      <c r="AG731" s="512"/>
      <c r="AH731" s="512"/>
      <c r="AI731" s="512"/>
      <c r="AJ731" s="512"/>
      <c r="AK731" s="512"/>
      <c r="AL731" s="512"/>
      <c r="AM731" s="512"/>
      <c r="AN731" s="512"/>
    </row>
    <row r="732" spans="1:40" ht="15.75" customHeight="1">
      <c r="A732" s="512"/>
      <c r="B732" s="582"/>
      <c r="C732" s="512"/>
      <c r="D732" s="512"/>
      <c r="E732" s="512"/>
      <c r="F732" s="512"/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/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</row>
    <row r="733" spans="1:40" ht="15.75" customHeight="1">
      <c r="A733" s="512"/>
      <c r="B733" s="582"/>
      <c r="C733" s="512"/>
      <c r="D733" s="512"/>
      <c r="E733" s="512"/>
      <c r="F733" s="512"/>
      <c r="G733" s="512"/>
      <c r="H733" s="512"/>
      <c r="I733" s="512"/>
      <c r="J733" s="512"/>
      <c r="K733" s="512"/>
      <c r="L733" s="512"/>
      <c r="M733" s="512"/>
      <c r="N733" s="512"/>
      <c r="O733" s="512"/>
      <c r="P733" s="512"/>
      <c r="Q733" s="512"/>
      <c r="R733" s="512"/>
      <c r="S733" s="512"/>
      <c r="T733" s="512"/>
      <c r="U733" s="512"/>
      <c r="V733" s="512"/>
      <c r="W733" s="512"/>
      <c r="X733" s="512"/>
      <c r="Y733" s="512"/>
      <c r="Z733" s="512"/>
      <c r="AA733" s="512"/>
      <c r="AB733" s="512"/>
      <c r="AC733" s="512"/>
      <c r="AD733" s="512"/>
      <c r="AE733" s="512"/>
      <c r="AF733" s="512"/>
      <c r="AG733" s="512"/>
      <c r="AH733" s="512"/>
      <c r="AI733" s="512"/>
      <c r="AJ733" s="512"/>
      <c r="AK733" s="512"/>
      <c r="AL733" s="512"/>
      <c r="AM733" s="512"/>
      <c r="AN733" s="512"/>
    </row>
    <row r="734" spans="1:40" ht="15.75" customHeight="1">
      <c r="A734" s="512"/>
      <c r="B734" s="582"/>
      <c r="C734" s="512"/>
      <c r="D734" s="512"/>
      <c r="E734" s="512"/>
      <c r="F734" s="512"/>
      <c r="G734" s="512"/>
      <c r="H734" s="512"/>
      <c r="I734" s="512"/>
      <c r="J734" s="512"/>
      <c r="K734" s="512"/>
      <c r="L734" s="512"/>
      <c r="M734" s="512"/>
      <c r="N734" s="512"/>
      <c r="O734" s="512"/>
      <c r="P734" s="512"/>
      <c r="Q734" s="512"/>
      <c r="R734" s="512"/>
      <c r="S734" s="512"/>
      <c r="T734" s="512"/>
      <c r="U734" s="512"/>
      <c r="V734" s="512"/>
      <c r="W734" s="512"/>
      <c r="X734" s="512"/>
      <c r="Y734" s="512"/>
      <c r="Z734" s="512"/>
      <c r="AA734" s="512"/>
      <c r="AB734" s="512"/>
      <c r="AC734" s="512"/>
      <c r="AD734" s="512"/>
      <c r="AE734" s="512"/>
      <c r="AF734" s="512"/>
      <c r="AG734" s="512"/>
      <c r="AH734" s="512"/>
      <c r="AI734" s="512"/>
      <c r="AJ734" s="512"/>
      <c r="AK734" s="512"/>
      <c r="AL734" s="512"/>
      <c r="AM734" s="512"/>
      <c r="AN734" s="512"/>
    </row>
    <row r="735" spans="1:40" ht="15.75" customHeight="1">
      <c r="A735" s="512"/>
      <c r="B735" s="582"/>
      <c r="C735" s="512"/>
      <c r="D735" s="512"/>
      <c r="E735" s="512"/>
      <c r="F735" s="512"/>
      <c r="G735" s="512"/>
      <c r="H735" s="512"/>
      <c r="I735" s="512"/>
      <c r="J735" s="512"/>
      <c r="K735" s="512"/>
      <c r="L735" s="512"/>
      <c r="M735" s="512"/>
      <c r="N735" s="512"/>
      <c r="O735" s="512"/>
      <c r="P735" s="512"/>
      <c r="Q735" s="512"/>
      <c r="R735" s="512"/>
      <c r="S735" s="512"/>
      <c r="T735" s="512"/>
      <c r="U735" s="512"/>
      <c r="V735" s="512"/>
      <c r="W735" s="512"/>
      <c r="X735" s="512"/>
      <c r="Y735" s="512"/>
      <c r="Z735" s="512"/>
      <c r="AA735" s="512"/>
      <c r="AB735" s="512"/>
      <c r="AC735" s="512"/>
      <c r="AD735" s="512"/>
      <c r="AE735" s="512"/>
      <c r="AF735" s="512"/>
      <c r="AG735" s="512"/>
      <c r="AH735" s="512"/>
      <c r="AI735" s="512"/>
      <c r="AJ735" s="512"/>
      <c r="AK735" s="512"/>
      <c r="AL735" s="512"/>
      <c r="AM735" s="512"/>
      <c r="AN735" s="512"/>
    </row>
    <row r="736" spans="1:40" ht="15.75" customHeight="1">
      <c r="A736" s="512"/>
      <c r="B736" s="582"/>
      <c r="C736" s="512"/>
      <c r="D736" s="512"/>
      <c r="E736" s="512"/>
      <c r="F736" s="512"/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/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</row>
    <row r="737" spans="1:40" ht="15.75" customHeight="1">
      <c r="A737" s="512"/>
      <c r="B737" s="582"/>
      <c r="C737" s="512"/>
      <c r="D737" s="512"/>
      <c r="E737" s="512"/>
      <c r="F737" s="512"/>
      <c r="G737" s="512"/>
      <c r="H737" s="512"/>
      <c r="I737" s="512"/>
      <c r="J737" s="512"/>
      <c r="K737" s="512"/>
      <c r="L737" s="512"/>
      <c r="M737" s="512"/>
      <c r="N737" s="512"/>
      <c r="O737" s="512"/>
      <c r="P737" s="512"/>
      <c r="Q737" s="512"/>
      <c r="R737" s="512"/>
      <c r="S737" s="512"/>
      <c r="T737" s="512"/>
      <c r="U737" s="512"/>
      <c r="V737" s="512"/>
      <c r="W737" s="512"/>
      <c r="X737" s="512"/>
      <c r="Y737" s="512"/>
      <c r="Z737" s="512"/>
      <c r="AA737" s="512"/>
      <c r="AB737" s="512"/>
      <c r="AC737" s="512"/>
      <c r="AD737" s="512"/>
      <c r="AE737" s="512"/>
      <c r="AF737" s="512"/>
      <c r="AG737" s="512"/>
      <c r="AH737" s="512"/>
      <c r="AI737" s="512"/>
      <c r="AJ737" s="512"/>
      <c r="AK737" s="512"/>
      <c r="AL737" s="512"/>
      <c r="AM737" s="512"/>
      <c r="AN737" s="512"/>
    </row>
    <row r="738" spans="1:40" ht="15.75" customHeight="1">
      <c r="A738" s="512"/>
      <c r="B738" s="582"/>
      <c r="C738" s="512"/>
      <c r="D738" s="512"/>
      <c r="E738" s="512"/>
      <c r="F738" s="512"/>
      <c r="G738" s="512"/>
      <c r="H738" s="512"/>
      <c r="I738" s="512"/>
      <c r="J738" s="512"/>
      <c r="K738" s="512"/>
      <c r="L738" s="512"/>
      <c r="M738" s="512"/>
      <c r="N738" s="512"/>
      <c r="O738" s="512"/>
      <c r="P738" s="512"/>
      <c r="Q738" s="512"/>
      <c r="R738" s="512"/>
      <c r="S738" s="512"/>
      <c r="T738" s="512"/>
      <c r="U738" s="512"/>
      <c r="V738" s="512"/>
      <c r="W738" s="512"/>
      <c r="X738" s="512"/>
      <c r="Y738" s="512"/>
      <c r="Z738" s="512"/>
      <c r="AA738" s="512"/>
      <c r="AB738" s="512"/>
      <c r="AC738" s="512"/>
      <c r="AD738" s="512"/>
      <c r="AE738" s="512"/>
      <c r="AF738" s="512"/>
      <c r="AG738" s="512"/>
      <c r="AH738" s="512"/>
      <c r="AI738" s="512"/>
      <c r="AJ738" s="512"/>
      <c r="AK738" s="512"/>
      <c r="AL738" s="512"/>
      <c r="AM738" s="512"/>
      <c r="AN738" s="512"/>
    </row>
    <row r="739" spans="1:40" ht="15.75" customHeight="1">
      <c r="A739" s="512"/>
      <c r="B739" s="582"/>
      <c r="C739" s="512"/>
      <c r="D739" s="512"/>
      <c r="E739" s="512"/>
      <c r="F739" s="512"/>
      <c r="G739" s="512"/>
      <c r="H739" s="512"/>
      <c r="I739" s="512"/>
      <c r="J739" s="512"/>
      <c r="K739" s="512"/>
      <c r="L739" s="512"/>
      <c r="M739" s="512"/>
      <c r="N739" s="512"/>
      <c r="O739" s="512"/>
      <c r="P739" s="512"/>
      <c r="Q739" s="512"/>
      <c r="R739" s="512"/>
      <c r="S739" s="512"/>
      <c r="T739" s="512"/>
      <c r="U739" s="512"/>
      <c r="V739" s="512"/>
      <c r="W739" s="512"/>
      <c r="X739" s="512"/>
      <c r="Y739" s="512"/>
      <c r="Z739" s="512"/>
      <c r="AA739" s="512"/>
      <c r="AB739" s="512"/>
      <c r="AC739" s="512"/>
      <c r="AD739" s="512"/>
      <c r="AE739" s="512"/>
      <c r="AF739" s="512"/>
      <c r="AG739" s="512"/>
      <c r="AH739" s="512"/>
      <c r="AI739" s="512"/>
      <c r="AJ739" s="512"/>
      <c r="AK739" s="512"/>
      <c r="AL739" s="512"/>
      <c r="AM739" s="512"/>
      <c r="AN739" s="512"/>
    </row>
    <row r="740" spans="1:40" ht="15.75" customHeight="1">
      <c r="A740" s="512"/>
      <c r="B740" s="582"/>
      <c r="C740" s="512"/>
      <c r="D740" s="512"/>
      <c r="E740" s="512"/>
      <c r="F740" s="512"/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/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</row>
    <row r="741" spans="1:40" ht="15.75" customHeight="1">
      <c r="A741" s="512"/>
      <c r="B741" s="582"/>
      <c r="C741" s="512"/>
      <c r="D741" s="512"/>
      <c r="E741" s="512"/>
      <c r="F741" s="512"/>
      <c r="G741" s="512"/>
      <c r="H741" s="512"/>
      <c r="I741" s="512"/>
      <c r="J741" s="512"/>
      <c r="K741" s="512"/>
      <c r="L741" s="512"/>
      <c r="M741" s="512"/>
      <c r="N741" s="512"/>
      <c r="O741" s="512"/>
      <c r="P741" s="512"/>
      <c r="Q741" s="512"/>
      <c r="R741" s="512"/>
      <c r="S741" s="512"/>
      <c r="T741" s="512"/>
      <c r="U741" s="512"/>
      <c r="V741" s="512"/>
      <c r="W741" s="512"/>
      <c r="X741" s="512"/>
      <c r="Y741" s="512"/>
      <c r="Z741" s="512"/>
      <c r="AA741" s="512"/>
      <c r="AB741" s="512"/>
      <c r="AC741" s="512"/>
      <c r="AD741" s="512"/>
      <c r="AE741" s="512"/>
      <c r="AF741" s="512"/>
      <c r="AG741" s="512"/>
      <c r="AH741" s="512"/>
      <c r="AI741" s="512"/>
      <c r="AJ741" s="512"/>
      <c r="AK741" s="512"/>
      <c r="AL741" s="512"/>
      <c r="AM741" s="512"/>
      <c r="AN741" s="512"/>
    </row>
    <row r="742" spans="1:40" ht="15.75" customHeight="1">
      <c r="A742" s="512"/>
      <c r="B742" s="582"/>
      <c r="C742" s="512"/>
      <c r="D742" s="512"/>
      <c r="E742" s="512"/>
      <c r="F742" s="512"/>
      <c r="G742" s="512"/>
      <c r="H742" s="512"/>
      <c r="I742" s="512"/>
      <c r="J742" s="512"/>
      <c r="K742" s="512"/>
      <c r="L742" s="512"/>
      <c r="M742" s="512"/>
      <c r="N742" s="512"/>
      <c r="O742" s="512"/>
      <c r="P742" s="512"/>
      <c r="Q742" s="512"/>
      <c r="R742" s="512"/>
      <c r="S742" s="512"/>
      <c r="T742" s="512"/>
      <c r="U742" s="512"/>
      <c r="V742" s="512"/>
      <c r="W742" s="512"/>
      <c r="X742" s="512"/>
      <c r="Y742" s="512"/>
      <c r="Z742" s="512"/>
      <c r="AA742" s="512"/>
      <c r="AB742" s="512"/>
      <c r="AC742" s="512"/>
      <c r="AD742" s="512"/>
      <c r="AE742" s="512"/>
      <c r="AF742" s="512"/>
      <c r="AG742" s="512"/>
      <c r="AH742" s="512"/>
      <c r="AI742" s="512"/>
      <c r="AJ742" s="512"/>
      <c r="AK742" s="512"/>
      <c r="AL742" s="512"/>
      <c r="AM742" s="512"/>
      <c r="AN742" s="512"/>
    </row>
    <row r="743" spans="1:40" ht="15.75" customHeight="1">
      <c r="A743" s="512"/>
      <c r="B743" s="582"/>
      <c r="C743" s="512"/>
      <c r="D743" s="512"/>
      <c r="E743" s="512"/>
      <c r="F743" s="512"/>
      <c r="G743" s="512"/>
      <c r="H743" s="512"/>
      <c r="I743" s="512"/>
      <c r="J743" s="512"/>
      <c r="K743" s="512"/>
      <c r="L743" s="512"/>
      <c r="M743" s="512"/>
      <c r="N743" s="512"/>
      <c r="O743" s="512"/>
      <c r="P743" s="512"/>
      <c r="Q743" s="512"/>
      <c r="R743" s="512"/>
      <c r="S743" s="512"/>
      <c r="T743" s="512"/>
      <c r="U743" s="512"/>
      <c r="V743" s="512"/>
      <c r="W743" s="512"/>
      <c r="X743" s="512"/>
      <c r="Y743" s="512"/>
      <c r="Z743" s="512"/>
      <c r="AA743" s="512"/>
      <c r="AB743" s="512"/>
      <c r="AC743" s="512"/>
      <c r="AD743" s="512"/>
      <c r="AE743" s="512"/>
      <c r="AF743" s="512"/>
      <c r="AG743" s="512"/>
      <c r="AH743" s="512"/>
      <c r="AI743" s="512"/>
      <c r="AJ743" s="512"/>
      <c r="AK743" s="512"/>
      <c r="AL743" s="512"/>
      <c r="AM743" s="512"/>
      <c r="AN743" s="512"/>
    </row>
    <row r="744" spans="1:40" ht="15.75" customHeight="1">
      <c r="A744" s="512"/>
      <c r="B744" s="582"/>
      <c r="C744" s="512"/>
      <c r="D744" s="512"/>
      <c r="E744" s="512"/>
      <c r="F744" s="512"/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/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</row>
    <row r="745" spans="1:40" ht="15.75" customHeight="1">
      <c r="A745" s="512"/>
      <c r="B745" s="582"/>
      <c r="C745" s="512"/>
      <c r="D745" s="512"/>
      <c r="E745" s="512"/>
      <c r="F745" s="512"/>
      <c r="G745" s="512"/>
      <c r="H745" s="512"/>
      <c r="I745" s="512"/>
      <c r="J745" s="512"/>
      <c r="K745" s="512"/>
      <c r="L745" s="512"/>
      <c r="M745" s="512"/>
      <c r="N745" s="512"/>
      <c r="O745" s="512"/>
      <c r="P745" s="512"/>
      <c r="Q745" s="512"/>
      <c r="R745" s="512"/>
      <c r="S745" s="512"/>
      <c r="T745" s="512"/>
      <c r="U745" s="512"/>
      <c r="V745" s="512"/>
      <c r="W745" s="512"/>
      <c r="X745" s="512"/>
      <c r="Y745" s="512"/>
      <c r="Z745" s="512"/>
      <c r="AA745" s="512"/>
      <c r="AB745" s="512"/>
      <c r="AC745" s="512"/>
      <c r="AD745" s="512"/>
      <c r="AE745" s="512"/>
      <c r="AF745" s="512"/>
      <c r="AG745" s="512"/>
      <c r="AH745" s="512"/>
      <c r="AI745" s="512"/>
      <c r="AJ745" s="512"/>
      <c r="AK745" s="512"/>
      <c r="AL745" s="512"/>
      <c r="AM745" s="512"/>
      <c r="AN745" s="512"/>
    </row>
    <row r="746" spans="1:40" ht="15.75" customHeight="1">
      <c r="A746" s="512"/>
      <c r="B746" s="582"/>
      <c r="C746" s="512"/>
      <c r="D746" s="512"/>
      <c r="E746" s="512"/>
      <c r="F746" s="512"/>
      <c r="G746" s="512"/>
      <c r="H746" s="512"/>
      <c r="I746" s="512"/>
      <c r="J746" s="512"/>
      <c r="K746" s="512"/>
      <c r="L746" s="512"/>
      <c r="M746" s="512"/>
      <c r="N746" s="512"/>
      <c r="O746" s="512"/>
      <c r="P746" s="512"/>
      <c r="Q746" s="512"/>
      <c r="R746" s="512"/>
      <c r="S746" s="512"/>
      <c r="T746" s="512"/>
      <c r="U746" s="512"/>
      <c r="V746" s="512"/>
      <c r="W746" s="512"/>
      <c r="X746" s="512"/>
      <c r="Y746" s="512"/>
      <c r="Z746" s="512"/>
      <c r="AA746" s="512"/>
      <c r="AB746" s="512"/>
      <c r="AC746" s="512"/>
      <c r="AD746" s="512"/>
      <c r="AE746" s="512"/>
      <c r="AF746" s="512"/>
      <c r="AG746" s="512"/>
      <c r="AH746" s="512"/>
      <c r="AI746" s="512"/>
      <c r="AJ746" s="512"/>
      <c r="AK746" s="512"/>
      <c r="AL746" s="512"/>
      <c r="AM746" s="512"/>
      <c r="AN746" s="512"/>
    </row>
    <row r="747" spans="1:40" ht="15.75" customHeight="1">
      <c r="A747" s="512"/>
      <c r="B747" s="582"/>
      <c r="C747" s="512"/>
      <c r="D747" s="512"/>
      <c r="E747" s="512"/>
      <c r="F747" s="512"/>
      <c r="G747" s="512"/>
      <c r="H747" s="512"/>
      <c r="I747" s="512"/>
      <c r="J747" s="512"/>
      <c r="K747" s="512"/>
      <c r="L747" s="512"/>
      <c r="M747" s="512"/>
      <c r="N747" s="512"/>
      <c r="O747" s="512"/>
      <c r="P747" s="512"/>
      <c r="Q747" s="512"/>
      <c r="R747" s="512"/>
      <c r="S747" s="512"/>
      <c r="T747" s="512"/>
      <c r="U747" s="512"/>
      <c r="V747" s="512"/>
      <c r="W747" s="512"/>
      <c r="X747" s="512"/>
      <c r="Y747" s="512"/>
      <c r="Z747" s="512"/>
      <c r="AA747" s="512"/>
      <c r="AB747" s="512"/>
      <c r="AC747" s="512"/>
      <c r="AD747" s="512"/>
      <c r="AE747" s="512"/>
      <c r="AF747" s="512"/>
      <c r="AG747" s="512"/>
      <c r="AH747" s="512"/>
      <c r="AI747" s="512"/>
      <c r="AJ747" s="512"/>
      <c r="AK747" s="512"/>
      <c r="AL747" s="512"/>
      <c r="AM747" s="512"/>
      <c r="AN747" s="512"/>
    </row>
    <row r="748" spans="1:40" ht="15.75" customHeight="1">
      <c r="A748" s="512"/>
      <c r="B748" s="582"/>
      <c r="C748" s="512"/>
      <c r="D748" s="512"/>
      <c r="E748" s="512"/>
      <c r="F748" s="512"/>
      <c r="G748" s="512"/>
      <c r="H748" s="512"/>
      <c r="I748" s="512"/>
      <c r="J748" s="512"/>
      <c r="K748" s="512"/>
      <c r="L748" s="512"/>
      <c r="M748" s="512"/>
      <c r="N748" s="512"/>
      <c r="O748" s="512"/>
      <c r="P748" s="512"/>
      <c r="Q748" s="512"/>
      <c r="R748" s="512"/>
      <c r="S748" s="512"/>
      <c r="T748" s="512"/>
      <c r="U748" s="512"/>
      <c r="V748" s="512"/>
      <c r="W748" s="512"/>
      <c r="X748" s="512"/>
      <c r="Y748" s="512"/>
      <c r="Z748" s="512"/>
      <c r="AA748" s="512"/>
      <c r="AB748" s="512"/>
      <c r="AC748" s="512"/>
      <c r="AD748" s="512"/>
      <c r="AE748" s="512"/>
      <c r="AF748" s="512"/>
      <c r="AG748" s="512"/>
      <c r="AH748" s="512"/>
      <c r="AI748" s="512"/>
      <c r="AJ748" s="512"/>
      <c r="AK748" s="512"/>
      <c r="AL748" s="512"/>
      <c r="AM748" s="512"/>
      <c r="AN748" s="512"/>
    </row>
    <row r="749" spans="1:40" ht="15.75" customHeight="1">
      <c r="A749" s="512"/>
      <c r="B749" s="582"/>
      <c r="C749" s="512"/>
      <c r="D749" s="512"/>
      <c r="E749" s="512"/>
      <c r="F749" s="512"/>
      <c r="G749" s="512"/>
      <c r="H749" s="512"/>
      <c r="I749" s="512"/>
      <c r="J749" s="512"/>
      <c r="K749" s="512"/>
      <c r="L749" s="512"/>
      <c r="M749" s="512"/>
      <c r="N749" s="512"/>
      <c r="O749" s="512"/>
      <c r="P749" s="512"/>
      <c r="Q749" s="512"/>
      <c r="R749" s="512"/>
      <c r="S749" s="512"/>
      <c r="T749" s="512"/>
      <c r="U749" s="512"/>
      <c r="V749" s="512"/>
      <c r="W749" s="512"/>
      <c r="X749" s="512"/>
      <c r="Y749" s="512"/>
      <c r="Z749" s="512"/>
      <c r="AA749" s="512"/>
      <c r="AB749" s="512"/>
      <c r="AC749" s="512"/>
      <c r="AD749" s="512"/>
      <c r="AE749" s="512"/>
      <c r="AF749" s="512"/>
      <c r="AG749" s="512"/>
      <c r="AH749" s="512"/>
      <c r="AI749" s="512"/>
      <c r="AJ749" s="512"/>
      <c r="AK749" s="512"/>
      <c r="AL749" s="512"/>
      <c r="AM749" s="512"/>
      <c r="AN749" s="512"/>
    </row>
    <row r="750" spans="1:40" ht="15.75" customHeight="1">
      <c r="A750" s="512"/>
      <c r="B750" s="582"/>
      <c r="C750" s="512"/>
      <c r="D750" s="512"/>
      <c r="E750" s="512"/>
      <c r="F750" s="512"/>
      <c r="G750" s="512"/>
      <c r="H750" s="512"/>
      <c r="I750" s="512"/>
      <c r="J750" s="512"/>
      <c r="K750" s="512"/>
      <c r="L750" s="512"/>
      <c r="M750" s="512"/>
      <c r="N750" s="512"/>
      <c r="O750" s="512"/>
      <c r="P750" s="512"/>
      <c r="Q750" s="512"/>
      <c r="R750" s="512"/>
      <c r="S750" s="512"/>
      <c r="T750" s="512"/>
      <c r="U750" s="512"/>
      <c r="V750" s="512"/>
      <c r="W750" s="512"/>
      <c r="X750" s="512"/>
      <c r="Y750" s="512"/>
      <c r="Z750" s="512"/>
      <c r="AA750" s="512"/>
      <c r="AB750" s="512"/>
      <c r="AC750" s="512"/>
      <c r="AD750" s="512"/>
      <c r="AE750" s="512"/>
      <c r="AF750" s="512"/>
      <c r="AG750" s="512"/>
      <c r="AH750" s="512"/>
      <c r="AI750" s="512"/>
      <c r="AJ750" s="512"/>
      <c r="AK750" s="512"/>
      <c r="AL750" s="512"/>
      <c r="AM750" s="512"/>
      <c r="AN750" s="512"/>
    </row>
    <row r="751" spans="1:40" ht="15.75" customHeight="1">
      <c r="A751" s="512"/>
      <c r="B751" s="582"/>
      <c r="C751" s="512"/>
      <c r="D751" s="512"/>
      <c r="E751" s="512"/>
      <c r="F751" s="512"/>
      <c r="G751" s="512"/>
      <c r="H751" s="512"/>
      <c r="I751" s="512"/>
      <c r="J751" s="512"/>
      <c r="K751" s="512"/>
      <c r="L751" s="512"/>
      <c r="M751" s="512"/>
      <c r="N751" s="512"/>
      <c r="O751" s="512"/>
      <c r="P751" s="512"/>
      <c r="Q751" s="512"/>
      <c r="R751" s="512"/>
      <c r="S751" s="512"/>
      <c r="T751" s="512"/>
      <c r="U751" s="512"/>
      <c r="V751" s="512"/>
      <c r="W751" s="512"/>
      <c r="X751" s="512"/>
      <c r="Y751" s="512"/>
      <c r="Z751" s="512"/>
      <c r="AA751" s="512"/>
      <c r="AB751" s="512"/>
      <c r="AC751" s="512"/>
      <c r="AD751" s="512"/>
      <c r="AE751" s="512"/>
      <c r="AF751" s="512"/>
      <c r="AG751" s="512"/>
      <c r="AH751" s="512"/>
      <c r="AI751" s="512"/>
      <c r="AJ751" s="512"/>
      <c r="AK751" s="512"/>
      <c r="AL751" s="512"/>
      <c r="AM751" s="512"/>
      <c r="AN751" s="512"/>
    </row>
    <row r="752" spans="1:40" ht="15.75" customHeight="1">
      <c r="A752" s="512"/>
      <c r="B752" s="582"/>
      <c r="C752" s="512"/>
      <c r="D752" s="512"/>
      <c r="E752" s="512"/>
      <c r="F752" s="512"/>
      <c r="G752" s="512"/>
      <c r="H752" s="512"/>
      <c r="I752" s="512"/>
      <c r="J752" s="512"/>
      <c r="K752" s="512"/>
      <c r="L752" s="512"/>
      <c r="M752" s="512"/>
      <c r="N752" s="512"/>
      <c r="O752" s="512"/>
      <c r="P752" s="512"/>
      <c r="Q752" s="512"/>
      <c r="R752" s="512"/>
      <c r="S752" s="512"/>
      <c r="T752" s="512"/>
      <c r="U752" s="512"/>
      <c r="V752" s="512"/>
      <c r="W752" s="512"/>
      <c r="X752" s="512"/>
      <c r="Y752" s="512"/>
      <c r="Z752" s="512"/>
      <c r="AA752" s="512"/>
      <c r="AB752" s="512"/>
      <c r="AC752" s="512"/>
      <c r="AD752" s="512"/>
      <c r="AE752" s="512"/>
      <c r="AF752" s="512"/>
      <c r="AG752" s="512"/>
      <c r="AH752" s="512"/>
      <c r="AI752" s="512"/>
      <c r="AJ752" s="512"/>
      <c r="AK752" s="512"/>
      <c r="AL752" s="512"/>
      <c r="AM752" s="512"/>
      <c r="AN752" s="512"/>
    </row>
    <row r="753" spans="1:40" ht="15.75" customHeight="1">
      <c r="A753" s="512"/>
      <c r="B753" s="582"/>
      <c r="C753" s="512"/>
      <c r="D753" s="512"/>
      <c r="E753" s="512"/>
      <c r="F753" s="512"/>
      <c r="G753" s="512"/>
      <c r="H753" s="512"/>
      <c r="I753" s="512"/>
      <c r="J753" s="512"/>
      <c r="K753" s="512"/>
      <c r="L753" s="512"/>
      <c r="M753" s="512"/>
      <c r="N753" s="512"/>
      <c r="O753" s="512"/>
      <c r="P753" s="512"/>
      <c r="Q753" s="512"/>
      <c r="R753" s="512"/>
      <c r="S753" s="512"/>
      <c r="T753" s="512"/>
      <c r="U753" s="512"/>
      <c r="V753" s="512"/>
      <c r="W753" s="512"/>
      <c r="X753" s="512"/>
      <c r="Y753" s="512"/>
      <c r="Z753" s="512"/>
      <c r="AA753" s="512"/>
      <c r="AB753" s="512"/>
      <c r="AC753" s="512"/>
      <c r="AD753" s="512"/>
      <c r="AE753" s="512"/>
      <c r="AF753" s="512"/>
      <c r="AG753" s="512"/>
      <c r="AH753" s="512"/>
      <c r="AI753" s="512"/>
      <c r="AJ753" s="512"/>
      <c r="AK753" s="512"/>
      <c r="AL753" s="512"/>
      <c r="AM753" s="512"/>
      <c r="AN753" s="512"/>
    </row>
    <row r="754" spans="1:40" ht="15.75" customHeight="1">
      <c r="A754" s="512"/>
      <c r="B754" s="582"/>
      <c r="C754" s="512"/>
      <c r="D754" s="512"/>
      <c r="E754" s="512"/>
      <c r="F754" s="512"/>
      <c r="G754" s="512"/>
      <c r="H754" s="512"/>
      <c r="I754" s="512"/>
      <c r="J754" s="512"/>
      <c r="K754" s="512"/>
      <c r="L754" s="512"/>
      <c r="M754" s="512"/>
      <c r="N754" s="512"/>
      <c r="O754" s="512"/>
      <c r="P754" s="512"/>
      <c r="Q754" s="512"/>
      <c r="R754" s="512"/>
      <c r="S754" s="512"/>
      <c r="T754" s="512"/>
      <c r="U754" s="512"/>
      <c r="V754" s="512"/>
      <c r="W754" s="512"/>
      <c r="X754" s="512"/>
      <c r="Y754" s="512"/>
      <c r="Z754" s="512"/>
      <c r="AA754" s="512"/>
      <c r="AB754" s="512"/>
      <c r="AC754" s="512"/>
      <c r="AD754" s="512"/>
      <c r="AE754" s="512"/>
      <c r="AF754" s="512"/>
      <c r="AG754" s="512"/>
      <c r="AH754" s="512"/>
      <c r="AI754" s="512"/>
      <c r="AJ754" s="512"/>
      <c r="AK754" s="512"/>
      <c r="AL754" s="512"/>
      <c r="AM754" s="512"/>
      <c r="AN754" s="512"/>
    </row>
    <row r="755" spans="1:40" ht="15.75" customHeight="1">
      <c r="A755" s="512"/>
      <c r="B755" s="582"/>
      <c r="C755" s="512"/>
      <c r="D755" s="512"/>
      <c r="E755" s="512"/>
      <c r="F755" s="512"/>
      <c r="G755" s="512"/>
      <c r="H755" s="512"/>
      <c r="I755" s="512"/>
      <c r="J755" s="512"/>
      <c r="K755" s="512"/>
      <c r="L755" s="512"/>
      <c r="M755" s="512"/>
      <c r="N755" s="512"/>
      <c r="O755" s="512"/>
      <c r="P755" s="512"/>
      <c r="Q755" s="512"/>
      <c r="R755" s="512"/>
      <c r="S755" s="512"/>
      <c r="T755" s="512"/>
      <c r="U755" s="512"/>
      <c r="V755" s="512"/>
      <c r="W755" s="512"/>
      <c r="X755" s="512"/>
      <c r="Y755" s="512"/>
      <c r="Z755" s="512"/>
      <c r="AA755" s="512"/>
      <c r="AB755" s="512"/>
      <c r="AC755" s="512"/>
      <c r="AD755" s="512"/>
      <c r="AE755" s="512"/>
      <c r="AF755" s="512"/>
      <c r="AG755" s="512"/>
      <c r="AH755" s="512"/>
      <c r="AI755" s="512"/>
      <c r="AJ755" s="512"/>
      <c r="AK755" s="512"/>
      <c r="AL755" s="512"/>
      <c r="AM755" s="512"/>
      <c r="AN755" s="512"/>
    </row>
    <row r="756" spans="1:40" ht="15.75" customHeight="1">
      <c r="A756" s="512"/>
      <c r="B756" s="582"/>
      <c r="C756" s="512"/>
      <c r="D756" s="512"/>
      <c r="E756" s="512"/>
      <c r="F756" s="512"/>
      <c r="G756" s="512"/>
      <c r="H756" s="512"/>
      <c r="I756" s="512"/>
      <c r="J756" s="512"/>
      <c r="K756" s="512"/>
      <c r="L756" s="512"/>
      <c r="M756" s="512"/>
      <c r="N756" s="512"/>
      <c r="O756" s="512"/>
      <c r="P756" s="512"/>
      <c r="Q756" s="512"/>
      <c r="R756" s="512"/>
      <c r="S756" s="512"/>
      <c r="T756" s="512"/>
      <c r="U756" s="512"/>
      <c r="V756" s="512"/>
      <c r="W756" s="512"/>
      <c r="X756" s="512"/>
      <c r="Y756" s="512"/>
      <c r="Z756" s="512"/>
      <c r="AA756" s="512"/>
      <c r="AB756" s="512"/>
      <c r="AC756" s="512"/>
      <c r="AD756" s="512"/>
      <c r="AE756" s="512"/>
      <c r="AF756" s="512"/>
      <c r="AG756" s="512"/>
      <c r="AH756" s="512"/>
      <c r="AI756" s="512"/>
      <c r="AJ756" s="512"/>
      <c r="AK756" s="512"/>
      <c r="AL756" s="512"/>
      <c r="AM756" s="512"/>
      <c r="AN756" s="512"/>
    </row>
    <row r="757" spans="1:40" ht="15.75" customHeight="1">
      <c r="A757" s="512"/>
      <c r="B757" s="582"/>
      <c r="C757" s="512"/>
      <c r="D757" s="512"/>
      <c r="E757" s="512"/>
      <c r="F757" s="512"/>
      <c r="G757" s="512"/>
      <c r="H757" s="512"/>
      <c r="I757" s="512"/>
      <c r="J757" s="512"/>
      <c r="K757" s="512"/>
      <c r="L757" s="512"/>
      <c r="M757" s="512"/>
      <c r="N757" s="512"/>
      <c r="O757" s="512"/>
      <c r="P757" s="512"/>
      <c r="Q757" s="512"/>
      <c r="R757" s="512"/>
      <c r="S757" s="512"/>
      <c r="T757" s="512"/>
      <c r="U757" s="512"/>
      <c r="V757" s="512"/>
      <c r="W757" s="512"/>
      <c r="X757" s="512"/>
      <c r="Y757" s="512"/>
      <c r="Z757" s="512"/>
      <c r="AA757" s="512"/>
      <c r="AB757" s="512"/>
      <c r="AC757" s="512"/>
      <c r="AD757" s="512"/>
      <c r="AE757" s="512"/>
      <c r="AF757" s="512"/>
      <c r="AG757" s="512"/>
      <c r="AH757" s="512"/>
      <c r="AI757" s="512"/>
      <c r="AJ757" s="512"/>
      <c r="AK757" s="512"/>
      <c r="AL757" s="512"/>
      <c r="AM757" s="512"/>
      <c r="AN757" s="512"/>
    </row>
    <row r="758" spans="1:40" ht="15.75" customHeight="1">
      <c r="A758" s="512"/>
      <c r="B758" s="582"/>
      <c r="C758" s="512"/>
      <c r="D758" s="512"/>
      <c r="E758" s="512"/>
      <c r="F758" s="512"/>
      <c r="G758" s="512"/>
      <c r="H758" s="512"/>
      <c r="I758" s="512"/>
      <c r="J758" s="512"/>
      <c r="K758" s="512"/>
      <c r="L758" s="512"/>
      <c r="M758" s="512"/>
      <c r="N758" s="512"/>
      <c r="O758" s="512"/>
      <c r="P758" s="512"/>
      <c r="Q758" s="512"/>
      <c r="R758" s="512"/>
      <c r="S758" s="512"/>
      <c r="T758" s="512"/>
      <c r="U758" s="512"/>
      <c r="V758" s="512"/>
      <c r="W758" s="512"/>
      <c r="X758" s="512"/>
      <c r="Y758" s="512"/>
      <c r="Z758" s="512"/>
      <c r="AA758" s="512"/>
      <c r="AB758" s="512"/>
      <c r="AC758" s="512"/>
      <c r="AD758" s="512"/>
      <c r="AE758" s="512"/>
      <c r="AF758" s="512"/>
      <c r="AG758" s="512"/>
      <c r="AH758" s="512"/>
      <c r="AI758" s="512"/>
      <c r="AJ758" s="512"/>
      <c r="AK758" s="512"/>
      <c r="AL758" s="512"/>
      <c r="AM758" s="512"/>
      <c r="AN758" s="512"/>
    </row>
    <row r="759" spans="1:40" ht="15.75" customHeight="1">
      <c r="A759" s="512"/>
      <c r="B759" s="582"/>
      <c r="C759" s="512"/>
      <c r="D759" s="512"/>
      <c r="E759" s="512"/>
      <c r="F759" s="512"/>
      <c r="G759" s="512"/>
      <c r="H759" s="512"/>
      <c r="I759" s="512"/>
      <c r="J759" s="512"/>
      <c r="K759" s="512"/>
      <c r="L759" s="512"/>
      <c r="M759" s="512"/>
      <c r="N759" s="512"/>
      <c r="O759" s="512"/>
      <c r="P759" s="512"/>
      <c r="Q759" s="512"/>
      <c r="R759" s="512"/>
      <c r="S759" s="512"/>
      <c r="T759" s="512"/>
      <c r="U759" s="512"/>
      <c r="V759" s="512"/>
      <c r="W759" s="512"/>
      <c r="X759" s="512"/>
      <c r="Y759" s="512"/>
      <c r="Z759" s="512"/>
      <c r="AA759" s="512"/>
      <c r="AB759" s="512"/>
      <c r="AC759" s="512"/>
      <c r="AD759" s="512"/>
      <c r="AE759" s="512"/>
      <c r="AF759" s="512"/>
      <c r="AG759" s="512"/>
      <c r="AH759" s="512"/>
      <c r="AI759" s="512"/>
      <c r="AJ759" s="512"/>
      <c r="AK759" s="512"/>
      <c r="AL759" s="512"/>
      <c r="AM759" s="512"/>
      <c r="AN759" s="512"/>
    </row>
    <row r="760" spans="1:40" ht="15.75" customHeight="1">
      <c r="A760" s="512"/>
      <c r="B760" s="582"/>
      <c r="C760" s="512"/>
      <c r="D760" s="512"/>
      <c r="E760" s="512"/>
      <c r="F760" s="512"/>
      <c r="G760" s="512"/>
      <c r="H760" s="512"/>
      <c r="I760" s="512"/>
      <c r="J760" s="512"/>
      <c r="K760" s="512"/>
      <c r="L760" s="512"/>
      <c r="M760" s="512"/>
      <c r="N760" s="512"/>
      <c r="O760" s="512"/>
      <c r="P760" s="512"/>
      <c r="Q760" s="512"/>
      <c r="R760" s="512"/>
      <c r="S760" s="512"/>
      <c r="T760" s="512"/>
      <c r="U760" s="512"/>
      <c r="V760" s="512"/>
      <c r="W760" s="512"/>
      <c r="X760" s="512"/>
      <c r="Y760" s="512"/>
      <c r="Z760" s="512"/>
      <c r="AA760" s="512"/>
      <c r="AB760" s="512"/>
      <c r="AC760" s="512"/>
      <c r="AD760" s="512"/>
      <c r="AE760" s="512"/>
      <c r="AF760" s="512"/>
      <c r="AG760" s="512"/>
      <c r="AH760" s="512"/>
      <c r="AI760" s="512"/>
      <c r="AJ760" s="512"/>
      <c r="AK760" s="512"/>
      <c r="AL760" s="512"/>
      <c r="AM760" s="512"/>
      <c r="AN760" s="512"/>
    </row>
    <row r="761" spans="1:40" ht="15.75" customHeight="1">
      <c r="A761" s="512"/>
      <c r="B761" s="582"/>
      <c r="C761" s="512"/>
      <c r="D761" s="512"/>
      <c r="E761" s="512"/>
      <c r="F761" s="512"/>
      <c r="G761" s="512"/>
      <c r="H761" s="512"/>
      <c r="I761" s="512"/>
      <c r="J761" s="512"/>
      <c r="K761" s="512"/>
      <c r="L761" s="512"/>
      <c r="M761" s="512"/>
      <c r="N761" s="512"/>
      <c r="O761" s="512"/>
      <c r="P761" s="512"/>
      <c r="Q761" s="512"/>
      <c r="R761" s="512"/>
      <c r="S761" s="512"/>
      <c r="T761" s="512"/>
      <c r="U761" s="512"/>
      <c r="V761" s="512"/>
      <c r="W761" s="512"/>
      <c r="X761" s="512"/>
      <c r="Y761" s="512"/>
      <c r="Z761" s="512"/>
      <c r="AA761" s="512"/>
      <c r="AB761" s="512"/>
      <c r="AC761" s="512"/>
      <c r="AD761" s="512"/>
      <c r="AE761" s="512"/>
      <c r="AF761" s="512"/>
      <c r="AG761" s="512"/>
      <c r="AH761" s="512"/>
      <c r="AI761" s="512"/>
      <c r="AJ761" s="512"/>
      <c r="AK761" s="512"/>
      <c r="AL761" s="512"/>
      <c r="AM761" s="512"/>
      <c r="AN761" s="512"/>
    </row>
    <row r="762" spans="1:40" ht="15.75" customHeight="1">
      <c r="A762" s="512"/>
      <c r="B762" s="582"/>
      <c r="C762" s="512"/>
      <c r="D762" s="512"/>
      <c r="E762" s="512"/>
      <c r="F762" s="512"/>
      <c r="G762" s="512"/>
      <c r="H762" s="512"/>
      <c r="I762" s="512"/>
      <c r="J762" s="512"/>
      <c r="K762" s="512"/>
      <c r="L762" s="512"/>
      <c r="M762" s="512"/>
      <c r="N762" s="512"/>
      <c r="O762" s="512"/>
      <c r="P762" s="512"/>
      <c r="Q762" s="512"/>
      <c r="R762" s="512"/>
      <c r="S762" s="512"/>
      <c r="T762" s="512"/>
      <c r="U762" s="512"/>
      <c r="V762" s="512"/>
      <c r="W762" s="512"/>
      <c r="X762" s="512"/>
      <c r="Y762" s="512"/>
      <c r="Z762" s="512"/>
      <c r="AA762" s="512"/>
      <c r="AB762" s="512"/>
      <c r="AC762" s="512"/>
      <c r="AD762" s="512"/>
      <c r="AE762" s="512"/>
      <c r="AF762" s="512"/>
      <c r="AG762" s="512"/>
      <c r="AH762" s="512"/>
      <c r="AI762" s="512"/>
      <c r="AJ762" s="512"/>
      <c r="AK762" s="512"/>
      <c r="AL762" s="512"/>
      <c r="AM762" s="512"/>
      <c r="AN762" s="512"/>
    </row>
    <row r="763" spans="1:40" ht="15.75" customHeight="1">
      <c r="A763" s="512"/>
      <c r="B763" s="582"/>
      <c r="C763" s="512"/>
      <c r="D763" s="512"/>
      <c r="E763" s="512"/>
      <c r="F763" s="512"/>
      <c r="G763" s="512"/>
      <c r="H763" s="512"/>
      <c r="I763" s="512"/>
      <c r="J763" s="512"/>
      <c r="K763" s="512"/>
      <c r="L763" s="512"/>
      <c r="M763" s="512"/>
      <c r="N763" s="512"/>
      <c r="O763" s="512"/>
      <c r="P763" s="512"/>
      <c r="Q763" s="512"/>
      <c r="R763" s="512"/>
      <c r="S763" s="512"/>
      <c r="T763" s="512"/>
      <c r="U763" s="512"/>
      <c r="V763" s="512"/>
      <c r="W763" s="512"/>
      <c r="X763" s="512"/>
      <c r="Y763" s="512"/>
      <c r="Z763" s="512"/>
      <c r="AA763" s="512"/>
      <c r="AB763" s="512"/>
      <c r="AC763" s="512"/>
      <c r="AD763" s="512"/>
      <c r="AE763" s="512"/>
      <c r="AF763" s="512"/>
      <c r="AG763" s="512"/>
      <c r="AH763" s="512"/>
      <c r="AI763" s="512"/>
      <c r="AJ763" s="512"/>
      <c r="AK763" s="512"/>
      <c r="AL763" s="512"/>
      <c r="AM763" s="512"/>
      <c r="AN763" s="512"/>
    </row>
    <row r="764" spans="1:40" ht="15.75" customHeight="1">
      <c r="A764" s="512"/>
      <c r="B764" s="582"/>
      <c r="C764" s="512"/>
      <c r="D764" s="512"/>
      <c r="E764" s="512"/>
      <c r="F764" s="512"/>
      <c r="G764" s="512"/>
      <c r="H764" s="512"/>
      <c r="I764" s="512"/>
      <c r="J764" s="512"/>
      <c r="K764" s="512"/>
      <c r="L764" s="512"/>
      <c r="M764" s="512"/>
      <c r="N764" s="512"/>
      <c r="O764" s="512"/>
      <c r="P764" s="512"/>
      <c r="Q764" s="512"/>
      <c r="R764" s="512"/>
      <c r="S764" s="512"/>
      <c r="T764" s="512"/>
      <c r="U764" s="512"/>
      <c r="V764" s="512"/>
      <c r="W764" s="512"/>
      <c r="X764" s="512"/>
      <c r="Y764" s="512"/>
      <c r="Z764" s="512"/>
      <c r="AA764" s="512"/>
      <c r="AB764" s="512"/>
      <c r="AC764" s="512"/>
      <c r="AD764" s="512"/>
      <c r="AE764" s="512"/>
      <c r="AF764" s="512"/>
      <c r="AG764" s="512"/>
      <c r="AH764" s="512"/>
      <c r="AI764" s="512"/>
      <c r="AJ764" s="512"/>
      <c r="AK764" s="512"/>
      <c r="AL764" s="512"/>
      <c r="AM764" s="512"/>
      <c r="AN764" s="512"/>
    </row>
    <row r="765" spans="1:40" ht="15.75" customHeight="1">
      <c r="A765" s="512"/>
      <c r="B765" s="582"/>
      <c r="C765" s="512"/>
      <c r="D765" s="512"/>
      <c r="E765" s="512"/>
      <c r="F765" s="512"/>
      <c r="G765" s="512"/>
      <c r="H765" s="512"/>
      <c r="I765" s="512"/>
      <c r="J765" s="512"/>
      <c r="K765" s="512"/>
      <c r="L765" s="512"/>
      <c r="M765" s="512"/>
      <c r="N765" s="512"/>
      <c r="O765" s="512"/>
      <c r="P765" s="512"/>
      <c r="Q765" s="512"/>
      <c r="R765" s="512"/>
      <c r="S765" s="512"/>
      <c r="T765" s="512"/>
      <c r="U765" s="512"/>
      <c r="V765" s="512"/>
      <c r="W765" s="512"/>
      <c r="X765" s="512"/>
      <c r="Y765" s="512"/>
      <c r="Z765" s="512"/>
      <c r="AA765" s="512"/>
      <c r="AB765" s="512"/>
      <c r="AC765" s="512"/>
      <c r="AD765" s="512"/>
      <c r="AE765" s="512"/>
      <c r="AF765" s="512"/>
      <c r="AG765" s="512"/>
      <c r="AH765" s="512"/>
      <c r="AI765" s="512"/>
      <c r="AJ765" s="512"/>
      <c r="AK765" s="512"/>
      <c r="AL765" s="512"/>
      <c r="AM765" s="512"/>
      <c r="AN765" s="512"/>
    </row>
    <row r="766" spans="1:40" ht="15.75" customHeight="1">
      <c r="A766" s="512"/>
      <c r="B766" s="582"/>
      <c r="C766" s="512"/>
      <c r="D766" s="512"/>
      <c r="E766" s="512"/>
      <c r="F766" s="512"/>
      <c r="G766" s="512"/>
      <c r="H766" s="512"/>
      <c r="I766" s="512"/>
      <c r="J766" s="512"/>
      <c r="K766" s="512"/>
      <c r="L766" s="512"/>
      <c r="M766" s="512"/>
      <c r="N766" s="512"/>
      <c r="O766" s="512"/>
      <c r="P766" s="512"/>
      <c r="Q766" s="512"/>
      <c r="R766" s="512"/>
      <c r="S766" s="512"/>
      <c r="T766" s="512"/>
      <c r="U766" s="512"/>
      <c r="V766" s="512"/>
      <c r="W766" s="512"/>
      <c r="X766" s="512"/>
      <c r="Y766" s="512"/>
      <c r="Z766" s="512"/>
      <c r="AA766" s="512"/>
      <c r="AB766" s="512"/>
      <c r="AC766" s="512"/>
      <c r="AD766" s="512"/>
      <c r="AE766" s="512"/>
      <c r="AF766" s="512"/>
      <c r="AG766" s="512"/>
      <c r="AH766" s="512"/>
      <c r="AI766" s="512"/>
      <c r="AJ766" s="512"/>
      <c r="AK766" s="512"/>
      <c r="AL766" s="512"/>
      <c r="AM766" s="512"/>
      <c r="AN766" s="512"/>
    </row>
    <row r="767" spans="1:40" ht="15.75" customHeight="1">
      <c r="A767" s="512"/>
      <c r="B767" s="582"/>
      <c r="C767" s="512"/>
      <c r="D767" s="512"/>
      <c r="E767" s="512"/>
      <c r="F767" s="512"/>
      <c r="G767" s="512"/>
      <c r="H767" s="512"/>
      <c r="I767" s="512"/>
      <c r="J767" s="512"/>
      <c r="K767" s="512"/>
      <c r="L767" s="512"/>
      <c r="M767" s="512"/>
      <c r="N767" s="512"/>
      <c r="O767" s="512"/>
      <c r="P767" s="512"/>
      <c r="Q767" s="512"/>
      <c r="R767" s="512"/>
      <c r="S767" s="512"/>
      <c r="T767" s="512"/>
      <c r="U767" s="512"/>
      <c r="V767" s="512"/>
      <c r="W767" s="512"/>
      <c r="X767" s="512"/>
      <c r="Y767" s="512"/>
      <c r="Z767" s="512"/>
      <c r="AA767" s="512"/>
      <c r="AB767" s="512"/>
      <c r="AC767" s="512"/>
      <c r="AD767" s="512"/>
      <c r="AE767" s="512"/>
      <c r="AF767" s="512"/>
      <c r="AG767" s="512"/>
      <c r="AH767" s="512"/>
      <c r="AI767" s="512"/>
      <c r="AJ767" s="512"/>
      <c r="AK767" s="512"/>
      <c r="AL767" s="512"/>
      <c r="AM767" s="512"/>
      <c r="AN767" s="512"/>
    </row>
    <row r="768" spans="1:40" ht="15.75" customHeight="1">
      <c r="A768" s="512"/>
      <c r="B768" s="582"/>
      <c r="C768" s="512"/>
      <c r="D768" s="512"/>
      <c r="E768" s="512"/>
      <c r="F768" s="512"/>
      <c r="G768" s="512"/>
      <c r="H768" s="512"/>
      <c r="I768" s="512"/>
      <c r="J768" s="512"/>
      <c r="K768" s="512"/>
      <c r="L768" s="512"/>
      <c r="M768" s="512"/>
      <c r="N768" s="512"/>
      <c r="O768" s="512"/>
      <c r="P768" s="512"/>
      <c r="Q768" s="512"/>
      <c r="R768" s="512"/>
      <c r="S768" s="512"/>
      <c r="T768" s="512"/>
      <c r="U768" s="512"/>
      <c r="V768" s="512"/>
      <c r="W768" s="512"/>
      <c r="X768" s="512"/>
      <c r="Y768" s="512"/>
      <c r="Z768" s="512"/>
      <c r="AA768" s="512"/>
      <c r="AB768" s="512"/>
      <c r="AC768" s="512"/>
      <c r="AD768" s="512"/>
      <c r="AE768" s="512"/>
      <c r="AF768" s="512"/>
      <c r="AG768" s="512"/>
      <c r="AH768" s="512"/>
      <c r="AI768" s="512"/>
      <c r="AJ768" s="512"/>
      <c r="AK768" s="512"/>
      <c r="AL768" s="512"/>
      <c r="AM768" s="512"/>
      <c r="AN768" s="512"/>
    </row>
    <row r="769" spans="1:40" ht="15.75" customHeight="1">
      <c r="A769" s="512"/>
      <c r="B769" s="582"/>
      <c r="C769" s="512"/>
      <c r="D769" s="512"/>
      <c r="E769" s="512"/>
      <c r="F769" s="512"/>
      <c r="G769" s="512"/>
      <c r="H769" s="512"/>
      <c r="I769" s="512"/>
      <c r="J769" s="512"/>
      <c r="K769" s="512"/>
      <c r="L769" s="512"/>
      <c r="M769" s="512"/>
      <c r="N769" s="512"/>
      <c r="O769" s="512"/>
      <c r="P769" s="512"/>
      <c r="Q769" s="512"/>
      <c r="R769" s="512"/>
      <c r="S769" s="512"/>
      <c r="T769" s="512"/>
      <c r="U769" s="512"/>
      <c r="V769" s="512"/>
      <c r="W769" s="512"/>
      <c r="X769" s="512"/>
      <c r="Y769" s="512"/>
      <c r="Z769" s="512"/>
      <c r="AA769" s="512"/>
      <c r="AB769" s="512"/>
      <c r="AC769" s="512"/>
      <c r="AD769" s="512"/>
      <c r="AE769" s="512"/>
      <c r="AF769" s="512"/>
      <c r="AG769" s="512"/>
      <c r="AH769" s="512"/>
      <c r="AI769" s="512"/>
      <c r="AJ769" s="512"/>
      <c r="AK769" s="512"/>
      <c r="AL769" s="512"/>
      <c r="AM769" s="512"/>
      <c r="AN769" s="512"/>
    </row>
    <row r="770" spans="1:40" ht="15.75" customHeight="1">
      <c r="A770" s="512"/>
      <c r="B770" s="582"/>
      <c r="C770" s="512"/>
      <c r="D770" s="512"/>
      <c r="E770" s="512"/>
      <c r="F770" s="512"/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/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</row>
    <row r="771" spans="1:40" ht="15.75" customHeight="1">
      <c r="A771" s="512"/>
      <c r="B771" s="582"/>
      <c r="C771" s="512"/>
      <c r="D771" s="512"/>
      <c r="E771" s="512"/>
      <c r="F771" s="512"/>
      <c r="G771" s="512"/>
      <c r="H771" s="512"/>
      <c r="I771" s="512"/>
      <c r="J771" s="512"/>
      <c r="K771" s="512"/>
      <c r="L771" s="512"/>
      <c r="M771" s="512"/>
      <c r="N771" s="512"/>
      <c r="O771" s="512"/>
      <c r="P771" s="512"/>
      <c r="Q771" s="512"/>
      <c r="R771" s="512"/>
      <c r="S771" s="512"/>
      <c r="T771" s="512"/>
      <c r="U771" s="512"/>
      <c r="V771" s="512"/>
      <c r="W771" s="512"/>
      <c r="X771" s="512"/>
      <c r="Y771" s="512"/>
      <c r="Z771" s="512"/>
      <c r="AA771" s="512"/>
      <c r="AB771" s="512"/>
      <c r="AC771" s="512"/>
      <c r="AD771" s="512"/>
      <c r="AE771" s="512"/>
      <c r="AF771" s="512"/>
      <c r="AG771" s="512"/>
      <c r="AH771" s="512"/>
      <c r="AI771" s="512"/>
      <c r="AJ771" s="512"/>
      <c r="AK771" s="512"/>
      <c r="AL771" s="512"/>
      <c r="AM771" s="512"/>
      <c r="AN771" s="512"/>
    </row>
    <row r="772" spans="1:40" ht="15.75" customHeight="1">
      <c r="A772" s="512"/>
      <c r="B772" s="582"/>
      <c r="C772" s="512"/>
      <c r="D772" s="512"/>
      <c r="E772" s="512"/>
      <c r="F772" s="512"/>
      <c r="G772" s="512"/>
      <c r="H772" s="512"/>
      <c r="I772" s="512"/>
      <c r="J772" s="512"/>
      <c r="K772" s="512"/>
      <c r="L772" s="512"/>
      <c r="M772" s="512"/>
      <c r="N772" s="512"/>
      <c r="O772" s="512"/>
      <c r="P772" s="512"/>
      <c r="Q772" s="512"/>
      <c r="R772" s="512"/>
      <c r="S772" s="512"/>
      <c r="T772" s="512"/>
      <c r="U772" s="512"/>
      <c r="V772" s="512"/>
      <c r="W772" s="512"/>
      <c r="X772" s="512"/>
      <c r="Y772" s="512"/>
      <c r="Z772" s="512"/>
      <c r="AA772" s="512"/>
      <c r="AB772" s="512"/>
      <c r="AC772" s="512"/>
      <c r="AD772" s="512"/>
      <c r="AE772" s="512"/>
      <c r="AF772" s="512"/>
      <c r="AG772" s="512"/>
      <c r="AH772" s="512"/>
      <c r="AI772" s="512"/>
      <c r="AJ772" s="512"/>
      <c r="AK772" s="512"/>
      <c r="AL772" s="512"/>
      <c r="AM772" s="512"/>
      <c r="AN772" s="512"/>
    </row>
    <row r="773" spans="1:40" ht="15.75" customHeight="1">
      <c r="A773" s="512"/>
      <c r="B773" s="582"/>
      <c r="C773" s="512"/>
      <c r="D773" s="512"/>
      <c r="E773" s="512"/>
      <c r="F773" s="512"/>
      <c r="G773" s="512"/>
      <c r="H773" s="512"/>
      <c r="I773" s="512"/>
      <c r="J773" s="512"/>
      <c r="K773" s="512"/>
      <c r="L773" s="512"/>
      <c r="M773" s="512"/>
      <c r="N773" s="512"/>
      <c r="O773" s="512"/>
      <c r="P773" s="512"/>
      <c r="Q773" s="512"/>
      <c r="R773" s="512"/>
      <c r="S773" s="512"/>
      <c r="T773" s="512"/>
      <c r="U773" s="512"/>
      <c r="V773" s="512"/>
      <c r="W773" s="512"/>
      <c r="X773" s="512"/>
      <c r="Y773" s="512"/>
      <c r="Z773" s="512"/>
      <c r="AA773" s="512"/>
      <c r="AB773" s="512"/>
      <c r="AC773" s="512"/>
      <c r="AD773" s="512"/>
      <c r="AE773" s="512"/>
      <c r="AF773" s="512"/>
      <c r="AG773" s="512"/>
      <c r="AH773" s="512"/>
      <c r="AI773" s="512"/>
      <c r="AJ773" s="512"/>
      <c r="AK773" s="512"/>
      <c r="AL773" s="512"/>
      <c r="AM773" s="512"/>
      <c r="AN773" s="512"/>
    </row>
    <row r="774" spans="1:40" ht="15.75" customHeight="1">
      <c r="A774" s="512"/>
      <c r="B774" s="582"/>
      <c r="C774" s="512"/>
      <c r="D774" s="512"/>
      <c r="E774" s="512"/>
      <c r="F774" s="512"/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/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</row>
    <row r="775" spans="1:40" ht="15.75" customHeight="1">
      <c r="A775" s="512"/>
      <c r="B775" s="582"/>
      <c r="C775" s="512"/>
      <c r="D775" s="512"/>
      <c r="E775" s="512"/>
      <c r="F775" s="512"/>
      <c r="G775" s="512"/>
      <c r="H775" s="512"/>
      <c r="I775" s="512"/>
      <c r="J775" s="512"/>
      <c r="K775" s="512"/>
      <c r="L775" s="512"/>
      <c r="M775" s="512"/>
      <c r="N775" s="512"/>
      <c r="O775" s="512"/>
      <c r="P775" s="512"/>
      <c r="Q775" s="512"/>
      <c r="R775" s="512"/>
      <c r="S775" s="512"/>
      <c r="T775" s="512"/>
      <c r="U775" s="512"/>
      <c r="V775" s="512"/>
      <c r="W775" s="512"/>
      <c r="X775" s="512"/>
      <c r="Y775" s="512"/>
      <c r="Z775" s="512"/>
      <c r="AA775" s="512"/>
      <c r="AB775" s="512"/>
      <c r="AC775" s="512"/>
      <c r="AD775" s="512"/>
      <c r="AE775" s="512"/>
      <c r="AF775" s="512"/>
      <c r="AG775" s="512"/>
      <c r="AH775" s="512"/>
      <c r="AI775" s="512"/>
      <c r="AJ775" s="512"/>
      <c r="AK775" s="512"/>
      <c r="AL775" s="512"/>
      <c r="AM775" s="512"/>
      <c r="AN775" s="512"/>
    </row>
    <row r="776" spans="1:40" ht="15.75" customHeight="1">
      <c r="A776" s="512"/>
      <c r="B776" s="582"/>
      <c r="C776" s="512"/>
      <c r="D776" s="512"/>
      <c r="E776" s="512"/>
      <c r="F776" s="512"/>
      <c r="G776" s="512"/>
      <c r="H776" s="512"/>
      <c r="I776" s="512"/>
      <c r="J776" s="512"/>
      <c r="K776" s="512"/>
      <c r="L776" s="512"/>
      <c r="M776" s="512"/>
      <c r="N776" s="512"/>
      <c r="O776" s="512"/>
      <c r="P776" s="512"/>
      <c r="Q776" s="512"/>
      <c r="R776" s="512"/>
      <c r="S776" s="512"/>
      <c r="T776" s="512"/>
      <c r="U776" s="512"/>
      <c r="V776" s="512"/>
      <c r="W776" s="512"/>
      <c r="X776" s="512"/>
      <c r="Y776" s="512"/>
      <c r="Z776" s="512"/>
      <c r="AA776" s="512"/>
      <c r="AB776" s="512"/>
      <c r="AC776" s="512"/>
      <c r="AD776" s="512"/>
      <c r="AE776" s="512"/>
      <c r="AF776" s="512"/>
      <c r="AG776" s="512"/>
      <c r="AH776" s="512"/>
      <c r="AI776" s="512"/>
      <c r="AJ776" s="512"/>
      <c r="AK776" s="512"/>
      <c r="AL776" s="512"/>
      <c r="AM776" s="512"/>
      <c r="AN776" s="512"/>
    </row>
    <row r="777" spans="1:40" ht="15.75" customHeight="1">
      <c r="A777" s="512"/>
      <c r="B777" s="582"/>
      <c r="C777" s="512"/>
      <c r="D777" s="512"/>
      <c r="E777" s="512"/>
      <c r="F777" s="512"/>
      <c r="G777" s="512"/>
      <c r="H777" s="512"/>
      <c r="I777" s="512"/>
      <c r="J777" s="512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  <c r="V777" s="512"/>
      <c r="W777" s="512"/>
      <c r="X777" s="512"/>
      <c r="Y777" s="512"/>
      <c r="Z777" s="512"/>
      <c r="AA777" s="512"/>
      <c r="AB777" s="512"/>
      <c r="AC777" s="512"/>
      <c r="AD777" s="512"/>
      <c r="AE777" s="512"/>
      <c r="AF777" s="512"/>
      <c r="AG777" s="512"/>
      <c r="AH777" s="512"/>
      <c r="AI777" s="512"/>
      <c r="AJ777" s="512"/>
      <c r="AK777" s="512"/>
      <c r="AL777" s="512"/>
      <c r="AM777" s="512"/>
      <c r="AN777" s="512"/>
    </row>
    <row r="778" spans="1:40" ht="15.75" customHeight="1">
      <c r="A778" s="512"/>
      <c r="B778" s="582"/>
      <c r="C778" s="512"/>
      <c r="D778" s="512"/>
      <c r="E778" s="512"/>
      <c r="F778" s="512"/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/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</row>
    <row r="779" spans="1:40" ht="15.75" customHeight="1">
      <c r="A779" s="512"/>
      <c r="B779" s="582"/>
      <c r="C779" s="512"/>
      <c r="D779" s="512"/>
      <c r="E779" s="512"/>
      <c r="F779" s="512"/>
      <c r="G779" s="512"/>
      <c r="H779" s="512"/>
      <c r="I779" s="512"/>
      <c r="J779" s="512"/>
      <c r="K779" s="512"/>
      <c r="L779" s="512"/>
      <c r="M779" s="512"/>
      <c r="N779" s="512"/>
      <c r="O779" s="512"/>
      <c r="P779" s="512"/>
      <c r="Q779" s="512"/>
      <c r="R779" s="512"/>
      <c r="S779" s="512"/>
      <c r="T779" s="512"/>
      <c r="U779" s="512"/>
      <c r="V779" s="512"/>
      <c r="W779" s="512"/>
      <c r="X779" s="512"/>
      <c r="Y779" s="512"/>
      <c r="Z779" s="512"/>
      <c r="AA779" s="512"/>
      <c r="AB779" s="512"/>
      <c r="AC779" s="512"/>
      <c r="AD779" s="512"/>
      <c r="AE779" s="512"/>
      <c r="AF779" s="512"/>
      <c r="AG779" s="512"/>
      <c r="AH779" s="512"/>
      <c r="AI779" s="512"/>
      <c r="AJ779" s="512"/>
      <c r="AK779" s="512"/>
      <c r="AL779" s="512"/>
      <c r="AM779" s="512"/>
      <c r="AN779" s="512"/>
    </row>
    <row r="780" spans="1:40" ht="15.75" customHeight="1">
      <c r="A780" s="512"/>
      <c r="B780" s="582"/>
      <c r="C780" s="512"/>
      <c r="D780" s="512"/>
      <c r="E780" s="512"/>
      <c r="F780" s="512"/>
      <c r="G780" s="512"/>
      <c r="H780" s="512"/>
      <c r="I780" s="512"/>
      <c r="J780" s="512"/>
      <c r="K780" s="512"/>
      <c r="L780" s="512"/>
      <c r="M780" s="512"/>
      <c r="N780" s="512"/>
      <c r="O780" s="512"/>
      <c r="P780" s="512"/>
      <c r="Q780" s="512"/>
      <c r="R780" s="512"/>
      <c r="S780" s="512"/>
      <c r="T780" s="512"/>
      <c r="U780" s="512"/>
      <c r="V780" s="512"/>
      <c r="W780" s="512"/>
      <c r="X780" s="512"/>
      <c r="Y780" s="512"/>
      <c r="Z780" s="512"/>
      <c r="AA780" s="512"/>
      <c r="AB780" s="512"/>
      <c r="AC780" s="512"/>
      <c r="AD780" s="512"/>
      <c r="AE780" s="512"/>
      <c r="AF780" s="512"/>
      <c r="AG780" s="512"/>
      <c r="AH780" s="512"/>
      <c r="AI780" s="512"/>
      <c r="AJ780" s="512"/>
      <c r="AK780" s="512"/>
      <c r="AL780" s="512"/>
      <c r="AM780" s="512"/>
      <c r="AN780" s="512"/>
    </row>
    <row r="781" spans="1:40" ht="15.75" customHeight="1">
      <c r="A781" s="512"/>
      <c r="B781" s="582"/>
      <c r="C781" s="512"/>
      <c r="D781" s="512"/>
      <c r="E781" s="512"/>
      <c r="F781" s="512"/>
      <c r="G781" s="512"/>
      <c r="H781" s="512"/>
      <c r="I781" s="512"/>
      <c r="J781" s="512"/>
      <c r="K781" s="512"/>
      <c r="L781" s="512"/>
      <c r="M781" s="512"/>
      <c r="N781" s="512"/>
      <c r="O781" s="512"/>
      <c r="P781" s="512"/>
      <c r="Q781" s="512"/>
      <c r="R781" s="512"/>
      <c r="S781" s="512"/>
      <c r="T781" s="512"/>
      <c r="U781" s="512"/>
      <c r="V781" s="512"/>
      <c r="W781" s="512"/>
      <c r="X781" s="512"/>
      <c r="Y781" s="512"/>
      <c r="Z781" s="512"/>
      <c r="AA781" s="512"/>
      <c r="AB781" s="512"/>
      <c r="AC781" s="512"/>
      <c r="AD781" s="512"/>
      <c r="AE781" s="512"/>
      <c r="AF781" s="512"/>
      <c r="AG781" s="512"/>
      <c r="AH781" s="512"/>
      <c r="AI781" s="512"/>
      <c r="AJ781" s="512"/>
      <c r="AK781" s="512"/>
      <c r="AL781" s="512"/>
      <c r="AM781" s="512"/>
      <c r="AN781" s="512"/>
    </row>
    <row r="782" spans="1:40" ht="15.75" customHeight="1">
      <c r="A782" s="512"/>
      <c r="B782" s="582"/>
      <c r="C782" s="512"/>
      <c r="D782" s="512"/>
      <c r="E782" s="512"/>
      <c r="F782" s="512"/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/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</row>
    <row r="783" spans="1:40" ht="15.75" customHeight="1">
      <c r="A783" s="512"/>
      <c r="B783" s="582"/>
      <c r="C783" s="512"/>
      <c r="D783" s="512"/>
      <c r="E783" s="512"/>
      <c r="F783" s="512"/>
      <c r="G783" s="512"/>
      <c r="H783" s="512"/>
      <c r="I783" s="512"/>
      <c r="J783" s="512"/>
      <c r="K783" s="512"/>
      <c r="L783" s="512"/>
      <c r="M783" s="512"/>
      <c r="N783" s="512"/>
      <c r="O783" s="512"/>
      <c r="P783" s="512"/>
      <c r="Q783" s="512"/>
      <c r="R783" s="512"/>
      <c r="S783" s="512"/>
      <c r="T783" s="512"/>
      <c r="U783" s="512"/>
      <c r="V783" s="512"/>
      <c r="W783" s="512"/>
      <c r="X783" s="512"/>
      <c r="Y783" s="512"/>
      <c r="Z783" s="512"/>
      <c r="AA783" s="512"/>
      <c r="AB783" s="512"/>
      <c r="AC783" s="512"/>
      <c r="AD783" s="512"/>
      <c r="AE783" s="512"/>
      <c r="AF783" s="512"/>
      <c r="AG783" s="512"/>
      <c r="AH783" s="512"/>
      <c r="AI783" s="512"/>
      <c r="AJ783" s="512"/>
      <c r="AK783" s="512"/>
      <c r="AL783" s="512"/>
      <c r="AM783" s="512"/>
      <c r="AN783" s="512"/>
    </row>
    <row r="784" spans="1:40" ht="15.75" customHeight="1">
      <c r="A784" s="512"/>
      <c r="B784" s="582"/>
      <c r="C784" s="512"/>
      <c r="D784" s="512"/>
      <c r="E784" s="512"/>
      <c r="F784" s="512"/>
      <c r="G784" s="512"/>
      <c r="H784" s="512"/>
      <c r="I784" s="512"/>
      <c r="J784" s="512"/>
      <c r="K784" s="512"/>
      <c r="L784" s="512"/>
      <c r="M784" s="512"/>
      <c r="N784" s="512"/>
      <c r="O784" s="512"/>
      <c r="P784" s="512"/>
      <c r="Q784" s="512"/>
      <c r="R784" s="512"/>
      <c r="S784" s="512"/>
      <c r="T784" s="512"/>
      <c r="U784" s="512"/>
      <c r="V784" s="512"/>
      <c r="W784" s="512"/>
      <c r="X784" s="512"/>
      <c r="Y784" s="512"/>
      <c r="Z784" s="512"/>
      <c r="AA784" s="512"/>
      <c r="AB784" s="512"/>
      <c r="AC784" s="512"/>
      <c r="AD784" s="512"/>
      <c r="AE784" s="512"/>
      <c r="AF784" s="512"/>
      <c r="AG784" s="512"/>
      <c r="AH784" s="512"/>
      <c r="AI784" s="512"/>
      <c r="AJ784" s="512"/>
      <c r="AK784" s="512"/>
      <c r="AL784" s="512"/>
      <c r="AM784" s="512"/>
      <c r="AN784" s="512"/>
    </row>
    <row r="785" spans="1:40" ht="15.75" customHeight="1">
      <c r="A785" s="512"/>
      <c r="B785" s="582"/>
      <c r="C785" s="512"/>
      <c r="D785" s="512"/>
      <c r="E785" s="512"/>
      <c r="F785" s="512"/>
      <c r="G785" s="512"/>
      <c r="H785" s="512"/>
      <c r="I785" s="512"/>
      <c r="J785" s="512"/>
      <c r="K785" s="512"/>
      <c r="L785" s="512"/>
      <c r="M785" s="512"/>
      <c r="N785" s="512"/>
      <c r="O785" s="512"/>
      <c r="P785" s="512"/>
      <c r="Q785" s="512"/>
      <c r="R785" s="512"/>
      <c r="S785" s="512"/>
      <c r="T785" s="512"/>
      <c r="U785" s="512"/>
      <c r="V785" s="512"/>
      <c r="W785" s="512"/>
      <c r="X785" s="512"/>
      <c r="Y785" s="512"/>
      <c r="Z785" s="512"/>
      <c r="AA785" s="512"/>
      <c r="AB785" s="512"/>
      <c r="AC785" s="512"/>
      <c r="AD785" s="512"/>
      <c r="AE785" s="512"/>
      <c r="AF785" s="512"/>
      <c r="AG785" s="512"/>
      <c r="AH785" s="512"/>
      <c r="AI785" s="512"/>
      <c r="AJ785" s="512"/>
      <c r="AK785" s="512"/>
      <c r="AL785" s="512"/>
      <c r="AM785" s="512"/>
      <c r="AN785" s="512"/>
    </row>
    <row r="786" spans="1:40" ht="15.75" customHeight="1">
      <c r="A786" s="512"/>
      <c r="B786" s="582"/>
      <c r="C786" s="512"/>
      <c r="D786" s="512"/>
      <c r="E786" s="512"/>
      <c r="F786" s="512"/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/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</row>
    <row r="787" spans="1:40" ht="15.75" customHeight="1">
      <c r="A787" s="512"/>
      <c r="B787" s="582"/>
      <c r="C787" s="512"/>
      <c r="D787" s="512"/>
      <c r="E787" s="512"/>
      <c r="F787" s="512"/>
      <c r="G787" s="512"/>
      <c r="H787" s="512"/>
      <c r="I787" s="512"/>
      <c r="J787" s="512"/>
      <c r="K787" s="512"/>
      <c r="L787" s="512"/>
      <c r="M787" s="512"/>
      <c r="N787" s="512"/>
      <c r="O787" s="512"/>
      <c r="P787" s="512"/>
      <c r="Q787" s="512"/>
      <c r="R787" s="512"/>
      <c r="S787" s="512"/>
      <c r="T787" s="512"/>
      <c r="U787" s="512"/>
      <c r="V787" s="512"/>
      <c r="W787" s="512"/>
      <c r="X787" s="512"/>
      <c r="Y787" s="512"/>
      <c r="Z787" s="512"/>
      <c r="AA787" s="512"/>
      <c r="AB787" s="512"/>
      <c r="AC787" s="512"/>
      <c r="AD787" s="512"/>
      <c r="AE787" s="512"/>
      <c r="AF787" s="512"/>
      <c r="AG787" s="512"/>
      <c r="AH787" s="512"/>
      <c r="AI787" s="512"/>
      <c r="AJ787" s="512"/>
      <c r="AK787" s="512"/>
      <c r="AL787" s="512"/>
      <c r="AM787" s="512"/>
      <c r="AN787" s="512"/>
    </row>
    <row r="788" spans="1:40" ht="15.75" customHeight="1">
      <c r="A788" s="512"/>
      <c r="B788" s="582"/>
      <c r="C788" s="512"/>
      <c r="D788" s="512"/>
      <c r="E788" s="512"/>
      <c r="F788" s="512"/>
      <c r="G788" s="512"/>
      <c r="H788" s="512"/>
      <c r="I788" s="512"/>
      <c r="J788" s="512"/>
      <c r="K788" s="512"/>
      <c r="L788" s="512"/>
      <c r="M788" s="512"/>
      <c r="N788" s="512"/>
      <c r="O788" s="512"/>
      <c r="P788" s="512"/>
      <c r="Q788" s="512"/>
      <c r="R788" s="512"/>
      <c r="S788" s="512"/>
      <c r="T788" s="512"/>
      <c r="U788" s="512"/>
      <c r="V788" s="512"/>
      <c r="W788" s="512"/>
      <c r="X788" s="512"/>
      <c r="Y788" s="512"/>
      <c r="Z788" s="512"/>
      <c r="AA788" s="512"/>
      <c r="AB788" s="512"/>
      <c r="AC788" s="512"/>
      <c r="AD788" s="512"/>
      <c r="AE788" s="512"/>
      <c r="AF788" s="512"/>
      <c r="AG788" s="512"/>
      <c r="AH788" s="512"/>
      <c r="AI788" s="512"/>
      <c r="AJ788" s="512"/>
      <c r="AK788" s="512"/>
      <c r="AL788" s="512"/>
      <c r="AM788" s="512"/>
      <c r="AN788" s="512"/>
    </row>
    <row r="789" spans="1:40" ht="15.75" customHeight="1">
      <c r="A789" s="512"/>
      <c r="B789" s="582"/>
      <c r="C789" s="512"/>
      <c r="D789" s="512"/>
      <c r="E789" s="512"/>
      <c r="F789" s="512"/>
      <c r="G789" s="512"/>
      <c r="H789" s="512"/>
      <c r="I789" s="512"/>
      <c r="J789" s="512"/>
      <c r="K789" s="512"/>
      <c r="L789" s="512"/>
      <c r="M789" s="512"/>
      <c r="N789" s="512"/>
      <c r="O789" s="512"/>
      <c r="P789" s="512"/>
      <c r="Q789" s="512"/>
      <c r="R789" s="512"/>
      <c r="S789" s="512"/>
      <c r="T789" s="512"/>
      <c r="U789" s="512"/>
      <c r="V789" s="512"/>
      <c r="W789" s="512"/>
      <c r="X789" s="512"/>
      <c r="Y789" s="512"/>
      <c r="Z789" s="512"/>
      <c r="AA789" s="512"/>
      <c r="AB789" s="512"/>
      <c r="AC789" s="512"/>
      <c r="AD789" s="512"/>
      <c r="AE789" s="512"/>
      <c r="AF789" s="512"/>
      <c r="AG789" s="512"/>
      <c r="AH789" s="512"/>
      <c r="AI789" s="512"/>
      <c r="AJ789" s="512"/>
      <c r="AK789" s="512"/>
      <c r="AL789" s="512"/>
      <c r="AM789" s="512"/>
      <c r="AN789" s="512"/>
    </row>
    <row r="790" spans="1:40" ht="15.75" customHeight="1">
      <c r="A790" s="512"/>
      <c r="B790" s="582"/>
      <c r="C790" s="512"/>
      <c r="D790" s="512"/>
      <c r="E790" s="512"/>
      <c r="F790" s="512"/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/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</row>
    <row r="791" spans="1:40" ht="15.75" customHeight="1">
      <c r="A791" s="512"/>
      <c r="B791" s="582"/>
      <c r="C791" s="512"/>
      <c r="D791" s="512"/>
      <c r="E791" s="512"/>
      <c r="F791" s="512"/>
      <c r="G791" s="512"/>
      <c r="H791" s="512"/>
      <c r="I791" s="512"/>
      <c r="J791" s="512"/>
      <c r="K791" s="512"/>
      <c r="L791" s="512"/>
      <c r="M791" s="512"/>
      <c r="N791" s="512"/>
      <c r="O791" s="512"/>
      <c r="P791" s="512"/>
      <c r="Q791" s="512"/>
      <c r="R791" s="512"/>
      <c r="S791" s="512"/>
      <c r="T791" s="512"/>
      <c r="U791" s="512"/>
      <c r="V791" s="512"/>
      <c r="W791" s="512"/>
      <c r="X791" s="512"/>
      <c r="Y791" s="512"/>
      <c r="Z791" s="512"/>
      <c r="AA791" s="512"/>
      <c r="AB791" s="512"/>
      <c r="AC791" s="512"/>
      <c r="AD791" s="512"/>
      <c r="AE791" s="512"/>
      <c r="AF791" s="512"/>
      <c r="AG791" s="512"/>
      <c r="AH791" s="512"/>
      <c r="AI791" s="512"/>
      <c r="AJ791" s="512"/>
      <c r="AK791" s="512"/>
      <c r="AL791" s="512"/>
      <c r="AM791" s="512"/>
      <c r="AN791" s="512"/>
    </row>
    <row r="792" spans="1:40" ht="15.75" customHeight="1">
      <c r="A792" s="512"/>
      <c r="B792" s="582"/>
      <c r="C792" s="512"/>
      <c r="D792" s="512"/>
      <c r="E792" s="512"/>
      <c r="F792" s="512"/>
      <c r="G792" s="512"/>
      <c r="H792" s="512"/>
      <c r="I792" s="512"/>
      <c r="J792" s="512"/>
      <c r="K792" s="512"/>
      <c r="L792" s="512"/>
      <c r="M792" s="512"/>
      <c r="N792" s="512"/>
      <c r="O792" s="512"/>
      <c r="P792" s="512"/>
      <c r="Q792" s="512"/>
      <c r="R792" s="512"/>
      <c r="S792" s="512"/>
      <c r="T792" s="512"/>
      <c r="U792" s="512"/>
      <c r="V792" s="512"/>
      <c r="W792" s="512"/>
      <c r="X792" s="512"/>
      <c r="Y792" s="512"/>
      <c r="Z792" s="512"/>
      <c r="AA792" s="512"/>
      <c r="AB792" s="512"/>
      <c r="AC792" s="512"/>
      <c r="AD792" s="512"/>
      <c r="AE792" s="512"/>
      <c r="AF792" s="512"/>
      <c r="AG792" s="512"/>
      <c r="AH792" s="512"/>
      <c r="AI792" s="512"/>
      <c r="AJ792" s="512"/>
      <c r="AK792" s="512"/>
      <c r="AL792" s="512"/>
      <c r="AM792" s="512"/>
      <c r="AN792" s="512"/>
    </row>
    <row r="793" spans="1:40" ht="15.75" customHeight="1">
      <c r="A793" s="512"/>
      <c r="B793" s="582"/>
      <c r="C793" s="512"/>
      <c r="D793" s="512"/>
      <c r="E793" s="512"/>
      <c r="F793" s="512"/>
      <c r="G793" s="512"/>
      <c r="H793" s="512"/>
      <c r="I793" s="512"/>
      <c r="J793" s="512"/>
      <c r="K793" s="512"/>
      <c r="L793" s="512"/>
      <c r="M793" s="512"/>
      <c r="N793" s="512"/>
      <c r="O793" s="512"/>
      <c r="P793" s="512"/>
      <c r="Q793" s="512"/>
      <c r="R793" s="512"/>
      <c r="S793" s="512"/>
      <c r="T793" s="512"/>
      <c r="U793" s="512"/>
      <c r="V793" s="512"/>
      <c r="W793" s="512"/>
      <c r="X793" s="512"/>
      <c r="Y793" s="512"/>
      <c r="Z793" s="512"/>
      <c r="AA793" s="512"/>
      <c r="AB793" s="512"/>
      <c r="AC793" s="512"/>
      <c r="AD793" s="512"/>
      <c r="AE793" s="512"/>
      <c r="AF793" s="512"/>
      <c r="AG793" s="512"/>
      <c r="AH793" s="512"/>
      <c r="AI793" s="512"/>
      <c r="AJ793" s="512"/>
      <c r="AK793" s="512"/>
      <c r="AL793" s="512"/>
      <c r="AM793" s="512"/>
      <c r="AN793" s="512"/>
    </row>
    <row r="794" spans="1:40" ht="15.75" customHeight="1">
      <c r="A794" s="512"/>
      <c r="B794" s="582"/>
      <c r="C794" s="512"/>
      <c r="D794" s="512"/>
      <c r="E794" s="512"/>
      <c r="F794" s="512"/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/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</row>
    <row r="795" spans="1:40" ht="15.75" customHeight="1">
      <c r="A795" s="512"/>
      <c r="B795" s="582"/>
      <c r="C795" s="512"/>
      <c r="D795" s="512"/>
      <c r="E795" s="512"/>
      <c r="F795" s="512"/>
      <c r="G795" s="512"/>
      <c r="H795" s="512"/>
      <c r="I795" s="512"/>
      <c r="J795" s="512"/>
      <c r="K795" s="512"/>
      <c r="L795" s="512"/>
      <c r="M795" s="512"/>
      <c r="N795" s="512"/>
      <c r="O795" s="512"/>
      <c r="P795" s="512"/>
      <c r="Q795" s="512"/>
      <c r="R795" s="512"/>
      <c r="S795" s="512"/>
      <c r="T795" s="512"/>
      <c r="U795" s="512"/>
      <c r="V795" s="512"/>
      <c r="W795" s="512"/>
      <c r="X795" s="512"/>
      <c r="Y795" s="512"/>
      <c r="Z795" s="512"/>
      <c r="AA795" s="512"/>
      <c r="AB795" s="512"/>
      <c r="AC795" s="512"/>
      <c r="AD795" s="512"/>
      <c r="AE795" s="512"/>
      <c r="AF795" s="512"/>
      <c r="AG795" s="512"/>
      <c r="AH795" s="512"/>
      <c r="AI795" s="512"/>
      <c r="AJ795" s="512"/>
      <c r="AK795" s="512"/>
      <c r="AL795" s="512"/>
      <c r="AM795" s="512"/>
      <c r="AN795" s="512"/>
    </row>
    <row r="796" spans="1:40" ht="15.75" customHeight="1">
      <c r="A796" s="512"/>
      <c r="B796" s="582"/>
      <c r="C796" s="512"/>
      <c r="D796" s="512"/>
      <c r="E796" s="512"/>
      <c r="F796" s="512"/>
      <c r="G796" s="512"/>
      <c r="H796" s="512"/>
      <c r="I796" s="512"/>
      <c r="J796" s="512"/>
      <c r="K796" s="512"/>
      <c r="L796" s="512"/>
      <c r="M796" s="512"/>
      <c r="N796" s="512"/>
      <c r="O796" s="512"/>
      <c r="P796" s="512"/>
      <c r="Q796" s="512"/>
      <c r="R796" s="512"/>
      <c r="S796" s="512"/>
      <c r="T796" s="512"/>
      <c r="U796" s="512"/>
      <c r="V796" s="512"/>
      <c r="W796" s="512"/>
      <c r="X796" s="512"/>
      <c r="Y796" s="512"/>
      <c r="Z796" s="512"/>
      <c r="AA796" s="512"/>
      <c r="AB796" s="512"/>
      <c r="AC796" s="512"/>
      <c r="AD796" s="512"/>
      <c r="AE796" s="512"/>
      <c r="AF796" s="512"/>
      <c r="AG796" s="512"/>
      <c r="AH796" s="512"/>
      <c r="AI796" s="512"/>
      <c r="AJ796" s="512"/>
      <c r="AK796" s="512"/>
      <c r="AL796" s="512"/>
      <c r="AM796" s="512"/>
      <c r="AN796" s="512"/>
    </row>
    <row r="797" spans="1:40" ht="15.75" customHeight="1">
      <c r="A797" s="512"/>
      <c r="B797" s="582"/>
      <c r="C797" s="512"/>
      <c r="D797" s="512"/>
      <c r="E797" s="512"/>
      <c r="F797" s="512"/>
      <c r="G797" s="512"/>
      <c r="H797" s="512"/>
      <c r="I797" s="512"/>
      <c r="J797" s="512"/>
      <c r="K797" s="512"/>
      <c r="L797" s="512"/>
      <c r="M797" s="512"/>
      <c r="N797" s="512"/>
      <c r="O797" s="512"/>
      <c r="P797" s="512"/>
      <c r="Q797" s="512"/>
      <c r="R797" s="512"/>
      <c r="S797" s="512"/>
      <c r="T797" s="512"/>
      <c r="U797" s="512"/>
      <c r="V797" s="512"/>
      <c r="W797" s="512"/>
      <c r="X797" s="512"/>
      <c r="Y797" s="512"/>
      <c r="Z797" s="512"/>
      <c r="AA797" s="512"/>
      <c r="AB797" s="512"/>
      <c r="AC797" s="512"/>
      <c r="AD797" s="512"/>
      <c r="AE797" s="512"/>
      <c r="AF797" s="512"/>
      <c r="AG797" s="512"/>
      <c r="AH797" s="512"/>
      <c r="AI797" s="512"/>
      <c r="AJ797" s="512"/>
      <c r="AK797" s="512"/>
      <c r="AL797" s="512"/>
      <c r="AM797" s="512"/>
      <c r="AN797" s="512"/>
    </row>
    <row r="798" spans="1:40" ht="15.75" customHeight="1">
      <c r="A798" s="512"/>
      <c r="B798" s="582"/>
      <c r="C798" s="512"/>
      <c r="D798" s="512"/>
      <c r="E798" s="512"/>
      <c r="F798" s="512"/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/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</row>
    <row r="799" spans="1:40" ht="15.75" customHeight="1">
      <c r="A799" s="512"/>
      <c r="B799" s="582"/>
      <c r="C799" s="512"/>
      <c r="D799" s="512"/>
      <c r="E799" s="512"/>
      <c r="F799" s="512"/>
      <c r="G799" s="512"/>
      <c r="H799" s="512"/>
      <c r="I799" s="512"/>
      <c r="J799" s="512"/>
      <c r="K799" s="512"/>
      <c r="L799" s="512"/>
      <c r="M799" s="512"/>
      <c r="N799" s="512"/>
      <c r="O799" s="512"/>
      <c r="P799" s="512"/>
      <c r="Q799" s="512"/>
      <c r="R799" s="512"/>
      <c r="S799" s="512"/>
      <c r="T799" s="512"/>
      <c r="U799" s="512"/>
      <c r="V799" s="512"/>
      <c r="W799" s="512"/>
      <c r="X799" s="512"/>
      <c r="Y799" s="512"/>
      <c r="Z799" s="512"/>
      <c r="AA799" s="512"/>
      <c r="AB799" s="512"/>
      <c r="AC799" s="512"/>
      <c r="AD799" s="512"/>
      <c r="AE799" s="512"/>
      <c r="AF799" s="512"/>
      <c r="AG799" s="512"/>
      <c r="AH799" s="512"/>
      <c r="AI799" s="512"/>
      <c r="AJ799" s="512"/>
      <c r="AK799" s="512"/>
      <c r="AL799" s="512"/>
      <c r="AM799" s="512"/>
      <c r="AN799" s="512"/>
    </row>
    <row r="800" spans="1:40" ht="15.75" customHeight="1">
      <c r="A800" s="512"/>
      <c r="B800" s="582"/>
      <c r="C800" s="512"/>
      <c r="D800" s="512"/>
      <c r="E800" s="512"/>
      <c r="F800" s="512"/>
      <c r="G800" s="512"/>
      <c r="H800" s="512"/>
      <c r="I800" s="512"/>
      <c r="J800" s="512"/>
      <c r="K800" s="512"/>
      <c r="L800" s="512"/>
      <c r="M800" s="512"/>
      <c r="N800" s="512"/>
      <c r="O800" s="512"/>
      <c r="P800" s="512"/>
      <c r="Q800" s="512"/>
      <c r="R800" s="512"/>
      <c r="S800" s="512"/>
      <c r="T800" s="512"/>
      <c r="U800" s="512"/>
      <c r="V800" s="512"/>
      <c r="W800" s="512"/>
      <c r="X800" s="512"/>
      <c r="Y800" s="512"/>
      <c r="Z800" s="512"/>
      <c r="AA800" s="512"/>
      <c r="AB800" s="512"/>
      <c r="AC800" s="512"/>
      <c r="AD800" s="512"/>
      <c r="AE800" s="512"/>
      <c r="AF800" s="512"/>
      <c r="AG800" s="512"/>
      <c r="AH800" s="512"/>
      <c r="AI800" s="512"/>
      <c r="AJ800" s="512"/>
      <c r="AK800" s="512"/>
      <c r="AL800" s="512"/>
      <c r="AM800" s="512"/>
      <c r="AN800" s="512"/>
    </row>
    <row r="801" spans="1:40" ht="15.75" customHeight="1">
      <c r="A801" s="512"/>
      <c r="B801" s="582"/>
      <c r="C801" s="512"/>
      <c r="D801" s="512"/>
      <c r="E801" s="512"/>
      <c r="F801" s="512"/>
      <c r="G801" s="512"/>
      <c r="H801" s="512"/>
      <c r="I801" s="512"/>
      <c r="J801" s="512"/>
      <c r="K801" s="512"/>
      <c r="L801" s="512"/>
      <c r="M801" s="512"/>
      <c r="N801" s="512"/>
      <c r="O801" s="512"/>
      <c r="P801" s="512"/>
      <c r="Q801" s="512"/>
      <c r="R801" s="512"/>
      <c r="S801" s="512"/>
      <c r="T801" s="512"/>
      <c r="U801" s="512"/>
      <c r="V801" s="512"/>
      <c r="W801" s="512"/>
      <c r="X801" s="512"/>
      <c r="Y801" s="512"/>
      <c r="Z801" s="512"/>
      <c r="AA801" s="512"/>
      <c r="AB801" s="512"/>
      <c r="AC801" s="512"/>
      <c r="AD801" s="512"/>
      <c r="AE801" s="512"/>
      <c r="AF801" s="512"/>
      <c r="AG801" s="512"/>
      <c r="AH801" s="512"/>
      <c r="AI801" s="512"/>
      <c r="AJ801" s="512"/>
      <c r="AK801" s="512"/>
      <c r="AL801" s="512"/>
      <c r="AM801" s="512"/>
      <c r="AN801" s="512"/>
    </row>
    <row r="802" spans="1:40" ht="15.75" customHeight="1">
      <c r="A802" s="512"/>
      <c r="B802" s="582"/>
      <c r="C802" s="512"/>
      <c r="D802" s="512"/>
      <c r="E802" s="512"/>
      <c r="F802" s="512"/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/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</row>
    <row r="803" spans="1:40" ht="15.75" customHeight="1">
      <c r="A803" s="512"/>
      <c r="B803" s="582"/>
      <c r="C803" s="512"/>
      <c r="D803" s="512"/>
      <c r="E803" s="512"/>
      <c r="F803" s="512"/>
      <c r="G803" s="512"/>
      <c r="H803" s="512"/>
      <c r="I803" s="512"/>
      <c r="J803" s="512"/>
      <c r="K803" s="512"/>
      <c r="L803" s="512"/>
      <c r="M803" s="512"/>
      <c r="N803" s="512"/>
      <c r="O803" s="512"/>
      <c r="P803" s="512"/>
      <c r="Q803" s="512"/>
      <c r="R803" s="512"/>
      <c r="S803" s="512"/>
      <c r="T803" s="512"/>
      <c r="U803" s="512"/>
      <c r="V803" s="512"/>
      <c r="W803" s="512"/>
      <c r="X803" s="512"/>
      <c r="Y803" s="512"/>
      <c r="Z803" s="512"/>
      <c r="AA803" s="512"/>
      <c r="AB803" s="512"/>
      <c r="AC803" s="512"/>
      <c r="AD803" s="512"/>
      <c r="AE803" s="512"/>
      <c r="AF803" s="512"/>
      <c r="AG803" s="512"/>
      <c r="AH803" s="512"/>
      <c r="AI803" s="512"/>
      <c r="AJ803" s="512"/>
      <c r="AK803" s="512"/>
      <c r="AL803" s="512"/>
      <c r="AM803" s="512"/>
      <c r="AN803" s="512"/>
    </row>
    <row r="804" spans="1:40" ht="15.75" customHeight="1">
      <c r="A804" s="512"/>
      <c r="B804" s="582"/>
      <c r="C804" s="512"/>
      <c r="D804" s="512"/>
      <c r="E804" s="512"/>
      <c r="F804" s="512"/>
      <c r="G804" s="512"/>
      <c r="H804" s="512"/>
      <c r="I804" s="512"/>
      <c r="J804" s="512"/>
      <c r="K804" s="512"/>
      <c r="L804" s="512"/>
      <c r="M804" s="512"/>
      <c r="N804" s="512"/>
      <c r="O804" s="512"/>
      <c r="P804" s="512"/>
      <c r="Q804" s="512"/>
      <c r="R804" s="512"/>
      <c r="S804" s="512"/>
      <c r="T804" s="512"/>
      <c r="U804" s="512"/>
      <c r="V804" s="512"/>
      <c r="W804" s="512"/>
      <c r="X804" s="512"/>
      <c r="Y804" s="512"/>
      <c r="Z804" s="512"/>
      <c r="AA804" s="512"/>
      <c r="AB804" s="512"/>
      <c r="AC804" s="512"/>
      <c r="AD804" s="512"/>
      <c r="AE804" s="512"/>
      <c r="AF804" s="512"/>
      <c r="AG804" s="512"/>
      <c r="AH804" s="512"/>
      <c r="AI804" s="512"/>
      <c r="AJ804" s="512"/>
      <c r="AK804" s="512"/>
      <c r="AL804" s="512"/>
      <c r="AM804" s="512"/>
      <c r="AN804" s="512"/>
    </row>
    <row r="805" spans="1:40" ht="15.75" customHeight="1">
      <c r="A805" s="512"/>
      <c r="B805" s="582"/>
      <c r="C805" s="512"/>
      <c r="D805" s="512"/>
      <c r="E805" s="512"/>
      <c r="F805" s="512"/>
      <c r="G805" s="512"/>
      <c r="H805" s="512"/>
      <c r="I805" s="512"/>
      <c r="J805" s="512"/>
      <c r="K805" s="512"/>
      <c r="L805" s="512"/>
      <c r="M805" s="512"/>
      <c r="N805" s="512"/>
      <c r="O805" s="512"/>
      <c r="P805" s="512"/>
      <c r="Q805" s="512"/>
      <c r="R805" s="512"/>
      <c r="S805" s="512"/>
      <c r="T805" s="512"/>
      <c r="U805" s="512"/>
      <c r="V805" s="512"/>
      <c r="W805" s="512"/>
      <c r="X805" s="512"/>
      <c r="Y805" s="512"/>
      <c r="Z805" s="512"/>
      <c r="AA805" s="512"/>
      <c r="AB805" s="512"/>
      <c r="AC805" s="512"/>
      <c r="AD805" s="512"/>
      <c r="AE805" s="512"/>
      <c r="AF805" s="512"/>
      <c r="AG805" s="512"/>
      <c r="AH805" s="512"/>
      <c r="AI805" s="512"/>
      <c r="AJ805" s="512"/>
      <c r="AK805" s="512"/>
      <c r="AL805" s="512"/>
      <c r="AM805" s="512"/>
      <c r="AN805" s="512"/>
    </row>
    <row r="806" spans="1:40" ht="15.75" customHeight="1">
      <c r="A806" s="512"/>
      <c r="B806" s="582"/>
      <c r="C806" s="512"/>
      <c r="D806" s="512"/>
      <c r="E806" s="512"/>
      <c r="F806" s="512"/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/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</row>
    <row r="807" spans="1:40" ht="15.75" customHeight="1">
      <c r="A807" s="512"/>
      <c r="B807" s="582"/>
      <c r="C807" s="512"/>
      <c r="D807" s="512"/>
      <c r="E807" s="512"/>
      <c r="F807" s="512"/>
      <c r="G807" s="512"/>
      <c r="H807" s="512"/>
      <c r="I807" s="512"/>
      <c r="J807" s="512"/>
      <c r="K807" s="512"/>
      <c r="L807" s="512"/>
      <c r="M807" s="512"/>
      <c r="N807" s="512"/>
      <c r="O807" s="512"/>
      <c r="P807" s="512"/>
      <c r="Q807" s="512"/>
      <c r="R807" s="512"/>
      <c r="S807" s="512"/>
      <c r="T807" s="512"/>
      <c r="U807" s="512"/>
      <c r="V807" s="512"/>
      <c r="W807" s="512"/>
      <c r="X807" s="512"/>
      <c r="Y807" s="512"/>
      <c r="Z807" s="512"/>
      <c r="AA807" s="512"/>
      <c r="AB807" s="512"/>
      <c r="AC807" s="512"/>
      <c r="AD807" s="512"/>
      <c r="AE807" s="512"/>
      <c r="AF807" s="512"/>
      <c r="AG807" s="512"/>
      <c r="AH807" s="512"/>
      <c r="AI807" s="512"/>
      <c r="AJ807" s="512"/>
      <c r="AK807" s="512"/>
      <c r="AL807" s="512"/>
      <c r="AM807" s="512"/>
      <c r="AN807" s="512"/>
    </row>
    <row r="808" spans="1:40" ht="15.75" customHeight="1">
      <c r="A808" s="512"/>
      <c r="B808" s="582"/>
      <c r="C808" s="512"/>
      <c r="D808" s="512"/>
      <c r="E808" s="512"/>
      <c r="F808" s="512"/>
      <c r="G808" s="512"/>
      <c r="H808" s="512"/>
      <c r="I808" s="512"/>
      <c r="J808" s="512"/>
      <c r="K808" s="512"/>
      <c r="L808" s="512"/>
      <c r="M808" s="512"/>
      <c r="N808" s="512"/>
      <c r="O808" s="512"/>
      <c r="P808" s="512"/>
      <c r="Q808" s="512"/>
      <c r="R808" s="512"/>
      <c r="S808" s="512"/>
      <c r="T808" s="512"/>
      <c r="U808" s="512"/>
      <c r="V808" s="512"/>
      <c r="W808" s="512"/>
      <c r="X808" s="512"/>
      <c r="Y808" s="512"/>
      <c r="Z808" s="512"/>
      <c r="AA808" s="512"/>
      <c r="AB808" s="512"/>
      <c r="AC808" s="512"/>
      <c r="AD808" s="512"/>
      <c r="AE808" s="512"/>
      <c r="AF808" s="512"/>
      <c r="AG808" s="512"/>
      <c r="AH808" s="512"/>
      <c r="AI808" s="512"/>
      <c r="AJ808" s="512"/>
      <c r="AK808" s="512"/>
      <c r="AL808" s="512"/>
      <c r="AM808" s="512"/>
      <c r="AN808" s="512"/>
    </row>
    <row r="809" spans="1:40" ht="15.75" customHeight="1">
      <c r="A809" s="512"/>
      <c r="B809" s="582"/>
      <c r="C809" s="512"/>
      <c r="D809" s="512"/>
      <c r="E809" s="512"/>
      <c r="F809" s="512"/>
      <c r="G809" s="512"/>
      <c r="H809" s="512"/>
      <c r="I809" s="512"/>
      <c r="J809" s="512"/>
      <c r="K809" s="512"/>
      <c r="L809" s="512"/>
      <c r="M809" s="512"/>
      <c r="N809" s="512"/>
      <c r="O809" s="512"/>
      <c r="P809" s="512"/>
      <c r="Q809" s="512"/>
      <c r="R809" s="512"/>
      <c r="S809" s="512"/>
      <c r="T809" s="512"/>
      <c r="U809" s="512"/>
      <c r="V809" s="512"/>
      <c r="W809" s="512"/>
      <c r="X809" s="512"/>
      <c r="Y809" s="512"/>
      <c r="Z809" s="512"/>
      <c r="AA809" s="512"/>
      <c r="AB809" s="512"/>
      <c r="AC809" s="512"/>
      <c r="AD809" s="512"/>
      <c r="AE809" s="512"/>
      <c r="AF809" s="512"/>
      <c r="AG809" s="512"/>
      <c r="AH809" s="512"/>
      <c r="AI809" s="512"/>
      <c r="AJ809" s="512"/>
      <c r="AK809" s="512"/>
      <c r="AL809" s="512"/>
      <c r="AM809" s="512"/>
      <c r="AN809" s="512"/>
    </row>
    <row r="810" spans="1:40" ht="15.75" customHeight="1">
      <c r="A810" s="512"/>
      <c r="B810" s="582"/>
      <c r="C810" s="512"/>
      <c r="D810" s="512"/>
      <c r="E810" s="512"/>
      <c r="F810" s="512"/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/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</row>
    <row r="811" spans="1:40" ht="15.75" customHeight="1">
      <c r="A811" s="512"/>
      <c r="B811" s="582"/>
      <c r="C811" s="512"/>
      <c r="D811" s="512"/>
      <c r="E811" s="512"/>
      <c r="F811" s="512"/>
      <c r="G811" s="512"/>
      <c r="H811" s="512"/>
      <c r="I811" s="512"/>
      <c r="J811" s="512"/>
      <c r="K811" s="512"/>
      <c r="L811" s="512"/>
      <c r="M811" s="512"/>
      <c r="N811" s="512"/>
      <c r="O811" s="512"/>
      <c r="P811" s="512"/>
      <c r="Q811" s="512"/>
      <c r="R811" s="512"/>
      <c r="S811" s="512"/>
      <c r="T811" s="512"/>
      <c r="U811" s="512"/>
      <c r="V811" s="512"/>
      <c r="W811" s="512"/>
      <c r="X811" s="512"/>
      <c r="Y811" s="512"/>
      <c r="Z811" s="512"/>
      <c r="AA811" s="512"/>
      <c r="AB811" s="512"/>
      <c r="AC811" s="512"/>
      <c r="AD811" s="512"/>
      <c r="AE811" s="512"/>
      <c r="AF811" s="512"/>
      <c r="AG811" s="512"/>
      <c r="AH811" s="512"/>
      <c r="AI811" s="512"/>
      <c r="AJ811" s="512"/>
      <c r="AK811" s="512"/>
      <c r="AL811" s="512"/>
      <c r="AM811" s="512"/>
      <c r="AN811" s="512"/>
    </row>
    <row r="812" spans="1:40" ht="15.75" customHeight="1">
      <c r="A812" s="512"/>
      <c r="B812" s="582"/>
      <c r="C812" s="512"/>
      <c r="D812" s="512"/>
      <c r="E812" s="512"/>
      <c r="F812" s="512"/>
      <c r="G812" s="512"/>
      <c r="H812" s="512"/>
      <c r="I812" s="512"/>
      <c r="J812" s="512"/>
      <c r="K812" s="512"/>
      <c r="L812" s="512"/>
      <c r="M812" s="512"/>
      <c r="N812" s="512"/>
      <c r="O812" s="512"/>
      <c r="P812" s="512"/>
      <c r="Q812" s="512"/>
      <c r="R812" s="512"/>
      <c r="S812" s="512"/>
      <c r="T812" s="512"/>
      <c r="U812" s="512"/>
      <c r="V812" s="512"/>
      <c r="W812" s="512"/>
      <c r="X812" s="512"/>
      <c r="Y812" s="512"/>
      <c r="Z812" s="512"/>
      <c r="AA812" s="512"/>
      <c r="AB812" s="512"/>
      <c r="AC812" s="512"/>
      <c r="AD812" s="512"/>
      <c r="AE812" s="512"/>
      <c r="AF812" s="512"/>
      <c r="AG812" s="512"/>
      <c r="AH812" s="512"/>
      <c r="AI812" s="512"/>
      <c r="AJ812" s="512"/>
      <c r="AK812" s="512"/>
      <c r="AL812" s="512"/>
      <c r="AM812" s="512"/>
      <c r="AN812" s="512"/>
    </row>
    <row r="813" spans="1:40" ht="15.75" customHeight="1">
      <c r="A813" s="512"/>
      <c r="B813" s="582"/>
      <c r="C813" s="512"/>
      <c r="D813" s="512"/>
      <c r="E813" s="512"/>
      <c r="F813" s="512"/>
      <c r="G813" s="512"/>
      <c r="H813" s="512"/>
      <c r="I813" s="512"/>
      <c r="J813" s="512"/>
      <c r="K813" s="512"/>
      <c r="L813" s="512"/>
      <c r="M813" s="512"/>
      <c r="N813" s="512"/>
      <c r="O813" s="512"/>
      <c r="P813" s="512"/>
      <c r="Q813" s="512"/>
      <c r="R813" s="512"/>
      <c r="S813" s="512"/>
      <c r="T813" s="512"/>
      <c r="U813" s="512"/>
      <c r="V813" s="512"/>
      <c r="W813" s="512"/>
      <c r="X813" s="512"/>
      <c r="Y813" s="512"/>
      <c r="Z813" s="512"/>
      <c r="AA813" s="512"/>
      <c r="AB813" s="512"/>
      <c r="AC813" s="512"/>
      <c r="AD813" s="512"/>
      <c r="AE813" s="512"/>
      <c r="AF813" s="512"/>
      <c r="AG813" s="512"/>
      <c r="AH813" s="512"/>
      <c r="AI813" s="512"/>
      <c r="AJ813" s="512"/>
      <c r="AK813" s="512"/>
      <c r="AL813" s="512"/>
      <c r="AM813" s="512"/>
      <c r="AN813" s="512"/>
    </row>
    <row r="814" spans="1:40" ht="15.75" customHeight="1">
      <c r="A814" s="512"/>
      <c r="B814" s="582"/>
      <c r="C814" s="512"/>
      <c r="D814" s="512"/>
      <c r="E814" s="512"/>
      <c r="F814" s="512"/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/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</row>
    <row r="815" spans="1:40" ht="15.75" customHeight="1">
      <c r="A815" s="512"/>
      <c r="B815" s="582"/>
      <c r="C815" s="512"/>
      <c r="D815" s="512"/>
      <c r="E815" s="512"/>
      <c r="F815" s="512"/>
      <c r="G815" s="512"/>
      <c r="H815" s="512"/>
      <c r="I815" s="512"/>
      <c r="J815" s="512"/>
      <c r="K815" s="512"/>
      <c r="L815" s="512"/>
      <c r="M815" s="512"/>
      <c r="N815" s="512"/>
      <c r="O815" s="512"/>
      <c r="P815" s="512"/>
      <c r="Q815" s="512"/>
      <c r="R815" s="512"/>
      <c r="S815" s="512"/>
      <c r="T815" s="512"/>
      <c r="U815" s="512"/>
      <c r="V815" s="512"/>
      <c r="W815" s="512"/>
      <c r="X815" s="512"/>
      <c r="Y815" s="512"/>
      <c r="Z815" s="512"/>
      <c r="AA815" s="512"/>
      <c r="AB815" s="512"/>
      <c r="AC815" s="512"/>
      <c r="AD815" s="512"/>
      <c r="AE815" s="512"/>
      <c r="AF815" s="512"/>
      <c r="AG815" s="512"/>
      <c r="AH815" s="512"/>
      <c r="AI815" s="512"/>
      <c r="AJ815" s="512"/>
      <c r="AK815" s="512"/>
      <c r="AL815" s="512"/>
      <c r="AM815" s="512"/>
      <c r="AN815" s="512"/>
    </row>
    <row r="816" spans="1:40" ht="15.75" customHeight="1">
      <c r="A816" s="512"/>
      <c r="B816" s="582"/>
      <c r="C816" s="512"/>
      <c r="D816" s="512"/>
      <c r="E816" s="512"/>
      <c r="F816" s="512"/>
      <c r="G816" s="512"/>
      <c r="H816" s="512"/>
      <c r="I816" s="512"/>
      <c r="J816" s="512"/>
      <c r="K816" s="512"/>
      <c r="L816" s="512"/>
      <c r="M816" s="512"/>
      <c r="N816" s="512"/>
      <c r="O816" s="512"/>
      <c r="P816" s="512"/>
      <c r="Q816" s="512"/>
      <c r="R816" s="512"/>
      <c r="S816" s="512"/>
      <c r="T816" s="512"/>
      <c r="U816" s="512"/>
      <c r="V816" s="512"/>
      <c r="W816" s="512"/>
      <c r="X816" s="512"/>
      <c r="Y816" s="512"/>
      <c r="Z816" s="512"/>
      <c r="AA816" s="512"/>
      <c r="AB816" s="512"/>
      <c r="AC816" s="512"/>
      <c r="AD816" s="512"/>
      <c r="AE816" s="512"/>
      <c r="AF816" s="512"/>
      <c r="AG816" s="512"/>
      <c r="AH816" s="512"/>
      <c r="AI816" s="512"/>
      <c r="AJ816" s="512"/>
      <c r="AK816" s="512"/>
      <c r="AL816" s="512"/>
      <c r="AM816" s="512"/>
      <c r="AN816" s="512"/>
    </row>
    <row r="817" spans="1:40" ht="15.75" customHeight="1">
      <c r="A817" s="512"/>
      <c r="B817" s="582"/>
      <c r="C817" s="512"/>
      <c r="D817" s="512"/>
      <c r="E817" s="512"/>
      <c r="F817" s="512"/>
      <c r="G817" s="512"/>
      <c r="H817" s="512"/>
      <c r="I817" s="512"/>
      <c r="J817" s="512"/>
      <c r="K817" s="512"/>
      <c r="L817" s="512"/>
      <c r="M817" s="512"/>
      <c r="N817" s="512"/>
      <c r="O817" s="512"/>
      <c r="P817" s="512"/>
      <c r="Q817" s="512"/>
      <c r="R817" s="512"/>
      <c r="S817" s="512"/>
      <c r="T817" s="512"/>
      <c r="U817" s="512"/>
      <c r="V817" s="512"/>
      <c r="W817" s="512"/>
      <c r="X817" s="512"/>
      <c r="Y817" s="512"/>
      <c r="Z817" s="512"/>
      <c r="AA817" s="512"/>
      <c r="AB817" s="512"/>
      <c r="AC817" s="512"/>
      <c r="AD817" s="512"/>
      <c r="AE817" s="512"/>
      <c r="AF817" s="512"/>
      <c r="AG817" s="512"/>
      <c r="AH817" s="512"/>
      <c r="AI817" s="512"/>
      <c r="AJ817" s="512"/>
      <c r="AK817" s="512"/>
      <c r="AL817" s="512"/>
      <c r="AM817" s="512"/>
      <c r="AN817" s="512"/>
    </row>
    <row r="818" spans="1:40" ht="15.75" customHeight="1">
      <c r="A818" s="512"/>
      <c r="B818" s="582"/>
      <c r="C818" s="512"/>
      <c r="D818" s="512"/>
      <c r="E818" s="512"/>
      <c r="F818" s="512"/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/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</row>
    <row r="819" spans="1:40" ht="15.75" customHeight="1">
      <c r="A819" s="512"/>
      <c r="B819" s="582"/>
      <c r="C819" s="512"/>
      <c r="D819" s="512"/>
      <c r="E819" s="512"/>
      <c r="F819" s="512"/>
      <c r="G819" s="512"/>
      <c r="H819" s="512"/>
      <c r="I819" s="512"/>
      <c r="J819" s="512"/>
      <c r="K819" s="512"/>
      <c r="L819" s="512"/>
      <c r="M819" s="512"/>
      <c r="N819" s="512"/>
      <c r="O819" s="512"/>
      <c r="P819" s="512"/>
      <c r="Q819" s="512"/>
      <c r="R819" s="512"/>
      <c r="S819" s="512"/>
      <c r="T819" s="512"/>
      <c r="U819" s="512"/>
      <c r="V819" s="512"/>
      <c r="W819" s="512"/>
      <c r="X819" s="512"/>
      <c r="Y819" s="512"/>
      <c r="Z819" s="512"/>
      <c r="AA819" s="512"/>
      <c r="AB819" s="512"/>
      <c r="AC819" s="512"/>
      <c r="AD819" s="512"/>
      <c r="AE819" s="512"/>
      <c r="AF819" s="512"/>
      <c r="AG819" s="512"/>
      <c r="AH819" s="512"/>
      <c r="AI819" s="512"/>
      <c r="AJ819" s="512"/>
      <c r="AK819" s="512"/>
      <c r="AL819" s="512"/>
      <c r="AM819" s="512"/>
      <c r="AN819" s="512"/>
    </row>
    <row r="820" spans="1:40" ht="15.75" customHeight="1">
      <c r="A820" s="512"/>
      <c r="B820" s="582"/>
      <c r="C820" s="512"/>
      <c r="D820" s="512"/>
      <c r="E820" s="512"/>
      <c r="F820" s="512"/>
      <c r="G820" s="512"/>
      <c r="H820" s="512"/>
      <c r="I820" s="512"/>
      <c r="J820" s="512"/>
      <c r="K820" s="512"/>
      <c r="L820" s="512"/>
      <c r="M820" s="512"/>
      <c r="N820" s="512"/>
      <c r="O820" s="512"/>
      <c r="P820" s="512"/>
      <c r="Q820" s="512"/>
      <c r="R820" s="512"/>
      <c r="S820" s="512"/>
      <c r="T820" s="512"/>
      <c r="U820" s="512"/>
      <c r="V820" s="512"/>
      <c r="W820" s="512"/>
      <c r="X820" s="512"/>
      <c r="Y820" s="512"/>
      <c r="Z820" s="512"/>
      <c r="AA820" s="512"/>
      <c r="AB820" s="512"/>
      <c r="AC820" s="512"/>
      <c r="AD820" s="512"/>
      <c r="AE820" s="512"/>
      <c r="AF820" s="512"/>
      <c r="AG820" s="512"/>
      <c r="AH820" s="512"/>
      <c r="AI820" s="512"/>
      <c r="AJ820" s="512"/>
      <c r="AK820" s="512"/>
      <c r="AL820" s="512"/>
      <c r="AM820" s="512"/>
      <c r="AN820" s="512"/>
    </row>
    <row r="821" spans="1:40" ht="15.75" customHeight="1">
      <c r="A821" s="512"/>
      <c r="B821" s="582"/>
      <c r="C821" s="512"/>
      <c r="D821" s="512"/>
      <c r="E821" s="512"/>
      <c r="F821" s="512"/>
      <c r="G821" s="512"/>
      <c r="H821" s="512"/>
      <c r="I821" s="512"/>
      <c r="J821" s="512"/>
      <c r="K821" s="512"/>
      <c r="L821" s="512"/>
      <c r="M821" s="512"/>
      <c r="N821" s="512"/>
      <c r="O821" s="512"/>
      <c r="P821" s="512"/>
      <c r="Q821" s="512"/>
      <c r="R821" s="512"/>
      <c r="S821" s="512"/>
      <c r="T821" s="512"/>
      <c r="U821" s="512"/>
      <c r="V821" s="512"/>
      <c r="W821" s="512"/>
      <c r="X821" s="512"/>
      <c r="Y821" s="512"/>
      <c r="Z821" s="512"/>
      <c r="AA821" s="512"/>
      <c r="AB821" s="512"/>
      <c r="AC821" s="512"/>
      <c r="AD821" s="512"/>
      <c r="AE821" s="512"/>
      <c r="AF821" s="512"/>
      <c r="AG821" s="512"/>
      <c r="AH821" s="512"/>
      <c r="AI821" s="512"/>
      <c r="AJ821" s="512"/>
      <c r="AK821" s="512"/>
      <c r="AL821" s="512"/>
      <c r="AM821" s="512"/>
      <c r="AN821" s="512"/>
    </row>
    <row r="822" spans="1:40" ht="15.75" customHeight="1">
      <c r="A822" s="512"/>
      <c r="B822" s="582"/>
      <c r="C822" s="512"/>
      <c r="D822" s="512"/>
      <c r="E822" s="512"/>
      <c r="F822" s="512"/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/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</row>
    <row r="823" spans="1:40" ht="15.75" customHeight="1">
      <c r="A823" s="512"/>
      <c r="B823" s="582"/>
      <c r="C823" s="512"/>
      <c r="D823" s="512"/>
      <c r="E823" s="512"/>
      <c r="F823" s="512"/>
      <c r="G823" s="512"/>
      <c r="H823" s="512"/>
      <c r="I823" s="512"/>
      <c r="J823" s="512"/>
      <c r="K823" s="512"/>
      <c r="L823" s="512"/>
      <c r="M823" s="512"/>
      <c r="N823" s="512"/>
      <c r="O823" s="512"/>
      <c r="P823" s="512"/>
      <c r="Q823" s="512"/>
      <c r="R823" s="512"/>
      <c r="S823" s="512"/>
      <c r="T823" s="512"/>
      <c r="U823" s="512"/>
      <c r="V823" s="512"/>
      <c r="W823" s="512"/>
      <c r="X823" s="512"/>
      <c r="Y823" s="512"/>
      <c r="Z823" s="512"/>
      <c r="AA823" s="512"/>
      <c r="AB823" s="512"/>
      <c r="AC823" s="512"/>
      <c r="AD823" s="512"/>
      <c r="AE823" s="512"/>
      <c r="AF823" s="512"/>
      <c r="AG823" s="512"/>
      <c r="AH823" s="512"/>
      <c r="AI823" s="512"/>
      <c r="AJ823" s="512"/>
      <c r="AK823" s="512"/>
      <c r="AL823" s="512"/>
      <c r="AM823" s="512"/>
      <c r="AN823" s="512"/>
    </row>
    <row r="824" spans="1:40" ht="15.75" customHeight="1">
      <c r="A824" s="512"/>
      <c r="B824" s="582"/>
      <c r="C824" s="512"/>
      <c r="D824" s="512"/>
      <c r="E824" s="512"/>
      <c r="F824" s="512"/>
      <c r="G824" s="512"/>
      <c r="H824" s="512"/>
      <c r="I824" s="512"/>
      <c r="J824" s="512"/>
      <c r="K824" s="512"/>
      <c r="L824" s="512"/>
      <c r="M824" s="512"/>
      <c r="N824" s="512"/>
      <c r="O824" s="512"/>
      <c r="P824" s="512"/>
      <c r="Q824" s="512"/>
      <c r="R824" s="512"/>
      <c r="S824" s="512"/>
      <c r="T824" s="512"/>
      <c r="U824" s="512"/>
      <c r="V824" s="512"/>
      <c r="W824" s="512"/>
      <c r="X824" s="512"/>
      <c r="Y824" s="512"/>
      <c r="Z824" s="512"/>
      <c r="AA824" s="512"/>
      <c r="AB824" s="512"/>
      <c r="AC824" s="512"/>
      <c r="AD824" s="512"/>
      <c r="AE824" s="512"/>
      <c r="AF824" s="512"/>
      <c r="AG824" s="512"/>
      <c r="AH824" s="512"/>
      <c r="AI824" s="512"/>
      <c r="AJ824" s="512"/>
      <c r="AK824" s="512"/>
      <c r="AL824" s="512"/>
      <c r="AM824" s="512"/>
      <c r="AN824" s="512"/>
    </row>
    <row r="825" spans="1:40" ht="15.75" customHeight="1">
      <c r="A825" s="512"/>
      <c r="B825" s="582"/>
      <c r="C825" s="512"/>
      <c r="D825" s="512"/>
      <c r="E825" s="512"/>
      <c r="F825" s="512"/>
      <c r="G825" s="512"/>
      <c r="H825" s="512"/>
      <c r="I825" s="512"/>
      <c r="J825" s="512"/>
      <c r="K825" s="512"/>
      <c r="L825" s="512"/>
      <c r="M825" s="512"/>
      <c r="N825" s="512"/>
      <c r="O825" s="512"/>
      <c r="P825" s="512"/>
      <c r="Q825" s="512"/>
      <c r="R825" s="512"/>
      <c r="S825" s="512"/>
      <c r="T825" s="512"/>
      <c r="U825" s="512"/>
      <c r="V825" s="512"/>
      <c r="W825" s="512"/>
      <c r="X825" s="512"/>
      <c r="Y825" s="512"/>
      <c r="Z825" s="512"/>
      <c r="AA825" s="512"/>
      <c r="AB825" s="512"/>
      <c r="AC825" s="512"/>
      <c r="AD825" s="512"/>
      <c r="AE825" s="512"/>
      <c r="AF825" s="512"/>
      <c r="AG825" s="512"/>
      <c r="AH825" s="512"/>
      <c r="AI825" s="512"/>
      <c r="AJ825" s="512"/>
      <c r="AK825" s="512"/>
      <c r="AL825" s="512"/>
      <c r="AM825" s="512"/>
      <c r="AN825" s="512"/>
    </row>
    <row r="826" spans="1:40" ht="15.75" customHeight="1">
      <c r="A826" s="512"/>
      <c r="B826" s="582"/>
      <c r="C826" s="512"/>
      <c r="D826" s="512"/>
      <c r="E826" s="512"/>
      <c r="F826" s="512"/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/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</row>
    <row r="827" spans="1:40" ht="15.75" customHeight="1">
      <c r="A827" s="512"/>
      <c r="B827" s="582"/>
      <c r="C827" s="512"/>
      <c r="D827" s="512"/>
      <c r="E827" s="512"/>
      <c r="F827" s="512"/>
      <c r="G827" s="512"/>
      <c r="H827" s="512"/>
      <c r="I827" s="512"/>
      <c r="J827" s="512"/>
      <c r="K827" s="512"/>
      <c r="L827" s="512"/>
      <c r="M827" s="512"/>
      <c r="N827" s="512"/>
      <c r="O827" s="512"/>
      <c r="P827" s="512"/>
      <c r="Q827" s="512"/>
      <c r="R827" s="512"/>
      <c r="S827" s="512"/>
      <c r="T827" s="512"/>
      <c r="U827" s="512"/>
      <c r="V827" s="512"/>
      <c r="W827" s="512"/>
      <c r="X827" s="512"/>
      <c r="Y827" s="512"/>
      <c r="Z827" s="512"/>
      <c r="AA827" s="512"/>
      <c r="AB827" s="512"/>
      <c r="AC827" s="512"/>
      <c r="AD827" s="512"/>
      <c r="AE827" s="512"/>
      <c r="AF827" s="512"/>
      <c r="AG827" s="512"/>
      <c r="AH827" s="512"/>
      <c r="AI827" s="512"/>
      <c r="AJ827" s="512"/>
      <c r="AK827" s="512"/>
      <c r="AL827" s="512"/>
      <c r="AM827" s="512"/>
      <c r="AN827" s="512"/>
    </row>
    <row r="828" spans="1:40" ht="15.75" customHeight="1">
      <c r="A828" s="512"/>
      <c r="B828" s="582"/>
      <c r="C828" s="512"/>
      <c r="D828" s="512"/>
      <c r="E828" s="512"/>
      <c r="F828" s="512"/>
      <c r="G828" s="512"/>
      <c r="H828" s="512"/>
      <c r="I828" s="512"/>
      <c r="J828" s="512"/>
      <c r="K828" s="512"/>
      <c r="L828" s="512"/>
      <c r="M828" s="512"/>
      <c r="N828" s="512"/>
      <c r="O828" s="512"/>
      <c r="P828" s="512"/>
      <c r="Q828" s="512"/>
      <c r="R828" s="512"/>
      <c r="S828" s="512"/>
      <c r="T828" s="512"/>
      <c r="U828" s="512"/>
      <c r="V828" s="512"/>
      <c r="W828" s="512"/>
      <c r="X828" s="512"/>
      <c r="Y828" s="512"/>
      <c r="Z828" s="512"/>
      <c r="AA828" s="512"/>
      <c r="AB828" s="512"/>
      <c r="AC828" s="512"/>
      <c r="AD828" s="512"/>
      <c r="AE828" s="512"/>
      <c r="AF828" s="512"/>
      <c r="AG828" s="512"/>
      <c r="AH828" s="512"/>
      <c r="AI828" s="512"/>
      <c r="AJ828" s="512"/>
      <c r="AK828" s="512"/>
      <c r="AL828" s="512"/>
      <c r="AM828" s="512"/>
      <c r="AN828" s="512"/>
    </row>
    <row r="829" spans="1:40" ht="15.75" customHeight="1">
      <c r="A829" s="512"/>
      <c r="B829" s="582"/>
      <c r="C829" s="512"/>
      <c r="D829" s="512"/>
      <c r="E829" s="512"/>
      <c r="F829" s="512"/>
      <c r="G829" s="512"/>
      <c r="H829" s="512"/>
      <c r="I829" s="512"/>
      <c r="J829" s="512"/>
      <c r="K829" s="512"/>
      <c r="L829" s="512"/>
      <c r="M829" s="512"/>
      <c r="N829" s="512"/>
      <c r="O829" s="512"/>
      <c r="P829" s="512"/>
      <c r="Q829" s="512"/>
      <c r="R829" s="512"/>
      <c r="S829" s="512"/>
      <c r="T829" s="512"/>
      <c r="U829" s="512"/>
      <c r="V829" s="512"/>
      <c r="W829" s="512"/>
      <c r="X829" s="512"/>
      <c r="Y829" s="512"/>
      <c r="Z829" s="512"/>
      <c r="AA829" s="512"/>
      <c r="AB829" s="512"/>
      <c r="AC829" s="512"/>
      <c r="AD829" s="512"/>
      <c r="AE829" s="512"/>
      <c r="AF829" s="512"/>
      <c r="AG829" s="512"/>
      <c r="AH829" s="512"/>
      <c r="AI829" s="512"/>
      <c r="AJ829" s="512"/>
      <c r="AK829" s="512"/>
      <c r="AL829" s="512"/>
      <c r="AM829" s="512"/>
      <c r="AN829" s="512"/>
    </row>
    <row r="830" spans="1:40" ht="15.75" customHeight="1">
      <c r="A830" s="512"/>
      <c r="B830" s="582"/>
      <c r="C830" s="512"/>
      <c r="D830" s="512"/>
      <c r="E830" s="512"/>
      <c r="F830" s="512"/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/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</row>
    <row r="831" spans="1:40" ht="15.75" customHeight="1">
      <c r="A831" s="512"/>
      <c r="B831" s="582"/>
      <c r="C831" s="512"/>
      <c r="D831" s="512"/>
      <c r="E831" s="512"/>
      <c r="F831" s="512"/>
      <c r="G831" s="512"/>
      <c r="H831" s="512"/>
      <c r="I831" s="512"/>
      <c r="J831" s="512"/>
      <c r="K831" s="512"/>
      <c r="L831" s="512"/>
      <c r="M831" s="512"/>
      <c r="N831" s="512"/>
      <c r="O831" s="512"/>
      <c r="P831" s="512"/>
      <c r="Q831" s="512"/>
      <c r="R831" s="512"/>
      <c r="S831" s="512"/>
      <c r="T831" s="512"/>
      <c r="U831" s="512"/>
      <c r="V831" s="512"/>
      <c r="W831" s="512"/>
      <c r="X831" s="512"/>
      <c r="Y831" s="512"/>
      <c r="Z831" s="512"/>
      <c r="AA831" s="512"/>
      <c r="AB831" s="512"/>
      <c r="AC831" s="512"/>
      <c r="AD831" s="512"/>
      <c r="AE831" s="512"/>
      <c r="AF831" s="512"/>
      <c r="AG831" s="512"/>
      <c r="AH831" s="512"/>
      <c r="AI831" s="512"/>
      <c r="AJ831" s="512"/>
      <c r="AK831" s="512"/>
      <c r="AL831" s="512"/>
      <c r="AM831" s="512"/>
      <c r="AN831" s="512"/>
    </row>
    <row r="832" spans="1:40" ht="15.75" customHeight="1">
      <c r="A832" s="512"/>
      <c r="B832" s="582"/>
      <c r="C832" s="512"/>
      <c r="D832" s="512"/>
      <c r="E832" s="512"/>
      <c r="F832" s="512"/>
      <c r="G832" s="512"/>
      <c r="H832" s="512"/>
      <c r="I832" s="512"/>
      <c r="J832" s="512"/>
      <c r="K832" s="512"/>
      <c r="L832" s="512"/>
      <c r="M832" s="512"/>
      <c r="N832" s="512"/>
      <c r="O832" s="512"/>
      <c r="P832" s="512"/>
      <c r="Q832" s="512"/>
      <c r="R832" s="512"/>
      <c r="S832" s="512"/>
      <c r="T832" s="512"/>
      <c r="U832" s="512"/>
      <c r="V832" s="512"/>
      <c r="W832" s="512"/>
      <c r="X832" s="512"/>
      <c r="Y832" s="512"/>
      <c r="Z832" s="512"/>
      <c r="AA832" s="512"/>
      <c r="AB832" s="512"/>
      <c r="AC832" s="512"/>
      <c r="AD832" s="512"/>
      <c r="AE832" s="512"/>
      <c r="AF832" s="512"/>
      <c r="AG832" s="512"/>
      <c r="AH832" s="512"/>
      <c r="AI832" s="512"/>
      <c r="AJ832" s="512"/>
      <c r="AK832" s="512"/>
      <c r="AL832" s="512"/>
      <c r="AM832" s="512"/>
      <c r="AN832" s="512"/>
    </row>
    <row r="833" spans="1:40" ht="15.75" customHeight="1">
      <c r="A833" s="512"/>
      <c r="B833" s="582"/>
      <c r="C833" s="512"/>
      <c r="D833" s="512"/>
      <c r="E833" s="512"/>
      <c r="F833" s="512"/>
      <c r="G833" s="512"/>
      <c r="H833" s="512"/>
      <c r="I833" s="512"/>
      <c r="J833" s="512"/>
      <c r="K833" s="512"/>
      <c r="L833" s="512"/>
      <c r="M833" s="512"/>
      <c r="N833" s="512"/>
      <c r="O833" s="512"/>
      <c r="P833" s="512"/>
      <c r="Q833" s="512"/>
      <c r="R833" s="512"/>
      <c r="S833" s="512"/>
      <c r="T833" s="512"/>
      <c r="U833" s="512"/>
      <c r="V833" s="512"/>
      <c r="W833" s="512"/>
      <c r="X833" s="512"/>
      <c r="Y833" s="512"/>
      <c r="Z833" s="512"/>
      <c r="AA833" s="512"/>
      <c r="AB833" s="512"/>
      <c r="AC833" s="512"/>
      <c r="AD833" s="512"/>
      <c r="AE833" s="512"/>
      <c r="AF833" s="512"/>
      <c r="AG833" s="512"/>
      <c r="AH833" s="512"/>
      <c r="AI833" s="512"/>
      <c r="AJ833" s="512"/>
      <c r="AK833" s="512"/>
      <c r="AL833" s="512"/>
      <c r="AM833" s="512"/>
      <c r="AN833" s="512"/>
    </row>
    <row r="834" spans="1:40" ht="15.75" customHeight="1">
      <c r="A834" s="512"/>
      <c r="B834" s="582"/>
      <c r="C834" s="512"/>
      <c r="D834" s="512"/>
      <c r="E834" s="512"/>
      <c r="F834" s="512"/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/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</row>
    <row r="835" spans="1:40" ht="15.75" customHeight="1">
      <c r="A835" s="512"/>
      <c r="B835" s="582"/>
      <c r="C835" s="512"/>
      <c r="D835" s="512"/>
      <c r="E835" s="512"/>
      <c r="F835" s="512"/>
      <c r="G835" s="512"/>
      <c r="H835" s="512"/>
      <c r="I835" s="512"/>
      <c r="J835" s="512"/>
      <c r="K835" s="512"/>
      <c r="L835" s="512"/>
      <c r="M835" s="512"/>
      <c r="N835" s="512"/>
      <c r="O835" s="512"/>
      <c r="P835" s="512"/>
      <c r="Q835" s="512"/>
      <c r="R835" s="512"/>
      <c r="S835" s="512"/>
      <c r="T835" s="512"/>
      <c r="U835" s="512"/>
      <c r="V835" s="512"/>
      <c r="W835" s="512"/>
      <c r="X835" s="512"/>
      <c r="Y835" s="512"/>
      <c r="Z835" s="512"/>
      <c r="AA835" s="512"/>
      <c r="AB835" s="512"/>
      <c r="AC835" s="512"/>
      <c r="AD835" s="512"/>
      <c r="AE835" s="512"/>
      <c r="AF835" s="512"/>
      <c r="AG835" s="512"/>
      <c r="AH835" s="512"/>
      <c r="AI835" s="512"/>
      <c r="AJ835" s="512"/>
      <c r="AK835" s="512"/>
      <c r="AL835" s="512"/>
      <c r="AM835" s="512"/>
      <c r="AN835" s="512"/>
    </row>
    <row r="836" spans="1:40" ht="15.75" customHeight="1">
      <c r="A836" s="512"/>
      <c r="B836" s="582"/>
      <c r="C836" s="512"/>
      <c r="D836" s="512"/>
      <c r="E836" s="512"/>
      <c r="F836" s="512"/>
      <c r="G836" s="512"/>
      <c r="H836" s="512"/>
      <c r="I836" s="512"/>
      <c r="J836" s="512"/>
      <c r="K836" s="512"/>
      <c r="L836" s="512"/>
      <c r="M836" s="512"/>
      <c r="N836" s="512"/>
      <c r="O836" s="512"/>
      <c r="P836" s="512"/>
      <c r="Q836" s="512"/>
      <c r="R836" s="512"/>
      <c r="S836" s="512"/>
      <c r="T836" s="512"/>
      <c r="U836" s="512"/>
      <c r="V836" s="512"/>
      <c r="W836" s="512"/>
      <c r="X836" s="512"/>
      <c r="Y836" s="512"/>
      <c r="Z836" s="512"/>
      <c r="AA836" s="512"/>
      <c r="AB836" s="512"/>
      <c r="AC836" s="512"/>
      <c r="AD836" s="512"/>
      <c r="AE836" s="512"/>
      <c r="AF836" s="512"/>
      <c r="AG836" s="512"/>
      <c r="AH836" s="512"/>
      <c r="AI836" s="512"/>
      <c r="AJ836" s="512"/>
      <c r="AK836" s="512"/>
      <c r="AL836" s="512"/>
      <c r="AM836" s="512"/>
      <c r="AN836" s="512"/>
    </row>
    <row r="837" spans="1:40" ht="15.75" customHeight="1">
      <c r="A837" s="512"/>
      <c r="B837" s="582"/>
      <c r="C837" s="512"/>
      <c r="D837" s="512"/>
      <c r="E837" s="512"/>
      <c r="F837" s="512"/>
      <c r="G837" s="512"/>
      <c r="H837" s="512"/>
      <c r="I837" s="512"/>
      <c r="J837" s="512"/>
      <c r="K837" s="512"/>
      <c r="L837" s="512"/>
      <c r="M837" s="512"/>
      <c r="N837" s="512"/>
      <c r="O837" s="512"/>
      <c r="P837" s="512"/>
      <c r="Q837" s="512"/>
      <c r="R837" s="512"/>
      <c r="S837" s="512"/>
      <c r="T837" s="512"/>
      <c r="U837" s="512"/>
      <c r="V837" s="512"/>
      <c r="W837" s="512"/>
      <c r="X837" s="512"/>
      <c r="Y837" s="512"/>
      <c r="Z837" s="512"/>
      <c r="AA837" s="512"/>
      <c r="AB837" s="512"/>
      <c r="AC837" s="512"/>
      <c r="AD837" s="512"/>
      <c r="AE837" s="512"/>
      <c r="AF837" s="512"/>
      <c r="AG837" s="512"/>
      <c r="AH837" s="512"/>
      <c r="AI837" s="512"/>
      <c r="AJ837" s="512"/>
      <c r="AK837" s="512"/>
      <c r="AL837" s="512"/>
      <c r="AM837" s="512"/>
      <c r="AN837" s="512"/>
    </row>
    <row r="838" spans="1:40" ht="15.75" customHeight="1">
      <c r="A838" s="512"/>
      <c r="B838" s="582"/>
      <c r="C838" s="512"/>
      <c r="D838" s="512"/>
      <c r="E838" s="512"/>
      <c r="F838" s="512"/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/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</row>
    <row r="839" spans="1:40" ht="15.75" customHeight="1">
      <c r="A839" s="512"/>
      <c r="B839" s="582"/>
      <c r="C839" s="512"/>
      <c r="D839" s="512"/>
      <c r="E839" s="512"/>
      <c r="F839" s="512"/>
      <c r="G839" s="512"/>
      <c r="H839" s="512"/>
      <c r="I839" s="512"/>
      <c r="J839" s="512"/>
      <c r="K839" s="512"/>
      <c r="L839" s="512"/>
      <c r="M839" s="512"/>
      <c r="N839" s="512"/>
      <c r="O839" s="512"/>
      <c r="P839" s="512"/>
      <c r="Q839" s="512"/>
      <c r="R839" s="512"/>
      <c r="S839" s="512"/>
      <c r="T839" s="512"/>
      <c r="U839" s="512"/>
      <c r="V839" s="512"/>
      <c r="W839" s="512"/>
      <c r="X839" s="512"/>
      <c r="Y839" s="512"/>
      <c r="Z839" s="512"/>
      <c r="AA839" s="512"/>
      <c r="AB839" s="512"/>
      <c r="AC839" s="512"/>
      <c r="AD839" s="512"/>
      <c r="AE839" s="512"/>
      <c r="AF839" s="512"/>
      <c r="AG839" s="512"/>
      <c r="AH839" s="512"/>
      <c r="AI839" s="512"/>
      <c r="AJ839" s="512"/>
      <c r="AK839" s="512"/>
      <c r="AL839" s="512"/>
      <c r="AM839" s="512"/>
      <c r="AN839" s="512"/>
    </row>
    <row r="840" spans="1:40" ht="15.75" customHeight="1">
      <c r="A840" s="512"/>
      <c r="B840" s="582"/>
      <c r="C840" s="512"/>
      <c r="D840" s="512"/>
      <c r="E840" s="512"/>
      <c r="F840" s="512"/>
      <c r="G840" s="512"/>
      <c r="H840" s="512"/>
      <c r="I840" s="512"/>
      <c r="J840" s="512"/>
      <c r="K840" s="512"/>
      <c r="L840" s="512"/>
      <c r="M840" s="512"/>
      <c r="N840" s="512"/>
      <c r="O840" s="512"/>
      <c r="P840" s="512"/>
      <c r="Q840" s="512"/>
      <c r="R840" s="512"/>
      <c r="S840" s="512"/>
      <c r="T840" s="512"/>
      <c r="U840" s="512"/>
      <c r="V840" s="512"/>
      <c r="W840" s="512"/>
      <c r="X840" s="512"/>
      <c r="Y840" s="512"/>
      <c r="Z840" s="512"/>
      <c r="AA840" s="512"/>
      <c r="AB840" s="512"/>
      <c r="AC840" s="512"/>
      <c r="AD840" s="512"/>
      <c r="AE840" s="512"/>
      <c r="AF840" s="512"/>
      <c r="AG840" s="512"/>
      <c r="AH840" s="512"/>
      <c r="AI840" s="512"/>
      <c r="AJ840" s="512"/>
      <c r="AK840" s="512"/>
      <c r="AL840" s="512"/>
      <c r="AM840" s="512"/>
      <c r="AN840" s="512"/>
    </row>
    <row r="841" spans="1:40" ht="15.75" customHeight="1">
      <c r="A841" s="512"/>
      <c r="B841" s="582"/>
      <c r="C841" s="512"/>
      <c r="D841" s="512"/>
      <c r="E841" s="512"/>
      <c r="F841" s="512"/>
      <c r="G841" s="512"/>
      <c r="H841" s="512"/>
      <c r="I841" s="512"/>
      <c r="J841" s="512"/>
      <c r="K841" s="512"/>
      <c r="L841" s="512"/>
      <c r="M841" s="512"/>
      <c r="N841" s="512"/>
      <c r="O841" s="512"/>
      <c r="P841" s="512"/>
      <c r="Q841" s="512"/>
      <c r="R841" s="512"/>
      <c r="S841" s="512"/>
      <c r="T841" s="512"/>
      <c r="U841" s="512"/>
      <c r="V841" s="512"/>
      <c r="W841" s="512"/>
      <c r="X841" s="512"/>
      <c r="Y841" s="512"/>
      <c r="Z841" s="512"/>
      <c r="AA841" s="512"/>
      <c r="AB841" s="512"/>
      <c r="AC841" s="512"/>
      <c r="AD841" s="512"/>
      <c r="AE841" s="512"/>
      <c r="AF841" s="512"/>
      <c r="AG841" s="512"/>
      <c r="AH841" s="512"/>
      <c r="AI841" s="512"/>
      <c r="AJ841" s="512"/>
      <c r="AK841" s="512"/>
      <c r="AL841" s="512"/>
      <c r="AM841" s="512"/>
      <c r="AN841" s="512"/>
    </row>
    <row r="842" spans="1:40" ht="15.75" customHeight="1">
      <c r="A842" s="512"/>
      <c r="B842" s="582"/>
      <c r="C842" s="512"/>
      <c r="D842" s="512"/>
      <c r="E842" s="512"/>
      <c r="F842" s="512"/>
      <c r="G842" s="512"/>
      <c r="H842" s="512"/>
      <c r="I842" s="512"/>
      <c r="J842" s="512"/>
      <c r="K842" s="512"/>
      <c r="L842" s="512"/>
      <c r="M842" s="512"/>
      <c r="N842" s="512"/>
      <c r="O842" s="512"/>
      <c r="P842" s="512"/>
      <c r="Q842" s="512"/>
      <c r="R842" s="512"/>
      <c r="S842" s="512"/>
      <c r="T842" s="512"/>
      <c r="U842" s="512"/>
      <c r="V842" s="512"/>
      <c r="W842" s="512"/>
      <c r="X842" s="512"/>
      <c r="Y842" s="512"/>
      <c r="Z842" s="512"/>
      <c r="AA842" s="512"/>
      <c r="AB842" s="512"/>
      <c r="AC842" s="512"/>
      <c r="AD842" s="512"/>
      <c r="AE842" s="512"/>
      <c r="AF842" s="512"/>
      <c r="AG842" s="512"/>
      <c r="AH842" s="512"/>
      <c r="AI842" s="512"/>
      <c r="AJ842" s="512"/>
      <c r="AK842" s="512"/>
      <c r="AL842" s="512"/>
      <c r="AM842" s="512"/>
      <c r="AN842" s="512"/>
    </row>
    <row r="843" spans="1:40" ht="15.75" customHeight="1">
      <c r="A843" s="512"/>
      <c r="B843" s="58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2"/>
      <c r="Z843" s="512"/>
      <c r="AA843" s="512"/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</row>
    <row r="844" spans="1:40" ht="15.75" customHeight="1">
      <c r="A844" s="512"/>
      <c r="B844" s="582"/>
      <c r="C844" s="512"/>
      <c r="D844" s="512"/>
      <c r="E844" s="512"/>
      <c r="F844" s="512"/>
      <c r="G844" s="512"/>
      <c r="H844" s="512"/>
      <c r="I844" s="512"/>
      <c r="J844" s="512"/>
      <c r="K844" s="512"/>
      <c r="L844" s="512"/>
      <c r="M844" s="512"/>
      <c r="N844" s="512"/>
      <c r="O844" s="512"/>
      <c r="P844" s="512"/>
      <c r="Q844" s="512"/>
      <c r="R844" s="512"/>
      <c r="S844" s="512"/>
      <c r="T844" s="512"/>
      <c r="U844" s="512"/>
      <c r="V844" s="512"/>
      <c r="W844" s="512"/>
      <c r="X844" s="512"/>
      <c r="Y844" s="512"/>
      <c r="Z844" s="512"/>
      <c r="AA844" s="512"/>
      <c r="AB844" s="512"/>
      <c r="AC844" s="512"/>
      <c r="AD844" s="512"/>
      <c r="AE844" s="512"/>
      <c r="AF844" s="512"/>
      <c r="AG844" s="512"/>
      <c r="AH844" s="512"/>
      <c r="AI844" s="512"/>
      <c r="AJ844" s="512"/>
      <c r="AK844" s="512"/>
      <c r="AL844" s="512"/>
      <c r="AM844" s="512"/>
      <c r="AN844" s="512"/>
    </row>
    <row r="845" spans="1:40" ht="15.75" customHeight="1">
      <c r="A845" s="512"/>
      <c r="B845" s="582"/>
      <c r="C845" s="512"/>
      <c r="D845" s="512"/>
      <c r="E845" s="512"/>
      <c r="F845" s="512"/>
      <c r="G845" s="512"/>
      <c r="H845" s="512"/>
      <c r="I845" s="512"/>
      <c r="J845" s="512"/>
      <c r="K845" s="512"/>
      <c r="L845" s="512"/>
      <c r="M845" s="512"/>
      <c r="N845" s="512"/>
      <c r="O845" s="512"/>
      <c r="P845" s="512"/>
      <c r="Q845" s="512"/>
      <c r="R845" s="512"/>
      <c r="S845" s="512"/>
      <c r="T845" s="512"/>
      <c r="U845" s="512"/>
      <c r="V845" s="512"/>
      <c r="W845" s="512"/>
      <c r="X845" s="512"/>
      <c r="Y845" s="512"/>
      <c r="Z845" s="512"/>
      <c r="AA845" s="512"/>
      <c r="AB845" s="512"/>
      <c r="AC845" s="512"/>
      <c r="AD845" s="512"/>
      <c r="AE845" s="512"/>
      <c r="AF845" s="512"/>
      <c r="AG845" s="512"/>
      <c r="AH845" s="512"/>
      <c r="AI845" s="512"/>
      <c r="AJ845" s="512"/>
      <c r="AK845" s="512"/>
      <c r="AL845" s="512"/>
      <c r="AM845" s="512"/>
      <c r="AN845" s="512"/>
    </row>
    <row r="846" spans="1:40" ht="15.75" customHeight="1">
      <c r="A846" s="512"/>
      <c r="B846" s="582"/>
      <c r="C846" s="512"/>
      <c r="D846" s="512"/>
      <c r="E846" s="512"/>
      <c r="F846" s="512"/>
      <c r="G846" s="512"/>
      <c r="H846" s="512"/>
      <c r="I846" s="512"/>
      <c r="J846" s="512"/>
      <c r="K846" s="512"/>
      <c r="L846" s="512"/>
      <c r="M846" s="512"/>
      <c r="N846" s="512"/>
      <c r="O846" s="512"/>
      <c r="P846" s="512"/>
      <c r="Q846" s="512"/>
      <c r="R846" s="512"/>
      <c r="S846" s="512"/>
      <c r="T846" s="512"/>
      <c r="U846" s="512"/>
      <c r="V846" s="512"/>
      <c r="W846" s="512"/>
      <c r="X846" s="512"/>
      <c r="Y846" s="512"/>
      <c r="Z846" s="512"/>
      <c r="AA846" s="512"/>
      <c r="AB846" s="512"/>
      <c r="AC846" s="512"/>
      <c r="AD846" s="512"/>
      <c r="AE846" s="512"/>
      <c r="AF846" s="512"/>
      <c r="AG846" s="512"/>
      <c r="AH846" s="512"/>
      <c r="AI846" s="512"/>
      <c r="AJ846" s="512"/>
      <c r="AK846" s="512"/>
      <c r="AL846" s="512"/>
      <c r="AM846" s="512"/>
      <c r="AN846" s="512"/>
    </row>
    <row r="847" spans="1:40" ht="15.75" customHeight="1">
      <c r="A847" s="512"/>
      <c r="B847" s="582"/>
      <c r="C847" s="512"/>
      <c r="D847" s="512"/>
      <c r="E847" s="512"/>
      <c r="F847" s="512"/>
      <c r="G847" s="512"/>
      <c r="H847" s="512"/>
      <c r="I847" s="512"/>
      <c r="J847" s="512"/>
      <c r="K847" s="512"/>
      <c r="L847" s="512"/>
      <c r="M847" s="512"/>
      <c r="N847" s="512"/>
      <c r="O847" s="512"/>
      <c r="P847" s="512"/>
      <c r="Q847" s="512"/>
      <c r="R847" s="512"/>
      <c r="S847" s="512"/>
      <c r="T847" s="512"/>
      <c r="U847" s="512"/>
      <c r="V847" s="512"/>
      <c r="W847" s="512"/>
      <c r="X847" s="512"/>
      <c r="Y847" s="512"/>
      <c r="Z847" s="512"/>
      <c r="AA847" s="512"/>
      <c r="AB847" s="512"/>
      <c r="AC847" s="512"/>
      <c r="AD847" s="512"/>
      <c r="AE847" s="512"/>
      <c r="AF847" s="512"/>
      <c r="AG847" s="512"/>
      <c r="AH847" s="512"/>
      <c r="AI847" s="512"/>
      <c r="AJ847" s="512"/>
      <c r="AK847" s="512"/>
      <c r="AL847" s="512"/>
      <c r="AM847" s="512"/>
      <c r="AN847" s="512"/>
    </row>
    <row r="848" spans="1:40" ht="15.75" customHeight="1">
      <c r="A848" s="512"/>
      <c r="B848" s="582"/>
      <c r="C848" s="512"/>
      <c r="D848" s="512"/>
      <c r="E848" s="512"/>
      <c r="F848" s="512"/>
      <c r="G848" s="512"/>
      <c r="H848" s="512"/>
      <c r="I848" s="512"/>
      <c r="J848" s="512"/>
      <c r="K848" s="512"/>
      <c r="L848" s="512"/>
      <c r="M848" s="512"/>
      <c r="N848" s="512"/>
      <c r="O848" s="512"/>
      <c r="P848" s="512"/>
      <c r="Q848" s="512"/>
      <c r="R848" s="512"/>
      <c r="S848" s="512"/>
      <c r="T848" s="512"/>
      <c r="U848" s="512"/>
      <c r="V848" s="512"/>
      <c r="W848" s="512"/>
      <c r="X848" s="512"/>
      <c r="Y848" s="512"/>
      <c r="Z848" s="512"/>
      <c r="AA848" s="512"/>
      <c r="AB848" s="512"/>
      <c r="AC848" s="512"/>
      <c r="AD848" s="512"/>
      <c r="AE848" s="512"/>
      <c r="AF848" s="512"/>
      <c r="AG848" s="512"/>
      <c r="AH848" s="512"/>
      <c r="AI848" s="512"/>
      <c r="AJ848" s="512"/>
      <c r="AK848" s="512"/>
      <c r="AL848" s="512"/>
      <c r="AM848" s="512"/>
      <c r="AN848" s="512"/>
    </row>
    <row r="849" spans="1:40" ht="15.75" customHeight="1">
      <c r="A849" s="512"/>
      <c r="B849" s="582"/>
      <c r="C849" s="512"/>
      <c r="D849" s="512"/>
      <c r="E849" s="512"/>
      <c r="F849" s="512"/>
      <c r="G849" s="512"/>
      <c r="H849" s="512"/>
      <c r="I849" s="512"/>
      <c r="J849" s="512"/>
      <c r="K849" s="512"/>
      <c r="L849" s="512"/>
      <c r="M849" s="512"/>
      <c r="N849" s="512"/>
      <c r="O849" s="512"/>
      <c r="P849" s="512"/>
      <c r="Q849" s="512"/>
      <c r="R849" s="512"/>
      <c r="S849" s="512"/>
      <c r="T849" s="512"/>
      <c r="U849" s="512"/>
      <c r="V849" s="512"/>
      <c r="W849" s="512"/>
      <c r="X849" s="512"/>
      <c r="Y849" s="512"/>
      <c r="Z849" s="512"/>
      <c r="AA849" s="512"/>
      <c r="AB849" s="512"/>
      <c r="AC849" s="512"/>
      <c r="AD849" s="512"/>
      <c r="AE849" s="512"/>
      <c r="AF849" s="512"/>
      <c r="AG849" s="512"/>
      <c r="AH849" s="512"/>
      <c r="AI849" s="512"/>
      <c r="AJ849" s="512"/>
      <c r="AK849" s="512"/>
      <c r="AL849" s="512"/>
      <c r="AM849" s="512"/>
      <c r="AN849" s="512"/>
    </row>
    <row r="850" spans="1:40" ht="15.75" customHeight="1">
      <c r="A850" s="512"/>
      <c r="B850" s="582"/>
      <c r="C850" s="512"/>
      <c r="D850" s="512"/>
      <c r="E850" s="512"/>
      <c r="F850" s="512"/>
      <c r="G850" s="512"/>
      <c r="H850" s="512"/>
      <c r="I850" s="512"/>
      <c r="J850" s="512"/>
      <c r="K850" s="512"/>
      <c r="L850" s="512"/>
      <c r="M850" s="512"/>
      <c r="N850" s="512"/>
      <c r="O850" s="512"/>
      <c r="P850" s="512"/>
      <c r="Q850" s="512"/>
      <c r="R850" s="512"/>
      <c r="S850" s="512"/>
      <c r="T850" s="512"/>
      <c r="U850" s="512"/>
      <c r="V850" s="512"/>
      <c r="W850" s="512"/>
      <c r="X850" s="512"/>
      <c r="Y850" s="512"/>
      <c r="Z850" s="512"/>
      <c r="AA850" s="512"/>
      <c r="AB850" s="512"/>
      <c r="AC850" s="512"/>
      <c r="AD850" s="512"/>
      <c r="AE850" s="512"/>
      <c r="AF850" s="512"/>
      <c r="AG850" s="512"/>
      <c r="AH850" s="512"/>
      <c r="AI850" s="512"/>
      <c r="AJ850" s="512"/>
      <c r="AK850" s="512"/>
      <c r="AL850" s="512"/>
      <c r="AM850" s="512"/>
      <c r="AN850" s="512"/>
    </row>
    <row r="851" spans="1:40" ht="15.75" customHeight="1">
      <c r="A851" s="512"/>
      <c r="B851" s="582"/>
      <c r="C851" s="512"/>
      <c r="D851" s="512"/>
      <c r="E851" s="512"/>
      <c r="F851" s="512"/>
      <c r="G851" s="512"/>
      <c r="H851" s="512"/>
      <c r="I851" s="512"/>
      <c r="J851" s="512"/>
      <c r="K851" s="512"/>
      <c r="L851" s="512"/>
      <c r="M851" s="512"/>
      <c r="N851" s="512"/>
      <c r="O851" s="512"/>
      <c r="P851" s="512"/>
      <c r="Q851" s="512"/>
      <c r="R851" s="512"/>
      <c r="S851" s="512"/>
      <c r="T851" s="512"/>
      <c r="U851" s="512"/>
      <c r="V851" s="512"/>
      <c r="W851" s="512"/>
      <c r="X851" s="512"/>
      <c r="Y851" s="512"/>
      <c r="Z851" s="512"/>
      <c r="AA851" s="512"/>
      <c r="AB851" s="512"/>
      <c r="AC851" s="512"/>
      <c r="AD851" s="512"/>
      <c r="AE851" s="512"/>
      <c r="AF851" s="512"/>
      <c r="AG851" s="512"/>
      <c r="AH851" s="512"/>
      <c r="AI851" s="512"/>
      <c r="AJ851" s="512"/>
      <c r="AK851" s="512"/>
      <c r="AL851" s="512"/>
      <c r="AM851" s="512"/>
      <c r="AN851" s="512"/>
    </row>
    <row r="852" spans="1:40" ht="15.75" customHeight="1">
      <c r="A852" s="512"/>
      <c r="B852" s="582"/>
      <c r="C852" s="512"/>
      <c r="D852" s="512"/>
      <c r="E852" s="512"/>
      <c r="F852" s="512"/>
      <c r="G852" s="512"/>
      <c r="H852" s="512"/>
      <c r="I852" s="512"/>
      <c r="J852" s="512"/>
      <c r="K852" s="512"/>
      <c r="L852" s="512"/>
      <c r="M852" s="512"/>
      <c r="N852" s="512"/>
      <c r="O852" s="512"/>
      <c r="P852" s="512"/>
      <c r="Q852" s="512"/>
      <c r="R852" s="512"/>
      <c r="S852" s="512"/>
      <c r="T852" s="512"/>
      <c r="U852" s="512"/>
      <c r="V852" s="512"/>
      <c r="W852" s="512"/>
      <c r="X852" s="512"/>
      <c r="Y852" s="512"/>
      <c r="Z852" s="512"/>
      <c r="AA852" s="512"/>
      <c r="AB852" s="512"/>
      <c r="AC852" s="512"/>
      <c r="AD852" s="512"/>
      <c r="AE852" s="512"/>
      <c r="AF852" s="512"/>
      <c r="AG852" s="512"/>
      <c r="AH852" s="512"/>
      <c r="AI852" s="512"/>
      <c r="AJ852" s="512"/>
      <c r="AK852" s="512"/>
      <c r="AL852" s="512"/>
      <c r="AM852" s="512"/>
      <c r="AN852" s="512"/>
    </row>
    <row r="853" spans="1:40" ht="15.75" customHeight="1">
      <c r="A853" s="512"/>
      <c r="B853" s="582"/>
      <c r="C853" s="512"/>
      <c r="D853" s="512"/>
      <c r="E853" s="512"/>
      <c r="F853" s="512"/>
      <c r="G853" s="512"/>
      <c r="H853" s="512"/>
      <c r="I853" s="512"/>
      <c r="J853" s="512"/>
      <c r="K853" s="512"/>
      <c r="L853" s="512"/>
      <c r="M853" s="512"/>
      <c r="N853" s="512"/>
      <c r="O853" s="512"/>
      <c r="P853" s="512"/>
      <c r="Q853" s="512"/>
      <c r="R853" s="512"/>
      <c r="S853" s="512"/>
      <c r="T853" s="512"/>
      <c r="U853" s="512"/>
      <c r="V853" s="512"/>
      <c r="W853" s="512"/>
      <c r="X853" s="512"/>
      <c r="Y853" s="512"/>
      <c r="Z853" s="512"/>
      <c r="AA853" s="512"/>
      <c r="AB853" s="512"/>
      <c r="AC853" s="512"/>
      <c r="AD853" s="512"/>
      <c r="AE853" s="512"/>
      <c r="AF853" s="512"/>
      <c r="AG853" s="512"/>
      <c r="AH853" s="512"/>
      <c r="AI853" s="512"/>
      <c r="AJ853" s="512"/>
      <c r="AK853" s="512"/>
      <c r="AL853" s="512"/>
      <c r="AM853" s="512"/>
      <c r="AN853" s="512"/>
    </row>
    <row r="854" spans="1:40" ht="15.75" customHeight="1">
      <c r="A854" s="512"/>
      <c r="B854" s="582"/>
      <c r="C854" s="512"/>
      <c r="D854" s="512"/>
      <c r="E854" s="512"/>
      <c r="F854" s="512"/>
      <c r="G854" s="512"/>
      <c r="H854" s="512"/>
      <c r="I854" s="512"/>
      <c r="J854" s="512"/>
      <c r="K854" s="512"/>
      <c r="L854" s="512"/>
      <c r="M854" s="512"/>
      <c r="N854" s="512"/>
      <c r="O854" s="512"/>
      <c r="P854" s="512"/>
      <c r="Q854" s="512"/>
      <c r="R854" s="512"/>
      <c r="S854" s="512"/>
      <c r="T854" s="512"/>
      <c r="U854" s="512"/>
      <c r="V854" s="512"/>
      <c r="W854" s="512"/>
      <c r="X854" s="512"/>
      <c r="Y854" s="512"/>
      <c r="Z854" s="512"/>
      <c r="AA854" s="512"/>
      <c r="AB854" s="512"/>
      <c r="AC854" s="512"/>
      <c r="AD854" s="512"/>
      <c r="AE854" s="512"/>
      <c r="AF854" s="512"/>
      <c r="AG854" s="512"/>
      <c r="AH854" s="512"/>
      <c r="AI854" s="512"/>
      <c r="AJ854" s="512"/>
      <c r="AK854" s="512"/>
      <c r="AL854" s="512"/>
      <c r="AM854" s="512"/>
      <c r="AN854" s="512"/>
    </row>
    <row r="855" spans="1:40" ht="15.75" customHeight="1">
      <c r="A855" s="512"/>
      <c r="B855" s="582"/>
      <c r="C855" s="512"/>
      <c r="D855" s="512"/>
      <c r="E855" s="512"/>
      <c r="F855" s="512"/>
      <c r="G855" s="512"/>
      <c r="H855" s="512"/>
      <c r="I855" s="512"/>
      <c r="J855" s="512"/>
      <c r="K855" s="512"/>
      <c r="L855" s="512"/>
      <c r="M855" s="512"/>
      <c r="N855" s="512"/>
      <c r="O855" s="512"/>
      <c r="P855" s="512"/>
      <c r="Q855" s="512"/>
      <c r="R855" s="512"/>
      <c r="S855" s="512"/>
      <c r="T855" s="512"/>
      <c r="U855" s="512"/>
      <c r="V855" s="512"/>
      <c r="W855" s="512"/>
      <c r="X855" s="512"/>
      <c r="Y855" s="512"/>
      <c r="Z855" s="512"/>
      <c r="AA855" s="512"/>
      <c r="AB855" s="512"/>
      <c r="AC855" s="512"/>
      <c r="AD855" s="512"/>
      <c r="AE855" s="512"/>
      <c r="AF855" s="512"/>
      <c r="AG855" s="512"/>
      <c r="AH855" s="512"/>
      <c r="AI855" s="512"/>
      <c r="AJ855" s="512"/>
      <c r="AK855" s="512"/>
      <c r="AL855" s="512"/>
      <c r="AM855" s="512"/>
      <c r="AN855" s="512"/>
    </row>
    <row r="856" spans="1:40" ht="15.75" customHeight="1">
      <c r="A856" s="512"/>
      <c r="B856" s="582"/>
      <c r="C856" s="512"/>
      <c r="D856" s="512"/>
      <c r="E856" s="512"/>
      <c r="F856" s="512"/>
      <c r="G856" s="512"/>
      <c r="H856" s="512"/>
      <c r="I856" s="512"/>
      <c r="J856" s="512"/>
      <c r="K856" s="512"/>
      <c r="L856" s="512"/>
      <c r="M856" s="512"/>
      <c r="N856" s="512"/>
      <c r="O856" s="512"/>
      <c r="P856" s="512"/>
      <c r="Q856" s="512"/>
      <c r="R856" s="512"/>
      <c r="S856" s="512"/>
      <c r="T856" s="512"/>
      <c r="U856" s="512"/>
      <c r="V856" s="512"/>
      <c r="W856" s="512"/>
      <c r="X856" s="512"/>
      <c r="Y856" s="512"/>
      <c r="Z856" s="512"/>
      <c r="AA856" s="512"/>
      <c r="AB856" s="512"/>
      <c r="AC856" s="512"/>
      <c r="AD856" s="512"/>
      <c r="AE856" s="512"/>
      <c r="AF856" s="512"/>
      <c r="AG856" s="512"/>
      <c r="AH856" s="512"/>
      <c r="AI856" s="512"/>
      <c r="AJ856" s="512"/>
      <c r="AK856" s="512"/>
      <c r="AL856" s="512"/>
      <c r="AM856" s="512"/>
      <c r="AN856" s="512"/>
    </row>
    <row r="857" spans="1:40" ht="15.75" customHeight="1">
      <c r="A857" s="512"/>
      <c r="B857" s="582"/>
      <c r="C857" s="512"/>
      <c r="D857" s="512"/>
      <c r="E857" s="512"/>
      <c r="F857" s="512"/>
      <c r="G857" s="512"/>
      <c r="H857" s="512"/>
      <c r="I857" s="512"/>
      <c r="J857" s="512"/>
      <c r="K857" s="512"/>
      <c r="L857" s="512"/>
      <c r="M857" s="512"/>
      <c r="N857" s="512"/>
      <c r="O857" s="512"/>
      <c r="P857" s="512"/>
      <c r="Q857" s="512"/>
      <c r="R857" s="512"/>
      <c r="S857" s="512"/>
      <c r="T857" s="512"/>
      <c r="U857" s="512"/>
      <c r="V857" s="512"/>
      <c r="W857" s="512"/>
      <c r="X857" s="512"/>
      <c r="Y857" s="512"/>
      <c r="Z857" s="512"/>
      <c r="AA857" s="512"/>
      <c r="AB857" s="512"/>
      <c r="AC857" s="512"/>
      <c r="AD857" s="512"/>
      <c r="AE857" s="512"/>
      <c r="AF857" s="512"/>
      <c r="AG857" s="512"/>
      <c r="AH857" s="512"/>
      <c r="AI857" s="512"/>
      <c r="AJ857" s="512"/>
      <c r="AK857" s="512"/>
      <c r="AL857" s="512"/>
      <c r="AM857" s="512"/>
      <c r="AN857" s="512"/>
    </row>
    <row r="858" spans="1:40" ht="15.75" customHeight="1">
      <c r="A858" s="512"/>
      <c r="B858" s="582"/>
      <c r="C858" s="512"/>
      <c r="D858" s="512"/>
      <c r="E858" s="512"/>
      <c r="F858" s="512"/>
      <c r="G858" s="512"/>
      <c r="H858" s="512"/>
      <c r="I858" s="512"/>
      <c r="J858" s="512"/>
      <c r="K858" s="512"/>
      <c r="L858" s="512"/>
      <c r="M858" s="512"/>
      <c r="N858" s="512"/>
      <c r="O858" s="512"/>
      <c r="P858" s="512"/>
      <c r="Q858" s="512"/>
      <c r="R858" s="512"/>
      <c r="S858" s="512"/>
      <c r="T858" s="512"/>
      <c r="U858" s="512"/>
      <c r="V858" s="512"/>
      <c r="W858" s="512"/>
      <c r="X858" s="512"/>
      <c r="Y858" s="512"/>
      <c r="Z858" s="512"/>
      <c r="AA858" s="512"/>
      <c r="AB858" s="512"/>
      <c r="AC858" s="512"/>
      <c r="AD858" s="512"/>
      <c r="AE858" s="512"/>
      <c r="AF858" s="512"/>
      <c r="AG858" s="512"/>
      <c r="AH858" s="512"/>
      <c r="AI858" s="512"/>
      <c r="AJ858" s="512"/>
      <c r="AK858" s="512"/>
      <c r="AL858" s="512"/>
      <c r="AM858" s="512"/>
      <c r="AN858" s="512"/>
    </row>
    <row r="859" spans="1:40" ht="15.75" customHeight="1">
      <c r="A859" s="512"/>
      <c r="B859" s="582"/>
      <c r="C859" s="512"/>
      <c r="D859" s="512"/>
      <c r="E859" s="512"/>
      <c r="F859" s="512"/>
      <c r="G859" s="512"/>
      <c r="H859" s="512"/>
      <c r="I859" s="512"/>
      <c r="J859" s="512"/>
      <c r="K859" s="512"/>
      <c r="L859" s="512"/>
      <c r="M859" s="512"/>
      <c r="N859" s="512"/>
      <c r="O859" s="512"/>
      <c r="P859" s="512"/>
      <c r="Q859" s="512"/>
      <c r="R859" s="512"/>
      <c r="S859" s="512"/>
      <c r="T859" s="512"/>
      <c r="U859" s="512"/>
      <c r="V859" s="512"/>
      <c r="W859" s="512"/>
      <c r="X859" s="512"/>
      <c r="Y859" s="512"/>
      <c r="Z859" s="512"/>
      <c r="AA859" s="512"/>
      <c r="AB859" s="512"/>
      <c r="AC859" s="512"/>
      <c r="AD859" s="512"/>
      <c r="AE859" s="512"/>
      <c r="AF859" s="512"/>
      <c r="AG859" s="512"/>
      <c r="AH859" s="512"/>
      <c r="AI859" s="512"/>
      <c r="AJ859" s="512"/>
      <c r="AK859" s="512"/>
      <c r="AL859" s="512"/>
      <c r="AM859" s="512"/>
      <c r="AN859" s="512"/>
    </row>
    <row r="860" spans="1:40" ht="15.75" customHeight="1">
      <c r="A860" s="512"/>
      <c r="B860" s="582"/>
      <c r="C860" s="512"/>
      <c r="D860" s="512"/>
      <c r="E860" s="512"/>
      <c r="F860" s="512"/>
      <c r="G860" s="512"/>
      <c r="H860" s="512"/>
      <c r="I860" s="512"/>
      <c r="J860" s="512"/>
      <c r="K860" s="512"/>
      <c r="L860" s="512"/>
      <c r="M860" s="512"/>
      <c r="N860" s="512"/>
      <c r="O860" s="512"/>
      <c r="P860" s="512"/>
      <c r="Q860" s="512"/>
      <c r="R860" s="512"/>
      <c r="S860" s="512"/>
      <c r="T860" s="512"/>
      <c r="U860" s="512"/>
      <c r="V860" s="512"/>
      <c r="W860" s="512"/>
      <c r="X860" s="512"/>
      <c r="Y860" s="512"/>
      <c r="Z860" s="512"/>
      <c r="AA860" s="512"/>
      <c r="AB860" s="512"/>
      <c r="AC860" s="512"/>
      <c r="AD860" s="512"/>
      <c r="AE860" s="512"/>
      <c r="AF860" s="512"/>
      <c r="AG860" s="512"/>
      <c r="AH860" s="512"/>
      <c r="AI860" s="512"/>
      <c r="AJ860" s="512"/>
      <c r="AK860" s="512"/>
      <c r="AL860" s="512"/>
      <c r="AM860" s="512"/>
      <c r="AN860" s="512"/>
    </row>
    <row r="861" spans="1:40" ht="15.75" customHeight="1">
      <c r="A861" s="512"/>
      <c r="B861" s="582"/>
      <c r="C861" s="512"/>
      <c r="D861" s="512"/>
      <c r="E861" s="512"/>
      <c r="F861" s="512"/>
      <c r="G861" s="512"/>
      <c r="H861" s="512"/>
      <c r="I861" s="512"/>
      <c r="J861" s="512"/>
      <c r="K861" s="512"/>
      <c r="L861" s="512"/>
      <c r="M861" s="512"/>
      <c r="N861" s="512"/>
      <c r="O861" s="512"/>
      <c r="P861" s="512"/>
      <c r="Q861" s="512"/>
      <c r="R861" s="512"/>
      <c r="S861" s="512"/>
      <c r="T861" s="512"/>
      <c r="U861" s="512"/>
      <c r="V861" s="512"/>
      <c r="W861" s="512"/>
      <c r="X861" s="512"/>
      <c r="Y861" s="512"/>
      <c r="Z861" s="512"/>
      <c r="AA861" s="512"/>
      <c r="AB861" s="512"/>
      <c r="AC861" s="512"/>
      <c r="AD861" s="512"/>
      <c r="AE861" s="512"/>
      <c r="AF861" s="512"/>
      <c r="AG861" s="512"/>
      <c r="AH861" s="512"/>
      <c r="AI861" s="512"/>
      <c r="AJ861" s="512"/>
      <c r="AK861" s="512"/>
      <c r="AL861" s="512"/>
      <c r="AM861" s="512"/>
      <c r="AN861" s="512"/>
    </row>
    <row r="862" spans="1:40" ht="15.75" customHeight="1">
      <c r="A862" s="512"/>
      <c r="B862" s="582"/>
      <c r="C862" s="512"/>
      <c r="D862" s="512"/>
      <c r="E862" s="512"/>
      <c r="F862" s="512"/>
      <c r="G862" s="512"/>
      <c r="H862" s="512"/>
      <c r="I862" s="512"/>
      <c r="J862" s="512"/>
      <c r="K862" s="512"/>
      <c r="L862" s="512"/>
      <c r="M862" s="512"/>
      <c r="N862" s="512"/>
      <c r="O862" s="512"/>
      <c r="P862" s="512"/>
      <c r="Q862" s="512"/>
      <c r="R862" s="512"/>
      <c r="S862" s="512"/>
      <c r="T862" s="512"/>
      <c r="U862" s="512"/>
      <c r="V862" s="512"/>
      <c r="W862" s="512"/>
      <c r="X862" s="512"/>
      <c r="Y862" s="512"/>
      <c r="Z862" s="512"/>
      <c r="AA862" s="512"/>
      <c r="AB862" s="512"/>
      <c r="AC862" s="512"/>
      <c r="AD862" s="512"/>
      <c r="AE862" s="512"/>
      <c r="AF862" s="512"/>
      <c r="AG862" s="512"/>
      <c r="AH862" s="512"/>
      <c r="AI862" s="512"/>
      <c r="AJ862" s="512"/>
      <c r="AK862" s="512"/>
      <c r="AL862" s="512"/>
      <c r="AM862" s="512"/>
      <c r="AN862" s="512"/>
    </row>
    <row r="863" spans="1:40" ht="15.75" customHeight="1">
      <c r="A863" s="512"/>
      <c r="B863" s="582"/>
      <c r="C863" s="512"/>
      <c r="D863" s="512"/>
      <c r="E863" s="512"/>
      <c r="F863" s="512"/>
      <c r="G863" s="512"/>
      <c r="H863" s="512"/>
      <c r="I863" s="512"/>
      <c r="J863" s="512"/>
      <c r="K863" s="512"/>
      <c r="L863" s="512"/>
      <c r="M863" s="512"/>
      <c r="N863" s="512"/>
      <c r="O863" s="512"/>
      <c r="P863" s="512"/>
      <c r="Q863" s="512"/>
      <c r="R863" s="512"/>
      <c r="S863" s="512"/>
      <c r="T863" s="512"/>
      <c r="U863" s="512"/>
      <c r="V863" s="512"/>
      <c r="W863" s="512"/>
      <c r="X863" s="512"/>
      <c r="Y863" s="512"/>
      <c r="Z863" s="512"/>
      <c r="AA863" s="512"/>
      <c r="AB863" s="512"/>
      <c r="AC863" s="512"/>
      <c r="AD863" s="512"/>
      <c r="AE863" s="512"/>
      <c r="AF863" s="512"/>
      <c r="AG863" s="512"/>
      <c r="AH863" s="512"/>
      <c r="AI863" s="512"/>
      <c r="AJ863" s="512"/>
      <c r="AK863" s="512"/>
      <c r="AL863" s="512"/>
      <c r="AM863" s="512"/>
      <c r="AN863" s="512"/>
    </row>
    <row r="864" spans="1:40" ht="15.75" customHeight="1">
      <c r="A864" s="512"/>
      <c r="B864" s="582"/>
      <c r="C864" s="512"/>
      <c r="D864" s="512"/>
      <c r="E864" s="512"/>
      <c r="F864" s="512"/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/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</row>
    <row r="865" spans="1:40" ht="15.75" customHeight="1">
      <c r="A865" s="512"/>
      <c r="B865" s="582"/>
      <c r="C865" s="512"/>
      <c r="D865" s="512"/>
      <c r="E865" s="512"/>
      <c r="F865" s="512"/>
      <c r="G865" s="512"/>
      <c r="H865" s="512"/>
      <c r="I865" s="512"/>
      <c r="J865" s="512"/>
      <c r="K865" s="512"/>
      <c r="L865" s="512"/>
      <c r="M865" s="512"/>
      <c r="N865" s="512"/>
      <c r="O865" s="512"/>
      <c r="P865" s="512"/>
      <c r="Q865" s="512"/>
      <c r="R865" s="512"/>
      <c r="S865" s="512"/>
      <c r="T865" s="512"/>
      <c r="U865" s="512"/>
      <c r="V865" s="512"/>
      <c r="W865" s="512"/>
      <c r="X865" s="512"/>
      <c r="Y865" s="512"/>
      <c r="Z865" s="512"/>
      <c r="AA865" s="512"/>
      <c r="AB865" s="512"/>
      <c r="AC865" s="512"/>
      <c r="AD865" s="512"/>
      <c r="AE865" s="512"/>
      <c r="AF865" s="512"/>
      <c r="AG865" s="512"/>
      <c r="AH865" s="512"/>
      <c r="AI865" s="512"/>
      <c r="AJ865" s="512"/>
      <c r="AK865" s="512"/>
      <c r="AL865" s="512"/>
      <c r="AM865" s="512"/>
      <c r="AN865" s="512"/>
    </row>
    <row r="866" spans="1:40" ht="15.75" customHeight="1">
      <c r="A866" s="512"/>
      <c r="B866" s="582"/>
      <c r="C866" s="512"/>
      <c r="D866" s="512"/>
      <c r="E866" s="512"/>
      <c r="F866" s="512"/>
      <c r="G866" s="512"/>
      <c r="H866" s="512"/>
      <c r="I866" s="512"/>
      <c r="J866" s="512"/>
      <c r="K866" s="512"/>
      <c r="L866" s="512"/>
      <c r="M866" s="512"/>
      <c r="N866" s="512"/>
      <c r="O866" s="512"/>
      <c r="P866" s="512"/>
      <c r="Q866" s="512"/>
      <c r="R866" s="512"/>
      <c r="S866" s="512"/>
      <c r="T866" s="512"/>
      <c r="U866" s="512"/>
      <c r="V866" s="512"/>
      <c r="W866" s="512"/>
      <c r="X866" s="512"/>
      <c r="Y866" s="512"/>
      <c r="Z866" s="512"/>
      <c r="AA866" s="512"/>
      <c r="AB866" s="512"/>
      <c r="AC866" s="512"/>
      <c r="AD866" s="512"/>
      <c r="AE866" s="512"/>
      <c r="AF866" s="512"/>
      <c r="AG866" s="512"/>
      <c r="AH866" s="512"/>
      <c r="AI866" s="512"/>
      <c r="AJ866" s="512"/>
      <c r="AK866" s="512"/>
      <c r="AL866" s="512"/>
      <c r="AM866" s="512"/>
      <c r="AN866" s="512"/>
    </row>
    <row r="867" spans="1:40" ht="15.75" customHeight="1">
      <c r="A867" s="512"/>
      <c r="B867" s="582"/>
      <c r="C867" s="512"/>
      <c r="D867" s="512"/>
      <c r="E867" s="512"/>
      <c r="F867" s="512"/>
      <c r="G867" s="512"/>
      <c r="H867" s="512"/>
      <c r="I867" s="512"/>
      <c r="J867" s="512"/>
      <c r="K867" s="512"/>
      <c r="L867" s="512"/>
      <c r="M867" s="512"/>
      <c r="N867" s="512"/>
      <c r="O867" s="512"/>
      <c r="P867" s="512"/>
      <c r="Q867" s="512"/>
      <c r="R867" s="512"/>
      <c r="S867" s="512"/>
      <c r="T867" s="512"/>
      <c r="U867" s="512"/>
      <c r="V867" s="512"/>
      <c r="W867" s="512"/>
      <c r="X867" s="512"/>
      <c r="Y867" s="512"/>
      <c r="Z867" s="512"/>
      <c r="AA867" s="512"/>
      <c r="AB867" s="512"/>
      <c r="AC867" s="512"/>
      <c r="AD867" s="512"/>
      <c r="AE867" s="512"/>
      <c r="AF867" s="512"/>
      <c r="AG867" s="512"/>
      <c r="AH867" s="512"/>
      <c r="AI867" s="512"/>
      <c r="AJ867" s="512"/>
      <c r="AK867" s="512"/>
      <c r="AL867" s="512"/>
      <c r="AM867" s="512"/>
      <c r="AN867" s="512"/>
    </row>
    <row r="868" spans="1:40" ht="15.75" customHeight="1">
      <c r="A868" s="512"/>
      <c r="B868" s="582"/>
      <c r="C868" s="512"/>
      <c r="D868" s="512"/>
      <c r="E868" s="512"/>
      <c r="F868" s="512"/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/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</row>
    <row r="869" spans="1:40" ht="15.75" customHeight="1">
      <c r="A869" s="512"/>
      <c r="B869" s="582"/>
      <c r="C869" s="512"/>
      <c r="D869" s="512"/>
      <c r="E869" s="512"/>
      <c r="F869" s="512"/>
      <c r="G869" s="512"/>
      <c r="H869" s="512"/>
      <c r="I869" s="512"/>
      <c r="J869" s="512"/>
      <c r="K869" s="512"/>
      <c r="L869" s="512"/>
      <c r="M869" s="512"/>
      <c r="N869" s="512"/>
      <c r="O869" s="512"/>
      <c r="P869" s="512"/>
      <c r="Q869" s="512"/>
      <c r="R869" s="512"/>
      <c r="S869" s="512"/>
      <c r="T869" s="512"/>
      <c r="U869" s="512"/>
      <c r="V869" s="512"/>
      <c r="W869" s="512"/>
      <c r="X869" s="512"/>
      <c r="Y869" s="512"/>
      <c r="Z869" s="512"/>
      <c r="AA869" s="512"/>
      <c r="AB869" s="512"/>
      <c r="AC869" s="512"/>
      <c r="AD869" s="512"/>
      <c r="AE869" s="512"/>
      <c r="AF869" s="512"/>
      <c r="AG869" s="512"/>
      <c r="AH869" s="512"/>
      <c r="AI869" s="512"/>
      <c r="AJ869" s="512"/>
      <c r="AK869" s="512"/>
      <c r="AL869" s="512"/>
      <c r="AM869" s="512"/>
      <c r="AN869" s="512"/>
    </row>
    <row r="870" spans="1:40" ht="15.75" customHeight="1">
      <c r="A870" s="512"/>
      <c r="B870" s="582"/>
      <c r="C870" s="512"/>
      <c r="D870" s="512"/>
      <c r="E870" s="512"/>
      <c r="F870" s="512"/>
      <c r="G870" s="512"/>
      <c r="H870" s="512"/>
      <c r="I870" s="512"/>
      <c r="J870" s="512"/>
      <c r="K870" s="512"/>
      <c r="L870" s="512"/>
      <c r="M870" s="512"/>
      <c r="N870" s="512"/>
      <c r="O870" s="512"/>
      <c r="P870" s="512"/>
      <c r="Q870" s="512"/>
      <c r="R870" s="512"/>
      <c r="S870" s="512"/>
      <c r="T870" s="512"/>
      <c r="U870" s="512"/>
      <c r="V870" s="512"/>
      <c r="W870" s="512"/>
      <c r="X870" s="512"/>
      <c r="Y870" s="512"/>
      <c r="Z870" s="512"/>
      <c r="AA870" s="512"/>
      <c r="AB870" s="512"/>
      <c r="AC870" s="512"/>
      <c r="AD870" s="512"/>
      <c r="AE870" s="512"/>
      <c r="AF870" s="512"/>
      <c r="AG870" s="512"/>
      <c r="AH870" s="512"/>
      <c r="AI870" s="512"/>
      <c r="AJ870" s="512"/>
      <c r="AK870" s="512"/>
      <c r="AL870" s="512"/>
      <c r="AM870" s="512"/>
      <c r="AN870" s="512"/>
    </row>
    <row r="871" spans="1:40" ht="15.75" customHeight="1">
      <c r="A871" s="512"/>
      <c r="B871" s="582"/>
      <c r="C871" s="512"/>
      <c r="D871" s="512"/>
      <c r="E871" s="512"/>
      <c r="F871" s="512"/>
      <c r="G871" s="512"/>
      <c r="H871" s="512"/>
      <c r="I871" s="512"/>
      <c r="J871" s="512"/>
      <c r="K871" s="512"/>
      <c r="L871" s="512"/>
      <c r="M871" s="512"/>
      <c r="N871" s="512"/>
      <c r="O871" s="512"/>
      <c r="P871" s="512"/>
      <c r="Q871" s="512"/>
      <c r="R871" s="512"/>
      <c r="S871" s="512"/>
      <c r="T871" s="512"/>
      <c r="U871" s="512"/>
      <c r="V871" s="512"/>
      <c r="W871" s="512"/>
      <c r="X871" s="512"/>
      <c r="Y871" s="512"/>
      <c r="Z871" s="512"/>
      <c r="AA871" s="512"/>
      <c r="AB871" s="512"/>
      <c r="AC871" s="512"/>
      <c r="AD871" s="512"/>
      <c r="AE871" s="512"/>
      <c r="AF871" s="512"/>
      <c r="AG871" s="512"/>
      <c r="AH871" s="512"/>
      <c r="AI871" s="512"/>
      <c r="AJ871" s="512"/>
      <c r="AK871" s="512"/>
      <c r="AL871" s="512"/>
      <c r="AM871" s="512"/>
      <c r="AN871" s="512"/>
    </row>
    <row r="872" spans="1:40" ht="15.75" customHeight="1">
      <c r="A872" s="512"/>
      <c r="B872" s="582"/>
      <c r="C872" s="512"/>
      <c r="D872" s="512"/>
      <c r="E872" s="512"/>
      <c r="F872" s="512"/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/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</row>
    <row r="873" spans="1:40" ht="15.75" customHeight="1">
      <c r="A873" s="512"/>
      <c r="B873" s="582"/>
      <c r="C873" s="512"/>
      <c r="D873" s="512"/>
      <c r="E873" s="512"/>
      <c r="F873" s="512"/>
      <c r="G873" s="512"/>
      <c r="H873" s="512"/>
      <c r="I873" s="512"/>
      <c r="J873" s="512"/>
      <c r="K873" s="512"/>
      <c r="L873" s="512"/>
      <c r="M873" s="512"/>
      <c r="N873" s="512"/>
      <c r="O873" s="512"/>
      <c r="P873" s="512"/>
      <c r="Q873" s="512"/>
      <c r="R873" s="512"/>
      <c r="S873" s="512"/>
      <c r="T873" s="512"/>
      <c r="U873" s="512"/>
      <c r="V873" s="512"/>
      <c r="W873" s="512"/>
      <c r="X873" s="512"/>
      <c r="Y873" s="512"/>
      <c r="Z873" s="512"/>
      <c r="AA873" s="512"/>
      <c r="AB873" s="512"/>
      <c r="AC873" s="512"/>
      <c r="AD873" s="512"/>
      <c r="AE873" s="512"/>
      <c r="AF873" s="512"/>
      <c r="AG873" s="512"/>
      <c r="AH873" s="512"/>
      <c r="AI873" s="512"/>
      <c r="AJ873" s="512"/>
      <c r="AK873" s="512"/>
      <c r="AL873" s="512"/>
      <c r="AM873" s="512"/>
      <c r="AN873" s="512"/>
    </row>
    <row r="874" spans="1:40" ht="15.75" customHeight="1">
      <c r="A874" s="512"/>
      <c r="B874" s="582"/>
      <c r="C874" s="512"/>
      <c r="D874" s="512"/>
      <c r="E874" s="512"/>
      <c r="F874" s="512"/>
      <c r="G874" s="512"/>
      <c r="H874" s="512"/>
      <c r="I874" s="512"/>
      <c r="J874" s="512"/>
      <c r="K874" s="512"/>
      <c r="L874" s="512"/>
      <c r="M874" s="512"/>
      <c r="N874" s="512"/>
      <c r="O874" s="512"/>
      <c r="P874" s="512"/>
      <c r="Q874" s="512"/>
      <c r="R874" s="512"/>
      <c r="S874" s="512"/>
      <c r="T874" s="512"/>
      <c r="U874" s="512"/>
      <c r="V874" s="512"/>
      <c r="W874" s="512"/>
      <c r="X874" s="512"/>
      <c r="Y874" s="512"/>
      <c r="Z874" s="512"/>
      <c r="AA874" s="512"/>
      <c r="AB874" s="512"/>
      <c r="AC874" s="512"/>
      <c r="AD874" s="512"/>
      <c r="AE874" s="512"/>
      <c r="AF874" s="512"/>
      <c r="AG874" s="512"/>
      <c r="AH874" s="512"/>
      <c r="AI874" s="512"/>
      <c r="AJ874" s="512"/>
      <c r="AK874" s="512"/>
      <c r="AL874" s="512"/>
      <c r="AM874" s="512"/>
      <c r="AN874" s="512"/>
    </row>
    <row r="875" spans="1:40" ht="15.75" customHeight="1">
      <c r="A875" s="512"/>
      <c r="B875" s="582"/>
      <c r="C875" s="512"/>
      <c r="D875" s="512"/>
      <c r="E875" s="512"/>
      <c r="F875" s="512"/>
      <c r="G875" s="512"/>
      <c r="H875" s="512"/>
      <c r="I875" s="512"/>
      <c r="J875" s="512"/>
      <c r="K875" s="512"/>
      <c r="L875" s="512"/>
      <c r="M875" s="512"/>
      <c r="N875" s="512"/>
      <c r="O875" s="512"/>
      <c r="P875" s="512"/>
      <c r="Q875" s="512"/>
      <c r="R875" s="512"/>
      <c r="S875" s="512"/>
      <c r="T875" s="512"/>
      <c r="U875" s="512"/>
      <c r="V875" s="512"/>
      <c r="W875" s="512"/>
      <c r="X875" s="512"/>
      <c r="Y875" s="512"/>
      <c r="Z875" s="512"/>
      <c r="AA875" s="512"/>
      <c r="AB875" s="512"/>
      <c r="AC875" s="512"/>
      <c r="AD875" s="512"/>
      <c r="AE875" s="512"/>
      <c r="AF875" s="512"/>
      <c r="AG875" s="512"/>
      <c r="AH875" s="512"/>
      <c r="AI875" s="512"/>
      <c r="AJ875" s="512"/>
      <c r="AK875" s="512"/>
      <c r="AL875" s="512"/>
      <c r="AM875" s="512"/>
      <c r="AN875" s="512"/>
    </row>
    <row r="876" spans="1:40" ht="15.75" customHeight="1">
      <c r="A876" s="512"/>
      <c r="B876" s="582"/>
      <c r="C876" s="512"/>
      <c r="D876" s="512"/>
      <c r="E876" s="512"/>
      <c r="F876" s="512"/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/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</row>
    <row r="877" spans="1:40" ht="15.75" customHeight="1">
      <c r="A877" s="512"/>
      <c r="B877" s="582"/>
      <c r="C877" s="512"/>
      <c r="D877" s="512"/>
      <c r="E877" s="512"/>
      <c r="F877" s="512"/>
      <c r="G877" s="512"/>
      <c r="H877" s="512"/>
      <c r="I877" s="512"/>
      <c r="J877" s="512"/>
      <c r="K877" s="512"/>
      <c r="L877" s="512"/>
      <c r="M877" s="512"/>
      <c r="N877" s="512"/>
      <c r="O877" s="512"/>
      <c r="P877" s="512"/>
      <c r="Q877" s="512"/>
      <c r="R877" s="512"/>
      <c r="S877" s="512"/>
      <c r="T877" s="512"/>
      <c r="U877" s="512"/>
      <c r="V877" s="512"/>
      <c r="W877" s="512"/>
      <c r="X877" s="512"/>
      <c r="Y877" s="512"/>
      <c r="Z877" s="512"/>
      <c r="AA877" s="512"/>
      <c r="AB877" s="512"/>
      <c r="AC877" s="512"/>
      <c r="AD877" s="512"/>
      <c r="AE877" s="512"/>
      <c r="AF877" s="512"/>
      <c r="AG877" s="512"/>
      <c r="AH877" s="512"/>
      <c r="AI877" s="512"/>
      <c r="AJ877" s="512"/>
      <c r="AK877" s="512"/>
      <c r="AL877" s="512"/>
      <c r="AM877" s="512"/>
      <c r="AN877" s="512"/>
    </row>
    <row r="878" spans="1:40" ht="15.75" customHeight="1">
      <c r="A878" s="512"/>
      <c r="B878" s="582"/>
      <c r="C878" s="512"/>
      <c r="D878" s="512"/>
      <c r="E878" s="512"/>
      <c r="F878" s="512"/>
      <c r="G878" s="512"/>
      <c r="H878" s="512"/>
      <c r="I878" s="512"/>
      <c r="J878" s="512"/>
      <c r="K878" s="512"/>
      <c r="L878" s="512"/>
      <c r="M878" s="512"/>
      <c r="N878" s="512"/>
      <c r="O878" s="512"/>
      <c r="P878" s="512"/>
      <c r="Q878" s="512"/>
      <c r="R878" s="512"/>
      <c r="S878" s="512"/>
      <c r="T878" s="512"/>
      <c r="U878" s="512"/>
      <c r="V878" s="512"/>
      <c r="W878" s="512"/>
      <c r="X878" s="512"/>
      <c r="Y878" s="512"/>
      <c r="Z878" s="512"/>
      <c r="AA878" s="512"/>
      <c r="AB878" s="512"/>
      <c r="AC878" s="512"/>
      <c r="AD878" s="512"/>
      <c r="AE878" s="512"/>
      <c r="AF878" s="512"/>
      <c r="AG878" s="512"/>
      <c r="AH878" s="512"/>
      <c r="AI878" s="512"/>
      <c r="AJ878" s="512"/>
      <c r="AK878" s="512"/>
      <c r="AL878" s="512"/>
      <c r="AM878" s="512"/>
      <c r="AN878" s="512"/>
    </row>
    <row r="879" spans="1:40" ht="15.75" customHeight="1">
      <c r="A879" s="512"/>
      <c r="B879" s="58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2"/>
      <c r="Z879" s="512"/>
      <c r="AA879" s="512"/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</row>
    <row r="880" spans="1:40" ht="15.75" customHeight="1">
      <c r="A880" s="512"/>
      <c r="B880" s="582"/>
      <c r="C880" s="512"/>
      <c r="D880" s="512"/>
      <c r="E880" s="512"/>
      <c r="F880" s="512"/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/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</row>
    <row r="881" spans="1:40" ht="15.75" customHeight="1">
      <c r="A881" s="512"/>
      <c r="B881" s="582"/>
      <c r="C881" s="512"/>
      <c r="D881" s="512"/>
      <c r="E881" s="512"/>
      <c r="F881" s="512"/>
      <c r="G881" s="512"/>
      <c r="H881" s="512"/>
      <c r="I881" s="512"/>
      <c r="J881" s="512"/>
      <c r="K881" s="512"/>
      <c r="L881" s="512"/>
      <c r="M881" s="512"/>
      <c r="N881" s="512"/>
      <c r="O881" s="512"/>
      <c r="P881" s="512"/>
      <c r="Q881" s="512"/>
      <c r="R881" s="512"/>
      <c r="S881" s="512"/>
      <c r="T881" s="512"/>
      <c r="U881" s="512"/>
      <c r="V881" s="512"/>
      <c r="W881" s="512"/>
      <c r="X881" s="512"/>
      <c r="Y881" s="512"/>
      <c r="Z881" s="512"/>
      <c r="AA881" s="512"/>
      <c r="AB881" s="512"/>
      <c r="AC881" s="512"/>
      <c r="AD881" s="512"/>
      <c r="AE881" s="512"/>
      <c r="AF881" s="512"/>
      <c r="AG881" s="512"/>
      <c r="AH881" s="512"/>
      <c r="AI881" s="512"/>
      <c r="AJ881" s="512"/>
      <c r="AK881" s="512"/>
      <c r="AL881" s="512"/>
      <c r="AM881" s="512"/>
      <c r="AN881" s="512"/>
    </row>
    <row r="882" spans="1:40" ht="15.75" customHeight="1">
      <c r="A882" s="512"/>
      <c r="B882" s="582"/>
      <c r="C882" s="512"/>
      <c r="D882" s="512"/>
      <c r="E882" s="512"/>
      <c r="F882" s="512"/>
      <c r="G882" s="512"/>
      <c r="H882" s="512"/>
      <c r="I882" s="512"/>
      <c r="J882" s="512"/>
      <c r="K882" s="512"/>
      <c r="L882" s="512"/>
      <c r="M882" s="512"/>
      <c r="N882" s="512"/>
      <c r="O882" s="512"/>
      <c r="P882" s="512"/>
      <c r="Q882" s="512"/>
      <c r="R882" s="512"/>
      <c r="S882" s="512"/>
      <c r="T882" s="512"/>
      <c r="U882" s="512"/>
      <c r="V882" s="512"/>
      <c r="W882" s="512"/>
      <c r="X882" s="512"/>
      <c r="Y882" s="512"/>
      <c r="Z882" s="512"/>
      <c r="AA882" s="512"/>
      <c r="AB882" s="512"/>
      <c r="AC882" s="512"/>
      <c r="AD882" s="512"/>
      <c r="AE882" s="512"/>
      <c r="AF882" s="512"/>
      <c r="AG882" s="512"/>
      <c r="AH882" s="512"/>
      <c r="AI882" s="512"/>
      <c r="AJ882" s="512"/>
      <c r="AK882" s="512"/>
      <c r="AL882" s="512"/>
      <c r="AM882" s="512"/>
      <c r="AN882" s="512"/>
    </row>
    <row r="883" spans="1:40" ht="15.75" customHeight="1">
      <c r="A883" s="512"/>
      <c r="B883" s="582"/>
      <c r="C883" s="512"/>
      <c r="D883" s="512"/>
      <c r="E883" s="512"/>
      <c r="F883" s="512"/>
      <c r="G883" s="512"/>
      <c r="H883" s="512"/>
      <c r="I883" s="512"/>
      <c r="J883" s="512"/>
      <c r="K883" s="512"/>
      <c r="L883" s="512"/>
      <c r="M883" s="512"/>
      <c r="N883" s="512"/>
      <c r="O883" s="512"/>
      <c r="P883" s="512"/>
      <c r="Q883" s="512"/>
      <c r="R883" s="512"/>
      <c r="S883" s="512"/>
      <c r="T883" s="512"/>
      <c r="U883" s="512"/>
      <c r="V883" s="512"/>
      <c r="W883" s="512"/>
      <c r="X883" s="512"/>
      <c r="Y883" s="512"/>
      <c r="Z883" s="512"/>
      <c r="AA883" s="512"/>
      <c r="AB883" s="512"/>
      <c r="AC883" s="512"/>
      <c r="AD883" s="512"/>
      <c r="AE883" s="512"/>
      <c r="AF883" s="512"/>
      <c r="AG883" s="512"/>
      <c r="AH883" s="512"/>
      <c r="AI883" s="512"/>
      <c r="AJ883" s="512"/>
      <c r="AK883" s="512"/>
      <c r="AL883" s="512"/>
      <c r="AM883" s="512"/>
      <c r="AN883" s="512"/>
    </row>
    <row r="884" spans="1:40" ht="15.75" customHeight="1">
      <c r="A884" s="512"/>
      <c r="B884" s="582"/>
      <c r="C884" s="512"/>
      <c r="D884" s="512"/>
      <c r="E884" s="512"/>
      <c r="F884" s="512"/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/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</row>
    <row r="885" spans="1:40" ht="15.75" customHeight="1">
      <c r="A885" s="512"/>
      <c r="B885" s="582"/>
      <c r="C885" s="512"/>
      <c r="D885" s="512"/>
      <c r="E885" s="512"/>
      <c r="F885" s="512"/>
      <c r="G885" s="512"/>
      <c r="H885" s="512"/>
      <c r="I885" s="512"/>
      <c r="J885" s="512"/>
      <c r="K885" s="512"/>
      <c r="L885" s="512"/>
      <c r="M885" s="512"/>
      <c r="N885" s="512"/>
      <c r="O885" s="512"/>
      <c r="P885" s="512"/>
      <c r="Q885" s="512"/>
      <c r="R885" s="512"/>
      <c r="S885" s="512"/>
      <c r="T885" s="512"/>
      <c r="U885" s="512"/>
      <c r="V885" s="512"/>
      <c r="W885" s="512"/>
      <c r="X885" s="512"/>
      <c r="Y885" s="512"/>
      <c r="Z885" s="512"/>
      <c r="AA885" s="512"/>
      <c r="AB885" s="512"/>
      <c r="AC885" s="512"/>
      <c r="AD885" s="512"/>
      <c r="AE885" s="512"/>
      <c r="AF885" s="512"/>
      <c r="AG885" s="512"/>
      <c r="AH885" s="512"/>
      <c r="AI885" s="512"/>
      <c r="AJ885" s="512"/>
      <c r="AK885" s="512"/>
      <c r="AL885" s="512"/>
      <c r="AM885" s="512"/>
      <c r="AN885" s="512"/>
    </row>
    <row r="886" spans="1:40" ht="15.75" customHeight="1">
      <c r="A886" s="512"/>
      <c r="B886" s="582"/>
      <c r="C886" s="512"/>
      <c r="D886" s="512"/>
      <c r="E886" s="512"/>
      <c r="F886" s="512"/>
      <c r="G886" s="512"/>
      <c r="H886" s="512"/>
      <c r="I886" s="512"/>
      <c r="J886" s="512"/>
      <c r="K886" s="512"/>
      <c r="L886" s="512"/>
      <c r="M886" s="512"/>
      <c r="N886" s="512"/>
      <c r="O886" s="512"/>
      <c r="P886" s="512"/>
      <c r="Q886" s="512"/>
      <c r="R886" s="512"/>
      <c r="S886" s="512"/>
      <c r="T886" s="512"/>
      <c r="U886" s="512"/>
      <c r="V886" s="512"/>
      <c r="W886" s="512"/>
      <c r="X886" s="512"/>
      <c r="Y886" s="512"/>
      <c r="Z886" s="512"/>
      <c r="AA886" s="512"/>
      <c r="AB886" s="512"/>
      <c r="AC886" s="512"/>
      <c r="AD886" s="512"/>
      <c r="AE886" s="512"/>
      <c r="AF886" s="512"/>
      <c r="AG886" s="512"/>
      <c r="AH886" s="512"/>
      <c r="AI886" s="512"/>
      <c r="AJ886" s="512"/>
      <c r="AK886" s="512"/>
      <c r="AL886" s="512"/>
      <c r="AM886" s="512"/>
      <c r="AN886" s="512"/>
    </row>
    <row r="887" spans="1:40" ht="15.75" customHeight="1">
      <c r="A887" s="512"/>
      <c r="B887" s="582"/>
      <c r="C887" s="512"/>
      <c r="D887" s="512"/>
      <c r="E887" s="512"/>
      <c r="F887" s="512"/>
      <c r="G887" s="512"/>
      <c r="H887" s="512"/>
      <c r="I887" s="512"/>
      <c r="J887" s="512"/>
      <c r="K887" s="512"/>
      <c r="L887" s="512"/>
      <c r="M887" s="512"/>
      <c r="N887" s="512"/>
      <c r="O887" s="512"/>
      <c r="P887" s="512"/>
      <c r="Q887" s="512"/>
      <c r="R887" s="512"/>
      <c r="S887" s="512"/>
      <c r="T887" s="512"/>
      <c r="U887" s="512"/>
      <c r="V887" s="512"/>
      <c r="W887" s="512"/>
      <c r="X887" s="512"/>
      <c r="Y887" s="512"/>
      <c r="Z887" s="512"/>
      <c r="AA887" s="512"/>
      <c r="AB887" s="512"/>
      <c r="AC887" s="512"/>
      <c r="AD887" s="512"/>
      <c r="AE887" s="512"/>
      <c r="AF887" s="512"/>
      <c r="AG887" s="512"/>
      <c r="AH887" s="512"/>
      <c r="AI887" s="512"/>
      <c r="AJ887" s="512"/>
      <c r="AK887" s="512"/>
      <c r="AL887" s="512"/>
      <c r="AM887" s="512"/>
      <c r="AN887" s="512"/>
    </row>
    <row r="888" spans="1:40" ht="15.75" customHeight="1">
      <c r="A888" s="512"/>
      <c r="B888" s="582"/>
      <c r="C888" s="512"/>
      <c r="D888" s="512"/>
      <c r="E888" s="512"/>
      <c r="F888" s="512"/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/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</row>
    <row r="889" spans="1:40" ht="15.75" customHeight="1">
      <c r="A889" s="512"/>
      <c r="B889" s="582"/>
      <c r="C889" s="512"/>
      <c r="D889" s="512"/>
      <c r="E889" s="512"/>
      <c r="F889" s="512"/>
      <c r="G889" s="512"/>
      <c r="H889" s="512"/>
      <c r="I889" s="512"/>
      <c r="J889" s="512"/>
      <c r="K889" s="512"/>
      <c r="L889" s="512"/>
      <c r="M889" s="512"/>
      <c r="N889" s="512"/>
      <c r="O889" s="512"/>
      <c r="P889" s="512"/>
      <c r="Q889" s="512"/>
      <c r="R889" s="512"/>
      <c r="S889" s="512"/>
      <c r="T889" s="512"/>
      <c r="U889" s="512"/>
      <c r="V889" s="512"/>
      <c r="W889" s="512"/>
      <c r="X889" s="512"/>
      <c r="Y889" s="512"/>
      <c r="Z889" s="512"/>
      <c r="AA889" s="512"/>
      <c r="AB889" s="512"/>
      <c r="AC889" s="512"/>
      <c r="AD889" s="512"/>
      <c r="AE889" s="512"/>
      <c r="AF889" s="512"/>
      <c r="AG889" s="512"/>
      <c r="AH889" s="512"/>
      <c r="AI889" s="512"/>
      <c r="AJ889" s="512"/>
      <c r="AK889" s="512"/>
      <c r="AL889" s="512"/>
      <c r="AM889" s="512"/>
      <c r="AN889" s="512"/>
    </row>
    <row r="890" spans="1:40" ht="15.75" customHeight="1">
      <c r="A890" s="512"/>
      <c r="B890" s="582"/>
      <c r="C890" s="512"/>
      <c r="D890" s="512"/>
      <c r="E890" s="512"/>
      <c r="F890" s="512"/>
      <c r="G890" s="512"/>
      <c r="H890" s="512"/>
      <c r="I890" s="512"/>
      <c r="J890" s="512"/>
      <c r="K890" s="512"/>
      <c r="L890" s="512"/>
      <c r="M890" s="512"/>
      <c r="N890" s="512"/>
      <c r="O890" s="512"/>
      <c r="P890" s="512"/>
      <c r="Q890" s="512"/>
      <c r="R890" s="512"/>
      <c r="S890" s="512"/>
      <c r="T890" s="512"/>
      <c r="U890" s="512"/>
      <c r="V890" s="512"/>
      <c r="W890" s="512"/>
      <c r="X890" s="512"/>
      <c r="Y890" s="512"/>
      <c r="Z890" s="512"/>
      <c r="AA890" s="512"/>
      <c r="AB890" s="512"/>
      <c r="AC890" s="512"/>
      <c r="AD890" s="512"/>
      <c r="AE890" s="512"/>
      <c r="AF890" s="512"/>
      <c r="AG890" s="512"/>
      <c r="AH890" s="512"/>
      <c r="AI890" s="512"/>
      <c r="AJ890" s="512"/>
      <c r="AK890" s="512"/>
      <c r="AL890" s="512"/>
      <c r="AM890" s="512"/>
      <c r="AN890" s="512"/>
    </row>
    <row r="891" spans="1:40" ht="15.75" customHeight="1">
      <c r="A891" s="512"/>
      <c r="B891" s="582"/>
      <c r="C891" s="512"/>
      <c r="D891" s="512"/>
      <c r="E891" s="512"/>
      <c r="F891" s="512"/>
      <c r="G891" s="512"/>
      <c r="H891" s="512"/>
      <c r="I891" s="512"/>
      <c r="J891" s="512"/>
      <c r="K891" s="512"/>
      <c r="L891" s="512"/>
      <c r="M891" s="512"/>
      <c r="N891" s="512"/>
      <c r="O891" s="512"/>
      <c r="P891" s="512"/>
      <c r="Q891" s="512"/>
      <c r="R891" s="512"/>
      <c r="S891" s="512"/>
      <c r="T891" s="512"/>
      <c r="U891" s="512"/>
      <c r="V891" s="512"/>
      <c r="W891" s="512"/>
      <c r="X891" s="512"/>
      <c r="Y891" s="512"/>
      <c r="Z891" s="512"/>
      <c r="AA891" s="512"/>
      <c r="AB891" s="512"/>
      <c r="AC891" s="512"/>
      <c r="AD891" s="512"/>
      <c r="AE891" s="512"/>
      <c r="AF891" s="512"/>
      <c r="AG891" s="512"/>
      <c r="AH891" s="512"/>
      <c r="AI891" s="512"/>
      <c r="AJ891" s="512"/>
      <c r="AK891" s="512"/>
      <c r="AL891" s="512"/>
      <c r="AM891" s="512"/>
      <c r="AN891" s="512"/>
    </row>
    <row r="892" spans="1:40" ht="15.75" customHeight="1">
      <c r="A892" s="512"/>
      <c r="B892" s="582"/>
      <c r="C892" s="512"/>
      <c r="D892" s="512"/>
      <c r="E892" s="512"/>
      <c r="F892" s="512"/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/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</row>
    <row r="893" spans="1:40" ht="15.75" customHeight="1">
      <c r="A893" s="512"/>
      <c r="B893" s="582"/>
      <c r="C893" s="512"/>
      <c r="D893" s="512"/>
      <c r="E893" s="512"/>
      <c r="F893" s="512"/>
      <c r="G893" s="512"/>
      <c r="H893" s="512"/>
      <c r="I893" s="512"/>
      <c r="J893" s="512"/>
      <c r="K893" s="512"/>
      <c r="L893" s="512"/>
      <c r="M893" s="512"/>
      <c r="N893" s="512"/>
      <c r="O893" s="512"/>
      <c r="P893" s="512"/>
      <c r="Q893" s="512"/>
      <c r="R893" s="512"/>
      <c r="S893" s="512"/>
      <c r="T893" s="512"/>
      <c r="U893" s="512"/>
      <c r="V893" s="512"/>
      <c r="W893" s="512"/>
      <c r="X893" s="512"/>
      <c r="Y893" s="512"/>
      <c r="Z893" s="512"/>
      <c r="AA893" s="512"/>
      <c r="AB893" s="512"/>
      <c r="AC893" s="512"/>
      <c r="AD893" s="512"/>
      <c r="AE893" s="512"/>
      <c r="AF893" s="512"/>
      <c r="AG893" s="512"/>
      <c r="AH893" s="512"/>
      <c r="AI893" s="512"/>
      <c r="AJ893" s="512"/>
      <c r="AK893" s="512"/>
      <c r="AL893" s="512"/>
      <c r="AM893" s="512"/>
      <c r="AN893" s="512"/>
    </row>
    <row r="894" spans="1:40" ht="15.75" customHeight="1">
      <c r="A894" s="512"/>
      <c r="B894" s="582"/>
      <c r="C894" s="512"/>
      <c r="D894" s="512"/>
      <c r="E894" s="512"/>
      <c r="F894" s="512"/>
      <c r="G894" s="512"/>
      <c r="H894" s="512"/>
      <c r="I894" s="512"/>
      <c r="J894" s="512"/>
      <c r="K894" s="512"/>
      <c r="L894" s="512"/>
      <c r="M894" s="512"/>
      <c r="N894" s="512"/>
      <c r="O894" s="512"/>
      <c r="P894" s="512"/>
      <c r="Q894" s="512"/>
      <c r="R894" s="512"/>
      <c r="S894" s="512"/>
      <c r="T894" s="512"/>
      <c r="U894" s="512"/>
      <c r="V894" s="512"/>
      <c r="W894" s="512"/>
      <c r="X894" s="512"/>
      <c r="Y894" s="512"/>
      <c r="Z894" s="512"/>
      <c r="AA894" s="512"/>
      <c r="AB894" s="512"/>
      <c r="AC894" s="512"/>
      <c r="AD894" s="512"/>
      <c r="AE894" s="512"/>
      <c r="AF894" s="512"/>
      <c r="AG894" s="512"/>
      <c r="AH894" s="512"/>
      <c r="AI894" s="512"/>
      <c r="AJ894" s="512"/>
      <c r="AK894" s="512"/>
      <c r="AL894" s="512"/>
      <c r="AM894" s="512"/>
      <c r="AN894" s="512"/>
    </row>
    <row r="895" spans="1:40" ht="15.75" customHeight="1">
      <c r="A895" s="512"/>
      <c r="B895" s="582"/>
      <c r="C895" s="512"/>
      <c r="D895" s="512"/>
      <c r="E895" s="512"/>
      <c r="F895" s="512"/>
      <c r="G895" s="512"/>
      <c r="H895" s="512"/>
      <c r="I895" s="512"/>
      <c r="J895" s="512"/>
      <c r="K895" s="512"/>
      <c r="L895" s="512"/>
      <c r="M895" s="512"/>
      <c r="N895" s="512"/>
      <c r="O895" s="512"/>
      <c r="P895" s="512"/>
      <c r="Q895" s="512"/>
      <c r="R895" s="512"/>
      <c r="S895" s="512"/>
      <c r="T895" s="512"/>
      <c r="U895" s="512"/>
      <c r="V895" s="512"/>
      <c r="W895" s="512"/>
      <c r="X895" s="512"/>
      <c r="Y895" s="512"/>
      <c r="Z895" s="512"/>
      <c r="AA895" s="512"/>
      <c r="AB895" s="512"/>
      <c r="AC895" s="512"/>
      <c r="AD895" s="512"/>
      <c r="AE895" s="512"/>
      <c r="AF895" s="512"/>
      <c r="AG895" s="512"/>
      <c r="AH895" s="512"/>
      <c r="AI895" s="512"/>
      <c r="AJ895" s="512"/>
      <c r="AK895" s="512"/>
      <c r="AL895" s="512"/>
      <c r="AM895" s="512"/>
      <c r="AN895" s="512"/>
    </row>
    <row r="896" spans="1:40" ht="15.75" customHeight="1">
      <c r="A896" s="512"/>
      <c r="B896" s="582"/>
      <c r="C896" s="512"/>
      <c r="D896" s="512"/>
      <c r="E896" s="512"/>
      <c r="F896" s="512"/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/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</row>
    <row r="897" spans="1:40" ht="15.75" customHeight="1">
      <c r="A897" s="512"/>
      <c r="B897" s="582"/>
      <c r="C897" s="512"/>
      <c r="D897" s="512"/>
      <c r="E897" s="512"/>
      <c r="F897" s="512"/>
      <c r="G897" s="512"/>
      <c r="H897" s="512"/>
      <c r="I897" s="512"/>
      <c r="J897" s="512"/>
      <c r="K897" s="512"/>
      <c r="L897" s="512"/>
      <c r="M897" s="512"/>
      <c r="N897" s="512"/>
      <c r="O897" s="512"/>
      <c r="P897" s="512"/>
      <c r="Q897" s="512"/>
      <c r="R897" s="512"/>
      <c r="S897" s="512"/>
      <c r="T897" s="512"/>
      <c r="U897" s="512"/>
      <c r="V897" s="512"/>
      <c r="W897" s="512"/>
      <c r="X897" s="512"/>
      <c r="Y897" s="512"/>
      <c r="Z897" s="512"/>
      <c r="AA897" s="512"/>
      <c r="AB897" s="512"/>
      <c r="AC897" s="512"/>
      <c r="AD897" s="512"/>
      <c r="AE897" s="512"/>
      <c r="AF897" s="512"/>
      <c r="AG897" s="512"/>
      <c r="AH897" s="512"/>
      <c r="AI897" s="512"/>
      <c r="AJ897" s="512"/>
      <c r="AK897" s="512"/>
      <c r="AL897" s="512"/>
      <c r="AM897" s="512"/>
      <c r="AN897" s="512"/>
    </row>
    <row r="898" spans="1:40" ht="15.75" customHeight="1">
      <c r="A898" s="512"/>
      <c r="B898" s="582"/>
      <c r="C898" s="512"/>
      <c r="D898" s="512"/>
      <c r="E898" s="512"/>
      <c r="F898" s="512"/>
      <c r="G898" s="512"/>
      <c r="H898" s="512"/>
      <c r="I898" s="512"/>
      <c r="J898" s="512"/>
      <c r="K898" s="512"/>
      <c r="L898" s="512"/>
      <c r="M898" s="512"/>
      <c r="N898" s="512"/>
      <c r="O898" s="512"/>
      <c r="P898" s="512"/>
      <c r="Q898" s="512"/>
      <c r="R898" s="512"/>
      <c r="S898" s="512"/>
      <c r="T898" s="512"/>
      <c r="U898" s="512"/>
      <c r="V898" s="512"/>
      <c r="W898" s="512"/>
      <c r="X898" s="512"/>
      <c r="Y898" s="512"/>
      <c r="Z898" s="512"/>
      <c r="AA898" s="512"/>
      <c r="AB898" s="512"/>
      <c r="AC898" s="512"/>
      <c r="AD898" s="512"/>
      <c r="AE898" s="512"/>
      <c r="AF898" s="512"/>
      <c r="AG898" s="512"/>
      <c r="AH898" s="512"/>
      <c r="AI898" s="512"/>
      <c r="AJ898" s="512"/>
      <c r="AK898" s="512"/>
      <c r="AL898" s="512"/>
      <c r="AM898" s="512"/>
      <c r="AN898" s="512"/>
    </row>
    <row r="899" spans="1:40" ht="15.75" customHeight="1">
      <c r="A899" s="512"/>
      <c r="B899" s="582"/>
      <c r="C899" s="512"/>
      <c r="D899" s="512"/>
      <c r="E899" s="512"/>
      <c r="F899" s="512"/>
      <c r="G899" s="512"/>
      <c r="H899" s="512"/>
      <c r="I899" s="512"/>
      <c r="J899" s="512"/>
      <c r="K899" s="512"/>
      <c r="L899" s="512"/>
      <c r="M899" s="512"/>
      <c r="N899" s="512"/>
      <c r="O899" s="512"/>
      <c r="P899" s="512"/>
      <c r="Q899" s="512"/>
      <c r="R899" s="512"/>
      <c r="S899" s="512"/>
      <c r="T899" s="512"/>
      <c r="U899" s="512"/>
      <c r="V899" s="512"/>
      <c r="W899" s="512"/>
      <c r="X899" s="512"/>
      <c r="Y899" s="512"/>
      <c r="Z899" s="512"/>
      <c r="AA899" s="512"/>
      <c r="AB899" s="512"/>
      <c r="AC899" s="512"/>
      <c r="AD899" s="512"/>
      <c r="AE899" s="512"/>
      <c r="AF899" s="512"/>
      <c r="AG899" s="512"/>
      <c r="AH899" s="512"/>
      <c r="AI899" s="512"/>
      <c r="AJ899" s="512"/>
      <c r="AK899" s="512"/>
      <c r="AL899" s="512"/>
      <c r="AM899" s="512"/>
      <c r="AN899" s="512"/>
    </row>
    <row r="900" spans="1:40" ht="15.75" customHeight="1">
      <c r="A900" s="512"/>
      <c r="B900" s="582"/>
      <c r="C900" s="512"/>
      <c r="D900" s="512"/>
      <c r="E900" s="512"/>
      <c r="F900" s="512"/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/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</row>
    <row r="901" spans="1:40" ht="15.75" customHeight="1">
      <c r="A901" s="512"/>
      <c r="B901" s="582"/>
      <c r="C901" s="512"/>
      <c r="D901" s="512"/>
      <c r="E901" s="512"/>
      <c r="F901" s="512"/>
      <c r="G901" s="512"/>
      <c r="H901" s="512"/>
      <c r="I901" s="512"/>
      <c r="J901" s="512"/>
      <c r="K901" s="512"/>
      <c r="L901" s="512"/>
      <c r="M901" s="512"/>
      <c r="N901" s="512"/>
      <c r="O901" s="512"/>
      <c r="P901" s="512"/>
      <c r="Q901" s="512"/>
      <c r="R901" s="512"/>
      <c r="S901" s="512"/>
      <c r="T901" s="512"/>
      <c r="U901" s="512"/>
      <c r="V901" s="512"/>
      <c r="W901" s="512"/>
      <c r="X901" s="512"/>
      <c r="Y901" s="512"/>
      <c r="Z901" s="512"/>
      <c r="AA901" s="512"/>
      <c r="AB901" s="512"/>
      <c r="AC901" s="512"/>
      <c r="AD901" s="512"/>
      <c r="AE901" s="512"/>
      <c r="AF901" s="512"/>
      <c r="AG901" s="512"/>
      <c r="AH901" s="512"/>
      <c r="AI901" s="512"/>
      <c r="AJ901" s="512"/>
      <c r="AK901" s="512"/>
      <c r="AL901" s="512"/>
      <c r="AM901" s="512"/>
      <c r="AN901" s="512"/>
    </row>
    <row r="902" spans="1:40" ht="15.75" customHeight="1">
      <c r="A902" s="512"/>
      <c r="B902" s="582"/>
      <c r="C902" s="512"/>
      <c r="D902" s="512"/>
      <c r="E902" s="512"/>
      <c r="F902" s="512"/>
      <c r="G902" s="512"/>
      <c r="H902" s="512"/>
      <c r="I902" s="512"/>
      <c r="J902" s="512"/>
      <c r="K902" s="512"/>
      <c r="L902" s="512"/>
      <c r="M902" s="512"/>
      <c r="N902" s="512"/>
      <c r="O902" s="512"/>
      <c r="P902" s="512"/>
      <c r="Q902" s="512"/>
      <c r="R902" s="512"/>
      <c r="S902" s="512"/>
      <c r="T902" s="512"/>
      <c r="U902" s="512"/>
      <c r="V902" s="512"/>
      <c r="W902" s="512"/>
      <c r="X902" s="512"/>
      <c r="Y902" s="512"/>
      <c r="Z902" s="512"/>
      <c r="AA902" s="512"/>
      <c r="AB902" s="512"/>
      <c r="AC902" s="512"/>
      <c r="AD902" s="512"/>
      <c r="AE902" s="512"/>
      <c r="AF902" s="512"/>
      <c r="AG902" s="512"/>
      <c r="AH902" s="512"/>
      <c r="AI902" s="512"/>
      <c r="AJ902" s="512"/>
      <c r="AK902" s="512"/>
      <c r="AL902" s="512"/>
      <c r="AM902" s="512"/>
      <c r="AN902" s="512"/>
    </row>
    <row r="903" spans="1:40" ht="15.75" customHeight="1">
      <c r="A903" s="512"/>
      <c r="B903" s="582"/>
      <c r="C903" s="512"/>
      <c r="D903" s="512"/>
      <c r="E903" s="512"/>
      <c r="F903" s="512"/>
      <c r="G903" s="512"/>
      <c r="H903" s="512"/>
      <c r="I903" s="512"/>
      <c r="J903" s="512"/>
      <c r="K903" s="512"/>
      <c r="L903" s="512"/>
      <c r="M903" s="512"/>
      <c r="N903" s="512"/>
      <c r="O903" s="512"/>
      <c r="P903" s="512"/>
      <c r="Q903" s="512"/>
      <c r="R903" s="512"/>
      <c r="S903" s="512"/>
      <c r="T903" s="512"/>
      <c r="U903" s="512"/>
      <c r="V903" s="512"/>
      <c r="W903" s="512"/>
      <c r="X903" s="512"/>
      <c r="Y903" s="512"/>
      <c r="Z903" s="512"/>
      <c r="AA903" s="512"/>
      <c r="AB903" s="512"/>
      <c r="AC903" s="512"/>
      <c r="AD903" s="512"/>
      <c r="AE903" s="512"/>
      <c r="AF903" s="512"/>
      <c r="AG903" s="512"/>
      <c r="AH903" s="512"/>
      <c r="AI903" s="512"/>
      <c r="AJ903" s="512"/>
      <c r="AK903" s="512"/>
      <c r="AL903" s="512"/>
      <c r="AM903" s="512"/>
      <c r="AN903" s="512"/>
    </row>
    <row r="904" spans="1:40" ht="15.75" customHeight="1">
      <c r="A904" s="512"/>
      <c r="B904" s="582"/>
      <c r="C904" s="512"/>
      <c r="D904" s="512"/>
      <c r="E904" s="512"/>
      <c r="F904" s="512"/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/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</row>
    <row r="905" spans="1:40" ht="15.75" customHeight="1">
      <c r="A905" s="512"/>
      <c r="B905" s="582"/>
      <c r="C905" s="512"/>
      <c r="D905" s="512"/>
      <c r="E905" s="512"/>
      <c r="F905" s="512"/>
      <c r="G905" s="512"/>
      <c r="H905" s="512"/>
      <c r="I905" s="512"/>
      <c r="J905" s="512"/>
      <c r="K905" s="512"/>
      <c r="L905" s="512"/>
      <c r="M905" s="512"/>
      <c r="N905" s="512"/>
      <c r="O905" s="512"/>
      <c r="P905" s="512"/>
      <c r="Q905" s="512"/>
      <c r="R905" s="512"/>
      <c r="S905" s="512"/>
      <c r="T905" s="512"/>
      <c r="U905" s="512"/>
      <c r="V905" s="512"/>
      <c r="W905" s="512"/>
      <c r="X905" s="512"/>
      <c r="Y905" s="512"/>
      <c r="Z905" s="512"/>
      <c r="AA905" s="512"/>
      <c r="AB905" s="512"/>
      <c r="AC905" s="512"/>
      <c r="AD905" s="512"/>
      <c r="AE905" s="512"/>
      <c r="AF905" s="512"/>
      <c r="AG905" s="512"/>
      <c r="AH905" s="512"/>
      <c r="AI905" s="512"/>
      <c r="AJ905" s="512"/>
      <c r="AK905" s="512"/>
      <c r="AL905" s="512"/>
      <c r="AM905" s="512"/>
      <c r="AN905" s="512"/>
    </row>
    <row r="906" spans="1:40" ht="15.75" customHeight="1">
      <c r="A906" s="512"/>
      <c r="B906" s="582"/>
      <c r="C906" s="512"/>
      <c r="D906" s="512"/>
      <c r="E906" s="512"/>
      <c r="F906" s="512"/>
      <c r="G906" s="512"/>
      <c r="H906" s="512"/>
      <c r="I906" s="512"/>
      <c r="J906" s="512"/>
      <c r="K906" s="512"/>
      <c r="L906" s="512"/>
      <c r="M906" s="512"/>
      <c r="N906" s="512"/>
      <c r="O906" s="512"/>
      <c r="P906" s="512"/>
      <c r="Q906" s="512"/>
      <c r="R906" s="512"/>
      <c r="S906" s="512"/>
      <c r="T906" s="512"/>
      <c r="U906" s="512"/>
      <c r="V906" s="512"/>
      <c r="W906" s="512"/>
      <c r="X906" s="512"/>
      <c r="Y906" s="512"/>
      <c r="Z906" s="512"/>
      <c r="AA906" s="512"/>
      <c r="AB906" s="512"/>
      <c r="AC906" s="512"/>
      <c r="AD906" s="512"/>
      <c r="AE906" s="512"/>
      <c r="AF906" s="512"/>
      <c r="AG906" s="512"/>
      <c r="AH906" s="512"/>
      <c r="AI906" s="512"/>
      <c r="AJ906" s="512"/>
      <c r="AK906" s="512"/>
      <c r="AL906" s="512"/>
      <c r="AM906" s="512"/>
      <c r="AN906" s="512"/>
    </row>
    <row r="907" spans="1:40" ht="15.75" customHeight="1">
      <c r="A907" s="512"/>
      <c r="B907" s="582"/>
      <c r="C907" s="512"/>
      <c r="D907" s="512"/>
      <c r="E907" s="512"/>
      <c r="F907" s="512"/>
      <c r="G907" s="512"/>
      <c r="H907" s="512"/>
      <c r="I907" s="512"/>
      <c r="J907" s="512"/>
      <c r="K907" s="512"/>
      <c r="L907" s="512"/>
      <c r="M907" s="512"/>
      <c r="N907" s="512"/>
      <c r="O907" s="512"/>
      <c r="P907" s="512"/>
      <c r="Q907" s="512"/>
      <c r="R907" s="512"/>
      <c r="S907" s="512"/>
      <c r="T907" s="512"/>
      <c r="U907" s="512"/>
      <c r="V907" s="512"/>
      <c r="W907" s="512"/>
      <c r="X907" s="512"/>
      <c r="Y907" s="512"/>
      <c r="Z907" s="512"/>
      <c r="AA907" s="512"/>
      <c r="AB907" s="512"/>
      <c r="AC907" s="512"/>
      <c r="AD907" s="512"/>
      <c r="AE907" s="512"/>
      <c r="AF907" s="512"/>
      <c r="AG907" s="512"/>
      <c r="AH907" s="512"/>
      <c r="AI907" s="512"/>
      <c r="AJ907" s="512"/>
      <c r="AK907" s="512"/>
      <c r="AL907" s="512"/>
      <c r="AM907" s="512"/>
      <c r="AN907" s="512"/>
    </row>
    <row r="908" spans="1:40" ht="15.75" customHeight="1">
      <c r="A908" s="512"/>
      <c r="B908" s="582"/>
      <c r="C908" s="512"/>
      <c r="D908" s="512"/>
      <c r="E908" s="512"/>
      <c r="F908" s="512"/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/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</row>
    <row r="909" spans="1:40" ht="15.75" customHeight="1">
      <c r="A909" s="512"/>
      <c r="B909" s="582"/>
      <c r="C909" s="512"/>
      <c r="D909" s="512"/>
      <c r="E909" s="512"/>
      <c r="F909" s="512"/>
      <c r="G909" s="512"/>
      <c r="H909" s="512"/>
      <c r="I909" s="512"/>
      <c r="J909" s="512"/>
      <c r="K909" s="512"/>
      <c r="L909" s="512"/>
      <c r="M909" s="512"/>
      <c r="N909" s="512"/>
      <c r="O909" s="512"/>
      <c r="P909" s="512"/>
      <c r="Q909" s="512"/>
      <c r="R909" s="512"/>
      <c r="S909" s="512"/>
      <c r="T909" s="512"/>
      <c r="U909" s="512"/>
      <c r="V909" s="512"/>
      <c r="W909" s="512"/>
      <c r="X909" s="512"/>
      <c r="Y909" s="512"/>
      <c r="Z909" s="512"/>
      <c r="AA909" s="512"/>
      <c r="AB909" s="512"/>
      <c r="AC909" s="512"/>
      <c r="AD909" s="512"/>
      <c r="AE909" s="512"/>
      <c r="AF909" s="512"/>
      <c r="AG909" s="512"/>
      <c r="AH909" s="512"/>
      <c r="AI909" s="512"/>
      <c r="AJ909" s="512"/>
      <c r="AK909" s="512"/>
      <c r="AL909" s="512"/>
      <c r="AM909" s="512"/>
      <c r="AN909" s="512"/>
    </row>
    <row r="910" spans="1:40" ht="15.75" customHeight="1">
      <c r="A910" s="512"/>
      <c r="B910" s="582"/>
      <c r="C910" s="512"/>
      <c r="D910" s="512"/>
      <c r="E910" s="512"/>
      <c r="F910" s="512"/>
      <c r="G910" s="512"/>
      <c r="H910" s="512"/>
      <c r="I910" s="512"/>
      <c r="J910" s="512"/>
      <c r="K910" s="512"/>
      <c r="L910" s="512"/>
      <c r="M910" s="512"/>
      <c r="N910" s="512"/>
      <c r="O910" s="512"/>
      <c r="P910" s="512"/>
      <c r="Q910" s="512"/>
      <c r="R910" s="512"/>
      <c r="S910" s="512"/>
      <c r="T910" s="512"/>
      <c r="U910" s="512"/>
      <c r="V910" s="512"/>
      <c r="W910" s="512"/>
      <c r="X910" s="512"/>
      <c r="Y910" s="512"/>
      <c r="Z910" s="512"/>
      <c r="AA910" s="512"/>
      <c r="AB910" s="512"/>
      <c r="AC910" s="512"/>
      <c r="AD910" s="512"/>
      <c r="AE910" s="512"/>
      <c r="AF910" s="512"/>
      <c r="AG910" s="512"/>
      <c r="AH910" s="512"/>
      <c r="AI910" s="512"/>
      <c r="AJ910" s="512"/>
      <c r="AK910" s="512"/>
      <c r="AL910" s="512"/>
      <c r="AM910" s="512"/>
      <c r="AN910" s="512"/>
    </row>
    <row r="911" spans="1:40" ht="15.75" customHeight="1">
      <c r="A911" s="512"/>
      <c r="B911" s="582"/>
      <c r="C911" s="512"/>
      <c r="D911" s="512"/>
      <c r="E911" s="512"/>
      <c r="F911" s="512"/>
      <c r="G911" s="512"/>
      <c r="H911" s="512"/>
      <c r="I911" s="512"/>
      <c r="J911" s="512"/>
      <c r="K911" s="512"/>
      <c r="L911" s="512"/>
      <c r="M911" s="512"/>
      <c r="N911" s="512"/>
      <c r="O911" s="512"/>
      <c r="P911" s="512"/>
      <c r="Q911" s="512"/>
      <c r="R911" s="512"/>
      <c r="S911" s="512"/>
      <c r="T911" s="512"/>
      <c r="U911" s="512"/>
      <c r="V911" s="512"/>
      <c r="W911" s="512"/>
      <c r="X911" s="512"/>
      <c r="Y911" s="512"/>
      <c r="Z911" s="512"/>
      <c r="AA911" s="512"/>
      <c r="AB911" s="512"/>
      <c r="AC911" s="512"/>
      <c r="AD911" s="512"/>
      <c r="AE911" s="512"/>
      <c r="AF911" s="512"/>
      <c r="AG911" s="512"/>
      <c r="AH911" s="512"/>
      <c r="AI911" s="512"/>
      <c r="AJ911" s="512"/>
      <c r="AK911" s="512"/>
      <c r="AL911" s="512"/>
      <c r="AM911" s="512"/>
      <c r="AN911" s="512"/>
    </row>
    <row r="912" spans="1:40" ht="15.75" customHeight="1">
      <c r="A912" s="512"/>
      <c r="B912" s="582"/>
      <c r="C912" s="512"/>
      <c r="D912" s="512"/>
      <c r="E912" s="512"/>
      <c r="F912" s="512"/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/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</row>
    <row r="913" spans="1:40" ht="15.75" customHeight="1">
      <c r="A913" s="512"/>
      <c r="B913" s="582"/>
      <c r="C913" s="512"/>
      <c r="D913" s="512"/>
      <c r="E913" s="512"/>
      <c r="F913" s="512"/>
      <c r="G913" s="512"/>
      <c r="H913" s="512"/>
      <c r="I913" s="512"/>
      <c r="J913" s="512"/>
      <c r="K913" s="512"/>
      <c r="L913" s="512"/>
      <c r="M913" s="512"/>
      <c r="N913" s="512"/>
      <c r="O913" s="512"/>
      <c r="P913" s="512"/>
      <c r="Q913" s="512"/>
      <c r="R913" s="512"/>
      <c r="S913" s="512"/>
      <c r="T913" s="512"/>
      <c r="U913" s="512"/>
      <c r="V913" s="512"/>
      <c r="W913" s="512"/>
      <c r="X913" s="512"/>
      <c r="Y913" s="512"/>
      <c r="Z913" s="512"/>
      <c r="AA913" s="512"/>
      <c r="AB913" s="512"/>
      <c r="AC913" s="512"/>
      <c r="AD913" s="512"/>
      <c r="AE913" s="512"/>
      <c r="AF913" s="512"/>
      <c r="AG913" s="512"/>
      <c r="AH913" s="512"/>
      <c r="AI913" s="512"/>
      <c r="AJ913" s="512"/>
      <c r="AK913" s="512"/>
      <c r="AL913" s="512"/>
      <c r="AM913" s="512"/>
      <c r="AN913" s="512"/>
    </row>
    <row r="914" spans="1:40" ht="15.75" customHeight="1">
      <c r="A914" s="512"/>
      <c r="B914" s="582"/>
      <c r="C914" s="512"/>
      <c r="D914" s="512"/>
      <c r="E914" s="512"/>
      <c r="F914" s="512"/>
      <c r="G914" s="512"/>
      <c r="H914" s="512"/>
      <c r="I914" s="512"/>
      <c r="J914" s="512"/>
      <c r="K914" s="512"/>
      <c r="L914" s="512"/>
      <c r="M914" s="512"/>
      <c r="N914" s="512"/>
      <c r="O914" s="512"/>
      <c r="P914" s="512"/>
      <c r="Q914" s="512"/>
      <c r="R914" s="512"/>
      <c r="S914" s="512"/>
      <c r="T914" s="512"/>
      <c r="U914" s="512"/>
      <c r="V914" s="512"/>
      <c r="W914" s="512"/>
      <c r="X914" s="512"/>
      <c r="Y914" s="512"/>
      <c r="Z914" s="512"/>
      <c r="AA914" s="512"/>
      <c r="AB914" s="512"/>
      <c r="AC914" s="512"/>
      <c r="AD914" s="512"/>
      <c r="AE914" s="512"/>
      <c r="AF914" s="512"/>
      <c r="AG914" s="512"/>
      <c r="AH914" s="512"/>
      <c r="AI914" s="512"/>
      <c r="AJ914" s="512"/>
      <c r="AK914" s="512"/>
      <c r="AL914" s="512"/>
      <c r="AM914" s="512"/>
      <c r="AN914" s="512"/>
    </row>
    <row r="915" spans="1:40" ht="15.75" customHeight="1">
      <c r="A915" s="512"/>
      <c r="B915" s="582"/>
      <c r="C915" s="512"/>
      <c r="D915" s="512"/>
      <c r="E915" s="512"/>
      <c r="F915" s="512"/>
      <c r="G915" s="512"/>
      <c r="H915" s="512"/>
      <c r="I915" s="512"/>
      <c r="J915" s="512"/>
      <c r="K915" s="512"/>
      <c r="L915" s="512"/>
      <c r="M915" s="512"/>
      <c r="N915" s="512"/>
      <c r="O915" s="512"/>
      <c r="P915" s="512"/>
      <c r="Q915" s="512"/>
      <c r="R915" s="512"/>
      <c r="S915" s="512"/>
      <c r="T915" s="512"/>
      <c r="U915" s="512"/>
      <c r="V915" s="512"/>
      <c r="W915" s="512"/>
      <c r="X915" s="512"/>
      <c r="Y915" s="512"/>
      <c r="Z915" s="512"/>
      <c r="AA915" s="512"/>
      <c r="AB915" s="512"/>
      <c r="AC915" s="512"/>
      <c r="AD915" s="512"/>
      <c r="AE915" s="512"/>
      <c r="AF915" s="512"/>
      <c r="AG915" s="512"/>
      <c r="AH915" s="512"/>
      <c r="AI915" s="512"/>
      <c r="AJ915" s="512"/>
      <c r="AK915" s="512"/>
      <c r="AL915" s="512"/>
      <c r="AM915" s="512"/>
      <c r="AN915" s="512"/>
    </row>
    <row r="916" spans="1:40" ht="15.75" customHeight="1">
      <c r="A916" s="512"/>
      <c r="B916" s="582"/>
      <c r="C916" s="512"/>
      <c r="D916" s="512"/>
      <c r="E916" s="512"/>
      <c r="F916" s="512"/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/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</row>
    <row r="917" spans="1:40" ht="15.75" customHeight="1">
      <c r="A917" s="512"/>
      <c r="B917" s="582"/>
      <c r="C917" s="512"/>
      <c r="D917" s="512"/>
      <c r="E917" s="512"/>
      <c r="F917" s="512"/>
      <c r="G917" s="512"/>
      <c r="H917" s="512"/>
      <c r="I917" s="512"/>
      <c r="J917" s="512"/>
      <c r="K917" s="512"/>
      <c r="L917" s="512"/>
      <c r="M917" s="512"/>
      <c r="N917" s="512"/>
      <c r="O917" s="512"/>
      <c r="P917" s="512"/>
      <c r="Q917" s="512"/>
      <c r="R917" s="512"/>
      <c r="S917" s="512"/>
      <c r="T917" s="512"/>
      <c r="U917" s="512"/>
      <c r="V917" s="512"/>
      <c r="W917" s="512"/>
      <c r="X917" s="512"/>
      <c r="Y917" s="512"/>
      <c r="Z917" s="512"/>
      <c r="AA917" s="512"/>
      <c r="AB917" s="512"/>
      <c r="AC917" s="512"/>
      <c r="AD917" s="512"/>
      <c r="AE917" s="512"/>
      <c r="AF917" s="512"/>
      <c r="AG917" s="512"/>
      <c r="AH917" s="512"/>
      <c r="AI917" s="512"/>
      <c r="AJ917" s="512"/>
      <c r="AK917" s="512"/>
      <c r="AL917" s="512"/>
      <c r="AM917" s="512"/>
      <c r="AN917" s="512"/>
    </row>
    <row r="918" spans="1:40" ht="15.75" customHeight="1">
      <c r="A918" s="512"/>
      <c r="B918" s="582"/>
      <c r="C918" s="512"/>
      <c r="D918" s="512"/>
      <c r="E918" s="512"/>
      <c r="F918" s="512"/>
      <c r="G918" s="512"/>
      <c r="H918" s="512"/>
      <c r="I918" s="512"/>
      <c r="J918" s="512"/>
      <c r="K918" s="512"/>
      <c r="L918" s="512"/>
      <c r="M918" s="512"/>
      <c r="N918" s="512"/>
      <c r="O918" s="512"/>
      <c r="P918" s="512"/>
      <c r="Q918" s="512"/>
      <c r="R918" s="512"/>
      <c r="S918" s="512"/>
      <c r="T918" s="512"/>
      <c r="U918" s="512"/>
      <c r="V918" s="512"/>
      <c r="W918" s="512"/>
      <c r="X918" s="512"/>
      <c r="Y918" s="512"/>
      <c r="Z918" s="512"/>
      <c r="AA918" s="512"/>
      <c r="AB918" s="512"/>
      <c r="AC918" s="512"/>
      <c r="AD918" s="512"/>
      <c r="AE918" s="512"/>
      <c r="AF918" s="512"/>
      <c r="AG918" s="512"/>
      <c r="AH918" s="512"/>
      <c r="AI918" s="512"/>
      <c r="AJ918" s="512"/>
      <c r="AK918" s="512"/>
      <c r="AL918" s="512"/>
      <c r="AM918" s="512"/>
      <c r="AN918" s="512"/>
    </row>
    <row r="919" spans="1:40" ht="15.75" customHeight="1">
      <c r="A919" s="512"/>
      <c r="B919" s="582"/>
      <c r="C919" s="512"/>
      <c r="D919" s="512"/>
      <c r="E919" s="512"/>
      <c r="F919" s="512"/>
      <c r="G919" s="512"/>
      <c r="H919" s="512"/>
      <c r="I919" s="512"/>
      <c r="J919" s="512"/>
      <c r="K919" s="512"/>
      <c r="L919" s="512"/>
      <c r="M919" s="512"/>
      <c r="N919" s="512"/>
      <c r="O919" s="512"/>
      <c r="P919" s="512"/>
      <c r="Q919" s="512"/>
      <c r="R919" s="512"/>
      <c r="S919" s="512"/>
      <c r="T919" s="512"/>
      <c r="U919" s="512"/>
      <c r="V919" s="512"/>
      <c r="W919" s="512"/>
      <c r="X919" s="512"/>
      <c r="Y919" s="512"/>
      <c r="Z919" s="512"/>
      <c r="AA919" s="512"/>
      <c r="AB919" s="512"/>
      <c r="AC919" s="512"/>
      <c r="AD919" s="512"/>
      <c r="AE919" s="512"/>
      <c r="AF919" s="512"/>
      <c r="AG919" s="512"/>
      <c r="AH919" s="512"/>
      <c r="AI919" s="512"/>
      <c r="AJ919" s="512"/>
      <c r="AK919" s="512"/>
      <c r="AL919" s="512"/>
      <c r="AM919" s="512"/>
      <c r="AN919" s="512"/>
    </row>
    <row r="920" spans="1:40" ht="15.75" customHeight="1">
      <c r="A920" s="512"/>
      <c r="B920" s="582"/>
      <c r="C920" s="512"/>
      <c r="D920" s="512"/>
      <c r="E920" s="512"/>
      <c r="F920" s="512"/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/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</row>
    <row r="921" spans="1:40" ht="15.75" customHeight="1">
      <c r="A921" s="512"/>
      <c r="B921" s="582"/>
      <c r="C921" s="512"/>
      <c r="D921" s="512"/>
      <c r="E921" s="512"/>
      <c r="F921" s="512"/>
      <c r="G921" s="512"/>
      <c r="H921" s="512"/>
      <c r="I921" s="512"/>
      <c r="J921" s="512"/>
      <c r="K921" s="512"/>
      <c r="L921" s="512"/>
      <c r="M921" s="512"/>
      <c r="N921" s="512"/>
      <c r="O921" s="512"/>
      <c r="P921" s="512"/>
      <c r="Q921" s="512"/>
      <c r="R921" s="512"/>
      <c r="S921" s="512"/>
      <c r="T921" s="512"/>
      <c r="U921" s="512"/>
      <c r="V921" s="512"/>
      <c r="W921" s="512"/>
      <c r="X921" s="512"/>
      <c r="Y921" s="512"/>
      <c r="Z921" s="512"/>
      <c r="AA921" s="512"/>
      <c r="AB921" s="512"/>
      <c r="AC921" s="512"/>
      <c r="AD921" s="512"/>
      <c r="AE921" s="512"/>
      <c r="AF921" s="512"/>
      <c r="AG921" s="512"/>
      <c r="AH921" s="512"/>
      <c r="AI921" s="512"/>
      <c r="AJ921" s="512"/>
      <c r="AK921" s="512"/>
      <c r="AL921" s="512"/>
      <c r="AM921" s="512"/>
      <c r="AN921" s="512"/>
    </row>
    <row r="922" spans="1:40" ht="15.75" customHeight="1">
      <c r="A922" s="512"/>
      <c r="B922" s="582"/>
      <c r="C922" s="512"/>
      <c r="D922" s="512"/>
      <c r="E922" s="512"/>
      <c r="F922" s="512"/>
      <c r="G922" s="512"/>
      <c r="H922" s="512"/>
      <c r="I922" s="512"/>
      <c r="J922" s="512"/>
      <c r="K922" s="512"/>
      <c r="L922" s="512"/>
      <c r="M922" s="512"/>
      <c r="N922" s="512"/>
      <c r="O922" s="512"/>
      <c r="P922" s="512"/>
      <c r="Q922" s="512"/>
      <c r="R922" s="512"/>
      <c r="S922" s="512"/>
      <c r="T922" s="512"/>
      <c r="U922" s="512"/>
      <c r="V922" s="512"/>
      <c r="W922" s="512"/>
      <c r="X922" s="512"/>
      <c r="Y922" s="512"/>
      <c r="Z922" s="512"/>
      <c r="AA922" s="512"/>
      <c r="AB922" s="512"/>
      <c r="AC922" s="512"/>
      <c r="AD922" s="512"/>
      <c r="AE922" s="512"/>
      <c r="AF922" s="512"/>
      <c r="AG922" s="512"/>
      <c r="AH922" s="512"/>
      <c r="AI922" s="512"/>
      <c r="AJ922" s="512"/>
      <c r="AK922" s="512"/>
      <c r="AL922" s="512"/>
      <c r="AM922" s="512"/>
      <c r="AN922" s="512"/>
    </row>
    <row r="923" spans="1:40" ht="15.75" customHeight="1">
      <c r="A923" s="512"/>
      <c r="B923" s="582"/>
      <c r="C923" s="512"/>
      <c r="D923" s="512"/>
      <c r="E923" s="512"/>
      <c r="F923" s="512"/>
      <c r="G923" s="512"/>
      <c r="H923" s="512"/>
      <c r="I923" s="512"/>
      <c r="J923" s="512"/>
      <c r="K923" s="512"/>
      <c r="L923" s="512"/>
      <c r="M923" s="512"/>
      <c r="N923" s="512"/>
      <c r="O923" s="512"/>
      <c r="P923" s="512"/>
      <c r="Q923" s="512"/>
      <c r="R923" s="512"/>
      <c r="S923" s="512"/>
      <c r="T923" s="512"/>
      <c r="U923" s="512"/>
      <c r="V923" s="512"/>
      <c r="W923" s="512"/>
      <c r="X923" s="512"/>
      <c r="Y923" s="512"/>
      <c r="Z923" s="512"/>
      <c r="AA923" s="512"/>
      <c r="AB923" s="512"/>
      <c r="AC923" s="512"/>
      <c r="AD923" s="512"/>
      <c r="AE923" s="512"/>
      <c r="AF923" s="512"/>
      <c r="AG923" s="512"/>
      <c r="AH923" s="512"/>
      <c r="AI923" s="512"/>
      <c r="AJ923" s="512"/>
      <c r="AK923" s="512"/>
      <c r="AL923" s="512"/>
      <c r="AM923" s="512"/>
      <c r="AN923" s="512"/>
    </row>
    <row r="924" spans="1:40" ht="15.75" customHeight="1">
      <c r="A924" s="512"/>
      <c r="B924" s="582"/>
      <c r="C924" s="512"/>
      <c r="D924" s="512"/>
      <c r="E924" s="512"/>
      <c r="F924" s="512"/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/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</row>
    <row r="925" spans="1:40" ht="15.75" customHeight="1">
      <c r="A925" s="512"/>
      <c r="B925" s="582"/>
      <c r="C925" s="512"/>
      <c r="D925" s="512"/>
      <c r="E925" s="512"/>
      <c r="F925" s="512"/>
      <c r="G925" s="512"/>
      <c r="H925" s="512"/>
      <c r="I925" s="512"/>
      <c r="J925" s="512"/>
      <c r="K925" s="512"/>
      <c r="L925" s="512"/>
      <c r="M925" s="512"/>
      <c r="N925" s="512"/>
      <c r="O925" s="512"/>
      <c r="P925" s="512"/>
      <c r="Q925" s="512"/>
      <c r="R925" s="512"/>
      <c r="S925" s="512"/>
      <c r="T925" s="512"/>
      <c r="U925" s="512"/>
      <c r="V925" s="512"/>
      <c r="W925" s="512"/>
      <c r="X925" s="512"/>
      <c r="Y925" s="512"/>
      <c r="Z925" s="512"/>
      <c r="AA925" s="512"/>
      <c r="AB925" s="512"/>
      <c r="AC925" s="512"/>
      <c r="AD925" s="512"/>
      <c r="AE925" s="512"/>
      <c r="AF925" s="512"/>
      <c r="AG925" s="512"/>
      <c r="AH925" s="512"/>
      <c r="AI925" s="512"/>
      <c r="AJ925" s="512"/>
      <c r="AK925" s="512"/>
      <c r="AL925" s="512"/>
      <c r="AM925" s="512"/>
      <c r="AN925" s="512"/>
    </row>
    <row r="926" spans="1:40" ht="15.75" customHeight="1">
      <c r="A926" s="512"/>
      <c r="B926" s="582"/>
      <c r="C926" s="512"/>
      <c r="D926" s="512"/>
      <c r="E926" s="512"/>
      <c r="F926" s="512"/>
      <c r="G926" s="512"/>
      <c r="H926" s="512"/>
      <c r="I926" s="512"/>
      <c r="J926" s="512"/>
      <c r="K926" s="512"/>
      <c r="L926" s="512"/>
      <c r="M926" s="512"/>
      <c r="N926" s="512"/>
      <c r="O926" s="512"/>
      <c r="P926" s="512"/>
      <c r="Q926" s="512"/>
      <c r="R926" s="512"/>
      <c r="S926" s="512"/>
      <c r="T926" s="512"/>
      <c r="U926" s="512"/>
      <c r="V926" s="512"/>
      <c r="W926" s="512"/>
      <c r="X926" s="512"/>
      <c r="Y926" s="512"/>
      <c r="Z926" s="512"/>
      <c r="AA926" s="512"/>
      <c r="AB926" s="512"/>
      <c r="AC926" s="512"/>
      <c r="AD926" s="512"/>
      <c r="AE926" s="512"/>
      <c r="AF926" s="512"/>
      <c r="AG926" s="512"/>
      <c r="AH926" s="512"/>
      <c r="AI926" s="512"/>
      <c r="AJ926" s="512"/>
      <c r="AK926" s="512"/>
      <c r="AL926" s="512"/>
      <c r="AM926" s="512"/>
      <c r="AN926" s="512"/>
    </row>
    <row r="927" spans="1:40" ht="15.75" customHeight="1">
      <c r="A927" s="512"/>
      <c r="B927" s="582"/>
      <c r="C927" s="512"/>
      <c r="D927" s="512"/>
      <c r="E927" s="512"/>
      <c r="F927" s="512"/>
      <c r="G927" s="512"/>
      <c r="H927" s="512"/>
      <c r="I927" s="512"/>
      <c r="J927" s="512"/>
      <c r="K927" s="512"/>
      <c r="L927" s="512"/>
      <c r="M927" s="512"/>
      <c r="N927" s="512"/>
      <c r="O927" s="512"/>
      <c r="P927" s="512"/>
      <c r="Q927" s="512"/>
      <c r="R927" s="512"/>
      <c r="S927" s="512"/>
      <c r="T927" s="512"/>
      <c r="U927" s="512"/>
      <c r="V927" s="512"/>
      <c r="W927" s="512"/>
      <c r="X927" s="512"/>
      <c r="Y927" s="512"/>
      <c r="Z927" s="512"/>
      <c r="AA927" s="512"/>
      <c r="AB927" s="512"/>
      <c r="AC927" s="512"/>
      <c r="AD927" s="512"/>
      <c r="AE927" s="512"/>
      <c r="AF927" s="512"/>
      <c r="AG927" s="512"/>
      <c r="AH927" s="512"/>
      <c r="AI927" s="512"/>
      <c r="AJ927" s="512"/>
      <c r="AK927" s="512"/>
      <c r="AL927" s="512"/>
      <c r="AM927" s="512"/>
      <c r="AN927" s="512"/>
    </row>
    <row r="928" spans="1:40" ht="15.75" customHeight="1">
      <c r="A928" s="512"/>
      <c r="B928" s="582"/>
      <c r="C928" s="512"/>
      <c r="D928" s="512"/>
      <c r="E928" s="512"/>
      <c r="F928" s="512"/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/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</row>
    <row r="929" spans="1:40" ht="15.75" customHeight="1">
      <c r="A929" s="512"/>
      <c r="B929" s="582"/>
      <c r="C929" s="512"/>
      <c r="D929" s="512"/>
      <c r="E929" s="512"/>
      <c r="F929" s="512"/>
      <c r="G929" s="512"/>
      <c r="H929" s="512"/>
      <c r="I929" s="512"/>
      <c r="J929" s="512"/>
      <c r="K929" s="512"/>
      <c r="L929" s="512"/>
      <c r="M929" s="512"/>
      <c r="N929" s="512"/>
      <c r="O929" s="512"/>
      <c r="P929" s="512"/>
      <c r="Q929" s="512"/>
      <c r="R929" s="512"/>
      <c r="S929" s="512"/>
      <c r="T929" s="512"/>
      <c r="U929" s="512"/>
      <c r="V929" s="512"/>
      <c r="W929" s="512"/>
      <c r="X929" s="512"/>
      <c r="Y929" s="512"/>
      <c r="Z929" s="512"/>
      <c r="AA929" s="512"/>
      <c r="AB929" s="512"/>
      <c r="AC929" s="512"/>
      <c r="AD929" s="512"/>
      <c r="AE929" s="512"/>
      <c r="AF929" s="512"/>
      <c r="AG929" s="512"/>
      <c r="AH929" s="512"/>
      <c r="AI929" s="512"/>
      <c r="AJ929" s="512"/>
      <c r="AK929" s="512"/>
      <c r="AL929" s="512"/>
      <c r="AM929" s="512"/>
      <c r="AN929" s="512"/>
    </row>
    <row r="930" spans="1:40" ht="15.75" customHeight="1">
      <c r="A930" s="512"/>
      <c r="B930" s="582"/>
      <c r="C930" s="512"/>
      <c r="D930" s="512"/>
      <c r="E930" s="512"/>
      <c r="F930" s="512"/>
      <c r="G930" s="512"/>
      <c r="H930" s="512"/>
      <c r="I930" s="512"/>
      <c r="J930" s="512"/>
      <c r="K930" s="512"/>
      <c r="L930" s="512"/>
      <c r="M930" s="512"/>
      <c r="N930" s="512"/>
      <c r="O930" s="512"/>
      <c r="P930" s="512"/>
      <c r="Q930" s="512"/>
      <c r="R930" s="512"/>
      <c r="S930" s="512"/>
      <c r="T930" s="512"/>
      <c r="U930" s="512"/>
      <c r="V930" s="512"/>
      <c r="W930" s="512"/>
      <c r="X930" s="512"/>
      <c r="Y930" s="512"/>
      <c r="Z930" s="512"/>
      <c r="AA930" s="512"/>
      <c r="AB930" s="512"/>
      <c r="AC930" s="512"/>
      <c r="AD930" s="512"/>
      <c r="AE930" s="512"/>
      <c r="AF930" s="512"/>
      <c r="AG930" s="512"/>
      <c r="AH930" s="512"/>
      <c r="AI930" s="512"/>
      <c r="AJ930" s="512"/>
      <c r="AK930" s="512"/>
      <c r="AL930" s="512"/>
      <c r="AM930" s="512"/>
      <c r="AN930" s="512"/>
    </row>
    <row r="931" spans="1:40" ht="15.75" customHeight="1">
      <c r="A931" s="512"/>
      <c r="B931" s="582"/>
      <c r="C931" s="512"/>
      <c r="D931" s="512"/>
      <c r="E931" s="512"/>
      <c r="F931" s="512"/>
      <c r="G931" s="512"/>
      <c r="H931" s="512"/>
      <c r="I931" s="512"/>
      <c r="J931" s="512"/>
      <c r="K931" s="512"/>
      <c r="L931" s="512"/>
      <c r="M931" s="512"/>
      <c r="N931" s="512"/>
      <c r="O931" s="512"/>
      <c r="P931" s="512"/>
      <c r="Q931" s="512"/>
      <c r="R931" s="512"/>
      <c r="S931" s="512"/>
      <c r="T931" s="512"/>
      <c r="U931" s="512"/>
      <c r="V931" s="512"/>
      <c r="W931" s="512"/>
      <c r="X931" s="512"/>
      <c r="Y931" s="512"/>
      <c r="Z931" s="512"/>
      <c r="AA931" s="512"/>
      <c r="AB931" s="512"/>
      <c r="AC931" s="512"/>
      <c r="AD931" s="512"/>
      <c r="AE931" s="512"/>
      <c r="AF931" s="512"/>
      <c r="AG931" s="512"/>
      <c r="AH931" s="512"/>
      <c r="AI931" s="512"/>
      <c r="AJ931" s="512"/>
      <c r="AK931" s="512"/>
      <c r="AL931" s="512"/>
      <c r="AM931" s="512"/>
      <c r="AN931" s="512"/>
    </row>
    <row r="932" spans="1:40" ht="15.75" customHeight="1">
      <c r="A932" s="512"/>
      <c r="B932" s="582"/>
      <c r="C932" s="512"/>
      <c r="D932" s="512"/>
      <c r="E932" s="512"/>
      <c r="F932" s="512"/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/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</row>
    <row r="933" spans="1:40" ht="15.75" customHeight="1">
      <c r="A933" s="512"/>
      <c r="B933" s="582"/>
      <c r="C933" s="512"/>
      <c r="D933" s="512"/>
      <c r="E933" s="512"/>
      <c r="F933" s="512"/>
      <c r="G933" s="512"/>
      <c r="H933" s="512"/>
      <c r="I933" s="512"/>
      <c r="J933" s="512"/>
      <c r="K933" s="512"/>
      <c r="L933" s="512"/>
      <c r="M933" s="512"/>
      <c r="N933" s="512"/>
      <c r="O933" s="512"/>
      <c r="P933" s="512"/>
      <c r="Q933" s="512"/>
      <c r="R933" s="512"/>
      <c r="S933" s="512"/>
      <c r="T933" s="512"/>
      <c r="U933" s="512"/>
      <c r="V933" s="512"/>
      <c r="W933" s="512"/>
      <c r="X933" s="512"/>
      <c r="Y933" s="512"/>
      <c r="Z933" s="512"/>
      <c r="AA933" s="512"/>
      <c r="AB933" s="512"/>
      <c r="AC933" s="512"/>
      <c r="AD933" s="512"/>
      <c r="AE933" s="512"/>
      <c r="AF933" s="512"/>
      <c r="AG933" s="512"/>
      <c r="AH933" s="512"/>
      <c r="AI933" s="512"/>
      <c r="AJ933" s="512"/>
      <c r="AK933" s="512"/>
      <c r="AL933" s="512"/>
      <c r="AM933" s="512"/>
      <c r="AN933" s="512"/>
    </row>
    <row r="934" spans="1:40" ht="15.75" customHeight="1">
      <c r="A934" s="512"/>
      <c r="B934" s="582"/>
      <c r="C934" s="512"/>
      <c r="D934" s="512"/>
      <c r="E934" s="512"/>
      <c r="F934" s="512"/>
      <c r="G934" s="512"/>
      <c r="H934" s="512"/>
      <c r="I934" s="512"/>
      <c r="J934" s="512"/>
      <c r="K934" s="512"/>
      <c r="L934" s="512"/>
      <c r="M934" s="512"/>
      <c r="N934" s="512"/>
      <c r="O934" s="512"/>
      <c r="P934" s="512"/>
      <c r="Q934" s="512"/>
      <c r="R934" s="512"/>
      <c r="S934" s="512"/>
      <c r="T934" s="512"/>
      <c r="U934" s="512"/>
      <c r="V934" s="512"/>
      <c r="W934" s="512"/>
      <c r="X934" s="512"/>
      <c r="Y934" s="512"/>
      <c r="Z934" s="512"/>
      <c r="AA934" s="512"/>
      <c r="AB934" s="512"/>
      <c r="AC934" s="512"/>
      <c r="AD934" s="512"/>
      <c r="AE934" s="512"/>
      <c r="AF934" s="512"/>
      <c r="AG934" s="512"/>
      <c r="AH934" s="512"/>
      <c r="AI934" s="512"/>
      <c r="AJ934" s="512"/>
      <c r="AK934" s="512"/>
      <c r="AL934" s="512"/>
      <c r="AM934" s="512"/>
      <c r="AN934" s="512"/>
    </row>
    <row r="935" spans="1:40" ht="15.75" customHeight="1">
      <c r="A935" s="512"/>
      <c r="B935" s="582"/>
      <c r="C935" s="512"/>
      <c r="D935" s="512"/>
      <c r="E935" s="512"/>
      <c r="F935" s="512"/>
      <c r="G935" s="512"/>
      <c r="H935" s="512"/>
      <c r="I935" s="512"/>
      <c r="J935" s="512"/>
      <c r="K935" s="512"/>
      <c r="L935" s="512"/>
      <c r="M935" s="512"/>
      <c r="N935" s="512"/>
      <c r="O935" s="512"/>
      <c r="P935" s="512"/>
      <c r="Q935" s="512"/>
      <c r="R935" s="512"/>
      <c r="S935" s="512"/>
      <c r="T935" s="512"/>
      <c r="U935" s="512"/>
      <c r="V935" s="512"/>
      <c r="W935" s="512"/>
      <c r="X935" s="512"/>
      <c r="Y935" s="512"/>
      <c r="Z935" s="512"/>
      <c r="AA935" s="512"/>
      <c r="AB935" s="512"/>
      <c r="AC935" s="512"/>
      <c r="AD935" s="512"/>
      <c r="AE935" s="512"/>
      <c r="AF935" s="512"/>
      <c r="AG935" s="512"/>
      <c r="AH935" s="512"/>
      <c r="AI935" s="512"/>
      <c r="AJ935" s="512"/>
      <c r="AK935" s="512"/>
      <c r="AL935" s="512"/>
      <c r="AM935" s="512"/>
      <c r="AN935" s="512"/>
    </row>
    <row r="936" spans="1:40" ht="15.75" customHeight="1">
      <c r="A936" s="512"/>
      <c r="B936" s="582"/>
      <c r="C936" s="512"/>
      <c r="D936" s="512"/>
      <c r="E936" s="512"/>
      <c r="F936" s="512"/>
      <c r="G936" s="512"/>
      <c r="H936" s="512"/>
      <c r="I936" s="512"/>
      <c r="J936" s="512"/>
      <c r="K936" s="512"/>
      <c r="L936" s="512"/>
      <c r="M936" s="512"/>
      <c r="N936" s="512"/>
      <c r="O936" s="512"/>
      <c r="P936" s="512"/>
      <c r="Q936" s="512"/>
      <c r="R936" s="512"/>
      <c r="S936" s="512"/>
      <c r="T936" s="512"/>
      <c r="U936" s="512"/>
      <c r="V936" s="512"/>
      <c r="W936" s="512"/>
      <c r="X936" s="512"/>
      <c r="Y936" s="512"/>
      <c r="Z936" s="512"/>
      <c r="AA936" s="512"/>
      <c r="AB936" s="512"/>
      <c r="AC936" s="512"/>
      <c r="AD936" s="512"/>
      <c r="AE936" s="512"/>
      <c r="AF936" s="512"/>
      <c r="AG936" s="512"/>
      <c r="AH936" s="512"/>
      <c r="AI936" s="512"/>
      <c r="AJ936" s="512"/>
      <c r="AK936" s="512"/>
      <c r="AL936" s="512"/>
      <c r="AM936" s="512"/>
      <c r="AN936" s="512"/>
    </row>
    <row r="937" spans="1:40" ht="15.75" customHeight="1">
      <c r="A937" s="512"/>
      <c r="B937" s="582"/>
      <c r="C937" s="512"/>
      <c r="D937" s="512"/>
      <c r="E937" s="512"/>
      <c r="F937" s="512"/>
      <c r="G937" s="512"/>
      <c r="H937" s="512"/>
      <c r="I937" s="512"/>
      <c r="J937" s="512"/>
      <c r="K937" s="512"/>
      <c r="L937" s="512"/>
      <c r="M937" s="512"/>
      <c r="N937" s="512"/>
      <c r="O937" s="512"/>
      <c r="P937" s="512"/>
      <c r="Q937" s="512"/>
      <c r="R937" s="512"/>
      <c r="S937" s="512"/>
      <c r="T937" s="512"/>
      <c r="U937" s="512"/>
      <c r="V937" s="512"/>
      <c r="W937" s="512"/>
      <c r="X937" s="512"/>
      <c r="Y937" s="512"/>
      <c r="Z937" s="512"/>
      <c r="AA937" s="512"/>
      <c r="AB937" s="512"/>
      <c r="AC937" s="512"/>
      <c r="AD937" s="512"/>
      <c r="AE937" s="512"/>
      <c r="AF937" s="512"/>
      <c r="AG937" s="512"/>
      <c r="AH937" s="512"/>
      <c r="AI937" s="512"/>
      <c r="AJ937" s="512"/>
      <c r="AK937" s="512"/>
      <c r="AL937" s="512"/>
      <c r="AM937" s="512"/>
      <c r="AN937" s="512"/>
    </row>
    <row r="938" spans="1:40" ht="15.75" customHeight="1">
      <c r="A938" s="512"/>
      <c r="B938" s="582"/>
      <c r="C938" s="512"/>
      <c r="D938" s="512"/>
      <c r="E938" s="512"/>
      <c r="F938" s="512"/>
      <c r="G938" s="512"/>
      <c r="H938" s="512"/>
      <c r="I938" s="512"/>
      <c r="J938" s="512"/>
      <c r="K938" s="512"/>
      <c r="L938" s="512"/>
      <c r="M938" s="512"/>
      <c r="N938" s="512"/>
      <c r="O938" s="512"/>
      <c r="P938" s="512"/>
      <c r="Q938" s="512"/>
      <c r="R938" s="512"/>
      <c r="S938" s="512"/>
      <c r="T938" s="512"/>
      <c r="U938" s="512"/>
      <c r="V938" s="512"/>
      <c r="W938" s="512"/>
      <c r="X938" s="512"/>
      <c r="Y938" s="512"/>
      <c r="Z938" s="512"/>
      <c r="AA938" s="512"/>
      <c r="AB938" s="512"/>
      <c r="AC938" s="512"/>
      <c r="AD938" s="512"/>
      <c r="AE938" s="512"/>
      <c r="AF938" s="512"/>
      <c r="AG938" s="512"/>
      <c r="AH938" s="512"/>
      <c r="AI938" s="512"/>
      <c r="AJ938" s="512"/>
      <c r="AK938" s="512"/>
      <c r="AL938" s="512"/>
      <c r="AM938" s="512"/>
      <c r="AN938" s="512"/>
    </row>
    <row r="939" spans="1:40" ht="15.75" customHeight="1">
      <c r="A939" s="512"/>
      <c r="B939" s="582"/>
      <c r="C939" s="512"/>
      <c r="D939" s="512"/>
      <c r="E939" s="512"/>
      <c r="F939" s="512"/>
      <c r="G939" s="512"/>
      <c r="H939" s="512"/>
      <c r="I939" s="512"/>
      <c r="J939" s="512"/>
      <c r="K939" s="512"/>
      <c r="L939" s="512"/>
      <c r="M939" s="512"/>
      <c r="N939" s="512"/>
      <c r="O939" s="512"/>
      <c r="P939" s="512"/>
      <c r="Q939" s="512"/>
      <c r="R939" s="512"/>
      <c r="S939" s="512"/>
      <c r="T939" s="512"/>
      <c r="U939" s="512"/>
      <c r="V939" s="512"/>
      <c r="W939" s="512"/>
      <c r="X939" s="512"/>
      <c r="Y939" s="512"/>
      <c r="Z939" s="512"/>
      <c r="AA939" s="512"/>
      <c r="AB939" s="512"/>
      <c r="AC939" s="512"/>
      <c r="AD939" s="512"/>
      <c r="AE939" s="512"/>
      <c r="AF939" s="512"/>
      <c r="AG939" s="512"/>
      <c r="AH939" s="512"/>
      <c r="AI939" s="512"/>
      <c r="AJ939" s="512"/>
      <c r="AK939" s="512"/>
      <c r="AL939" s="512"/>
      <c r="AM939" s="512"/>
      <c r="AN939" s="512"/>
    </row>
    <row r="940" spans="1:40" ht="15.75" customHeight="1">
      <c r="A940" s="512"/>
      <c r="B940" s="582"/>
      <c r="C940" s="512"/>
      <c r="D940" s="512"/>
      <c r="E940" s="512"/>
      <c r="F940" s="512"/>
      <c r="G940" s="512"/>
      <c r="H940" s="512"/>
      <c r="I940" s="512"/>
      <c r="J940" s="512"/>
      <c r="K940" s="512"/>
      <c r="L940" s="512"/>
      <c r="M940" s="512"/>
      <c r="N940" s="512"/>
      <c r="O940" s="512"/>
      <c r="P940" s="512"/>
      <c r="Q940" s="512"/>
      <c r="R940" s="512"/>
      <c r="S940" s="512"/>
      <c r="T940" s="512"/>
      <c r="U940" s="512"/>
      <c r="V940" s="512"/>
      <c r="W940" s="512"/>
      <c r="X940" s="512"/>
      <c r="Y940" s="512"/>
      <c r="Z940" s="512"/>
      <c r="AA940" s="512"/>
      <c r="AB940" s="512"/>
      <c r="AC940" s="512"/>
      <c r="AD940" s="512"/>
      <c r="AE940" s="512"/>
      <c r="AF940" s="512"/>
      <c r="AG940" s="512"/>
      <c r="AH940" s="512"/>
      <c r="AI940" s="512"/>
      <c r="AJ940" s="512"/>
      <c r="AK940" s="512"/>
      <c r="AL940" s="512"/>
      <c r="AM940" s="512"/>
      <c r="AN940" s="512"/>
    </row>
    <row r="941" spans="1:40" ht="15.75" customHeight="1">
      <c r="A941" s="512"/>
      <c r="B941" s="582"/>
      <c r="C941" s="512"/>
      <c r="D941" s="512"/>
      <c r="E941" s="512"/>
      <c r="F941" s="512"/>
      <c r="G941" s="512"/>
      <c r="H941" s="512"/>
      <c r="I941" s="512"/>
      <c r="J941" s="512"/>
      <c r="K941" s="512"/>
      <c r="L941" s="512"/>
      <c r="M941" s="512"/>
      <c r="N941" s="512"/>
      <c r="O941" s="512"/>
      <c r="P941" s="512"/>
      <c r="Q941" s="512"/>
      <c r="R941" s="512"/>
      <c r="S941" s="512"/>
      <c r="T941" s="512"/>
      <c r="U941" s="512"/>
      <c r="V941" s="512"/>
      <c r="W941" s="512"/>
      <c r="X941" s="512"/>
      <c r="Y941" s="512"/>
      <c r="Z941" s="512"/>
      <c r="AA941" s="512"/>
      <c r="AB941" s="512"/>
      <c r="AC941" s="512"/>
      <c r="AD941" s="512"/>
      <c r="AE941" s="512"/>
      <c r="AF941" s="512"/>
      <c r="AG941" s="512"/>
      <c r="AH941" s="512"/>
      <c r="AI941" s="512"/>
      <c r="AJ941" s="512"/>
      <c r="AK941" s="512"/>
      <c r="AL941" s="512"/>
      <c r="AM941" s="512"/>
      <c r="AN941" s="512"/>
    </row>
    <row r="942" spans="1:40" ht="15.75" customHeight="1">
      <c r="A942" s="512"/>
      <c r="B942" s="582"/>
      <c r="C942" s="512"/>
      <c r="D942" s="512"/>
      <c r="E942" s="512"/>
      <c r="F942" s="512"/>
      <c r="G942" s="512"/>
      <c r="H942" s="512"/>
      <c r="I942" s="512"/>
      <c r="J942" s="512"/>
      <c r="K942" s="512"/>
      <c r="L942" s="512"/>
      <c r="M942" s="512"/>
      <c r="N942" s="512"/>
      <c r="O942" s="512"/>
      <c r="P942" s="512"/>
      <c r="Q942" s="512"/>
      <c r="R942" s="512"/>
      <c r="S942" s="512"/>
      <c r="T942" s="512"/>
      <c r="U942" s="512"/>
      <c r="V942" s="512"/>
      <c r="W942" s="512"/>
      <c r="X942" s="512"/>
      <c r="Y942" s="512"/>
      <c r="Z942" s="512"/>
      <c r="AA942" s="512"/>
      <c r="AB942" s="512"/>
      <c r="AC942" s="512"/>
      <c r="AD942" s="512"/>
      <c r="AE942" s="512"/>
      <c r="AF942" s="512"/>
      <c r="AG942" s="512"/>
      <c r="AH942" s="512"/>
      <c r="AI942" s="512"/>
      <c r="AJ942" s="512"/>
      <c r="AK942" s="512"/>
      <c r="AL942" s="512"/>
      <c r="AM942" s="512"/>
      <c r="AN942" s="512"/>
    </row>
    <row r="943" spans="1:40" ht="15.75" customHeight="1">
      <c r="A943" s="512"/>
      <c r="B943" s="582"/>
      <c r="C943" s="512"/>
      <c r="D943" s="512"/>
      <c r="E943" s="512"/>
      <c r="F943" s="512"/>
      <c r="G943" s="512"/>
      <c r="H943" s="512"/>
      <c r="I943" s="512"/>
      <c r="J943" s="512"/>
      <c r="K943" s="512"/>
      <c r="L943" s="512"/>
      <c r="M943" s="512"/>
      <c r="N943" s="512"/>
      <c r="O943" s="512"/>
      <c r="P943" s="512"/>
      <c r="Q943" s="512"/>
      <c r="R943" s="512"/>
      <c r="S943" s="512"/>
      <c r="T943" s="512"/>
      <c r="U943" s="512"/>
      <c r="V943" s="512"/>
      <c r="W943" s="512"/>
      <c r="X943" s="512"/>
      <c r="Y943" s="512"/>
      <c r="Z943" s="512"/>
      <c r="AA943" s="512"/>
      <c r="AB943" s="512"/>
      <c r="AC943" s="512"/>
      <c r="AD943" s="512"/>
      <c r="AE943" s="512"/>
      <c r="AF943" s="512"/>
      <c r="AG943" s="512"/>
      <c r="AH943" s="512"/>
      <c r="AI943" s="512"/>
      <c r="AJ943" s="512"/>
      <c r="AK943" s="512"/>
      <c r="AL943" s="512"/>
      <c r="AM943" s="512"/>
      <c r="AN943" s="512"/>
    </row>
    <row r="944" spans="1:40" ht="15.75" customHeight="1">
      <c r="A944" s="512"/>
      <c r="B944" s="582"/>
      <c r="C944" s="512"/>
      <c r="D944" s="512"/>
      <c r="E944" s="512"/>
      <c r="F944" s="512"/>
      <c r="G944" s="512"/>
      <c r="H944" s="512"/>
      <c r="I944" s="512"/>
      <c r="J944" s="512"/>
      <c r="K944" s="512"/>
      <c r="L944" s="512"/>
      <c r="M944" s="512"/>
      <c r="N944" s="512"/>
      <c r="O944" s="512"/>
      <c r="P944" s="512"/>
      <c r="Q944" s="512"/>
      <c r="R944" s="512"/>
      <c r="S944" s="512"/>
      <c r="T944" s="512"/>
      <c r="U944" s="512"/>
      <c r="V944" s="512"/>
      <c r="W944" s="512"/>
      <c r="X944" s="512"/>
      <c r="Y944" s="512"/>
      <c r="Z944" s="512"/>
      <c r="AA944" s="512"/>
      <c r="AB944" s="512"/>
      <c r="AC944" s="512"/>
      <c r="AD944" s="512"/>
      <c r="AE944" s="512"/>
      <c r="AF944" s="512"/>
      <c r="AG944" s="512"/>
      <c r="AH944" s="512"/>
      <c r="AI944" s="512"/>
      <c r="AJ944" s="512"/>
      <c r="AK944" s="512"/>
      <c r="AL944" s="512"/>
      <c r="AM944" s="512"/>
      <c r="AN944" s="512"/>
    </row>
    <row r="945" spans="1:40" ht="15.75" customHeight="1">
      <c r="A945" s="512"/>
      <c r="B945" s="582"/>
      <c r="C945" s="512"/>
      <c r="D945" s="512"/>
      <c r="E945" s="512"/>
      <c r="F945" s="512"/>
      <c r="G945" s="512"/>
      <c r="H945" s="512"/>
      <c r="I945" s="512"/>
      <c r="J945" s="512"/>
      <c r="K945" s="512"/>
      <c r="L945" s="512"/>
      <c r="M945" s="512"/>
      <c r="N945" s="512"/>
      <c r="O945" s="512"/>
      <c r="P945" s="512"/>
      <c r="Q945" s="512"/>
      <c r="R945" s="512"/>
      <c r="S945" s="512"/>
      <c r="T945" s="512"/>
      <c r="U945" s="512"/>
      <c r="V945" s="512"/>
      <c r="W945" s="512"/>
      <c r="X945" s="512"/>
      <c r="Y945" s="512"/>
      <c r="Z945" s="512"/>
      <c r="AA945" s="512"/>
      <c r="AB945" s="512"/>
      <c r="AC945" s="512"/>
      <c r="AD945" s="512"/>
      <c r="AE945" s="512"/>
      <c r="AF945" s="512"/>
      <c r="AG945" s="512"/>
      <c r="AH945" s="512"/>
      <c r="AI945" s="512"/>
      <c r="AJ945" s="512"/>
      <c r="AK945" s="512"/>
      <c r="AL945" s="512"/>
      <c r="AM945" s="512"/>
      <c r="AN945" s="512"/>
    </row>
    <row r="946" spans="1:40" ht="15.75" customHeight="1">
      <c r="A946" s="512"/>
      <c r="B946" s="582"/>
      <c r="C946" s="512"/>
      <c r="D946" s="512"/>
      <c r="E946" s="512"/>
      <c r="F946" s="512"/>
      <c r="G946" s="512"/>
      <c r="H946" s="512"/>
      <c r="I946" s="512"/>
      <c r="J946" s="512"/>
      <c r="K946" s="512"/>
      <c r="L946" s="512"/>
      <c r="M946" s="512"/>
      <c r="N946" s="512"/>
      <c r="O946" s="512"/>
      <c r="P946" s="512"/>
      <c r="Q946" s="512"/>
      <c r="R946" s="512"/>
      <c r="S946" s="512"/>
      <c r="T946" s="512"/>
      <c r="U946" s="512"/>
      <c r="V946" s="512"/>
      <c r="W946" s="512"/>
      <c r="X946" s="512"/>
      <c r="Y946" s="512"/>
      <c r="Z946" s="512"/>
      <c r="AA946" s="512"/>
      <c r="AB946" s="512"/>
      <c r="AC946" s="512"/>
      <c r="AD946" s="512"/>
      <c r="AE946" s="512"/>
      <c r="AF946" s="512"/>
      <c r="AG946" s="512"/>
      <c r="AH946" s="512"/>
      <c r="AI946" s="512"/>
      <c r="AJ946" s="512"/>
      <c r="AK946" s="512"/>
      <c r="AL946" s="512"/>
      <c r="AM946" s="512"/>
      <c r="AN946" s="512"/>
    </row>
    <row r="947" spans="1:40" ht="15.75" customHeight="1">
      <c r="A947" s="512"/>
      <c r="B947" s="582"/>
      <c r="C947" s="512"/>
      <c r="D947" s="512"/>
      <c r="E947" s="512"/>
      <c r="F947" s="512"/>
      <c r="G947" s="512"/>
      <c r="H947" s="512"/>
      <c r="I947" s="512"/>
      <c r="J947" s="512"/>
      <c r="K947" s="512"/>
      <c r="L947" s="512"/>
      <c r="M947" s="512"/>
      <c r="N947" s="512"/>
      <c r="O947" s="512"/>
      <c r="P947" s="512"/>
      <c r="Q947" s="512"/>
      <c r="R947" s="512"/>
      <c r="S947" s="512"/>
      <c r="T947" s="512"/>
      <c r="U947" s="512"/>
      <c r="V947" s="512"/>
      <c r="W947" s="512"/>
      <c r="X947" s="512"/>
      <c r="Y947" s="512"/>
      <c r="Z947" s="512"/>
      <c r="AA947" s="512"/>
      <c r="AB947" s="512"/>
      <c r="AC947" s="512"/>
      <c r="AD947" s="512"/>
      <c r="AE947" s="512"/>
      <c r="AF947" s="512"/>
      <c r="AG947" s="512"/>
      <c r="AH947" s="512"/>
      <c r="AI947" s="512"/>
      <c r="AJ947" s="512"/>
      <c r="AK947" s="512"/>
      <c r="AL947" s="512"/>
      <c r="AM947" s="512"/>
      <c r="AN947" s="512"/>
    </row>
    <row r="948" spans="1:40" ht="15.75" customHeight="1">
      <c r="A948" s="512"/>
      <c r="B948" s="582"/>
      <c r="C948" s="512"/>
      <c r="D948" s="512"/>
      <c r="E948" s="512"/>
      <c r="F948" s="512"/>
      <c r="G948" s="512"/>
      <c r="H948" s="512"/>
      <c r="I948" s="512"/>
      <c r="J948" s="512"/>
      <c r="K948" s="512"/>
      <c r="L948" s="512"/>
      <c r="M948" s="512"/>
      <c r="N948" s="512"/>
      <c r="O948" s="512"/>
      <c r="P948" s="512"/>
      <c r="Q948" s="512"/>
      <c r="R948" s="512"/>
      <c r="S948" s="512"/>
      <c r="T948" s="512"/>
      <c r="U948" s="512"/>
      <c r="V948" s="512"/>
      <c r="W948" s="512"/>
      <c r="X948" s="512"/>
      <c r="Y948" s="512"/>
      <c r="Z948" s="512"/>
      <c r="AA948" s="512"/>
      <c r="AB948" s="512"/>
      <c r="AC948" s="512"/>
      <c r="AD948" s="512"/>
      <c r="AE948" s="512"/>
      <c r="AF948" s="512"/>
      <c r="AG948" s="512"/>
      <c r="AH948" s="512"/>
      <c r="AI948" s="512"/>
      <c r="AJ948" s="512"/>
      <c r="AK948" s="512"/>
      <c r="AL948" s="512"/>
      <c r="AM948" s="512"/>
      <c r="AN948" s="512"/>
    </row>
    <row r="949" spans="1:40" ht="15.75" customHeight="1">
      <c r="A949" s="512"/>
      <c r="B949" s="582"/>
      <c r="C949" s="512"/>
      <c r="D949" s="512"/>
      <c r="E949" s="512"/>
      <c r="F949" s="512"/>
      <c r="G949" s="512"/>
      <c r="H949" s="512"/>
      <c r="I949" s="512"/>
      <c r="J949" s="512"/>
      <c r="K949" s="512"/>
      <c r="L949" s="512"/>
      <c r="M949" s="512"/>
      <c r="N949" s="512"/>
      <c r="O949" s="512"/>
      <c r="P949" s="512"/>
      <c r="Q949" s="512"/>
      <c r="R949" s="512"/>
      <c r="S949" s="512"/>
      <c r="T949" s="512"/>
      <c r="U949" s="512"/>
      <c r="V949" s="512"/>
      <c r="W949" s="512"/>
      <c r="X949" s="512"/>
      <c r="Y949" s="512"/>
      <c r="Z949" s="512"/>
      <c r="AA949" s="512"/>
      <c r="AB949" s="512"/>
      <c r="AC949" s="512"/>
      <c r="AD949" s="512"/>
      <c r="AE949" s="512"/>
      <c r="AF949" s="512"/>
      <c r="AG949" s="512"/>
      <c r="AH949" s="512"/>
      <c r="AI949" s="512"/>
      <c r="AJ949" s="512"/>
      <c r="AK949" s="512"/>
      <c r="AL949" s="512"/>
      <c r="AM949" s="512"/>
      <c r="AN949" s="512"/>
    </row>
    <row r="950" spans="1:40" ht="15.75" customHeight="1">
      <c r="A950" s="512"/>
      <c r="B950" s="582"/>
      <c r="C950" s="512"/>
      <c r="D950" s="512"/>
      <c r="E950" s="512"/>
      <c r="F950" s="512"/>
      <c r="G950" s="512"/>
      <c r="H950" s="512"/>
      <c r="I950" s="512"/>
      <c r="J950" s="512"/>
      <c r="K950" s="512"/>
      <c r="L950" s="512"/>
      <c r="M950" s="512"/>
      <c r="N950" s="512"/>
      <c r="O950" s="512"/>
      <c r="P950" s="512"/>
      <c r="Q950" s="512"/>
      <c r="R950" s="512"/>
      <c r="S950" s="512"/>
      <c r="T950" s="512"/>
      <c r="U950" s="512"/>
      <c r="V950" s="512"/>
      <c r="W950" s="512"/>
      <c r="X950" s="512"/>
      <c r="Y950" s="512"/>
      <c r="Z950" s="512"/>
      <c r="AA950" s="512"/>
      <c r="AB950" s="512"/>
      <c r="AC950" s="512"/>
      <c r="AD950" s="512"/>
      <c r="AE950" s="512"/>
      <c r="AF950" s="512"/>
      <c r="AG950" s="512"/>
      <c r="AH950" s="512"/>
      <c r="AI950" s="512"/>
      <c r="AJ950" s="512"/>
      <c r="AK950" s="512"/>
      <c r="AL950" s="512"/>
      <c r="AM950" s="512"/>
      <c r="AN950" s="512"/>
    </row>
    <row r="951" spans="1:40" ht="15.75" customHeight="1">
      <c r="A951" s="512"/>
      <c r="B951" s="582"/>
      <c r="C951" s="512"/>
      <c r="D951" s="512"/>
      <c r="E951" s="512"/>
      <c r="F951" s="512"/>
      <c r="G951" s="512"/>
      <c r="H951" s="512"/>
      <c r="I951" s="512"/>
      <c r="J951" s="512"/>
      <c r="K951" s="512"/>
      <c r="L951" s="512"/>
      <c r="M951" s="512"/>
      <c r="N951" s="512"/>
      <c r="O951" s="512"/>
      <c r="P951" s="512"/>
      <c r="Q951" s="512"/>
      <c r="R951" s="512"/>
      <c r="S951" s="512"/>
      <c r="T951" s="512"/>
      <c r="U951" s="512"/>
      <c r="V951" s="512"/>
      <c r="W951" s="512"/>
      <c r="X951" s="512"/>
      <c r="Y951" s="512"/>
      <c r="Z951" s="512"/>
      <c r="AA951" s="512"/>
      <c r="AB951" s="512"/>
      <c r="AC951" s="512"/>
      <c r="AD951" s="512"/>
      <c r="AE951" s="512"/>
      <c r="AF951" s="512"/>
      <c r="AG951" s="512"/>
      <c r="AH951" s="512"/>
      <c r="AI951" s="512"/>
      <c r="AJ951" s="512"/>
      <c r="AK951" s="512"/>
      <c r="AL951" s="512"/>
      <c r="AM951" s="512"/>
      <c r="AN951" s="512"/>
    </row>
    <row r="952" spans="1:40" ht="15.75" customHeight="1">
      <c r="A952" s="512"/>
      <c r="B952" s="582"/>
      <c r="C952" s="512"/>
      <c r="D952" s="512"/>
      <c r="E952" s="512"/>
      <c r="F952" s="512"/>
      <c r="G952" s="512"/>
      <c r="H952" s="512"/>
      <c r="I952" s="512"/>
      <c r="J952" s="512"/>
      <c r="K952" s="512"/>
      <c r="L952" s="512"/>
      <c r="M952" s="512"/>
      <c r="N952" s="512"/>
      <c r="O952" s="512"/>
      <c r="P952" s="512"/>
      <c r="Q952" s="512"/>
      <c r="R952" s="512"/>
      <c r="S952" s="512"/>
      <c r="T952" s="512"/>
      <c r="U952" s="512"/>
      <c r="V952" s="512"/>
      <c r="W952" s="512"/>
      <c r="X952" s="512"/>
      <c r="Y952" s="512"/>
      <c r="Z952" s="512"/>
      <c r="AA952" s="512"/>
      <c r="AB952" s="512"/>
      <c r="AC952" s="512"/>
      <c r="AD952" s="512"/>
      <c r="AE952" s="512"/>
      <c r="AF952" s="512"/>
      <c r="AG952" s="512"/>
      <c r="AH952" s="512"/>
      <c r="AI952" s="512"/>
      <c r="AJ952" s="512"/>
      <c r="AK952" s="512"/>
      <c r="AL952" s="512"/>
      <c r="AM952" s="512"/>
      <c r="AN952" s="512"/>
    </row>
    <row r="953" spans="1:40" ht="15.75" customHeight="1">
      <c r="A953" s="512"/>
      <c r="B953" s="582"/>
      <c r="C953" s="512"/>
      <c r="D953" s="512"/>
      <c r="E953" s="512"/>
      <c r="F953" s="512"/>
      <c r="G953" s="512"/>
      <c r="H953" s="512"/>
      <c r="I953" s="512"/>
      <c r="J953" s="512"/>
      <c r="K953" s="512"/>
      <c r="L953" s="512"/>
      <c r="M953" s="512"/>
      <c r="N953" s="512"/>
      <c r="O953" s="512"/>
      <c r="P953" s="512"/>
      <c r="Q953" s="512"/>
      <c r="R953" s="512"/>
      <c r="S953" s="512"/>
      <c r="T953" s="512"/>
      <c r="U953" s="512"/>
      <c r="V953" s="512"/>
      <c r="W953" s="512"/>
      <c r="X953" s="512"/>
      <c r="Y953" s="512"/>
      <c r="Z953" s="512"/>
      <c r="AA953" s="512"/>
      <c r="AB953" s="512"/>
      <c r="AC953" s="512"/>
      <c r="AD953" s="512"/>
      <c r="AE953" s="512"/>
      <c r="AF953" s="512"/>
      <c r="AG953" s="512"/>
      <c r="AH953" s="512"/>
      <c r="AI953" s="512"/>
      <c r="AJ953" s="512"/>
      <c r="AK953" s="512"/>
      <c r="AL953" s="512"/>
      <c r="AM953" s="512"/>
      <c r="AN953" s="512"/>
    </row>
    <row r="954" spans="1:40" ht="15.75" customHeight="1">
      <c r="A954" s="512"/>
      <c r="B954" s="582"/>
      <c r="C954" s="512"/>
      <c r="D954" s="512"/>
      <c r="E954" s="512"/>
      <c r="F954" s="512"/>
      <c r="G954" s="512"/>
      <c r="H954" s="512"/>
      <c r="I954" s="512"/>
      <c r="J954" s="512"/>
      <c r="K954" s="512"/>
      <c r="L954" s="512"/>
      <c r="M954" s="512"/>
      <c r="N954" s="512"/>
      <c r="O954" s="512"/>
      <c r="P954" s="512"/>
      <c r="Q954" s="512"/>
      <c r="R954" s="512"/>
      <c r="S954" s="512"/>
      <c r="T954" s="512"/>
      <c r="U954" s="512"/>
      <c r="V954" s="512"/>
      <c r="W954" s="512"/>
      <c r="X954" s="512"/>
      <c r="Y954" s="512"/>
      <c r="Z954" s="512"/>
      <c r="AA954" s="512"/>
      <c r="AB954" s="512"/>
      <c r="AC954" s="512"/>
      <c r="AD954" s="512"/>
      <c r="AE954" s="512"/>
      <c r="AF954" s="512"/>
      <c r="AG954" s="512"/>
      <c r="AH954" s="512"/>
      <c r="AI954" s="512"/>
      <c r="AJ954" s="512"/>
      <c r="AK954" s="512"/>
      <c r="AL954" s="512"/>
      <c r="AM954" s="512"/>
      <c r="AN954" s="512"/>
    </row>
    <row r="955" spans="1:40" ht="15.75" customHeight="1">
      <c r="A955" s="512"/>
      <c r="B955" s="582"/>
      <c r="C955" s="512"/>
      <c r="D955" s="512"/>
      <c r="E955" s="512"/>
      <c r="F955" s="512"/>
      <c r="G955" s="512"/>
      <c r="H955" s="512"/>
      <c r="I955" s="512"/>
      <c r="J955" s="512"/>
      <c r="K955" s="512"/>
      <c r="L955" s="512"/>
      <c r="M955" s="512"/>
      <c r="N955" s="512"/>
      <c r="O955" s="512"/>
      <c r="P955" s="512"/>
      <c r="Q955" s="512"/>
      <c r="R955" s="512"/>
      <c r="S955" s="512"/>
      <c r="T955" s="512"/>
      <c r="U955" s="512"/>
      <c r="V955" s="512"/>
      <c r="W955" s="512"/>
      <c r="X955" s="512"/>
      <c r="Y955" s="512"/>
      <c r="Z955" s="512"/>
      <c r="AA955" s="512"/>
      <c r="AB955" s="512"/>
      <c r="AC955" s="512"/>
      <c r="AD955" s="512"/>
      <c r="AE955" s="512"/>
      <c r="AF955" s="512"/>
      <c r="AG955" s="512"/>
      <c r="AH955" s="512"/>
      <c r="AI955" s="512"/>
      <c r="AJ955" s="512"/>
      <c r="AK955" s="512"/>
      <c r="AL955" s="512"/>
      <c r="AM955" s="512"/>
      <c r="AN955" s="512"/>
    </row>
    <row r="956" spans="1:40" ht="15.75" customHeight="1">
      <c r="A956" s="512"/>
      <c r="B956" s="582"/>
      <c r="C956" s="512"/>
      <c r="D956" s="512"/>
      <c r="E956" s="512"/>
      <c r="F956" s="512"/>
      <c r="G956" s="512"/>
      <c r="H956" s="512"/>
      <c r="I956" s="512"/>
      <c r="J956" s="512"/>
      <c r="K956" s="512"/>
      <c r="L956" s="512"/>
      <c r="M956" s="512"/>
      <c r="N956" s="512"/>
      <c r="O956" s="512"/>
      <c r="P956" s="512"/>
      <c r="Q956" s="512"/>
      <c r="R956" s="512"/>
      <c r="S956" s="512"/>
      <c r="T956" s="512"/>
      <c r="U956" s="512"/>
      <c r="V956" s="512"/>
      <c r="W956" s="512"/>
      <c r="X956" s="512"/>
      <c r="Y956" s="512"/>
      <c r="Z956" s="512"/>
      <c r="AA956" s="512"/>
      <c r="AB956" s="512"/>
      <c r="AC956" s="512"/>
      <c r="AD956" s="512"/>
      <c r="AE956" s="512"/>
      <c r="AF956" s="512"/>
      <c r="AG956" s="512"/>
      <c r="AH956" s="512"/>
      <c r="AI956" s="512"/>
      <c r="AJ956" s="512"/>
      <c r="AK956" s="512"/>
      <c r="AL956" s="512"/>
      <c r="AM956" s="512"/>
      <c r="AN956" s="512"/>
    </row>
    <row r="957" spans="1:40" ht="15.75" customHeight="1">
      <c r="A957" s="512"/>
      <c r="B957" s="582"/>
      <c r="C957" s="512"/>
      <c r="D957" s="512"/>
      <c r="E957" s="512"/>
      <c r="F957" s="512"/>
      <c r="G957" s="512"/>
      <c r="H957" s="512"/>
      <c r="I957" s="512"/>
      <c r="J957" s="512"/>
      <c r="K957" s="512"/>
      <c r="L957" s="512"/>
      <c r="M957" s="512"/>
      <c r="N957" s="512"/>
      <c r="O957" s="512"/>
      <c r="P957" s="512"/>
      <c r="Q957" s="512"/>
      <c r="R957" s="512"/>
      <c r="S957" s="512"/>
      <c r="T957" s="512"/>
      <c r="U957" s="512"/>
      <c r="V957" s="512"/>
      <c r="W957" s="512"/>
      <c r="X957" s="512"/>
      <c r="Y957" s="512"/>
      <c r="Z957" s="512"/>
      <c r="AA957" s="512"/>
      <c r="AB957" s="512"/>
      <c r="AC957" s="512"/>
      <c r="AD957" s="512"/>
      <c r="AE957" s="512"/>
      <c r="AF957" s="512"/>
      <c r="AG957" s="512"/>
      <c r="AH957" s="512"/>
      <c r="AI957" s="512"/>
      <c r="AJ957" s="512"/>
      <c r="AK957" s="512"/>
      <c r="AL957" s="512"/>
      <c r="AM957" s="512"/>
      <c r="AN957" s="512"/>
    </row>
    <row r="958" spans="1:40" ht="15.75" customHeight="1">
      <c r="A958" s="512"/>
      <c r="B958" s="582"/>
      <c r="C958" s="512"/>
      <c r="D958" s="512"/>
      <c r="E958" s="512"/>
      <c r="F958" s="512"/>
      <c r="G958" s="512"/>
      <c r="H958" s="512"/>
      <c r="I958" s="512"/>
      <c r="J958" s="512"/>
      <c r="K958" s="512"/>
      <c r="L958" s="512"/>
      <c r="M958" s="512"/>
      <c r="N958" s="512"/>
      <c r="O958" s="512"/>
      <c r="P958" s="512"/>
      <c r="Q958" s="512"/>
      <c r="R958" s="512"/>
      <c r="S958" s="512"/>
      <c r="T958" s="512"/>
      <c r="U958" s="512"/>
      <c r="V958" s="512"/>
      <c r="W958" s="512"/>
      <c r="X958" s="512"/>
      <c r="Y958" s="512"/>
      <c r="Z958" s="512"/>
      <c r="AA958" s="512"/>
      <c r="AB958" s="512"/>
      <c r="AC958" s="512"/>
      <c r="AD958" s="512"/>
      <c r="AE958" s="512"/>
      <c r="AF958" s="512"/>
      <c r="AG958" s="512"/>
      <c r="AH958" s="512"/>
      <c r="AI958" s="512"/>
      <c r="AJ958" s="512"/>
      <c r="AK958" s="512"/>
      <c r="AL958" s="512"/>
      <c r="AM958" s="512"/>
      <c r="AN958" s="512"/>
    </row>
    <row r="959" spans="1:40" ht="15.75" customHeight="1">
      <c r="A959" s="512"/>
      <c r="B959" s="582"/>
      <c r="C959" s="512"/>
      <c r="D959" s="512"/>
      <c r="E959" s="512"/>
      <c r="F959" s="512"/>
      <c r="G959" s="512"/>
      <c r="H959" s="512"/>
      <c r="I959" s="512"/>
      <c r="J959" s="512"/>
      <c r="K959" s="512"/>
      <c r="L959" s="512"/>
      <c r="M959" s="512"/>
      <c r="N959" s="512"/>
      <c r="O959" s="512"/>
      <c r="P959" s="512"/>
      <c r="Q959" s="512"/>
      <c r="R959" s="512"/>
      <c r="S959" s="512"/>
      <c r="T959" s="512"/>
      <c r="U959" s="512"/>
      <c r="V959" s="512"/>
      <c r="W959" s="512"/>
      <c r="X959" s="512"/>
      <c r="Y959" s="512"/>
      <c r="Z959" s="512"/>
      <c r="AA959" s="512"/>
      <c r="AB959" s="512"/>
      <c r="AC959" s="512"/>
      <c r="AD959" s="512"/>
      <c r="AE959" s="512"/>
      <c r="AF959" s="512"/>
      <c r="AG959" s="512"/>
      <c r="AH959" s="512"/>
      <c r="AI959" s="512"/>
      <c r="AJ959" s="512"/>
      <c r="AK959" s="512"/>
      <c r="AL959" s="512"/>
      <c r="AM959" s="512"/>
      <c r="AN959" s="512"/>
    </row>
    <row r="960" spans="1:40" ht="15.75" customHeight="1">
      <c r="A960" s="512"/>
      <c r="B960" s="582"/>
      <c r="C960" s="512"/>
      <c r="D960" s="512"/>
      <c r="E960" s="512"/>
      <c r="F960" s="512"/>
      <c r="G960" s="512"/>
      <c r="H960" s="512"/>
      <c r="I960" s="512"/>
      <c r="J960" s="512"/>
      <c r="K960" s="512"/>
      <c r="L960" s="512"/>
      <c r="M960" s="512"/>
      <c r="N960" s="512"/>
      <c r="O960" s="512"/>
      <c r="P960" s="512"/>
      <c r="Q960" s="512"/>
      <c r="R960" s="512"/>
      <c r="S960" s="512"/>
      <c r="T960" s="512"/>
      <c r="U960" s="512"/>
      <c r="V960" s="512"/>
      <c r="W960" s="512"/>
      <c r="X960" s="512"/>
      <c r="Y960" s="512"/>
      <c r="Z960" s="512"/>
      <c r="AA960" s="512"/>
      <c r="AB960" s="512"/>
      <c r="AC960" s="512"/>
      <c r="AD960" s="512"/>
      <c r="AE960" s="512"/>
      <c r="AF960" s="512"/>
      <c r="AG960" s="512"/>
      <c r="AH960" s="512"/>
      <c r="AI960" s="512"/>
      <c r="AJ960" s="512"/>
      <c r="AK960" s="512"/>
      <c r="AL960" s="512"/>
      <c r="AM960" s="512"/>
      <c r="AN960" s="512"/>
    </row>
    <row r="961" spans="1:40" ht="15.75" customHeight="1">
      <c r="A961" s="512"/>
      <c r="B961" s="582"/>
      <c r="C961" s="512"/>
      <c r="D961" s="512"/>
      <c r="E961" s="512"/>
      <c r="F961" s="512"/>
      <c r="G961" s="512"/>
      <c r="H961" s="512"/>
      <c r="I961" s="512"/>
      <c r="J961" s="512"/>
      <c r="K961" s="512"/>
      <c r="L961" s="512"/>
      <c r="M961" s="512"/>
      <c r="N961" s="512"/>
      <c r="O961" s="512"/>
      <c r="P961" s="512"/>
      <c r="Q961" s="512"/>
      <c r="R961" s="512"/>
      <c r="S961" s="512"/>
      <c r="T961" s="512"/>
      <c r="U961" s="512"/>
      <c r="V961" s="512"/>
      <c r="W961" s="512"/>
      <c r="X961" s="512"/>
      <c r="Y961" s="512"/>
      <c r="Z961" s="512"/>
      <c r="AA961" s="512"/>
      <c r="AB961" s="512"/>
      <c r="AC961" s="512"/>
      <c r="AD961" s="512"/>
      <c r="AE961" s="512"/>
      <c r="AF961" s="512"/>
      <c r="AG961" s="512"/>
      <c r="AH961" s="512"/>
      <c r="AI961" s="512"/>
      <c r="AJ961" s="512"/>
      <c r="AK961" s="512"/>
      <c r="AL961" s="512"/>
      <c r="AM961" s="512"/>
      <c r="AN961" s="512"/>
    </row>
    <row r="962" spans="1:40" ht="15.75" customHeight="1">
      <c r="A962" s="512"/>
      <c r="B962" s="582"/>
      <c r="C962" s="512"/>
      <c r="D962" s="512"/>
      <c r="E962" s="512"/>
      <c r="F962" s="512"/>
      <c r="G962" s="512"/>
      <c r="H962" s="512"/>
      <c r="I962" s="512"/>
      <c r="J962" s="512"/>
      <c r="K962" s="512"/>
      <c r="L962" s="512"/>
      <c r="M962" s="512"/>
      <c r="N962" s="512"/>
      <c r="O962" s="512"/>
      <c r="P962" s="512"/>
      <c r="Q962" s="512"/>
      <c r="R962" s="512"/>
      <c r="S962" s="512"/>
      <c r="T962" s="512"/>
      <c r="U962" s="512"/>
      <c r="V962" s="512"/>
      <c r="W962" s="512"/>
      <c r="X962" s="512"/>
      <c r="Y962" s="512"/>
      <c r="Z962" s="512"/>
      <c r="AA962" s="512"/>
      <c r="AB962" s="512"/>
      <c r="AC962" s="512"/>
      <c r="AD962" s="512"/>
      <c r="AE962" s="512"/>
      <c r="AF962" s="512"/>
      <c r="AG962" s="512"/>
      <c r="AH962" s="512"/>
      <c r="AI962" s="512"/>
      <c r="AJ962" s="512"/>
      <c r="AK962" s="512"/>
      <c r="AL962" s="512"/>
      <c r="AM962" s="512"/>
      <c r="AN962" s="512"/>
    </row>
    <row r="963" spans="1:40" ht="15.75" customHeight="1">
      <c r="A963" s="512"/>
      <c r="B963" s="582"/>
      <c r="C963" s="512"/>
      <c r="D963" s="512"/>
      <c r="E963" s="512"/>
      <c r="F963" s="512"/>
      <c r="G963" s="512"/>
      <c r="H963" s="512"/>
      <c r="I963" s="512"/>
      <c r="J963" s="512"/>
      <c r="K963" s="512"/>
      <c r="L963" s="512"/>
      <c r="M963" s="512"/>
      <c r="N963" s="512"/>
      <c r="O963" s="512"/>
      <c r="P963" s="512"/>
      <c r="Q963" s="512"/>
      <c r="R963" s="512"/>
      <c r="S963" s="512"/>
      <c r="T963" s="512"/>
      <c r="U963" s="512"/>
      <c r="V963" s="512"/>
      <c r="W963" s="512"/>
      <c r="X963" s="512"/>
      <c r="Y963" s="512"/>
      <c r="Z963" s="512"/>
      <c r="AA963" s="512"/>
      <c r="AB963" s="512"/>
      <c r="AC963" s="512"/>
      <c r="AD963" s="512"/>
      <c r="AE963" s="512"/>
      <c r="AF963" s="512"/>
      <c r="AG963" s="512"/>
      <c r="AH963" s="512"/>
      <c r="AI963" s="512"/>
      <c r="AJ963" s="512"/>
      <c r="AK963" s="512"/>
      <c r="AL963" s="512"/>
      <c r="AM963" s="512"/>
      <c r="AN963" s="512"/>
    </row>
    <row r="964" spans="1:40" ht="15.75" customHeight="1">
      <c r="A964" s="512"/>
      <c r="B964" s="582"/>
      <c r="C964" s="512"/>
      <c r="D964" s="512"/>
      <c r="E964" s="512"/>
      <c r="F964" s="512"/>
      <c r="G964" s="512"/>
      <c r="H964" s="512"/>
      <c r="I964" s="512"/>
      <c r="J964" s="512"/>
      <c r="K964" s="512"/>
      <c r="L964" s="512"/>
      <c r="M964" s="512"/>
      <c r="N964" s="512"/>
      <c r="O964" s="512"/>
      <c r="P964" s="512"/>
      <c r="Q964" s="512"/>
      <c r="R964" s="512"/>
      <c r="S964" s="512"/>
      <c r="T964" s="512"/>
      <c r="U964" s="512"/>
      <c r="V964" s="512"/>
      <c r="W964" s="512"/>
      <c r="X964" s="512"/>
      <c r="Y964" s="512"/>
      <c r="Z964" s="512"/>
      <c r="AA964" s="512"/>
      <c r="AB964" s="512"/>
      <c r="AC964" s="512"/>
      <c r="AD964" s="512"/>
      <c r="AE964" s="512"/>
      <c r="AF964" s="512"/>
      <c r="AG964" s="512"/>
      <c r="AH964" s="512"/>
      <c r="AI964" s="512"/>
      <c r="AJ964" s="512"/>
      <c r="AK964" s="512"/>
      <c r="AL964" s="512"/>
      <c r="AM964" s="512"/>
      <c r="AN964" s="512"/>
    </row>
    <row r="965" spans="1:40" ht="15.75" customHeight="1">
      <c r="A965" s="512"/>
      <c r="B965" s="582"/>
      <c r="C965" s="512"/>
      <c r="D965" s="512"/>
      <c r="E965" s="512"/>
      <c r="F965" s="512"/>
      <c r="G965" s="512"/>
      <c r="H965" s="512"/>
      <c r="I965" s="512"/>
      <c r="J965" s="512"/>
      <c r="K965" s="512"/>
      <c r="L965" s="512"/>
      <c r="M965" s="512"/>
      <c r="N965" s="512"/>
      <c r="O965" s="512"/>
      <c r="P965" s="512"/>
      <c r="Q965" s="512"/>
      <c r="R965" s="512"/>
      <c r="S965" s="512"/>
      <c r="T965" s="512"/>
      <c r="U965" s="512"/>
      <c r="V965" s="512"/>
      <c r="W965" s="512"/>
      <c r="X965" s="512"/>
      <c r="Y965" s="512"/>
      <c r="Z965" s="512"/>
      <c r="AA965" s="512"/>
      <c r="AB965" s="512"/>
      <c r="AC965" s="512"/>
      <c r="AD965" s="512"/>
      <c r="AE965" s="512"/>
      <c r="AF965" s="512"/>
      <c r="AG965" s="512"/>
      <c r="AH965" s="512"/>
      <c r="AI965" s="512"/>
      <c r="AJ965" s="512"/>
      <c r="AK965" s="512"/>
      <c r="AL965" s="512"/>
      <c r="AM965" s="512"/>
      <c r="AN965" s="512"/>
    </row>
    <row r="966" spans="1:40" ht="15.75" customHeight="1">
      <c r="A966" s="512"/>
      <c r="B966" s="582"/>
      <c r="C966" s="512"/>
      <c r="D966" s="512"/>
      <c r="E966" s="512"/>
      <c r="F966" s="512"/>
      <c r="G966" s="512"/>
      <c r="H966" s="512"/>
      <c r="I966" s="512"/>
      <c r="J966" s="512"/>
      <c r="K966" s="512"/>
      <c r="L966" s="512"/>
      <c r="M966" s="512"/>
      <c r="N966" s="512"/>
      <c r="O966" s="512"/>
      <c r="P966" s="512"/>
      <c r="Q966" s="512"/>
      <c r="R966" s="512"/>
      <c r="S966" s="512"/>
      <c r="T966" s="512"/>
      <c r="U966" s="512"/>
      <c r="V966" s="512"/>
      <c r="W966" s="512"/>
      <c r="X966" s="512"/>
      <c r="Y966" s="512"/>
      <c r="Z966" s="512"/>
      <c r="AA966" s="512"/>
      <c r="AB966" s="512"/>
      <c r="AC966" s="512"/>
      <c r="AD966" s="512"/>
      <c r="AE966" s="512"/>
      <c r="AF966" s="512"/>
      <c r="AG966" s="512"/>
      <c r="AH966" s="512"/>
      <c r="AI966" s="512"/>
      <c r="AJ966" s="512"/>
      <c r="AK966" s="512"/>
      <c r="AL966" s="512"/>
      <c r="AM966" s="512"/>
      <c r="AN966" s="512"/>
    </row>
    <row r="967" spans="1:40" ht="15.75" customHeight="1">
      <c r="A967" s="512"/>
      <c r="B967" s="582"/>
      <c r="C967" s="512"/>
      <c r="D967" s="512"/>
      <c r="E967" s="512"/>
      <c r="F967" s="512"/>
      <c r="G967" s="512"/>
      <c r="H967" s="512"/>
      <c r="I967" s="512"/>
      <c r="J967" s="512"/>
      <c r="K967" s="512"/>
      <c r="L967" s="512"/>
      <c r="M967" s="512"/>
      <c r="N967" s="512"/>
      <c r="O967" s="512"/>
      <c r="P967" s="512"/>
      <c r="Q967" s="512"/>
      <c r="R967" s="512"/>
      <c r="S967" s="512"/>
      <c r="T967" s="512"/>
      <c r="U967" s="512"/>
      <c r="V967" s="512"/>
      <c r="W967" s="512"/>
      <c r="X967" s="512"/>
      <c r="Y967" s="512"/>
      <c r="Z967" s="512"/>
      <c r="AA967" s="512"/>
      <c r="AB967" s="512"/>
      <c r="AC967" s="512"/>
      <c r="AD967" s="512"/>
      <c r="AE967" s="512"/>
      <c r="AF967" s="512"/>
      <c r="AG967" s="512"/>
      <c r="AH967" s="512"/>
      <c r="AI967" s="512"/>
      <c r="AJ967" s="512"/>
      <c r="AK967" s="512"/>
      <c r="AL967" s="512"/>
      <c r="AM967" s="512"/>
      <c r="AN967" s="512"/>
    </row>
    <row r="968" spans="1:40" ht="15.75" customHeight="1">
      <c r="A968" s="512"/>
      <c r="B968" s="582"/>
      <c r="C968" s="512"/>
      <c r="D968" s="512"/>
      <c r="E968" s="512"/>
      <c r="F968" s="512"/>
      <c r="G968" s="512"/>
      <c r="H968" s="512"/>
      <c r="I968" s="512"/>
      <c r="J968" s="512"/>
      <c r="K968" s="512"/>
      <c r="L968" s="512"/>
      <c r="M968" s="512"/>
      <c r="N968" s="512"/>
      <c r="O968" s="512"/>
      <c r="P968" s="512"/>
      <c r="Q968" s="512"/>
      <c r="R968" s="512"/>
      <c r="S968" s="512"/>
      <c r="T968" s="512"/>
      <c r="U968" s="512"/>
      <c r="V968" s="512"/>
      <c r="W968" s="512"/>
      <c r="X968" s="512"/>
      <c r="Y968" s="512"/>
      <c r="Z968" s="512"/>
      <c r="AA968" s="512"/>
      <c r="AB968" s="512"/>
      <c r="AC968" s="512"/>
      <c r="AD968" s="512"/>
      <c r="AE968" s="512"/>
      <c r="AF968" s="512"/>
      <c r="AG968" s="512"/>
      <c r="AH968" s="512"/>
      <c r="AI968" s="512"/>
      <c r="AJ968" s="512"/>
      <c r="AK968" s="512"/>
      <c r="AL968" s="512"/>
      <c r="AM968" s="512"/>
      <c r="AN968" s="512"/>
    </row>
    <row r="969" spans="1:40" ht="15.75" customHeight="1">
      <c r="A969" s="512"/>
      <c r="B969" s="582"/>
      <c r="C969" s="512"/>
      <c r="D969" s="512"/>
      <c r="E969" s="512"/>
      <c r="F969" s="512"/>
      <c r="G969" s="512"/>
      <c r="H969" s="512"/>
      <c r="I969" s="512"/>
      <c r="J969" s="512"/>
      <c r="K969" s="512"/>
      <c r="L969" s="512"/>
      <c r="M969" s="512"/>
      <c r="N969" s="512"/>
      <c r="O969" s="512"/>
      <c r="P969" s="512"/>
      <c r="Q969" s="512"/>
      <c r="R969" s="512"/>
      <c r="S969" s="512"/>
      <c r="T969" s="512"/>
      <c r="U969" s="512"/>
      <c r="V969" s="512"/>
      <c r="W969" s="512"/>
      <c r="X969" s="512"/>
      <c r="Y969" s="512"/>
      <c r="Z969" s="512"/>
      <c r="AA969" s="512"/>
      <c r="AB969" s="512"/>
      <c r="AC969" s="512"/>
      <c r="AD969" s="512"/>
      <c r="AE969" s="512"/>
      <c r="AF969" s="512"/>
      <c r="AG969" s="512"/>
      <c r="AH969" s="512"/>
      <c r="AI969" s="512"/>
      <c r="AJ969" s="512"/>
      <c r="AK969" s="512"/>
      <c r="AL969" s="512"/>
      <c r="AM969" s="512"/>
      <c r="AN969" s="512"/>
    </row>
    <row r="970" spans="1:40" ht="15.75" customHeight="1">
      <c r="A970" s="512"/>
      <c r="B970" s="582"/>
      <c r="C970" s="512"/>
      <c r="D970" s="512"/>
      <c r="E970" s="512"/>
      <c r="F970" s="512"/>
      <c r="G970" s="512"/>
      <c r="H970" s="512"/>
      <c r="I970" s="512"/>
      <c r="J970" s="512"/>
      <c r="K970" s="512"/>
      <c r="L970" s="512"/>
      <c r="M970" s="512"/>
      <c r="N970" s="512"/>
      <c r="O970" s="512"/>
      <c r="P970" s="512"/>
      <c r="Q970" s="512"/>
      <c r="R970" s="512"/>
      <c r="S970" s="512"/>
      <c r="T970" s="512"/>
      <c r="U970" s="512"/>
      <c r="V970" s="512"/>
      <c r="W970" s="512"/>
      <c r="X970" s="512"/>
      <c r="Y970" s="512"/>
      <c r="Z970" s="512"/>
      <c r="AA970" s="512"/>
      <c r="AB970" s="512"/>
      <c r="AC970" s="512"/>
      <c r="AD970" s="512"/>
      <c r="AE970" s="512"/>
      <c r="AF970" s="512"/>
      <c r="AG970" s="512"/>
      <c r="AH970" s="512"/>
      <c r="AI970" s="512"/>
      <c r="AJ970" s="512"/>
      <c r="AK970" s="512"/>
      <c r="AL970" s="512"/>
      <c r="AM970" s="512"/>
      <c r="AN970" s="512"/>
    </row>
    <row r="971" spans="1:40" ht="15.75" customHeight="1">
      <c r="A971" s="512"/>
      <c r="B971" s="582"/>
      <c r="C971" s="512"/>
      <c r="D971" s="512"/>
      <c r="E971" s="512"/>
      <c r="F971" s="512"/>
      <c r="G971" s="512"/>
      <c r="H971" s="512"/>
      <c r="I971" s="512"/>
      <c r="J971" s="512"/>
      <c r="K971" s="512"/>
      <c r="L971" s="512"/>
      <c r="M971" s="512"/>
      <c r="N971" s="512"/>
      <c r="O971" s="512"/>
      <c r="P971" s="512"/>
      <c r="Q971" s="512"/>
      <c r="R971" s="512"/>
      <c r="S971" s="512"/>
      <c r="T971" s="512"/>
      <c r="U971" s="512"/>
      <c r="V971" s="512"/>
      <c r="W971" s="512"/>
      <c r="X971" s="512"/>
      <c r="Y971" s="512"/>
      <c r="Z971" s="512"/>
      <c r="AA971" s="512"/>
      <c r="AB971" s="512"/>
      <c r="AC971" s="512"/>
      <c r="AD971" s="512"/>
      <c r="AE971" s="512"/>
      <c r="AF971" s="512"/>
      <c r="AG971" s="512"/>
      <c r="AH971" s="512"/>
      <c r="AI971" s="512"/>
      <c r="AJ971" s="512"/>
      <c r="AK971" s="512"/>
      <c r="AL971" s="512"/>
      <c r="AM971" s="512"/>
      <c r="AN971" s="512"/>
    </row>
    <row r="972" spans="1:40" ht="15.75" customHeight="1">
      <c r="A972" s="512"/>
      <c r="B972" s="582"/>
      <c r="C972" s="512"/>
      <c r="D972" s="512"/>
      <c r="E972" s="512"/>
      <c r="F972" s="512"/>
      <c r="G972" s="512"/>
      <c r="H972" s="512"/>
      <c r="I972" s="512"/>
      <c r="J972" s="512"/>
      <c r="K972" s="512"/>
      <c r="L972" s="512"/>
      <c r="M972" s="512"/>
      <c r="N972" s="512"/>
      <c r="O972" s="512"/>
      <c r="P972" s="512"/>
      <c r="Q972" s="512"/>
      <c r="R972" s="512"/>
      <c r="S972" s="512"/>
      <c r="T972" s="512"/>
      <c r="U972" s="512"/>
      <c r="V972" s="512"/>
      <c r="W972" s="512"/>
      <c r="X972" s="512"/>
      <c r="Y972" s="512"/>
      <c r="Z972" s="512"/>
      <c r="AA972" s="512"/>
      <c r="AB972" s="512"/>
      <c r="AC972" s="512"/>
      <c r="AD972" s="512"/>
      <c r="AE972" s="512"/>
      <c r="AF972" s="512"/>
      <c r="AG972" s="512"/>
      <c r="AH972" s="512"/>
      <c r="AI972" s="512"/>
      <c r="AJ972" s="512"/>
      <c r="AK972" s="512"/>
      <c r="AL972" s="512"/>
      <c r="AM972" s="512"/>
      <c r="AN972" s="512"/>
    </row>
    <row r="973" spans="1:40" ht="15.75" customHeight="1">
      <c r="A973" s="512"/>
      <c r="B973" s="582"/>
      <c r="C973" s="512"/>
      <c r="D973" s="512"/>
      <c r="E973" s="512"/>
      <c r="F973" s="512"/>
      <c r="G973" s="512"/>
      <c r="H973" s="512"/>
      <c r="I973" s="512"/>
      <c r="J973" s="512"/>
      <c r="K973" s="512"/>
      <c r="L973" s="512"/>
      <c r="M973" s="512"/>
      <c r="N973" s="512"/>
      <c r="O973" s="512"/>
      <c r="P973" s="512"/>
      <c r="Q973" s="512"/>
      <c r="R973" s="512"/>
      <c r="S973" s="512"/>
      <c r="T973" s="512"/>
      <c r="U973" s="512"/>
      <c r="V973" s="512"/>
      <c r="W973" s="512"/>
      <c r="X973" s="512"/>
      <c r="Y973" s="512"/>
      <c r="Z973" s="512"/>
      <c r="AA973" s="512"/>
      <c r="AB973" s="512"/>
      <c r="AC973" s="512"/>
      <c r="AD973" s="512"/>
      <c r="AE973" s="512"/>
      <c r="AF973" s="512"/>
      <c r="AG973" s="512"/>
      <c r="AH973" s="512"/>
      <c r="AI973" s="512"/>
      <c r="AJ973" s="512"/>
      <c r="AK973" s="512"/>
      <c r="AL973" s="512"/>
      <c r="AM973" s="512"/>
      <c r="AN973" s="512"/>
    </row>
    <row r="974" spans="1:40" ht="15.75" customHeight="1">
      <c r="A974" s="512"/>
      <c r="B974" s="582"/>
      <c r="C974" s="512"/>
      <c r="D974" s="512"/>
      <c r="E974" s="512"/>
      <c r="F974" s="512"/>
      <c r="G974" s="512"/>
      <c r="H974" s="512"/>
      <c r="I974" s="512"/>
      <c r="J974" s="512"/>
      <c r="K974" s="512"/>
      <c r="L974" s="512"/>
      <c r="M974" s="512"/>
      <c r="N974" s="512"/>
      <c r="O974" s="512"/>
      <c r="P974" s="512"/>
      <c r="Q974" s="512"/>
      <c r="R974" s="512"/>
      <c r="S974" s="512"/>
      <c r="T974" s="512"/>
      <c r="U974" s="512"/>
      <c r="V974" s="512"/>
      <c r="W974" s="512"/>
      <c r="X974" s="512"/>
      <c r="Y974" s="512"/>
      <c r="Z974" s="512"/>
      <c r="AA974" s="512"/>
      <c r="AB974" s="512"/>
      <c r="AC974" s="512"/>
      <c r="AD974" s="512"/>
      <c r="AE974" s="512"/>
      <c r="AF974" s="512"/>
      <c r="AG974" s="512"/>
      <c r="AH974" s="512"/>
      <c r="AI974" s="512"/>
      <c r="AJ974" s="512"/>
      <c r="AK974" s="512"/>
      <c r="AL974" s="512"/>
      <c r="AM974" s="512"/>
      <c r="AN974" s="512"/>
    </row>
    <row r="975" spans="1:40" ht="15.75" customHeight="1">
      <c r="A975" s="512"/>
      <c r="B975" s="582"/>
      <c r="C975" s="512"/>
      <c r="D975" s="512"/>
      <c r="E975" s="512"/>
      <c r="F975" s="512"/>
      <c r="G975" s="512"/>
      <c r="H975" s="512"/>
      <c r="I975" s="512"/>
      <c r="J975" s="512"/>
      <c r="K975" s="512"/>
      <c r="L975" s="512"/>
      <c r="M975" s="512"/>
      <c r="N975" s="512"/>
      <c r="O975" s="512"/>
      <c r="P975" s="512"/>
      <c r="Q975" s="512"/>
      <c r="R975" s="512"/>
      <c r="S975" s="512"/>
      <c r="T975" s="512"/>
      <c r="U975" s="512"/>
      <c r="V975" s="512"/>
      <c r="W975" s="512"/>
      <c r="X975" s="512"/>
      <c r="Y975" s="512"/>
      <c r="Z975" s="512"/>
      <c r="AA975" s="512"/>
      <c r="AB975" s="512"/>
      <c r="AC975" s="512"/>
      <c r="AD975" s="512"/>
      <c r="AE975" s="512"/>
      <c r="AF975" s="512"/>
      <c r="AG975" s="512"/>
      <c r="AH975" s="512"/>
      <c r="AI975" s="512"/>
      <c r="AJ975" s="512"/>
      <c r="AK975" s="512"/>
      <c r="AL975" s="512"/>
      <c r="AM975" s="512"/>
      <c r="AN975" s="512"/>
    </row>
    <row r="976" spans="1:40" ht="15.75" customHeight="1">
      <c r="A976" s="512"/>
      <c r="B976" s="582"/>
      <c r="C976" s="512"/>
      <c r="D976" s="512"/>
      <c r="E976" s="512"/>
      <c r="F976" s="512"/>
      <c r="G976" s="512"/>
      <c r="H976" s="512"/>
      <c r="I976" s="512"/>
      <c r="J976" s="512"/>
      <c r="K976" s="512"/>
      <c r="L976" s="512"/>
      <c r="M976" s="512"/>
      <c r="N976" s="512"/>
      <c r="O976" s="512"/>
      <c r="P976" s="512"/>
      <c r="Q976" s="512"/>
      <c r="R976" s="512"/>
      <c r="S976" s="512"/>
      <c r="T976" s="512"/>
      <c r="U976" s="512"/>
      <c r="V976" s="512"/>
      <c r="W976" s="512"/>
      <c r="X976" s="512"/>
      <c r="Y976" s="512"/>
      <c r="Z976" s="512"/>
      <c r="AA976" s="512"/>
      <c r="AB976" s="512"/>
      <c r="AC976" s="512"/>
      <c r="AD976" s="512"/>
      <c r="AE976" s="512"/>
      <c r="AF976" s="512"/>
      <c r="AG976" s="512"/>
      <c r="AH976" s="512"/>
      <c r="AI976" s="512"/>
      <c r="AJ976" s="512"/>
      <c r="AK976" s="512"/>
      <c r="AL976" s="512"/>
      <c r="AM976" s="512"/>
      <c r="AN976" s="512"/>
    </row>
    <row r="977" spans="1:40" ht="15.75" customHeight="1">
      <c r="A977" s="512"/>
      <c r="B977" s="582"/>
      <c r="C977" s="512"/>
      <c r="D977" s="512"/>
      <c r="E977" s="512"/>
      <c r="F977" s="512"/>
      <c r="G977" s="512"/>
      <c r="H977" s="512"/>
      <c r="I977" s="512"/>
      <c r="J977" s="512"/>
      <c r="K977" s="512"/>
      <c r="L977" s="512"/>
      <c r="M977" s="512"/>
      <c r="N977" s="512"/>
      <c r="O977" s="512"/>
      <c r="P977" s="512"/>
      <c r="Q977" s="512"/>
      <c r="R977" s="512"/>
      <c r="S977" s="512"/>
      <c r="T977" s="512"/>
      <c r="U977" s="512"/>
      <c r="V977" s="512"/>
      <c r="W977" s="512"/>
      <c r="X977" s="512"/>
      <c r="Y977" s="512"/>
      <c r="Z977" s="512"/>
      <c r="AA977" s="512"/>
      <c r="AB977" s="512"/>
      <c r="AC977" s="512"/>
      <c r="AD977" s="512"/>
      <c r="AE977" s="512"/>
      <c r="AF977" s="512"/>
      <c r="AG977" s="512"/>
      <c r="AH977" s="512"/>
      <c r="AI977" s="512"/>
      <c r="AJ977" s="512"/>
      <c r="AK977" s="512"/>
      <c r="AL977" s="512"/>
      <c r="AM977" s="512"/>
      <c r="AN977" s="512"/>
    </row>
    <row r="978" spans="1:40" ht="15.75" customHeight="1">
      <c r="A978" s="512"/>
      <c r="B978" s="582"/>
      <c r="C978" s="512"/>
      <c r="D978" s="512"/>
      <c r="E978" s="512"/>
      <c r="F978" s="512"/>
      <c r="G978" s="512"/>
      <c r="H978" s="512"/>
      <c r="I978" s="512"/>
      <c r="J978" s="512"/>
      <c r="K978" s="512"/>
      <c r="L978" s="512"/>
      <c r="M978" s="512"/>
      <c r="N978" s="512"/>
      <c r="O978" s="512"/>
      <c r="P978" s="512"/>
      <c r="Q978" s="512"/>
      <c r="R978" s="512"/>
      <c r="S978" s="512"/>
      <c r="T978" s="512"/>
      <c r="U978" s="512"/>
      <c r="V978" s="512"/>
      <c r="W978" s="512"/>
      <c r="X978" s="512"/>
      <c r="Y978" s="512"/>
      <c r="Z978" s="512"/>
      <c r="AA978" s="512"/>
      <c r="AB978" s="512"/>
      <c r="AC978" s="512"/>
      <c r="AD978" s="512"/>
      <c r="AE978" s="512"/>
      <c r="AF978" s="512"/>
      <c r="AG978" s="512"/>
      <c r="AH978" s="512"/>
      <c r="AI978" s="512"/>
      <c r="AJ978" s="512"/>
      <c r="AK978" s="512"/>
      <c r="AL978" s="512"/>
      <c r="AM978" s="512"/>
      <c r="AN978" s="512"/>
    </row>
    <row r="979" spans="1:40" ht="15.75" customHeight="1">
      <c r="A979" s="512"/>
      <c r="B979" s="582"/>
      <c r="C979" s="512"/>
      <c r="D979" s="512"/>
      <c r="E979" s="512"/>
      <c r="F979" s="512"/>
      <c r="G979" s="512"/>
      <c r="H979" s="512"/>
      <c r="I979" s="512"/>
      <c r="J979" s="512"/>
      <c r="K979" s="512"/>
      <c r="L979" s="512"/>
      <c r="M979" s="512"/>
      <c r="N979" s="512"/>
      <c r="O979" s="512"/>
      <c r="P979" s="512"/>
      <c r="Q979" s="512"/>
      <c r="R979" s="512"/>
      <c r="S979" s="512"/>
      <c r="T979" s="512"/>
      <c r="U979" s="512"/>
      <c r="V979" s="512"/>
      <c r="W979" s="512"/>
      <c r="X979" s="512"/>
      <c r="Y979" s="512"/>
      <c r="Z979" s="512"/>
      <c r="AA979" s="512"/>
      <c r="AB979" s="512"/>
      <c r="AC979" s="512"/>
      <c r="AD979" s="512"/>
      <c r="AE979" s="512"/>
      <c r="AF979" s="512"/>
      <c r="AG979" s="512"/>
      <c r="AH979" s="512"/>
      <c r="AI979" s="512"/>
      <c r="AJ979" s="512"/>
      <c r="AK979" s="512"/>
      <c r="AL979" s="512"/>
      <c r="AM979" s="512"/>
      <c r="AN979" s="512"/>
    </row>
    <row r="980" spans="1:40" ht="15.75" customHeight="1">
      <c r="A980" s="512"/>
      <c r="B980" s="582"/>
      <c r="C980" s="512"/>
      <c r="D980" s="512"/>
      <c r="E980" s="512"/>
      <c r="F980" s="512"/>
      <c r="G980" s="512"/>
      <c r="H980" s="512"/>
      <c r="I980" s="512"/>
      <c r="J980" s="512"/>
      <c r="K980" s="512"/>
      <c r="L980" s="512"/>
      <c r="M980" s="512"/>
      <c r="N980" s="512"/>
      <c r="O980" s="512"/>
      <c r="P980" s="512"/>
      <c r="Q980" s="512"/>
      <c r="R980" s="512"/>
      <c r="S980" s="512"/>
      <c r="T980" s="512"/>
      <c r="U980" s="512"/>
      <c r="V980" s="512"/>
      <c r="W980" s="512"/>
      <c r="X980" s="512"/>
      <c r="Y980" s="512"/>
      <c r="Z980" s="512"/>
      <c r="AA980" s="512"/>
      <c r="AB980" s="512"/>
      <c r="AC980" s="512"/>
      <c r="AD980" s="512"/>
      <c r="AE980" s="512"/>
      <c r="AF980" s="512"/>
      <c r="AG980" s="512"/>
      <c r="AH980" s="512"/>
      <c r="AI980" s="512"/>
      <c r="AJ980" s="512"/>
      <c r="AK980" s="512"/>
      <c r="AL980" s="512"/>
      <c r="AM980" s="512"/>
      <c r="AN980" s="512"/>
    </row>
    <row r="981" spans="1:40" ht="15.75" customHeight="1">
      <c r="A981" s="512"/>
      <c r="B981" s="582"/>
      <c r="C981" s="512"/>
      <c r="D981" s="512"/>
      <c r="E981" s="512"/>
      <c r="F981" s="512"/>
      <c r="G981" s="512"/>
      <c r="H981" s="512"/>
      <c r="I981" s="512"/>
      <c r="J981" s="512"/>
      <c r="K981" s="512"/>
      <c r="L981" s="512"/>
      <c r="M981" s="512"/>
      <c r="N981" s="512"/>
      <c r="O981" s="512"/>
      <c r="P981" s="512"/>
      <c r="Q981" s="512"/>
      <c r="R981" s="512"/>
      <c r="S981" s="512"/>
      <c r="T981" s="512"/>
      <c r="U981" s="512"/>
      <c r="V981" s="512"/>
      <c r="W981" s="512"/>
      <c r="X981" s="512"/>
      <c r="Y981" s="512"/>
      <c r="Z981" s="512"/>
      <c r="AA981" s="512"/>
      <c r="AB981" s="512"/>
      <c r="AC981" s="512"/>
      <c r="AD981" s="512"/>
      <c r="AE981" s="512"/>
      <c r="AF981" s="512"/>
      <c r="AG981" s="512"/>
      <c r="AH981" s="512"/>
      <c r="AI981" s="512"/>
      <c r="AJ981" s="512"/>
      <c r="AK981" s="512"/>
      <c r="AL981" s="512"/>
      <c r="AM981" s="512"/>
      <c r="AN981" s="512"/>
    </row>
    <row r="982" spans="1:40" ht="15.75" customHeight="1">
      <c r="A982" s="512"/>
      <c r="B982" s="582"/>
      <c r="C982" s="512"/>
      <c r="D982" s="512"/>
      <c r="E982" s="512"/>
      <c r="F982" s="512"/>
      <c r="G982" s="512"/>
      <c r="H982" s="512"/>
      <c r="I982" s="512"/>
      <c r="J982" s="512"/>
      <c r="K982" s="512"/>
      <c r="L982" s="512"/>
      <c r="M982" s="512"/>
      <c r="N982" s="512"/>
      <c r="O982" s="512"/>
      <c r="P982" s="512"/>
      <c r="Q982" s="512"/>
      <c r="R982" s="512"/>
      <c r="S982" s="512"/>
      <c r="T982" s="512"/>
      <c r="U982" s="512"/>
      <c r="V982" s="512"/>
      <c r="W982" s="512"/>
      <c r="X982" s="512"/>
      <c r="Y982" s="512"/>
      <c r="Z982" s="512"/>
      <c r="AA982" s="512"/>
      <c r="AB982" s="512"/>
      <c r="AC982" s="512"/>
      <c r="AD982" s="512"/>
      <c r="AE982" s="512"/>
      <c r="AF982" s="512"/>
      <c r="AG982" s="512"/>
      <c r="AH982" s="512"/>
      <c r="AI982" s="512"/>
      <c r="AJ982" s="512"/>
      <c r="AK982" s="512"/>
      <c r="AL982" s="512"/>
      <c r="AM982" s="512"/>
      <c r="AN982" s="512"/>
    </row>
    <row r="983" spans="1:40" ht="15.75" customHeight="1">
      <c r="A983" s="512"/>
      <c r="B983" s="582"/>
      <c r="C983" s="512"/>
      <c r="D983" s="512"/>
      <c r="E983" s="512"/>
      <c r="F983" s="512"/>
      <c r="G983" s="512"/>
      <c r="H983" s="512"/>
      <c r="I983" s="512"/>
      <c r="J983" s="512"/>
      <c r="K983" s="512"/>
      <c r="L983" s="512"/>
      <c r="M983" s="512"/>
      <c r="N983" s="512"/>
      <c r="O983" s="512"/>
      <c r="P983" s="512"/>
      <c r="Q983" s="512"/>
      <c r="R983" s="512"/>
      <c r="S983" s="512"/>
      <c r="T983" s="512"/>
      <c r="U983" s="512"/>
      <c r="V983" s="512"/>
      <c r="W983" s="512"/>
      <c r="X983" s="512"/>
      <c r="Y983" s="512"/>
      <c r="Z983" s="512"/>
      <c r="AA983" s="512"/>
      <c r="AB983" s="512"/>
      <c r="AC983" s="512"/>
      <c r="AD983" s="512"/>
      <c r="AE983" s="512"/>
      <c r="AF983" s="512"/>
      <c r="AG983" s="512"/>
      <c r="AH983" s="512"/>
      <c r="AI983" s="512"/>
      <c r="AJ983" s="512"/>
      <c r="AK983" s="512"/>
      <c r="AL983" s="512"/>
      <c r="AM983" s="512"/>
      <c r="AN983" s="512"/>
    </row>
    <row r="984" spans="1:40" ht="15.75" customHeight="1">
      <c r="A984" s="512"/>
      <c r="B984" s="582"/>
      <c r="C984" s="512"/>
      <c r="D984" s="512"/>
      <c r="E984" s="512"/>
      <c r="F984" s="512"/>
      <c r="G984" s="512"/>
      <c r="H984" s="512"/>
      <c r="I984" s="512"/>
      <c r="J984" s="512"/>
      <c r="K984" s="512"/>
      <c r="L984" s="512"/>
      <c r="M984" s="512"/>
      <c r="N984" s="512"/>
      <c r="O984" s="512"/>
      <c r="P984" s="512"/>
      <c r="Q984" s="512"/>
      <c r="R984" s="512"/>
      <c r="S984" s="512"/>
      <c r="T984" s="512"/>
      <c r="U984" s="512"/>
      <c r="V984" s="512"/>
      <c r="W984" s="512"/>
      <c r="X984" s="512"/>
      <c r="Y984" s="512"/>
      <c r="Z984" s="512"/>
      <c r="AA984" s="512"/>
      <c r="AB984" s="512"/>
      <c r="AC984" s="512"/>
      <c r="AD984" s="512"/>
      <c r="AE984" s="512"/>
      <c r="AF984" s="512"/>
      <c r="AG984" s="512"/>
      <c r="AH984" s="512"/>
      <c r="AI984" s="512"/>
      <c r="AJ984" s="512"/>
      <c r="AK984" s="512"/>
      <c r="AL984" s="512"/>
      <c r="AM984" s="512"/>
      <c r="AN984" s="512"/>
    </row>
    <row r="985" spans="1:40" ht="15.75" customHeight="1">
      <c r="A985" s="512"/>
      <c r="B985" s="582"/>
      <c r="C985" s="512"/>
      <c r="D985" s="512"/>
      <c r="E985" s="512"/>
      <c r="F985" s="512"/>
      <c r="G985" s="512"/>
      <c r="H985" s="512"/>
      <c r="I985" s="512"/>
      <c r="J985" s="512"/>
      <c r="K985" s="512"/>
      <c r="L985" s="512"/>
      <c r="M985" s="512"/>
      <c r="N985" s="512"/>
      <c r="O985" s="512"/>
      <c r="P985" s="512"/>
      <c r="Q985" s="512"/>
      <c r="R985" s="512"/>
      <c r="S985" s="512"/>
      <c r="T985" s="512"/>
      <c r="U985" s="512"/>
      <c r="V985" s="512"/>
      <c r="W985" s="512"/>
      <c r="X985" s="512"/>
      <c r="Y985" s="512"/>
      <c r="Z985" s="512"/>
      <c r="AA985" s="512"/>
      <c r="AB985" s="512"/>
      <c r="AC985" s="512"/>
      <c r="AD985" s="512"/>
      <c r="AE985" s="512"/>
      <c r="AF985" s="512"/>
      <c r="AG985" s="512"/>
      <c r="AH985" s="512"/>
      <c r="AI985" s="512"/>
      <c r="AJ985" s="512"/>
      <c r="AK985" s="512"/>
      <c r="AL985" s="512"/>
      <c r="AM985" s="512"/>
      <c r="AN985" s="512"/>
    </row>
    <row r="986" spans="1:40" ht="15.75" customHeight="1">
      <c r="A986" s="512"/>
      <c r="B986" s="582"/>
      <c r="C986" s="512"/>
      <c r="D986" s="512"/>
      <c r="E986" s="512"/>
      <c r="F986" s="512"/>
      <c r="G986" s="512"/>
      <c r="H986" s="512"/>
      <c r="I986" s="512"/>
      <c r="J986" s="512"/>
      <c r="K986" s="512"/>
      <c r="L986" s="512"/>
      <c r="M986" s="512"/>
      <c r="N986" s="512"/>
      <c r="O986" s="512"/>
      <c r="P986" s="512"/>
      <c r="Q986" s="512"/>
      <c r="R986" s="512"/>
      <c r="S986" s="512"/>
      <c r="T986" s="512"/>
      <c r="U986" s="512"/>
      <c r="V986" s="512"/>
      <c r="W986" s="512"/>
      <c r="X986" s="512"/>
      <c r="Y986" s="512"/>
      <c r="Z986" s="512"/>
      <c r="AA986" s="512"/>
      <c r="AB986" s="512"/>
      <c r="AC986" s="512"/>
      <c r="AD986" s="512"/>
      <c r="AE986" s="512"/>
      <c r="AF986" s="512"/>
      <c r="AG986" s="512"/>
      <c r="AH986" s="512"/>
      <c r="AI986" s="512"/>
      <c r="AJ986" s="512"/>
      <c r="AK986" s="512"/>
      <c r="AL986" s="512"/>
      <c r="AM986" s="512"/>
      <c r="AN986" s="512"/>
    </row>
    <row r="987" spans="1:40" ht="15.75" customHeight="1">
      <c r="A987" s="512"/>
      <c r="B987" s="582"/>
      <c r="C987" s="512"/>
      <c r="D987" s="512"/>
      <c r="E987" s="512"/>
      <c r="F987" s="512"/>
      <c r="G987" s="512"/>
      <c r="H987" s="512"/>
      <c r="I987" s="512"/>
      <c r="J987" s="512"/>
      <c r="K987" s="512"/>
      <c r="L987" s="512"/>
      <c r="M987" s="512"/>
      <c r="N987" s="512"/>
      <c r="O987" s="512"/>
      <c r="P987" s="512"/>
      <c r="Q987" s="512"/>
      <c r="R987" s="512"/>
      <c r="S987" s="512"/>
      <c r="T987" s="512"/>
      <c r="U987" s="512"/>
      <c r="V987" s="512"/>
      <c r="W987" s="512"/>
      <c r="X987" s="512"/>
      <c r="Y987" s="512"/>
      <c r="Z987" s="512"/>
      <c r="AA987" s="512"/>
      <c r="AB987" s="512"/>
      <c r="AC987" s="512"/>
      <c r="AD987" s="512"/>
      <c r="AE987" s="512"/>
      <c r="AF987" s="512"/>
      <c r="AG987" s="512"/>
      <c r="AH987" s="512"/>
      <c r="AI987" s="512"/>
      <c r="AJ987" s="512"/>
      <c r="AK987" s="512"/>
      <c r="AL987" s="512"/>
      <c r="AM987" s="512"/>
      <c r="AN987" s="512"/>
    </row>
    <row r="988" spans="1:40" ht="15.75" customHeight="1">
      <c r="A988" s="512"/>
      <c r="B988" s="582"/>
      <c r="C988" s="512"/>
      <c r="D988" s="512"/>
      <c r="E988" s="512"/>
      <c r="F988" s="512"/>
      <c r="G988" s="512"/>
      <c r="H988" s="512"/>
      <c r="I988" s="512"/>
      <c r="J988" s="512"/>
      <c r="K988" s="512"/>
      <c r="L988" s="512"/>
      <c r="M988" s="512"/>
      <c r="N988" s="512"/>
      <c r="O988" s="512"/>
      <c r="P988" s="512"/>
      <c r="Q988" s="512"/>
      <c r="R988" s="512"/>
      <c r="S988" s="512"/>
      <c r="T988" s="512"/>
      <c r="U988" s="512"/>
      <c r="V988" s="512"/>
      <c r="W988" s="512"/>
      <c r="X988" s="512"/>
      <c r="Y988" s="512"/>
      <c r="Z988" s="512"/>
      <c r="AA988" s="512"/>
      <c r="AB988" s="512"/>
      <c r="AC988" s="512"/>
      <c r="AD988" s="512"/>
      <c r="AE988" s="512"/>
      <c r="AF988" s="512"/>
      <c r="AG988" s="512"/>
      <c r="AH988" s="512"/>
      <c r="AI988" s="512"/>
      <c r="AJ988" s="512"/>
      <c r="AK988" s="512"/>
      <c r="AL988" s="512"/>
      <c r="AM988" s="512"/>
      <c r="AN988" s="512"/>
    </row>
    <row r="989" spans="1:40" ht="15.75" customHeight="1">
      <c r="A989" s="512"/>
      <c r="B989" s="582"/>
      <c r="C989" s="512"/>
      <c r="D989" s="512"/>
      <c r="E989" s="512"/>
      <c r="F989" s="512"/>
      <c r="G989" s="512"/>
      <c r="H989" s="512"/>
      <c r="I989" s="512"/>
      <c r="J989" s="512"/>
      <c r="K989" s="512"/>
      <c r="L989" s="512"/>
      <c r="M989" s="512"/>
      <c r="N989" s="512"/>
      <c r="O989" s="512"/>
      <c r="P989" s="512"/>
      <c r="Q989" s="512"/>
      <c r="R989" s="512"/>
      <c r="S989" s="512"/>
      <c r="T989" s="512"/>
      <c r="U989" s="512"/>
      <c r="V989" s="512"/>
      <c r="W989" s="512"/>
      <c r="X989" s="512"/>
      <c r="Y989" s="512"/>
      <c r="Z989" s="512"/>
      <c r="AA989" s="512"/>
      <c r="AB989" s="512"/>
      <c r="AC989" s="512"/>
      <c r="AD989" s="512"/>
      <c r="AE989" s="512"/>
      <c r="AF989" s="512"/>
      <c r="AG989" s="512"/>
      <c r="AH989" s="512"/>
      <c r="AI989" s="512"/>
      <c r="AJ989" s="512"/>
      <c r="AK989" s="512"/>
      <c r="AL989" s="512"/>
      <c r="AM989" s="512"/>
      <c r="AN989" s="512"/>
    </row>
    <row r="990" spans="1:40" ht="15.75" customHeight="1">
      <c r="A990" s="512"/>
      <c r="B990" s="582"/>
      <c r="C990" s="512"/>
      <c r="D990" s="512"/>
      <c r="E990" s="512"/>
      <c r="F990" s="512"/>
      <c r="G990" s="512"/>
      <c r="H990" s="512"/>
      <c r="I990" s="512"/>
      <c r="J990" s="512"/>
      <c r="K990" s="512"/>
      <c r="L990" s="512"/>
      <c r="M990" s="512"/>
      <c r="N990" s="512"/>
      <c r="O990" s="512"/>
      <c r="P990" s="512"/>
      <c r="Q990" s="512"/>
      <c r="R990" s="512"/>
      <c r="S990" s="512"/>
      <c r="T990" s="512"/>
      <c r="U990" s="512"/>
      <c r="V990" s="512"/>
      <c r="W990" s="512"/>
      <c r="X990" s="512"/>
      <c r="Y990" s="512"/>
      <c r="Z990" s="512"/>
      <c r="AA990" s="512"/>
      <c r="AB990" s="512"/>
      <c r="AC990" s="512"/>
      <c r="AD990" s="512"/>
      <c r="AE990" s="512"/>
      <c r="AF990" s="512"/>
      <c r="AG990" s="512"/>
      <c r="AH990" s="512"/>
      <c r="AI990" s="512"/>
      <c r="AJ990" s="512"/>
      <c r="AK990" s="512"/>
      <c r="AL990" s="512"/>
      <c r="AM990" s="512"/>
      <c r="AN990" s="512"/>
    </row>
    <row r="991" spans="1:40" ht="15.75" customHeight="1">
      <c r="A991" s="512"/>
      <c r="B991" s="582"/>
      <c r="C991" s="512"/>
      <c r="D991" s="512"/>
      <c r="E991" s="512"/>
      <c r="F991" s="512"/>
      <c r="G991" s="512"/>
      <c r="H991" s="512"/>
      <c r="I991" s="512"/>
      <c r="J991" s="512"/>
      <c r="K991" s="512"/>
      <c r="L991" s="512"/>
      <c r="M991" s="512"/>
      <c r="N991" s="512"/>
      <c r="O991" s="512"/>
      <c r="P991" s="512"/>
      <c r="Q991" s="512"/>
      <c r="R991" s="512"/>
      <c r="S991" s="512"/>
      <c r="T991" s="512"/>
      <c r="U991" s="512"/>
      <c r="V991" s="512"/>
      <c r="W991" s="512"/>
      <c r="X991" s="512"/>
      <c r="Y991" s="512"/>
      <c r="Z991" s="512"/>
      <c r="AA991" s="512"/>
      <c r="AB991" s="512"/>
      <c r="AC991" s="512"/>
      <c r="AD991" s="512"/>
      <c r="AE991" s="512"/>
      <c r="AF991" s="512"/>
      <c r="AG991" s="512"/>
      <c r="AH991" s="512"/>
      <c r="AI991" s="512"/>
      <c r="AJ991" s="512"/>
      <c r="AK991" s="512"/>
      <c r="AL991" s="512"/>
      <c r="AM991" s="512"/>
      <c r="AN991" s="512"/>
    </row>
    <row r="992" spans="1:40" ht="15.75" customHeight="1">
      <c r="A992" s="512"/>
      <c r="B992" s="582"/>
      <c r="C992" s="512"/>
      <c r="D992" s="512"/>
      <c r="E992" s="512"/>
      <c r="F992" s="512"/>
      <c r="G992" s="512"/>
      <c r="H992" s="512"/>
      <c r="I992" s="512"/>
      <c r="J992" s="512"/>
      <c r="K992" s="512"/>
      <c r="L992" s="512"/>
      <c r="M992" s="512"/>
      <c r="N992" s="512"/>
      <c r="O992" s="512"/>
      <c r="P992" s="512"/>
      <c r="Q992" s="512"/>
      <c r="R992" s="512"/>
      <c r="S992" s="512"/>
      <c r="T992" s="512"/>
      <c r="U992" s="512"/>
      <c r="V992" s="512"/>
      <c r="W992" s="512"/>
      <c r="X992" s="512"/>
      <c r="Y992" s="512"/>
      <c r="Z992" s="512"/>
      <c r="AA992" s="512"/>
      <c r="AB992" s="512"/>
      <c r="AC992" s="512"/>
      <c r="AD992" s="512"/>
      <c r="AE992" s="512"/>
      <c r="AF992" s="512"/>
      <c r="AG992" s="512"/>
      <c r="AH992" s="512"/>
      <c r="AI992" s="512"/>
      <c r="AJ992" s="512"/>
      <c r="AK992" s="512"/>
      <c r="AL992" s="512"/>
      <c r="AM992" s="512"/>
      <c r="AN992" s="512"/>
    </row>
    <row r="993" spans="1:40" ht="15.75" customHeight="1">
      <c r="A993" s="512"/>
      <c r="B993" s="582"/>
      <c r="C993" s="512"/>
      <c r="D993" s="512"/>
      <c r="E993" s="512"/>
      <c r="F993" s="512"/>
      <c r="G993" s="512"/>
      <c r="H993" s="512"/>
      <c r="I993" s="512"/>
      <c r="J993" s="512"/>
      <c r="K993" s="512"/>
      <c r="L993" s="512"/>
      <c r="M993" s="512"/>
      <c r="N993" s="512"/>
      <c r="O993" s="512"/>
      <c r="P993" s="512"/>
      <c r="Q993" s="512"/>
      <c r="R993" s="512"/>
      <c r="S993" s="512"/>
      <c r="T993" s="512"/>
      <c r="U993" s="512"/>
      <c r="V993" s="512"/>
      <c r="W993" s="512"/>
      <c r="X993" s="512"/>
      <c r="Y993" s="512"/>
      <c r="Z993" s="512"/>
      <c r="AA993" s="512"/>
      <c r="AB993" s="512"/>
      <c r="AC993" s="512"/>
      <c r="AD993" s="512"/>
      <c r="AE993" s="512"/>
      <c r="AF993" s="512"/>
      <c r="AG993" s="512"/>
      <c r="AH993" s="512"/>
      <c r="AI993" s="512"/>
      <c r="AJ993" s="512"/>
      <c r="AK993" s="512"/>
      <c r="AL993" s="512"/>
      <c r="AM993" s="512"/>
      <c r="AN993" s="512"/>
    </row>
    <row r="994" spans="1:40" ht="15.75" customHeight="1">
      <c r="A994" s="512"/>
      <c r="B994" s="582"/>
      <c r="C994" s="512"/>
      <c r="D994" s="512"/>
      <c r="E994" s="512"/>
      <c r="F994" s="512"/>
      <c r="G994" s="512"/>
      <c r="H994" s="512"/>
      <c r="I994" s="512"/>
      <c r="J994" s="512"/>
      <c r="K994" s="512"/>
      <c r="L994" s="512"/>
      <c r="M994" s="512"/>
      <c r="N994" s="512"/>
      <c r="O994" s="512"/>
      <c r="P994" s="512"/>
      <c r="Q994" s="512"/>
      <c r="R994" s="512"/>
      <c r="S994" s="512"/>
      <c r="T994" s="512"/>
      <c r="U994" s="512"/>
      <c r="V994" s="512"/>
      <c r="W994" s="512"/>
      <c r="X994" s="512"/>
      <c r="Y994" s="512"/>
      <c r="Z994" s="512"/>
      <c r="AA994" s="512"/>
      <c r="AB994" s="512"/>
      <c r="AC994" s="512"/>
      <c r="AD994" s="512"/>
      <c r="AE994" s="512"/>
      <c r="AF994" s="512"/>
      <c r="AG994" s="512"/>
      <c r="AH994" s="512"/>
      <c r="AI994" s="512"/>
      <c r="AJ994" s="512"/>
      <c r="AK994" s="512"/>
      <c r="AL994" s="512"/>
      <c r="AM994" s="512"/>
      <c r="AN994" s="512"/>
    </row>
    <row r="995" spans="1:40" ht="15.75" customHeight="1">
      <c r="A995" s="512"/>
      <c r="B995" s="582"/>
      <c r="C995" s="512"/>
      <c r="D995" s="512"/>
      <c r="E995" s="512"/>
      <c r="F995" s="512"/>
      <c r="G995" s="512"/>
      <c r="H995" s="512"/>
      <c r="I995" s="512"/>
      <c r="J995" s="512"/>
      <c r="K995" s="512"/>
      <c r="L995" s="512"/>
      <c r="M995" s="512"/>
      <c r="N995" s="512"/>
      <c r="O995" s="512"/>
      <c r="P995" s="512"/>
      <c r="Q995" s="512"/>
      <c r="R995" s="512"/>
      <c r="S995" s="512"/>
      <c r="T995" s="512"/>
      <c r="U995" s="512"/>
      <c r="V995" s="512"/>
      <c r="W995" s="512"/>
      <c r="X995" s="512"/>
      <c r="Y995" s="512"/>
      <c r="Z995" s="512"/>
      <c r="AA995" s="512"/>
      <c r="AB995" s="512"/>
      <c r="AC995" s="512"/>
      <c r="AD995" s="512"/>
      <c r="AE995" s="512"/>
      <c r="AF995" s="512"/>
      <c r="AG995" s="512"/>
      <c r="AH995" s="512"/>
      <c r="AI995" s="512"/>
      <c r="AJ995" s="512"/>
      <c r="AK995" s="512"/>
      <c r="AL995" s="512"/>
      <c r="AM995" s="512"/>
      <c r="AN995" s="512"/>
    </row>
    <row r="996" spans="1:40" ht="15.75" customHeight="1">
      <c r="A996" s="512"/>
      <c r="B996" s="582"/>
      <c r="C996" s="512"/>
      <c r="D996" s="512"/>
      <c r="E996" s="512"/>
      <c r="F996" s="512"/>
      <c r="G996" s="512"/>
      <c r="H996" s="512"/>
      <c r="I996" s="512"/>
      <c r="J996" s="512"/>
      <c r="K996" s="512"/>
      <c r="L996" s="512"/>
      <c r="M996" s="512"/>
      <c r="N996" s="512"/>
      <c r="O996" s="512"/>
      <c r="P996" s="512"/>
      <c r="Q996" s="512"/>
      <c r="R996" s="512"/>
      <c r="S996" s="512"/>
      <c r="T996" s="512"/>
      <c r="U996" s="512"/>
      <c r="V996" s="512"/>
      <c r="W996" s="512"/>
      <c r="X996" s="512"/>
      <c r="Y996" s="512"/>
      <c r="Z996" s="512"/>
      <c r="AA996" s="512"/>
      <c r="AB996" s="512"/>
      <c r="AC996" s="512"/>
      <c r="AD996" s="512"/>
      <c r="AE996" s="512"/>
      <c r="AF996" s="512"/>
      <c r="AG996" s="512"/>
      <c r="AH996" s="512"/>
      <c r="AI996" s="512"/>
      <c r="AJ996" s="512"/>
      <c r="AK996" s="512"/>
      <c r="AL996" s="512"/>
      <c r="AM996" s="512"/>
      <c r="AN996" s="512"/>
    </row>
    <row r="997" spans="1:40" ht="15.75" customHeight="1">
      <c r="A997" s="512"/>
      <c r="B997" s="582"/>
      <c r="C997" s="512"/>
      <c r="D997" s="512"/>
      <c r="E997" s="512"/>
      <c r="F997" s="512"/>
      <c r="G997" s="512"/>
      <c r="H997" s="512"/>
      <c r="I997" s="512"/>
      <c r="J997" s="512"/>
      <c r="K997" s="512"/>
      <c r="L997" s="512"/>
      <c r="M997" s="512"/>
      <c r="N997" s="512"/>
      <c r="O997" s="512"/>
      <c r="P997" s="512"/>
      <c r="Q997" s="512"/>
      <c r="R997" s="512"/>
      <c r="S997" s="512"/>
      <c r="T997" s="512"/>
      <c r="U997" s="512"/>
      <c r="V997" s="512"/>
      <c r="W997" s="512"/>
      <c r="X997" s="512"/>
      <c r="Y997" s="512"/>
      <c r="Z997" s="512"/>
      <c r="AA997" s="512"/>
      <c r="AB997" s="512"/>
      <c r="AC997" s="512"/>
      <c r="AD997" s="512"/>
      <c r="AE997" s="512"/>
      <c r="AF997" s="512"/>
      <c r="AG997" s="512"/>
      <c r="AH997" s="512"/>
      <c r="AI997" s="512"/>
      <c r="AJ997" s="512"/>
      <c r="AK997" s="512"/>
      <c r="AL997" s="512"/>
      <c r="AM997" s="512"/>
      <c r="AN997" s="512"/>
    </row>
    <row r="998" spans="1:40" ht="15.75" customHeight="1">
      <c r="A998" s="512"/>
      <c r="B998" s="582"/>
      <c r="C998" s="512"/>
      <c r="D998" s="512"/>
      <c r="E998" s="512"/>
      <c r="F998" s="512"/>
      <c r="G998" s="512"/>
      <c r="H998" s="512"/>
      <c r="I998" s="512"/>
      <c r="J998" s="512"/>
      <c r="K998" s="512"/>
      <c r="L998" s="512"/>
      <c r="M998" s="512"/>
      <c r="N998" s="512"/>
      <c r="O998" s="512"/>
      <c r="P998" s="512"/>
      <c r="Q998" s="512"/>
      <c r="R998" s="512"/>
      <c r="S998" s="512"/>
      <c r="T998" s="512"/>
      <c r="U998" s="512"/>
      <c r="V998" s="512"/>
      <c r="W998" s="512"/>
      <c r="X998" s="512"/>
      <c r="Y998" s="512"/>
      <c r="Z998" s="512"/>
      <c r="AA998" s="512"/>
      <c r="AB998" s="512"/>
      <c r="AC998" s="512"/>
      <c r="AD998" s="512"/>
      <c r="AE998" s="512"/>
      <c r="AF998" s="512"/>
      <c r="AG998" s="512"/>
      <c r="AH998" s="512"/>
      <c r="AI998" s="512"/>
      <c r="AJ998" s="512"/>
      <c r="AK998" s="512"/>
      <c r="AL998" s="512"/>
      <c r="AM998" s="512"/>
      <c r="AN998" s="512"/>
    </row>
    <row r="999" spans="1:40" ht="15.75" customHeight="1">
      <c r="A999" s="512"/>
      <c r="B999" s="582"/>
      <c r="C999" s="512"/>
      <c r="D999" s="512"/>
      <c r="E999" s="512"/>
      <c r="F999" s="512"/>
      <c r="G999" s="512"/>
      <c r="H999" s="512"/>
      <c r="I999" s="512"/>
      <c r="J999" s="512"/>
      <c r="K999" s="512"/>
      <c r="L999" s="512"/>
      <c r="M999" s="512"/>
      <c r="N999" s="512"/>
      <c r="O999" s="512"/>
      <c r="P999" s="512"/>
      <c r="Q999" s="512"/>
      <c r="R999" s="512"/>
      <c r="S999" s="512"/>
      <c r="T999" s="512"/>
      <c r="U999" s="512"/>
      <c r="V999" s="512"/>
      <c r="W999" s="512"/>
      <c r="X999" s="512"/>
      <c r="Y999" s="512"/>
      <c r="Z999" s="512"/>
      <c r="AA999" s="512"/>
      <c r="AB999" s="512"/>
      <c r="AC999" s="512"/>
      <c r="AD999" s="512"/>
      <c r="AE999" s="512"/>
      <c r="AF999" s="512"/>
      <c r="AG999" s="512"/>
      <c r="AH999" s="512"/>
      <c r="AI999" s="512"/>
      <c r="AJ999" s="512"/>
      <c r="AK999" s="512"/>
      <c r="AL999" s="512"/>
      <c r="AM999" s="512"/>
      <c r="AN999" s="512"/>
    </row>
    <row r="1000" spans="1:40" ht="15.75" customHeight="1">
      <c r="A1000" s="512"/>
      <c r="B1000" s="582"/>
      <c r="C1000" s="512"/>
      <c r="D1000" s="512"/>
      <c r="E1000" s="512"/>
      <c r="F1000" s="512"/>
      <c r="G1000" s="512"/>
      <c r="H1000" s="512"/>
      <c r="I1000" s="512"/>
      <c r="J1000" s="512"/>
      <c r="K1000" s="512"/>
      <c r="L1000" s="512"/>
      <c r="M1000" s="512"/>
      <c r="N1000" s="512"/>
      <c r="O1000" s="512"/>
      <c r="P1000" s="512"/>
      <c r="Q1000" s="512"/>
      <c r="R1000" s="512"/>
      <c r="S1000" s="512"/>
      <c r="T1000" s="512"/>
      <c r="U1000" s="512"/>
      <c r="V1000" s="512"/>
      <c r="W1000" s="512"/>
      <c r="X1000" s="512"/>
      <c r="Y1000" s="512"/>
      <c r="Z1000" s="512"/>
      <c r="AA1000" s="512"/>
      <c r="AB1000" s="512"/>
      <c r="AC1000" s="512"/>
      <c r="AD1000" s="512"/>
      <c r="AE1000" s="512"/>
      <c r="AF1000" s="512"/>
      <c r="AG1000" s="512"/>
      <c r="AH1000" s="512"/>
      <c r="AI1000" s="512"/>
      <c r="AJ1000" s="512"/>
      <c r="AK1000" s="512"/>
      <c r="AL1000" s="512"/>
      <c r="AM1000" s="512"/>
      <c r="AN1000" s="512"/>
    </row>
  </sheetData>
  <mergeCells count="598">
    <mergeCell ref="Z86:Z87"/>
    <mergeCell ref="AA86:AA87"/>
    <mergeCell ref="AC86:AN87"/>
    <mergeCell ref="AM82:AM83"/>
    <mergeCell ref="AN82:AN83"/>
    <mergeCell ref="Z82:Z83"/>
    <mergeCell ref="AA82:AA83"/>
    <mergeCell ref="AC82:AC83"/>
    <mergeCell ref="AD82:AD83"/>
    <mergeCell ref="AE82:AE83"/>
    <mergeCell ref="AF82:AF83"/>
    <mergeCell ref="AG82:AG83"/>
    <mergeCell ref="AM80:AM81"/>
    <mergeCell ref="AN80:AN81"/>
    <mergeCell ref="Z80:Z81"/>
    <mergeCell ref="AA80:AA81"/>
    <mergeCell ref="AC80:AC81"/>
    <mergeCell ref="AD80:AD81"/>
    <mergeCell ref="AE80:AE81"/>
    <mergeCell ref="AF80:AF81"/>
    <mergeCell ref="AG80:AG81"/>
    <mergeCell ref="AM78:AM79"/>
    <mergeCell ref="AN78:AN79"/>
    <mergeCell ref="AF78:AF79"/>
    <mergeCell ref="AG78:AG79"/>
    <mergeCell ref="AH78:AH79"/>
    <mergeCell ref="AI78:AI79"/>
    <mergeCell ref="AJ78:AJ79"/>
    <mergeCell ref="AK78:AK79"/>
    <mergeCell ref="AL78:AL79"/>
    <mergeCell ref="AM84:AM85"/>
    <mergeCell ref="AN84:AN85"/>
    <mergeCell ref="Z84:Z85"/>
    <mergeCell ref="AA84:AA85"/>
    <mergeCell ref="AC84:AC85"/>
    <mergeCell ref="AD84:AD85"/>
    <mergeCell ref="AE84:AE85"/>
    <mergeCell ref="AF84:AF85"/>
    <mergeCell ref="AG84:AG85"/>
    <mergeCell ref="Z76:Z77"/>
    <mergeCell ref="AA76:AA77"/>
    <mergeCell ref="AC76:AC77"/>
    <mergeCell ref="AD76:AD77"/>
    <mergeCell ref="AH84:AH85"/>
    <mergeCell ref="AI84:AI85"/>
    <mergeCell ref="AJ84:AJ85"/>
    <mergeCell ref="AK84:AK85"/>
    <mergeCell ref="AL84:AL85"/>
    <mergeCell ref="AH80:AH81"/>
    <mergeCell ref="AI80:AI81"/>
    <mergeCell ref="AJ80:AJ81"/>
    <mergeCell ref="AK80:AK81"/>
    <mergeCell ref="AL80:AL81"/>
    <mergeCell ref="AH82:AH83"/>
    <mergeCell ref="AI82:AI83"/>
    <mergeCell ref="AJ82:AJ83"/>
    <mergeCell ref="AK82:AK83"/>
    <mergeCell ref="AL82:AL83"/>
    <mergeCell ref="AG76:AG77"/>
    <mergeCell ref="AH76:AH77"/>
    <mergeCell ref="AI76:AI77"/>
    <mergeCell ref="AJ76:AJ77"/>
    <mergeCell ref="AK76:AK77"/>
    <mergeCell ref="AL76:AL77"/>
    <mergeCell ref="AM76:AM77"/>
    <mergeCell ref="AN76:AN77"/>
    <mergeCell ref="AE73:AE74"/>
    <mergeCell ref="AF73:AF74"/>
    <mergeCell ref="AC75:AN75"/>
    <mergeCell ref="AG73:AG74"/>
    <mergeCell ref="AH73:AH74"/>
    <mergeCell ref="AI73:AI74"/>
    <mergeCell ref="AJ73:AJ74"/>
    <mergeCell ref="AK73:AK74"/>
    <mergeCell ref="AL73:AL74"/>
    <mergeCell ref="AM73:AM74"/>
    <mergeCell ref="AN73:AN74"/>
    <mergeCell ref="Z70:Z71"/>
    <mergeCell ref="AA70:AA71"/>
    <mergeCell ref="AC70:AN71"/>
    <mergeCell ref="Z73:Z74"/>
    <mergeCell ref="AA73:AA74"/>
    <mergeCell ref="AC73:AC74"/>
    <mergeCell ref="AD73:AD74"/>
    <mergeCell ref="AH68:AH69"/>
    <mergeCell ref="AI68:AI69"/>
    <mergeCell ref="AJ68:AJ69"/>
    <mergeCell ref="AK68:AK69"/>
    <mergeCell ref="AL68:AL69"/>
    <mergeCell ref="AM68:AM69"/>
    <mergeCell ref="AN68:AN69"/>
    <mergeCell ref="Z68:Z69"/>
    <mergeCell ref="AA68:AA69"/>
    <mergeCell ref="AC68:AC69"/>
    <mergeCell ref="AD68:AD69"/>
    <mergeCell ref="AE68:AE69"/>
    <mergeCell ref="AF68:AF69"/>
    <mergeCell ref="AG68:AG69"/>
    <mergeCell ref="AM66:AM67"/>
    <mergeCell ref="AN66:AN67"/>
    <mergeCell ref="Z66:Z67"/>
    <mergeCell ref="AA66:AA67"/>
    <mergeCell ref="AC66:AC67"/>
    <mergeCell ref="AD66:AD67"/>
    <mergeCell ref="AE66:AE67"/>
    <mergeCell ref="AF66:AF67"/>
    <mergeCell ref="AG66:AG67"/>
    <mergeCell ref="Z78:Z79"/>
    <mergeCell ref="AA78:AA79"/>
    <mergeCell ref="AC78:AC79"/>
    <mergeCell ref="AD78:AD79"/>
    <mergeCell ref="AE78:AE79"/>
    <mergeCell ref="AH62:AH63"/>
    <mergeCell ref="AI62:AI63"/>
    <mergeCell ref="AJ62:AJ63"/>
    <mergeCell ref="AK62:AK63"/>
    <mergeCell ref="Z62:Z63"/>
    <mergeCell ref="AA62:AA63"/>
    <mergeCell ref="AC62:AC63"/>
    <mergeCell ref="AD62:AD63"/>
    <mergeCell ref="AE62:AE63"/>
    <mergeCell ref="AF62:AF63"/>
    <mergeCell ref="AG62:AG63"/>
    <mergeCell ref="AH64:AH65"/>
    <mergeCell ref="AI64:AI65"/>
    <mergeCell ref="AJ64:AJ65"/>
    <mergeCell ref="AK64:AK65"/>
    <mergeCell ref="Z64:Z65"/>
    <mergeCell ref="AA64:AA65"/>
    <mergeCell ref="AC64:AC65"/>
    <mergeCell ref="AD64:AD65"/>
    <mergeCell ref="AG60:AG61"/>
    <mergeCell ref="AH60:AH61"/>
    <mergeCell ref="AI60:AI61"/>
    <mergeCell ref="AJ60:AJ61"/>
    <mergeCell ref="AK60:AK61"/>
    <mergeCell ref="AL60:AL61"/>
    <mergeCell ref="AM60:AM61"/>
    <mergeCell ref="AN60:AN61"/>
    <mergeCell ref="AE76:AE77"/>
    <mergeCell ref="AF76:AF77"/>
    <mergeCell ref="AL62:AL63"/>
    <mergeCell ref="AM62:AM63"/>
    <mergeCell ref="AN62:AN63"/>
    <mergeCell ref="AL64:AL65"/>
    <mergeCell ref="AM64:AM65"/>
    <mergeCell ref="AN64:AN65"/>
    <mergeCell ref="AE64:AE65"/>
    <mergeCell ref="AF64:AF65"/>
    <mergeCell ref="AG64:AG65"/>
    <mergeCell ref="AH66:AH67"/>
    <mergeCell ref="AI66:AI67"/>
    <mergeCell ref="AJ66:AJ67"/>
    <mergeCell ref="AK66:AK67"/>
    <mergeCell ref="AL66:AL67"/>
    <mergeCell ref="AH50:AH51"/>
    <mergeCell ref="AI50:AI51"/>
    <mergeCell ref="AJ50:AJ51"/>
    <mergeCell ref="AK50:AK51"/>
    <mergeCell ref="AL50:AL51"/>
    <mergeCell ref="AM50:AM51"/>
    <mergeCell ref="AN50:AN51"/>
    <mergeCell ref="Z50:Z51"/>
    <mergeCell ref="AA50:AA51"/>
    <mergeCell ref="AC50:AC51"/>
    <mergeCell ref="AD50:AD51"/>
    <mergeCell ref="AE50:AE51"/>
    <mergeCell ref="AF50:AF51"/>
    <mergeCell ref="AG50:AG51"/>
    <mergeCell ref="AM57:AM58"/>
    <mergeCell ref="AN57:AN58"/>
    <mergeCell ref="Z54:Z55"/>
    <mergeCell ref="AA54:AA55"/>
    <mergeCell ref="AC54:AN55"/>
    <mergeCell ref="AA57:AA58"/>
    <mergeCell ref="AC57:AC58"/>
    <mergeCell ref="AD57:AD58"/>
    <mergeCell ref="AC59:AN59"/>
    <mergeCell ref="AG57:AG58"/>
    <mergeCell ref="AH57:AH58"/>
    <mergeCell ref="AI57:AI58"/>
    <mergeCell ref="AJ57:AJ58"/>
    <mergeCell ref="AK57:AK58"/>
    <mergeCell ref="AL57:AL58"/>
    <mergeCell ref="AE57:AE58"/>
    <mergeCell ref="AF57:AF58"/>
    <mergeCell ref="Z57:Z58"/>
    <mergeCell ref="Z60:Z61"/>
    <mergeCell ref="AA60:AA61"/>
    <mergeCell ref="AC60:AC61"/>
    <mergeCell ref="AD60:AD61"/>
    <mergeCell ref="AE60:AE61"/>
    <mergeCell ref="AF60:AF61"/>
    <mergeCell ref="AH52:AH53"/>
    <mergeCell ref="AI52:AI53"/>
    <mergeCell ref="AJ52:AJ53"/>
    <mergeCell ref="AK52:AK53"/>
    <mergeCell ref="AL52:AL53"/>
    <mergeCell ref="AM52:AM53"/>
    <mergeCell ref="AN52:AN53"/>
    <mergeCell ref="Z52:Z53"/>
    <mergeCell ref="AA52:AA53"/>
    <mergeCell ref="AC52:AC53"/>
    <mergeCell ref="AD52:AD53"/>
    <mergeCell ref="AE52:AE53"/>
    <mergeCell ref="AF52:AF53"/>
    <mergeCell ref="AG52:AG53"/>
    <mergeCell ref="AH48:AH49"/>
    <mergeCell ref="AI48:AI49"/>
    <mergeCell ref="AJ48:AJ49"/>
    <mergeCell ref="AK48:AK49"/>
    <mergeCell ref="AL48:AL49"/>
    <mergeCell ref="AM48:AM49"/>
    <mergeCell ref="AN48:AN49"/>
    <mergeCell ref="Z48:Z49"/>
    <mergeCell ref="AA48:AA49"/>
    <mergeCell ref="AC48:AC49"/>
    <mergeCell ref="AD48:AD49"/>
    <mergeCell ref="AE48:AE49"/>
    <mergeCell ref="AF48:AF49"/>
    <mergeCell ref="AG48:AG49"/>
    <mergeCell ref="Z46:Z47"/>
    <mergeCell ref="AA46:AA47"/>
    <mergeCell ref="AC46:AC47"/>
    <mergeCell ref="AD46:AD47"/>
    <mergeCell ref="AE46:AE47"/>
    <mergeCell ref="AM46:AM47"/>
    <mergeCell ref="AN46:AN47"/>
    <mergeCell ref="AF46:AF47"/>
    <mergeCell ref="AG46:AG47"/>
    <mergeCell ref="AH46:AH47"/>
    <mergeCell ref="AI46:AI47"/>
    <mergeCell ref="AJ46:AJ47"/>
    <mergeCell ref="AK46:AK47"/>
    <mergeCell ref="AL46:AL47"/>
    <mergeCell ref="K50:K51"/>
    <mergeCell ref="C52:J53"/>
    <mergeCell ref="K52:K53"/>
    <mergeCell ref="C54:J55"/>
    <mergeCell ref="C43:J43"/>
    <mergeCell ref="C44:J45"/>
    <mergeCell ref="K44:K45"/>
    <mergeCell ref="C46:J47"/>
    <mergeCell ref="K46:K47"/>
    <mergeCell ref="C48:J49"/>
    <mergeCell ref="K48:K49"/>
    <mergeCell ref="C27:J27"/>
    <mergeCell ref="C28:J29"/>
    <mergeCell ref="K28:K29"/>
    <mergeCell ref="C30:J31"/>
    <mergeCell ref="K30:K31"/>
    <mergeCell ref="C32:J33"/>
    <mergeCell ref="K32:K33"/>
    <mergeCell ref="H41:H42"/>
    <mergeCell ref="I41:I42"/>
    <mergeCell ref="C34:J35"/>
    <mergeCell ref="K34:K35"/>
    <mergeCell ref="C36:J37"/>
    <mergeCell ref="K36:K37"/>
    <mergeCell ref="C38:J39"/>
    <mergeCell ref="F41:F42"/>
    <mergeCell ref="G41:G42"/>
    <mergeCell ref="J41:J42"/>
    <mergeCell ref="K41:K42"/>
    <mergeCell ref="J25:J26"/>
    <mergeCell ref="K25:K26"/>
    <mergeCell ref="C18:J19"/>
    <mergeCell ref="K18:K19"/>
    <mergeCell ref="C20:J21"/>
    <mergeCell ref="K20:K21"/>
    <mergeCell ref="C22:J23"/>
    <mergeCell ref="F25:F26"/>
    <mergeCell ref="G25:G26"/>
    <mergeCell ref="AH20:AH21"/>
    <mergeCell ref="AI20:AI21"/>
    <mergeCell ref="AJ20:AJ21"/>
    <mergeCell ref="AK20:AK21"/>
    <mergeCell ref="AL20:AL21"/>
    <mergeCell ref="AM20:AM21"/>
    <mergeCell ref="AN20:AN21"/>
    <mergeCell ref="Z22:Z23"/>
    <mergeCell ref="AA22:AA23"/>
    <mergeCell ref="AC22:AN23"/>
    <mergeCell ref="Z20:Z21"/>
    <mergeCell ref="AA20:AA21"/>
    <mergeCell ref="AC20:AC21"/>
    <mergeCell ref="AD20:AD21"/>
    <mergeCell ref="AE20:AE21"/>
    <mergeCell ref="AF20:AF21"/>
    <mergeCell ref="AG20:AG21"/>
    <mergeCell ref="AH18:AH19"/>
    <mergeCell ref="AI18:AI19"/>
    <mergeCell ref="AJ18:AJ19"/>
    <mergeCell ref="AK18:AK19"/>
    <mergeCell ref="AL18:AL19"/>
    <mergeCell ref="AM18:AM19"/>
    <mergeCell ref="AN18:AN19"/>
    <mergeCell ref="Z18:Z19"/>
    <mergeCell ref="AA18:AA19"/>
    <mergeCell ref="AC18:AC19"/>
    <mergeCell ref="AD18:AD19"/>
    <mergeCell ref="AE18:AE19"/>
    <mergeCell ref="AF18:AF19"/>
    <mergeCell ref="AG18:AG19"/>
    <mergeCell ref="Z16:Z17"/>
    <mergeCell ref="AA16:AA17"/>
    <mergeCell ref="AC16:AC17"/>
    <mergeCell ref="AD16:AD17"/>
    <mergeCell ref="AE16:AE17"/>
    <mergeCell ref="AF16:AF17"/>
    <mergeCell ref="AG16:AG17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B12:B13"/>
    <mergeCell ref="B14:B15"/>
    <mergeCell ref="B20:B21"/>
    <mergeCell ref="C25:C26"/>
    <mergeCell ref="D25:D26"/>
    <mergeCell ref="E25:E26"/>
    <mergeCell ref="A1:A7"/>
    <mergeCell ref="B4:B6"/>
    <mergeCell ref="A9:A23"/>
    <mergeCell ref="B9:B10"/>
    <mergeCell ref="C9:C10"/>
    <mergeCell ref="D9:D10"/>
    <mergeCell ref="E9:E10"/>
    <mergeCell ref="B3:X3"/>
    <mergeCell ref="B1:X2"/>
    <mergeCell ref="C11:J11"/>
    <mergeCell ref="C12:J13"/>
    <mergeCell ref="K12:K13"/>
    <mergeCell ref="C14:J15"/>
    <mergeCell ref="K14:K15"/>
    <mergeCell ref="C16:J16"/>
    <mergeCell ref="K16:K17"/>
    <mergeCell ref="H25:H26"/>
    <mergeCell ref="I25:I26"/>
    <mergeCell ref="C84:J85"/>
    <mergeCell ref="K84:K85"/>
    <mergeCell ref="C86:J87"/>
    <mergeCell ref="K73:K74"/>
    <mergeCell ref="C75:J75"/>
    <mergeCell ref="C76:J77"/>
    <mergeCell ref="K76:K77"/>
    <mergeCell ref="C78:J79"/>
    <mergeCell ref="K78:K79"/>
    <mergeCell ref="K80:K81"/>
    <mergeCell ref="E73:E74"/>
    <mergeCell ref="F73:F74"/>
    <mergeCell ref="G73:G74"/>
    <mergeCell ref="H73:H74"/>
    <mergeCell ref="I73:I74"/>
    <mergeCell ref="J73:J74"/>
    <mergeCell ref="C73:C74"/>
    <mergeCell ref="D73:D74"/>
    <mergeCell ref="C62:J63"/>
    <mergeCell ref="K62:K63"/>
    <mergeCell ref="C64:J65"/>
    <mergeCell ref="K64:K65"/>
    <mergeCell ref="K66:K67"/>
    <mergeCell ref="K68:K69"/>
    <mergeCell ref="C80:J81"/>
    <mergeCell ref="C82:J83"/>
    <mergeCell ref="K82:K83"/>
    <mergeCell ref="C68:J69"/>
    <mergeCell ref="C70:J71"/>
    <mergeCell ref="F57:F58"/>
    <mergeCell ref="G57:G58"/>
    <mergeCell ref="H57:H58"/>
    <mergeCell ref="I57:I58"/>
    <mergeCell ref="J57:J58"/>
    <mergeCell ref="K57:K58"/>
    <mergeCell ref="C59:J59"/>
    <mergeCell ref="K60:K61"/>
    <mergeCell ref="C60:J61"/>
    <mergeCell ref="C41:C42"/>
    <mergeCell ref="D41:D42"/>
    <mergeCell ref="E41:E42"/>
    <mergeCell ref="B44:B45"/>
    <mergeCell ref="B46:B47"/>
    <mergeCell ref="B57:B58"/>
    <mergeCell ref="C57:C58"/>
    <mergeCell ref="D57:D58"/>
    <mergeCell ref="E57:E58"/>
    <mergeCell ref="C50:J51"/>
    <mergeCell ref="B16:B17"/>
    <mergeCell ref="B18:B19"/>
    <mergeCell ref="A25:A39"/>
    <mergeCell ref="B25:B26"/>
    <mergeCell ref="B28:B29"/>
    <mergeCell ref="B30:B31"/>
    <mergeCell ref="B52:B53"/>
    <mergeCell ref="B32:B33"/>
    <mergeCell ref="B41:B42"/>
    <mergeCell ref="B34:B35"/>
    <mergeCell ref="B36:B37"/>
    <mergeCell ref="A41:A55"/>
    <mergeCell ref="B48:B49"/>
    <mergeCell ref="B50:B51"/>
    <mergeCell ref="A73:A87"/>
    <mergeCell ref="B73:B74"/>
    <mergeCell ref="B76:B77"/>
    <mergeCell ref="B78:B79"/>
    <mergeCell ref="B80:B81"/>
    <mergeCell ref="B82:B83"/>
    <mergeCell ref="B84:B85"/>
    <mergeCell ref="A57:A71"/>
    <mergeCell ref="B60:B61"/>
    <mergeCell ref="B62:B63"/>
    <mergeCell ref="B64:B65"/>
    <mergeCell ref="B66:B67"/>
    <mergeCell ref="B68:B69"/>
    <mergeCell ref="AG44:AG45"/>
    <mergeCell ref="AH44:AH45"/>
    <mergeCell ref="AI44:AI45"/>
    <mergeCell ref="AJ44:AJ45"/>
    <mergeCell ref="AK44:AK45"/>
    <mergeCell ref="AL44:AL45"/>
    <mergeCell ref="AM44:AM45"/>
    <mergeCell ref="AN44:AN45"/>
    <mergeCell ref="Z41:Z42"/>
    <mergeCell ref="Z44:Z45"/>
    <mergeCell ref="AA44:AA45"/>
    <mergeCell ref="AC44:AC45"/>
    <mergeCell ref="AD44:AD45"/>
    <mergeCell ref="AE44:AE45"/>
    <mergeCell ref="AF44:AF45"/>
    <mergeCell ref="AH32:AH33"/>
    <mergeCell ref="AI32:AI33"/>
    <mergeCell ref="AJ32:AJ33"/>
    <mergeCell ref="AK32:AK33"/>
    <mergeCell ref="AL32:AL33"/>
    <mergeCell ref="AM32:AM33"/>
    <mergeCell ref="AN32:AN33"/>
    <mergeCell ref="Z32:Z33"/>
    <mergeCell ref="AA32:AA33"/>
    <mergeCell ref="AC32:AC33"/>
    <mergeCell ref="AD32:AD33"/>
    <mergeCell ref="AE32:AE33"/>
    <mergeCell ref="AF32:AF33"/>
    <mergeCell ref="AG32:AG33"/>
    <mergeCell ref="AM41:AM42"/>
    <mergeCell ref="AN41:AN42"/>
    <mergeCell ref="Z38:Z39"/>
    <mergeCell ref="AA38:AA39"/>
    <mergeCell ref="AC38:AN39"/>
    <mergeCell ref="AA41:AA42"/>
    <mergeCell ref="AC41:AC42"/>
    <mergeCell ref="AD41:AD42"/>
    <mergeCell ref="AC43:AN43"/>
    <mergeCell ref="AE41:AE42"/>
    <mergeCell ref="AF41:AF42"/>
    <mergeCell ref="AG41:AG42"/>
    <mergeCell ref="AH41:AH42"/>
    <mergeCell ref="AI41:AI42"/>
    <mergeCell ref="AJ41:AJ42"/>
    <mergeCell ref="AK41:AK42"/>
    <mergeCell ref="AL41:AL42"/>
    <mergeCell ref="AH36:AH37"/>
    <mergeCell ref="AI36:AI37"/>
    <mergeCell ref="AJ36:AJ37"/>
    <mergeCell ref="AK36:AK37"/>
    <mergeCell ref="AL36:AL37"/>
    <mergeCell ref="AM36:AM37"/>
    <mergeCell ref="AN36:AN37"/>
    <mergeCell ref="Z36:Z37"/>
    <mergeCell ref="AA36:AA37"/>
    <mergeCell ref="AC36:AC37"/>
    <mergeCell ref="AD36:AD37"/>
    <mergeCell ref="AE36:AE37"/>
    <mergeCell ref="AF36:AF37"/>
    <mergeCell ref="AG36:AG37"/>
    <mergeCell ref="AH30:AH31"/>
    <mergeCell ref="AI30:AI31"/>
    <mergeCell ref="AJ30:AJ31"/>
    <mergeCell ref="AK30:AK31"/>
    <mergeCell ref="AL30:AL31"/>
    <mergeCell ref="AM30:AM31"/>
    <mergeCell ref="AN30:AN31"/>
    <mergeCell ref="Z30:Z31"/>
    <mergeCell ref="AA30:AA31"/>
    <mergeCell ref="AC30:AC31"/>
    <mergeCell ref="AD30:AD31"/>
    <mergeCell ref="AE30:AE31"/>
    <mergeCell ref="AF30:AF31"/>
    <mergeCell ref="AG30:AG31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C28:AC29"/>
    <mergeCell ref="AD28:AD29"/>
    <mergeCell ref="AE28:AE29"/>
    <mergeCell ref="AF28:AF29"/>
    <mergeCell ref="AG28:AG29"/>
    <mergeCell ref="AH25:AH26"/>
    <mergeCell ref="AI25:AI26"/>
    <mergeCell ref="AJ25:AJ26"/>
    <mergeCell ref="AK25:AK26"/>
    <mergeCell ref="AL25:AL26"/>
    <mergeCell ref="AM25:AM26"/>
    <mergeCell ref="AN25:AN26"/>
    <mergeCell ref="AC27:AN27"/>
    <mergeCell ref="Z25:Z26"/>
    <mergeCell ref="AA25:AA26"/>
    <mergeCell ref="AC25:AC26"/>
    <mergeCell ref="AD25:AD26"/>
    <mergeCell ref="AE25:AE26"/>
    <mergeCell ref="AF25:AF26"/>
    <mergeCell ref="AG25:AG26"/>
    <mergeCell ref="AH34:AH35"/>
    <mergeCell ref="AI34:AI35"/>
    <mergeCell ref="AJ34:AJ35"/>
    <mergeCell ref="AK34:AK35"/>
    <mergeCell ref="AL34:AL35"/>
    <mergeCell ref="AM34:AM35"/>
    <mergeCell ref="AN34:AN35"/>
    <mergeCell ref="Z34:Z35"/>
    <mergeCell ref="AA34:AA35"/>
    <mergeCell ref="AC34:AC35"/>
    <mergeCell ref="AD34:AD35"/>
    <mergeCell ref="AE34:AE35"/>
    <mergeCell ref="AF34:AF35"/>
    <mergeCell ref="AG34:AG35"/>
  </mergeCells>
  <conditionalFormatting sqref="Z86:Z87">
    <cfRule type="cellIs" dxfId="20" priority="1" operator="lessThan">
      <formula>1</formula>
    </cfRule>
  </conditionalFormatting>
  <conditionalFormatting sqref="Z86:Z87">
    <cfRule type="cellIs" dxfId="19" priority="2" operator="equal">
      <formula>1</formula>
    </cfRule>
  </conditionalFormatting>
  <conditionalFormatting sqref="Z86:Z87">
    <cfRule type="cellIs" dxfId="18" priority="3" operator="greaterThan">
      <formula>1</formula>
    </cfRule>
  </conditionalFormatting>
  <conditionalFormatting sqref="Z22:Z23">
    <cfRule type="cellIs" dxfId="17" priority="4" operator="lessThan">
      <formula>1</formula>
    </cfRule>
  </conditionalFormatting>
  <conditionalFormatting sqref="Z22:Z23">
    <cfRule type="cellIs" dxfId="16" priority="5" operator="equal">
      <formula>1</formula>
    </cfRule>
  </conditionalFormatting>
  <conditionalFormatting sqref="Z22:Z23">
    <cfRule type="cellIs" dxfId="15" priority="6" operator="greaterThan">
      <formula>1</formula>
    </cfRule>
  </conditionalFormatting>
  <conditionalFormatting sqref="Z38:Z39">
    <cfRule type="cellIs" dxfId="14" priority="7" operator="lessThan">
      <formula>1</formula>
    </cfRule>
  </conditionalFormatting>
  <conditionalFormatting sqref="Z38:Z39">
    <cfRule type="cellIs" dxfId="13" priority="8" operator="equal">
      <formula>1</formula>
    </cfRule>
  </conditionalFormatting>
  <conditionalFormatting sqref="Z38:Z39">
    <cfRule type="cellIs" dxfId="12" priority="9" operator="greaterThan">
      <formula>1</formula>
    </cfRule>
  </conditionalFormatting>
  <conditionalFormatting sqref="Z54:Z55">
    <cfRule type="cellIs" dxfId="11" priority="10" operator="lessThan">
      <formula>1</formula>
    </cfRule>
  </conditionalFormatting>
  <conditionalFormatting sqref="Z54:Z55">
    <cfRule type="cellIs" dxfId="10" priority="11" operator="equal">
      <formula>1</formula>
    </cfRule>
  </conditionalFormatting>
  <conditionalFormatting sqref="Z54:Z55">
    <cfRule type="cellIs" dxfId="9" priority="12" operator="greaterThan">
      <formula>1</formula>
    </cfRule>
  </conditionalFormatting>
  <conditionalFormatting sqref="Z70:Z71">
    <cfRule type="cellIs" dxfId="8" priority="13" operator="lessThan">
      <formula>1</formula>
    </cfRule>
  </conditionalFormatting>
  <conditionalFormatting sqref="Z70:Z71">
    <cfRule type="cellIs" dxfId="7" priority="14" operator="equal">
      <formula>1</formula>
    </cfRule>
  </conditionalFormatting>
  <conditionalFormatting sqref="Z70:Z71">
    <cfRule type="cellIs" dxfId="6" priority="15" operator="greaterThan">
      <formula>1</formula>
    </cfRule>
  </conditionalFormatting>
  <dataValidations count="3">
    <dataValidation type="list" allowBlank="1" showErrorMessage="1" sqref="F9 F25 F41 F57 F73">
      <formula1>INDIRECT($E$9)</formula1>
    </dataValidation>
    <dataValidation type="list" allowBlank="1" showErrorMessage="1" sqref="C9 C25 C41 C57 C73">
      <formula1>#REF!</formula1>
    </dataValidation>
    <dataValidation type="list" allowBlank="1" showErrorMessage="1" sqref="D9 D25 D41 D57 D73">
      <formula1>INDIRECT($C$9)</formula1>
    </dataValidation>
  </dataValidation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4.7109375" customWidth="1"/>
    <col min="2" max="2" width="24.42578125" customWidth="1"/>
    <col min="3" max="3" width="20.28515625" customWidth="1"/>
    <col min="4" max="4" width="20.5703125" customWidth="1"/>
    <col min="5" max="5" width="16.85546875" customWidth="1"/>
    <col min="6" max="6" width="18.140625" customWidth="1"/>
    <col min="12" max="12" width="7" customWidth="1"/>
    <col min="13" max="24" width="7.28515625" customWidth="1"/>
    <col min="25" max="25" width="10.5703125" customWidth="1"/>
    <col min="26" max="26" width="12.28515625" customWidth="1"/>
    <col min="27" max="27" width="11.140625" customWidth="1"/>
    <col min="28" max="28" width="1.7109375" customWidth="1"/>
  </cols>
  <sheetData>
    <row r="1" spans="1:40">
      <c r="A1" s="769"/>
      <c r="B1" s="824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04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05" t="s">
        <v>355</v>
      </c>
      <c r="AN2" s="680"/>
    </row>
    <row r="3" spans="1:40">
      <c r="A3" s="687"/>
      <c r="B3" s="793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777"/>
      <c r="Z3" s="691"/>
      <c r="AA3" s="680"/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2.5" customHeight="1">
      <c r="A4" s="687"/>
      <c r="B4" s="770" t="s">
        <v>357</v>
      </c>
      <c r="C4" s="794" t="s">
        <v>154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404">
        <v>4.3700000000000003E-2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2.5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796" t="s">
        <v>360</v>
      </c>
      <c r="Z5" s="680"/>
      <c r="AA5" s="159">
        <f>AA9</f>
        <v>0</v>
      </c>
      <c r="AB5" s="152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90"/>
    </row>
    <row r="6" spans="1:40" ht="22.5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7" t="s">
        <v>361</v>
      </c>
      <c r="Z6" s="680"/>
      <c r="AA6" s="160">
        <f>+AA5*AA4</f>
        <v>0</v>
      </c>
      <c r="AB6" s="152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690"/>
      <c r="AN6" s="690"/>
    </row>
    <row r="7" spans="1:40" ht="22.5" customHeight="1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152"/>
      <c r="AC7" s="156"/>
      <c r="AD7" s="156"/>
      <c r="AE7" s="156"/>
      <c r="AF7" s="156"/>
      <c r="AG7" s="156"/>
      <c r="AH7" s="156"/>
      <c r="AI7" s="156"/>
      <c r="AJ7" s="156"/>
      <c r="AK7" s="156"/>
      <c r="AL7" s="161"/>
      <c r="AM7" s="162"/>
      <c r="AN7" s="162"/>
    </row>
    <row r="8" spans="1:40" ht="45">
      <c r="A8" s="631" t="s">
        <v>10</v>
      </c>
      <c r="B8" s="164" t="s">
        <v>11</v>
      </c>
      <c r="C8" s="164" t="s">
        <v>12</v>
      </c>
      <c r="D8" s="164" t="s">
        <v>13</v>
      </c>
      <c r="E8" s="164" t="s">
        <v>14</v>
      </c>
      <c r="F8" s="164" t="s">
        <v>15</v>
      </c>
      <c r="G8" s="164" t="s">
        <v>16</v>
      </c>
      <c r="H8" s="164" t="s">
        <v>17</v>
      </c>
      <c r="I8" s="164" t="s">
        <v>18</v>
      </c>
      <c r="J8" s="164" t="s">
        <v>19</v>
      </c>
      <c r="K8" s="164" t="s">
        <v>20</v>
      </c>
      <c r="L8" s="164" t="s">
        <v>48</v>
      </c>
      <c r="M8" s="164" t="s">
        <v>49</v>
      </c>
      <c r="N8" s="164" t="s">
        <v>50</v>
      </c>
      <c r="O8" s="164" t="s">
        <v>51</v>
      </c>
      <c r="P8" s="164" t="s">
        <v>52</v>
      </c>
      <c r="Q8" s="164" t="s">
        <v>53</v>
      </c>
      <c r="R8" s="164" t="s">
        <v>54</v>
      </c>
      <c r="S8" s="164" t="s">
        <v>55</v>
      </c>
      <c r="T8" s="164" t="s">
        <v>56</v>
      </c>
      <c r="U8" s="164" t="s">
        <v>57</v>
      </c>
      <c r="V8" s="164" t="s">
        <v>58</v>
      </c>
      <c r="W8" s="164" t="s">
        <v>59</v>
      </c>
      <c r="X8" s="164" t="s">
        <v>60</v>
      </c>
      <c r="Y8" s="164" t="s">
        <v>61</v>
      </c>
      <c r="Z8" s="165" t="s">
        <v>365</v>
      </c>
      <c r="AA8" s="164" t="s">
        <v>366</v>
      </c>
      <c r="AB8" s="152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40.5" customHeight="1">
      <c r="A9" s="766" t="s">
        <v>1027</v>
      </c>
      <c r="B9" s="678" t="s">
        <v>692</v>
      </c>
      <c r="C9" s="768" t="s">
        <v>622</v>
      </c>
      <c r="D9" s="768" t="s">
        <v>693</v>
      </c>
      <c r="E9" s="768" t="s">
        <v>372</v>
      </c>
      <c r="F9" s="768" t="s">
        <v>413</v>
      </c>
      <c r="G9" s="681" t="s">
        <v>198</v>
      </c>
      <c r="H9" s="681">
        <v>90</v>
      </c>
      <c r="I9" s="787" t="s">
        <v>1028</v>
      </c>
      <c r="J9" s="681" t="s">
        <v>375</v>
      </c>
      <c r="K9" s="681" t="s">
        <v>695</v>
      </c>
      <c r="L9" s="46" t="s">
        <v>44</v>
      </c>
      <c r="M9" s="47">
        <f t="shared" ref="M9:X9" si="0">+M18</f>
        <v>0</v>
      </c>
      <c r="N9" s="47">
        <f t="shared" si="0"/>
        <v>0.05</v>
      </c>
      <c r="O9" s="47">
        <f t="shared" si="0"/>
        <v>0.1</v>
      </c>
      <c r="P9" s="47">
        <f t="shared" si="0"/>
        <v>0.1</v>
      </c>
      <c r="Q9" s="47">
        <f t="shared" si="0"/>
        <v>0.1</v>
      </c>
      <c r="R9" s="47">
        <f t="shared" si="0"/>
        <v>0.1</v>
      </c>
      <c r="S9" s="47">
        <f t="shared" si="0"/>
        <v>0.1</v>
      </c>
      <c r="T9" s="47">
        <f t="shared" si="0"/>
        <v>0.1</v>
      </c>
      <c r="U9" s="47">
        <f t="shared" si="0"/>
        <v>0.1</v>
      </c>
      <c r="V9" s="47">
        <f t="shared" si="0"/>
        <v>0.1</v>
      </c>
      <c r="W9" s="47">
        <f t="shared" si="0"/>
        <v>0.1</v>
      </c>
      <c r="X9" s="47">
        <f t="shared" si="0"/>
        <v>0.05</v>
      </c>
      <c r="Y9" s="167">
        <f t="shared" ref="Y9:Y10" si="1">SUM(M9:X9)</f>
        <v>0.99999999999999989</v>
      </c>
      <c r="Z9" s="709">
        <v>1</v>
      </c>
      <c r="AA9" s="778">
        <f>IF(OR(Y10=0,Z9=0),0,(Y10/Y9*Z9))</f>
        <v>0</v>
      </c>
      <c r="AB9" s="152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</row>
    <row r="10" spans="1:40" ht="40.5" customHeight="1">
      <c r="A10" s="687"/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168" t="s">
        <v>377</v>
      </c>
      <c r="M10" s="169">
        <f t="shared" ref="M10:X10" si="2">+M19</f>
        <v>0</v>
      </c>
      <c r="N10" s="169">
        <f t="shared" si="2"/>
        <v>0</v>
      </c>
      <c r="O10" s="169">
        <f t="shared" si="2"/>
        <v>0</v>
      </c>
      <c r="P10" s="169">
        <f t="shared" si="2"/>
        <v>0</v>
      </c>
      <c r="Q10" s="169">
        <f t="shared" si="2"/>
        <v>0</v>
      </c>
      <c r="R10" s="169">
        <f t="shared" si="2"/>
        <v>0</v>
      </c>
      <c r="S10" s="169">
        <f t="shared" si="2"/>
        <v>0</v>
      </c>
      <c r="T10" s="169">
        <f t="shared" si="2"/>
        <v>0</v>
      </c>
      <c r="U10" s="169">
        <f t="shared" si="2"/>
        <v>0</v>
      </c>
      <c r="V10" s="169">
        <f t="shared" si="2"/>
        <v>0</v>
      </c>
      <c r="W10" s="169">
        <f t="shared" si="2"/>
        <v>0</v>
      </c>
      <c r="X10" s="169">
        <f t="shared" si="2"/>
        <v>0</v>
      </c>
      <c r="Y10" s="170">
        <f t="shared" si="1"/>
        <v>0</v>
      </c>
      <c r="Z10" s="680"/>
      <c r="AA10" s="680"/>
      <c r="AB10" s="152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>
      <c r="A11" s="687"/>
      <c r="B11" s="171"/>
      <c r="C11" s="779" t="s">
        <v>378</v>
      </c>
      <c r="D11" s="691"/>
      <c r="E11" s="691"/>
      <c r="F11" s="691"/>
      <c r="G11" s="691"/>
      <c r="H11" s="691"/>
      <c r="I11" s="691"/>
      <c r="J11" s="680"/>
      <c r="K11" s="171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1"/>
      <c r="Z11" s="173" t="s">
        <v>379</v>
      </c>
      <c r="AA11" s="171"/>
      <c r="AB11" s="152"/>
      <c r="AC11" s="777"/>
      <c r="AD11" s="691"/>
      <c r="AE11" s="691"/>
      <c r="AF11" s="691"/>
      <c r="AG11" s="691"/>
      <c r="AH11" s="691"/>
      <c r="AI11" s="691"/>
      <c r="AJ11" s="691"/>
      <c r="AK11" s="691"/>
      <c r="AL11" s="691"/>
      <c r="AM11" s="691"/>
      <c r="AN11" s="680"/>
    </row>
    <row r="12" spans="1:40" ht="27.75" customHeight="1">
      <c r="A12" s="687"/>
      <c r="B12" s="678" t="s">
        <v>692</v>
      </c>
      <c r="C12" s="788" t="s">
        <v>1029</v>
      </c>
      <c r="D12" s="690"/>
      <c r="E12" s="690"/>
      <c r="F12" s="690"/>
      <c r="G12" s="690"/>
      <c r="H12" s="690"/>
      <c r="I12" s="690"/>
      <c r="J12" s="679"/>
      <c r="K12" s="681" t="s">
        <v>695</v>
      </c>
      <c r="L12" s="46" t="s">
        <v>44</v>
      </c>
      <c r="M12" s="47"/>
      <c r="N12" s="47">
        <v>0.05</v>
      </c>
      <c r="O12" s="47">
        <v>0.1</v>
      </c>
      <c r="P12" s="47">
        <v>0.1</v>
      </c>
      <c r="Q12" s="47">
        <v>0.1</v>
      </c>
      <c r="R12" s="47">
        <v>0.1</v>
      </c>
      <c r="S12" s="47">
        <v>0.1</v>
      </c>
      <c r="T12" s="47">
        <v>0.1</v>
      </c>
      <c r="U12" s="47">
        <v>0.1</v>
      </c>
      <c r="V12" s="47">
        <v>0.1</v>
      </c>
      <c r="W12" s="47">
        <v>0.1</v>
      </c>
      <c r="X12" s="47">
        <v>0.05</v>
      </c>
      <c r="Y12" s="167">
        <f t="shared" ref="Y12:Y19" si="3">SUM(M12:X12)</f>
        <v>0.99999999999999989</v>
      </c>
      <c r="Z12" s="709">
        <v>0.4</v>
      </c>
      <c r="AA12" s="764">
        <f>IF(OR(Y13=0,Z12=0),0,(Y13/Y12*Z12))</f>
        <v>0</v>
      </c>
      <c r="AB12" s="152"/>
      <c r="AC12" s="681"/>
      <c r="AD12" s="681"/>
      <c r="AE12" s="681"/>
      <c r="AF12" s="681"/>
      <c r="AG12" s="681"/>
      <c r="AH12" s="681"/>
      <c r="AI12" s="681"/>
      <c r="AJ12" s="681"/>
      <c r="AK12" s="681"/>
      <c r="AL12" s="681"/>
      <c r="AM12" s="681"/>
      <c r="AN12" s="681"/>
    </row>
    <row r="13" spans="1:40" ht="27.75" customHeight="1">
      <c r="A13" s="687"/>
      <c r="B13" s="680"/>
      <c r="C13" s="691"/>
      <c r="D13" s="691"/>
      <c r="E13" s="691"/>
      <c r="F13" s="691"/>
      <c r="G13" s="691"/>
      <c r="H13" s="691"/>
      <c r="I13" s="691"/>
      <c r="J13" s="680"/>
      <c r="K13" s="680"/>
      <c r="L13" s="124" t="s">
        <v>377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0">
        <f t="shared" si="3"/>
        <v>0</v>
      </c>
      <c r="Z13" s="680"/>
      <c r="AA13" s="680"/>
      <c r="AB13" s="152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</row>
    <row r="14" spans="1:40" ht="27.75" customHeight="1">
      <c r="A14" s="687"/>
      <c r="B14" s="678" t="s">
        <v>692</v>
      </c>
      <c r="C14" s="788" t="s">
        <v>1030</v>
      </c>
      <c r="D14" s="690"/>
      <c r="E14" s="690"/>
      <c r="F14" s="690"/>
      <c r="G14" s="690"/>
      <c r="H14" s="690"/>
      <c r="I14" s="690"/>
      <c r="J14" s="679"/>
      <c r="K14" s="681" t="s">
        <v>695</v>
      </c>
      <c r="L14" s="46" t="s">
        <v>44</v>
      </c>
      <c r="M14" s="47"/>
      <c r="N14" s="47">
        <v>0.05</v>
      </c>
      <c r="O14" s="47">
        <v>0.1</v>
      </c>
      <c r="P14" s="47">
        <v>0.1</v>
      </c>
      <c r="Q14" s="47">
        <v>0.1</v>
      </c>
      <c r="R14" s="47">
        <v>0.1</v>
      </c>
      <c r="S14" s="47">
        <v>0.1</v>
      </c>
      <c r="T14" s="47">
        <v>0.1</v>
      </c>
      <c r="U14" s="47">
        <v>0.1</v>
      </c>
      <c r="V14" s="47">
        <v>0.1</v>
      </c>
      <c r="W14" s="47">
        <v>0.1</v>
      </c>
      <c r="X14" s="47">
        <v>0.05</v>
      </c>
      <c r="Y14" s="167">
        <f t="shared" si="3"/>
        <v>0.99999999999999989</v>
      </c>
      <c r="Z14" s="709">
        <v>0.5</v>
      </c>
      <c r="AA14" s="764">
        <f>IF(OR(Y15=0,Z14=0),0,(Y15/Y14*Z14))</f>
        <v>0</v>
      </c>
      <c r="AB14" s="152"/>
      <c r="AC14" s="681"/>
      <c r="AD14" s="681"/>
      <c r="AE14" s="681"/>
      <c r="AF14" s="681"/>
      <c r="AG14" s="681"/>
      <c r="AH14" s="681"/>
      <c r="AI14" s="681"/>
      <c r="AJ14" s="681"/>
      <c r="AK14" s="681"/>
      <c r="AL14" s="681"/>
      <c r="AM14" s="681"/>
      <c r="AN14" s="681"/>
    </row>
    <row r="15" spans="1:40" ht="27.75" customHeight="1">
      <c r="A15" s="687"/>
      <c r="B15" s="680"/>
      <c r="C15" s="691"/>
      <c r="D15" s="691"/>
      <c r="E15" s="691"/>
      <c r="F15" s="691"/>
      <c r="G15" s="691"/>
      <c r="H15" s="691"/>
      <c r="I15" s="691"/>
      <c r="J15" s="680"/>
      <c r="K15" s="680"/>
      <c r="L15" s="124" t="s">
        <v>377</v>
      </c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0">
        <f t="shared" si="3"/>
        <v>0</v>
      </c>
      <c r="Z15" s="680"/>
      <c r="AA15" s="680"/>
      <c r="AB15" s="152"/>
      <c r="AC15" s="680"/>
      <c r="AD15" s="680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</row>
    <row r="16" spans="1:40" ht="27.75" customHeight="1">
      <c r="A16" s="687"/>
      <c r="B16" s="678" t="s">
        <v>692</v>
      </c>
      <c r="C16" s="788" t="s">
        <v>1031</v>
      </c>
      <c r="D16" s="690"/>
      <c r="E16" s="690"/>
      <c r="F16" s="690"/>
      <c r="G16" s="690"/>
      <c r="H16" s="690"/>
      <c r="I16" s="690"/>
      <c r="J16" s="679"/>
      <c r="K16" s="681" t="s">
        <v>695</v>
      </c>
      <c r="L16" s="46" t="s">
        <v>44</v>
      </c>
      <c r="M16" s="47"/>
      <c r="N16" s="47">
        <v>0.05</v>
      </c>
      <c r="O16" s="47">
        <v>0.1</v>
      </c>
      <c r="P16" s="47">
        <v>0.1</v>
      </c>
      <c r="Q16" s="47">
        <v>0.1</v>
      </c>
      <c r="R16" s="47">
        <v>0.1</v>
      </c>
      <c r="S16" s="47">
        <v>0.1</v>
      </c>
      <c r="T16" s="47">
        <v>0.1</v>
      </c>
      <c r="U16" s="47">
        <v>0.1</v>
      </c>
      <c r="V16" s="47">
        <v>0.1</v>
      </c>
      <c r="W16" s="47">
        <v>0.1</v>
      </c>
      <c r="X16" s="47">
        <v>0.05</v>
      </c>
      <c r="Y16" s="167">
        <f t="shared" si="3"/>
        <v>0.99999999999999989</v>
      </c>
      <c r="Z16" s="709">
        <v>0.1</v>
      </c>
      <c r="AA16" s="764">
        <f>IF(OR(Y17=0,Z16=0),0,(Y17/Y16*Z16))</f>
        <v>0</v>
      </c>
      <c r="AB16" s="152"/>
      <c r="AC16" s="681"/>
      <c r="AD16" s="681"/>
      <c r="AE16" s="681"/>
      <c r="AF16" s="681"/>
      <c r="AG16" s="681"/>
      <c r="AH16" s="681"/>
      <c r="AI16" s="681"/>
      <c r="AJ16" s="681"/>
      <c r="AK16" s="681"/>
      <c r="AL16" s="681"/>
      <c r="AM16" s="681"/>
      <c r="AN16" s="681"/>
    </row>
    <row r="17" spans="1:40" ht="27.75" customHeight="1">
      <c r="A17" s="687"/>
      <c r="B17" s="680"/>
      <c r="C17" s="691"/>
      <c r="D17" s="691"/>
      <c r="E17" s="691"/>
      <c r="F17" s="691"/>
      <c r="G17" s="691"/>
      <c r="H17" s="691"/>
      <c r="I17" s="691"/>
      <c r="J17" s="680"/>
      <c r="K17" s="680"/>
      <c r="L17" s="124" t="s">
        <v>377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0">
        <f t="shared" si="3"/>
        <v>0</v>
      </c>
      <c r="Z17" s="680"/>
      <c r="AA17" s="680"/>
      <c r="AB17" s="152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</row>
    <row r="18" spans="1:40">
      <c r="A18" s="687"/>
      <c r="B18" s="177"/>
      <c r="C18" s="785" t="s">
        <v>383</v>
      </c>
      <c r="D18" s="690"/>
      <c r="E18" s="690"/>
      <c r="F18" s="690"/>
      <c r="G18" s="690"/>
      <c r="H18" s="690"/>
      <c r="I18" s="690"/>
      <c r="J18" s="679"/>
      <c r="K18" s="177"/>
      <c r="L18" s="178" t="s">
        <v>44</v>
      </c>
      <c r="M18" s="179">
        <f t="shared" ref="M18:X18" si="4">M12*$Z$12+M14*$Z$14+M16*$Z$16</f>
        <v>0</v>
      </c>
      <c r="N18" s="179">
        <f t="shared" si="4"/>
        <v>0.05</v>
      </c>
      <c r="O18" s="179">
        <f t="shared" si="4"/>
        <v>0.1</v>
      </c>
      <c r="P18" s="179">
        <f t="shared" si="4"/>
        <v>0.1</v>
      </c>
      <c r="Q18" s="179">
        <f t="shared" si="4"/>
        <v>0.1</v>
      </c>
      <c r="R18" s="179">
        <f t="shared" si="4"/>
        <v>0.1</v>
      </c>
      <c r="S18" s="179">
        <f t="shared" si="4"/>
        <v>0.1</v>
      </c>
      <c r="T18" s="179">
        <f t="shared" si="4"/>
        <v>0.1</v>
      </c>
      <c r="U18" s="179">
        <f t="shared" si="4"/>
        <v>0.1</v>
      </c>
      <c r="V18" s="179">
        <f t="shared" si="4"/>
        <v>0.1</v>
      </c>
      <c r="W18" s="179">
        <f t="shared" si="4"/>
        <v>0.1</v>
      </c>
      <c r="X18" s="179">
        <f t="shared" si="4"/>
        <v>0.05</v>
      </c>
      <c r="Y18" s="167">
        <f t="shared" si="3"/>
        <v>0.99999999999999989</v>
      </c>
      <c r="Z18" s="775">
        <f>SUM(Z12:Z17)</f>
        <v>1</v>
      </c>
      <c r="AA18" s="764">
        <f>IF(OR(Y19=0,Z18=0),0,(Y19/Y18*Z18))</f>
        <v>0</v>
      </c>
      <c r="AB18" s="152"/>
      <c r="AC18" s="689" t="s">
        <v>384</v>
      </c>
      <c r="AD18" s="690"/>
      <c r="AE18" s="690"/>
      <c r="AF18" s="690"/>
      <c r="AG18" s="690"/>
      <c r="AH18" s="690"/>
      <c r="AI18" s="690"/>
      <c r="AJ18" s="690"/>
      <c r="AK18" s="690"/>
      <c r="AL18" s="690"/>
      <c r="AM18" s="690"/>
      <c r="AN18" s="679"/>
    </row>
    <row r="19" spans="1:40">
      <c r="A19" s="767"/>
      <c r="B19" s="180"/>
      <c r="C19" s="691"/>
      <c r="D19" s="691"/>
      <c r="E19" s="691"/>
      <c r="F19" s="691"/>
      <c r="G19" s="691"/>
      <c r="H19" s="691"/>
      <c r="I19" s="691"/>
      <c r="J19" s="680"/>
      <c r="K19" s="180"/>
      <c r="L19" s="181" t="s">
        <v>377</v>
      </c>
      <c r="M19" s="183">
        <f t="shared" ref="M19:X19" si="5">M13*$Z$12+M15*$Z$14+M17*$Z$16</f>
        <v>0</v>
      </c>
      <c r="N19" s="183">
        <f t="shared" si="5"/>
        <v>0</v>
      </c>
      <c r="O19" s="183">
        <f t="shared" si="5"/>
        <v>0</v>
      </c>
      <c r="P19" s="183">
        <f t="shared" si="5"/>
        <v>0</v>
      </c>
      <c r="Q19" s="183">
        <f t="shared" si="5"/>
        <v>0</v>
      </c>
      <c r="R19" s="183">
        <f t="shared" si="5"/>
        <v>0</v>
      </c>
      <c r="S19" s="183">
        <f t="shared" si="5"/>
        <v>0</v>
      </c>
      <c r="T19" s="183">
        <f t="shared" si="5"/>
        <v>0</v>
      </c>
      <c r="U19" s="183">
        <f t="shared" si="5"/>
        <v>0</v>
      </c>
      <c r="V19" s="183">
        <f t="shared" si="5"/>
        <v>0</v>
      </c>
      <c r="W19" s="183">
        <f t="shared" si="5"/>
        <v>0</v>
      </c>
      <c r="X19" s="183">
        <f t="shared" si="5"/>
        <v>0</v>
      </c>
      <c r="Y19" s="184">
        <f t="shared" si="3"/>
        <v>0</v>
      </c>
      <c r="Z19" s="680"/>
      <c r="AA19" s="680"/>
      <c r="AB19" s="152"/>
      <c r="AC19" s="691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80"/>
    </row>
    <row r="20" spans="1:40">
      <c r="A20" s="204" t="s">
        <v>396</v>
      </c>
      <c r="B20" s="205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776" t="s">
        <v>397</v>
      </c>
      <c r="Z20" s="690"/>
      <c r="AA20" s="690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</row>
    <row r="21" spans="1:40" ht="15.75" customHeight="1">
      <c r="A21" s="157"/>
      <c r="B21" s="205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</row>
    <row r="22" spans="1:40" ht="15.75" customHeight="1">
      <c r="A22" s="15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157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</row>
    <row r="23" spans="1:40" ht="15.75" customHeight="1">
      <c r="A23" s="15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157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</row>
    <row r="24" spans="1:40" ht="15.75" customHeight="1">
      <c r="A24" s="157"/>
      <c r="B24" s="205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</row>
    <row r="25" spans="1:40" ht="15.75" customHeight="1">
      <c r="A25" s="157"/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</row>
    <row r="26" spans="1:40" ht="15.75" customHeight="1">
      <c r="A26" s="157"/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</row>
    <row r="27" spans="1:40" ht="15.75" customHeight="1">
      <c r="A27" s="157"/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</row>
    <row r="28" spans="1:40" ht="15.75" customHeight="1">
      <c r="A28" s="157"/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</row>
    <row r="29" spans="1:40" ht="15.75" customHeight="1">
      <c r="A29" s="157"/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</row>
    <row r="30" spans="1:40" ht="15.75" customHeight="1">
      <c r="A30" s="157"/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</row>
    <row r="31" spans="1:40" ht="15.75" customHeight="1">
      <c r="A31" s="157"/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</row>
    <row r="32" spans="1:40" ht="15.75" customHeight="1">
      <c r="A32" s="157"/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</row>
    <row r="33" spans="1:40" ht="15.75" customHeight="1">
      <c r="A33" s="157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</row>
    <row r="34" spans="1:40" ht="15.75" customHeight="1">
      <c r="A34" s="157"/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</row>
    <row r="35" spans="1:40" ht="15.75" customHeight="1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</row>
    <row r="36" spans="1:40" ht="15.75" customHeight="1">
      <c r="A36" s="157"/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</row>
    <row r="37" spans="1:40" ht="15.75" customHeight="1">
      <c r="A37" s="157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</row>
    <row r="38" spans="1:40" ht="15.75" customHeight="1">
      <c r="A38" s="157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</row>
    <row r="39" spans="1:40" ht="15.75" customHeight="1">
      <c r="A39" s="157"/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</row>
    <row r="40" spans="1:40" ht="15.75" customHeight="1">
      <c r="A40" s="157"/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</row>
    <row r="41" spans="1:40" ht="15.75" customHeight="1">
      <c r="A41" s="157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</row>
    <row r="42" spans="1:40" ht="15.75" customHeight="1">
      <c r="A42" s="157"/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</row>
    <row r="43" spans="1:40" ht="15.75" customHeight="1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</row>
    <row r="44" spans="1:40" ht="15.75" customHeight="1">
      <c r="A44" s="157"/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</row>
    <row r="45" spans="1:40" ht="15.75" customHeight="1">
      <c r="A45" s="157"/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</row>
    <row r="46" spans="1:40" ht="15.75" customHeight="1">
      <c r="A46" s="157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</row>
    <row r="47" spans="1:40" ht="15.75" customHeight="1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</row>
    <row r="48" spans="1:40" ht="15.75" customHeight="1">
      <c r="A48" s="157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</row>
    <row r="49" spans="1:40" ht="15.75" customHeight="1">
      <c r="A49" s="157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</row>
    <row r="50" spans="1:40" ht="15.75" customHeight="1">
      <c r="A50" s="157"/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</row>
    <row r="51" spans="1:40" ht="15.75" customHeight="1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</row>
    <row r="52" spans="1:40" ht="15.75" customHeight="1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</row>
    <row r="53" spans="1:40" ht="15.75" customHeight="1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</row>
    <row r="54" spans="1:40" ht="15.75" customHeight="1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</row>
    <row r="55" spans="1:40" ht="15.75" customHeight="1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</row>
    <row r="56" spans="1:40" ht="15.75" customHeight="1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</row>
    <row r="57" spans="1:40" ht="15.75" customHeight="1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</row>
    <row r="58" spans="1:40" ht="15.75" customHeight="1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</row>
    <row r="59" spans="1:40" ht="15.75" customHeight="1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</row>
    <row r="60" spans="1:40" ht="15.75" customHeight="1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</row>
    <row r="61" spans="1:40" ht="15.75" customHeight="1">
      <c r="A61" s="157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</row>
    <row r="62" spans="1:40" ht="15.75" customHeight="1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</row>
    <row r="63" spans="1:40" ht="15.75" customHeight="1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</row>
    <row r="64" spans="1:40" ht="15.75" customHeight="1">
      <c r="A64" s="157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</row>
    <row r="65" spans="1:40" ht="15.75" customHeight="1">
      <c r="A65" s="157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</row>
    <row r="66" spans="1:40" ht="15.75" customHeight="1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</row>
    <row r="67" spans="1:40" ht="15.75" customHeight="1">
      <c r="A67" s="157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</row>
    <row r="68" spans="1:40" ht="15.75" customHeight="1">
      <c r="A68" s="157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</row>
    <row r="69" spans="1:40" ht="15.75" customHeight="1">
      <c r="A69" s="157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</row>
    <row r="70" spans="1:40" ht="15.75" customHeight="1">
      <c r="A70" s="157"/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</row>
    <row r="71" spans="1:40" ht="15.75" customHeight="1">
      <c r="A71" s="157"/>
      <c r="B71" s="15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</row>
    <row r="72" spans="1:40" ht="15.75" customHeight="1">
      <c r="A72" s="157"/>
      <c r="B72" s="157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</row>
    <row r="73" spans="1:40" ht="15.75" customHeight="1">
      <c r="A73" s="157"/>
      <c r="B73" s="157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</row>
    <row r="74" spans="1:40" ht="15.75" customHeight="1">
      <c r="A74" s="157"/>
      <c r="B74" s="157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</row>
    <row r="75" spans="1:40" ht="15.75" customHeight="1">
      <c r="A75" s="157"/>
      <c r="B75" s="157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</row>
    <row r="76" spans="1:40" ht="15.75" customHeight="1">
      <c r="A76" s="157"/>
      <c r="B76" s="157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</row>
    <row r="77" spans="1:40" ht="15.75" customHeight="1">
      <c r="A77" s="157"/>
      <c r="B77" s="157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</row>
    <row r="78" spans="1:40" ht="15.75" customHeight="1">
      <c r="A78" s="157"/>
      <c r="B78" s="157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</row>
    <row r="79" spans="1:40" ht="15.75" customHeight="1">
      <c r="A79" s="157"/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</row>
    <row r="80" spans="1:40" ht="15.75" customHeight="1">
      <c r="A80" s="157"/>
      <c r="B80" s="157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</row>
    <row r="81" spans="1:40" ht="15.75" customHeight="1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</row>
    <row r="82" spans="1:40" ht="15.75" customHeight="1">
      <c r="A82" s="157"/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</row>
    <row r="83" spans="1:40" ht="15.75" customHeight="1">
      <c r="A83" s="157"/>
      <c r="B83" s="157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</row>
    <row r="84" spans="1:40" ht="15.75" customHeight="1">
      <c r="A84" s="157"/>
      <c r="B84" s="157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</row>
    <row r="85" spans="1:40" ht="15.75" customHeight="1">
      <c r="A85" s="157"/>
      <c r="B85" s="157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</row>
    <row r="86" spans="1:40" ht="15.75" customHeight="1">
      <c r="A86" s="157"/>
      <c r="B86" s="157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</row>
    <row r="87" spans="1:40" ht="15.75" customHeight="1">
      <c r="A87" s="157"/>
      <c r="B87" s="157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</row>
    <row r="88" spans="1:40" ht="15.75" customHeight="1">
      <c r="A88" s="157"/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</row>
    <row r="89" spans="1:40" ht="15.75" customHeight="1">
      <c r="A89" s="157"/>
      <c r="B89" s="157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</row>
    <row r="90" spans="1:40" ht="15.75" customHeight="1">
      <c r="A90" s="157"/>
      <c r="B90" s="157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spans="1:40" ht="15.75" customHeight="1">
      <c r="A91" s="157"/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spans="1:40" ht="15.75" customHeight="1">
      <c r="A92" s="157"/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spans="1:40" ht="15.75" customHeight="1">
      <c r="A93" s="157"/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spans="1:40" ht="15.75" customHeight="1">
      <c r="A94" s="157"/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spans="1:40" ht="15.75" customHeight="1">
      <c r="A95" s="157"/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spans="1:40" ht="15.75" customHeight="1">
      <c r="A96" s="157"/>
      <c r="B96" s="157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spans="1:40" ht="15.75" customHeight="1">
      <c r="A97" s="157"/>
      <c r="B97" s="157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ht="15.75" customHeight="1">
      <c r="A98" s="157"/>
      <c r="B98" s="15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spans="1:40" ht="15.75" customHeight="1">
      <c r="A99" s="157"/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spans="1:40" ht="15.75" customHeight="1">
      <c r="A100" s="157"/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spans="1:40" ht="15.75" customHeight="1">
      <c r="A101" s="157"/>
      <c r="B101" s="157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spans="1:40" ht="15.75" customHeight="1">
      <c r="A102" s="157"/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spans="1:40" ht="15.75" customHeight="1">
      <c r="A103" s="157"/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spans="1:40" ht="15.75" customHeight="1">
      <c r="A104" s="157"/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spans="1:40" ht="15.75" customHeight="1">
      <c r="A105" s="157"/>
      <c r="B105" s="15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spans="1:40" ht="15.75" customHeight="1">
      <c r="A106" s="157"/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spans="1:40" ht="15.75" customHeight="1">
      <c r="A107" s="157"/>
      <c r="B107" s="15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spans="1:40" ht="15.75" customHeight="1">
      <c r="A108" s="157"/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spans="1:40" ht="15.75" customHeight="1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spans="1:40" ht="15.75" customHeight="1">
      <c r="A110" s="157"/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spans="1:40" ht="15.75" customHeight="1">
      <c r="A111" s="157"/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spans="1:40" ht="15.75" customHeight="1">
      <c r="A112" s="157"/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spans="1:40" ht="15.75" customHeight="1">
      <c r="A113" s="157"/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spans="1:40" ht="15.75" customHeight="1">
      <c r="A114" s="157"/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spans="1:40" ht="15.75" customHeight="1">
      <c r="A115" s="157"/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spans="1:40" ht="15.75" customHeight="1">
      <c r="A116" s="157"/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spans="1:40" ht="15.75" customHeight="1">
      <c r="A117" s="157"/>
      <c r="B117" s="157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spans="1:40" ht="15.75" customHeight="1">
      <c r="A118" s="157"/>
      <c r="B118" s="157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spans="1:40" ht="15.75" customHeight="1">
      <c r="A119" s="157"/>
      <c r="B119" s="15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spans="1:40" ht="15.75" customHeight="1">
      <c r="A120" s="157"/>
      <c r="B120" s="15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spans="1:40" ht="15.75" customHeight="1">
      <c r="A121" s="157"/>
      <c r="B121" s="157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spans="1:40" ht="15.75" customHeight="1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spans="1:40" ht="15.75" customHeight="1">
      <c r="A123" s="157"/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spans="1:40" ht="15.75" customHeight="1">
      <c r="A124" s="15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15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15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157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157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15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15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157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157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15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15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157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157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15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157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157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157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15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157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157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157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157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157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157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157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157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157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157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157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157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157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157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157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157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157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157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157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157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157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157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157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157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157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157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157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157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157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157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157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157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157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157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157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157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157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157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157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157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157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157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157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157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157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157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157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157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157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216"/>
      <c r="B225" s="216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  <c r="AK225" s="216"/>
      <c r="AL225" s="216"/>
      <c r="AM225" s="216"/>
      <c r="AN225" s="216"/>
    </row>
    <row r="226" spans="1:40" ht="15.75" customHeight="1">
      <c r="A226" s="216"/>
      <c r="B226" s="216"/>
      <c r="C226" s="216"/>
      <c r="D226" s="216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</row>
    <row r="227" spans="1:40" ht="15.75" customHeight="1">
      <c r="A227" s="216"/>
      <c r="B227" s="216"/>
      <c r="C227" s="216"/>
      <c r="D227" s="216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</row>
    <row r="228" spans="1:40" ht="15.75" customHeight="1">
      <c r="A228" s="216"/>
      <c r="B228" s="216"/>
      <c r="C228" s="216"/>
      <c r="D228" s="216"/>
      <c r="E228" s="216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</row>
    <row r="229" spans="1:40" ht="15.75" customHeight="1">
      <c r="A229" s="216"/>
      <c r="B229" s="216"/>
      <c r="C229" s="216"/>
      <c r="D229" s="216"/>
      <c r="E229" s="216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</row>
    <row r="230" spans="1:40" ht="15.75" customHeight="1">
      <c r="A230" s="216"/>
      <c r="B230" s="216"/>
      <c r="C230" s="216"/>
      <c r="D230" s="216"/>
      <c r="E230" s="216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</row>
    <row r="231" spans="1:40" ht="15.75" customHeight="1">
      <c r="A231" s="216"/>
      <c r="B231" s="216"/>
      <c r="C231" s="216"/>
      <c r="D231" s="216"/>
      <c r="E231" s="216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</row>
    <row r="232" spans="1:40" ht="15.75" customHeight="1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</row>
    <row r="233" spans="1:40" ht="15.75" customHeight="1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</row>
    <row r="234" spans="1:40" ht="15.75" customHeight="1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</row>
    <row r="235" spans="1:40" ht="15.75" customHeight="1">
      <c r="A235" s="216"/>
      <c r="B235" s="216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</row>
    <row r="236" spans="1:40" ht="15.75" customHeight="1">
      <c r="A236" s="216"/>
      <c r="B236" s="216"/>
      <c r="C236" s="216"/>
      <c r="D236" s="216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  <c r="AK236" s="216"/>
      <c r="AL236" s="216"/>
      <c r="AM236" s="216"/>
      <c r="AN236" s="216"/>
    </row>
    <row r="237" spans="1:40" ht="15.75" customHeight="1">
      <c r="A237" s="216"/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  <c r="AK237" s="216"/>
      <c r="AL237" s="216"/>
      <c r="AM237" s="216"/>
      <c r="AN237" s="216"/>
    </row>
    <row r="238" spans="1:40" ht="15.75" customHeight="1">
      <c r="A238" s="216"/>
      <c r="B238" s="216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  <c r="AH238" s="216"/>
      <c r="AI238" s="216"/>
      <c r="AJ238" s="216"/>
      <c r="AK238" s="216"/>
      <c r="AL238" s="216"/>
      <c r="AM238" s="216"/>
      <c r="AN238" s="216"/>
    </row>
    <row r="239" spans="1:40" ht="15.75" customHeight="1">
      <c r="A239" s="216"/>
      <c r="B239" s="216"/>
      <c r="C239" s="216"/>
      <c r="D239" s="216"/>
      <c r="E239" s="216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  <c r="AJ239" s="216"/>
      <c r="AK239" s="216"/>
      <c r="AL239" s="216"/>
      <c r="AM239" s="216"/>
      <c r="AN239" s="216"/>
    </row>
    <row r="240" spans="1:40" ht="15.75" customHeight="1">
      <c r="A240" s="216"/>
      <c r="B240" s="216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  <c r="AJ240" s="216"/>
      <c r="AK240" s="216"/>
      <c r="AL240" s="216"/>
      <c r="AM240" s="216"/>
      <c r="AN240" s="216"/>
    </row>
    <row r="241" spans="1:40" ht="15.75" customHeight="1">
      <c r="A241" s="216"/>
      <c r="B241" s="216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</row>
    <row r="242" spans="1:40" ht="15.75" customHeight="1">
      <c r="A242" s="216"/>
      <c r="B242" s="216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</row>
    <row r="243" spans="1:40" ht="15.75" customHeight="1">
      <c r="A243" s="216"/>
      <c r="B243" s="216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</row>
    <row r="244" spans="1:40" ht="15.75" customHeight="1">
      <c r="A244" s="216"/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</row>
    <row r="245" spans="1:40" ht="15.75" customHeight="1">
      <c r="A245" s="216"/>
      <c r="B245" s="216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</row>
    <row r="246" spans="1:40" ht="15.75" customHeight="1">
      <c r="A246" s="216"/>
      <c r="B246" s="216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</row>
    <row r="247" spans="1:40" ht="15.75" customHeight="1">
      <c r="A247" s="216"/>
      <c r="B247" s="216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</row>
    <row r="248" spans="1:40" ht="15.75" customHeight="1">
      <c r="A248" s="216"/>
      <c r="B248" s="216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</row>
    <row r="249" spans="1:40" ht="15.75" customHeight="1">
      <c r="A249" s="216"/>
      <c r="B249" s="216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</row>
    <row r="250" spans="1:40" ht="15.75" customHeight="1">
      <c r="A250" s="216"/>
      <c r="B250" s="216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</row>
    <row r="251" spans="1:40" ht="15.75" customHeight="1">
      <c r="A251" s="216"/>
      <c r="B251" s="216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</row>
    <row r="252" spans="1:40" ht="15.75" customHeight="1">
      <c r="A252" s="216"/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</row>
    <row r="253" spans="1:40" ht="15.75" customHeight="1">
      <c r="A253" s="216"/>
      <c r="B253" s="216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</row>
    <row r="254" spans="1:40" ht="15.75" customHeight="1">
      <c r="A254" s="216"/>
      <c r="B254" s="216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</row>
    <row r="255" spans="1:40" ht="15.75" customHeight="1">
      <c r="A255" s="216"/>
      <c r="B255" s="216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</row>
    <row r="256" spans="1:40" ht="15.75" customHeight="1">
      <c r="A256" s="216"/>
      <c r="B256" s="216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</row>
    <row r="257" spans="1:40" ht="15.75" customHeight="1">
      <c r="A257" s="216"/>
      <c r="B257" s="216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</row>
    <row r="258" spans="1:40" ht="15.75" customHeight="1">
      <c r="A258" s="216"/>
      <c r="B258" s="216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</row>
    <row r="259" spans="1:40" ht="15.75" customHeight="1">
      <c r="A259" s="216"/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</row>
    <row r="260" spans="1:40" ht="15.75" customHeight="1">
      <c r="A260" s="216"/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</row>
    <row r="261" spans="1:40" ht="15.75" customHeight="1">
      <c r="A261" s="216"/>
      <c r="B261" s="216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</row>
    <row r="262" spans="1:40" ht="15.75" customHeight="1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</row>
    <row r="263" spans="1:40" ht="15.75" customHeight="1">
      <c r="A263" s="216"/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</row>
    <row r="264" spans="1:40" ht="15.75" customHeight="1">
      <c r="A264" s="216"/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</row>
    <row r="265" spans="1:40" ht="15.75" customHeight="1">
      <c r="A265" s="216"/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</row>
    <row r="266" spans="1:40" ht="15.75" customHeight="1">
      <c r="A266" s="216"/>
      <c r="B266" s="216"/>
      <c r="C266" s="216"/>
      <c r="D266" s="216"/>
      <c r="E266" s="216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  <c r="AK266" s="216"/>
      <c r="AL266" s="216"/>
      <c r="AM266" s="216"/>
      <c r="AN266" s="216"/>
    </row>
    <row r="267" spans="1:40" ht="15.75" customHeight="1">
      <c r="A267" s="216"/>
      <c r="B267" s="216"/>
      <c r="C267" s="216"/>
      <c r="D267" s="216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</row>
    <row r="268" spans="1:40" ht="15.75" customHeight="1">
      <c r="A268" s="216"/>
      <c r="B268" s="216"/>
      <c r="C268" s="216"/>
      <c r="D268" s="216"/>
      <c r="E268" s="216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  <c r="AK268" s="216"/>
      <c r="AL268" s="216"/>
      <c r="AM268" s="216"/>
      <c r="AN268" s="216"/>
    </row>
    <row r="269" spans="1:40" ht="15.75" customHeight="1">
      <c r="A269" s="216"/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</row>
    <row r="270" spans="1:40" ht="15.75" customHeight="1">
      <c r="A270" s="216"/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</row>
    <row r="271" spans="1:40" ht="15.75" customHeight="1">
      <c r="A271" s="216"/>
      <c r="B271" s="216"/>
      <c r="C271" s="216"/>
      <c r="D271" s="216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</row>
    <row r="272" spans="1:40" ht="15.75" customHeight="1">
      <c r="A272" s="216"/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</row>
    <row r="273" spans="1:40" ht="15.75" customHeight="1">
      <c r="A273" s="216"/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</row>
    <row r="274" spans="1:40" ht="15.75" customHeight="1">
      <c r="A274" s="216"/>
      <c r="B274" s="216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</row>
    <row r="275" spans="1:40" ht="15.75" customHeight="1">
      <c r="A275" s="216"/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</row>
    <row r="276" spans="1:40" ht="15.75" customHeight="1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</row>
    <row r="277" spans="1:40" ht="15.75" customHeight="1">
      <c r="A277" s="216"/>
      <c r="B277" s="216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</row>
    <row r="278" spans="1:40" ht="15.75" customHeight="1">
      <c r="A278" s="216"/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</row>
    <row r="279" spans="1:40" ht="15.75" customHeight="1">
      <c r="A279" s="216"/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</row>
    <row r="280" spans="1:40" ht="15.75" customHeight="1">
      <c r="A280" s="216"/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</row>
    <row r="281" spans="1:40" ht="15.75" customHeight="1">
      <c r="A281" s="216"/>
      <c r="B281" s="216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</row>
    <row r="282" spans="1:40" ht="15.75" customHeight="1">
      <c r="A282" s="216"/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</row>
    <row r="283" spans="1:40" ht="15.75" customHeight="1">
      <c r="A283" s="216"/>
      <c r="B283" s="216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</row>
    <row r="284" spans="1:40" ht="15.75" customHeight="1">
      <c r="A284" s="216"/>
      <c r="B284" s="216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</row>
    <row r="285" spans="1:40" ht="15.75" customHeight="1">
      <c r="A285" s="216"/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</row>
    <row r="286" spans="1:40" ht="15.75" customHeight="1">
      <c r="A286" s="216"/>
      <c r="B286" s="216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</row>
    <row r="287" spans="1:40" ht="15.75" customHeight="1">
      <c r="A287" s="216"/>
      <c r="B287" s="216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</row>
    <row r="288" spans="1:40" ht="15.75" customHeight="1">
      <c r="A288" s="216"/>
      <c r="B288" s="216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</row>
    <row r="289" spans="1:40" ht="15.75" customHeight="1">
      <c r="A289" s="216"/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</row>
    <row r="290" spans="1:40" ht="15.75" customHeight="1">
      <c r="A290" s="216"/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</row>
    <row r="291" spans="1:40" ht="15.75" customHeight="1">
      <c r="A291" s="216"/>
      <c r="B291" s="216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</row>
    <row r="292" spans="1:40" ht="15.75" customHeight="1">
      <c r="A292" s="216"/>
      <c r="B292" s="216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</row>
    <row r="293" spans="1:40" ht="15.75" customHeight="1">
      <c r="A293" s="216"/>
      <c r="B293" s="216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</row>
    <row r="294" spans="1:40" ht="15.75" customHeight="1">
      <c r="A294" s="216"/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</row>
    <row r="295" spans="1:40" ht="15.75" customHeight="1">
      <c r="A295" s="216"/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</row>
    <row r="296" spans="1:40" ht="15.75" customHeight="1">
      <c r="A296" s="216"/>
      <c r="B296" s="216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</row>
    <row r="297" spans="1:40" ht="15.75" customHeight="1">
      <c r="A297" s="216"/>
      <c r="B297" s="216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</row>
    <row r="298" spans="1:40" ht="15.75" customHeight="1">
      <c r="A298" s="216"/>
      <c r="B298" s="216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</row>
    <row r="299" spans="1:40" ht="15.75" customHeight="1">
      <c r="A299" s="216"/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</row>
    <row r="300" spans="1:40" ht="15.75" customHeight="1">
      <c r="A300" s="216"/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</row>
    <row r="301" spans="1:40" ht="15.75" customHeight="1">
      <c r="A301" s="216"/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</row>
    <row r="302" spans="1:40" ht="15.75" customHeight="1">
      <c r="A302" s="216"/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</row>
    <row r="303" spans="1:40" ht="15.75" customHeight="1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</row>
    <row r="304" spans="1:40" ht="15.75" customHeight="1">
      <c r="A304" s="216"/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</row>
    <row r="305" spans="1:40" ht="15.75" customHeight="1">
      <c r="A305" s="216"/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</row>
    <row r="306" spans="1:40" ht="15.75" customHeight="1">
      <c r="A306" s="216"/>
      <c r="B306" s="216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</row>
    <row r="307" spans="1:40" ht="15.75" customHeight="1">
      <c r="A307" s="216"/>
      <c r="B307" s="216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</row>
    <row r="308" spans="1:40" ht="15.75" customHeight="1">
      <c r="A308" s="216"/>
      <c r="B308" s="216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</row>
    <row r="309" spans="1:40" ht="15.75" customHeight="1">
      <c r="A309" s="216"/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</row>
    <row r="310" spans="1:40" ht="15.75" customHeight="1">
      <c r="A310" s="216"/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</row>
    <row r="311" spans="1:40" ht="15.75" customHeight="1">
      <c r="A311" s="216"/>
      <c r="B311" s="216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</row>
    <row r="312" spans="1:40" ht="15.75" customHeight="1">
      <c r="A312" s="216"/>
      <c r="B312" s="216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</row>
    <row r="313" spans="1:40" ht="15.75" customHeight="1">
      <c r="A313" s="216"/>
      <c r="B313" s="216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</row>
    <row r="314" spans="1:40" ht="15.75" customHeight="1">
      <c r="A314" s="216"/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</row>
    <row r="315" spans="1:40" ht="15.75" customHeight="1">
      <c r="A315" s="216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</row>
    <row r="316" spans="1:40" ht="15.75" customHeight="1">
      <c r="A316" s="216"/>
      <c r="B316" s="216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</row>
    <row r="317" spans="1:40" ht="15.75" customHeight="1">
      <c r="A317" s="216"/>
      <c r="B317" s="216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</row>
    <row r="318" spans="1:40" ht="15.75" customHeight="1">
      <c r="A318" s="216"/>
      <c r="B318" s="216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</row>
    <row r="319" spans="1:40" ht="15.75" customHeight="1">
      <c r="A319" s="216"/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</row>
    <row r="320" spans="1:40" ht="15.75" customHeight="1">
      <c r="A320" s="216"/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</row>
    <row r="321" spans="1:40" ht="15.75" customHeight="1">
      <c r="A321" s="216"/>
      <c r="B321" s="216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</row>
    <row r="322" spans="1:40" ht="15.75" customHeight="1">
      <c r="A322" s="216"/>
      <c r="B322" s="216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</row>
    <row r="323" spans="1:40" ht="15.75" customHeight="1">
      <c r="A323" s="216"/>
      <c r="B323" s="216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</row>
    <row r="324" spans="1:40" ht="15.75" customHeight="1">
      <c r="A324" s="216"/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</row>
    <row r="325" spans="1:40" ht="15.75" customHeight="1">
      <c r="A325" s="216"/>
      <c r="B325" s="216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</row>
    <row r="326" spans="1:40" ht="15.75" customHeight="1">
      <c r="A326" s="216"/>
      <c r="B326" s="216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</row>
    <row r="327" spans="1:40" ht="15.75" customHeight="1">
      <c r="A327" s="216"/>
      <c r="B327" s="216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</row>
    <row r="328" spans="1:40" ht="15.75" customHeight="1">
      <c r="A328" s="216"/>
      <c r="B328" s="216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</row>
    <row r="329" spans="1:40" ht="15.75" customHeight="1">
      <c r="A329" s="216"/>
      <c r="B329" s="216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</row>
    <row r="330" spans="1:40" ht="15.75" customHeight="1">
      <c r="A330" s="216"/>
      <c r="B330" s="216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</row>
    <row r="331" spans="1:40" ht="15.75" customHeight="1">
      <c r="A331" s="216"/>
      <c r="B331" s="216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</row>
    <row r="332" spans="1:40" ht="15.75" customHeight="1">
      <c r="A332" s="216"/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</row>
    <row r="333" spans="1:40" ht="15.75" customHeight="1">
      <c r="A333" s="216"/>
      <c r="B333" s="216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</row>
    <row r="334" spans="1:40" ht="15.75" customHeight="1">
      <c r="A334" s="216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</row>
    <row r="335" spans="1:40" ht="15.75" customHeight="1">
      <c r="A335" s="216"/>
      <c r="B335" s="216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</row>
    <row r="336" spans="1:40" ht="15.75" customHeight="1">
      <c r="A336" s="216"/>
      <c r="B336" s="216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</row>
    <row r="337" spans="1:40" ht="15.75" customHeight="1">
      <c r="A337" s="216"/>
      <c r="B337" s="216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</row>
    <row r="338" spans="1:40" ht="15.75" customHeight="1">
      <c r="A338" s="216"/>
      <c r="B338" s="216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</row>
    <row r="339" spans="1:40" ht="15.75" customHeight="1">
      <c r="A339" s="216"/>
      <c r="B339" s="216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</row>
    <row r="340" spans="1:40" ht="15.75" customHeight="1">
      <c r="A340" s="216"/>
      <c r="B340" s="216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</row>
    <row r="341" spans="1:40" ht="15.75" customHeight="1">
      <c r="A341" s="216"/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</row>
    <row r="342" spans="1:40" ht="15.75" customHeight="1">
      <c r="A342" s="216"/>
      <c r="B342" s="216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</row>
    <row r="343" spans="1:40" ht="15.75" customHeight="1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</row>
    <row r="344" spans="1:40" ht="15.75" customHeight="1">
      <c r="A344" s="216"/>
      <c r="B344" s="216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</row>
    <row r="345" spans="1:40" ht="15.75" customHeight="1">
      <c r="A345" s="216"/>
      <c r="B345" s="216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</row>
    <row r="346" spans="1:40" ht="15.75" customHeight="1">
      <c r="A346" s="216"/>
      <c r="B346" s="216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</row>
    <row r="347" spans="1:40" ht="15.75" customHeight="1">
      <c r="A347" s="216"/>
      <c r="B347" s="216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</row>
    <row r="348" spans="1:40" ht="15.75" customHeight="1">
      <c r="A348" s="216"/>
      <c r="B348" s="216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</row>
    <row r="349" spans="1:40" ht="15.75" customHeight="1">
      <c r="A349" s="216"/>
      <c r="B349" s="216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</row>
    <row r="350" spans="1:40" ht="15.75" customHeight="1">
      <c r="A350" s="216"/>
      <c r="B350" s="216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</row>
    <row r="351" spans="1:40" ht="15.75" customHeight="1">
      <c r="A351" s="216"/>
      <c r="B351" s="216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</row>
    <row r="352" spans="1:40" ht="15.75" customHeight="1">
      <c r="A352" s="216"/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</row>
    <row r="353" spans="1:40" ht="15.75" customHeight="1">
      <c r="A353" s="216"/>
      <c r="B353" s="216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</row>
    <row r="354" spans="1:40" ht="15.75" customHeight="1">
      <c r="A354" s="216"/>
      <c r="B354" s="216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</row>
    <row r="355" spans="1:40" ht="15.75" customHeight="1">
      <c r="A355" s="216"/>
      <c r="B355" s="216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</row>
    <row r="356" spans="1:40" ht="15.75" customHeight="1">
      <c r="A356" s="216"/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</row>
    <row r="357" spans="1:40" ht="15.75" customHeight="1">
      <c r="A357" s="216"/>
      <c r="B357" s="216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</row>
    <row r="358" spans="1:40" ht="15.75" customHeight="1">
      <c r="A358" s="216"/>
      <c r="B358" s="216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</row>
    <row r="359" spans="1:40" ht="15.75" customHeight="1">
      <c r="A359" s="216"/>
      <c r="B359" s="216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</row>
    <row r="360" spans="1:40" ht="15.75" customHeight="1">
      <c r="A360" s="216"/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</row>
    <row r="361" spans="1:40" ht="15.75" customHeight="1">
      <c r="A361" s="216"/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</row>
    <row r="362" spans="1:40" ht="15.75" customHeight="1">
      <c r="A362" s="216"/>
      <c r="B362" s="216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</row>
    <row r="363" spans="1:40" ht="15.75" customHeight="1">
      <c r="A363" s="216"/>
      <c r="B363" s="216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</row>
    <row r="364" spans="1:40" ht="15.75" customHeight="1">
      <c r="A364" s="216"/>
      <c r="B364" s="216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</row>
    <row r="365" spans="1:40" ht="15.75" customHeight="1">
      <c r="A365" s="216"/>
      <c r="B365" s="216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</row>
    <row r="366" spans="1:40" ht="15.75" customHeight="1">
      <c r="A366" s="216"/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</row>
    <row r="367" spans="1:40" ht="15.75" customHeight="1">
      <c r="A367" s="216"/>
      <c r="B367" s="216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</row>
    <row r="368" spans="1:40" ht="15.75" customHeight="1">
      <c r="A368" s="216"/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</row>
    <row r="369" spans="1:40" ht="15.75" customHeight="1">
      <c r="A369" s="216"/>
      <c r="B369" s="216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</row>
    <row r="370" spans="1:40" ht="15.75" customHeight="1">
      <c r="A370" s="216"/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</row>
    <row r="371" spans="1:40" ht="15.75" customHeight="1">
      <c r="A371" s="216"/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</row>
    <row r="372" spans="1:40" ht="15.75" customHeight="1">
      <c r="A372" s="216"/>
      <c r="B372" s="216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</row>
    <row r="373" spans="1:40" ht="15.75" customHeight="1">
      <c r="A373" s="216"/>
      <c r="B373" s="216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</row>
    <row r="374" spans="1:40" ht="15.75" customHeight="1">
      <c r="A374" s="216"/>
      <c r="B374" s="216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</row>
    <row r="375" spans="1:40" ht="15.75" customHeight="1">
      <c r="A375" s="216"/>
      <c r="B375" s="21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</row>
    <row r="376" spans="1:40" ht="15.75" customHeight="1">
      <c r="A376" s="216"/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</row>
    <row r="377" spans="1:40" ht="15.75" customHeight="1">
      <c r="A377" s="216"/>
      <c r="B377" s="216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</row>
    <row r="378" spans="1:40" ht="15.75" customHeight="1">
      <c r="A378" s="216"/>
      <c r="B378" s="216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</row>
    <row r="379" spans="1:40" ht="15.75" customHeight="1">
      <c r="A379" s="216"/>
      <c r="B379" s="216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</row>
    <row r="380" spans="1:40" ht="15.75" customHeight="1">
      <c r="A380" s="216"/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</row>
    <row r="381" spans="1:40" ht="15.75" customHeight="1">
      <c r="A381" s="216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</row>
    <row r="382" spans="1:40" ht="15.75" customHeight="1">
      <c r="A382" s="216"/>
      <c r="B382" s="216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</row>
    <row r="383" spans="1:40" ht="15.75" customHeight="1">
      <c r="A383" s="216"/>
      <c r="B383" s="216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</row>
    <row r="384" spans="1:40" ht="15.75" customHeight="1">
      <c r="A384" s="216"/>
      <c r="B384" s="216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</row>
    <row r="385" spans="1:40" ht="15.75" customHeight="1">
      <c r="A385" s="216"/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</row>
    <row r="386" spans="1:40" ht="15.75" customHeight="1">
      <c r="A386" s="216"/>
      <c r="B386" s="216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</row>
    <row r="387" spans="1:40" ht="15.75" customHeight="1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</row>
    <row r="388" spans="1:40" ht="15.75" customHeight="1">
      <c r="A388" s="216"/>
      <c r="B388" s="216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</row>
    <row r="389" spans="1:40" ht="15.75" customHeight="1">
      <c r="A389" s="216"/>
      <c r="B389" s="216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</row>
    <row r="390" spans="1:40" ht="15.75" customHeight="1">
      <c r="A390" s="216"/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</row>
    <row r="391" spans="1:40" ht="15.75" customHeight="1">
      <c r="A391" s="216"/>
      <c r="B391" s="216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</row>
    <row r="392" spans="1:40" ht="15.75" customHeight="1">
      <c r="A392" s="216"/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</row>
    <row r="393" spans="1:40" ht="15.75" customHeight="1">
      <c r="A393" s="216"/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</row>
    <row r="394" spans="1:40" ht="15.75" customHeight="1">
      <c r="A394" s="216"/>
      <c r="B394" s="216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</row>
    <row r="395" spans="1:40" ht="15.75" customHeight="1">
      <c r="A395" s="216"/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</row>
    <row r="396" spans="1:40" ht="15.75" customHeight="1">
      <c r="A396" s="216"/>
      <c r="B396" s="216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</row>
    <row r="397" spans="1:40" ht="15.75" customHeight="1">
      <c r="A397" s="216"/>
      <c r="B397" s="216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</row>
    <row r="398" spans="1:40" ht="15.75" customHeight="1">
      <c r="A398" s="216"/>
      <c r="B398" s="216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</row>
    <row r="399" spans="1:40" ht="15.75" customHeight="1">
      <c r="A399" s="216"/>
      <c r="B399" s="216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</row>
    <row r="400" spans="1:40" ht="15.75" customHeight="1">
      <c r="A400" s="216"/>
      <c r="B400" s="216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</row>
    <row r="401" spans="1:40" ht="15.75" customHeight="1">
      <c r="A401" s="216"/>
      <c r="B401" s="216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</row>
    <row r="402" spans="1:40" ht="15.75" customHeight="1">
      <c r="A402" s="216"/>
      <c r="B402" s="216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</row>
    <row r="403" spans="1:40" ht="15.75" customHeight="1">
      <c r="A403" s="216"/>
      <c r="B403" s="216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</row>
    <row r="404" spans="1:40" ht="15.75" customHeight="1">
      <c r="A404" s="216"/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</row>
    <row r="405" spans="1:40" ht="15.75" customHeight="1">
      <c r="A405" s="216"/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</row>
    <row r="406" spans="1:40" ht="15.75" customHeight="1">
      <c r="A406" s="216"/>
      <c r="B406" s="216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</row>
    <row r="407" spans="1:40" ht="15.75" customHeight="1">
      <c r="A407" s="216"/>
      <c r="B407" s="216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</row>
    <row r="408" spans="1:40" ht="15.75" customHeight="1">
      <c r="A408" s="216"/>
      <c r="B408" s="216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</row>
    <row r="409" spans="1:40" ht="15.75" customHeight="1">
      <c r="A409" s="216"/>
      <c r="B409" s="216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</row>
    <row r="410" spans="1:40" ht="15.75" customHeight="1">
      <c r="A410" s="216"/>
      <c r="B410" s="216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</row>
    <row r="411" spans="1:40" ht="15.75" customHeight="1">
      <c r="A411" s="216"/>
      <c r="B411" s="216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</row>
    <row r="412" spans="1:40" ht="15.75" customHeight="1">
      <c r="A412" s="216"/>
      <c r="B412" s="216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</row>
    <row r="413" spans="1:40" ht="15.75" customHeight="1">
      <c r="A413" s="216"/>
      <c r="B413" s="216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</row>
    <row r="414" spans="1:40" ht="15.75" customHeight="1">
      <c r="A414" s="216"/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</row>
    <row r="415" spans="1:40" ht="15.75" customHeight="1">
      <c r="A415" s="216"/>
      <c r="B415" s="216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</row>
    <row r="416" spans="1:40" ht="15.75" customHeight="1">
      <c r="A416" s="216"/>
      <c r="B416" s="216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</row>
    <row r="417" spans="1:40" ht="15.75" customHeight="1">
      <c r="A417" s="216"/>
      <c r="B417" s="216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</row>
    <row r="418" spans="1:40" ht="15.75" customHeight="1">
      <c r="A418" s="216"/>
      <c r="B418" s="216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</row>
    <row r="419" spans="1:40" ht="15.75" customHeight="1">
      <c r="A419" s="216"/>
      <c r="B419" s="216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</row>
    <row r="420" spans="1:40" ht="15.75" customHeight="1">
      <c r="A420" s="216"/>
      <c r="B420" s="216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</row>
    <row r="421" spans="1:40" ht="15.75" customHeight="1">
      <c r="A421" s="216"/>
      <c r="B421" s="216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</row>
    <row r="422" spans="1:40" ht="15.75" customHeight="1">
      <c r="A422" s="216"/>
      <c r="B422" s="216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</row>
    <row r="423" spans="1:40" ht="15.75" customHeight="1">
      <c r="A423" s="216"/>
      <c r="B423" s="216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</row>
    <row r="424" spans="1:40" ht="15.75" customHeight="1">
      <c r="A424" s="216"/>
      <c r="B424" s="216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</row>
    <row r="425" spans="1:40" ht="15.75" customHeight="1">
      <c r="A425" s="216"/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</row>
    <row r="426" spans="1:40" ht="15.75" customHeight="1">
      <c r="A426" s="216"/>
      <c r="B426" s="216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</row>
    <row r="427" spans="1:40" ht="15.75" customHeight="1">
      <c r="A427" s="216"/>
      <c r="B427" s="216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</row>
    <row r="428" spans="1:40" ht="15.75" customHeight="1">
      <c r="A428" s="216"/>
      <c r="B428" s="216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</row>
    <row r="429" spans="1:40" ht="15.75" customHeight="1">
      <c r="A429" s="216"/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</row>
    <row r="430" spans="1:40" ht="15.75" customHeight="1">
      <c r="A430" s="216"/>
      <c r="B430" s="216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</row>
    <row r="431" spans="1:40" ht="15.75" customHeight="1">
      <c r="A431" s="216"/>
      <c r="B431" s="216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</row>
    <row r="432" spans="1:40" ht="15.75" customHeight="1">
      <c r="A432" s="216"/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</row>
    <row r="433" spans="1:40" ht="15.75" customHeight="1">
      <c r="A433" s="216"/>
      <c r="B433" s="216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</row>
    <row r="434" spans="1:40" ht="15.75" customHeight="1">
      <c r="A434" s="216"/>
      <c r="B434" s="216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</row>
    <row r="435" spans="1:40" ht="15.75" customHeight="1">
      <c r="A435" s="216"/>
      <c r="B435" s="216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</row>
    <row r="436" spans="1:40" ht="15.75" customHeight="1">
      <c r="A436" s="216"/>
      <c r="B436" s="216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</row>
    <row r="437" spans="1:40" ht="15.75" customHeight="1">
      <c r="A437" s="216"/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</row>
    <row r="438" spans="1:40" ht="15.75" customHeight="1">
      <c r="A438" s="216"/>
      <c r="B438" s="216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</row>
    <row r="439" spans="1:40" ht="15.75" customHeight="1">
      <c r="A439" s="216"/>
      <c r="B439" s="216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</row>
    <row r="440" spans="1:40" ht="15.75" customHeight="1">
      <c r="A440" s="216"/>
      <c r="B440" s="216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</row>
    <row r="441" spans="1:40" ht="15.75" customHeight="1">
      <c r="A441" s="216"/>
      <c r="B441" s="216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</row>
    <row r="442" spans="1:40" ht="15.75" customHeight="1">
      <c r="A442" s="216"/>
      <c r="B442" s="216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</row>
    <row r="443" spans="1:40" ht="15.75" customHeight="1">
      <c r="A443" s="216"/>
      <c r="B443" s="216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</row>
    <row r="444" spans="1:40" ht="15.75" customHeight="1">
      <c r="A444" s="216"/>
      <c r="B444" s="216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</row>
    <row r="445" spans="1:40" ht="15.75" customHeight="1">
      <c r="A445" s="216"/>
      <c r="B445" s="216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</row>
    <row r="446" spans="1:40" ht="15.75" customHeight="1">
      <c r="A446" s="216"/>
      <c r="B446" s="216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</row>
    <row r="447" spans="1:40" ht="15.75" customHeight="1">
      <c r="A447" s="216"/>
      <c r="B447" s="216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</row>
    <row r="448" spans="1:40" ht="15.75" customHeight="1">
      <c r="A448" s="216"/>
      <c r="B448" s="216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</row>
    <row r="449" spans="1:40" ht="15.75" customHeight="1">
      <c r="A449" s="216"/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</row>
    <row r="450" spans="1:40" ht="15.75" customHeight="1">
      <c r="A450" s="216"/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</row>
    <row r="451" spans="1:40" ht="15.75" customHeight="1">
      <c r="A451" s="216"/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</row>
    <row r="452" spans="1:40" ht="15.75" customHeight="1">
      <c r="A452" s="216"/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</row>
    <row r="453" spans="1:40" ht="15.75" customHeight="1">
      <c r="A453" s="216"/>
      <c r="B453" s="216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</row>
    <row r="454" spans="1:40" ht="15.75" customHeight="1">
      <c r="A454" s="216"/>
      <c r="B454" s="216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</row>
    <row r="455" spans="1:40" ht="15.75" customHeight="1">
      <c r="A455" s="216"/>
      <c r="B455" s="216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</row>
    <row r="456" spans="1:40" ht="15.75" customHeight="1">
      <c r="A456" s="216"/>
      <c r="B456" s="216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</row>
    <row r="457" spans="1:40" ht="15.75" customHeight="1">
      <c r="A457" s="216"/>
      <c r="B457" s="216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</row>
    <row r="458" spans="1:40" ht="15.75" customHeight="1">
      <c r="A458" s="216"/>
      <c r="B458" s="216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</row>
    <row r="459" spans="1:40" ht="15.75" customHeight="1">
      <c r="A459" s="216"/>
      <c r="B459" s="216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</row>
    <row r="460" spans="1:40" ht="15.75" customHeight="1">
      <c r="A460" s="216"/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</row>
    <row r="461" spans="1:40" ht="15.75" customHeight="1">
      <c r="A461" s="216"/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</row>
    <row r="462" spans="1:40" ht="15.75" customHeight="1">
      <c r="A462" s="216"/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</row>
    <row r="463" spans="1:40" ht="15.75" customHeight="1">
      <c r="A463" s="216"/>
      <c r="B463" s="216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</row>
    <row r="464" spans="1:40" ht="15.75" customHeight="1">
      <c r="A464" s="216"/>
      <c r="B464" s="216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</row>
    <row r="465" spans="1:40" ht="15.75" customHeight="1">
      <c r="A465" s="216"/>
      <c r="B465" s="216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</row>
    <row r="466" spans="1:40" ht="15.75" customHeight="1">
      <c r="A466" s="216"/>
      <c r="B466" s="216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</row>
    <row r="467" spans="1:40" ht="15.75" customHeight="1">
      <c r="A467" s="216"/>
      <c r="B467" s="216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</row>
    <row r="468" spans="1:40" ht="15.75" customHeight="1">
      <c r="A468" s="216"/>
      <c r="B468" s="216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</row>
    <row r="469" spans="1:40" ht="15.75" customHeight="1">
      <c r="A469" s="216"/>
      <c r="B469" s="216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</row>
    <row r="470" spans="1:40" ht="15.75" customHeight="1">
      <c r="A470" s="216"/>
      <c r="B470" s="216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</row>
    <row r="471" spans="1:40" ht="15.75" customHeight="1">
      <c r="A471" s="216"/>
      <c r="B471" s="216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</row>
    <row r="472" spans="1:40" ht="15.75" customHeight="1">
      <c r="A472" s="216"/>
      <c r="B472" s="216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</row>
    <row r="473" spans="1:40" ht="15.75" customHeight="1">
      <c r="A473" s="216"/>
      <c r="B473" s="216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</row>
    <row r="474" spans="1:40" ht="15.75" customHeight="1">
      <c r="A474" s="216"/>
      <c r="B474" s="216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</row>
    <row r="475" spans="1:40" ht="15.75" customHeight="1">
      <c r="A475" s="216"/>
      <c r="B475" s="216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</row>
    <row r="476" spans="1:40" ht="15.75" customHeight="1">
      <c r="A476" s="216"/>
      <c r="B476" s="216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</row>
    <row r="477" spans="1:40" ht="15.75" customHeight="1">
      <c r="A477" s="216"/>
      <c r="B477" s="216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</row>
    <row r="478" spans="1:40" ht="15.75" customHeight="1">
      <c r="A478" s="216"/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</row>
    <row r="479" spans="1:40" ht="15.75" customHeight="1">
      <c r="A479" s="216"/>
      <c r="B479" s="216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</row>
    <row r="480" spans="1:40" ht="15.75" customHeight="1">
      <c r="A480" s="216"/>
      <c r="B480" s="216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</row>
    <row r="481" spans="1:40" ht="15.75" customHeight="1">
      <c r="A481" s="216"/>
      <c r="B481" s="216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</row>
    <row r="482" spans="1:40" ht="15.75" customHeight="1">
      <c r="A482" s="216"/>
      <c r="B482" s="216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</row>
    <row r="483" spans="1:40" ht="15.75" customHeight="1">
      <c r="A483" s="216"/>
      <c r="B483" s="216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</row>
    <row r="484" spans="1:40" ht="15.75" customHeight="1">
      <c r="A484" s="216"/>
      <c r="B484" s="216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</row>
    <row r="485" spans="1:40" ht="15.75" customHeight="1">
      <c r="A485" s="216"/>
      <c r="B485" s="216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</row>
    <row r="486" spans="1:40" ht="15.75" customHeight="1">
      <c r="A486" s="216"/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</row>
    <row r="487" spans="1:40" ht="15.75" customHeight="1">
      <c r="A487" s="216"/>
      <c r="B487" s="216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</row>
    <row r="488" spans="1:40" ht="15.75" customHeight="1">
      <c r="A488" s="216"/>
      <c r="B488" s="216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</row>
    <row r="489" spans="1:40" ht="15.75" customHeight="1">
      <c r="A489" s="216"/>
      <c r="B489" s="216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</row>
    <row r="490" spans="1:40" ht="15.75" customHeight="1">
      <c r="A490" s="216"/>
      <c r="B490" s="216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</row>
    <row r="491" spans="1:40" ht="15.75" customHeight="1">
      <c r="A491" s="216"/>
      <c r="B491" s="216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</row>
    <row r="492" spans="1:40" ht="15.75" customHeight="1">
      <c r="A492" s="216"/>
      <c r="B492" s="216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</row>
    <row r="493" spans="1:40" ht="15.75" customHeight="1">
      <c r="A493" s="216"/>
      <c r="B493" s="216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</row>
    <row r="494" spans="1:40" ht="15.75" customHeight="1">
      <c r="A494" s="216"/>
      <c r="B494" s="216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</row>
    <row r="495" spans="1:40" ht="15.75" customHeight="1">
      <c r="A495" s="216"/>
      <c r="B495" s="216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</row>
    <row r="496" spans="1:40" ht="15.75" customHeight="1">
      <c r="A496" s="216"/>
      <c r="B496" s="216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</row>
    <row r="497" spans="1:40" ht="15.75" customHeight="1">
      <c r="A497" s="216"/>
      <c r="B497" s="216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</row>
    <row r="498" spans="1:40" ht="15.75" customHeight="1">
      <c r="A498" s="216"/>
      <c r="B498" s="216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</row>
    <row r="499" spans="1:40" ht="15.75" customHeight="1">
      <c r="A499" s="216"/>
      <c r="B499" s="216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</row>
    <row r="500" spans="1:40" ht="15.75" customHeight="1">
      <c r="A500" s="216"/>
      <c r="B500" s="216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</row>
    <row r="501" spans="1:40" ht="15.75" customHeight="1">
      <c r="A501" s="216"/>
      <c r="B501" s="216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</row>
    <row r="502" spans="1:40" ht="15.75" customHeight="1">
      <c r="A502" s="216"/>
      <c r="B502" s="216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</row>
    <row r="503" spans="1:40" ht="15.75" customHeight="1">
      <c r="A503" s="216"/>
      <c r="B503" s="216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</row>
    <row r="504" spans="1:40" ht="15.75" customHeight="1">
      <c r="A504" s="216"/>
      <c r="B504" s="216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</row>
    <row r="505" spans="1:40" ht="15.75" customHeight="1">
      <c r="A505" s="216"/>
      <c r="B505" s="216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</row>
    <row r="506" spans="1:40" ht="15.75" customHeight="1">
      <c r="A506" s="216"/>
      <c r="B506" s="216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</row>
    <row r="507" spans="1:40" ht="15.75" customHeight="1">
      <c r="A507" s="216"/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</row>
    <row r="508" spans="1:40" ht="15.75" customHeight="1">
      <c r="A508" s="216"/>
      <c r="B508" s="216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</row>
    <row r="509" spans="1:40" ht="15.75" customHeight="1">
      <c r="A509" s="216"/>
      <c r="B509" s="216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</row>
    <row r="510" spans="1:40" ht="15.75" customHeight="1">
      <c r="A510" s="216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</row>
    <row r="511" spans="1:40" ht="15.75" customHeight="1">
      <c r="A511" s="216"/>
      <c r="B511" s="216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</row>
    <row r="512" spans="1:40" ht="15.75" customHeight="1">
      <c r="A512" s="216"/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</row>
    <row r="513" spans="1:40" ht="15.75" customHeight="1">
      <c r="A513" s="216"/>
      <c r="B513" s="216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</row>
    <row r="514" spans="1:40" ht="15.75" customHeight="1">
      <c r="A514" s="216"/>
      <c r="B514" s="216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</row>
    <row r="515" spans="1:40" ht="15.75" customHeight="1">
      <c r="A515" s="216"/>
      <c r="B515" s="216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</row>
    <row r="516" spans="1:40" ht="15.75" customHeight="1">
      <c r="A516" s="216"/>
      <c r="B516" s="216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</row>
    <row r="517" spans="1:40" ht="15.75" customHeight="1">
      <c r="A517" s="216"/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</row>
    <row r="518" spans="1:40" ht="15.75" customHeight="1">
      <c r="A518" s="216"/>
      <c r="B518" s="216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</row>
    <row r="519" spans="1:40" ht="15.75" customHeight="1">
      <c r="A519" s="216"/>
      <c r="B519" s="216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</row>
    <row r="520" spans="1:40" ht="15.75" customHeight="1">
      <c r="A520" s="216"/>
      <c r="B520" s="216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</row>
    <row r="521" spans="1:40" ht="15.75" customHeight="1">
      <c r="A521" s="216"/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</row>
    <row r="522" spans="1:40" ht="15.75" customHeight="1">
      <c r="A522" s="216"/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</row>
    <row r="523" spans="1:40" ht="15.75" customHeight="1">
      <c r="A523" s="216"/>
      <c r="B523" s="216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</row>
    <row r="524" spans="1:40" ht="15.75" customHeight="1">
      <c r="A524" s="216"/>
      <c r="B524" s="216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</row>
    <row r="525" spans="1:40" ht="15.75" customHeight="1">
      <c r="A525" s="216"/>
      <c r="B525" s="216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</row>
    <row r="526" spans="1:40" ht="15.75" customHeight="1">
      <c r="A526" s="216"/>
      <c r="B526" s="216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</row>
    <row r="527" spans="1:40" ht="15.75" customHeight="1">
      <c r="A527" s="216"/>
      <c r="B527" s="216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</row>
    <row r="528" spans="1:40" ht="15.75" customHeight="1">
      <c r="A528" s="216"/>
      <c r="B528" s="216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</row>
    <row r="529" spans="1:40" ht="15.75" customHeight="1">
      <c r="A529" s="216"/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</row>
    <row r="530" spans="1:40" ht="15.75" customHeight="1">
      <c r="A530" s="216"/>
      <c r="B530" s="216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</row>
    <row r="531" spans="1:40" ht="15.75" customHeight="1">
      <c r="A531" s="216"/>
      <c r="B531" s="216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</row>
    <row r="532" spans="1:40" ht="15.75" customHeight="1">
      <c r="A532" s="216"/>
      <c r="B532" s="216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</row>
    <row r="533" spans="1:40" ht="15.75" customHeight="1">
      <c r="A533" s="216"/>
      <c r="B533" s="216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</row>
    <row r="534" spans="1:40" ht="15.75" customHeight="1">
      <c r="A534" s="216"/>
      <c r="B534" s="216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</row>
    <row r="535" spans="1:40" ht="15.75" customHeight="1">
      <c r="A535" s="216"/>
      <c r="B535" s="216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</row>
    <row r="536" spans="1:40" ht="15.75" customHeight="1">
      <c r="A536" s="216"/>
      <c r="B536" s="216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</row>
    <row r="537" spans="1:40" ht="15.75" customHeight="1">
      <c r="A537" s="216"/>
      <c r="B537" s="216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</row>
    <row r="538" spans="1:40" ht="15.75" customHeight="1">
      <c r="A538" s="216"/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</row>
    <row r="539" spans="1:40" ht="15.75" customHeight="1">
      <c r="A539" s="216"/>
      <c r="B539" s="216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</row>
    <row r="540" spans="1:40" ht="15.75" customHeight="1">
      <c r="A540" s="216"/>
      <c r="B540" s="216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</row>
    <row r="541" spans="1:40" ht="15.75" customHeight="1">
      <c r="A541" s="216"/>
      <c r="B541" s="216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</row>
    <row r="542" spans="1:40" ht="15.75" customHeight="1">
      <c r="A542" s="216"/>
      <c r="B542" s="216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</row>
    <row r="543" spans="1:40" ht="15.75" customHeight="1">
      <c r="A543" s="216"/>
      <c r="B543" s="216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</row>
    <row r="544" spans="1:40" ht="15.75" customHeight="1">
      <c r="A544" s="216"/>
      <c r="B544" s="216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</row>
    <row r="545" spans="1:40" ht="15.75" customHeight="1">
      <c r="A545" s="216"/>
      <c r="B545" s="216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</row>
    <row r="546" spans="1:40" ht="15.75" customHeight="1">
      <c r="A546" s="216"/>
      <c r="B546" s="216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</row>
    <row r="547" spans="1:40" ht="15.75" customHeight="1">
      <c r="A547" s="216"/>
      <c r="B547" s="216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</row>
    <row r="548" spans="1:40" ht="15.75" customHeight="1">
      <c r="A548" s="216"/>
      <c r="B548" s="216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</row>
    <row r="549" spans="1:40" ht="15.75" customHeight="1">
      <c r="A549" s="216"/>
      <c r="B549" s="216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</row>
    <row r="550" spans="1:40" ht="15.75" customHeight="1">
      <c r="A550" s="216"/>
      <c r="B550" s="216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</row>
    <row r="551" spans="1:40" ht="15.75" customHeight="1">
      <c r="A551" s="216"/>
      <c r="B551" s="216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</row>
    <row r="552" spans="1:40" ht="15.75" customHeight="1">
      <c r="A552" s="216"/>
      <c r="B552" s="216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</row>
    <row r="553" spans="1:40" ht="15.75" customHeight="1">
      <c r="A553" s="216"/>
      <c r="B553" s="216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</row>
    <row r="554" spans="1:40" ht="15.75" customHeight="1">
      <c r="A554" s="216"/>
      <c r="B554" s="216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</row>
    <row r="555" spans="1:40" ht="15.75" customHeight="1">
      <c r="A555" s="216"/>
      <c r="B555" s="216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</row>
    <row r="556" spans="1:40" ht="15.75" customHeight="1">
      <c r="A556" s="216"/>
      <c r="B556" s="216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</row>
    <row r="557" spans="1:40" ht="15.75" customHeight="1">
      <c r="A557" s="216"/>
      <c r="B557" s="216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</row>
    <row r="558" spans="1:40" ht="15.75" customHeight="1">
      <c r="A558" s="216"/>
      <c r="B558" s="216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</row>
    <row r="559" spans="1:40" ht="15.75" customHeight="1">
      <c r="A559" s="216"/>
      <c r="B559" s="216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</row>
    <row r="560" spans="1:40" ht="15.75" customHeight="1">
      <c r="A560" s="216"/>
      <c r="B560" s="216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</row>
    <row r="561" spans="1:40" ht="15.75" customHeight="1">
      <c r="A561" s="216"/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</row>
    <row r="562" spans="1:40" ht="15.75" customHeight="1">
      <c r="A562" s="216"/>
      <c r="B562" s="216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</row>
    <row r="563" spans="1:40" ht="15.75" customHeight="1">
      <c r="A563" s="216"/>
      <c r="B563" s="216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</row>
    <row r="564" spans="1:40" ht="15.75" customHeight="1">
      <c r="A564" s="216"/>
      <c r="B564" s="216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</row>
    <row r="565" spans="1:40" ht="15.75" customHeight="1">
      <c r="A565" s="216"/>
      <c r="B565" s="216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</row>
    <row r="566" spans="1:40" ht="15.75" customHeight="1">
      <c r="A566" s="216"/>
      <c r="B566" s="216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</row>
    <row r="567" spans="1:40" ht="15.75" customHeight="1">
      <c r="A567" s="216"/>
      <c r="B567" s="216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</row>
    <row r="568" spans="1:40" ht="15.75" customHeight="1">
      <c r="A568" s="216"/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</row>
    <row r="569" spans="1:40" ht="15.75" customHeight="1">
      <c r="A569" s="216"/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</row>
    <row r="570" spans="1:40" ht="15.75" customHeight="1">
      <c r="A570" s="216"/>
      <c r="B570" s="216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</row>
    <row r="571" spans="1:40" ht="15.75" customHeight="1">
      <c r="A571" s="216"/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</row>
    <row r="572" spans="1:40" ht="15.75" customHeight="1">
      <c r="A572" s="216"/>
      <c r="B572" s="216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</row>
    <row r="573" spans="1:40" ht="15.75" customHeight="1">
      <c r="A573" s="216"/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</row>
    <row r="574" spans="1:40" ht="15.75" customHeight="1">
      <c r="A574" s="216"/>
      <c r="B574" s="216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</row>
    <row r="575" spans="1:40" ht="15.75" customHeight="1">
      <c r="A575" s="216"/>
      <c r="B575" s="216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</row>
    <row r="576" spans="1:40" ht="15.75" customHeight="1">
      <c r="A576" s="216"/>
      <c r="B576" s="216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</row>
    <row r="577" spans="1:40" ht="15.75" customHeight="1">
      <c r="A577" s="216"/>
      <c r="B577" s="216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</row>
    <row r="578" spans="1:40" ht="15.75" customHeight="1">
      <c r="A578" s="216"/>
      <c r="B578" s="216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</row>
    <row r="579" spans="1:40" ht="15.75" customHeight="1">
      <c r="A579" s="216"/>
      <c r="B579" s="216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</row>
    <row r="580" spans="1:40" ht="15.75" customHeight="1">
      <c r="A580" s="216"/>
      <c r="B580" s="216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</row>
    <row r="581" spans="1:40" ht="15.75" customHeight="1">
      <c r="A581" s="216"/>
      <c r="B581" s="216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</row>
    <row r="582" spans="1:40" ht="15.75" customHeight="1">
      <c r="A582" s="216"/>
      <c r="B582" s="216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</row>
    <row r="583" spans="1:40" ht="15.75" customHeight="1">
      <c r="A583" s="216"/>
      <c r="B583" s="216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</row>
    <row r="584" spans="1:40" ht="15.75" customHeight="1">
      <c r="A584" s="216"/>
      <c r="B584" s="216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</row>
    <row r="585" spans="1:40" ht="15.75" customHeight="1">
      <c r="A585" s="216"/>
      <c r="B585" s="216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</row>
    <row r="586" spans="1:40" ht="15.75" customHeight="1">
      <c r="A586" s="216"/>
      <c r="B586" s="216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</row>
    <row r="587" spans="1:40" ht="15.75" customHeight="1">
      <c r="A587" s="216"/>
      <c r="B587" s="216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</row>
    <row r="588" spans="1:40" ht="15.75" customHeight="1">
      <c r="A588" s="216"/>
      <c r="B588" s="216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</row>
    <row r="589" spans="1:40" ht="15.75" customHeight="1">
      <c r="A589" s="216"/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</row>
    <row r="590" spans="1:40" ht="15.75" customHeight="1">
      <c r="A590" s="216"/>
      <c r="B590" s="216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</row>
    <row r="591" spans="1:40" ht="15.75" customHeight="1">
      <c r="A591" s="216"/>
      <c r="B591" s="216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</row>
    <row r="592" spans="1:40" ht="15.75" customHeight="1">
      <c r="A592" s="216"/>
      <c r="B592" s="216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</row>
    <row r="593" spans="1:40" ht="15.75" customHeight="1">
      <c r="A593" s="216"/>
      <c r="B593" s="216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</row>
    <row r="594" spans="1:40" ht="15.75" customHeight="1">
      <c r="A594" s="216"/>
      <c r="B594" s="216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</row>
    <row r="595" spans="1:40" ht="15.75" customHeight="1">
      <c r="A595" s="216"/>
      <c r="B595" s="216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</row>
    <row r="596" spans="1:40" ht="15.75" customHeight="1">
      <c r="A596" s="216"/>
      <c r="B596" s="216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</row>
    <row r="597" spans="1:40" ht="15.75" customHeight="1">
      <c r="A597" s="216"/>
      <c r="B597" s="216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</row>
    <row r="598" spans="1:40" ht="15.75" customHeight="1">
      <c r="A598" s="216"/>
      <c r="B598" s="216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</row>
    <row r="599" spans="1:40" ht="15.75" customHeight="1">
      <c r="A599" s="216"/>
      <c r="B599" s="216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</row>
    <row r="600" spans="1:40" ht="15.75" customHeight="1">
      <c r="A600" s="216"/>
      <c r="B600" s="216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</row>
    <row r="601" spans="1:40" ht="15.75" customHeight="1">
      <c r="A601" s="216"/>
      <c r="B601" s="216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</row>
    <row r="602" spans="1:40" ht="15.75" customHeight="1">
      <c r="A602" s="216"/>
      <c r="B602" s="216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</row>
    <row r="603" spans="1:40" ht="15.75" customHeight="1">
      <c r="A603" s="216"/>
      <c r="B603" s="216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</row>
    <row r="604" spans="1:40" ht="15.75" customHeight="1">
      <c r="A604" s="216"/>
      <c r="B604" s="216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</row>
    <row r="605" spans="1:40" ht="15.75" customHeight="1">
      <c r="A605" s="216"/>
      <c r="B605" s="216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</row>
    <row r="606" spans="1:40" ht="15.75" customHeight="1">
      <c r="A606" s="216"/>
      <c r="B606" s="216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</row>
    <row r="607" spans="1:40" ht="15.75" customHeight="1">
      <c r="A607" s="216"/>
      <c r="B607" s="216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</row>
    <row r="608" spans="1:40" ht="15.75" customHeight="1">
      <c r="A608" s="216"/>
      <c r="B608" s="216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</row>
    <row r="609" spans="1:40" ht="15.75" customHeight="1">
      <c r="A609" s="216"/>
      <c r="B609" s="216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</row>
    <row r="610" spans="1:40" ht="15.75" customHeight="1">
      <c r="A610" s="216"/>
      <c r="B610" s="216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</row>
    <row r="611" spans="1:40" ht="15.75" customHeight="1">
      <c r="A611" s="216"/>
      <c r="B611" s="216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</row>
    <row r="612" spans="1:40" ht="15.75" customHeight="1">
      <c r="A612" s="216"/>
      <c r="B612" s="216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</row>
    <row r="613" spans="1:40" ht="15.75" customHeight="1">
      <c r="A613" s="216"/>
      <c r="B613" s="216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</row>
    <row r="614" spans="1:40" ht="15.75" customHeight="1">
      <c r="A614" s="216"/>
      <c r="B614" s="216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</row>
    <row r="615" spans="1:40" ht="15.75" customHeight="1">
      <c r="A615" s="216"/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</row>
    <row r="616" spans="1:40" ht="15.75" customHeight="1">
      <c r="A616" s="216"/>
      <c r="B616" s="216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</row>
    <row r="617" spans="1:40" ht="15.75" customHeight="1">
      <c r="A617" s="216"/>
      <c r="B617" s="216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</row>
    <row r="618" spans="1:40" ht="15.75" customHeight="1">
      <c r="A618" s="216"/>
      <c r="B618" s="216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</row>
    <row r="619" spans="1:40" ht="15.75" customHeight="1">
      <c r="A619" s="216"/>
      <c r="B619" s="216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</row>
    <row r="620" spans="1:40" ht="15.75" customHeight="1">
      <c r="A620" s="216"/>
      <c r="B620" s="216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</row>
    <row r="621" spans="1:40" ht="15.75" customHeight="1">
      <c r="A621" s="216"/>
      <c r="B621" s="216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</row>
    <row r="622" spans="1:40" ht="15.75" customHeight="1">
      <c r="A622" s="216"/>
      <c r="B622" s="216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</row>
    <row r="623" spans="1:40" ht="15.75" customHeight="1">
      <c r="A623" s="216"/>
      <c r="B623" s="216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</row>
    <row r="624" spans="1:40" ht="15.75" customHeight="1">
      <c r="A624" s="216"/>
      <c r="B624" s="216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</row>
    <row r="625" spans="1:40" ht="15.75" customHeight="1">
      <c r="A625" s="216"/>
      <c r="B625" s="216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</row>
    <row r="626" spans="1:40" ht="15.75" customHeight="1">
      <c r="A626" s="216"/>
      <c r="B626" s="216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</row>
    <row r="627" spans="1:40" ht="15.75" customHeight="1">
      <c r="A627" s="216"/>
      <c r="B627" s="216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</row>
    <row r="628" spans="1:40" ht="15.75" customHeight="1">
      <c r="A628" s="216"/>
      <c r="B628" s="216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</row>
    <row r="629" spans="1:40" ht="15.75" customHeight="1">
      <c r="A629" s="216"/>
      <c r="B629" s="216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</row>
    <row r="630" spans="1:40" ht="15.75" customHeight="1">
      <c r="A630" s="216"/>
      <c r="B630" s="216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</row>
    <row r="631" spans="1:40" ht="15.75" customHeight="1">
      <c r="A631" s="216"/>
      <c r="B631" s="216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</row>
    <row r="632" spans="1:40" ht="15.75" customHeight="1">
      <c r="A632" s="216"/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</row>
    <row r="633" spans="1:40" ht="15.75" customHeight="1">
      <c r="A633" s="216"/>
      <c r="B633" s="216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</row>
    <row r="634" spans="1:40" ht="15.75" customHeight="1">
      <c r="A634" s="216"/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</row>
    <row r="635" spans="1:40" ht="15.75" customHeight="1">
      <c r="A635" s="216"/>
      <c r="B635" s="216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</row>
    <row r="636" spans="1:40" ht="15.75" customHeight="1">
      <c r="A636" s="216"/>
      <c r="B636" s="216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</row>
    <row r="637" spans="1:40" ht="15.75" customHeight="1">
      <c r="A637" s="216"/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</row>
    <row r="638" spans="1:40" ht="15.75" customHeight="1">
      <c r="A638" s="216"/>
      <c r="B638" s="216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</row>
    <row r="639" spans="1:40" ht="15.75" customHeight="1">
      <c r="A639" s="216"/>
      <c r="B639" s="216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</row>
    <row r="640" spans="1:40" ht="15.75" customHeight="1">
      <c r="A640" s="216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</row>
    <row r="641" spans="1:40" ht="15.75" customHeight="1">
      <c r="A641" s="216"/>
      <c r="B641" s="216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</row>
    <row r="642" spans="1:40" ht="15.75" customHeight="1">
      <c r="A642" s="216"/>
      <c r="B642" s="216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</row>
    <row r="643" spans="1:40" ht="15.75" customHeight="1">
      <c r="A643" s="216"/>
      <c r="B643" s="216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</row>
    <row r="644" spans="1:40" ht="15.75" customHeight="1">
      <c r="A644" s="216"/>
      <c r="B644" s="216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</row>
    <row r="645" spans="1:40" ht="15.75" customHeight="1">
      <c r="A645" s="216"/>
      <c r="B645" s="216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</row>
    <row r="646" spans="1:40" ht="15.75" customHeight="1">
      <c r="A646" s="216"/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</row>
    <row r="647" spans="1:40" ht="15.75" customHeight="1">
      <c r="A647" s="216"/>
      <c r="B647" s="216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</row>
    <row r="648" spans="1:40" ht="15.75" customHeight="1">
      <c r="A648" s="216"/>
      <c r="B648" s="216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</row>
    <row r="649" spans="1:40" ht="15.75" customHeight="1">
      <c r="A649" s="216"/>
      <c r="B649" s="216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</row>
    <row r="650" spans="1:40" ht="15.75" customHeight="1">
      <c r="A650" s="216"/>
      <c r="B650" s="216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</row>
    <row r="651" spans="1:40" ht="15.75" customHeight="1">
      <c r="A651" s="216"/>
      <c r="B651" s="216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</row>
    <row r="652" spans="1:40" ht="15.75" customHeight="1">
      <c r="A652" s="216"/>
      <c r="B652" s="216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</row>
    <row r="653" spans="1:40" ht="15.75" customHeight="1">
      <c r="A653" s="216"/>
      <c r="B653" s="216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</row>
    <row r="654" spans="1:40" ht="15.75" customHeight="1">
      <c r="A654" s="216"/>
      <c r="B654" s="216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</row>
    <row r="655" spans="1:40" ht="15.75" customHeight="1">
      <c r="A655" s="216"/>
      <c r="B655" s="216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</row>
    <row r="656" spans="1:40" ht="15.75" customHeight="1">
      <c r="A656" s="216"/>
      <c r="B656" s="216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</row>
    <row r="657" spans="1:40" ht="15.75" customHeight="1">
      <c r="A657" s="216"/>
      <c r="B657" s="216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</row>
    <row r="658" spans="1:40" ht="15.75" customHeight="1">
      <c r="A658" s="216"/>
      <c r="B658" s="216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</row>
    <row r="659" spans="1:40" ht="15.75" customHeight="1">
      <c r="A659" s="216"/>
      <c r="B659" s="216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</row>
    <row r="660" spans="1:40" ht="15.75" customHeight="1">
      <c r="A660" s="216"/>
      <c r="B660" s="216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</row>
    <row r="661" spans="1:40" ht="15.75" customHeight="1">
      <c r="A661" s="216"/>
      <c r="B661" s="216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</row>
    <row r="662" spans="1:40" ht="15.75" customHeight="1">
      <c r="A662" s="216"/>
      <c r="B662" s="216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</row>
    <row r="663" spans="1:40" ht="15.75" customHeight="1">
      <c r="A663" s="216"/>
      <c r="B663" s="216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</row>
    <row r="664" spans="1:40" ht="15.75" customHeight="1">
      <c r="A664" s="216"/>
      <c r="B664" s="216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</row>
    <row r="665" spans="1:40" ht="15.75" customHeight="1">
      <c r="A665" s="216"/>
      <c r="B665" s="216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</row>
    <row r="666" spans="1:40" ht="15.75" customHeight="1">
      <c r="A666" s="216"/>
      <c r="B666" s="216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</row>
    <row r="667" spans="1:40" ht="15.75" customHeight="1">
      <c r="A667" s="216"/>
      <c r="B667" s="216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</row>
    <row r="668" spans="1:40" ht="15.75" customHeight="1">
      <c r="A668" s="216"/>
      <c r="B668" s="216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</row>
    <row r="669" spans="1:40" ht="15.75" customHeight="1">
      <c r="A669" s="216"/>
      <c r="B669" s="216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</row>
    <row r="670" spans="1:40" ht="15.75" customHeight="1">
      <c r="A670" s="216"/>
      <c r="B670" s="216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</row>
    <row r="671" spans="1:40" ht="15.75" customHeight="1">
      <c r="A671" s="216"/>
      <c r="B671" s="216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</row>
    <row r="672" spans="1:40" ht="15.75" customHeight="1">
      <c r="A672" s="216"/>
      <c r="B672" s="216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</row>
    <row r="673" spans="1:40" ht="15.75" customHeight="1">
      <c r="A673" s="216"/>
      <c r="B673" s="216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</row>
    <row r="674" spans="1:40" ht="15.75" customHeight="1">
      <c r="A674" s="216"/>
      <c r="B674" s="216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</row>
    <row r="675" spans="1:40" ht="15.75" customHeight="1">
      <c r="A675" s="216"/>
      <c r="B675" s="216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</row>
    <row r="676" spans="1:40" ht="15.75" customHeight="1">
      <c r="A676" s="216"/>
      <c r="B676" s="216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</row>
    <row r="677" spans="1:40" ht="15.75" customHeight="1">
      <c r="A677" s="216"/>
      <c r="B677" s="216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</row>
    <row r="678" spans="1:40" ht="15.75" customHeight="1">
      <c r="A678" s="216"/>
      <c r="B678" s="216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</row>
    <row r="679" spans="1:40" ht="15.75" customHeight="1">
      <c r="A679" s="216"/>
      <c r="B679" s="216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</row>
    <row r="680" spans="1:40" ht="15.75" customHeight="1">
      <c r="A680" s="216"/>
      <c r="B680" s="216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</row>
    <row r="681" spans="1:40" ht="15.75" customHeight="1">
      <c r="A681" s="216"/>
      <c r="B681" s="216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</row>
    <row r="682" spans="1:40" ht="15.75" customHeight="1">
      <c r="A682" s="216"/>
      <c r="B682" s="216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</row>
    <row r="683" spans="1:40" ht="15.75" customHeight="1">
      <c r="A683" s="216"/>
      <c r="B683" s="216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</row>
    <row r="684" spans="1:40" ht="15.75" customHeight="1">
      <c r="A684" s="216"/>
      <c r="B684" s="216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</row>
    <row r="685" spans="1:40" ht="15.75" customHeight="1">
      <c r="A685" s="216"/>
      <c r="B685" s="216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</row>
    <row r="686" spans="1:40" ht="15.75" customHeight="1">
      <c r="A686" s="216"/>
      <c r="B686" s="216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</row>
    <row r="687" spans="1:40" ht="15.75" customHeight="1">
      <c r="A687" s="216"/>
      <c r="B687" s="216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</row>
    <row r="688" spans="1:40" ht="15.75" customHeight="1">
      <c r="A688" s="216"/>
      <c r="B688" s="216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</row>
    <row r="689" spans="1:40" ht="15.75" customHeight="1">
      <c r="A689" s="216"/>
      <c r="B689" s="216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</row>
    <row r="690" spans="1:40" ht="15.75" customHeight="1">
      <c r="A690" s="216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</row>
    <row r="691" spans="1:40" ht="15.75" customHeight="1">
      <c r="A691" s="216"/>
      <c r="B691" s="216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</row>
    <row r="692" spans="1:40" ht="15.75" customHeight="1">
      <c r="A692" s="216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</row>
    <row r="693" spans="1:40" ht="15.75" customHeight="1">
      <c r="A693" s="216"/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</row>
    <row r="694" spans="1:40" ht="15.75" customHeight="1">
      <c r="A694" s="216"/>
      <c r="B694" s="216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</row>
    <row r="695" spans="1:40" ht="15.75" customHeight="1">
      <c r="A695" s="216"/>
      <c r="B695" s="216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</row>
    <row r="696" spans="1:40" ht="15.75" customHeight="1">
      <c r="A696" s="216"/>
      <c r="B696" s="216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</row>
    <row r="697" spans="1:40" ht="15.75" customHeight="1">
      <c r="A697" s="216"/>
      <c r="B697" s="216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</row>
    <row r="698" spans="1:40" ht="15.75" customHeight="1">
      <c r="A698" s="216"/>
      <c r="B698" s="216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</row>
    <row r="699" spans="1:40" ht="15.75" customHeight="1">
      <c r="A699" s="216"/>
      <c r="B699" s="216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</row>
    <row r="700" spans="1:40" ht="15.75" customHeight="1">
      <c r="A700" s="216"/>
      <c r="B700" s="216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</row>
    <row r="701" spans="1:40" ht="15.75" customHeight="1">
      <c r="A701" s="216"/>
      <c r="B701" s="216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</row>
    <row r="702" spans="1:40" ht="15.75" customHeight="1">
      <c r="A702" s="216"/>
      <c r="B702" s="216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</row>
    <row r="703" spans="1:40" ht="15.75" customHeight="1">
      <c r="A703" s="216"/>
      <c r="B703" s="216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</row>
    <row r="704" spans="1:40" ht="15.75" customHeight="1">
      <c r="A704" s="216"/>
      <c r="B704" s="216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</row>
    <row r="705" spans="1:40" ht="15.75" customHeight="1">
      <c r="A705" s="216"/>
      <c r="B705" s="216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</row>
    <row r="706" spans="1:40" ht="15.75" customHeight="1">
      <c r="A706" s="216"/>
      <c r="B706" s="216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</row>
    <row r="707" spans="1:40" ht="15.75" customHeight="1">
      <c r="A707" s="216"/>
      <c r="B707" s="216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</row>
    <row r="708" spans="1:40" ht="15.75" customHeight="1">
      <c r="A708" s="216"/>
      <c r="B708" s="216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</row>
    <row r="709" spans="1:40" ht="15.75" customHeight="1">
      <c r="A709" s="216"/>
      <c r="B709" s="216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</row>
    <row r="710" spans="1:40" ht="15.75" customHeight="1">
      <c r="A710" s="216"/>
      <c r="B710" s="216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</row>
    <row r="711" spans="1:40" ht="15.75" customHeight="1">
      <c r="A711" s="216"/>
      <c r="B711" s="216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</row>
    <row r="712" spans="1:40" ht="15.75" customHeight="1">
      <c r="A712" s="216"/>
      <c r="B712" s="216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</row>
    <row r="713" spans="1:40" ht="15.75" customHeight="1">
      <c r="A713" s="216"/>
      <c r="B713" s="216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</row>
    <row r="714" spans="1:40" ht="15.75" customHeight="1">
      <c r="A714" s="216"/>
      <c r="B714" s="216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</row>
    <row r="715" spans="1:40" ht="15.75" customHeight="1">
      <c r="A715" s="216"/>
      <c r="B715" s="216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</row>
    <row r="716" spans="1:40" ht="15.75" customHeight="1">
      <c r="A716" s="216"/>
      <c r="B716" s="216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</row>
    <row r="717" spans="1:40" ht="15.75" customHeight="1">
      <c r="A717" s="216"/>
      <c r="B717" s="216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</row>
    <row r="718" spans="1:40" ht="15.75" customHeight="1">
      <c r="A718" s="216"/>
      <c r="B718" s="216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</row>
    <row r="719" spans="1:40" ht="15.75" customHeight="1">
      <c r="A719" s="216"/>
      <c r="B719" s="216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</row>
    <row r="720" spans="1:40" ht="15.75" customHeight="1">
      <c r="A720" s="216"/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</row>
    <row r="721" spans="1:40" ht="15.75" customHeight="1">
      <c r="A721" s="216"/>
      <c r="B721" s="216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</row>
    <row r="722" spans="1:40" ht="15.75" customHeight="1">
      <c r="A722" s="216"/>
      <c r="B722" s="216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</row>
    <row r="723" spans="1:40" ht="15.75" customHeight="1">
      <c r="A723" s="216"/>
      <c r="B723" s="216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</row>
    <row r="724" spans="1:40" ht="15.75" customHeight="1">
      <c r="A724" s="216"/>
      <c r="B724" s="216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</row>
    <row r="725" spans="1:40" ht="15.75" customHeight="1">
      <c r="A725" s="216"/>
      <c r="B725" s="216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</row>
    <row r="726" spans="1:40" ht="15.75" customHeight="1">
      <c r="A726" s="216"/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</row>
    <row r="727" spans="1:40" ht="15.75" customHeight="1">
      <c r="A727" s="216"/>
      <c r="B727" s="216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</row>
    <row r="728" spans="1:40" ht="15.75" customHeight="1">
      <c r="A728" s="216"/>
      <c r="B728" s="216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</row>
    <row r="729" spans="1:40" ht="15.75" customHeight="1">
      <c r="A729" s="216"/>
      <c r="B729" s="216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</row>
    <row r="730" spans="1:40" ht="15.75" customHeight="1">
      <c r="A730" s="216"/>
      <c r="B730" s="216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</row>
    <row r="731" spans="1:40" ht="15.75" customHeight="1">
      <c r="A731" s="216"/>
      <c r="B731" s="216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</row>
    <row r="732" spans="1:40" ht="15.75" customHeight="1">
      <c r="A732" s="216"/>
      <c r="B732" s="216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</row>
    <row r="733" spans="1:40" ht="15.75" customHeight="1">
      <c r="A733" s="216"/>
      <c r="B733" s="216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</row>
    <row r="734" spans="1:40" ht="15.75" customHeight="1">
      <c r="A734" s="216"/>
      <c r="B734" s="216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</row>
    <row r="735" spans="1:40" ht="15.75" customHeight="1">
      <c r="A735" s="216"/>
      <c r="B735" s="216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</row>
    <row r="736" spans="1:40" ht="15.75" customHeight="1">
      <c r="A736" s="216"/>
      <c r="B736" s="216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</row>
    <row r="737" spans="1:40" ht="15.75" customHeight="1">
      <c r="A737" s="216"/>
      <c r="B737" s="216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</row>
    <row r="738" spans="1:40" ht="15.75" customHeight="1">
      <c r="A738" s="216"/>
      <c r="B738" s="216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</row>
    <row r="739" spans="1:40" ht="15.75" customHeight="1">
      <c r="A739" s="216"/>
      <c r="B739" s="216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</row>
    <row r="740" spans="1:40" ht="15.75" customHeight="1">
      <c r="A740" s="216"/>
      <c r="B740" s="216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</row>
    <row r="741" spans="1:40" ht="15.75" customHeight="1">
      <c r="A741" s="216"/>
      <c r="B741" s="216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</row>
    <row r="742" spans="1:40" ht="15.75" customHeight="1">
      <c r="A742" s="216"/>
      <c r="B742" s="216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</row>
    <row r="743" spans="1:40" ht="15.75" customHeight="1">
      <c r="A743" s="216"/>
      <c r="B743" s="216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</row>
    <row r="744" spans="1:40" ht="15.75" customHeight="1">
      <c r="A744" s="216"/>
      <c r="B744" s="216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</row>
    <row r="745" spans="1:40" ht="15.75" customHeight="1">
      <c r="A745" s="216"/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</row>
    <row r="746" spans="1:40" ht="15.75" customHeight="1">
      <c r="A746" s="216"/>
      <c r="B746" s="216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</row>
    <row r="747" spans="1:40" ht="15.75" customHeight="1">
      <c r="A747" s="216"/>
      <c r="B747" s="216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</row>
    <row r="748" spans="1:40" ht="15.75" customHeight="1">
      <c r="A748" s="216"/>
      <c r="B748" s="216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</row>
    <row r="749" spans="1:40" ht="15.75" customHeight="1">
      <c r="A749" s="216"/>
      <c r="B749" s="216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</row>
    <row r="750" spans="1:40" ht="15.75" customHeight="1">
      <c r="A750" s="216"/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</row>
    <row r="751" spans="1:40" ht="15.75" customHeight="1">
      <c r="A751" s="216"/>
      <c r="B751" s="216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</row>
    <row r="752" spans="1:40" ht="15.75" customHeight="1">
      <c r="A752" s="216"/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</row>
    <row r="753" spans="1:40" ht="15.75" customHeight="1">
      <c r="A753" s="216"/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</row>
    <row r="754" spans="1:40" ht="15.75" customHeight="1">
      <c r="A754" s="216"/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</row>
    <row r="755" spans="1:40" ht="15.75" customHeight="1">
      <c r="A755" s="216"/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</row>
    <row r="756" spans="1:40" ht="15.75" customHeight="1">
      <c r="A756" s="216"/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</row>
    <row r="757" spans="1:40" ht="15.75" customHeight="1">
      <c r="A757" s="216"/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</row>
    <row r="758" spans="1:40" ht="15.75" customHeight="1">
      <c r="A758" s="216"/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</row>
    <row r="759" spans="1:40" ht="15.75" customHeight="1">
      <c r="A759" s="216"/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</row>
    <row r="760" spans="1:40" ht="15.75" customHeight="1">
      <c r="A760" s="216"/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</row>
    <row r="761" spans="1:40" ht="15.75" customHeight="1">
      <c r="A761" s="216"/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</row>
    <row r="762" spans="1:40" ht="15.75" customHeight="1">
      <c r="A762" s="216"/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</row>
    <row r="763" spans="1:40" ht="15.75" customHeight="1">
      <c r="A763" s="216"/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</row>
    <row r="764" spans="1:40" ht="15.75" customHeight="1">
      <c r="A764" s="216"/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</row>
    <row r="765" spans="1:40" ht="15.75" customHeight="1">
      <c r="A765" s="216"/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</row>
    <row r="766" spans="1:40" ht="15.75" customHeight="1">
      <c r="A766" s="216"/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</row>
    <row r="767" spans="1:40" ht="15.75" customHeight="1">
      <c r="A767" s="216"/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</row>
    <row r="768" spans="1:40" ht="15.75" customHeight="1">
      <c r="A768" s="216"/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</row>
    <row r="769" spans="1:40" ht="15.75" customHeight="1">
      <c r="A769" s="216"/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</row>
    <row r="770" spans="1:40" ht="15.75" customHeight="1">
      <c r="A770" s="216"/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</row>
    <row r="771" spans="1:40" ht="15.75" customHeight="1">
      <c r="A771" s="216"/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</row>
    <row r="772" spans="1:40" ht="15.75" customHeight="1">
      <c r="A772" s="216"/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</row>
    <row r="773" spans="1:40" ht="15.75" customHeight="1">
      <c r="A773" s="216"/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</row>
    <row r="774" spans="1:40" ht="15.75" customHeight="1">
      <c r="A774" s="216"/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</row>
    <row r="775" spans="1:40" ht="15.75" customHeight="1">
      <c r="A775" s="216"/>
      <c r="B775" s="216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</row>
    <row r="776" spans="1:40" ht="15.75" customHeight="1">
      <c r="A776" s="216"/>
      <c r="B776" s="216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</row>
    <row r="777" spans="1:40" ht="15.75" customHeight="1">
      <c r="A777" s="216"/>
      <c r="B777" s="216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</row>
    <row r="778" spans="1:40" ht="15.75" customHeight="1">
      <c r="A778" s="216"/>
      <c r="B778" s="216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</row>
    <row r="779" spans="1:40" ht="15.75" customHeight="1">
      <c r="A779" s="216"/>
      <c r="B779" s="216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</row>
    <row r="780" spans="1:40" ht="15.75" customHeight="1">
      <c r="A780" s="216"/>
      <c r="B780" s="216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</row>
    <row r="781" spans="1:40" ht="15.75" customHeight="1">
      <c r="A781" s="216"/>
      <c r="B781" s="216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</row>
    <row r="782" spans="1:40" ht="15.75" customHeight="1">
      <c r="A782" s="216"/>
      <c r="B782" s="216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</row>
    <row r="783" spans="1:40" ht="15.75" customHeight="1">
      <c r="A783" s="216"/>
      <c r="B783" s="216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</row>
    <row r="784" spans="1:40" ht="15.75" customHeight="1">
      <c r="A784" s="216"/>
      <c r="B784" s="216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</row>
    <row r="785" spans="1:40" ht="15.75" customHeight="1">
      <c r="A785" s="216"/>
      <c r="B785" s="216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</row>
    <row r="786" spans="1:40" ht="15.75" customHeight="1">
      <c r="A786" s="216"/>
      <c r="B786" s="216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</row>
    <row r="787" spans="1:40" ht="15.75" customHeight="1">
      <c r="A787" s="216"/>
      <c r="B787" s="216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</row>
    <row r="788" spans="1:40" ht="15.75" customHeight="1">
      <c r="A788" s="216"/>
      <c r="B788" s="216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</row>
    <row r="789" spans="1:40" ht="15.75" customHeight="1">
      <c r="A789" s="216"/>
      <c r="B789" s="216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</row>
    <row r="790" spans="1:40" ht="15.75" customHeight="1">
      <c r="A790" s="216"/>
      <c r="B790" s="216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</row>
    <row r="791" spans="1:40" ht="15.75" customHeight="1">
      <c r="A791" s="216"/>
      <c r="B791" s="216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</row>
    <row r="792" spans="1:40" ht="15.75" customHeight="1">
      <c r="A792" s="216"/>
      <c r="B792" s="216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</row>
    <row r="793" spans="1:40" ht="15.75" customHeight="1">
      <c r="A793" s="216"/>
      <c r="B793" s="216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</row>
    <row r="794" spans="1:40" ht="15.75" customHeight="1">
      <c r="A794" s="216"/>
      <c r="B794" s="216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</row>
    <row r="795" spans="1:40" ht="15.75" customHeight="1">
      <c r="A795" s="216"/>
      <c r="B795" s="216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</row>
    <row r="796" spans="1:40" ht="15.75" customHeight="1">
      <c r="A796" s="216"/>
      <c r="B796" s="216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</row>
    <row r="797" spans="1:40" ht="15.75" customHeight="1">
      <c r="A797" s="216"/>
      <c r="B797" s="216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</row>
    <row r="798" spans="1:40" ht="15.75" customHeight="1">
      <c r="A798" s="216"/>
      <c r="B798" s="216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</row>
    <row r="799" spans="1:40" ht="15.75" customHeight="1">
      <c r="A799" s="216"/>
      <c r="B799" s="216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</row>
    <row r="800" spans="1:40" ht="15.75" customHeight="1">
      <c r="A800" s="216"/>
      <c r="B800" s="216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</row>
    <row r="801" spans="1:40" ht="15.75" customHeight="1">
      <c r="A801" s="216"/>
      <c r="B801" s="216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</row>
    <row r="802" spans="1:40" ht="15.75" customHeight="1">
      <c r="A802" s="216"/>
      <c r="B802" s="216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</row>
    <row r="803" spans="1:40" ht="15.75" customHeight="1">
      <c r="A803" s="216"/>
      <c r="B803" s="216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</row>
    <row r="804" spans="1:40" ht="15.75" customHeight="1">
      <c r="A804" s="216"/>
      <c r="B804" s="216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</row>
    <row r="805" spans="1:40" ht="15.75" customHeight="1">
      <c r="A805" s="216"/>
      <c r="B805" s="216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</row>
    <row r="806" spans="1:40" ht="15.75" customHeight="1">
      <c r="A806" s="216"/>
      <c r="B806" s="216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</row>
    <row r="807" spans="1:40" ht="15.75" customHeight="1">
      <c r="A807" s="216"/>
      <c r="B807" s="216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</row>
    <row r="808" spans="1:40" ht="15.75" customHeight="1">
      <c r="A808" s="216"/>
      <c r="B808" s="216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</row>
    <row r="809" spans="1:40" ht="15.75" customHeight="1">
      <c r="A809" s="216"/>
      <c r="B809" s="216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</row>
    <row r="810" spans="1:40" ht="15.75" customHeight="1">
      <c r="A810" s="216"/>
      <c r="B810" s="216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</row>
    <row r="811" spans="1:40" ht="15.75" customHeight="1">
      <c r="A811" s="216"/>
      <c r="B811" s="216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</row>
    <row r="812" spans="1:40" ht="15.75" customHeight="1">
      <c r="A812" s="216"/>
      <c r="B812" s="216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</row>
    <row r="813" spans="1:40" ht="15.75" customHeight="1">
      <c r="A813" s="216"/>
      <c r="B813" s="216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</row>
    <row r="814" spans="1:40" ht="15.75" customHeight="1">
      <c r="A814" s="216"/>
      <c r="B814" s="216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</row>
    <row r="815" spans="1:40" ht="15.75" customHeight="1">
      <c r="A815" s="216"/>
      <c r="B815" s="216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</row>
    <row r="816" spans="1:40" ht="15.75" customHeight="1">
      <c r="A816" s="216"/>
      <c r="B816" s="216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</row>
    <row r="817" spans="1:40" ht="15.75" customHeight="1">
      <c r="A817" s="216"/>
      <c r="B817" s="216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</row>
    <row r="818" spans="1:40" ht="15.75" customHeight="1">
      <c r="A818" s="216"/>
      <c r="B818" s="216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</row>
    <row r="819" spans="1:40" ht="15.75" customHeight="1">
      <c r="A819" s="216"/>
      <c r="B819" s="216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</row>
    <row r="820" spans="1:40" ht="15.75" customHeight="1">
      <c r="A820" s="216"/>
      <c r="B820" s="216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</row>
    <row r="821" spans="1:40" ht="15.75" customHeight="1">
      <c r="A821" s="216"/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</row>
    <row r="822" spans="1:40" ht="15.75" customHeight="1">
      <c r="A822" s="216"/>
      <c r="B822" s="216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</row>
    <row r="823" spans="1:40" ht="15.75" customHeight="1">
      <c r="A823" s="216"/>
      <c r="B823" s="216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</row>
    <row r="824" spans="1:40" ht="15.75" customHeight="1">
      <c r="A824" s="216"/>
      <c r="B824" s="216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</row>
    <row r="825" spans="1:40" ht="15.75" customHeight="1">
      <c r="A825" s="216"/>
      <c r="B825" s="216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</row>
    <row r="826" spans="1:40" ht="15.75" customHeight="1">
      <c r="A826" s="216"/>
      <c r="B826" s="216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</row>
    <row r="827" spans="1:40" ht="15.75" customHeight="1">
      <c r="A827" s="216"/>
      <c r="B827" s="216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</row>
    <row r="828" spans="1:40" ht="15.75" customHeight="1">
      <c r="A828" s="216"/>
      <c r="B828" s="216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</row>
    <row r="829" spans="1:40" ht="15.75" customHeight="1">
      <c r="A829" s="216"/>
      <c r="B829" s="216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</row>
    <row r="830" spans="1:40" ht="15.75" customHeight="1">
      <c r="A830" s="216"/>
      <c r="B830" s="216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</row>
    <row r="831" spans="1:40" ht="15.75" customHeight="1">
      <c r="A831" s="216"/>
      <c r="B831" s="216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</row>
    <row r="832" spans="1:40" ht="15.75" customHeight="1">
      <c r="A832" s="216"/>
      <c r="B832" s="216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</row>
    <row r="833" spans="1:40" ht="15.75" customHeight="1">
      <c r="A833" s="216"/>
      <c r="B833" s="216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</row>
    <row r="834" spans="1:40" ht="15.75" customHeight="1">
      <c r="A834" s="216"/>
      <c r="B834" s="216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</row>
    <row r="835" spans="1:40" ht="15.75" customHeight="1">
      <c r="A835" s="216"/>
      <c r="B835" s="216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</row>
    <row r="836" spans="1:40" ht="15.75" customHeight="1">
      <c r="A836" s="216"/>
      <c r="B836" s="216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</row>
    <row r="837" spans="1:40" ht="15.75" customHeight="1">
      <c r="A837" s="216"/>
      <c r="B837" s="216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</row>
    <row r="838" spans="1:40" ht="15.75" customHeight="1">
      <c r="A838" s="216"/>
      <c r="B838" s="216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</row>
    <row r="839" spans="1:40" ht="15.75" customHeight="1">
      <c r="A839" s="216"/>
      <c r="B839" s="216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</row>
    <row r="840" spans="1:40" ht="15.75" customHeight="1">
      <c r="A840" s="216"/>
      <c r="B840" s="216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</row>
    <row r="841" spans="1:40" ht="15.75" customHeight="1">
      <c r="A841" s="216"/>
      <c r="B841" s="216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</row>
    <row r="842" spans="1:40" ht="15.75" customHeight="1">
      <c r="A842" s="216"/>
      <c r="B842" s="216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</row>
    <row r="843" spans="1:40" ht="15.75" customHeight="1">
      <c r="A843" s="216"/>
      <c r="B843" s="216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</row>
    <row r="844" spans="1:40" ht="15.75" customHeight="1">
      <c r="A844" s="216"/>
      <c r="B844" s="216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</row>
    <row r="845" spans="1:40" ht="15.75" customHeight="1">
      <c r="A845" s="216"/>
      <c r="B845" s="216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</row>
    <row r="846" spans="1:40" ht="15.75" customHeight="1">
      <c r="A846" s="216"/>
      <c r="B846" s="216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</row>
    <row r="847" spans="1:40" ht="15.75" customHeight="1">
      <c r="A847" s="216"/>
      <c r="B847" s="216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</row>
    <row r="848" spans="1:40" ht="15.75" customHeight="1">
      <c r="A848" s="216"/>
      <c r="B848" s="216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</row>
    <row r="849" spans="1:40" ht="15.75" customHeight="1">
      <c r="A849" s="216"/>
      <c r="B849" s="216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</row>
    <row r="850" spans="1:40" ht="15.75" customHeight="1">
      <c r="A850" s="216"/>
      <c r="B850" s="216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</row>
    <row r="851" spans="1:40" ht="15.75" customHeight="1">
      <c r="A851" s="216"/>
      <c r="B851" s="216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</row>
    <row r="852" spans="1:40" ht="15.75" customHeight="1">
      <c r="A852" s="216"/>
      <c r="B852" s="216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</row>
    <row r="853" spans="1:40" ht="15.75" customHeight="1">
      <c r="A853" s="216"/>
      <c r="B853" s="216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</row>
    <row r="854" spans="1:40" ht="15.75" customHeight="1">
      <c r="A854" s="216"/>
      <c r="B854" s="216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</row>
    <row r="855" spans="1:40" ht="15.75" customHeight="1">
      <c r="A855" s="216"/>
      <c r="B855" s="216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</row>
    <row r="856" spans="1:40" ht="15.75" customHeight="1">
      <c r="A856" s="216"/>
      <c r="B856" s="216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</row>
    <row r="857" spans="1:40" ht="15.75" customHeight="1">
      <c r="A857" s="216"/>
      <c r="B857" s="216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</row>
    <row r="858" spans="1:40" ht="15.75" customHeight="1">
      <c r="A858" s="216"/>
      <c r="B858" s="216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</row>
    <row r="859" spans="1:40" ht="15.75" customHeight="1">
      <c r="A859" s="216"/>
      <c r="B859" s="216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</row>
    <row r="860" spans="1:40" ht="15.75" customHeight="1">
      <c r="A860" s="216"/>
      <c r="B860" s="216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</row>
    <row r="861" spans="1:40" ht="15.75" customHeight="1">
      <c r="A861" s="216"/>
      <c r="B861" s="216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</row>
    <row r="862" spans="1:40" ht="15.75" customHeight="1">
      <c r="A862" s="216"/>
      <c r="B862" s="216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</row>
    <row r="863" spans="1:40" ht="15.75" customHeight="1">
      <c r="A863" s="216"/>
      <c r="B863" s="216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</row>
    <row r="864" spans="1:40" ht="15.75" customHeight="1">
      <c r="A864" s="216"/>
      <c r="B864" s="216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</row>
    <row r="865" spans="1:40" ht="15.75" customHeight="1">
      <c r="A865" s="216"/>
      <c r="B865" s="216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</row>
    <row r="866" spans="1:40" ht="15.75" customHeight="1">
      <c r="A866" s="216"/>
      <c r="B866" s="216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</row>
    <row r="867" spans="1:40" ht="15.75" customHeight="1">
      <c r="A867" s="216"/>
      <c r="B867" s="216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</row>
    <row r="868" spans="1:40" ht="15.75" customHeight="1">
      <c r="A868" s="216"/>
      <c r="B868" s="216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</row>
    <row r="869" spans="1:40" ht="15.75" customHeight="1">
      <c r="A869" s="216"/>
      <c r="B869" s="216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</row>
    <row r="870" spans="1:40" ht="15.75" customHeight="1">
      <c r="A870" s="216"/>
      <c r="B870" s="216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</row>
    <row r="871" spans="1:40" ht="15.75" customHeight="1">
      <c r="A871" s="216"/>
      <c r="B871" s="216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</row>
    <row r="872" spans="1:40" ht="15.75" customHeight="1">
      <c r="A872" s="216"/>
      <c r="B872" s="216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</row>
    <row r="873" spans="1:40" ht="15.75" customHeight="1">
      <c r="A873" s="216"/>
      <c r="B873" s="216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</row>
    <row r="874" spans="1:40" ht="15.75" customHeight="1">
      <c r="A874" s="216"/>
      <c r="B874" s="216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</row>
    <row r="875" spans="1:40" ht="15.75" customHeight="1">
      <c r="A875" s="216"/>
      <c r="B875" s="216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</row>
    <row r="876" spans="1:40" ht="15.75" customHeight="1">
      <c r="A876" s="216"/>
      <c r="B876" s="216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</row>
    <row r="877" spans="1:40" ht="15.75" customHeight="1">
      <c r="A877" s="216"/>
      <c r="B877" s="216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</row>
    <row r="878" spans="1:40" ht="15.75" customHeight="1">
      <c r="A878" s="216"/>
      <c r="B878" s="216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</row>
    <row r="879" spans="1:40" ht="15.75" customHeight="1">
      <c r="A879" s="216"/>
      <c r="B879" s="216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</row>
    <row r="880" spans="1:40" ht="15.75" customHeight="1">
      <c r="A880" s="216"/>
      <c r="B880" s="216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</row>
    <row r="881" spans="1:40" ht="15.75" customHeight="1">
      <c r="A881" s="216"/>
      <c r="B881" s="216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</row>
    <row r="882" spans="1:40" ht="15.75" customHeight="1">
      <c r="A882" s="216"/>
      <c r="B882" s="216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</row>
    <row r="883" spans="1:40" ht="15.75" customHeight="1">
      <c r="A883" s="216"/>
      <c r="B883" s="216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</row>
    <row r="884" spans="1:40" ht="15.75" customHeight="1">
      <c r="A884" s="216"/>
      <c r="B884" s="216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</row>
    <row r="885" spans="1:40" ht="15.75" customHeight="1">
      <c r="A885" s="216"/>
      <c r="B885" s="216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</row>
    <row r="886" spans="1:40" ht="15.75" customHeight="1">
      <c r="A886" s="216"/>
      <c r="B886" s="216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</row>
    <row r="887" spans="1:40" ht="15.75" customHeight="1">
      <c r="A887" s="216"/>
      <c r="B887" s="216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</row>
    <row r="888" spans="1:40" ht="15.75" customHeight="1">
      <c r="A888" s="216"/>
      <c r="B888" s="216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</row>
    <row r="889" spans="1:40" ht="15.75" customHeight="1">
      <c r="A889" s="216"/>
      <c r="B889" s="216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</row>
    <row r="890" spans="1:40" ht="15.75" customHeight="1">
      <c r="A890" s="216"/>
      <c r="B890" s="216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</row>
    <row r="891" spans="1:40" ht="15.75" customHeight="1">
      <c r="A891" s="216"/>
      <c r="B891" s="216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</row>
    <row r="892" spans="1:40" ht="15.75" customHeight="1">
      <c r="A892" s="216"/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</row>
    <row r="893" spans="1:40" ht="15.75" customHeight="1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</row>
    <row r="894" spans="1:40" ht="15.75" customHeight="1">
      <c r="A894" s="216"/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</row>
    <row r="895" spans="1:40" ht="15.75" customHeight="1">
      <c r="A895" s="216"/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</row>
    <row r="896" spans="1:40" ht="15.75" customHeight="1">
      <c r="A896" s="216"/>
      <c r="B896" s="216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</row>
    <row r="897" spans="1:40" ht="15.75" customHeight="1">
      <c r="A897" s="216"/>
      <c r="B897" s="216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</row>
    <row r="898" spans="1:40" ht="15.75" customHeight="1">
      <c r="A898" s="216"/>
      <c r="B898" s="216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</row>
    <row r="899" spans="1:40" ht="15.75" customHeight="1">
      <c r="A899" s="216"/>
      <c r="B899" s="216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</row>
    <row r="900" spans="1:40" ht="15.75" customHeight="1">
      <c r="A900" s="216"/>
      <c r="B900" s="216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</row>
    <row r="901" spans="1:40" ht="15.75" customHeight="1">
      <c r="A901" s="216"/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</row>
    <row r="902" spans="1:40" ht="15.75" customHeight="1">
      <c r="A902" s="216"/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</row>
    <row r="903" spans="1:40" ht="15.75" customHeight="1">
      <c r="A903" s="216"/>
      <c r="B903" s="216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</row>
    <row r="904" spans="1:40" ht="15.75" customHeight="1">
      <c r="A904" s="216"/>
      <c r="B904" s="216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</row>
    <row r="905" spans="1:40" ht="15.75" customHeight="1">
      <c r="A905" s="216"/>
      <c r="B905" s="216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</row>
    <row r="906" spans="1:40" ht="15.75" customHeight="1">
      <c r="A906" s="216"/>
      <c r="B906" s="216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</row>
    <row r="907" spans="1:40" ht="15.75" customHeight="1">
      <c r="A907" s="216"/>
      <c r="B907" s="216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</row>
    <row r="908" spans="1:40" ht="15.75" customHeight="1">
      <c r="A908" s="216"/>
      <c r="B908" s="216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</row>
    <row r="909" spans="1:40" ht="15.75" customHeight="1">
      <c r="A909" s="216"/>
      <c r="B909" s="216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</row>
    <row r="910" spans="1:40" ht="15.75" customHeight="1">
      <c r="A910" s="216"/>
      <c r="B910" s="216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</row>
    <row r="911" spans="1:40" ht="15.75" customHeight="1">
      <c r="A911" s="216"/>
      <c r="B911" s="216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</row>
    <row r="912" spans="1:40" ht="15.75" customHeight="1">
      <c r="A912" s="216"/>
      <c r="B912" s="216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</row>
    <row r="913" spans="1:40" ht="15.75" customHeight="1">
      <c r="A913" s="216"/>
      <c r="B913" s="216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</row>
    <row r="914" spans="1:40" ht="15.75" customHeight="1">
      <c r="A914" s="216"/>
      <c r="B914" s="216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</row>
    <row r="915" spans="1:40" ht="15.75" customHeight="1">
      <c r="A915" s="216"/>
      <c r="B915" s="216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</row>
    <row r="916" spans="1:40" ht="15.75" customHeight="1">
      <c r="A916" s="216"/>
      <c r="B916" s="216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</row>
    <row r="917" spans="1:40" ht="15.75" customHeight="1">
      <c r="A917" s="216"/>
      <c r="B917" s="216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</row>
    <row r="918" spans="1:40" ht="15.75" customHeight="1">
      <c r="A918" s="216"/>
      <c r="B918" s="216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</row>
    <row r="919" spans="1:40" ht="15.75" customHeight="1">
      <c r="A919" s="216"/>
      <c r="B919" s="216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</row>
    <row r="920" spans="1:40" ht="15.75" customHeight="1">
      <c r="A920" s="216"/>
      <c r="B920" s="216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</row>
    <row r="921" spans="1:40" ht="15.75" customHeight="1">
      <c r="A921" s="216"/>
      <c r="B921" s="216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</row>
    <row r="922" spans="1:40" ht="15.75" customHeight="1">
      <c r="A922" s="216"/>
      <c r="B922" s="216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</row>
    <row r="923" spans="1:40" ht="15.75" customHeight="1">
      <c r="A923" s="216"/>
      <c r="B923" s="216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</row>
    <row r="924" spans="1:40" ht="15.75" customHeight="1">
      <c r="A924" s="216"/>
      <c r="B924" s="216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</row>
    <row r="925" spans="1:40" ht="15.75" customHeight="1">
      <c r="A925" s="216"/>
      <c r="B925" s="216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</row>
    <row r="926" spans="1:40" ht="15.75" customHeight="1">
      <c r="A926" s="216"/>
      <c r="B926" s="216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</row>
    <row r="927" spans="1:40" ht="15.75" customHeight="1">
      <c r="A927" s="216"/>
      <c r="B927" s="216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</row>
    <row r="928" spans="1:40" ht="15.75" customHeight="1">
      <c r="A928" s="216"/>
      <c r="B928" s="216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</row>
    <row r="929" spans="1:40" ht="15.75" customHeight="1">
      <c r="A929" s="216"/>
      <c r="B929" s="216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</row>
    <row r="930" spans="1:40" ht="15.75" customHeight="1">
      <c r="A930" s="216"/>
      <c r="B930" s="216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</row>
    <row r="931" spans="1:40" ht="15.75" customHeight="1">
      <c r="A931" s="216"/>
      <c r="B931" s="216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</row>
    <row r="932" spans="1:40" ht="15.75" customHeight="1">
      <c r="A932" s="216"/>
      <c r="B932" s="216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</row>
    <row r="933" spans="1:40" ht="15.75" customHeight="1">
      <c r="A933" s="216"/>
      <c r="B933" s="216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</row>
    <row r="934" spans="1:40" ht="15.75" customHeight="1">
      <c r="A934" s="216"/>
      <c r="B934" s="216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</row>
    <row r="935" spans="1:40" ht="15.75" customHeight="1">
      <c r="A935" s="216"/>
      <c r="B935" s="216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</row>
    <row r="936" spans="1:40" ht="15.75" customHeight="1">
      <c r="A936" s="216"/>
      <c r="B936" s="216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</row>
    <row r="937" spans="1:40" ht="15.75" customHeight="1">
      <c r="A937" s="216"/>
      <c r="B937" s="216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</row>
    <row r="938" spans="1:40" ht="15.75" customHeight="1">
      <c r="A938" s="216"/>
      <c r="B938" s="216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</row>
    <row r="939" spans="1:40" ht="15.75" customHeight="1">
      <c r="A939" s="216"/>
      <c r="B939" s="216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</row>
    <row r="940" spans="1:40" ht="15.75" customHeight="1">
      <c r="A940" s="216"/>
      <c r="B940" s="216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</row>
    <row r="941" spans="1:40" ht="15.75" customHeight="1">
      <c r="A941" s="216"/>
      <c r="B941" s="216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</row>
    <row r="942" spans="1:40" ht="15.75" customHeight="1">
      <c r="A942" s="216"/>
      <c r="B942" s="216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</row>
    <row r="943" spans="1:40" ht="15.75" customHeight="1">
      <c r="A943" s="216"/>
      <c r="B943" s="216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</row>
    <row r="944" spans="1:40" ht="15.75" customHeight="1">
      <c r="A944" s="216"/>
      <c r="B944" s="216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</row>
    <row r="945" spans="1:40" ht="15.75" customHeight="1">
      <c r="A945" s="216"/>
      <c r="B945" s="216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</row>
    <row r="946" spans="1:40" ht="15.75" customHeight="1">
      <c r="A946" s="216"/>
      <c r="B946" s="216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</row>
    <row r="947" spans="1:40" ht="15.75" customHeight="1">
      <c r="A947" s="216"/>
      <c r="B947" s="216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</row>
    <row r="948" spans="1:40" ht="15.75" customHeight="1">
      <c r="A948" s="216"/>
      <c r="B948" s="216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</row>
    <row r="949" spans="1:40" ht="15.75" customHeight="1">
      <c r="A949" s="216"/>
      <c r="B949" s="216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</row>
    <row r="950" spans="1:40" ht="15.75" customHeight="1">
      <c r="A950" s="216"/>
      <c r="B950" s="216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</row>
    <row r="951" spans="1:40" ht="15.75" customHeight="1">
      <c r="A951" s="216"/>
      <c r="B951" s="216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</row>
    <row r="952" spans="1:40" ht="15.75" customHeight="1">
      <c r="A952" s="216"/>
      <c r="B952" s="216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</row>
    <row r="953" spans="1:40" ht="15.75" customHeight="1">
      <c r="A953" s="216"/>
      <c r="B953" s="216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</row>
    <row r="954" spans="1:40" ht="15.75" customHeight="1">
      <c r="A954" s="216"/>
      <c r="B954" s="216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</row>
    <row r="955" spans="1:40" ht="15.75" customHeight="1">
      <c r="A955" s="216"/>
      <c r="B955" s="216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</row>
    <row r="956" spans="1:40" ht="15.75" customHeight="1">
      <c r="A956" s="216"/>
      <c r="B956" s="216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</row>
    <row r="957" spans="1:40" ht="15.75" customHeight="1">
      <c r="A957" s="216"/>
      <c r="B957" s="216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</row>
    <row r="958" spans="1:40" ht="15.75" customHeight="1">
      <c r="A958" s="216"/>
      <c r="B958" s="216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</row>
    <row r="959" spans="1:40" ht="15.75" customHeight="1">
      <c r="A959" s="216"/>
      <c r="B959" s="216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</row>
    <row r="960" spans="1:40" ht="15.75" customHeight="1">
      <c r="A960" s="216"/>
      <c r="B960" s="216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</row>
    <row r="961" spans="1:40" ht="15.75" customHeight="1">
      <c r="A961" s="216"/>
      <c r="B961" s="216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</row>
    <row r="962" spans="1:40" ht="15.75" customHeight="1">
      <c r="A962" s="216"/>
      <c r="B962" s="216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</row>
    <row r="963" spans="1:40" ht="15.75" customHeight="1">
      <c r="A963" s="216"/>
      <c r="B963" s="216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</row>
    <row r="964" spans="1:40" ht="15.75" customHeight="1">
      <c r="A964" s="216"/>
      <c r="B964" s="216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</row>
    <row r="965" spans="1:40" ht="15.75" customHeight="1">
      <c r="A965" s="216"/>
      <c r="B965" s="216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</row>
    <row r="966" spans="1:40" ht="15.75" customHeight="1">
      <c r="A966" s="216"/>
      <c r="B966" s="216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</row>
    <row r="967" spans="1:40" ht="15.75" customHeight="1">
      <c r="A967" s="216"/>
      <c r="B967" s="216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</row>
    <row r="968" spans="1:40" ht="15.75" customHeight="1">
      <c r="A968" s="216"/>
      <c r="B968" s="216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</row>
    <row r="969" spans="1:40" ht="15.75" customHeight="1">
      <c r="A969" s="216"/>
      <c r="B969" s="216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</row>
    <row r="970" spans="1:40" ht="15.75" customHeight="1">
      <c r="A970" s="216"/>
      <c r="B970" s="216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</row>
    <row r="971" spans="1:40" ht="15.75" customHeight="1">
      <c r="A971" s="216"/>
      <c r="B971" s="216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</row>
    <row r="972" spans="1:40" ht="15.75" customHeight="1">
      <c r="A972" s="216"/>
      <c r="B972" s="216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</row>
    <row r="973" spans="1:40" ht="15.75" customHeight="1">
      <c r="A973" s="216"/>
      <c r="B973" s="216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</row>
    <row r="974" spans="1:40" ht="15.75" customHeight="1">
      <c r="A974" s="216"/>
      <c r="B974" s="216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</row>
    <row r="975" spans="1:40" ht="15.75" customHeight="1">
      <c r="A975" s="216"/>
      <c r="B975" s="216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</row>
    <row r="976" spans="1:40" ht="15.75" customHeight="1">
      <c r="A976" s="216"/>
      <c r="B976" s="216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</row>
    <row r="977" spans="1:40" ht="15.75" customHeight="1">
      <c r="A977" s="216"/>
      <c r="B977" s="216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</row>
    <row r="978" spans="1:40" ht="15.75" customHeight="1">
      <c r="A978" s="216"/>
      <c r="B978" s="216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</row>
    <row r="979" spans="1:40" ht="15.75" customHeight="1">
      <c r="A979" s="216"/>
      <c r="B979" s="216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</row>
    <row r="980" spans="1:40" ht="15.75" customHeight="1">
      <c r="A980" s="216"/>
      <c r="B980" s="216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</row>
    <row r="981" spans="1:40" ht="15.75" customHeight="1">
      <c r="A981" s="216"/>
      <c r="B981" s="216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</row>
    <row r="982" spans="1:40" ht="15.75" customHeight="1">
      <c r="A982" s="216"/>
      <c r="B982" s="216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</row>
    <row r="983" spans="1:40" ht="15.75" customHeight="1">
      <c r="A983" s="216"/>
      <c r="B983" s="216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</row>
    <row r="984" spans="1:40" ht="15.75" customHeight="1">
      <c r="A984" s="216"/>
      <c r="B984" s="216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</row>
    <row r="985" spans="1:40" ht="15.75" customHeight="1">
      <c r="A985" s="216"/>
      <c r="B985" s="216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</row>
    <row r="986" spans="1:40" ht="15.75" customHeight="1">
      <c r="A986" s="216"/>
      <c r="B986" s="216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</row>
    <row r="987" spans="1:40" ht="15.75" customHeight="1">
      <c r="A987" s="216"/>
      <c r="B987" s="216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</row>
    <row r="988" spans="1:40" ht="15.75" customHeight="1">
      <c r="A988" s="216"/>
      <c r="B988" s="216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</row>
    <row r="989" spans="1:40" ht="15.75" customHeight="1">
      <c r="A989" s="216"/>
      <c r="B989" s="216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</row>
    <row r="990" spans="1:40" ht="15.75" customHeight="1">
      <c r="A990" s="216"/>
      <c r="B990" s="216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</row>
    <row r="991" spans="1:40" ht="15.75" customHeight="1">
      <c r="A991" s="216"/>
      <c r="B991" s="216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</row>
    <row r="992" spans="1:40" ht="15.75" customHeight="1">
      <c r="A992" s="216"/>
      <c r="B992" s="216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</row>
    <row r="993" spans="1:40" ht="15.75" customHeight="1">
      <c r="A993" s="216"/>
      <c r="B993" s="216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</row>
    <row r="994" spans="1:40" ht="15.75" customHeight="1">
      <c r="A994" s="216"/>
      <c r="B994" s="216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</row>
    <row r="995" spans="1:40" ht="15.75" customHeight="1">
      <c r="A995" s="216"/>
      <c r="B995" s="216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</row>
    <row r="996" spans="1:40" ht="15.75" customHeight="1">
      <c r="A996" s="216"/>
      <c r="B996" s="216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</row>
    <row r="997" spans="1:40" ht="15.75" customHeight="1">
      <c r="A997" s="216"/>
      <c r="B997" s="216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</row>
    <row r="998" spans="1:40" ht="15.75" customHeight="1">
      <c r="A998" s="216"/>
      <c r="B998" s="216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</row>
    <row r="999" spans="1:40" ht="15.75" customHeight="1">
      <c r="A999" s="216"/>
      <c r="B999" s="216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</row>
    <row r="1000" spans="1:40" ht="15.75" customHeight="1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</row>
  </sheetData>
  <mergeCells count="102">
    <mergeCell ref="AJ14:AJ15"/>
    <mergeCell ref="AK14:AK15"/>
    <mergeCell ref="AL14:AL15"/>
    <mergeCell ref="AM14:AM15"/>
    <mergeCell ref="AN14:AN15"/>
    <mergeCell ref="Z18:Z19"/>
    <mergeCell ref="AA18:AA19"/>
    <mergeCell ref="AC18:AN19"/>
    <mergeCell ref="Y20:AA20"/>
    <mergeCell ref="Y1:AA1"/>
    <mergeCell ref="AC1:AL6"/>
    <mergeCell ref="AM1:AN1"/>
    <mergeCell ref="Y2:AA2"/>
    <mergeCell ref="AM2:AN2"/>
    <mergeCell ref="AM3:AN6"/>
    <mergeCell ref="C11:J11"/>
    <mergeCell ref="C12:J13"/>
    <mergeCell ref="K12:K13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AH16:AH17"/>
    <mergeCell ref="AI16:AI17"/>
    <mergeCell ref="AJ16:AJ17"/>
    <mergeCell ref="AK16:AK17"/>
    <mergeCell ref="AL16:AL17"/>
    <mergeCell ref="AM16:AM17"/>
    <mergeCell ref="AN16:AN17"/>
    <mergeCell ref="Z16:Z17"/>
    <mergeCell ref="AA16:AA17"/>
    <mergeCell ref="AC16:AC17"/>
    <mergeCell ref="AD16:AD17"/>
    <mergeCell ref="AE16:AE17"/>
    <mergeCell ref="AF16:AF17"/>
    <mergeCell ref="AG16:AG17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B12:B13"/>
    <mergeCell ref="B14:B15"/>
    <mergeCell ref="A1:A7"/>
    <mergeCell ref="B4:B6"/>
    <mergeCell ref="A9:A19"/>
    <mergeCell ref="B9:B10"/>
    <mergeCell ref="C9:C10"/>
    <mergeCell ref="D9:D10"/>
    <mergeCell ref="E9:E10"/>
    <mergeCell ref="B16:B17"/>
    <mergeCell ref="B3:X3"/>
    <mergeCell ref="B1:X2"/>
    <mergeCell ref="C14:J15"/>
    <mergeCell ref="K14:K15"/>
    <mergeCell ref="C16:J17"/>
    <mergeCell ref="K16:K17"/>
    <mergeCell ref="C18:J19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7" customWidth="1"/>
    <col min="2" max="2" width="29.42578125" customWidth="1"/>
    <col min="3" max="3" width="28.140625" customWidth="1"/>
    <col min="4" max="4" width="24.28515625" customWidth="1"/>
    <col min="5" max="5" width="23.42578125" customWidth="1"/>
    <col min="6" max="6" width="23.85546875" customWidth="1"/>
    <col min="7" max="7" width="16" customWidth="1"/>
    <col min="8" max="8" width="12.85546875" customWidth="1"/>
    <col min="9" max="9" width="23.42578125" customWidth="1"/>
    <col min="10" max="10" width="12.7109375" customWidth="1"/>
    <col min="11" max="11" width="21.42578125" customWidth="1"/>
    <col min="12" max="12" width="9" customWidth="1"/>
    <col min="13" max="24" width="9.5703125" customWidth="1"/>
    <col min="25" max="25" width="13.28515625" customWidth="1"/>
    <col min="26" max="26" width="14.140625" customWidth="1"/>
    <col min="27" max="27" width="11.5703125" customWidth="1"/>
    <col min="28" max="28" width="1.140625" customWidth="1"/>
    <col min="29" max="36" width="26.42578125" customWidth="1"/>
    <col min="37" max="37" width="28.5703125" customWidth="1"/>
    <col min="38" max="40" width="26.42578125" customWidth="1"/>
  </cols>
  <sheetData>
    <row r="1" spans="1:40" ht="18" customHeight="1">
      <c r="A1" s="982"/>
      <c r="B1" s="824" t="s">
        <v>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962" t="s">
        <v>353</v>
      </c>
      <c r="Z1" s="748"/>
      <c r="AA1" s="749"/>
      <c r="AB1" s="512"/>
      <c r="AC1" s="963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964" t="s">
        <v>353</v>
      </c>
      <c r="AN1" s="749"/>
    </row>
    <row r="2" spans="1:40" ht="18" customHeight="1">
      <c r="A2" s="687"/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  <c r="T2" s="690"/>
      <c r="U2" s="690"/>
      <c r="V2" s="690"/>
      <c r="W2" s="690"/>
      <c r="X2" s="679"/>
      <c r="Y2" s="986" t="s">
        <v>355</v>
      </c>
      <c r="Z2" s="748"/>
      <c r="AA2" s="749"/>
      <c r="AB2" s="512"/>
      <c r="AC2" s="706"/>
      <c r="AD2" s="690"/>
      <c r="AE2" s="690"/>
      <c r="AF2" s="690"/>
      <c r="AG2" s="690"/>
      <c r="AH2" s="690"/>
      <c r="AI2" s="690"/>
      <c r="AJ2" s="690"/>
      <c r="AK2" s="690"/>
      <c r="AL2" s="679"/>
      <c r="AM2" s="987" t="s">
        <v>355</v>
      </c>
      <c r="AN2" s="749"/>
    </row>
    <row r="3" spans="1:40" ht="23.25" customHeight="1">
      <c r="A3" s="687"/>
      <c r="B3" s="855" t="s">
        <v>357</v>
      </c>
      <c r="C3" s="985" t="s">
        <v>155</v>
      </c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3"/>
      <c r="X3" s="784"/>
      <c r="Y3" s="860" t="s">
        <v>359</v>
      </c>
      <c r="Z3" s="749"/>
      <c r="AA3" s="514">
        <v>3.3399999999999999E-2</v>
      </c>
      <c r="AB3" s="515"/>
      <c r="AC3" s="706"/>
      <c r="AD3" s="690"/>
      <c r="AE3" s="690"/>
      <c r="AF3" s="690"/>
      <c r="AG3" s="690"/>
      <c r="AH3" s="690"/>
      <c r="AI3" s="690"/>
      <c r="AJ3" s="690"/>
      <c r="AK3" s="690"/>
      <c r="AL3" s="679"/>
      <c r="AM3" s="1045"/>
      <c r="AN3" s="679"/>
    </row>
    <row r="4" spans="1:40" ht="23.25" customHeight="1">
      <c r="A4" s="687"/>
      <c r="B4" s="687"/>
      <c r="C4" s="706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861" t="s">
        <v>360</v>
      </c>
      <c r="Z4" s="749"/>
      <c r="AA4" s="517">
        <v>0</v>
      </c>
      <c r="AB4" s="515"/>
      <c r="AC4" s="706"/>
      <c r="AD4" s="690"/>
      <c r="AE4" s="690"/>
      <c r="AF4" s="690"/>
      <c r="AG4" s="690"/>
      <c r="AH4" s="690"/>
      <c r="AI4" s="690"/>
      <c r="AJ4" s="690"/>
      <c r="AK4" s="690"/>
      <c r="AL4" s="679"/>
      <c r="AM4" s="706"/>
      <c r="AN4" s="679"/>
    </row>
    <row r="5" spans="1:40" ht="23.25" customHeight="1">
      <c r="A5" s="687"/>
      <c r="B5" s="688"/>
      <c r="C5" s="707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691"/>
      <c r="Q5" s="691"/>
      <c r="R5" s="691"/>
      <c r="S5" s="691"/>
      <c r="T5" s="691"/>
      <c r="U5" s="691"/>
      <c r="V5" s="691"/>
      <c r="W5" s="691"/>
      <c r="X5" s="680"/>
      <c r="Y5" s="862" t="s">
        <v>361</v>
      </c>
      <c r="Z5" s="749"/>
      <c r="AA5" s="518">
        <v>0</v>
      </c>
      <c r="AB5" s="515"/>
      <c r="AC5" s="707"/>
      <c r="AD5" s="691"/>
      <c r="AE5" s="691"/>
      <c r="AF5" s="691"/>
      <c r="AG5" s="691"/>
      <c r="AH5" s="691"/>
      <c r="AI5" s="691"/>
      <c r="AJ5" s="691"/>
      <c r="AK5" s="691"/>
      <c r="AL5" s="680"/>
      <c r="AM5" s="707"/>
      <c r="AN5" s="680"/>
    </row>
    <row r="6" spans="1:40" ht="24.75" customHeight="1">
      <c r="A6" s="688"/>
      <c r="B6" s="798" t="s">
        <v>362</v>
      </c>
      <c r="C6" s="691"/>
      <c r="D6" s="691"/>
      <c r="E6" s="691"/>
      <c r="F6" s="680"/>
      <c r="G6" s="798" t="s">
        <v>4</v>
      </c>
      <c r="H6" s="691"/>
      <c r="I6" s="691"/>
      <c r="J6" s="691"/>
      <c r="K6" s="680"/>
      <c r="L6" s="798" t="s">
        <v>363</v>
      </c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9" t="s">
        <v>364</v>
      </c>
      <c r="Z6" s="691"/>
      <c r="AA6" s="680"/>
      <c r="AB6" s="515"/>
      <c r="AC6" s="519"/>
      <c r="AD6" s="520"/>
      <c r="AE6" s="520"/>
      <c r="AF6" s="520"/>
      <c r="AG6" s="520"/>
      <c r="AH6" s="520"/>
      <c r="AI6" s="520"/>
      <c r="AJ6" s="520"/>
      <c r="AK6" s="520"/>
      <c r="AL6" s="520"/>
      <c r="AM6" s="550"/>
      <c r="AN6" s="551"/>
    </row>
    <row r="7" spans="1:40" ht="45" customHeight="1">
      <c r="A7" s="522" t="s">
        <v>10</v>
      </c>
      <c r="B7" s="316" t="s">
        <v>11</v>
      </c>
      <c r="C7" s="316" t="s">
        <v>12</v>
      </c>
      <c r="D7" s="316" t="s">
        <v>13</v>
      </c>
      <c r="E7" s="316" t="s">
        <v>14</v>
      </c>
      <c r="F7" s="316" t="s">
        <v>15</v>
      </c>
      <c r="G7" s="316" t="s">
        <v>16</v>
      </c>
      <c r="H7" s="552" t="s">
        <v>17</v>
      </c>
      <c r="I7" s="552" t="s">
        <v>18</v>
      </c>
      <c r="J7" s="316" t="s">
        <v>19</v>
      </c>
      <c r="K7" s="316" t="s">
        <v>20</v>
      </c>
      <c r="L7" s="552" t="s">
        <v>48</v>
      </c>
      <c r="M7" s="552" t="s">
        <v>49</v>
      </c>
      <c r="N7" s="552" t="s">
        <v>50</v>
      </c>
      <c r="O7" s="552" t="s">
        <v>51</v>
      </c>
      <c r="P7" s="552" t="s">
        <v>52</v>
      </c>
      <c r="Q7" s="552" t="s">
        <v>53</v>
      </c>
      <c r="R7" s="552" t="s">
        <v>54</v>
      </c>
      <c r="S7" s="552" t="s">
        <v>55</v>
      </c>
      <c r="T7" s="552" t="s">
        <v>56</v>
      </c>
      <c r="U7" s="552" t="s">
        <v>57</v>
      </c>
      <c r="V7" s="552" t="s">
        <v>58</v>
      </c>
      <c r="W7" s="552" t="s">
        <v>59</v>
      </c>
      <c r="X7" s="552" t="s">
        <v>60</v>
      </c>
      <c r="Y7" s="552" t="s">
        <v>61</v>
      </c>
      <c r="Z7" s="317" t="s">
        <v>365</v>
      </c>
      <c r="AA7" s="316" t="s">
        <v>366</v>
      </c>
      <c r="AB7" s="515"/>
      <c r="AC7" s="318" t="s">
        <v>65</v>
      </c>
      <c r="AD7" s="318" t="s">
        <v>66</v>
      </c>
      <c r="AE7" s="318" t="s">
        <v>67</v>
      </c>
      <c r="AF7" s="318" t="s">
        <v>68</v>
      </c>
      <c r="AG7" s="318" t="s">
        <v>69</v>
      </c>
      <c r="AH7" s="318" t="s">
        <v>70</v>
      </c>
      <c r="AI7" s="318" t="s">
        <v>71</v>
      </c>
      <c r="AJ7" s="318" t="s">
        <v>72</v>
      </c>
      <c r="AK7" s="318" t="s">
        <v>73</v>
      </c>
      <c r="AL7" s="318" t="s">
        <v>74</v>
      </c>
      <c r="AM7" s="318" t="s">
        <v>75</v>
      </c>
      <c r="AN7" s="318" t="s">
        <v>367</v>
      </c>
    </row>
    <row r="8" spans="1:40" ht="46.5" customHeight="1">
      <c r="A8" s="856" t="s">
        <v>1040</v>
      </c>
      <c r="B8" s="694" t="s">
        <v>369</v>
      </c>
      <c r="C8" s="980" t="s">
        <v>800</v>
      </c>
      <c r="D8" s="980" t="s">
        <v>623</v>
      </c>
      <c r="E8" s="980" t="s">
        <v>1041</v>
      </c>
      <c r="F8" s="980" t="s">
        <v>424</v>
      </c>
      <c r="G8" s="686" t="s">
        <v>198</v>
      </c>
      <c r="H8" s="694">
        <v>1</v>
      </c>
      <c r="I8" s="686" t="s">
        <v>1042</v>
      </c>
      <c r="J8" s="686" t="s">
        <v>375</v>
      </c>
      <c r="K8" s="686" t="s">
        <v>1043</v>
      </c>
      <c r="L8" s="553" t="s">
        <v>44</v>
      </c>
      <c r="M8" s="554">
        <f t="shared" ref="M8:X8" si="0">+M17</f>
        <v>0</v>
      </c>
      <c r="N8" s="554">
        <f t="shared" si="0"/>
        <v>0.1</v>
      </c>
      <c r="O8" s="554">
        <f t="shared" si="0"/>
        <v>0.1</v>
      </c>
      <c r="P8" s="554">
        <f t="shared" si="0"/>
        <v>0.1</v>
      </c>
      <c r="Q8" s="554">
        <f t="shared" si="0"/>
        <v>0.1</v>
      </c>
      <c r="R8" s="554">
        <f t="shared" si="0"/>
        <v>0.10500000000000001</v>
      </c>
      <c r="S8" s="554">
        <f t="shared" si="0"/>
        <v>0.10500000000000001</v>
      </c>
      <c r="T8" s="554">
        <f t="shared" si="0"/>
        <v>0.10500000000000001</v>
      </c>
      <c r="U8" s="554">
        <f t="shared" si="0"/>
        <v>9.5000000000000001E-2</v>
      </c>
      <c r="V8" s="554">
        <f t="shared" si="0"/>
        <v>9.5000000000000001E-2</v>
      </c>
      <c r="W8" s="554">
        <f t="shared" si="0"/>
        <v>9.5000000000000001E-2</v>
      </c>
      <c r="X8" s="554">
        <f t="shared" si="0"/>
        <v>0</v>
      </c>
      <c r="Y8" s="483">
        <f t="shared" ref="Y8:Y9" si="1">SUM(M8:X8)</f>
        <v>0.99999999999999989</v>
      </c>
      <c r="Z8" s="973">
        <v>0.9</v>
      </c>
      <c r="AA8" s="983">
        <f>IF(OR(Y9=0,Z8=0),0,(Y9/Y8*Z8))</f>
        <v>0</v>
      </c>
      <c r="AB8" s="515"/>
      <c r="AC8" s="686"/>
      <c r="AD8" s="686"/>
      <c r="AE8" s="686"/>
      <c r="AF8" s="686"/>
      <c r="AG8" s="686"/>
      <c r="AH8" s="686"/>
      <c r="AI8" s="686"/>
      <c r="AJ8" s="686"/>
      <c r="AK8" s="686"/>
      <c r="AL8" s="686"/>
      <c r="AM8" s="686"/>
      <c r="AN8" s="686"/>
    </row>
    <row r="9" spans="1:40" ht="46.5" customHeight="1">
      <c r="A9" s="687"/>
      <c r="B9" s="688"/>
      <c r="C9" s="688"/>
      <c r="D9" s="688"/>
      <c r="E9" s="688"/>
      <c r="F9" s="688"/>
      <c r="G9" s="688"/>
      <c r="H9" s="688"/>
      <c r="I9" s="688"/>
      <c r="J9" s="688"/>
      <c r="K9" s="688"/>
      <c r="L9" s="555" t="s">
        <v>377</v>
      </c>
      <c r="M9" s="556">
        <f t="shared" ref="M9:X9" si="2">+M18</f>
        <v>0</v>
      </c>
      <c r="N9" s="556">
        <f t="shared" si="2"/>
        <v>0</v>
      </c>
      <c r="O9" s="556">
        <f t="shared" si="2"/>
        <v>0</v>
      </c>
      <c r="P9" s="556">
        <f t="shared" si="2"/>
        <v>0</v>
      </c>
      <c r="Q9" s="556">
        <f t="shared" si="2"/>
        <v>0</v>
      </c>
      <c r="R9" s="556">
        <f t="shared" si="2"/>
        <v>0</v>
      </c>
      <c r="S9" s="556">
        <f t="shared" si="2"/>
        <v>0</v>
      </c>
      <c r="T9" s="556">
        <f t="shared" si="2"/>
        <v>0</v>
      </c>
      <c r="U9" s="556">
        <f t="shared" si="2"/>
        <v>0</v>
      </c>
      <c r="V9" s="556">
        <f t="shared" si="2"/>
        <v>0</v>
      </c>
      <c r="W9" s="556">
        <f t="shared" si="2"/>
        <v>0</v>
      </c>
      <c r="X9" s="556">
        <f t="shared" si="2"/>
        <v>0</v>
      </c>
      <c r="Y9" s="557">
        <f t="shared" si="1"/>
        <v>0</v>
      </c>
      <c r="Z9" s="688"/>
      <c r="AA9" s="688"/>
      <c r="AB9" s="515"/>
      <c r="AC9" s="688"/>
      <c r="AD9" s="688"/>
      <c r="AE9" s="688"/>
      <c r="AF9" s="688"/>
      <c r="AG9" s="688"/>
      <c r="AH9" s="688"/>
      <c r="AI9" s="688"/>
      <c r="AJ9" s="688"/>
      <c r="AK9" s="688"/>
      <c r="AL9" s="688"/>
      <c r="AM9" s="688"/>
      <c r="AN9" s="688"/>
    </row>
    <row r="10" spans="1:40" ht="18" customHeight="1">
      <c r="A10" s="687"/>
      <c r="B10" s="558"/>
      <c r="C10" s="976" t="s">
        <v>378</v>
      </c>
      <c r="D10" s="748"/>
      <c r="E10" s="748"/>
      <c r="F10" s="748"/>
      <c r="G10" s="748"/>
      <c r="H10" s="748"/>
      <c r="I10" s="748"/>
      <c r="J10" s="958"/>
      <c r="K10" s="548"/>
      <c r="L10" s="559"/>
      <c r="M10" s="559"/>
      <c r="N10" s="559"/>
      <c r="O10" s="559"/>
      <c r="P10" s="559"/>
      <c r="Q10" s="559"/>
      <c r="R10" s="559"/>
      <c r="S10" s="559"/>
      <c r="T10" s="559"/>
      <c r="U10" s="559"/>
      <c r="V10" s="559"/>
      <c r="W10" s="559"/>
      <c r="X10" s="559"/>
      <c r="Y10" s="559"/>
      <c r="Z10" s="560" t="s">
        <v>379</v>
      </c>
      <c r="AA10" s="561"/>
      <c r="AB10" s="515"/>
      <c r="AC10" s="877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9"/>
    </row>
    <row r="11" spans="1:40" ht="18" customHeight="1">
      <c r="A11" s="687"/>
      <c r="B11" s="694" t="s">
        <v>369</v>
      </c>
      <c r="C11" s="978" t="s">
        <v>1044</v>
      </c>
      <c r="D11" s="783"/>
      <c r="E11" s="783"/>
      <c r="F11" s="783"/>
      <c r="G11" s="783"/>
      <c r="H11" s="783"/>
      <c r="I11" s="783"/>
      <c r="J11" s="784"/>
      <c r="K11" s="686" t="s">
        <v>1043</v>
      </c>
      <c r="L11" s="553" t="s">
        <v>44</v>
      </c>
      <c r="M11" s="554"/>
      <c r="N11" s="554">
        <v>0.1</v>
      </c>
      <c r="O11" s="554">
        <v>0.1</v>
      </c>
      <c r="P11" s="554">
        <v>0.1</v>
      </c>
      <c r="Q11" s="554">
        <v>0.1</v>
      </c>
      <c r="R11" s="554">
        <v>0.1</v>
      </c>
      <c r="S11" s="554">
        <v>0.1</v>
      </c>
      <c r="T11" s="554">
        <v>0.1</v>
      </c>
      <c r="U11" s="554">
        <v>0.1</v>
      </c>
      <c r="V11" s="554">
        <v>0.1</v>
      </c>
      <c r="W11" s="554">
        <v>0.1</v>
      </c>
      <c r="X11" s="554"/>
      <c r="Y11" s="483">
        <f t="shared" ref="Y11:Y18" si="3">SUM(M11:X11)</f>
        <v>0.99999999999999989</v>
      </c>
      <c r="Z11" s="973">
        <v>0.7</v>
      </c>
      <c r="AA11" s="972">
        <f>IF(OR(Y12=0,Z11=0),0,(Y12/Y11*Z11))</f>
        <v>0</v>
      </c>
      <c r="AB11" s="515"/>
      <c r="AC11" s="686"/>
      <c r="AD11" s="686"/>
      <c r="AE11" s="686"/>
      <c r="AF11" s="686"/>
      <c r="AG11" s="686"/>
      <c r="AH11" s="686"/>
      <c r="AI11" s="686"/>
      <c r="AJ11" s="686"/>
      <c r="AK11" s="686"/>
      <c r="AL11" s="686"/>
      <c r="AM11" s="686"/>
      <c r="AN11" s="686"/>
    </row>
    <row r="12" spans="1:40" ht="18" customHeight="1">
      <c r="A12" s="687"/>
      <c r="B12" s="688"/>
      <c r="C12" s="707"/>
      <c r="D12" s="691"/>
      <c r="E12" s="691"/>
      <c r="F12" s="691"/>
      <c r="G12" s="691"/>
      <c r="H12" s="691"/>
      <c r="I12" s="691"/>
      <c r="J12" s="680"/>
      <c r="K12" s="688"/>
      <c r="L12" s="562" t="s">
        <v>377</v>
      </c>
      <c r="M12" s="563"/>
      <c r="N12" s="563"/>
      <c r="O12" s="563"/>
      <c r="P12" s="563"/>
      <c r="Q12" s="563"/>
      <c r="R12" s="563"/>
      <c r="S12" s="563"/>
      <c r="T12" s="563"/>
      <c r="U12" s="563"/>
      <c r="V12" s="563"/>
      <c r="W12" s="563"/>
      <c r="X12" s="563"/>
      <c r="Y12" s="557">
        <f t="shared" si="3"/>
        <v>0</v>
      </c>
      <c r="Z12" s="688"/>
      <c r="AA12" s="688"/>
      <c r="AB12" s="515"/>
      <c r="AC12" s="688"/>
      <c r="AD12" s="688"/>
      <c r="AE12" s="688"/>
      <c r="AF12" s="688"/>
      <c r="AG12" s="688"/>
      <c r="AH12" s="688"/>
      <c r="AI12" s="688"/>
      <c r="AJ12" s="688"/>
      <c r="AK12" s="688"/>
      <c r="AL12" s="688"/>
      <c r="AM12" s="688"/>
      <c r="AN12" s="688"/>
    </row>
    <row r="13" spans="1:40" ht="18" customHeight="1">
      <c r="A13" s="687"/>
      <c r="B13" s="694" t="s">
        <v>369</v>
      </c>
      <c r="C13" s="978" t="s">
        <v>1045</v>
      </c>
      <c r="D13" s="783"/>
      <c r="E13" s="783"/>
      <c r="F13" s="783"/>
      <c r="G13" s="783"/>
      <c r="H13" s="783"/>
      <c r="I13" s="783"/>
      <c r="J13" s="784"/>
      <c r="K13" s="686" t="s">
        <v>1043</v>
      </c>
      <c r="L13" s="553" t="s">
        <v>44</v>
      </c>
      <c r="M13" s="554"/>
      <c r="N13" s="554">
        <v>0.1</v>
      </c>
      <c r="O13" s="554">
        <v>0.1</v>
      </c>
      <c r="P13" s="554">
        <v>0.1</v>
      </c>
      <c r="Q13" s="554">
        <v>0.1</v>
      </c>
      <c r="R13" s="554">
        <v>0.1</v>
      </c>
      <c r="S13" s="554">
        <v>0.1</v>
      </c>
      <c r="T13" s="554">
        <v>0.1</v>
      </c>
      <c r="U13" s="554">
        <v>0.1</v>
      </c>
      <c r="V13" s="554">
        <v>0.1</v>
      </c>
      <c r="W13" s="554">
        <v>0.1</v>
      </c>
      <c r="X13" s="554"/>
      <c r="Y13" s="483">
        <f t="shared" si="3"/>
        <v>0.99999999999999989</v>
      </c>
      <c r="Z13" s="973">
        <v>0.25</v>
      </c>
      <c r="AA13" s="972">
        <f>IF(OR(Y14=0,Z13=0),0,(Y14/Y13*Z13))</f>
        <v>0</v>
      </c>
      <c r="AB13" s="515"/>
      <c r="AC13" s="686"/>
      <c r="AD13" s="686"/>
      <c r="AE13" s="686"/>
      <c r="AF13" s="686"/>
      <c r="AG13" s="686"/>
      <c r="AH13" s="686"/>
      <c r="AI13" s="686"/>
      <c r="AJ13" s="686"/>
      <c r="AK13" s="686"/>
      <c r="AL13" s="686"/>
      <c r="AM13" s="686"/>
      <c r="AN13" s="686"/>
    </row>
    <row r="14" spans="1:40" ht="18" customHeight="1">
      <c r="A14" s="687"/>
      <c r="B14" s="688"/>
      <c r="C14" s="707"/>
      <c r="D14" s="691"/>
      <c r="E14" s="691"/>
      <c r="F14" s="691"/>
      <c r="G14" s="691"/>
      <c r="H14" s="691"/>
      <c r="I14" s="691"/>
      <c r="J14" s="680"/>
      <c r="K14" s="688"/>
      <c r="L14" s="562" t="s">
        <v>377</v>
      </c>
      <c r="M14" s="563"/>
      <c r="N14" s="563"/>
      <c r="O14" s="563"/>
      <c r="P14" s="563"/>
      <c r="Q14" s="563"/>
      <c r="R14" s="563"/>
      <c r="S14" s="563"/>
      <c r="T14" s="563"/>
      <c r="U14" s="563"/>
      <c r="V14" s="563"/>
      <c r="W14" s="563"/>
      <c r="X14" s="563"/>
      <c r="Y14" s="557">
        <f t="shared" si="3"/>
        <v>0</v>
      </c>
      <c r="Z14" s="688"/>
      <c r="AA14" s="688"/>
      <c r="AB14" s="515"/>
      <c r="AC14" s="688"/>
      <c r="AD14" s="688"/>
      <c r="AE14" s="688"/>
      <c r="AF14" s="688"/>
      <c r="AG14" s="688"/>
      <c r="AH14" s="688"/>
      <c r="AI14" s="688"/>
      <c r="AJ14" s="688"/>
      <c r="AK14" s="688"/>
      <c r="AL14" s="688"/>
      <c r="AM14" s="688"/>
      <c r="AN14" s="688"/>
    </row>
    <row r="15" spans="1:40" ht="18" customHeight="1">
      <c r="A15" s="687"/>
      <c r="B15" s="694" t="s">
        <v>369</v>
      </c>
      <c r="C15" s="978" t="s">
        <v>1046</v>
      </c>
      <c r="D15" s="783"/>
      <c r="E15" s="783"/>
      <c r="F15" s="783"/>
      <c r="G15" s="783"/>
      <c r="H15" s="783"/>
      <c r="I15" s="783"/>
      <c r="J15" s="784"/>
      <c r="K15" s="686" t="s">
        <v>1043</v>
      </c>
      <c r="L15" s="553" t="s">
        <v>44</v>
      </c>
      <c r="M15" s="554"/>
      <c r="N15" s="554">
        <v>0.1</v>
      </c>
      <c r="O15" s="554">
        <v>0.1</v>
      </c>
      <c r="P15" s="554">
        <v>0.1</v>
      </c>
      <c r="Q15" s="554">
        <v>0.1</v>
      </c>
      <c r="R15" s="554">
        <v>0.2</v>
      </c>
      <c r="S15" s="554">
        <v>0.2</v>
      </c>
      <c r="T15" s="554">
        <v>0.2</v>
      </c>
      <c r="U15" s="554"/>
      <c r="V15" s="554"/>
      <c r="W15" s="554"/>
      <c r="X15" s="554"/>
      <c r="Y15" s="483">
        <f t="shared" si="3"/>
        <v>1</v>
      </c>
      <c r="Z15" s="973">
        <v>0.05</v>
      </c>
      <c r="AA15" s="972">
        <f>IF(OR(Y16=0,Z15=0),0,(Y16/Y15*Z15))</f>
        <v>0</v>
      </c>
      <c r="AB15" s="515"/>
      <c r="AC15" s="686"/>
      <c r="AD15" s="686"/>
      <c r="AE15" s="686"/>
      <c r="AF15" s="686"/>
      <c r="AG15" s="686"/>
      <c r="AH15" s="686"/>
      <c r="AI15" s="686"/>
      <c r="AJ15" s="686"/>
      <c r="AK15" s="686"/>
      <c r="AL15" s="686"/>
      <c r="AM15" s="686"/>
      <c r="AN15" s="686"/>
    </row>
    <row r="16" spans="1:40" ht="18" customHeight="1">
      <c r="A16" s="687"/>
      <c r="B16" s="688"/>
      <c r="C16" s="707"/>
      <c r="D16" s="691"/>
      <c r="E16" s="691"/>
      <c r="F16" s="691"/>
      <c r="G16" s="691"/>
      <c r="H16" s="691"/>
      <c r="I16" s="691"/>
      <c r="J16" s="680"/>
      <c r="K16" s="688"/>
      <c r="L16" s="562" t="s">
        <v>377</v>
      </c>
      <c r="M16" s="563"/>
      <c r="N16" s="563"/>
      <c r="O16" s="563"/>
      <c r="P16" s="563"/>
      <c r="Q16" s="563"/>
      <c r="R16" s="563"/>
      <c r="S16" s="563"/>
      <c r="T16" s="563"/>
      <c r="U16" s="563"/>
      <c r="V16" s="563"/>
      <c r="W16" s="563"/>
      <c r="X16" s="563"/>
      <c r="Y16" s="557">
        <f t="shared" si="3"/>
        <v>0</v>
      </c>
      <c r="Z16" s="688"/>
      <c r="AA16" s="688"/>
      <c r="AB16" s="515"/>
      <c r="AC16" s="688"/>
      <c r="AD16" s="688"/>
      <c r="AE16" s="688"/>
      <c r="AF16" s="688"/>
      <c r="AG16" s="688"/>
      <c r="AH16" s="688"/>
      <c r="AI16" s="688"/>
      <c r="AJ16" s="688"/>
      <c r="AK16" s="688"/>
      <c r="AL16" s="688"/>
      <c r="AM16" s="688"/>
      <c r="AN16" s="688"/>
    </row>
    <row r="17" spans="1:40" ht="18" customHeight="1">
      <c r="A17" s="687"/>
      <c r="B17" s="538"/>
      <c r="C17" s="960" t="s">
        <v>383</v>
      </c>
      <c r="D17" s="783"/>
      <c r="E17" s="783"/>
      <c r="F17" s="783"/>
      <c r="G17" s="783"/>
      <c r="H17" s="783"/>
      <c r="I17" s="783"/>
      <c r="J17" s="784"/>
      <c r="K17" s="538"/>
      <c r="L17" s="565" t="s">
        <v>44</v>
      </c>
      <c r="M17" s="566">
        <f t="shared" ref="M17:X17" si="4">+M11*$Z$11+M13*$Z$13+M15*$Z$15</f>
        <v>0</v>
      </c>
      <c r="N17" s="566">
        <f t="shared" si="4"/>
        <v>0.1</v>
      </c>
      <c r="O17" s="566">
        <f t="shared" si="4"/>
        <v>0.1</v>
      </c>
      <c r="P17" s="566">
        <f t="shared" si="4"/>
        <v>0.1</v>
      </c>
      <c r="Q17" s="566">
        <f t="shared" si="4"/>
        <v>0.1</v>
      </c>
      <c r="R17" s="566">
        <f t="shared" si="4"/>
        <v>0.10500000000000001</v>
      </c>
      <c r="S17" s="566">
        <f t="shared" si="4"/>
        <v>0.10500000000000001</v>
      </c>
      <c r="T17" s="566">
        <f t="shared" si="4"/>
        <v>0.10500000000000001</v>
      </c>
      <c r="U17" s="566">
        <f t="shared" si="4"/>
        <v>9.5000000000000001E-2</v>
      </c>
      <c r="V17" s="566">
        <f t="shared" si="4"/>
        <v>9.5000000000000001E-2</v>
      </c>
      <c r="W17" s="566">
        <f t="shared" si="4"/>
        <v>9.5000000000000001E-2</v>
      </c>
      <c r="X17" s="566">
        <f t="shared" si="4"/>
        <v>0</v>
      </c>
      <c r="Y17" s="567">
        <f t="shared" si="3"/>
        <v>0.99999999999999989</v>
      </c>
      <c r="Z17" s="974">
        <f>SUM(Z11:Z16)</f>
        <v>1</v>
      </c>
      <c r="AA17" s="975">
        <f>IF(OR(Y18=0,Z17=0),0,(Y18/Y17*Z17))</f>
        <v>0</v>
      </c>
      <c r="AB17" s="515"/>
      <c r="AC17" s="841" t="s">
        <v>384</v>
      </c>
      <c r="AD17" s="783"/>
      <c r="AE17" s="783"/>
      <c r="AF17" s="783"/>
      <c r="AG17" s="783"/>
      <c r="AH17" s="783"/>
      <c r="AI17" s="783"/>
      <c r="AJ17" s="783"/>
      <c r="AK17" s="783"/>
      <c r="AL17" s="783"/>
      <c r="AM17" s="783"/>
      <c r="AN17" s="784"/>
    </row>
    <row r="18" spans="1:40" ht="18" customHeight="1">
      <c r="A18" s="767"/>
      <c r="B18" s="542"/>
      <c r="C18" s="906"/>
      <c r="D18" s="786"/>
      <c r="E18" s="786"/>
      <c r="F18" s="786"/>
      <c r="G18" s="786"/>
      <c r="H18" s="786"/>
      <c r="I18" s="786"/>
      <c r="J18" s="772"/>
      <c r="K18" s="542"/>
      <c r="L18" s="568" t="s">
        <v>377</v>
      </c>
      <c r="M18" s="569">
        <f t="shared" ref="M18:X18" si="5">+M12*$Z$11+M14*$Z$13+M16*$Z$15</f>
        <v>0</v>
      </c>
      <c r="N18" s="569">
        <f t="shared" si="5"/>
        <v>0</v>
      </c>
      <c r="O18" s="569">
        <f t="shared" si="5"/>
        <v>0</v>
      </c>
      <c r="P18" s="569">
        <f t="shared" si="5"/>
        <v>0</v>
      </c>
      <c r="Q18" s="569">
        <f t="shared" si="5"/>
        <v>0</v>
      </c>
      <c r="R18" s="569">
        <f t="shared" si="5"/>
        <v>0</v>
      </c>
      <c r="S18" s="569">
        <f t="shared" si="5"/>
        <v>0</v>
      </c>
      <c r="T18" s="569">
        <f t="shared" si="5"/>
        <v>0</v>
      </c>
      <c r="U18" s="569">
        <f t="shared" si="5"/>
        <v>0</v>
      </c>
      <c r="V18" s="569">
        <f t="shared" si="5"/>
        <v>0</v>
      </c>
      <c r="W18" s="569">
        <f t="shared" si="5"/>
        <v>0</v>
      </c>
      <c r="X18" s="569">
        <f t="shared" si="5"/>
        <v>0</v>
      </c>
      <c r="Y18" s="570">
        <f t="shared" si="3"/>
        <v>0</v>
      </c>
      <c r="Z18" s="767"/>
      <c r="AA18" s="767"/>
      <c r="AB18" s="515"/>
      <c r="AC18" s="842"/>
      <c r="AD18" s="786"/>
      <c r="AE18" s="786"/>
      <c r="AF18" s="786"/>
      <c r="AG18" s="786"/>
      <c r="AH18" s="786"/>
      <c r="AI18" s="786"/>
      <c r="AJ18" s="786"/>
      <c r="AK18" s="786"/>
      <c r="AL18" s="786"/>
      <c r="AM18" s="786"/>
      <c r="AN18" s="772"/>
    </row>
    <row r="19" spans="1:40" ht="43.5" customHeight="1">
      <c r="A19" s="522" t="s">
        <v>10</v>
      </c>
      <c r="B19" s="316" t="s">
        <v>11</v>
      </c>
      <c r="C19" s="316" t="s">
        <v>12</v>
      </c>
      <c r="D19" s="316" t="s">
        <v>13</v>
      </c>
      <c r="E19" s="316" t="s">
        <v>14</v>
      </c>
      <c r="F19" s="316" t="s">
        <v>15</v>
      </c>
      <c r="G19" s="316" t="s">
        <v>16</v>
      </c>
      <c r="H19" s="552" t="s">
        <v>17</v>
      </c>
      <c r="I19" s="552" t="s">
        <v>18</v>
      </c>
      <c r="J19" s="316" t="s">
        <v>19</v>
      </c>
      <c r="K19" s="316" t="s">
        <v>20</v>
      </c>
      <c r="L19" s="552" t="s">
        <v>48</v>
      </c>
      <c r="M19" s="552" t="s">
        <v>49</v>
      </c>
      <c r="N19" s="552" t="s">
        <v>50</v>
      </c>
      <c r="O19" s="552" t="s">
        <v>51</v>
      </c>
      <c r="P19" s="552" t="s">
        <v>52</v>
      </c>
      <c r="Q19" s="552" t="s">
        <v>53</v>
      </c>
      <c r="R19" s="552" t="s">
        <v>54</v>
      </c>
      <c r="S19" s="552" t="s">
        <v>55</v>
      </c>
      <c r="T19" s="552" t="s">
        <v>56</v>
      </c>
      <c r="U19" s="552" t="s">
        <v>57</v>
      </c>
      <c r="V19" s="552" t="s">
        <v>58</v>
      </c>
      <c r="W19" s="552" t="s">
        <v>59</v>
      </c>
      <c r="X19" s="552" t="s">
        <v>60</v>
      </c>
      <c r="Y19" s="552" t="s">
        <v>61</v>
      </c>
      <c r="Z19" s="317" t="s">
        <v>365</v>
      </c>
      <c r="AA19" s="316" t="s">
        <v>366</v>
      </c>
      <c r="AB19" s="515"/>
      <c r="AC19" s="318" t="s">
        <v>65</v>
      </c>
      <c r="AD19" s="318" t="s">
        <v>66</v>
      </c>
      <c r="AE19" s="318" t="s">
        <v>67</v>
      </c>
      <c r="AF19" s="318" t="s">
        <v>68</v>
      </c>
      <c r="AG19" s="318" t="s">
        <v>69</v>
      </c>
      <c r="AH19" s="318" t="s">
        <v>70</v>
      </c>
      <c r="AI19" s="318" t="s">
        <v>71</v>
      </c>
      <c r="AJ19" s="318" t="s">
        <v>72</v>
      </c>
      <c r="AK19" s="318" t="s">
        <v>73</v>
      </c>
      <c r="AL19" s="318" t="s">
        <v>74</v>
      </c>
      <c r="AM19" s="318" t="s">
        <v>75</v>
      </c>
      <c r="AN19" s="318" t="s">
        <v>367</v>
      </c>
    </row>
    <row r="20" spans="1:40" ht="31.5" customHeight="1">
      <c r="A20" s="856" t="s">
        <v>1047</v>
      </c>
      <c r="B20" s="694" t="s">
        <v>369</v>
      </c>
      <c r="C20" s="980" t="s">
        <v>800</v>
      </c>
      <c r="D20" s="980" t="s">
        <v>623</v>
      </c>
      <c r="E20" s="980" t="s">
        <v>1041</v>
      </c>
      <c r="F20" s="980" t="s">
        <v>424</v>
      </c>
      <c r="G20" s="686" t="s">
        <v>191</v>
      </c>
      <c r="H20" s="1044">
        <v>10</v>
      </c>
      <c r="I20" s="686" t="s">
        <v>1048</v>
      </c>
      <c r="J20" s="686" t="s">
        <v>375</v>
      </c>
      <c r="K20" s="686" t="s">
        <v>1043</v>
      </c>
      <c r="L20" s="553" t="s">
        <v>44</v>
      </c>
      <c r="M20" s="554">
        <f t="shared" ref="M20:X20" si="6">+M25</f>
        <v>0</v>
      </c>
      <c r="N20" s="554">
        <f t="shared" si="6"/>
        <v>0.05</v>
      </c>
      <c r="O20" s="554">
        <f t="shared" si="6"/>
        <v>0.15</v>
      </c>
      <c r="P20" s="554">
        <f t="shared" si="6"/>
        <v>0.1</v>
      </c>
      <c r="Q20" s="554">
        <f t="shared" si="6"/>
        <v>0.1</v>
      </c>
      <c r="R20" s="554">
        <f t="shared" si="6"/>
        <v>0.1</v>
      </c>
      <c r="S20" s="554">
        <f t="shared" si="6"/>
        <v>0.1</v>
      </c>
      <c r="T20" s="554">
        <f t="shared" si="6"/>
        <v>0.1</v>
      </c>
      <c r="U20" s="554">
        <f t="shared" si="6"/>
        <v>0.1</v>
      </c>
      <c r="V20" s="554">
        <f t="shared" si="6"/>
        <v>0.1</v>
      </c>
      <c r="W20" s="554">
        <f t="shared" si="6"/>
        <v>0.1</v>
      </c>
      <c r="X20" s="554">
        <f t="shared" si="6"/>
        <v>0</v>
      </c>
      <c r="Y20" s="483">
        <f t="shared" ref="Y20:Y21" si="7">SUM(M20:X20)</f>
        <v>0.99999999999999989</v>
      </c>
      <c r="Z20" s="973">
        <v>0.1</v>
      </c>
      <c r="AA20" s="983">
        <f>IF(OR(Y21=0,Z20=0),0,(Y21/Y20*Z20))</f>
        <v>0</v>
      </c>
      <c r="AB20" s="515"/>
      <c r="AC20" s="686"/>
      <c r="AD20" s="686"/>
      <c r="AE20" s="686"/>
      <c r="AF20" s="686"/>
      <c r="AG20" s="686"/>
      <c r="AH20" s="686"/>
      <c r="AI20" s="686"/>
      <c r="AJ20" s="686"/>
      <c r="AK20" s="686"/>
      <c r="AL20" s="686"/>
      <c r="AM20" s="686"/>
      <c r="AN20" s="686"/>
    </row>
    <row r="21" spans="1:40" ht="31.5" customHeight="1">
      <c r="A21" s="687"/>
      <c r="B21" s="688"/>
      <c r="C21" s="688"/>
      <c r="D21" s="688"/>
      <c r="E21" s="688"/>
      <c r="F21" s="688"/>
      <c r="G21" s="688"/>
      <c r="H21" s="688"/>
      <c r="I21" s="688"/>
      <c r="J21" s="688"/>
      <c r="K21" s="688"/>
      <c r="L21" s="555" t="s">
        <v>377</v>
      </c>
      <c r="M21" s="556">
        <f t="shared" ref="M21:X21" si="8">+M26</f>
        <v>0</v>
      </c>
      <c r="N21" s="556">
        <f t="shared" si="8"/>
        <v>0</v>
      </c>
      <c r="O21" s="556">
        <f t="shared" si="8"/>
        <v>0</v>
      </c>
      <c r="P21" s="556">
        <f t="shared" si="8"/>
        <v>0</v>
      </c>
      <c r="Q21" s="556">
        <f t="shared" si="8"/>
        <v>0</v>
      </c>
      <c r="R21" s="556">
        <f t="shared" si="8"/>
        <v>0</v>
      </c>
      <c r="S21" s="556">
        <f t="shared" si="8"/>
        <v>0</v>
      </c>
      <c r="T21" s="556">
        <f t="shared" si="8"/>
        <v>0</v>
      </c>
      <c r="U21" s="556">
        <f t="shared" si="8"/>
        <v>0</v>
      </c>
      <c r="V21" s="556">
        <f t="shared" si="8"/>
        <v>0</v>
      </c>
      <c r="W21" s="556">
        <f t="shared" si="8"/>
        <v>0</v>
      </c>
      <c r="X21" s="556">
        <f t="shared" si="8"/>
        <v>0</v>
      </c>
      <c r="Y21" s="557">
        <f t="shared" si="7"/>
        <v>0</v>
      </c>
      <c r="Z21" s="688"/>
      <c r="AA21" s="688"/>
      <c r="AB21" s="515"/>
      <c r="AC21" s="688"/>
      <c r="AD21" s="688"/>
      <c r="AE21" s="688"/>
      <c r="AF21" s="688"/>
      <c r="AG21" s="688"/>
      <c r="AH21" s="688"/>
      <c r="AI21" s="688"/>
      <c r="AJ21" s="688"/>
      <c r="AK21" s="688"/>
      <c r="AL21" s="688"/>
      <c r="AM21" s="688"/>
      <c r="AN21" s="688"/>
    </row>
    <row r="22" spans="1:40" ht="18" customHeight="1">
      <c r="A22" s="687"/>
      <c r="B22" s="558"/>
      <c r="C22" s="976" t="s">
        <v>378</v>
      </c>
      <c r="D22" s="748"/>
      <c r="E22" s="748"/>
      <c r="F22" s="748"/>
      <c r="G22" s="748"/>
      <c r="H22" s="748"/>
      <c r="I22" s="748"/>
      <c r="J22" s="749"/>
      <c r="K22" s="548"/>
      <c r="L22" s="559"/>
      <c r="M22" s="559"/>
      <c r="N22" s="559"/>
      <c r="O22" s="559"/>
      <c r="P22" s="559"/>
      <c r="Q22" s="559"/>
      <c r="R22" s="559"/>
      <c r="S22" s="559"/>
      <c r="T22" s="559"/>
      <c r="U22" s="559"/>
      <c r="V22" s="559"/>
      <c r="W22" s="559"/>
      <c r="X22" s="559"/>
      <c r="Y22" s="559"/>
      <c r="Z22" s="560" t="s">
        <v>379</v>
      </c>
      <c r="AA22" s="561"/>
      <c r="AB22" s="515"/>
      <c r="AC22" s="877"/>
      <c r="AD22" s="748"/>
      <c r="AE22" s="748"/>
      <c r="AF22" s="748"/>
      <c r="AG22" s="748"/>
      <c r="AH22" s="748"/>
      <c r="AI22" s="748"/>
      <c r="AJ22" s="748"/>
      <c r="AK22" s="748"/>
      <c r="AL22" s="748"/>
      <c r="AM22" s="748"/>
      <c r="AN22" s="749"/>
    </row>
    <row r="23" spans="1:40" ht="24.75" customHeight="1">
      <c r="A23" s="687"/>
      <c r="B23" s="694" t="s">
        <v>369</v>
      </c>
      <c r="C23" s="978" t="s">
        <v>1049</v>
      </c>
      <c r="D23" s="783"/>
      <c r="E23" s="783"/>
      <c r="F23" s="783"/>
      <c r="G23" s="783"/>
      <c r="H23" s="783"/>
      <c r="I23" s="783"/>
      <c r="J23" s="784"/>
      <c r="K23" s="686" t="s">
        <v>1043</v>
      </c>
      <c r="L23" s="553" t="s">
        <v>44</v>
      </c>
      <c r="M23" s="554"/>
      <c r="N23" s="554">
        <v>0.05</v>
      </c>
      <c r="O23" s="554">
        <v>0.15</v>
      </c>
      <c r="P23" s="554">
        <v>0.1</v>
      </c>
      <c r="Q23" s="554">
        <v>0.1</v>
      </c>
      <c r="R23" s="554">
        <v>0.1</v>
      </c>
      <c r="S23" s="554">
        <v>0.1</v>
      </c>
      <c r="T23" s="554">
        <v>0.1</v>
      </c>
      <c r="U23" s="554">
        <v>0.1</v>
      </c>
      <c r="V23" s="554">
        <v>0.1</v>
      </c>
      <c r="W23" s="554">
        <v>0.1</v>
      </c>
      <c r="X23" s="554"/>
      <c r="Y23" s="483">
        <f t="shared" ref="Y23:Y26" si="9">SUM(M23:X23)</f>
        <v>0.99999999999999989</v>
      </c>
      <c r="Z23" s="973">
        <v>1</v>
      </c>
      <c r="AA23" s="972">
        <f>IF(OR(Y24=0,Z23=0),0,(Y24/Y23*Z23))</f>
        <v>0</v>
      </c>
      <c r="AB23" s="515"/>
      <c r="AC23" s="686"/>
      <c r="AD23" s="686"/>
      <c r="AE23" s="686"/>
      <c r="AF23" s="686"/>
      <c r="AG23" s="686"/>
      <c r="AH23" s="686"/>
      <c r="AI23" s="686"/>
      <c r="AJ23" s="686"/>
      <c r="AK23" s="686"/>
      <c r="AL23" s="686"/>
      <c r="AM23" s="686"/>
      <c r="AN23" s="686"/>
    </row>
    <row r="24" spans="1:40" ht="24.75" customHeight="1">
      <c r="A24" s="687"/>
      <c r="B24" s="688"/>
      <c r="C24" s="707"/>
      <c r="D24" s="691"/>
      <c r="E24" s="691"/>
      <c r="F24" s="691"/>
      <c r="G24" s="691"/>
      <c r="H24" s="691"/>
      <c r="I24" s="691"/>
      <c r="J24" s="680"/>
      <c r="K24" s="688"/>
      <c r="L24" s="562" t="s">
        <v>377</v>
      </c>
      <c r="M24" s="563"/>
      <c r="N24" s="563"/>
      <c r="O24" s="563"/>
      <c r="P24" s="563"/>
      <c r="Q24" s="563"/>
      <c r="R24" s="563"/>
      <c r="S24" s="563"/>
      <c r="T24" s="563"/>
      <c r="U24" s="563"/>
      <c r="V24" s="563"/>
      <c r="W24" s="563"/>
      <c r="X24" s="563"/>
      <c r="Y24" s="557">
        <f t="shared" si="9"/>
        <v>0</v>
      </c>
      <c r="Z24" s="688"/>
      <c r="AA24" s="688"/>
      <c r="AB24" s="515"/>
      <c r="AC24" s="688"/>
      <c r="AD24" s="688"/>
      <c r="AE24" s="688"/>
      <c r="AF24" s="688"/>
      <c r="AG24" s="688"/>
      <c r="AH24" s="688"/>
      <c r="AI24" s="688"/>
      <c r="AJ24" s="688"/>
      <c r="AK24" s="688"/>
      <c r="AL24" s="688"/>
      <c r="AM24" s="688"/>
      <c r="AN24" s="688"/>
    </row>
    <row r="25" spans="1:40" ht="18" customHeight="1">
      <c r="A25" s="687"/>
      <c r="B25" s="538"/>
      <c r="C25" s="956" t="s">
        <v>383</v>
      </c>
      <c r="D25" s="783"/>
      <c r="E25" s="783"/>
      <c r="F25" s="783"/>
      <c r="G25" s="783"/>
      <c r="H25" s="783"/>
      <c r="I25" s="783"/>
      <c r="J25" s="784"/>
      <c r="K25" s="538"/>
      <c r="L25" s="565" t="s">
        <v>44</v>
      </c>
      <c r="M25" s="566">
        <f t="shared" ref="M25:X25" si="10">+M23*$Z$23</f>
        <v>0</v>
      </c>
      <c r="N25" s="566">
        <f t="shared" si="10"/>
        <v>0.05</v>
      </c>
      <c r="O25" s="566">
        <f t="shared" si="10"/>
        <v>0.15</v>
      </c>
      <c r="P25" s="566">
        <f t="shared" si="10"/>
        <v>0.1</v>
      </c>
      <c r="Q25" s="566">
        <f t="shared" si="10"/>
        <v>0.1</v>
      </c>
      <c r="R25" s="566">
        <f t="shared" si="10"/>
        <v>0.1</v>
      </c>
      <c r="S25" s="566">
        <f t="shared" si="10"/>
        <v>0.1</v>
      </c>
      <c r="T25" s="566">
        <f t="shared" si="10"/>
        <v>0.1</v>
      </c>
      <c r="U25" s="566">
        <f t="shared" si="10"/>
        <v>0.1</v>
      </c>
      <c r="V25" s="566">
        <f t="shared" si="10"/>
        <v>0.1</v>
      </c>
      <c r="W25" s="566">
        <f t="shared" si="10"/>
        <v>0.1</v>
      </c>
      <c r="X25" s="566">
        <f t="shared" si="10"/>
        <v>0</v>
      </c>
      <c r="Y25" s="567">
        <f t="shared" si="9"/>
        <v>0.99999999999999989</v>
      </c>
      <c r="Z25" s="1036">
        <f>SUM(Z23:Z24)</f>
        <v>1</v>
      </c>
      <c r="AA25" s="972">
        <f>IF(OR(Y26=0,Z25=0),0,(Y26/Y25*Z25))</f>
        <v>0</v>
      </c>
      <c r="AB25" s="515"/>
      <c r="AC25" s="841" t="s">
        <v>384</v>
      </c>
      <c r="AD25" s="783"/>
      <c r="AE25" s="783"/>
      <c r="AF25" s="783"/>
      <c r="AG25" s="783"/>
      <c r="AH25" s="783"/>
      <c r="AI25" s="783"/>
      <c r="AJ25" s="783"/>
      <c r="AK25" s="783"/>
      <c r="AL25" s="783"/>
      <c r="AM25" s="783"/>
      <c r="AN25" s="784"/>
    </row>
    <row r="26" spans="1:40" ht="18" customHeight="1">
      <c r="A26" s="767"/>
      <c r="B26" s="542"/>
      <c r="C26" s="842"/>
      <c r="D26" s="786"/>
      <c r="E26" s="786"/>
      <c r="F26" s="786"/>
      <c r="G26" s="786"/>
      <c r="H26" s="786"/>
      <c r="I26" s="786"/>
      <c r="J26" s="772"/>
      <c r="K26" s="542"/>
      <c r="L26" s="568" t="s">
        <v>377</v>
      </c>
      <c r="M26" s="569">
        <f t="shared" ref="M26:X26" si="11">+M24*$Z$23</f>
        <v>0</v>
      </c>
      <c r="N26" s="569">
        <f t="shared" si="11"/>
        <v>0</v>
      </c>
      <c r="O26" s="569">
        <f t="shared" si="11"/>
        <v>0</v>
      </c>
      <c r="P26" s="569">
        <f t="shared" si="11"/>
        <v>0</v>
      </c>
      <c r="Q26" s="569">
        <f t="shared" si="11"/>
        <v>0</v>
      </c>
      <c r="R26" s="569">
        <f t="shared" si="11"/>
        <v>0</v>
      </c>
      <c r="S26" s="569">
        <f t="shared" si="11"/>
        <v>0</v>
      </c>
      <c r="T26" s="569">
        <f t="shared" si="11"/>
        <v>0</v>
      </c>
      <c r="U26" s="569">
        <f t="shared" si="11"/>
        <v>0</v>
      </c>
      <c r="V26" s="569">
        <f t="shared" si="11"/>
        <v>0</v>
      </c>
      <c r="W26" s="569">
        <f t="shared" si="11"/>
        <v>0</v>
      </c>
      <c r="X26" s="569">
        <f t="shared" si="11"/>
        <v>0</v>
      </c>
      <c r="Y26" s="570">
        <f t="shared" si="9"/>
        <v>0</v>
      </c>
      <c r="Z26" s="767"/>
      <c r="AA26" s="767"/>
      <c r="AB26" s="515"/>
      <c r="AC26" s="842"/>
      <c r="AD26" s="786"/>
      <c r="AE26" s="786"/>
      <c r="AF26" s="786"/>
      <c r="AG26" s="786"/>
      <c r="AH26" s="786"/>
      <c r="AI26" s="786"/>
      <c r="AJ26" s="786"/>
      <c r="AK26" s="786"/>
      <c r="AL26" s="786"/>
      <c r="AM26" s="786"/>
      <c r="AN26" s="772"/>
    </row>
    <row r="27" spans="1:40" ht="18" customHeight="1">
      <c r="A27" s="512"/>
      <c r="B27" s="582"/>
      <c r="C27" s="512"/>
      <c r="D27" s="512"/>
      <c r="E27" s="512"/>
      <c r="F27" s="512"/>
      <c r="G27" s="512"/>
      <c r="H27" s="512"/>
      <c r="I27" s="512"/>
      <c r="J27" s="512"/>
      <c r="K27" s="512"/>
      <c r="L27" s="512"/>
      <c r="M27" s="512"/>
      <c r="N27" s="512"/>
      <c r="O27" s="512"/>
      <c r="P27" s="512"/>
      <c r="Q27" s="512"/>
      <c r="R27" s="512"/>
      <c r="S27" s="512"/>
      <c r="T27" s="512"/>
      <c r="U27" s="512"/>
      <c r="V27" s="512"/>
      <c r="W27" s="512"/>
      <c r="X27" s="512"/>
      <c r="Y27" s="989" t="s">
        <v>1050</v>
      </c>
      <c r="Z27" s="690"/>
      <c r="AA27" s="690"/>
      <c r="AB27" s="512"/>
      <c r="AC27" s="512"/>
      <c r="AD27" s="512"/>
      <c r="AE27" s="512"/>
      <c r="AF27" s="512"/>
      <c r="AG27" s="512"/>
      <c r="AH27" s="512"/>
      <c r="AI27" s="512"/>
      <c r="AJ27" s="512"/>
      <c r="AK27" s="512"/>
      <c r="AL27" s="512"/>
      <c r="AM27" s="512"/>
      <c r="AN27" s="512" t="s">
        <v>1050</v>
      </c>
    </row>
    <row r="28" spans="1:40" ht="15.75" customHeight="1">
      <c r="A28" s="512"/>
      <c r="B28" s="582"/>
      <c r="C28" s="512"/>
      <c r="D28" s="512"/>
      <c r="E28" s="512"/>
      <c r="F28" s="512"/>
      <c r="G28" s="512"/>
      <c r="H28" s="512"/>
      <c r="I28" s="512"/>
      <c r="J28" s="512"/>
      <c r="K28" s="512"/>
      <c r="L28" s="512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512"/>
      <c r="X28" s="512"/>
      <c r="Y28" s="512"/>
      <c r="Z28" s="512"/>
      <c r="AA28" s="512"/>
      <c r="AB28" s="515"/>
      <c r="AC28" s="512"/>
      <c r="AD28" s="512"/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</row>
    <row r="29" spans="1:40" ht="15.75" customHeight="1">
      <c r="A29" s="512"/>
      <c r="B29" s="582"/>
      <c r="C29" s="512"/>
      <c r="D29" s="512"/>
      <c r="E29" s="512"/>
      <c r="F29" s="512"/>
      <c r="G29" s="512"/>
      <c r="H29" s="512"/>
      <c r="I29" s="512"/>
      <c r="J29" s="512"/>
      <c r="K29" s="512"/>
      <c r="L29" s="512"/>
      <c r="M29" s="512"/>
      <c r="N29" s="512"/>
      <c r="O29" s="512"/>
      <c r="P29" s="512"/>
      <c r="Q29" s="512"/>
      <c r="R29" s="512"/>
      <c r="S29" s="512"/>
      <c r="T29" s="512"/>
      <c r="U29" s="512"/>
      <c r="V29" s="512"/>
      <c r="W29" s="512"/>
      <c r="X29" s="512"/>
      <c r="Y29" s="512"/>
      <c r="Z29" s="512"/>
      <c r="AA29" s="512"/>
      <c r="AB29" s="512"/>
      <c r="AC29" s="512"/>
      <c r="AD29" s="512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</row>
    <row r="30" spans="1:40" ht="15.75" customHeight="1">
      <c r="A30" s="512"/>
      <c r="B30" s="582"/>
      <c r="C30" s="512"/>
      <c r="D30" s="512"/>
      <c r="E30" s="512"/>
      <c r="F30" s="512"/>
      <c r="G30" s="512"/>
      <c r="H30" s="512"/>
      <c r="I30" s="512"/>
      <c r="J30" s="512"/>
      <c r="K30" s="512"/>
      <c r="L30" s="512"/>
      <c r="M30" s="512"/>
      <c r="N30" s="512"/>
      <c r="O30" s="512"/>
      <c r="P30" s="512"/>
      <c r="Q30" s="512"/>
      <c r="R30" s="512"/>
      <c r="S30" s="512"/>
      <c r="T30" s="512"/>
      <c r="U30" s="512"/>
      <c r="V30" s="512"/>
      <c r="W30" s="512"/>
      <c r="X30" s="512"/>
      <c r="Y30" s="512"/>
      <c r="Z30" s="512"/>
      <c r="AA30" s="512"/>
      <c r="AB30" s="512"/>
      <c r="AC30" s="512"/>
      <c r="AD30" s="512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</row>
    <row r="31" spans="1:40" ht="15.75" customHeight="1">
      <c r="A31" s="512"/>
      <c r="B31" s="582"/>
      <c r="C31" s="512"/>
      <c r="D31" s="512"/>
      <c r="E31" s="512"/>
      <c r="F31" s="512"/>
      <c r="G31" s="512"/>
      <c r="H31" s="512"/>
      <c r="I31" s="512"/>
      <c r="J31" s="512"/>
      <c r="K31" s="512"/>
      <c r="L31" s="512"/>
      <c r="M31" s="512"/>
      <c r="N31" s="512"/>
      <c r="O31" s="512"/>
      <c r="P31" s="512"/>
      <c r="Q31" s="512"/>
      <c r="R31" s="512"/>
      <c r="S31" s="512"/>
      <c r="T31" s="512"/>
      <c r="U31" s="512"/>
      <c r="V31" s="512"/>
      <c r="W31" s="512"/>
      <c r="X31" s="512"/>
      <c r="Y31" s="512"/>
      <c r="Z31" s="512"/>
      <c r="AA31" s="512"/>
      <c r="AB31" s="512"/>
      <c r="AC31" s="512"/>
      <c r="AD31" s="512"/>
      <c r="AE31" s="512"/>
      <c r="AF31" s="512"/>
      <c r="AG31" s="512"/>
      <c r="AH31" s="512"/>
      <c r="AI31" s="512"/>
      <c r="AJ31" s="512"/>
      <c r="AK31" s="512"/>
      <c r="AL31" s="512"/>
      <c r="AM31" s="512"/>
      <c r="AN31" s="512"/>
    </row>
    <row r="32" spans="1:40" ht="15.75" customHeight="1">
      <c r="A32" s="512"/>
      <c r="B32" s="582"/>
      <c r="C32" s="512"/>
      <c r="D32" s="512"/>
      <c r="E32" s="512"/>
      <c r="F32" s="512"/>
      <c r="G32" s="512"/>
      <c r="H32" s="512"/>
      <c r="I32" s="512"/>
      <c r="J32" s="512"/>
      <c r="K32" s="512"/>
      <c r="L32" s="512"/>
      <c r="M32" s="512"/>
      <c r="N32" s="512"/>
      <c r="O32" s="512"/>
      <c r="P32" s="512"/>
      <c r="Q32" s="512"/>
      <c r="R32" s="512"/>
      <c r="S32" s="512"/>
      <c r="T32" s="512"/>
      <c r="U32" s="512"/>
      <c r="V32" s="512"/>
      <c r="W32" s="512"/>
      <c r="X32" s="512"/>
      <c r="Y32" s="512"/>
      <c r="Z32" s="512"/>
      <c r="AA32" s="512"/>
      <c r="AB32" s="512"/>
      <c r="AC32" s="512"/>
      <c r="AD32" s="512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</row>
    <row r="33" spans="1:40" ht="15.75" customHeight="1">
      <c r="A33" s="512"/>
      <c r="B33" s="58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512"/>
      <c r="N33" s="512"/>
      <c r="O33" s="512"/>
      <c r="P33" s="512"/>
      <c r="Q33" s="512"/>
      <c r="R33" s="512"/>
      <c r="S33" s="512"/>
      <c r="T33" s="512"/>
      <c r="U33" s="512"/>
      <c r="V33" s="512"/>
      <c r="W33" s="512"/>
      <c r="X33" s="512"/>
      <c r="Y33" s="512"/>
      <c r="Z33" s="512"/>
      <c r="AA33" s="512"/>
      <c r="AB33" s="512"/>
      <c r="AC33" s="512"/>
      <c r="AD33" s="512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</row>
    <row r="34" spans="1:40" ht="15.75" customHeight="1">
      <c r="A34" s="512"/>
      <c r="B34" s="582"/>
      <c r="C34" s="512"/>
      <c r="D34" s="512"/>
      <c r="E34" s="512"/>
      <c r="F34" s="512"/>
      <c r="G34" s="512"/>
      <c r="H34" s="512"/>
      <c r="I34" s="512"/>
      <c r="J34" s="512"/>
      <c r="K34" s="512"/>
      <c r="L34" s="512"/>
      <c r="M34" s="512"/>
      <c r="N34" s="512"/>
      <c r="O34" s="512"/>
      <c r="P34" s="512"/>
      <c r="Q34" s="512"/>
      <c r="R34" s="512"/>
      <c r="S34" s="512"/>
      <c r="T34" s="512"/>
      <c r="U34" s="512"/>
      <c r="V34" s="512"/>
      <c r="W34" s="512"/>
      <c r="X34" s="512"/>
      <c r="Y34" s="512"/>
      <c r="Z34" s="512"/>
      <c r="AA34" s="512"/>
      <c r="AB34" s="512"/>
      <c r="AC34" s="512"/>
      <c r="AD34" s="512"/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</row>
    <row r="35" spans="1:40" ht="15.75" customHeight="1">
      <c r="A35" s="512"/>
      <c r="B35" s="582"/>
      <c r="C35" s="512"/>
      <c r="D35" s="512"/>
      <c r="E35" s="512"/>
      <c r="F35" s="512"/>
      <c r="G35" s="512"/>
      <c r="H35" s="512"/>
      <c r="I35" s="512"/>
      <c r="J35" s="512"/>
      <c r="K35" s="512"/>
      <c r="L35" s="512"/>
      <c r="M35" s="512"/>
      <c r="N35" s="512"/>
      <c r="O35" s="512"/>
      <c r="P35" s="512"/>
      <c r="Q35" s="512"/>
      <c r="R35" s="512"/>
      <c r="S35" s="512"/>
      <c r="T35" s="512"/>
      <c r="U35" s="512"/>
      <c r="V35" s="512"/>
      <c r="W35" s="512"/>
      <c r="X35" s="512"/>
      <c r="Y35" s="512"/>
      <c r="Z35" s="512"/>
      <c r="AA35" s="512"/>
      <c r="AB35" s="512"/>
      <c r="AC35" s="512"/>
      <c r="AD35" s="512"/>
      <c r="AE35" s="512"/>
      <c r="AF35" s="512"/>
      <c r="AG35" s="512"/>
      <c r="AH35" s="512"/>
      <c r="AI35" s="512"/>
      <c r="AJ35" s="512"/>
      <c r="AK35" s="512"/>
      <c r="AL35" s="512"/>
      <c r="AM35" s="512"/>
      <c r="AN35" s="512"/>
    </row>
    <row r="36" spans="1:40" ht="15.75" customHeight="1">
      <c r="A36" s="512"/>
      <c r="B36" s="582"/>
      <c r="C36" s="512"/>
      <c r="D36" s="512"/>
      <c r="E36" s="512"/>
      <c r="F36" s="512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512"/>
      <c r="T36" s="512"/>
      <c r="U36" s="512"/>
      <c r="V36" s="512"/>
      <c r="W36" s="512"/>
      <c r="X36" s="512"/>
      <c r="Y36" s="512"/>
      <c r="Z36" s="512"/>
      <c r="AA36" s="512"/>
      <c r="AB36" s="512"/>
      <c r="AC36" s="512"/>
      <c r="AD36" s="512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</row>
    <row r="37" spans="1:40" ht="15.75" customHeight="1">
      <c r="A37" s="512"/>
      <c r="B37" s="582"/>
      <c r="C37" s="512"/>
      <c r="D37" s="512"/>
      <c r="E37" s="512"/>
      <c r="F37" s="512"/>
      <c r="G37" s="512"/>
      <c r="H37" s="512"/>
      <c r="I37" s="512"/>
      <c r="J37" s="512"/>
      <c r="K37" s="512"/>
      <c r="L37" s="512"/>
      <c r="M37" s="512"/>
      <c r="N37" s="512"/>
      <c r="O37" s="512"/>
      <c r="P37" s="512"/>
      <c r="Q37" s="512"/>
      <c r="R37" s="512"/>
      <c r="S37" s="512"/>
      <c r="T37" s="512"/>
      <c r="U37" s="512"/>
      <c r="V37" s="512"/>
      <c r="W37" s="512"/>
      <c r="X37" s="512"/>
      <c r="Y37" s="512"/>
      <c r="Z37" s="512"/>
      <c r="AA37" s="512"/>
      <c r="AB37" s="512"/>
      <c r="AC37" s="512"/>
      <c r="AD37" s="512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</row>
    <row r="38" spans="1:40" ht="15.75" customHeight="1">
      <c r="A38" s="512"/>
      <c r="B38" s="58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S38" s="512"/>
      <c r="T38" s="512"/>
      <c r="U38" s="512"/>
      <c r="V38" s="512"/>
      <c r="W38" s="512"/>
      <c r="X38" s="512"/>
      <c r="Y38" s="512"/>
      <c r="Z38" s="512"/>
      <c r="AA38" s="512"/>
      <c r="AB38" s="512"/>
      <c r="AC38" s="512"/>
      <c r="AD38" s="512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</row>
    <row r="39" spans="1:40" ht="15.75" customHeight="1">
      <c r="A39" s="512"/>
      <c r="B39" s="582"/>
      <c r="C39" s="512"/>
      <c r="D39" s="512"/>
      <c r="E39" s="512"/>
      <c r="F39" s="512"/>
      <c r="G39" s="512"/>
      <c r="H39" s="512"/>
      <c r="I39" s="512"/>
      <c r="J39" s="512"/>
      <c r="K39" s="512"/>
      <c r="L39" s="512"/>
      <c r="M39" s="512"/>
      <c r="N39" s="512"/>
      <c r="O39" s="512"/>
      <c r="P39" s="512"/>
      <c r="Q39" s="512"/>
      <c r="R39" s="512"/>
      <c r="S39" s="512"/>
      <c r="T39" s="512"/>
      <c r="U39" s="512"/>
      <c r="V39" s="512"/>
      <c r="W39" s="512"/>
      <c r="X39" s="512"/>
      <c r="Y39" s="512"/>
      <c r="Z39" s="512"/>
      <c r="AA39" s="512"/>
      <c r="AB39" s="512"/>
      <c r="AC39" s="512"/>
      <c r="AD39" s="512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</row>
    <row r="40" spans="1:40" ht="15.75" customHeight="1">
      <c r="A40" s="512"/>
      <c r="B40" s="58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S40" s="512"/>
      <c r="T40" s="512"/>
      <c r="U40" s="512"/>
      <c r="V40" s="512"/>
      <c r="W40" s="512"/>
      <c r="X40" s="512"/>
      <c r="Y40" s="512"/>
      <c r="Z40" s="512"/>
      <c r="AA40" s="512"/>
      <c r="AB40" s="512"/>
      <c r="AC40" s="512"/>
      <c r="AD40" s="512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</row>
    <row r="41" spans="1:40" ht="15.75" customHeight="1">
      <c r="A41" s="512"/>
      <c r="B41" s="582"/>
      <c r="C41" s="512"/>
      <c r="D41" s="512"/>
      <c r="E41" s="512"/>
      <c r="F41" s="512"/>
      <c r="G41" s="512"/>
      <c r="H41" s="512"/>
      <c r="I41" s="512"/>
      <c r="J41" s="512"/>
      <c r="K41" s="512"/>
      <c r="L41" s="512"/>
      <c r="M41" s="512"/>
      <c r="N41" s="512"/>
      <c r="O41" s="512"/>
      <c r="P41" s="512"/>
      <c r="Q41" s="512"/>
      <c r="R41" s="512"/>
      <c r="S41" s="512"/>
      <c r="T41" s="512"/>
      <c r="U41" s="512"/>
      <c r="V41" s="512"/>
      <c r="W41" s="512"/>
      <c r="X41" s="512"/>
      <c r="Y41" s="512"/>
      <c r="Z41" s="512"/>
      <c r="AA41" s="512"/>
      <c r="AB41" s="512"/>
      <c r="AC41" s="512"/>
      <c r="AD41" s="512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</row>
    <row r="42" spans="1:40" ht="15.75" customHeight="1">
      <c r="A42" s="512"/>
      <c r="B42" s="58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</row>
    <row r="43" spans="1:40" ht="15.75" customHeight="1">
      <c r="A43" s="512"/>
      <c r="B43" s="58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</row>
    <row r="44" spans="1:40" ht="15.75" customHeight="1">
      <c r="A44" s="512"/>
      <c r="B44" s="58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</row>
    <row r="45" spans="1:40" ht="15.75" customHeight="1">
      <c r="A45" s="512"/>
      <c r="B45" s="58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</row>
    <row r="46" spans="1:40" ht="15.75" customHeight="1">
      <c r="A46" s="512"/>
      <c r="B46" s="58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</row>
    <row r="47" spans="1:40" ht="15.75" customHeight="1">
      <c r="A47" s="512"/>
      <c r="B47" s="582"/>
      <c r="C47" s="512"/>
      <c r="D47" s="512"/>
      <c r="E47" s="512"/>
      <c r="F47" s="512"/>
      <c r="G47" s="512"/>
      <c r="H47" s="512"/>
      <c r="I47" s="512"/>
      <c r="J47" s="512"/>
      <c r="K47" s="512"/>
      <c r="L47" s="512"/>
      <c r="M47" s="512"/>
      <c r="N47" s="512"/>
      <c r="O47" s="512"/>
      <c r="P47" s="512"/>
      <c r="Q47" s="512"/>
      <c r="R47" s="512"/>
      <c r="S47" s="512"/>
      <c r="T47" s="512"/>
      <c r="U47" s="512"/>
      <c r="V47" s="512"/>
      <c r="W47" s="512"/>
      <c r="X47" s="512"/>
      <c r="Y47" s="512"/>
      <c r="Z47" s="512"/>
      <c r="AA47" s="512"/>
      <c r="AB47" s="512"/>
      <c r="AC47" s="512"/>
      <c r="AD47" s="512"/>
      <c r="AE47" s="512"/>
      <c r="AF47" s="512"/>
      <c r="AG47" s="512"/>
      <c r="AH47" s="512"/>
      <c r="AI47" s="512"/>
      <c r="AJ47" s="512"/>
      <c r="AK47" s="512"/>
      <c r="AL47" s="512"/>
      <c r="AM47" s="512"/>
      <c r="AN47" s="512"/>
    </row>
    <row r="48" spans="1:40" ht="15.75" customHeight="1">
      <c r="A48" s="512"/>
      <c r="B48" s="582"/>
      <c r="C48" s="512"/>
      <c r="D48" s="512"/>
      <c r="E48" s="512"/>
      <c r="F48" s="512"/>
      <c r="G48" s="512"/>
      <c r="H48" s="512"/>
      <c r="I48" s="512"/>
      <c r="J48" s="512"/>
      <c r="K48" s="512"/>
      <c r="L48" s="512"/>
      <c r="M48" s="512"/>
      <c r="N48" s="512"/>
      <c r="O48" s="512"/>
      <c r="P48" s="512"/>
      <c r="Q48" s="512"/>
      <c r="R48" s="512"/>
      <c r="S48" s="512"/>
      <c r="T48" s="512"/>
      <c r="U48" s="512"/>
      <c r="V48" s="512"/>
      <c r="W48" s="512"/>
      <c r="X48" s="512"/>
      <c r="Y48" s="512"/>
      <c r="Z48" s="512"/>
      <c r="AA48" s="512"/>
      <c r="AB48" s="512"/>
      <c r="AC48" s="512"/>
      <c r="AD48" s="512"/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</row>
    <row r="49" spans="1:40" ht="15.75" customHeight="1">
      <c r="A49" s="512"/>
      <c r="B49" s="582"/>
      <c r="C49" s="512"/>
      <c r="D49" s="512"/>
      <c r="E49" s="512"/>
      <c r="F49" s="512"/>
      <c r="G49" s="512"/>
      <c r="H49" s="512"/>
      <c r="I49" s="512"/>
      <c r="J49" s="512"/>
      <c r="K49" s="512"/>
      <c r="L49" s="512"/>
      <c r="M49" s="512"/>
      <c r="N49" s="512"/>
      <c r="O49" s="512"/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  <c r="AH49" s="512"/>
      <c r="AI49" s="512"/>
      <c r="AJ49" s="512"/>
      <c r="AK49" s="512"/>
      <c r="AL49" s="512"/>
      <c r="AM49" s="512"/>
      <c r="AN49" s="512"/>
    </row>
    <row r="50" spans="1:40" ht="15.75" customHeight="1">
      <c r="A50" s="512"/>
      <c r="B50" s="582"/>
      <c r="C50" s="512"/>
      <c r="D50" s="512"/>
      <c r="E50" s="512"/>
      <c r="F50" s="512"/>
      <c r="G50" s="512"/>
      <c r="H50" s="512"/>
      <c r="I50" s="512"/>
      <c r="J50" s="512"/>
      <c r="K50" s="512"/>
      <c r="L50" s="512"/>
      <c r="M50" s="512"/>
      <c r="N50" s="512"/>
      <c r="O50" s="512"/>
      <c r="P50" s="512"/>
      <c r="Q50" s="512"/>
      <c r="R50" s="512"/>
      <c r="S50" s="512"/>
      <c r="T50" s="512"/>
      <c r="U50" s="512"/>
      <c r="V50" s="512"/>
      <c r="W50" s="512"/>
      <c r="X50" s="512"/>
      <c r="Y50" s="512"/>
      <c r="Z50" s="512"/>
      <c r="AA50" s="512"/>
      <c r="AB50" s="512"/>
      <c r="AC50" s="512"/>
      <c r="AD50" s="512"/>
      <c r="AE50" s="512"/>
      <c r="AF50" s="512"/>
      <c r="AG50" s="512"/>
      <c r="AH50" s="512"/>
      <c r="AI50" s="512"/>
      <c r="AJ50" s="512"/>
      <c r="AK50" s="512"/>
      <c r="AL50" s="512"/>
      <c r="AM50" s="512"/>
      <c r="AN50" s="512"/>
    </row>
    <row r="51" spans="1:40" ht="15.75" customHeight="1">
      <c r="A51" s="512"/>
      <c r="B51" s="582"/>
      <c r="C51" s="512"/>
      <c r="D51" s="512"/>
      <c r="E51" s="512"/>
      <c r="F51" s="512"/>
      <c r="G51" s="512"/>
      <c r="H51" s="512"/>
      <c r="I51" s="512"/>
      <c r="J51" s="512"/>
      <c r="K51" s="512"/>
      <c r="L51" s="512"/>
      <c r="M51" s="512"/>
      <c r="N51" s="512"/>
      <c r="O51" s="512"/>
      <c r="P51" s="512"/>
      <c r="Q51" s="512"/>
      <c r="R51" s="512"/>
      <c r="S51" s="512"/>
      <c r="T51" s="512"/>
      <c r="U51" s="512"/>
      <c r="V51" s="512"/>
      <c r="W51" s="512"/>
      <c r="X51" s="512"/>
      <c r="Y51" s="512"/>
      <c r="Z51" s="512"/>
      <c r="AA51" s="512"/>
      <c r="AB51" s="512"/>
      <c r="AC51" s="512"/>
      <c r="AD51" s="512"/>
      <c r="AE51" s="512"/>
      <c r="AF51" s="512"/>
      <c r="AG51" s="512"/>
      <c r="AH51" s="512"/>
      <c r="AI51" s="512"/>
      <c r="AJ51" s="512"/>
      <c r="AK51" s="512"/>
      <c r="AL51" s="512"/>
      <c r="AM51" s="512"/>
      <c r="AN51" s="512"/>
    </row>
    <row r="52" spans="1:40" ht="15.75" customHeight="1">
      <c r="A52" s="512"/>
      <c r="B52" s="582"/>
      <c r="C52" s="512"/>
      <c r="D52" s="512"/>
      <c r="E52" s="512"/>
      <c r="F52" s="512"/>
      <c r="G52" s="512"/>
      <c r="H52" s="512"/>
      <c r="I52" s="512"/>
      <c r="J52" s="512"/>
      <c r="K52" s="512"/>
      <c r="L52" s="512"/>
      <c r="M52" s="512"/>
      <c r="N52" s="512"/>
      <c r="O52" s="512"/>
      <c r="P52" s="512"/>
      <c r="Q52" s="512"/>
      <c r="R52" s="512"/>
      <c r="S52" s="512"/>
      <c r="T52" s="512"/>
      <c r="U52" s="512"/>
      <c r="V52" s="512"/>
      <c r="W52" s="512"/>
      <c r="X52" s="512"/>
      <c r="Y52" s="512"/>
      <c r="Z52" s="512"/>
      <c r="AA52" s="512"/>
      <c r="AB52" s="512"/>
      <c r="AC52" s="512"/>
      <c r="AD52" s="512"/>
      <c r="AE52" s="512"/>
      <c r="AF52" s="512"/>
      <c r="AG52" s="512"/>
      <c r="AH52" s="512"/>
      <c r="AI52" s="512"/>
      <c r="AJ52" s="512"/>
      <c r="AK52" s="512"/>
      <c r="AL52" s="512"/>
      <c r="AM52" s="512"/>
      <c r="AN52" s="512"/>
    </row>
    <row r="53" spans="1:40" ht="15.75" customHeight="1">
      <c r="A53" s="512"/>
      <c r="B53" s="582"/>
      <c r="C53" s="512"/>
      <c r="D53" s="512"/>
      <c r="E53" s="512"/>
      <c r="F53" s="512"/>
      <c r="G53" s="512"/>
      <c r="H53" s="512"/>
      <c r="I53" s="512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2"/>
      <c r="W53" s="512"/>
      <c r="X53" s="512"/>
      <c r="Y53" s="512"/>
      <c r="Z53" s="512"/>
      <c r="AA53" s="512"/>
      <c r="AB53" s="512"/>
      <c r="AC53" s="512"/>
      <c r="AD53" s="512"/>
      <c r="AE53" s="512"/>
      <c r="AF53" s="512"/>
      <c r="AG53" s="512"/>
      <c r="AH53" s="512"/>
      <c r="AI53" s="512"/>
      <c r="AJ53" s="512"/>
      <c r="AK53" s="512"/>
      <c r="AL53" s="512"/>
      <c r="AM53" s="512"/>
      <c r="AN53" s="512"/>
    </row>
    <row r="54" spans="1:40" ht="15.75" customHeight="1">
      <c r="A54" s="512"/>
      <c r="B54" s="582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</row>
    <row r="55" spans="1:40" ht="15.75" customHeight="1">
      <c r="A55" s="512"/>
      <c r="B55" s="582"/>
      <c r="C55" s="512"/>
      <c r="D55" s="512"/>
      <c r="E55" s="512"/>
      <c r="F55" s="512"/>
      <c r="G55" s="512"/>
      <c r="H55" s="512"/>
      <c r="I55" s="512"/>
      <c r="J55" s="512"/>
      <c r="K55" s="512"/>
      <c r="L55" s="512"/>
      <c r="M55" s="512"/>
      <c r="N55" s="512"/>
      <c r="O55" s="512"/>
      <c r="P55" s="512"/>
      <c r="Q55" s="512"/>
      <c r="R55" s="512"/>
      <c r="S55" s="512"/>
      <c r="T55" s="512"/>
      <c r="U55" s="512"/>
      <c r="V55" s="512"/>
      <c r="W55" s="512"/>
      <c r="X55" s="512"/>
      <c r="Y55" s="512"/>
      <c r="Z55" s="512"/>
      <c r="AA55" s="512"/>
      <c r="AB55" s="512"/>
      <c r="AC55" s="512"/>
      <c r="AD55" s="512"/>
      <c r="AE55" s="512"/>
      <c r="AF55" s="512"/>
      <c r="AG55" s="512"/>
      <c r="AH55" s="512"/>
      <c r="AI55" s="512"/>
      <c r="AJ55" s="512"/>
      <c r="AK55" s="512"/>
      <c r="AL55" s="512"/>
      <c r="AM55" s="512"/>
      <c r="AN55" s="512"/>
    </row>
    <row r="56" spans="1:40" ht="15.75" customHeight="1">
      <c r="A56" s="512"/>
      <c r="B56" s="58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</row>
    <row r="57" spans="1:40" ht="15.75" customHeight="1">
      <c r="A57" s="512"/>
      <c r="B57" s="582"/>
      <c r="C57" s="512"/>
      <c r="D57" s="512"/>
      <c r="E57" s="512"/>
      <c r="F57" s="512"/>
      <c r="G57" s="512"/>
      <c r="H57" s="512"/>
      <c r="I57" s="512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</row>
    <row r="58" spans="1:40" ht="15.75" customHeight="1">
      <c r="A58" s="512"/>
      <c r="B58" s="58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  <c r="X58" s="512"/>
      <c r="Y58" s="512"/>
      <c r="Z58" s="512"/>
      <c r="AA58" s="512"/>
      <c r="AB58" s="512"/>
      <c r="AC58" s="512"/>
      <c r="AD58" s="512"/>
      <c r="AE58" s="512"/>
      <c r="AF58" s="512"/>
      <c r="AG58" s="512"/>
      <c r="AH58" s="512"/>
      <c r="AI58" s="512"/>
      <c r="AJ58" s="512"/>
      <c r="AK58" s="512"/>
      <c r="AL58" s="512"/>
      <c r="AM58" s="512"/>
      <c r="AN58" s="512"/>
    </row>
    <row r="59" spans="1:40" ht="15.75" customHeight="1">
      <c r="A59" s="512"/>
      <c r="B59" s="582"/>
      <c r="C59" s="512"/>
      <c r="D59" s="512"/>
      <c r="E59" s="512"/>
      <c r="F59" s="512"/>
      <c r="G59" s="512"/>
      <c r="H59" s="512"/>
      <c r="I59" s="512"/>
      <c r="J59" s="512"/>
      <c r="K59" s="512"/>
      <c r="L59" s="512"/>
      <c r="M59" s="512"/>
      <c r="N59" s="512"/>
      <c r="O59" s="512"/>
      <c r="P59" s="512"/>
      <c r="Q59" s="512"/>
      <c r="R59" s="512"/>
      <c r="S59" s="512"/>
      <c r="T59" s="512"/>
      <c r="U59" s="512"/>
      <c r="V59" s="512"/>
      <c r="W59" s="512"/>
      <c r="X59" s="512"/>
      <c r="Y59" s="512"/>
      <c r="Z59" s="512"/>
      <c r="AA59" s="512"/>
      <c r="AB59" s="512"/>
      <c r="AC59" s="512"/>
      <c r="AD59" s="512"/>
      <c r="AE59" s="512"/>
      <c r="AF59" s="512"/>
      <c r="AG59" s="512"/>
      <c r="AH59" s="512"/>
      <c r="AI59" s="512"/>
      <c r="AJ59" s="512"/>
      <c r="AK59" s="512"/>
      <c r="AL59" s="512"/>
      <c r="AM59" s="512"/>
      <c r="AN59" s="512"/>
    </row>
    <row r="60" spans="1:40" ht="15.75" customHeight="1">
      <c r="A60" s="512"/>
      <c r="B60" s="582"/>
      <c r="C60" s="512"/>
      <c r="D60" s="512"/>
      <c r="E60" s="512"/>
      <c r="F60" s="512"/>
      <c r="G60" s="512"/>
      <c r="H60" s="512"/>
      <c r="I60" s="512"/>
      <c r="J60" s="512"/>
      <c r="K60" s="512"/>
      <c r="L60" s="512"/>
      <c r="M60" s="512"/>
      <c r="N60" s="512"/>
      <c r="O60" s="512"/>
      <c r="P60" s="512"/>
      <c r="Q60" s="512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2"/>
      <c r="AH60" s="512"/>
      <c r="AI60" s="512"/>
      <c r="AJ60" s="512"/>
      <c r="AK60" s="512"/>
      <c r="AL60" s="512"/>
      <c r="AM60" s="512"/>
      <c r="AN60" s="512"/>
    </row>
    <row r="61" spans="1:40" ht="15.75" customHeight="1">
      <c r="A61" s="512"/>
      <c r="B61" s="582"/>
      <c r="C61" s="512"/>
      <c r="D61" s="512"/>
      <c r="E61" s="512"/>
      <c r="F61" s="512"/>
      <c r="G61" s="512"/>
      <c r="H61" s="512"/>
      <c r="I61" s="512"/>
      <c r="J61" s="512"/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12"/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</row>
    <row r="62" spans="1:40" ht="15.75" customHeight="1">
      <c r="A62" s="512"/>
      <c r="B62" s="582"/>
      <c r="C62" s="512"/>
      <c r="D62" s="512"/>
      <c r="E62" s="512"/>
      <c r="F62" s="512"/>
      <c r="G62" s="512"/>
      <c r="H62" s="512"/>
      <c r="I62" s="512"/>
      <c r="J62" s="512"/>
      <c r="K62" s="512"/>
      <c r="L62" s="512"/>
      <c r="M62" s="512"/>
      <c r="N62" s="512"/>
      <c r="O62" s="512"/>
      <c r="P62" s="512"/>
      <c r="Q62" s="512"/>
      <c r="R62" s="512"/>
      <c r="S62" s="512"/>
      <c r="T62" s="512"/>
      <c r="U62" s="512"/>
      <c r="V62" s="512"/>
      <c r="W62" s="512"/>
      <c r="X62" s="512"/>
      <c r="Y62" s="512"/>
      <c r="Z62" s="512"/>
      <c r="AA62" s="512"/>
      <c r="AB62" s="512"/>
      <c r="AC62" s="512"/>
      <c r="AD62" s="512"/>
      <c r="AE62" s="512"/>
      <c r="AF62" s="512"/>
      <c r="AG62" s="512"/>
      <c r="AH62" s="512"/>
      <c r="AI62" s="512"/>
      <c r="AJ62" s="512"/>
      <c r="AK62" s="512"/>
      <c r="AL62" s="512"/>
      <c r="AM62" s="512"/>
      <c r="AN62" s="512"/>
    </row>
    <row r="63" spans="1:40" ht="15.75" customHeight="1">
      <c r="A63" s="512"/>
      <c r="B63" s="582"/>
      <c r="C63" s="512"/>
      <c r="D63" s="512"/>
      <c r="E63" s="512"/>
      <c r="F63" s="512"/>
      <c r="G63" s="512"/>
      <c r="H63" s="512"/>
      <c r="I63" s="512"/>
      <c r="J63" s="512"/>
      <c r="K63" s="512"/>
      <c r="L63" s="512"/>
      <c r="M63" s="512"/>
      <c r="N63" s="512"/>
      <c r="O63" s="512"/>
      <c r="P63" s="512"/>
      <c r="Q63" s="512"/>
      <c r="R63" s="512"/>
      <c r="S63" s="512"/>
      <c r="T63" s="512"/>
      <c r="U63" s="512"/>
      <c r="V63" s="512"/>
      <c r="W63" s="512"/>
      <c r="X63" s="512"/>
      <c r="Y63" s="512"/>
      <c r="Z63" s="512"/>
      <c r="AA63" s="512"/>
      <c r="AB63" s="512"/>
      <c r="AC63" s="512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</row>
    <row r="64" spans="1:40" ht="15.75" customHeight="1">
      <c r="A64" s="512"/>
      <c r="B64" s="582"/>
      <c r="C64" s="512"/>
      <c r="D64" s="512"/>
      <c r="E64" s="512"/>
      <c r="F64" s="512"/>
      <c r="G64" s="512"/>
      <c r="H64" s="512"/>
      <c r="I64" s="512"/>
      <c r="J64" s="512"/>
      <c r="K64" s="512"/>
      <c r="L64" s="512"/>
      <c r="M64" s="512"/>
      <c r="N64" s="512"/>
      <c r="O64" s="512"/>
      <c r="P64" s="512"/>
      <c r="Q64" s="512"/>
      <c r="R64" s="512"/>
      <c r="S64" s="512"/>
      <c r="T64" s="512"/>
      <c r="U64" s="512"/>
      <c r="V64" s="512"/>
      <c r="W64" s="512"/>
      <c r="X64" s="512"/>
      <c r="Y64" s="512"/>
      <c r="Z64" s="512"/>
      <c r="AA64" s="512"/>
      <c r="AB64" s="512"/>
      <c r="AC64" s="512"/>
      <c r="AD64" s="512"/>
      <c r="AE64" s="512"/>
      <c r="AF64" s="512"/>
      <c r="AG64" s="512"/>
      <c r="AH64" s="512"/>
      <c r="AI64" s="512"/>
      <c r="AJ64" s="512"/>
      <c r="AK64" s="512"/>
      <c r="AL64" s="512"/>
      <c r="AM64" s="512"/>
      <c r="AN64" s="512"/>
    </row>
    <row r="65" spans="1:40" ht="15.75" customHeight="1">
      <c r="A65" s="512"/>
      <c r="B65" s="582"/>
      <c r="C65" s="512"/>
      <c r="D65" s="512"/>
      <c r="E65" s="512"/>
      <c r="F65" s="512"/>
      <c r="G65" s="512"/>
      <c r="H65" s="512"/>
      <c r="I65" s="512"/>
      <c r="J65" s="512"/>
      <c r="K65" s="512"/>
      <c r="L65" s="512"/>
      <c r="M65" s="512"/>
      <c r="N65" s="512"/>
      <c r="O65" s="512"/>
      <c r="P65" s="512"/>
      <c r="Q65" s="512"/>
      <c r="R65" s="512"/>
      <c r="S65" s="512"/>
      <c r="T65" s="512"/>
      <c r="U65" s="512"/>
      <c r="V65" s="512"/>
      <c r="W65" s="512"/>
      <c r="X65" s="512"/>
      <c r="Y65" s="512"/>
      <c r="Z65" s="512"/>
      <c r="AA65" s="512"/>
      <c r="AB65" s="512"/>
      <c r="AC65" s="512"/>
      <c r="AD65" s="512"/>
      <c r="AE65" s="512"/>
      <c r="AF65" s="512"/>
      <c r="AG65" s="512"/>
      <c r="AH65" s="512"/>
      <c r="AI65" s="512"/>
      <c r="AJ65" s="512"/>
      <c r="AK65" s="512"/>
      <c r="AL65" s="512"/>
      <c r="AM65" s="512"/>
      <c r="AN65" s="512"/>
    </row>
    <row r="66" spans="1:40" ht="15.75" customHeight="1">
      <c r="A66" s="512"/>
      <c r="B66" s="582"/>
      <c r="C66" s="512"/>
      <c r="D66" s="512"/>
      <c r="E66" s="512"/>
      <c r="F66" s="512"/>
      <c r="G66" s="512"/>
      <c r="H66" s="512"/>
      <c r="I66" s="512"/>
      <c r="J66" s="512"/>
      <c r="K66" s="512"/>
      <c r="L66" s="512"/>
      <c r="M66" s="512"/>
      <c r="N66" s="512"/>
      <c r="O66" s="512"/>
      <c r="P66" s="512"/>
      <c r="Q66" s="512"/>
      <c r="R66" s="512"/>
      <c r="S66" s="512"/>
      <c r="T66" s="512"/>
      <c r="U66" s="512"/>
      <c r="V66" s="512"/>
      <c r="W66" s="512"/>
      <c r="X66" s="512"/>
      <c r="Y66" s="512"/>
      <c r="Z66" s="512"/>
      <c r="AA66" s="512"/>
      <c r="AB66" s="512"/>
      <c r="AC66" s="512"/>
      <c r="AD66" s="512"/>
      <c r="AE66" s="512"/>
      <c r="AF66" s="512"/>
      <c r="AG66" s="512"/>
      <c r="AH66" s="512"/>
      <c r="AI66" s="512"/>
      <c r="AJ66" s="512"/>
      <c r="AK66" s="512"/>
      <c r="AL66" s="512"/>
      <c r="AM66" s="512"/>
      <c r="AN66" s="512"/>
    </row>
    <row r="67" spans="1:40" ht="15.75" customHeight="1">
      <c r="A67" s="512"/>
      <c r="B67" s="582"/>
      <c r="C67" s="512"/>
      <c r="D67" s="512"/>
      <c r="E67" s="512"/>
      <c r="F67" s="512"/>
      <c r="G67" s="512"/>
      <c r="H67" s="512"/>
      <c r="I67" s="512"/>
      <c r="J67" s="512"/>
      <c r="K67" s="512"/>
      <c r="L67" s="512"/>
      <c r="M67" s="512"/>
      <c r="N67" s="512"/>
      <c r="O67" s="512"/>
      <c r="P67" s="512"/>
      <c r="Q67" s="512"/>
      <c r="R67" s="512"/>
      <c r="S67" s="512"/>
      <c r="T67" s="512"/>
      <c r="U67" s="512"/>
      <c r="V67" s="512"/>
      <c r="W67" s="512"/>
      <c r="X67" s="512"/>
      <c r="Y67" s="512"/>
      <c r="Z67" s="512"/>
      <c r="AA67" s="512"/>
      <c r="AB67" s="512"/>
      <c r="AC67" s="512"/>
      <c r="AD67" s="512"/>
      <c r="AE67" s="512"/>
      <c r="AF67" s="512"/>
      <c r="AG67" s="512"/>
      <c r="AH67" s="512"/>
      <c r="AI67" s="512"/>
      <c r="AJ67" s="512"/>
      <c r="AK67" s="512"/>
      <c r="AL67" s="512"/>
      <c r="AM67" s="512"/>
      <c r="AN67" s="512"/>
    </row>
    <row r="68" spans="1:40" ht="15.75" customHeight="1">
      <c r="A68" s="512"/>
      <c r="B68" s="582"/>
      <c r="C68" s="512"/>
      <c r="D68" s="512"/>
      <c r="E68" s="512"/>
      <c r="F68" s="512"/>
      <c r="G68" s="512"/>
      <c r="H68" s="512"/>
      <c r="I68" s="512"/>
      <c r="J68" s="512"/>
      <c r="K68" s="512"/>
      <c r="L68" s="512"/>
      <c r="M68" s="512"/>
      <c r="N68" s="512"/>
      <c r="O68" s="512"/>
      <c r="P68" s="512"/>
      <c r="Q68" s="512"/>
      <c r="R68" s="512"/>
      <c r="S68" s="512"/>
      <c r="T68" s="512"/>
      <c r="U68" s="512"/>
      <c r="V68" s="512"/>
      <c r="W68" s="512"/>
      <c r="X68" s="512"/>
      <c r="Y68" s="512"/>
      <c r="Z68" s="512"/>
      <c r="AA68" s="512"/>
      <c r="AB68" s="512"/>
      <c r="AC68" s="512"/>
      <c r="AD68" s="512"/>
      <c r="AE68" s="512"/>
      <c r="AF68" s="512"/>
      <c r="AG68" s="512"/>
      <c r="AH68" s="512"/>
      <c r="AI68" s="512"/>
      <c r="AJ68" s="512"/>
      <c r="AK68" s="512"/>
      <c r="AL68" s="512"/>
      <c r="AM68" s="512"/>
      <c r="AN68" s="512"/>
    </row>
    <row r="69" spans="1:40" ht="15.75" customHeight="1">
      <c r="A69" s="512"/>
      <c r="B69" s="582"/>
      <c r="C69" s="512"/>
      <c r="D69" s="512"/>
      <c r="E69" s="512"/>
      <c r="F69" s="512"/>
      <c r="G69" s="512"/>
      <c r="H69" s="512"/>
      <c r="I69" s="512"/>
      <c r="J69" s="512"/>
      <c r="K69" s="512"/>
      <c r="L69" s="512"/>
      <c r="M69" s="512"/>
      <c r="N69" s="512"/>
      <c r="O69" s="512"/>
      <c r="P69" s="512"/>
      <c r="Q69" s="512"/>
      <c r="R69" s="512"/>
      <c r="S69" s="512"/>
      <c r="T69" s="512"/>
      <c r="U69" s="512"/>
      <c r="V69" s="512"/>
      <c r="W69" s="512"/>
      <c r="X69" s="512"/>
      <c r="Y69" s="512"/>
      <c r="Z69" s="512"/>
      <c r="AA69" s="512"/>
      <c r="AB69" s="512"/>
      <c r="AC69" s="512"/>
      <c r="AD69" s="512"/>
      <c r="AE69" s="512"/>
      <c r="AF69" s="512"/>
      <c r="AG69" s="512"/>
      <c r="AH69" s="512"/>
      <c r="AI69" s="512"/>
      <c r="AJ69" s="512"/>
      <c r="AK69" s="512"/>
      <c r="AL69" s="512"/>
      <c r="AM69" s="512"/>
      <c r="AN69" s="512"/>
    </row>
    <row r="70" spans="1:40" ht="15.75" customHeight="1">
      <c r="A70" s="512"/>
      <c r="B70" s="582"/>
      <c r="C70" s="512"/>
      <c r="D70" s="512"/>
      <c r="E70" s="512"/>
      <c r="F70" s="512"/>
      <c r="G70" s="512"/>
      <c r="H70" s="512"/>
      <c r="I70" s="512"/>
      <c r="J70" s="512"/>
      <c r="K70" s="512"/>
      <c r="L70" s="512"/>
      <c r="M70" s="512"/>
      <c r="N70" s="512"/>
      <c r="O70" s="512"/>
      <c r="P70" s="512"/>
      <c r="Q70" s="512"/>
      <c r="R70" s="512"/>
      <c r="S70" s="512"/>
      <c r="T70" s="512"/>
      <c r="U70" s="512"/>
      <c r="V70" s="512"/>
      <c r="W70" s="512"/>
      <c r="X70" s="512"/>
      <c r="Y70" s="512"/>
      <c r="Z70" s="512"/>
      <c r="AA70" s="512"/>
      <c r="AB70" s="512"/>
      <c r="AC70" s="512"/>
      <c r="AD70" s="512"/>
      <c r="AE70" s="512"/>
      <c r="AF70" s="512"/>
      <c r="AG70" s="512"/>
      <c r="AH70" s="512"/>
      <c r="AI70" s="512"/>
      <c r="AJ70" s="512"/>
      <c r="AK70" s="512"/>
      <c r="AL70" s="512"/>
      <c r="AM70" s="512"/>
      <c r="AN70" s="512"/>
    </row>
    <row r="71" spans="1:40" ht="15.75" customHeight="1">
      <c r="A71" s="512"/>
      <c r="B71" s="582"/>
      <c r="C71" s="512"/>
      <c r="D71" s="512"/>
      <c r="E71" s="512"/>
      <c r="F71" s="512"/>
      <c r="G71" s="512"/>
      <c r="H71" s="512"/>
      <c r="I71" s="512"/>
      <c r="J71" s="512"/>
      <c r="K71" s="512"/>
      <c r="L71" s="512"/>
      <c r="M71" s="512"/>
      <c r="N71" s="512"/>
      <c r="O71" s="512"/>
      <c r="P71" s="512"/>
      <c r="Q71" s="512"/>
      <c r="R71" s="512"/>
      <c r="S71" s="512"/>
      <c r="T71" s="512"/>
      <c r="U71" s="512"/>
      <c r="V71" s="512"/>
      <c r="W71" s="512"/>
      <c r="X71" s="512"/>
      <c r="Y71" s="512"/>
      <c r="Z71" s="512"/>
      <c r="AA71" s="512"/>
      <c r="AB71" s="512"/>
      <c r="AC71" s="512"/>
      <c r="AD71" s="512"/>
      <c r="AE71" s="512"/>
      <c r="AF71" s="512"/>
      <c r="AG71" s="512"/>
      <c r="AH71" s="512"/>
      <c r="AI71" s="512"/>
      <c r="AJ71" s="512"/>
      <c r="AK71" s="512"/>
      <c r="AL71" s="512"/>
      <c r="AM71" s="512"/>
      <c r="AN71" s="512"/>
    </row>
    <row r="72" spans="1:40" ht="15.75" customHeight="1">
      <c r="A72" s="512"/>
      <c r="B72" s="582"/>
      <c r="C72" s="512"/>
      <c r="D72" s="512"/>
      <c r="E72" s="512"/>
      <c r="F72" s="512"/>
      <c r="G72" s="512"/>
      <c r="H72" s="512"/>
      <c r="I72" s="512"/>
      <c r="J72" s="512"/>
      <c r="K72" s="512"/>
      <c r="L72" s="512"/>
      <c r="M72" s="512"/>
      <c r="N72" s="512"/>
      <c r="O72" s="512"/>
      <c r="P72" s="512"/>
      <c r="Q72" s="512"/>
      <c r="R72" s="512"/>
      <c r="S72" s="512"/>
      <c r="T72" s="512"/>
      <c r="U72" s="512"/>
      <c r="V72" s="512"/>
      <c r="W72" s="512"/>
      <c r="X72" s="512"/>
      <c r="Y72" s="512"/>
      <c r="Z72" s="512"/>
      <c r="AA72" s="512"/>
      <c r="AB72" s="512"/>
      <c r="AC72" s="512"/>
      <c r="AD72" s="512"/>
      <c r="AE72" s="512"/>
      <c r="AF72" s="512"/>
      <c r="AG72" s="512"/>
      <c r="AH72" s="512"/>
      <c r="AI72" s="512"/>
      <c r="AJ72" s="512"/>
      <c r="AK72" s="512"/>
      <c r="AL72" s="512"/>
      <c r="AM72" s="512"/>
      <c r="AN72" s="512"/>
    </row>
    <row r="73" spans="1:40" ht="15.75" customHeight="1">
      <c r="A73" s="512"/>
      <c r="B73" s="582"/>
      <c r="C73" s="512"/>
      <c r="D73" s="512"/>
      <c r="E73" s="512"/>
      <c r="F73" s="512"/>
      <c r="G73" s="512"/>
      <c r="H73" s="512"/>
      <c r="I73" s="512"/>
      <c r="J73" s="512"/>
      <c r="K73" s="512"/>
      <c r="L73" s="512"/>
      <c r="M73" s="512"/>
      <c r="N73" s="512"/>
      <c r="O73" s="512"/>
      <c r="P73" s="512"/>
      <c r="Q73" s="512"/>
      <c r="R73" s="512"/>
      <c r="S73" s="512"/>
      <c r="T73" s="512"/>
      <c r="U73" s="512"/>
      <c r="V73" s="512"/>
      <c r="W73" s="512"/>
      <c r="X73" s="512"/>
      <c r="Y73" s="512"/>
      <c r="Z73" s="512"/>
      <c r="AA73" s="512"/>
      <c r="AB73" s="512"/>
      <c r="AC73" s="512"/>
      <c r="AD73" s="512"/>
      <c r="AE73" s="512"/>
      <c r="AF73" s="512"/>
      <c r="AG73" s="512"/>
      <c r="AH73" s="512"/>
      <c r="AI73" s="512"/>
      <c r="AJ73" s="512"/>
      <c r="AK73" s="512"/>
      <c r="AL73" s="512"/>
      <c r="AM73" s="512"/>
      <c r="AN73" s="512"/>
    </row>
    <row r="74" spans="1:40" ht="15.75" customHeight="1">
      <c r="A74" s="512"/>
      <c r="B74" s="582"/>
      <c r="C74" s="512"/>
      <c r="D74" s="512"/>
      <c r="E74" s="512"/>
      <c r="F74" s="512"/>
      <c r="G74" s="512"/>
      <c r="H74" s="512"/>
      <c r="I74" s="512"/>
      <c r="J74" s="512"/>
      <c r="K74" s="512"/>
      <c r="L74" s="512"/>
      <c r="M74" s="512"/>
      <c r="N74" s="512"/>
      <c r="O74" s="512"/>
      <c r="P74" s="512"/>
      <c r="Q74" s="512"/>
      <c r="R74" s="512"/>
      <c r="S74" s="512"/>
      <c r="T74" s="512"/>
      <c r="U74" s="512"/>
      <c r="V74" s="512"/>
      <c r="W74" s="512"/>
      <c r="X74" s="512"/>
      <c r="Y74" s="512"/>
      <c r="Z74" s="512"/>
      <c r="AA74" s="512"/>
      <c r="AB74" s="512"/>
      <c r="AC74" s="512"/>
      <c r="AD74" s="512"/>
      <c r="AE74" s="512"/>
      <c r="AF74" s="512"/>
      <c r="AG74" s="512"/>
      <c r="AH74" s="512"/>
      <c r="AI74" s="512"/>
      <c r="AJ74" s="512"/>
      <c r="AK74" s="512"/>
      <c r="AL74" s="512"/>
      <c r="AM74" s="512"/>
      <c r="AN74" s="512"/>
    </row>
    <row r="75" spans="1:40" ht="15.75" customHeight="1">
      <c r="A75" s="512"/>
      <c r="B75" s="582"/>
      <c r="C75" s="512"/>
      <c r="D75" s="512"/>
      <c r="E75" s="512"/>
      <c r="F75" s="512"/>
      <c r="G75" s="512"/>
      <c r="H75" s="512"/>
      <c r="I75" s="512"/>
      <c r="J75" s="512"/>
      <c r="K75" s="512"/>
      <c r="L75" s="512"/>
      <c r="M75" s="512"/>
      <c r="N75" s="512"/>
      <c r="O75" s="512"/>
      <c r="P75" s="512"/>
      <c r="Q75" s="512"/>
      <c r="R75" s="512"/>
      <c r="S75" s="512"/>
      <c r="T75" s="512"/>
      <c r="U75" s="512"/>
      <c r="V75" s="512"/>
      <c r="W75" s="512"/>
      <c r="X75" s="512"/>
      <c r="Y75" s="512"/>
      <c r="Z75" s="512"/>
      <c r="AA75" s="512"/>
      <c r="AB75" s="512"/>
      <c r="AC75" s="512"/>
      <c r="AD75" s="512"/>
      <c r="AE75" s="512"/>
      <c r="AF75" s="512"/>
      <c r="AG75" s="512"/>
      <c r="AH75" s="512"/>
      <c r="AI75" s="512"/>
      <c r="AJ75" s="512"/>
      <c r="AK75" s="512"/>
      <c r="AL75" s="512"/>
      <c r="AM75" s="512"/>
      <c r="AN75" s="512"/>
    </row>
    <row r="76" spans="1:40" ht="15.75" customHeight="1">
      <c r="A76" s="512"/>
      <c r="B76" s="582"/>
      <c r="C76" s="512"/>
      <c r="D76" s="512"/>
      <c r="E76" s="512"/>
      <c r="F76" s="512"/>
      <c r="G76" s="512"/>
      <c r="H76" s="512"/>
      <c r="I76" s="512"/>
      <c r="J76" s="512"/>
      <c r="K76" s="512"/>
      <c r="L76" s="512"/>
      <c r="M76" s="512"/>
      <c r="N76" s="512"/>
      <c r="O76" s="512"/>
      <c r="P76" s="512"/>
      <c r="Q76" s="512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2"/>
      <c r="AH76" s="512"/>
      <c r="AI76" s="512"/>
      <c r="AJ76" s="512"/>
      <c r="AK76" s="512"/>
      <c r="AL76" s="512"/>
      <c r="AM76" s="512"/>
      <c r="AN76" s="512"/>
    </row>
    <row r="77" spans="1:40" ht="15.75" customHeight="1">
      <c r="A77" s="512"/>
      <c r="B77" s="582"/>
      <c r="C77" s="512"/>
      <c r="D77" s="512"/>
      <c r="E77" s="512"/>
      <c r="F77" s="512"/>
      <c r="G77" s="512"/>
      <c r="H77" s="512"/>
      <c r="I77" s="512"/>
      <c r="J77" s="512"/>
      <c r="K77" s="512"/>
      <c r="L77" s="512"/>
      <c r="M77" s="512"/>
      <c r="N77" s="512"/>
      <c r="O77" s="512"/>
      <c r="P77" s="512"/>
      <c r="Q77" s="512"/>
      <c r="R77" s="512"/>
      <c r="S77" s="512"/>
      <c r="T77" s="512"/>
      <c r="U77" s="512"/>
      <c r="V77" s="512"/>
      <c r="W77" s="512"/>
      <c r="X77" s="512"/>
      <c r="Y77" s="512"/>
      <c r="Z77" s="512"/>
      <c r="AA77" s="512"/>
      <c r="AB77" s="512"/>
      <c r="AC77" s="512"/>
      <c r="AD77" s="512"/>
      <c r="AE77" s="512"/>
      <c r="AF77" s="512"/>
      <c r="AG77" s="512"/>
      <c r="AH77" s="512"/>
      <c r="AI77" s="512"/>
      <c r="AJ77" s="512"/>
      <c r="AK77" s="512"/>
      <c r="AL77" s="512"/>
      <c r="AM77" s="512"/>
      <c r="AN77" s="512"/>
    </row>
    <row r="78" spans="1:40" ht="15.75" customHeight="1">
      <c r="A78" s="512"/>
      <c r="B78" s="582"/>
      <c r="C78" s="512"/>
      <c r="D78" s="512"/>
      <c r="E78" s="512"/>
      <c r="F78" s="512"/>
      <c r="G78" s="512"/>
      <c r="H78" s="512"/>
      <c r="I78" s="512"/>
      <c r="J78" s="512"/>
      <c r="K78" s="512"/>
      <c r="L78" s="512"/>
      <c r="M78" s="512"/>
      <c r="N78" s="512"/>
      <c r="O78" s="512"/>
      <c r="P78" s="512"/>
      <c r="Q78" s="512"/>
      <c r="R78" s="512"/>
      <c r="S78" s="512"/>
      <c r="T78" s="512"/>
      <c r="U78" s="512"/>
      <c r="V78" s="512"/>
      <c r="W78" s="512"/>
      <c r="X78" s="512"/>
      <c r="Y78" s="512"/>
      <c r="Z78" s="512"/>
      <c r="AA78" s="512"/>
      <c r="AB78" s="512"/>
      <c r="AC78" s="512"/>
      <c r="AD78" s="512"/>
      <c r="AE78" s="512"/>
      <c r="AF78" s="512"/>
      <c r="AG78" s="512"/>
      <c r="AH78" s="512"/>
      <c r="AI78" s="512"/>
      <c r="AJ78" s="512"/>
      <c r="AK78" s="512"/>
      <c r="AL78" s="512"/>
      <c r="AM78" s="512"/>
      <c r="AN78" s="512"/>
    </row>
    <row r="79" spans="1:40" ht="15.75" customHeight="1">
      <c r="A79" s="512"/>
      <c r="B79" s="582"/>
      <c r="C79" s="512"/>
      <c r="D79" s="512"/>
      <c r="E79" s="512"/>
      <c r="F79" s="512"/>
      <c r="G79" s="512"/>
      <c r="H79" s="512"/>
      <c r="I79" s="512"/>
      <c r="J79" s="512"/>
      <c r="K79" s="512"/>
      <c r="L79" s="512"/>
      <c r="M79" s="512"/>
      <c r="N79" s="512"/>
      <c r="O79" s="512"/>
      <c r="P79" s="512"/>
      <c r="Q79" s="512"/>
      <c r="R79" s="512"/>
      <c r="S79" s="512"/>
      <c r="T79" s="512"/>
      <c r="U79" s="512"/>
      <c r="V79" s="512"/>
      <c r="W79" s="512"/>
      <c r="X79" s="512"/>
      <c r="Y79" s="512"/>
      <c r="Z79" s="512"/>
      <c r="AA79" s="512"/>
      <c r="AB79" s="512"/>
      <c r="AC79" s="512"/>
      <c r="AD79" s="512"/>
      <c r="AE79" s="512"/>
      <c r="AF79" s="512"/>
      <c r="AG79" s="512"/>
      <c r="AH79" s="512"/>
      <c r="AI79" s="512"/>
      <c r="AJ79" s="512"/>
      <c r="AK79" s="512"/>
      <c r="AL79" s="512"/>
      <c r="AM79" s="512"/>
      <c r="AN79" s="512"/>
    </row>
    <row r="80" spans="1:40" ht="15.75" customHeight="1">
      <c r="A80" s="512"/>
      <c r="B80" s="582"/>
      <c r="C80" s="512"/>
      <c r="D80" s="512"/>
      <c r="E80" s="512"/>
      <c r="F80" s="512"/>
      <c r="G80" s="512"/>
      <c r="H80" s="512"/>
      <c r="I80" s="512"/>
      <c r="J80" s="512"/>
      <c r="K80" s="512"/>
      <c r="L80" s="512"/>
      <c r="M80" s="512"/>
      <c r="N80" s="512"/>
      <c r="O80" s="512"/>
      <c r="P80" s="512"/>
      <c r="Q80" s="512"/>
      <c r="R80" s="512"/>
      <c r="S80" s="512"/>
      <c r="T80" s="512"/>
      <c r="U80" s="512"/>
      <c r="V80" s="512"/>
      <c r="W80" s="512"/>
      <c r="X80" s="512"/>
      <c r="Y80" s="512"/>
      <c r="Z80" s="512"/>
      <c r="AA80" s="512"/>
      <c r="AB80" s="512"/>
      <c r="AC80" s="512"/>
      <c r="AD80" s="512"/>
      <c r="AE80" s="512"/>
      <c r="AF80" s="512"/>
      <c r="AG80" s="512"/>
      <c r="AH80" s="512"/>
      <c r="AI80" s="512"/>
      <c r="AJ80" s="512"/>
      <c r="AK80" s="512"/>
      <c r="AL80" s="512"/>
      <c r="AM80" s="512"/>
      <c r="AN80" s="512"/>
    </row>
    <row r="81" spans="1:40" ht="15.75" customHeight="1">
      <c r="A81" s="512"/>
      <c r="B81" s="58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S81" s="512"/>
      <c r="T81" s="512"/>
      <c r="U81" s="512"/>
      <c r="V81" s="512"/>
      <c r="W81" s="512"/>
      <c r="X81" s="512"/>
      <c r="Y81" s="512"/>
      <c r="Z81" s="512"/>
      <c r="AA81" s="512"/>
      <c r="AB81" s="512"/>
      <c r="AC81" s="512"/>
      <c r="AD81" s="512"/>
      <c r="AE81" s="512"/>
      <c r="AF81" s="512"/>
      <c r="AG81" s="512"/>
      <c r="AH81" s="512"/>
      <c r="AI81" s="512"/>
      <c r="AJ81" s="512"/>
      <c r="AK81" s="512"/>
      <c r="AL81" s="512"/>
      <c r="AM81" s="512"/>
      <c r="AN81" s="512"/>
    </row>
    <row r="82" spans="1:40" ht="15.75" customHeight="1">
      <c r="A82" s="512"/>
      <c r="B82" s="582"/>
      <c r="C82" s="512"/>
      <c r="D82" s="512"/>
      <c r="E82" s="512"/>
      <c r="F82" s="512"/>
      <c r="G82" s="512"/>
      <c r="H82" s="512"/>
      <c r="I82" s="512"/>
      <c r="J82" s="512"/>
      <c r="K82" s="512"/>
      <c r="L82" s="512"/>
      <c r="M82" s="512"/>
      <c r="N82" s="512"/>
      <c r="O82" s="512"/>
      <c r="P82" s="512"/>
      <c r="Q82" s="512"/>
      <c r="R82" s="512"/>
      <c r="S82" s="512"/>
      <c r="T82" s="512"/>
      <c r="U82" s="512"/>
      <c r="V82" s="512"/>
      <c r="W82" s="512"/>
      <c r="X82" s="512"/>
      <c r="Y82" s="512"/>
      <c r="Z82" s="512"/>
      <c r="AA82" s="512"/>
      <c r="AB82" s="512"/>
      <c r="AC82" s="512"/>
      <c r="AD82" s="512"/>
      <c r="AE82" s="512"/>
      <c r="AF82" s="512"/>
      <c r="AG82" s="512"/>
      <c r="AH82" s="512"/>
      <c r="AI82" s="512"/>
      <c r="AJ82" s="512"/>
      <c r="AK82" s="512"/>
      <c r="AL82" s="512"/>
      <c r="AM82" s="512"/>
      <c r="AN82" s="512"/>
    </row>
    <row r="83" spans="1:40" ht="15.75" customHeight="1">
      <c r="A83" s="512"/>
      <c r="B83" s="58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S83" s="512"/>
      <c r="T83" s="512"/>
      <c r="U83" s="512"/>
      <c r="V83" s="512"/>
      <c r="W83" s="512"/>
      <c r="X83" s="512"/>
      <c r="Y83" s="512"/>
      <c r="Z83" s="512"/>
      <c r="AA83" s="512"/>
      <c r="AB83" s="512"/>
      <c r="AC83" s="512"/>
      <c r="AD83" s="512"/>
      <c r="AE83" s="512"/>
      <c r="AF83" s="512"/>
      <c r="AG83" s="512"/>
      <c r="AH83" s="512"/>
      <c r="AI83" s="512"/>
      <c r="AJ83" s="512"/>
      <c r="AK83" s="512"/>
      <c r="AL83" s="512"/>
      <c r="AM83" s="512"/>
      <c r="AN83" s="512"/>
    </row>
    <row r="84" spans="1:40" ht="15.75" customHeight="1">
      <c r="A84" s="512"/>
      <c r="B84" s="582"/>
      <c r="C84" s="512"/>
      <c r="D84" s="512"/>
      <c r="E84" s="512"/>
      <c r="F84" s="512"/>
      <c r="G84" s="512"/>
      <c r="H84" s="512"/>
      <c r="I84" s="512"/>
      <c r="J84" s="512"/>
      <c r="K84" s="512"/>
      <c r="L84" s="512"/>
      <c r="M84" s="512"/>
      <c r="N84" s="512"/>
      <c r="O84" s="512"/>
      <c r="P84" s="512"/>
      <c r="Q84" s="512"/>
      <c r="R84" s="512"/>
      <c r="S84" s="512"/>
      <c r="T84" s="512"/>
      <c r="U84" s="512"/>
      <c r="V84" s="512"/>
      <c r="W84" s="512"/>
      <c r="X84" s="512"/>
      <c r="Y84" s="512"/>
      <c r="Z84" s="512"/>
      <c r="AA84" s="512"/>
      <c r="AB84" s="512"/>
      <c r="AC84" s="512"/>
      <c r="AD84" s="512"/>
      <c r="AE84" s="512"/>
      <c r="AF84" s="512"/>
      <c r="AG84" s="512"/>
      <c r="AH84" s="512"/>
      <c r="AI84" s="512"/>
      <c r="AJ84" s="512"/>
      <c r="AK84" s="512"/>
      <c r="AL84" s="512"/>
      <c r="AM84" s="512"/>
      <c r="AN84" s="512"/>
    </row>
    <row r="85" spans="1:40" ht="15.75" customHeight="1">
      <c r="A85" s="512"/>
      <c r="B85" s="58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S85" s="512"/>
      <c r="T85" s="512"/>
      <c r="U85" s="512"/>
      <c r="V85" s="512"/>
      <c r="W85" s="512"/>
      <c r="X85" s="512"/>
      <c r="Y85" s="512"/>
      <c r="Z85" s="512"/>
      <c r="AA85" s="512"/>
      <c r="AB85" s="512"/>
      <c r="AC85" s="512"/>
      <c r="AD85" s="512"/>
      <c r="AE85" s="512"/>
      <c r="AF85" s="512"/>
      <c r="AG85" s="512"/>
      <c r="AH85" s="512"/>
      <c r="AI85" s="512"/>
      <c r="AJ85" s="512"/>
      <c r="AK85" s="512"/>
      <c r="AL85" s="512"/>
      <c r="AM85" s="512"/>
      <c r="AN85" s="512"/>
    </row>
    <row r="86" spans="1:40" ht="15.75" customHeight="1">
      <c r="A86" s="512"/>
      <c r="B86" s="582"/>
      <c r="C86" s="512"/>
      <c r="D86" s="512"/>
      <c r="E86" s="512"/>
      <c r="F86" s="512"/>
      <c r="G86" s="512"/>
      <c r="H86" s="512"/>
      <c r="I86" s="512"/>
      <c r="J86" s="512"/>
      <c r="K86" s="512"/>
      <c r="L86" s="512"/>
      <c r="M86" s="512"/>
      <c r="N86" s="512"/>
      <c r="O86" s="512"/>
      <c r="P86" s="512"/>
      <c r="Q86" s="512"/>
      <c r="R86" s="512"/>
      <c r="S86" s="512"/>
      <c r="T86" s="512"/>
      <c r="U86" s="512"/>
      <c r="V86" s="512"/>
      <c r="W86" s="512"/>
      <c r="X86" s="512"/>
      <c r="Y86" s="512"/>
      <c r="Z86" s="512"/>
      <c r="AA86" s="512"/>
      <c r="AB86" s="512"/>
      <c r="AC86" s="512"/>
      <c r="AD86" s="512"/>
      <c r="AE86" s="512"/>
      <c r="AF86" s="512"/>
      <c r="AG86" s="512"/>
      <c r="AH86" s="512"/>
      <c r="AI86" s="512"/>
      <c r="AJ86" s="512"/>
      <c r="AK86" s="512"/>
      <c r="AL86" s="512"/>
      <c r="AM86" s="512"/>
      <c r="AN86" s="512"/>
    </row>
    <row r="87" spans="1:40" ht="15.75" customHeight="1">
      <c r="A87" s="512"/>
      <c r="B87" s="582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S87" s="512"/>
      <c r="T87" s="512"/>
      <c r="U87" s="512"/>
      <c r="V87" s="512"/>
      <c r="W87" s="512"/>
      <c r="X87" s="512"/>
      <c r="Y87" s="512"/>
      <c r="Z87" s="512"/>
      <c r="AA87" s="512"/>
      <c r="AB87" s="512"/>
      <c r="AC87" s="512"/>
      <c r="AD87" s="512"/>
      <c r="AE87" s="512"/>
      <c r="AF87" s="512"/>
      <c r="AG87" s="512"/>
      <c r="AH87" s="512"/>
      <c r="AI87" s="512"/>
      <c r="AJ87" s="512"/>
      <c r="AK87" s="512"/>
      <c r="AL87" s="512"/>
      <c r="AM87" s="512"/>
      <c r="AN87" s="512"/>
    </row>
    <row r="88" spans="1:40" ht="15.75" customHeight="1">
      <c r="A88" s="512"/>
      <c r="B88" s="582"/>
      <c r="C88" s="512"/>
      <c r="D88" s="512"/>
      <c r="E88" s="512"/>
      <c r="F88" s="512"/>
      <c r="G88" s="512"/>
      <c r="H88" s="512"/>
      <c r="I88" s="512"/>
      <c r="J88" s="512"/>
      <c r="K88" s="512"/>
      <c r="L88" s="512"/>
      <c r="M88" s="512"/>
      <c r="N88" s="512"/>
      <c r="O88" s="512"/>
      <c r="P88" s="512"/>
      <c r="Q88" s="512"/>
      <c r="R88" s="512"/>
      <c r="S88" s="512"/>
      <c r="T88" s="512"/>
      <c r="U88" s="512"/>
      <c r="V88" s="512"/>
      <c r="W88" s="512"/>
      <c r="X88" s="512"/>
      <c r="Y88" s="512"/>
      <c r="Z88" s="512"/>
      <c r="AA88" s="512"/>
      <c r="AB88" s="512"/>
      <c r="AC88" s="512"/>
      <c r="AD88" s="512"/>
      <c r="AE88" s="512"/>
      <c r="AF88" s="512"/>
      <c r="AG88" s="512"/>
      <c r="AH88" s="512"/>
      <c r="AI88" s="512"/>
      <c r="AJ88" s="512"/>
      <c r="AK88" s="512"/>
      <c r="AL88" s="512"/>
      <c r="AM88" s="512"/>
      <c r="AN88" s="512"/>
    </row>
    <row r="89" spans="1:40" ht="15.75" customHeight="1">
      <c r="A89" s="512"/>
      <c r="B89" s="582"/>
      <c r="C89" s="512"/>
      <c r="D89" s="512"/>
      <c r="E89" s="512"/>
      <c r="F89" s="512"/>
      <c r="G89" s="512"/>
      <c r="H89" s="512"/>
      <c r="I89" s="512"/>
      <c r="J89" s="512"/>
      <c r="K89" s="512"/>
      <c r="L89" s="512"/>
      <c r="M89" s="512"/>
      <c r="N89" s="512"/>
      <c r="O89" s="512"/>
      <c r="P89" s="512"/>
      <c r="Q89" s="512"/>
      <c r="R89" s="512"/>
      <c r="S89" s="512"/>
      <c r="T89" s="512"/>
      <c r="U89" s="512"/>
      <c r="V89" s="512"/>
      <c r="W89" s="512"/>
      <c r="X89" s="512"/>
      <c r="Y89" s="512"/>
      <c r="Z89" s="512"/>
      <c r="AA89" s="512"/>
      <c r="AB89" s="512"/>
      <c r="AC89" s="512"/>
      <c r="AD89" s="512"/>
      <c r="AE89" s="512"/>
      <c r="AF89" s="512"/>
      <c r="AG89" s="512"/>
      <c r="AH89" s="512"/>
      <c r="AI89" s="512"/>
      <c r="AJ89" s="512"/>
      <c r="AK89" s="512"/>
      <c r="AL89" s="512"/>
      <c r="AM89" s="512"/>
      <c r="AN89" s="512"/>
    </row>
    <row r="90" spans="1:40" ht="15.75" customHeight="1">
      <c r="A90" s="512"/>
      <c r="B90" s="582"/>
      <c r="C90" s="512"/>
      <c r="D90" s="512"/>
      <c r="E90" s="512"/>
      <c r="F90" s="512"/>
      <c r="G90" s="512"/>
      <c r="H90" s="512"/>
      <c r="I90" s="512"/>
      <c r="J90" s="512"/>
      <c r="K90" s="512"/>
      <c r="L90" s="512"/>
      <c r="M90" s="512"/>
      <c r="N90" s="512"/>
      <c r="O90" s="512"/>
      <c r="P90" s="512"/>
      <c r="Q90" s="512"/>
      <c r="R90" s="512"/>
      <c r="S90" s="512"/>
      <c r="T90" s="512"/>
      <c r="U90" s="512"/>
      <c r="V90" s="512"/>
      <c r="W90" s="512"/>
      <c r="X90" s="512"/>
      <c r="Y90" s="512"/>
      <c r="Z90" s="512"/>
      <c r="AA90" s="512"/>
      <c r="AB90" s="512"/>
      <c r="AC90" s="512"/>
      <c r="AD90" s="512"/>
      <c r="AE90" s="512"/>
      <c r="AF90" s="512"/>
      <c r="AG90" s="512"/>
      <c r="AH90" s="512"/>
      <c r="AI90" s="512"/>
      <c r="AJ90" s="512"/>
      <c r="AK90" s="512"/>
      <c r="AL90" s="512"/>
      <c r="AM90" s="512"/>
      <c r="AN90" s="512"/>
    </row>
    <row r="91" spans="1:40" ht="15.75" customHeight="1">
      <c r="A91" s="512"/>
      <c r="B91" s="582"/>
      <c r="C91" s="512"/>
      <c r="D91" s="512"/>
      <c r="E91" s="512"/>
      <c r="F91" s="512"/>
      <c r="G91" s="512"/>
      <c r="H91" s="512"/>
      <c r="I91" s="512"/>
      <c r="J91" s="512"/>
      <c r="K91" s="512"/>
      <c r="L91" s="512"/>
      <c r="M91" s="512"/>
      <c r="N91" s="512"/>
      <c r="O91" s="512"/>
      <c r="P91" s="512"/>
      <c r="Q91" s="512"/>
      <c r="R91" s="512"/>
      <c r="S91" s="512"/>
      <c r="T91" s="512"/>
      <c r="U91" s="512"/>
      <c r="V91" s="512"/>
      <c r="W91" s="512"/>
      <c r="X91" s="512"/>
      <c r="Y91" s="512"/>
      <c r="Z91" s="512"/>
      <c r="AA91" s="512"/>
      <c r="AB91" s="512"/>
      <c r="AC91" s="512"/>
      <c r="AD91" s="512"/>
      <c r="AE91" s="512"/>
      <c r="AF91" s="512"/>
      <c r="AG91" s="512"/>
      <c r="AH91" s="512"/>
      <c r="AI91" s="512"/>
      <c r="AJ91" s="512"/>
      <c r="AK91" s="512"/>
      <c r="AL91" s="512"/>
      <c r="AM91" s="512"/>
      <c r="AN91" s="512"/>
    </row>
    <row r="92" spans="1:40" ht="15.75" customHeight="1">
      <c r="A92" s="512"/>
      <c r="B92" s="582"/>
      <c r="C92" s="512"/>
      <c r="D92" s="512"/>
      <c r="E92" s="512"/>
      <c r="F92" s="512"/>
      <c r="G92" s="512"/>
      <c r="H92" s="512"/>
      <c r="I92" s="512"/>
      <c r="J92" s="512"/>
      <c r="K92" s="512"/>
      <c r="L92" s="512"/>
      <c r="M92" s="512"/>
      <c r="N92" s="512"/>
      <c r="O92" s="512"/>
      <c r="P92" s="512"/>
      <c r="Q92" s="512"/>
      <c r="R92" s="512"/>
      <c r="S92" s="512"/>
      <c r="T92" s="512"/>
      <c r="U92" s="512"/>
      <c r="V92" s="512"/>
      <c r="W92" s="512"/>
      <c r="X92" s="512"/>
      <c r="Y92" s="512"/>
      <c r="Z92" s="512"/>
      <c r="AA92" s="512"/>
      <c r="AB92" s="512"/>
      <c r="AC92" s="512"/>
      <c r="AD92" s="512"/>
      <c r="AE92" s="512"/>
      <c r="AF92" s="512"/>
      <c r="AG92" s="512"/>
      <c r="AH92" s="512"/>
      <c r="AI92" s="512"/>
      <c r="AJ92" s="512"/>
      <c r="AK92" s="512"/>
      <c r="AL92" s="512"/>
      <c r="AM92" s="512"/>
      <c r="AN92" s="512"/>
    </row>
    <row r="93" spans="1:40" ht="15.75" customHeight="1">
      <c r="A93" s="512"/>
      <c r="B93" s="582"/>
      <c r="C93" s="512"/>
      <c r="D93" s="512"/>
      <c r="E93" s="512"/>
      <c r="F93" s="512"/>
      <c r="G93" s="512"/>
      <c r="H93" s="512"/>
      <c r="I93" s="512"/>
      <c r="J93" s="512"/>
      <c r="K93" s="512"/>
      <c r="L93" s="512"/>
      <c r="M93" s="512"/>
      <c r="N93" s="512"/>
      <c r="O93" s="512"/>
      <c r="P93" s="512"/>
      <c r="Q93" s="512"/>
      <c r="R93" s="512"/>
      <c r="S93" s="512"/>
      <c r="T93" s="512"/>
      <c r="U93" s="512"/>
      <c r="V93" s="512"/>
      <c r="W93" s="512"/>
      <c r="X93" s="512"/>
      <c r="Y93" s="512"/>
      <c r="Z93" s="512"/>
      <c r="AA93" s="512"/>
      <c r="AB93" s="512"/>
      <c r="AC93" s="512"/>
      <c r="AD93" s="512"/>
      <c r="AE93" s="512"/>
      <c r="AF93" s="512"/>
      <c r="AG93" s="512"/>
      <c r="AH93" s="512"/>
      <c r="AI93" s="512"/>
      <c r="AJ93" s="512"/>
      <c r="AK93" s="512"/>
      <c r="AL93" s="512"/>
      <c r="AM93" s="512"/>
      <c r="AN93" s="512"/>
    </row>
    <row r="94" spans="1:40" ht="15.75" customHeight="1">
      <c r="A94" s="512"/>
      <c r="B94" s="582"/>
      <c r="C94" s="512"/>
      <c r="D94" s="512"/>
      <c r="E94" s="512"/>
      <c r="F94" s="512"/>
      <c r="G94" s="512"/>
      <c r="H94" s="512"/>
      <c r="I94" s="512"/>
      <c r="J94" s="512"/>
      <c r="K94" s="512"/>
      <c r="L94" s="512"/>
      <c r="M94" s="512"/>
      <c r="N94" s="512"/>
      <c r="O94" s="512"/>
      <c r="P94" s="512"/>
      <c r="Q94" s="512"/>
      <c r="R94" s="512"/>
      <c r="S94" s="512"/>
      <c r="T94" s="512"/>
      <c r="U94" s="512"/>
      <c r="V94" s="512"/>
      <c r="W94" s="512"/>
      <c r="X94" s="512"/>
      <c r="Y94" s="512"/>
      <c r="Z94" s="512"/>
      <c r="AA94" s="512"/>
      <c r="AB94" s="512"/>
      <c r="AC94" s="512"/>
      <c r="AD94" s="512"/>
      <c r="AE94" s="512"/>
      <c r="AF94" s="512"/>
      <c r="AG94" s="512"/>
      <c r="AH94" s="512"/>
      <c r="AI94" s="512"/>
      <c r="AJ94" s="512"/>
      <c r="AK94" s="512"/>
      <c r="AL94" s="512"/>
      <c r="AM94" s="512"/>
      <c r="AN94" s="512"/>
    </row>
    <row r="95" spans="1:40" ht="15.75" customHeight="1">
      <c r="A95" s="512"/>
      <c r="B95" s="582"/>
      <c r="C95" s="512"/>
      <c r="D95" s="512"/>
      <c r="E95" s="512"/>
      <c r="F95" s="512"/>
      <c r="G95" s="512"/>
      <c r="H95" s="512"/>
      <c r="I95" s="512"/>
      <c r="J95" s="512"/>
      <c r="K95" s="512"/>
      <c r="L95" s="512"/>
      <c r="M95" s="512"/>
      <c r="N95" s="512"/>
      <c r="O95" s="512"/>
      <c r="P95" s="512"/>
      <c r="Q95" s="512"/>
      <c r="R95" s="512"/>
      <c r="S95" s="512"/>
      <c r="T95" s="512"/>
      <c r="U95" s="512"/>
      <c r="V95" s="512"/>
      <c r="W95" s="512"/>
      <c r="X95" s="512"/>
      <c r="Y95" s="512"/>
      <c r="Z95" s="512"/>
      <c r="AA95" s="512"/>
      <c r="AB95" s="512"/>
      <c r="AC95" s="512"/>
      <c r="AD95" s="512"/>
      <c r="AE95" s="512"/>
      <c r="AF95" s="512"/>
      <c r="AG95" s="512"/>
      <c r="AH95" s="512"/>
      <c r="AI95" s="512"/>
      <c r="AJ95" s="512"/>
      <c r="AK95" s="512"/>
      <c r="AL95" s="512"/>
      <c r="AM95" s="512"/>
      <c r="AN95" s="512"/>
    </row>
    <row r="96" spans="1:40" ht="15.75" customHeight="1">
      <c r="A96" s="512"/>
      <c r="B96" s="582"/>
      <c r="C96" s="512"/>
      <c r="D96" s="512"/>
      <c r="E96" s="512"/>
      <c r="F96" s="512"/>
      <c r="G96" s="512"/>
      <c r="H96" s="512"/>
      <c r="I96" s="512"/>
      <c r="J96" s="512"/>
      <c r="K96" s="512"/>
      <c r="L96" s="512"/>
      <c r="M96" s="512"/>
      <c r="N96" s="512"/>
      <c r="O96" s="512"/>
      <c r="P96" s="512"/>
      <c r="Q96" s="512"/>
      <c r="R96" s="512"/>
      <c r="S96" s="512"/>
      <c r="T96" s="512"/>
      <c r="U96" s="512"/>
      <c r="V96" s="512"/>
      <c r="W96" s="512"/>
      <c r="X96" s="512"/>
      <c r="Y96" s="512"/>
      <c r="Z96" s="512"/>
      <c r="AA96" s="512"/>
      <c r="AB96" s="512"/>
      <c r="AC96" s="512"/>
      <c r="AD96" s="512"/>
      <c r="AE96" s="512"/>
      <c r="AF96" s="512"/>
      <c r="AG96" s="512"/>
      <c r="AH96" s="512"/>
      <c r="AI96" s="512"/>
      <c r="AJ96" s="512"/>
      <c r="AK96" s="512"/>
      <c r="AL96" s="512"/>
      <c r="AM96" s="512"/>
      <c r="AN96" s="512"/>
    </row>
    <row r="97" spans="1:40" ht="15.75" customHeight="1">
      <c r="A97" s="512"/>
      <c r="B97" s="582"/>
      <c r="C97" s="512"/>
      <c r="D97" s="512"/>
      <c r="E97" s="512"/>
      <c r="F97" s="512"/>
      <c r="G97" s="512"/>
      <c r="H97" s="512"/>
      <c r="I97" s="512"/>
      <c r="J97" s="512"/>
      <c r="K97" s="512"/>
      <c r="L97" s="512"/>
      <c r="M97" s="512"/>
      <c r="N97" s="512"/>
      <c r="O97" s="512"/>
      <c r="P97" s="512"/>
      <c r="Q97" s="512"/>
      <c r="R97" s="512"/>
      <c r="S97" s="512"/>
      <c r="T97" s="512"/>
      <c r="U97" s="512"/>
      <c r="V97" s="512"/>
      <c r="W97" s="512"/>
      <c r="X97" s="512"/>
      <c r="Y97" s="512"/>
      <c r="Z97" s="512"/>
      <c r="AA97" s="512"/>
      <c r="AB97" s="512"/>
      <c r="AC97" s="512"/>
      <c r="AD97" s="512"/>
      <c r="AE97" s="512"/>
      <c r="AF97" s="512"/>
      <c r="AG97" s="512"/>
      <c r="AH97" s="512"/>
      <c r="AI97" s="512"/>
      <c r="AJ97" s="512"/>
      <c r="AK97" s="512"/>
      <c r="AL97" s="512"/>
      <c r="AM97" s="512"/>
      <c r="AN97" s="512"/>
    </row>
    <row r="98" spans="1:40" ht="15.75" customHeight="1">
      <c r="A98" s="512"/>
      <c r="B98" s="582"/>
      <c r="C98" s="512"/>
      <c r="D98" s="512"/>
      <c r="E98" s="512"/>
      <c r="F98" s="512"/>
      <c r="G98" s="512"/>
      <c r="H98" s="512"/>
      <c r="I98" s="512"/>
      <c r="J98" s="512"/>
      <c r="K98" s="512"/>
      <c r="L98" s="512"/>
      <c r="M98" s="512"/>
      <c r="N98" s="512"/>
      <c r="O98" s="512"/>
      <c r="P98" s="512"/>
      <c r="Q98" s="512"/>
      <c r="R98" s="512"/>
      <c r="S98" s="512"/>
      <c r="T98" s="512"/>
      <c r="U98" s="512"/>
      <c r="V98" s="512"/>
      <c r="W98" s="512"/>
      <c r="X98" s="512"/>
      <c r="Y98" s="512"/>
      <c r="Z98" s="512"/>
      <c r="AA98" s="512"/>
      <c r="AB98" s="512"/>
      <c r="AC98" s="512"/>
      <c r="AD98" s="512"/>
      <c r="AE98" s="512"/>
      <c r="AF98" s="512"/>
      <c r="AG98" s="512"/>
      <c r="AH98" s="512"/>
      <c r="AI98" s="512"/>
      <c r="AJ98" s="512"/>
      <c r="AK98" s="512"/>
      <c r="AL98" s="512"/>
      <c r="AM98" s="512"/>
      <c r="AN98" s="512"/>
    </row>
    <row r="99" spans="1:40" ht="15.75" customHeight="1">
      <c r="A99" s="512"/>
      <c r="B99" s="582"/>
      <c r="C99" s="512"/>
      <c r="D99" s="512"/>
      <c r="E99" s="512"/>
      <c r="F99" s="512"/>
      <c r="G99" s="512"/>
      <c r="H99" s="512"/>
      <c r="I99" s="512"/>
      <c r="J99" s="512"/>
      <c r="K99" s="512"/>
      <c r="L99" s="512"/>
      <c r="M99" s="512"/>
      <c r="N99" s="512"/>
      <c r="O99" s="512"/>
      <c r="P99" s="512"/>
      <c r="Q99" s="512"/>
      <c r="R99" s="512"/>
      <c r="S99" s="512"/>
      <c r="T99" s="512"/>
      <c r="U99" s="512"/>
      <c r="V99" s="512"/>
      <c r="W99" s="512"/>
      <c r="X99" s="512"/>
      <c r="Y99" s="512"/>
      <c r="Z99" s="512"/>
      <c r="AA99" s="512"/>
      <c r="AB99" s="512"/>
      <c r="AC99" s="512"/>
      <c r="AD99" s="512"/>
      <c r="AE99" s="512"/>
      <c r="AF99" s="512"/>
      <c r="AG99" s="512"/>
      <c r="AH99" s="512"/>
      <c r="AI99" s="512"/>
      <c r="AJ99" s="512"/>
      <c r="AK99" s="512"/>
      <c r="AL99" s="512"/>
      <c r="AM99" s="512"/>
      <c r="AN99" s="512"/>
    </row>
    <row r="100" spans="1:40" ht="15.75" customHeight="1">
      <c r="A100" s="512"/>
      <c r="B100" s="582"/>
      <c r="C100" s="512"/>
      <c r="D100" s="512"/>
      <c r="E100" s="512"/>
      <c r="F100" s="512"/>
      <c r="G100" s="512"/>
      <c r="H100" s="512"/>
      <c r="I100" s="512"/>
      <c r="J100" s="512"/>
      <c r="K100" s="512"/>
      <c r="L100" s="512"/>
      <c r="M100" s="512"/>
      <c r="N100" s="512"/>
      <c r="O100" s="512"/>
      <c r="P100" s="512"/>
      <c r="Q100" s="512"/>
      <c r="R100" s="512"/>
      <c r="S100" s="512"/>
      <c r="T100" s="512"/>
      <c r="U100" s="512"/>
      <c r="V100" s="512"/>
      <c r="W100" s="512"/>
      <c r="X100" s="512"/>
      <c r="Y100" s="512"/>
      <c r="Z100" s="512"/>
      <c r="AA100" s="512"/>
      <c r="AB100" s="512"/>
      <c r="AC100" s="512"/>
      <c r="AD100" s="512"/>
      <c r="AE100" s="512"/>
      <c r="AF100" s="512"/>
      <c r="AG100" s="512"/>
      <c r="AH100" s="512"/>
      <c r="AI100" s="512"/>
      <c r="AJ100" s="512"/>
      <c r="AK100" s="512"/>
      <c r="AL100" s="512"/>
      <c r="AM100" s="512"/>
      <c r="AN100" s="512"/>
    </row>
    <row r="101" spans="1:40" ht="15.75" customHeight="1">
      <c r="A101" s="512"/>
      <c r="B101" s="582"/>
      <c r="C101" s="512"/>
      <c r="D101" s="512"/>
      <c r="E101" s="512"/>
      <c r="F101" s="512"/>
      <c r="G101" s="512"/>
      <c r="H101" s="512"/>
      <c r="I101" s="512"/>
      <c r="J101" s="512"/>
      <c r="K101" s="512"/>
      <c r="L101" s="512"/>
      <c r="M101" s="512"/>
      <c r="N101" s="512"/>
      <c r="O101" s="512"/>
      <c r="P101" s="512"/>
      <c r="Q101" s="512"/>
      <c r="R101" s="512"/>
      <c r="S101" s="512"/>
      <c r="T101" s="512"/>
      <c r="U101" s="512"/>
      <c r="V101" s="512"/>
      <c r="W101" s="512"/>
      <c r="X101" s="512"/>
      <c r="Y101" s="512"/>
      <c r="Z101" s="512"/>
      <c r="AA101" s="512"/>
      <c r="AB101" s="512"/>
      <c r="AC101" s="512"/>
      <c r="AD101" s="512"/>
      <c r="AE101" s="512"/>
      <c r="AF101" s="512"/>
      <c r="AG101" s="512"/>
      <c r="AH101" s="512"/>
      <c r="AI101" s="512"/>
      <c r="AJ101" s="512"/>
      <c r="AK101" s="512"/>
      <c r="AL101" s="512"/>
      <c r="AM101" s="512"/>
      <c r="AN101" s="512"/>
    </row>
    <row r="102" spans="1:40" ht="15.75" customHeight="1">
      <c r="A102" s="512"/>
      <c r="B102" s="582"/>
      <c r="C102" s="512"/>
      <c r="D102" s="512"/>
      <c r="E102" s="512"/>
      <c r="F102" s="512"/>
      <c r="G102" s="512"/>
      <c r="H102" s="512"/>
      <c r="I102" s="512"/>
      <c r="J102" s="512"/>
      <c r="K102" s="512"/>
      <c r="L102" s="512"/>
      <c r="M102" s="512"/>
      <c r="N102" s="512"/>
      <c r="O102" s="512"/>
      <c r="P102" s="512"/>
      <c r="Q102" s="512"/>
      <c r="R102" s="512"/>
      <c r="S102" s="512"/>
      <c r="T102" s="512"/>
      <c r="U102" s="512"/>
      <c r="V102" s="512"/>
      <c r="W102" s="512"/>
      <c r="X102" s="512"/>
      <c r="Y102" s="512"/>
      <c r="Z102" s="512"/>
      <c r="AA102" s="512"/>
      <c r="AB102" s="512"/>
      <c r="AC102" s="512"/>
      <c r="AD102" s="512"/>
      <c r="AE102" s="512"/>
      <c r="AF102" s="512"/>
      <c r="AG102" s="512"/>
      <c r="AH102" s="512"/>
      <c r="AI102" s="512"/>
      <c r="AJ102" s="512"/>
      <c r="AK102" s="512"/>
      <c r="AL102" s="512"/>
      <c r="AM102" s="512"/>
      <c r="AN102" s="512"/>
    </row>
    <row r="103" spans="1:40" ht="15.75" customHeight="1">
      <c r="A103" s="512"/>
      <c r="B103" s="582"/>
      <c r="C103" s="512"/>
      <c r="D103" s="512"/>
      <c r="E103" s="512"/>
      <c r="F103" s="512"/>
      <c r="G103" s="512"/>
      <c r="H103" s="512"/>
      <c r="I103" s="512"/>
      <c r="J103" s="512"/>
      <c r="K103" s="512"/>
      <c r="L103" s="512"/>
      <c r="M103" s="512"/>
      <c r="N103" s="512"/>
      <c r="O103" s="512"/>
      <c r="P103" s="512"/>
      <c r="Q103" s="512"/>
      <c r="R103" s="512"/>
      <c r="S103" s="512"/>
      <c r="T103" s="512"/>
      <c r="U103" s="512"/>
      <c r="V103" s="512"/>
      <c r="W103" s="512"/>
      <c r="X103" s="512"/>
      <c r="Y103" s="512"/>
      <c r="Z103" s="512"/>
      <c r="AA103" s="512"/>
      <c r="AB103" s="512"/>
      <c r="AC103" s="512"/>
      <c r="AD103" s="512"/>
      <c r="AE103" s="512"/>
      <c r="AF103" s="512"/>
      <c r="AG103" s="512"/>
      <c r="AH103" s="512"/>
      <c r="AI103" s="512"/>
      <c r="AJ103" s="512"/>
      <c r="AK103" s="512"/>
      <c r="AL103" s="512"/>
      <c r="AM103" s="512"/>
      <c r="AN103" s="512"/>
    </row>
    <row r="104" spans="1:40" ht="15.75" customHeight="1">
      <c r="A104" s="512"/>
      <c r="B104" s="582"/>
      <c r="C104" s="512"/>
      <c r="D104" s="512"/>
      <c r="E104" s="512"/>
      <c r="F104" s="512"/>
      <c r="G104" s="512"/>
      <c r="H104" s="512"/>
      <c r="I104" s="512"/>
      <c r="J104" s="512"/>
      <c r="K104" s="512"/>
      <c r="L104" s="512"/>
      <c r="M104" s="512"/>
      <c r="N104" s="512"/>
      <c r="O104" s="512"/>
      <c r="P104" s="512"/>
      <c r="Q104" s="512"/>
      <c r="R104" s="512"/>
      <c r="S104" s="512"/>
      <c r="T104" s="512"/>
      <c r="U104" s="512"/>
      <c r="V104" s="512"/>
      <c r="W104" s="512"/>
      <c r="X104" s="512"/>
      <c r="Y104" s="512"/>
      <c r="Z104" s="512"/>
      <c r="AA104" s="512"/>
      <c r="AB104" s="512"/>
      <c r="AC104" s="512"/>
      <c r="AD104" s="512"/>
      <c r="AE104" s="512"/>
      <c r="AF104" s="512"/>
      <c r="AG104" s="512"/>
      <c r="AH104" s="512"/>
      <c r="AI104" s="512"/>
      <c r="AJ104" s="512"/>
      <c r="AK104" s="512"/>
      <c r="AL104" s="512"/>
      <c r="AM104" s="512"/>
      <c r="AN104" s="512"/>
    </row>
    <row r="105" spans="1:40" ht="15.75" customHeight="1">
      <c r="A105" s="512"/>
      <c r="B105" s="582"/>
      <c r="C105" s="512"/>
      <c r="D105" s="512"/>
      <c r="E105" s="512"/>
      <c r="F105" s="512"/>
      <c r="G105" s="512"/>
      <c r="H105" s="512"/>
      <c r="I105" s="512"/>
      <c r="J105" s="512"/>
      <c r="K105" s="512"/>
      <c r="L105" s="512"/>
      <c r="M105" s="512"/>
      <c r="N105" s="512"/>
      <c r="O105" s="512"/>
      <c r="P105" s="512"/>
      <c r="Q105" s="512"/>
      <c r="R105" s="512"/>
      <c r="S105" s="512"/>
      <c r="T105" s="512"/>
      <c r="U105" s="512"/>
      <c r="V105" s="512"/>
      <c r="W105" s="512"/>
      <c r="X105" s="512"/>
      <c r="Y105" s="512"/>
      <c r="Z105" s="512"/>
      <c r="AA105" s="512"/>
      <c r="AB105" s="512"/>
      <c r="AC105" s="512"/>
      <c r="AD105" s="512"/>
      <c r="AE105" s="512"/>
      <c r="AF105" s="512"/>
      <c r="AG105" s="512"/>
      <c r="AH105" s="512"/>
      <c r="AI105" s="512"/>
      <c r="AJ105" s="512"/>
      <c r="AK105" s="512"/>
      <c r="AL105" s="512"/>
      <c r="AM105" s="512"/>
      <c r="AN105" s="512"/>
    </row>
    <row r="106" spans="1:40" ht="15.75" customHeight="1">
      <c r="A106" s="512"/>
      <c r="B106" s="582"/>
      <c r="C106" s="512"/>
      <c r="D106" s="512"/>
      <c r="E106" s="512"/>
      <c r="F106" s="512"/>
      <c r="G106" s="512"/>
      <c r="H106" s="512"/>
      <c r="I106" s="512"/>
      <c r="J106" s="512"/>
      <c r="K106" s="512"/>
      <c r="L106" s="512"/>
      <c r="M106" s="512"/>
      <c r="N106" s="512"/>
      <c r="O106" s="512"/>
      <c r="P106" s="512"/>
      <c r="Q106" s="512"/>
      <c r="R106" s="512"/>
      <c r="S106" s="512"/>
      <c r="T106" s="512"/>
      <c r="U106" s="512"/>
      <c r="V106" s="512"/>
      <c r="W106" s="512"/>
      <c r="X106" s="512"/>
      <c r="Y106" s="512"/>
      <c r="Z106" s="512"/>
      <c r="AA106" s="512"/>
      <c r="AB106" s="512"/>
      <c r="AC106" s="512"/>
      <c r="AD106" s="512"/>
      <c r="AE106" s="512"/>
      <c r="AF106" s="512"/>
      <c r="AG106" s="512"/>
      <c r="AH106" s="512"/>
      <c r="AI106" s="512"/>
      <c r="AJ106" s="512"/>
      <c r="AK106" s="512"/>
      <c r="AL106" s="512"/>
      <c r="AM106" s="512"/>
      <c r="AN106" s="512"/>
    </row>
    <row r="107" spans="1:40" ht="15.75" customHeight="1">
      <c r="A107" s="512"/>
      <c r="B107" s="58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S107" s="512"/>
      <c r="T107" s="512"/>
      <c r="U107" s="512"/>
      <c r="V107" s="512"/>
      <c r="W107" s="512"/>
      <c r="X107" s="512"/>
      <c r="Y107" s="512"/>
      <c r="Z107" s="512"/>
      <c r="AA107" s="512"/>
      <c r="AB107" s="512"/>
      <c r="AC107" s="512"/>
      <c r="AD107" s="512"/>
      <c r="AE107" s="512"/>
      <c r="AF107" s="512"/>
      <c r="AG107" s="512"/>
      <c r="AH107" s="512"/>
      <c r="AI107" s="512"/>
      <c r="AJ107" s="512"/>
      <c r="AK107" s="512"/>
      <c r="AL107" s="512"/>
      <c r="AM107" s="512"/>
      <c r="AN107" s="512"/>
    </row>
    <row r="108" spans="1:40" ht="15.75" customHeight="1">
      <c r="A108" s="512"/>
      <c r="B108" s="582"/>
      <c r="C108" s="512"/>
      <c r="D108" s="512"/>
      <c r="E108" s="512"/>
      <c r="F108" s="512"/>
      <c r="G108" s="512"/>
      <c r="H108" s="512"/>
      <c r="I108" s="512"/>
      <c r="J108" s="512"/>
      <c r="K108" s="512"/>
      <c r="L108" s="512"/>
      <c r="M108" s="512"/>
      <c r="N108" s="512"/>
      <c r="O108" s="512"/>
      <c r="P108" s="512"/>
      <c r="Q108" s="512"/>
      <c r="R108" s="512"/>
      <c r="S108" s="512"/>
      <c r="T108" s="512"/>
      <c r="U108" s="512"/>
      <c r="V108" s="512"/>
      <c r="W108" s="512"/>
      <c r="X108" s="512"/>
      <c r="Y108" s="512"/>
      <c r="Z108" s="512"/>
      <c r="AA108" s="512"/>
      <c r="AB108" s="512"/>
      <c r="AC108" s="512"/>
      <c r="AD108" s="512"/>
      <c r="AE108" s="512"/>
      <c r="AF108" s="512"/>
      <c r="AG108" s="512"/>
      <c r="AH108" s="512"/>
      <c r="AI108" s="512"/>
      <c r="AJ108" s="512"/>
      <c r="AK108" s="512"/>
      <c r="AL108" s="512"/>
      <c r="AM108" s="512"/>
      <c r="AN108" s="512"/>
    </row>
    <row r="109" spans="1:40" ht="15.75" customHeight="1">
      <c r="A109" s="512"/>
      <c r="B109" s="58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S109" s="512"/>
      <c r="T109" s="512"/>
      <c r="U109" s="512"/>
      <c r="V109" s="512"/>
      <c r="W109" s="512"/>
      <c r="X109" s="512"/>
      <c r="Y109" s="512"/>
      <c r="Z109" s="512"/>
      <c r="AA109" s="512"/>
      <c r="AB109" s="512"/>
      <c r="AC109" s="512"/>
      <c r="AD109" s="512"/>
      <c r="AE109" s="512"/>
      <c r="AF109" s="512"/>
      <c r="AG109" s="512"/>
      <c r="AH109" s="512"/>
      <c r="AI109" s="512"/>
      <c r="AJ109" s="512"/>
      <c r="AK109" s="512"/>
      <c r="AL109" s="512"/>
      <c r="AM109" s="512"/>
      <c r="AN109" s="512"/>
    </row>
    <row r="110" spans="1:40" ht="15.75" customHeight="1">
      <c r="A110" s="512"/>
      <c r="B110" s="582"/>
      <c r="C110" s="512"/>
      <c r="D110" s="512"/>
      <c r="E110" s="512"/>
      <c r="F110" s="512"/>
      <c r="G110" s="512"/>
      <c r="H110" s="512"/>
      <c r="I110" s="512"/>
      <c r="J110" s="512"/>
      <c r="K110" s="512"/>
      <c r="L110" s="512"/>
      <c r="M110" s="512"/>
      <c r="N110" s="512"/>
      <c r="O110" s="512"/>
      <c r="P110" s="512"/>
      <c r="Q110" s="512"/>
      <c r="R110" s="512"/>
      <c r="S110" s="512"/>
      <c r="T110" s="512"/>
      <c r="U110" s="512"/>
      <c r="V110" s="512"/>
      <c r="W110" s="512"/>
      <c r="X110" s="512"/>
      <c r="Y110" s="512"/>
      <c r="Z110" s="512"/>
      <c r="AA110" s="512"/>
      <c r="AB110" s="512"/>
      <c r="AC110" s="512"/>
      <c r="AD110" s="512"/>
      <c r="AE110" s="512"/>
      <c r="AF110" s="512"/>
      <c r="AG110" s="512"/>
      <c r="AH110" s="512"/>
      <c r="AI110" s="512"/>
      <c r="AJ110" s="512"/>
      <c r="AK110" s="512"/>
      <c r="AL110" s="512"/>
      <c r="AM110" s="512"/>
      <c r="AN110" s="512"/>
    </row>
    <row r="111" spans="1:40" ht="15.75" customHeight="1">
      <c r="A111" s="512"/>
      <c r="B111" s="58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S111" s="512"/>
      <c r="T111" s="512"/>
      <c r="U111" s="512"/>
      <c r="V111" s="512"/>
      <c r="W111" s="512"/>
      <c r="X111" s="512"/>
      <c r="Y111" s="512"/>
      <c r="Z111" s="512"/>
      <c r="AA111" s="512"/>
      <c r="AB111" s="512"/>
      <c r="AC111" s="512"/>
      <c r="AD111" s="512"/>
      <c r="AE111" s="512"/>
      <c r="AF111" s="512"/>
      <c r="AG111" s="512"/>
      <c r="AH111" s="512"/>
      <c r="AI111" s="512"/>
      <c r="AJ111" s="512"/>
      <c r="AK111" s="512"/>
      <c r="AL111" s="512"/>
      <c r="AM111" s="512"/>
      <c r="AN111" s="512"/>
    </row>
    <row r="112" spans="1:40" ht="15.75" customHeight="1">
      <c r="A112" s="512"/>
      <c r="B112" s="582"/>
      <c r="C112" s="512"/>
      <c r="D112" s="512"/>
      <c r="E112" s="512"/>
      <c r="F112" s="512"/>
      <c r="G112" s="512"/>
      <c r="H112" s="512"/>
      <c r="I112" s="512"/>
      <c r="J112" s="512"/>
      <c r="K112" s="512"/>
      <c r="L112" s="512"/>
      <c r="M112" s="512"/>
      <c r="N112" s="512"/>
      <c r="O112" s="512"/>
      <c r="P112" s="512"/>
      <c r="Q112" s="512"/>
      <c r="R112" s="512"/>
      <c r="S112" s="512"/>
      <c r="T112" s="512"/>
      <c r="U112" s="512"/>
      <c r="V112" s="512"/>
      <c r="W112" s="512"/>
      <c r="X112" s="512"/>
      <c r="Y112" s="512"/>
      <c r="Z112" s="512"/>
      <c r="AA112" s="512"/>
      <c r="AB112" s="512"/>
      <c r="AC112" s="512"/>
      <c r="AD112" s="512"/>
      <c r="AE112" s="512"/>
      <c r="AF112" s="512"/>
      <c r="AG112" s="512"/>
      <c r="AH112" s="512"/>
      <c r="AI112" s="512"/>
      <c r="AJ112" s="512"/>
      <c r="AK112" s="512"/>
      <c r="AL112" s="512"/>
      <c r="AM112" s="512"/>
      <c r="AN112" s="512"/>
    </row>
    <row r="113" spans="1:40" ht="15.75" customHeight="1">
      <c r="A113" s="512"/>
      <c r="B113" s="582"/>
      <c r="C113" s="512"/>
      <c r="D113" s="512"/>
      <c r="E113" s="512"/>
      <c r="F113" s="512"/>
      <c r="G113" s="512"/>
      <c r="H113" s="512"/>
      <c r="I113" s="512"/>
      <c r="J113" s="512"/>
      <c r="K113" s="512"/>
      <c r="L113" s="512"/>
      <c r="M113" s="512"/>
      <c r="N113" s="512"/>
      <c r="O113" s="512"/>
      <c r="P113" s="512"/>
      <c r="Q113" s="512"/>
      <c r="R113" s="512"/>
      <c r="S113" s="512"/>
      <c r="T113" s="512"/>
      <c r="U113" s="512"/>
      <c r="V113" s="512"/>
      <c r="W113" s="512"/>
      <c r="X113" s="512"/>
      <c r="Y113" s="512"/>
      <c r="Z113" s="512"/>
      <c r="AA113" s="512"/>
      <c r="AB113" s="512"/>
      <c r="AC113" s="512"/>
      <c r="AD113" s="512"/>
      <c r="AE113" s="512"/>
      <c r="AF113" s="512"/>
      <c r="AG113" s="512"/>
      <c r="AH113" s="512"/>
      <c r="AI113" s="512"/>
      <c r="AJ113" s="512"/>
      <c r="AK113" s="512"/>
      <c r="AL113" s="512"/>
      <c r="AM113" s="512"/>
      <c r="AN113" s="512"/>
    </row>
    <row r="114" spans="1:40" ht="15.75" customHeight="1">
      <c r="A114" s="512"/>
      <c r="B114" s="582"/>
      <c r="C114" s="512"/>
      <c r="D114" s="512"/>
      <c r="E114" s="512"/>
      <c r="F114" s="512"/>
      <c r="G114" s="512"/>
      <c r="H114" s="512"/>
      <c r="I114" s="512"/>
      <c r="J114" s="512"/>
      <c r="K114" s="512"/>
      <c r="L114" s="512"/>
      <c r="M114" s="512"/>
      <c r="N114" s="512"/>
      <c r="O114" s="512"/>
      <c r="P114" s="512"/>
      <c r="Q114" s="512"/>
      <c r="R114" s="512"/>
      <c r="S114" s="512"/>
      <c r="T114" s="512"/>
      <c r="U114" s="512"/>
      <c r="V114" s="512"/>
      <c r="W114" s="512"/>
      <c r="X114" s="512"/>
      <c r="Y114" s="512"/>
      <c r="Z114" s="512"/>
      <c r="AA114" s="512"/>
      <c r="AB114" s="512"/>
      <c r="AC114" s="512"/>
      <c r="AD114" s="512"/>
      <c r="AE114" s="512"/>
      <c r="AF114" s="512"/>
      <c r="AG114" s="512"/>
      <c r="AH114" s="512"/>
      <c r="AI114" s="512"/>
      <c r="AJ114" s="512"/>
      <c r="AK114" s="512"/>
      <c r="AL114" s="512"/>
      <c r="AM114" s="512"/>
      <c r="AN114" s="512"/>
    </row>
    <row r="115" spans="1:40" ht="15.75" customHeight="1">
      <c r="A115" s="512"/>
      <c r="B115" s="582"/>
      <c r="C115" s="512"/>
      <c r="D115" s="512"/>
      <c r="E115" s="512"/>
      <c r="F115" s="512"/>
      <c r="G115" s="512"/>
      <c r="H115" s="512"/>
      <c r="I115" s="512"/>
      <c r="J115" s="512"/>
      <c r="K115" s="512"/>
      <c r="L115" s="512"/>
      <c r="M115" s="512"/>
      <c r="N115" s="512"/>
      <c r="O115" s="512"/>
      <c r="P115" s="512"/>
      <c r="Q115" s="512"/>
      <c r="R115" s="512"/>
      <c r="S115" s="512"/>
      <c r="T115" s="512"/>
      <c r="U115" s="512"/>
      <c r="V115" s="512"/>
      <c r="W115" s="512"/>
      <c r="X115" s="512"/>
      <c r="Y115" s="512"/>
      <c r="Z115" s="512"/>
      <c r="AA115" s="512"/>
      <c r="AB115" s="512"/>
      <c r="AC115" s="512"/>
      <c r="AD115" s="512"/>
      <c r="AE115" s="512"/>
      <c r="AF115" s="512"/>
      <c r="AG115" s="512"/>
      <c r="AH115" s="512"/>
      <c r="AI115" s="512"/>
      <c r="AJ115" s="512"/>
      <c r="AK115" s="512"/>
      <c r="AL115" s="512"/>
      <c r="AM115" s="512"/>
      <c r="AN115" s="512"/>
    </row>
    <row r="116" spans="1:40" ht="15.75" customHeight="1">
      <c r="A116" s="512"/>
      <c r="B116" s="58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S116" s="512"/>
      <c r="T116" s="512"/>
      <c r="U116" s="512"/>
      <c r="V116" s="512"/>
      <c r="W116" s="512"/>
      <c r="X116" s="512"/>
      <c r="Y116" s="512"/>
      <c r="Z116" s="512"/>
      <c r="AA116" s="512"/>
      <c r="AB116" s="512"/>
      <c r="AC116" s="512"/>
      <c r="AD116" s="512"/>
      <c r="AE116" s="512"/>
      <c r="AF116" s="512"/>
      <c r="AG116" s="512"/>
      <c r="AH116" s="512"/>
      <c r="AI116" s="512"/>
      <c r="AJ116" s="512"/>
      <c r="AK116" s="512"/>
      <c r="AL116" s="512"/>
      <c r="AM116" s="512"/>
      <c r="AN116" s="512"/>
    </row>
    <row r="117" spans="1:40" ht="15.75" customHeight="1">
      <c r="A117" s="512"/>
      <c r="B117" s="582"/>
      <c r="C117" s="512"/>
      <c r="D117" s="512"/>
      <c r="E117" s="512"/>
      <c r="F117" s="512"/>
      <c r="G117" s="512"/>
      <c r="H117" s="512"/>
      <c r="I117" s="512"/>
      <c r="J117" s="512"/>
      <c r="K117" s="512"/>
      <c r="L117" s="512"/>
      <c r="M117" s="512"/>
      <c r="N117" s="512"/>
      <c r="O117" s="512"/>
      <c r="P117" s="512"/>
      <c r="Q117" s="512"/>
      <c r="R117" s="512"/>
      <c r="S117" s="512"/>
      <c r="T117" s="512"/>
      <c r="U117" s="512"/>
      <c r="V117" s="512"/>
      <c r="W117" s="512"/>
      <c r="X117" s="512"/>
      <c r="Y117" s="512"/>
      <c r="Z117" s="512"/>
      <c r="AA117" s="512"/>
      <c r="AB117" s="512"/>
      <c r="AC117" s="512"/>
      <c r="AD117" s="512"/>
      <c r="AE117" s="512"/>
      <c r="AF117" s="512"/>
      <c r="AG117" s="512"/>
      <c r="AH117" s="512"/>
      <c r="AI117" s="512"/>
      <c r="AJ117" s="512"/>
      <c r="AK117" s="512"/>
      <c r="AL117" s="512"/>
      <c r="AM117" s="512"/>
      <c r="AN117" s="512"/>
    </row>
    <row r="118" spans="1:40" ht="15.75" customHeight="1">
      <c r="A118" s="512"/>
      <c r="B118" s="58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S118" s="512"/>
      <c r="T118" s="512"/>
      <c r="U118" s="512"/>
      <c r="V118" s="512"/>
      <c r="W118" s="512"/>
      <c r="X118" s="512"/>
      <c r="Y118" s="512"/>
      <c r="Z118" s="512"/>
      <c r="AA118" s="512"/>
      <c r="AB118" s="512"/>
      <c r="AC118" s="512"/>
      <c r="AD118" s="512"/>
      <c r="AE118" s="512"/>
      <c r="AF118" s="512"/>
      <c r="AG118" s="512"/>
      <c r="AH118" s="512"/>
      <c r="AI118" s="512"/>
      <c r="AJ118" s="512"/>
      <c r="AK118" s="512"/>
      <c r="AL118" s="512"/>
      <c r="AM118" s="512"/>
      <c r="AN118" s="512"/>
    </row>
    <row r="119" spans="1:40" ht="15.75" customHeight="1">
      <c r="A119" s="512"/>
      <c r="B119" s="582"/>
      <c r="C119" s="512"/>
      <c r="D119" s="512"/>
      <c r="E119" s="512"/>
      <c r="F119" s="512"/>
      <c r="G119" s="512"/>
      <c r="H119" s="512"/>
      <c r="I119" s="512"/>
      <c r="J119" s="512"/>
      <c r="K119" s="512"/>
      <c r="L119" s="512"/>
      <c r="M119" s="512"/>
      <c r="N119" s="512"/>
      <c r="O119" s="512"/>
      <c r="P119" s="512"/>
      <c r="Q119" s="512"/>
      <c r="R119" s="512"/>
      <c r="S119" s="512"/>
      <c r="T119" s="512"/>
      <c r="U119" s="512"/>
      <c r="V119" s="512"/>
      <c r="W119" s="512"/>
      <c r="X119" s="512"/>
      <c r="Y119" s="512"/>
      <c r="Z119" s="512"/>
      <c r="AA119" s="512"/>
      <c r="AB119" s="512"/>
      <c r="AC119" s="512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</row>
    <row r="120" spans="1:40" ht="15.75" customHeight="1">
      <c r="A120" s="512"/>
      <c r="B120" s="582"/>
      <c r="C120" s="512"/>
      <c r="D120" s="51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  <c r="Y120" s="512"/>
      <c r="Z120" s="512"/>
      <c r="AA120" s="512"/>
      <c r="AB120" s="512"/>
      <c r="AC120" s="512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</row>
    <row r="121" spans="1:40" ht="15.75" customHeight="1">
      <c r="A121" s="512"/>
      <c r="B121" s="582"/>
      <c r="C121" s="512"/>
      <c r="D121" s="51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  <c r="Y121" s="512"/>
      <c r="Z121" s="512"/>
      <c r="AA121" s="512"/>
      <c r="AB121" s="512"/>
      <c r="AC121" s="512"/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</row>
    <row r="122" spans="1:40" ht="15.75" customHeight="1">
      <c r="A122" s="512"/>
      <c r="B122" s="58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  <c r="Y122" s="512"/>
      <c r="Z122" s="512"/>
      <c r="AA122" s="512"/>
      <c r="AB122" s="512"/>
      <c r="AC122" s="512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</row>
    <row r="123" spans="1:40" ht="15.75" customHeight="1">
      <c r="A123" s="512"/>
      <c r="B123" s="582"/>
      <c r="C123" s="512"/>
      <c r="D123" s="51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  <c r="Y123" s="512"/>
      <c r="Z123" s="512"/>
      <c r="AA123" s="512"/>
      <c r="AB123" s="512"/>
      <c r="AC123" s="512"/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</row>
    <row r="124" spans="1:40" ht="15.75" customHeight="1">
      <c r="A124" s="512"/>
      <c r="B124" s="582"/>
      <c r="C124" s="512"/>
      <c r="D124" s="512"/>
      <c r="E124" s="512"/>
      <c r="F124" s="512"/>
      <c r="G124" s="512"/>
      <c r="H124" s="512"/>
      <c r="I124" s="512"/>
      <c r="J124" s="512"/>
      <c r="K124" s="512"/>
      <c r="L124" s="512"/>
      <c r="M124" s="512"/>
      <c r="N124" s="512"/>
      <c r="O124" s="512"/>
      <c r="P124" s="512"/>
      <c r="Q124" s="512"/>
      <c r="R124" s="512"/>
      <c r="S124" s="512"/>
      <c r="T124" s="512"/>
      <c r="U124" s="512"/>
      <c r="V124" s="512"/>
      <c r="W124" s="512"/>
      <c r="X124" s="512"/>
      <c r="Y124" s="512"/>
      <c r="Z124" s="512"/>
      <c r="AA124" s="512"/>
      <c r="AB124" s="512"/>
      <c r="AC124" s="512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</row>
    <row r="125" spans="1:40" ht="15.75" customHeight="1">
      <c r="A125" s="512"/>
      <c r="B125" s="582"/>
      <c r="C125" s="512"/>
      <c r="D125" s="512"/>
      <c r="E125" s="512"/>
      <c r="F125" s="512"/>
      <c r="G125" s="512"/>
      <c r="H125" s="512"/>
      <c r="I125" s="512"/>
      <c r="J125" s="512"/>
      <c r="K125" s="512"/>
      <c r="L125" s="512"/>
      <c r="M125" s="512"/>
      <c r="N125" s="512"/>
      <c r="O125" s="512"/>
      <c r="P125" s="512"/>
      <c r="Q125" s="512"/>
      <c r="R125" s="512"/>
      <c r="S125" s="512"/>
      <c r="T125" s="512"/>
      <c r="U125" s="512"/>
      <c r="V125" s="512"/>
      <c r="W125" s="512"/>
      <c r="X125" s="512"/>
      <c r="Y125" s="512"/>
      <c r="Z125" s="512"/>
      <c r="AA125" s="512"/>
      <c r="AB125" s="512"/>
      <c r="AC125" s="512"/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</row>
    <row r="126" spans="1:40" ht="15.75" customHeight="1">
      <c r="A126" s="512"/>
      <c r="B126" s="582"/>
      <c r="C126" s="512"/>
      <c r="D126" s="512"/>
      <c r="E126" s="512"/>
      <c r="F126" s="512"/>
      <c r="G126" s="512"/>
      <c r="H126" s="512"/>
      <c r="I126" s="512"/>
      <c r="J126" s="512"/>
      <c r="K126" s="512"/>
      <c r="L126" s="512"/>
      <c r="M126" s="512"/>
      <c r="N126" s="512"/>
      <c r="O126" s="512"/>
      <c r="P126" s="512"/>
      <c r="Q126" s="512"/>
      <c r="R126" s="512"/>
      <c r="S126" s="512"/>
      <c r="T126" s="512"/>
      <c r="U126" s="512"/>
      <c r="V126" s="512"/>
      <c r="W126" s="512"/>
      <c r="X126" s="512"/>
      <c r="Y126" s="512"/>
      <c r="Z126" s="512"/>
      <c r="AA126" s="512"/>
      <c r="AB126" s="512"/>
      <c r="AC126" s="512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</row>
    <row r="127" spans="1:40" ht="15.75" customHeight="1">
      <c r="A127" s="512"/>
      <c r="B127" s="582"/>
      <c r="C127" s="512"/>
      <c r="D127" s="512"/>
      <c r="E127" s="512"/>
      <c r="F127" s="512"/>
      <c r="G127" s="512"/>
      <c r="H127" s="512"/>
      <c r="I127" s="512"/>
      <c r="J127" s="512"/>
      <c r="K127" s="512"/>
      <c r="L127" s="512"/>
      <c r="M127" s="512"/>
      <c r="N127" s="512"/>
      <c r="O127" s="512"/>
      <c r="P127" s="512"/>
      <c r="Q127" s="512"/>
      <c r="R127" s="512"/>
      <c r="S127" s="512"/>
      <c r="T127" s="512"/>
      <c r="U127" s="512"/>
      <c r="V127" s="512"/>
      <c r="W127" s="512"/>
      <c r="X127" s="512"/>
      <c r="Y127" s="512"/>
      <c r="Z127" s="512"/>
      <c r="AA127" s="512"/>
      <c r="AB127" s="512"/>
      <c r="AC127" s="512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</row>
    <row r="128" spans="1:40" ht="15.75" customHeight="1">
      <c r="A128" s="512"/>
      <c r="B128" s="582"/>
      <c r="C128" s="512"/>
      <c r="D128" s="512"/>
      <c r="E128" s="512"/>
      <c r="F128" s="512"/>
      <c r="G128" s="512"/>
      <c r="H128" s="512"/>
      <c r="I128" s="512"/>
      <c r="J128" s="512"/>
      <c r="K128" s="512"/>
      <c r="L128" s="512"/>
      <c r="M128" s="512"/>
      <c r="N128" s="512"/>
      <c r="O128" s="512"/>
      <c r="P128" s="512"/>
      <c r="Q128" s="512"/>
      <c r="R128" s="512"/>
      <c r="S128" s="512"/>
      <c r="T128" s="512"/>
      <c r="U128" s="512"/>
      <c r="V128" s="512"/>
      <c r="W128" s="512"/>
      <c r="X128" s="512"/>
      <c r="Y128" s="512"/>
      <c r="Z128" s="512"/>
      <c r="AA128" s="512"/>
      <c r="AB128" s="512"/>
      <c r="AC128" s="512"/>
      <c r="AD128" s="512"/>
      <c r="AE128" s="512"/>
      <c r="AF128" s="512"/>
      <c r="AG128" s="512"/>
      <c r="AH128" s="512"/>
      <c r="AI128" s="512"/>
      <c r="AJ128" s="512"/>
      <c r="AK128" s="512"/>
      <c r="AL128" s="512"/>
      <c r="AM128" s="512"/>
      <c r="AN128" s="512"/>
    </row>
    <row r="129" spans="1:40" ht="15.75" customHeight="1">
      <c r="A129" s="512"/>
      <c r="B129" s="582"/>
      <c r="C129" s="512"/>
      <c r="D129" s="512"/>
      <c r="E129" s="512"/>
      <c r="F129" s="512"/>
      <c r="G129" s="512"/>
      <c r="H129" s="512"/>
      <c r="I129" s="512"/>
      <c r="J129" s="512"/>
      <c r="K129" s="512"/>
      <c r="L129" s="512"/>
      <c r="M129" s="512"/>
      <c r="N129" s="512"/>
      <c r="O129" s="512"/>
      <c r="P129" s="512"/>
      <c r="Q129" s="512"/>
      <c r="R129" s="512"/>
      <c r="S129" s="512"/>
      <c r="T129" s="512"/>
      <c r="U129" s="512"/>
      <c r="V129" s="512"/>
      <c r="W129" s="512"/>
      <c r="X129" s="512"/>
      <c r="Y129" s="512"/>
      <c r="Z129" s="512"/>
      <c r="AA129" s="512"/>
      <c r="AB129" s="512"/>
      <c r="AC129" s="512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</row>
    <row r="130" spans="1:40" ht="15.75" customHeight="1">
      <c r="A130" s="512"/>
      <c r="B130" s="582"/>
      <c r="C130" s="512"/>
      <c r="D130" s="512"/>
      <c r="E130" s="512"/>
      <c r="F130" s="512"/>
      <c r="G130" s="512"/>
      <c r="H130" s="512"/>
      <c r="I130" s="512"/>
      <c r="J130" s="512"/>
      <c r="K130" s="512"/>
      <c r="L130" s="512"/>
      <c r="M130" s="512"/>
      <c r="N130" s="512"/>
      <c r="O130" s="512"/>
      <c r="P130" s="512"/>
      <c r="Q130" s="512"/>
      <c r="R130" s="512"/>
      <c r="S130" s="512"/>
      <c r="T130" s="512"/>
      <c r="U130" s="512"/>
      <c r="V130" s="512"/>
      <c r="W130" s="512"/>
      <c r="X130" s="512"/>
      <c r="Y130" s="512"/>
      <c r="Z130" s="512"/>
      <c r="AA130" s="512"/>
      <c r="AB130" s="512"/>
      <c r="AC130" s="512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</row>
    <row r="131" spans="1:40" ht="15.75" customHeight="1">
      <c r="A131" s="512"/>
      <c r="B131" s="582"/>
      <c r="C131" s="512"/>
      <c r="D131" s="512"/>
      <c r="E131" s="512"/>
      <c r="F131" s="512"/>
      <c r="G131" s="512"/>
      <c r="H131" s="512"/>
      <c r="I131" s="512"/>
      <c r="J131" s="512"/>
      <c r="K131" s="512"/>
      <c r="L131" s="512"/>
      <c r="M131" s="512"/>
      <c r="N131" s="512"/>
      <c r="O131" s="512"/>
      <c r="P131" s="512"/>
      <c r="Q131" s="512"/>
      <c r="R131" s="512"/>
      <c r="S131" s="512"/>
      <c r="T131" s="512"/>
      <c r="U131" s="512"/>
      <c r="V131" s="512"/>
      <c r="W131" s="512"/>
      <c r="X131" s="512"/>
      <c r="Y131" s="512"/>
      <c r="Z131" s="512"/>
      <c r="AA131" s="512"/>
      <c r="AB131" s="512"/>
      <c r="AC131" s="512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</row>
    <row r="132" spans="1:40" ht="15.75" customHeight="1">
      <c r="A132" s="512"/>
      <c r="B132" s="582"/>
      <c r="C132" s="512"/>
      <c r="D132" s="512"/>
      <c r="E132" s="512"/>
      <c r="F132" s="512"/>
      <c r="G132" s="512"/>
      <c r="H132" s="512"/>
      <c r="I132" s="512"/>
      <c r="J132" s="512"/>
      <c r="K132" s="512"/>
      <c r="L132" s="512"/>
      <c r="M132" s="512"/>
      <c r="N132" s="512"/>
      <c r="O132" s="512"/>
      <c r="P132" s="512"/>
      <c r="Q132" s="512"/>
      <c r="R132" s="512"/>
      <c r="S132" s="512"/>
      <c r="T132" s="512"/>
      <c r="U132" s="512"/>
      <c r="V132" s="512"/>
      <c r="W132" s="512"/>
      <c r="X132" s="512"/>
      <c r="Y132" s="512"/>
      <c r="Z132" s="512"/>
      <c r="AA132" s="512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</row>
    <row r="133" spans="1:40" ht="15.75" customHeight="1">
      <c r="A133" s="512"/>
      <c r="B133" s="582"/>
      <c r="C133" s="512"/>
      <c r="D133" s="512"/>
      <c r="E133" s="512"/>
      <c r="F133" s="512"/>
      <c r="G133" s="512"/>
      <c r="H133" s="512"/>
      <c r="I133" s="512"/>
      <c r="J133" s="512"/>
      <c r="K133" s="512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12"/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</row>
    <row r="134" spans="1:40" ht="15.75" customHeight="1">
      <c r="A134" s="512"/>
      <c r="B134" s="582"/>
      <c r="C134" s="512"/>
      <c r="D134" s="512"/>
      <c r="E134" s="512"/>
      <c r="F134" s="512"/>
      <c r="G134" s="512"/>
      <c r="H134" s="512"/>
      <c r="I134" s="512"/>
      <c r="J134" s="512"/>
      <c r="K134" s="512"/>
      <c r="L134" s="512"/>
      <c r="M134" s="512"/>
      <c r="N134" s="512"/>
      <c r="O134" s="512"/>
      <c r="P134" s="512"/>
      <c r="Q134" s="512"/>
      <c r="R134" s="512"/>
      <c r="S134" s="512"/>
      <c r="T134" s="512"/>
      <c r="U134" s="512"/>
      <c r="V134" s="512"/>
      <c r="W134" s="512"/>
      <c r="X134" s="512"/>
      <c r="Y134" s="512"/>
      <c r="Z134" s="512"/>
      <c r="AA134" s="512"/>
      <c r="AB134" s="512"/>
      <c r="AC134" s="512"/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</row>
    <row r="135" spans="1:40" ht="15.75" customHeight="1">
      <c r="A135" s="512"/>
      <c r="B135" s="582"/>
      <c r="C135" s="512"/>
      <c r="D135" s="512"/>
      <c r="E135" s="512"/>
      <c r="F135" s="512"/>
      <c r="G135" s="512"/>
      <c r="H135" s="512"/>
      <c r="I135" s="512"/>
      <c r="J135" s="512"/>
      <c r="K135" s="512"/>
      <c r="L135" s="512"/>
      <c r="M135" s="512"/>
      <c r="N135" s="512"/>
      <c r="O135" s="512"/>
      <c r="P135" s="512"/>
      <c r="Q135" s="512"/>
      <c r="R135" s="512"/>
      <c r="S135" s="512"/>
      <c r="T135" s="512"/>
      <c r="U135" s="512"/>
      <c r="V135" s="512"/>
      <c r="W135" s="512"/>
      <c r="X135" s="512"/>
      <c r="Y135" s="512"/>
      <c r="Z135" s="512"/>
      <c r="AA135" s="512"/>
      <c r="AB135" s="512"/>
      <c r="AC135" s="512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</row>
    <row r="136" spans="1:40" ht="15.75" customHeight="1">
      <c r="A136" s="512"/>
      <c r="B136" s="582"/>
      <c r="C136" s="512"/>
      <c r="D136" s="512"/>
      <c r="E136" s="512"/>
      <c r="F136" s="512"/>
      <c r="G136" s="512"/>
      <c r="H136" s="512"/>
      <c r="I136" s="512"/>
      <c r="J136" s="512"/>
      <c r="K136" s="512"/>
      <c r="L136" s="512"/>
      <c r="M136" s="512"/>
      <c r="N136" s="512"/>
      <c r="O136" s="512"/>
      <c r="P136" s="512"/>
      <c r="Q136" s="512"/>
      <c r="R136" s="512"/>
      <c r="S136" s="512"/>
      <c r="T136" s="512"/>
      <c r="U136" s="512"/>
      <c r="V136" s="512"/>
      <c r="W136" s="512"/>
      <c r="X136" s="512"/>
      <c r="Y136" s="512"/>
      <c r="Z136" s="512"/>
      <c r="AA136" s="512"/>
      <c r="AB136" s="512"/>
      <c r="AC136" s="512"/>
      <c r="AD136" s="512"/>
      <c r="AE136" s="512"/>
      <c r="AF136" s="512"/>
      <c r="AG136" s="512"/>
      <c r="AH136" s="512"/>
      <c r="AI136" s="512"/>
      <c r="AJ136" s="512"/>
      <c r="AK136" s="512"/>
      <c r="AL136" s="512"/>
      <c r="AM136" s="512"/>
      <c r="AN136" s="512"/>
    </row>
    <row r="137" spans="1:40" ht="15.75" customHeight="1">
      <c r="A137" s="512"/>
      <c r="B137" s="582"/>
      <c r="C137" s="512"/>
      <c r="D137" s="512"/>
      <c r="E137" s="512"/>
      <c r="F137" s="512"/>
      <c r="G137" s="512"/>
      <c r="H137" s="512"/>
      <c r="I137" s="512"/>
      <c r="J137" s="512"/>
      <c r="K137" s="512"/>
      <c r="L137" s="512"/>
      <c r="M137" s="512"/>
      <c r="N137" s="512"/>
      <c r="O137" s="512"/>
      <c r="P137" s="512"/>
      <c r="Q137" s="512"/>
      <c r="R137" s="512"/>
      <c r="S137" s="512"/>
      <c r="T137" s="512"/>
      <c r="U137" s="512"/>
      <c r="V137" s="512"/>
      <c r="W137" s="512"/>
      <c r="X137" s="512"/>
      <c r="Y137" s="512"/>
      <c r="Z137" s="512"/>
      <c r="AA137" s="512"/>
      <c r="AB137" s="512"/>
      <c r="AC137" s="512"/>
      <c r="AD137" s="512"/>
      <c r="AE137" s="512"/>
      <c r="AF137" s="512"/>
      <c r="AG137" s="512"/>
      <c r="AH137" s="512"/>
      <c r="AI137" s="512"/>
      <c r="AJ137" s="512"/>
      <c r="AK137" s="512"/>
      <c r="AL137" s="512"/>
      <c r="AM137" s="512"/>
      <c r="AN137" s="512"/>
    </row>
    <row r="138" spans="1:40" ht="15.75" customHeight="1">
      <c r="A138" s="512"/>
      <c r="B138" s="582"/>
      <c r="C138" s="512"/>
      <c r="D138" s="512"/>
      <c r="E138" s="512"/>
      <c r="F138" s="512"/>
      <c r="G138" s="512"/>
      <c r="H138" s="512"/>
      <c r="I138" s="512"/>
      <c r="J138" s="512"/>
      <c r="K138" s="512"/>
      <c r="L138" s="512"/>
      <c r="M138" s="512"/>
      <c r="N138" s="512"/>
      <c r="O138" s="512"/>
      <c r="P138" s="512"/>
      <c r="Q138" s="512"/>
      <c r="R138" s="512"/>
      <c r="S138" s="512"/>
      <c r="T138" s="512"/>
      <c r="U138" s="512"/>
      <c r="V138" s="512"/>
      <c r="W138" s="512"/>
      <c r="X138" s="512"/>
      <c r="Y138" s="512"/>
      <c r="Z138" s="512"/>
      <c r="AA138" s="512"/>
      <c r="AB138" s="512"/>
      <c r="AC138" s="512"/>
      <c r="AD138" s="512"/>
      <c r="AE138" s="512"/>
      <c r="AF138" s="512"/>
      <c r="AG138" s="512"/>
      <c r="AH138" s="512"/>
      <c r="AI138" s="512"/>
      <c r="AJ138" s="512"/>
      <c r="AK138" s="512"/>
      <c r="AL138" s="512"/>
      <c r="AM138" s="512"/>
      <c r="AN138" s="512"/>
    </row>
    <row r="139" spans="1:40" ht="15.75" customHeight="1">
      <c r="A139" s="512"/>
      <c r="B139" s="582"/>
      <c r="C139" s="512"/>
      <c r="D139" s="512"/>
      <c r="E139" s="512"/>
      <c r="F139" s="512"/>
      <c r="G139" s="512"/>
      <c r="H139" s="512"/>
      <c r="I139" s="512"/>
      <c r="J139" s="512"/>
      <c r="K139" s="512"/>
      <c r="L139" s="512"/>
      <c r="M139" s="512"/>
      <c r="N139" s="512"/>
      <c r="O139" s="512"/>
      <c r="P139" s="512"/>
      <c r="Q139" s="512"/>
      <c r="R139" s="512"/>
      <c r="S139" s="512"/>
      <c r="T139" s="512"/>
      <c r="U139" s="512"/>
      <c r="V139" s="512"/>
      <c r="W139" s="512"/>
      <c r="X139" s="512"/>
      <c r="Y139" s="512"/>
      <c r="Z139" s="512"/>
      <c r="AA139" s="512"/>
      <c r="AB139" s="512"/>
      <c r="AC139" s="512"/>
      <c r="AD139" s="512"/>
      <c r="AE139" s="512"/>
      <c r="AF139" s="512"/>
      <c r="AG139" s="512"/>
      <c r="AH139" s="512"/>
      <c r="AI139" s="512"/>
      <c r="AJ139" s="512"/>
      <c r="AK139" s="512"/>
      <c r="AL139" s="512"/>
      <c r="AM139" s="512"/>
      <c r="AN139" s="512"/>
    </row>
    <row r="140" spans="1:40" ht="15.75" customHeight="1">
      <c r="A140" s="512"/>
      <c r="B140" s="582"/>
      <c r="C140" s="512"/>
      <c r="D140" s="512"/>
      <c r="E140" s="512"/>
      <c r="F140" s="512"/>
      <c r="G140" s="512"/>
      <c r="H140" s="512"/>
      <c r="I140" s="512"/>
      <c r="J140" s="512"/>
      <c r="K140" s="512"/>
      <c r="L140" s="512"/>
      <c r="M140" s="512"/>
      <c r="N140" s="512"/>
      <c r="O140" s="512"/>
      <c r="P140" s="512"/>
      <c r="Q140" s="512"/>
      <c r="R140" s="512"/>
      <c r="S140" s="512"/>
      <c r="T140" s="512"/>
      <c r="U140" s="512"/>
      <c r="V140" s="512"/>
      <c r="W140" s="512"/>
      <c r="X140" s="512"/>
      <c r="Y140" s="512"/>
      <c r="Z140" s="512"/>
      <c r="AA140" s="512"/>
      <c r="AB140" s="512"/>
      <c r="AC140" s="512"/>
      <c r="AD140" s="512"/>
      <c r="AE140" s="512"/>
      <c r="AF140" s="512"/>
      <c r="AG140" s="512"/>
      <c r="AH140" s="512"/>
      <c r="AI140" s="512"/>
      <c r="AJ140" s="512"/>
      <c r="AK140" s="512"/>
      <c r="AL140" s="512"/>
      <c r="AM140" s="512"/>
      <c r="AN140" s="512"/>
    </row>
    <row r="141" spans="1:40" ht="15.75" customHeight="1">
      <c r="A141" s="512"/>
      <c r="B141" s="582"/>
      <c r="C141" s="512"/>
      <c r="D141" s="512"/>
      <c r="E141" s="512"/>
      <c r="F141" s="512"/>
      <c r="G141" s="512"/>
      <c r="H141" s="512"/>
      <c r="I141" s="512"/>
      <c r="J141" s="512"/>
      <c r="K141" s="512"/>
      <c r="L141" s="512"/>
      <c r="M141" s="512"/>
      <c r="N141" s="512"/>
      <c r="O141" s="512"/>
      <c r="P141" s="512"/>
      <c r="Q141" s="512"/>
      <c r="R141" s="512"/>
      <c r="S141" s="512"/>
      <c r="T141" s="512"/>
      <c r="U141" s="512"/>
      <c r="V141" s="512"/>
      <c r="W141" s="512"/>
      <c r="X141" s="512"/>
      <c r="Y141" s="512"/>
      <c r="Z141" s="512"/>
      <c r="AA141" s="512"/>
      <c r="AB141" s="512"/>
      <c r="AC141" s="512"/>
      <c r="AD141" s="512"/>
      <c r="AE141" s="512"/>
      <c r="AF141" s="512"/>
      <c r="AG141" s="512"/>
      <c r="AH141" s="512"/>
      <c r="AI141" s="512"/>
      <c r="AJ141" s="512"/>
      <c r="AK141" s="512"/>
      <c r="AL141" s="512"/>
      <c r="AM141" s="512"/>
      <c r="AN141" s="512"/>
    </row>
    <row r="142" spans="1:40" ht="15.75" customHeight="1">
      <c r="A142" s="512"/>
      <c r="B142" s="582"/>
      <c r="C142" s="512"/>
      <c r="D142" s="512"/>
      <c r="E142" s="512"/>
      <c r="F142" s="512"/>
      <c r="G142" s="512"/>
      <c r="H142" s="512"/>
      <c r="I142" s="512"/>
      <c r="J142" s="512"/>
      <c r="K142" s="512"/>
      <c r="L142" s="512"/>
      <c r="M142" s="512"/>
      <c r="N142" s="512"/>
      <c r="O142" s="512"/>
      <c r="P142" s="512"/>
      <c r="Q142" s="512"/>
      <c r="R142" s="512"/>
      <c r="S142" s="512"/>
      <c r="T142" s="512"/>
      <c r="U142" s="512"/>
      <c r="V142" s="512"/>
      <c r="W142" s="512"/>
      <c r="X142" s="512"/>
      <c r="Y142" s="512"/>
      <c r="Z142" s="512"/>
      <c r="AA142" s="512"/>
      <c r="AB142" s="512"/>
      <c r="AC142" s="512"/>
      <c r="AD142" s="512"/>
      <c r="AE142" s="512"/>
      <c r="AF142" s="512"/>
      <c r="AG142" s="512"/>
      <c r="AH142" s="512"/>
      <c r="AI142" s="512"/>
      <c r="AJ142" s="512"/>
      <c r="AK142" s="512"/>
      <c r="AL142" s="512"/>
      <c r="AM142" s="512"/>
      <c r="AN142" s="512"/>
    </row>
    <row r="143" spans="1:40" ht="15.75" customHeight="1">
      <c r="A143" s="512"/>
      <c r="B143" s="582"/>
      <c r="C143" s="512"/>
      <c r="D143" s="512"/>
      <c r="E143" s="512"/>
      <c r="F143" s="512"/>
      <c r="G143" s="512"/>
      <c r="H143" s="512"/>
      <c r="I143" s="512"/>
      <c r="J143" s="512"/>
      <c r="K143" s="512"/>
      <c r="L143" s="512"/>
      <c r="M143" s="512"/>
      <c r="N143" s="512"/>
      <c r="O143" s="512"/>
      <c r="P143" s="512"/>
      <c r="Q143" s="512"/>
      <c r="R143" s="512"/>
      <c r="S143" s="512"/>
      <c r="T143" s="512"/>
      <c r="U143" s="512"/>
      <c r="V143" s="512"/>
      <c r="W143" s="512"/>
      <c r="X143" s="512"/>
      <c r="Y143" s="512"/>
      <c r="Z143" s="512"/>
      <c r="AA143" s="512"/>
      <c r="AB143" s="512"/>
      <c r="AC143" s="512"/>
      <c r="AD143" s="512"/>
      <c r="AE143" s="512"/>
      <c r="AF143" s="512"/>
      <c r="AG143" s="512"/>
      <c r="AH143" s="512"/>
      <c r="AI143" s="512"/>
      <c r="AJ143" s="512"/>
      <c r="AK143" s="512"/>
      <c r="AL143" s="512"/>
      <c r="AM143" s="512"/>
      <c r="AN143" s="512"/>
    </row>
    <row r="144" spans="1:40" ht="15.75" customHeight="1">
      <c r="A144" s="512"/>
      <c r="B144" s="582"/>
      <c r="C144" s="512"/>
      <c r="D144" s="512"/>
      <c r="E144" s="512"/>
      <c r="F144" s="512"/>
      <c r="G144" s="512"/>
      <c r="H144" s="512"/>
      <c r="I144" s="512"/>
      <c r="J144" s="512"/>
      <c r="K144" s="512"/>
      <c r="L144" s="512"/>
      <c r="M144" s="512"/>
      <c r="N144" s="512"/>
      <c r="O144" s="512"/>
      <c r="P144" s="512"/>
      <c r="Q144" s="512"/>
      <c r="R144" s="512"/>
      <c r="S144" s="512"/>
      <c r="T144" s="512"/>
      <c r="U144" s="512"/>
      <c r="V144" s="512"/>
      <c r="W144" s="512"/>
      <c r="X144" s="512"/>
      <c r="Y144" s="512"/>
      <c r="Z144" s="512"/>
      <c r="AA144" s="512"/>
      <c r="AB144" s="512"/>
      <c r="AC144" s="512"/>
      <c r="AD144" s="512"/>
      <c r="AE144" s="512"/>
      <c r="AF144" s="512"/>
      <c r="AG144" s="512"/>
      <c r="AH144" s="512"/>
      <c r="AI144" s="512"/>
      <c r="AJ144" s="512"/>
      <c r="AK144" s="512"/>
      <c r="AL144" s="512"/>
      <c r="AM144" s="512"/>
      <c r="AN144" s="512"/>
    </row>
    <row r="145" spans="1:40" ht="15.75" customHeight="1">
      <c r="A145" s="512"/>
      <c r="B145" s="582"/>
      <c r="C145" s="512"/>
      <c r="D145" s="512"/>
      <c r="E145" s="512"/>
      <c r="F145" s="512"/>
      <c r="G145" s="512"/>
      <c r="H145" s="512"/>
      <c r="I145" s="512"/>
      <c r="J145" s="512"/>
      <c r="K145" s="512"/>
      <c r="L145" s="512"/>
      <c r="M145" s="512"/>
      <c r="N145" s="512"/>
      <c r="O145" s="512"/>
      <c r="P145" s="512"/>
      <c r="Q145" s="512"/>
      <c r="R145" s="512"/>
      <c r="S145" s="512"/>
      <c r="T145" s="512"/>
      <c r="U145" s="512"/>
      <c r="V145" s="512"/>
      <c r="W145" s="512"/>
      <c r="X145" s="512"/>
      <c r="Y145" s="512"/>
      <c r="Z145" s="512"/>
      <c r="AA145" s="512"/>
      <c r="AB145" s="512"/>
      <c r="AC145" s="512"/>
      <c r="AD145" s="512"/>
      <c r="AE145" s="512"/>
      <c r="AF145" s="512"/>
      <c r="AG145" s="512"/>
      <c r="AH145" s="512"/>
      <c r="AI145" s="512"/>
      <c r="AJ145" s="512"/>
      <c r="AK145" s="512"/>
      <c r="AL145" s="512"/>
      <c r="AM145" s="512"/>
      <c r="AN145" s="512"/>
    </row>
    <row r="146" spans="1:40" ht="15.75" customHeight="1">
      <c r="A146" s="512"/>
      <c r="B146" s="582"/>
      <c r="C146" s="512"/>
      <c r="D146" s="512"/>
      <c r="E146" s="512"/>
      <c r="F146" s="512"/>
      <c r="G146" s="512"/>
      <c r="H146" s="512"/>
      <c r="I146" s="512"/>
      <c r="J146" s="512"/>
      <c r="K146" s="512"/>
      <c r="L146" s="512"/>
      <c r="M146" s="512"/>
      <c r="N146" s="512"/>
      <c r="O146" s="512"/>
      <c r="P146" s="512"/>
      <c r="Q146" s="512"/>
      <c r="R146" s="512"/>
      <c r="S146" s="512"/>
      <c r="T146" s="512"/>
      <c r="U146" s="512"/>
      <c r="V146" s="512"/>
      <c r="W146" s="512"/>
      <c r="X146" s="512"/>
      <c r="Y146" s="512"/>
      <c r="Z146" s="512"/>
      <c r="AA146" s="512"/>
      <c r="AB146" s="512"/>
      <c r="AC146" s="512"/>
      <c r="AD146" s="512"/>
      <c r="AE146" s="512"/>
      <c r="AF146" s="512"/>
      <c r="AG146" s="512"/>
      <c r="AH146" s="512"/>
      <c r="AI146" s="512"/>
      <c r="AJ146" s="512"/>
      <c r="AK146" s="512"/>
      <c r="AL146" s="512"/>
      <c r="AM146" s="512"/>
      <c r="AN146" s="512"/>
    </row>
    <row r="147" spans="1:40" ht="15.75" customHeight="1">
      <c r="A147" s="512"/>
      <c r="B147" s="582"/>
      <c r="C147" s="512"/>
      <c r="D147" s="512"/>
      <c r="E147" s="512"/>
      <c r="F147" s="512"/>
      <c r="G147" s="512"/>
      <c r="H147" s="512"/>
      <c r="I147" s="512"/>
      <c r="J147" s="512"/>
      <c r="K147" s="512"/>
      <c r="L147" s="512"/>
      <c r="M147" s="512"/>
      <c r="N147" s="512"/>
      <c r="O147" s="512"/>
      <c r="P147" s="512"/>
      <c r="Q147" s="512"/>
      <c r="R147" s="512"/>
      <c r="S147" s="512"/>
      <c r="T147" s="512"/>
      <c r="U147" s="512"/>
      <c r="V147" s="512"/>
      <c r="W147" s="512"/>
      <c r="X147" s="512"/>
      <c r="Y147" s="512"/>
      <c r="Z147" s="512"/>
      <c r="AA147" s="512"/>
      <c r="AB147" s="512"/>
      <c r="AC147" s="512"/>
      <c r="AD147" s="512"/>
      <c r="AE147" s="512"/>
      <c r="AF147" s="512"/>
      <c r="AG147" s="512"/>
      <c r="AH147" s="512"/>
      <c r="AI147" s="512"/>
      <c r="AJ147" s="512"/>
      <c r="AK147" s="512"/>
      <c r="AL147" s="512"/>
      <c r="AM147" s="512"/>
      <c r="AN147" s="512"/>
    </row>
    <row r="148" spans="1:40" ht="15.75" customHeight="1">
      <c r="A148" s="512"/>
      <c r="B148" s="582"/>
      <c r="C148" s="512"/>
      <c r="D148" s="512"/>
      <c r="E148" s="512"/>
      <c r="F148" s="512"/>
      <c r="G148" s="512"/>
      <c r="H148" s="512"/>
      <c r="I148" s="512"/>
      <c r="J148" s="512"/>
      <c r="K148" s="512"/>
      <c r="L148" s="512"/>
      <c r="M148" s="512"/>
      <c r="N148" s="512"/>
      <c r="O148" s="512"/>
      <c r="P148" s="512"/>
      <c r="Q148" s="512"/>
      <c r="R148" s="512"/>
      <c r="S148" s="512"/>
      <c r="T148" s="512"/>
      <c r="U148" s="512"/>
      <c r="V148" s="512"/>
      <c r="W148" s="512"/>
      <c r="X148" s="512"/>
      <c r="Y148" s="512"/>
      <c r="Z148" s="512"/>
      <c r="AA148" s="512"/>
      <c r="AB148" s="512"/>
      <c r="AC148" s="512"/>
      <c r="AD148" s="512"/>
      <c r="AE148" s="512"/>
      <c r="AF148" s="512"/>
      <c r="AG148" s="512"/>
      <c r="AH148" s="512"/>
      <c r="AI148" s="512"/>
      <c r="AJ148" s="512"/>
      <c r="AK148" s="512"/>
      <c r="AL148" s="512"/>
      <c r="AM148" s="512"/>
      <c r="AN148" s="512"/>
    </row>
    <row r="149" spans="1:40" ht="15.75" customHeight="1">
      <c r="A149" s="512"/>
      <c r="B149" s="582"/>
      <c r="C149" s="512"/>
      <c r="D149" s="512"/>
      <c r="E149" s="512"/>
      <c r="F149" s="512"/>
      <c r="G149" s="512"/>
      <c r="H149" s="512"/>
      <c r="I149" s="512"/>
      <c r="J149" s="512"/>
      <c r="K149" s="512"/>
      <c r="L149" s="512"/>
      <c r="M149" s="512"/>
      <c r="N149" s="512"/>
      <c r="O149" s="512"/>
      <c r="P149" s="512"/>
      <c r="Q149" s="512"/>
      <c r="R149" s="512"/>
      <c r="S149" s="512"/>
      <c r="T149" s="512"/>
      <c r="U149" s="512"/>
      <c r="V149" s="512"/>
      <c r="W149" s="512"/>
      <c r="X149" s="512"/>
      <c r="Y149" s="512"/>
      <c r="Z149" s="512"/>
      <c r="AA149" s="512"/>
      <c r="AB149" s="512"/>
      <c r="AC149" s="512"/>
      <c r="AD149" s="512"/>
      <c r="AE149" s="512"/>
      <c r="AF149" s="512"/>
      <c r="AG149" s="512"/>
      <c r="AH149" s="512"/>
      <c r="AI149" s="512"/>
      <c r="AJ149" s="512"/>
      <c r="AK149" s="512"/>
      <c r="AL149" s="512"/>
      <c r="AM149" s="512"/>
      <c r="AN149" s="512"/>
    </row>
    <row r="150" spans="1:40" ht="15.75" customHeight="1">
      <c r="A150" s="512"/>
      <c r="B150" s="582"/>
      <c r="C150" s="512"/>
      <c r="D150" s="512"/>
      <c r="E150" s="512"/>
      <c r="F150" s="512"/>
      <c r="G150" s="512"/>
      <c r="H150" s="512"/>
      <c r="I150" s="512"/>
      <c r="J150" s="512"/>
      <c r="K150" s="512"/>
      <c r="L150" s="512"/>
      <c r="M150" s="512"/>
      <c r="N150" s="512"/>
      <c r="O150" s="512"/>
      <c r="P150" s="512"/>
      <c r="Q150" s="512"/>
      <c r="R150" s="512"/>
      <c r="S150" s="512"/>
      <c r="T150" s="512"/>
      <c r="U150" s="512"/>
      <c r="V150" s="512"/>
      <c r="W150" s="512"/>
      <c r="X150" s="512"/>
      <c r="Y150" s="512"/>
      <c r="Z150" s="512"/>
      <c r="AA150" s="512"/>
      <c r="AB150" s="512"/>
      <c r="AC150" s="512"/>
      <c r="AD150" s="512"/>
      <c r="AE150" s="512"/>
      <c r="AF150" s="512"/>
      <c r="AG150" s="512"/>
      <c r="AH150" s="512"/>
      <c r="AI150" s="512"/>
      <c r="AJ150" s="512"/>
      <c r="AK150" s="512"/>
      <c r="AL150" s="512"/>
      <c r="AM150" s="512"/>
      <c r="AN150" s="512"/>
    </row>
    <row r="151" spans="1:40" ht="15.75" customHeight="1">
      <c r="A151" s="512"/>
      <c r="B151" s="582"/>
      <c r="C151" s="512"/>
      <c r="D151" s="512"/>
      <c r="E151" s="512"/>
      <c r="F151" s="512"/>
      <c r="G151" s="512"/>
      <c r="H151" s="512"/>
      <c r="I151" s="512"/>
      <c r="J151" s="512"/>
      <c r="K151" s="512"/>
      <c r="L151" s="512"/>
      <c r="M151" s="512"/>
      <c r="N151" s="512"/>
      <c r="O151" s="512"/>
      <c r="P151" s="512"/>
      <c r="Q151" s="512"/>
      <c r="R151" s="512"/>
      <c r="S151" s="512"/>
      <c r="T151" s="512"/>
      <c r="U151" s="512"/>
      <c r="V151" s="512"/>
      <c r="W151" s="512"/>
      <c r="X151" s="512"/>
      <c r="Y151" s="512"/>
      <c r="Z151" s="512"/>
      <c r="AA151" s="512"/>
      <c r="AB151" s="512"/>
      <c r="AC151" s="512"/>
      <c r="AD151" s="512"/>
      <c r="AE151" s="512"/>
      <c r="AF151" s="512"/>
      <c r="AG151" s="512"/>
      <c r="AH151" s="512"/>
      <c r="AI151" s="512"/>
      <c r="AJ151" s="512"/>
      <c r="AK151" s="512"/>
      <c r="AL151" s="512"/>
      <c r="AM151" s="512"/>
      <c r="AN151" s="512"/>
    </row>
    <row r="152" spans="1:40" ht="15.75" customHeight="1">
      <c r="A152" s="512"/>
      <c r="B152" s="582"/>
      <c r="C152" s="512"/>
      <c r="D152" s="512"/>
      <c r="E152" s="512"/>
      <c r="F152" s="512"/>
      <c r="G152" s="512"/>
      <c r="H152" s="512"/>
      <c r="I152" s="512"/>
      <c r="J152" s="512"/>
      <c r="K152" s="512"/>
      <c r="L152" s="512"/>
      <c r="M152" s="512"/>
      <c r="N152" s="512"/>
      <c r="O152" s="512"/>
      <c r="P152" s="512"/>
      <c r="Q152" s="512"/>
      <c r="R152" s="512"/>
      <c r="S152" s="512"/>
      <c r="T152" s="512"/>
      <c r="U152" s="512"/>
      <c r="V152" s="512"/>
      <c r="W152" s="512"/>
      <c r="X152" s="512"/>
      <c r="Y152" s="512"/>
      <c r="Z152" s="512"/>
      <c r="AA152" s="512"/>
      <c r="AB152" s="512"/>
      <c r="AC152" s="512"/>
      <c r="AD152" s="512"/>
      <c r="AE152" s="512"/>
      <c r="AF152" s="512"/>
      <c r="AG152" s="512"/>
      <c r="AH152" s="512"/>
      <c r="AI152" s="512"/>
      <c r="AJ152" s="512"/>
      <c r="AK152" s="512"/>
      <c r="AL152" s="512"/>
      <c r="AM152" s="512"/>
      <c r="AN152" s="512"/>
    </row>
    <row r="153" spans="1:40" ht="15.75" customHeight="1">
      <c r="A153" s="512"/>
      <c r="B153" s="582"/>
      <c r="C153" s="512"/>
      <c r="D153" s="512"/>
      <c r="E153" s="512"/>
      <c r="F153" s="512"/>
      <c r="G153" s="512"/>
      <c r="H153" s="512"/>
      <c r="I153" s="512"/>
      <c r="J153" s="512"/>
      <c r="K153" s="512"/>
      <c r="L153" s="512"/>
      <c r="M153" s="512"/>
      <c r="N153" s="512"/>
      <c r="O153" s="512"/>
      <c r="P153" s="512"/>
      <c r="Q153" s="512"/>
      <c r="R153" s="512"/>
      <c r="S153" s="512"/>
      <c r="T153" s="512"/>
      <c r="U153" s="512"/>
      <c r="V153" s="512"/>
      <c r="W153" s="512"/>
      <c r="X153" s="512"/>
      <c r="Y153" s="512"/>
      <c r="Z153" s="512"/>
      <c r="AA153" s="512"/>
      <c r="AB153" s="512"/>
      <c r="AC153" s="512"/>
      <c r="AD153" s="512"/>
      <c r="AE153" s="512"/>
      <c r="AF153" s="512"/>
      <c r="AG153" s="512"/>
      <c r="AH153" s="512"/>
      <c r="AI153" s="512"/>
      <c r="AJ153" s="512"/>
      <c r="AK153" s="512"/>
      <c r="AL153" s="512"/>
      <c r="AM153" s="512"/>
      <c r="AN153" s="512"/>
    </row>
    <row r="154" spans="1:40" ht="15.75" customHeight="1">
      <c r="A154" s="512"/>
      <c r="B154" s="582"/>
      <c r="C154" s="512"/>
      <c r="D154" s="512"/>
      <c r="E154" s="512"/>
      <c r="F154" s="512"/>
      <c r="G154" s="512"/>
      <c r="H154" s="512"/>
      <c r="I154" s="512"/>
      <c r="J154" s="512"/>
      <c r="K154" s="512"/>
      <c r="L154" s="512"/>
      <c r="M154" s="512"/>
      <c r="N154" s="512"/>
      <c r="O154" s="512"/>
      <c r="P154" s="512"/>
      <c r="Q154" s="512"/>
      <c r="R154" s="512"/>
      <c r="S154" s="512"/>
      <c r="T154" s="512"/>
      <c r="U154" s="512"/>
      <c r="V154" s="512"/>
      <c r="W154" s="512"/>
      <c r="X154" s="512"/>
      <c r="Y154" s="512"/>
      <c r="Z154" s="512"/>
      <c r="AA154" s="512"/>
      <c r="AB154" s="512"/>
      <c r="AC154" s="512"/>
      <c r="AD154" s="512"/>
      <c r="AE154" s="512"/>
      <c r="AF154" s="512"/>
      <c r="AG154" s="512"/>
      <c r="AH154" s="512"/>
      <c r="AI154" s="512"/>
      <c r="AJ154" s="512"/>
      <c r="AK154" s="512"/>
      <c r="AL154" s="512"/>
      <c r="AM154" s="512"/>
      <c r="AN154" s="512"/>
    </row>
    <row r="155" spans="1:40" ht="15.75" customHeight="1">
      <c r="A155" s="512"/>
      <c r="B155" s="582"/>
      <c r="C155" s="512"/>
      <c r="D155" s="512"/>
      <c r="E155" s="512"/>
      <c r="F155" s="512"/>
      <c r="G155" s="512"/>
      <c r="H155" s="512"/>
      <c r="I155" s="512"/>
      <c r="J155" s="512"/>
      <c r="K155" s="512"/>
      <c r="L155" s="512"/>
      <c r="M155" s="512"/>
      <c r="N155" s="512"/>
      <c r="O155" s="512"/>
      <c r="P155" s="512"/>
      <c r="Q155" s="512"/>
      <c r="R155" s="512"/>
      <c r="S155" s="512"/>
      <c r="T155" s="512"/>
      <c r="U155" s="512"/>
      <c r="V155" s="512"/>
      <c r="W155" s="512"/>
      <c r="X155" s="512"/>
      <c r="Y155" s="512"/>
      <c r="Z155" s="512"/>
      <c r="AA155" s="512"/>
      <c r="AB155" s="512"/>
      <c r="AC155" s="512"/>
      <c r="AD155" s="512"/>
      <c r="AE155" s="512"/>
      <c r="AF155" s="512"/>
      <c r="AG155" s="512"/>
      <c r="AH155" s="512"/>
      <c r="AI155" s="512"/>
      <c r="AJ155" s="512"/>
      <c r="AK155" s="512"/>
      <c r="AL155" s="512"/>
      <c r="AM155" s="512"/>
      <c r="AN155" s="512"/>
    </row>
    <row r="156" spans="1:40" ht="15.75" customHeight="1">
      <c r="A156" s="512"/>
      <c r="B156" s="582"/>
      <c r="C156" s="512"/>
      <c r="D156" s="512"/>
      <c r="E156" s="512"/>
      <c r="F156" s="512"/>
      <c r="G156" s="512"/>
      <c r="H156" s="512"/>
      <c r="I156" s="512"/>
      <c r="J156" s="512"/>
      <c r="K156" s="512"/>
      <c r="L156" s="512"/>
      <c r="M156" s="512"/>
      <c r="N156" s="512"/>
      <c r="O156" s="512"/>
      <c r="P156" s="512"/>
      <c r="Q156" s="512"/>
      <c r="R156" s="512"/>
      <c r="S156" s="512"/>
      <c r="T156" s="512"/>
      <c r="U156" s="512"/>
      <c r="V156" s="512"/>
      <c r="W156" s="512"/>
      <c r="X156" s="512"/>
      <c r="Y156" s="512"/>
      <c r="Z156" s="512"/>
      <c r="AA156" s="512"/>
      <c r="AB156" s="512"/>
      <c r="AC156" s="512"/>
      <c r="AD156" s="512"/>
      <c r="AE156" s="512"/>
      <c r="AF156" s="512"/>
      <c r="AG156" s="512"/>
      <c r="AH156" s="512"/>
      <c r="AI156" s="512"/>
      <c r="AJ156" s="512"/>
      <c r="AK156" s="512"/>
      <c r="AL156" s="512"/>
      <c r="AM156" s="512"/>
      <c r="AN156" s="512"/>
    </row>
    <row r="157" spans="1:40" ht="15.75" customHeight="1">
      <c r="A157" s="512"/>
      <c r="B157" s="582"/>
      <c r="C157" s="512"/>
      <c r="D157" s="512"/>
      <c r="E157" s="512"/>
      <c r="F157" s="512"/>
      <c r="G157" s="512"/>
      <c r="H157" s="512"/>
      <c r="I157" s="512"/>
      <c r="J157" s="512"/>
      <c r="K157" s="512"/>
      <c r="L157" s="512"/>
      <c r="M157" s="512"/>
      <c r="N157" s="512"/>
      <c r="O157" s="512"/>
      <c r="P157" s="512"/>
      <c r="Q157" s="512"/>
      <c r="R157" s="512"/>
      <c r="S157" s="512"/>
      <c r="T157" s="512"/>
      <c r="U157" s="512"/>
      <c r="V157" s="512"/>
      <c r="W157" s="512"/>
      <c r="X157" s="512"/>
      <c r="Y157" s="512"/>
      <c r="Z157" s="512"/>
      <c r="AA157" s="512"/>
      <c r="AB157" s="512"/>
      <c r="AC157" s="512"/>
      <c r="AD157" s="512"/>
      <c r="AE157" s="512"/>
      <c r="AF157" s="512"/>
      <c r="AG157" s="512"/>
      <c r="AH157" s="512"/>
      <c r="AI157" s="512"/>
      <c r="AJ157" s="512"/>
      <c r="AK157" s="512"/>
      <c r="AL157" s="512"/>
      <c r="AM157" s="512"/>
      <c r="AN157" s="512"/>
    </row>
    <row r="158" spans="1:40" ht="15.75" customHeight="1">
      <c r="A158" s="512"/>
      <c r="B158" s="582"/>
      <c r="C158" s="512"/>
      <c r="D158" s="512"/>
      <c r="E158" s="512"/>
      <c r="F158" s="512"/>
      <c r="G158" s="512"/>
      <c r="H158" s="512"/>
      <c r="I158" s="512"/>
      <c r="J158" s="512"/>
      <c r="K158" s="512"/>
      <c r="L158" s="512"/>
      <c r="M158" s="512"/>
      <c r="N158" s="512"/>
      <c r="O158" s="512"/>
      <c r="P158" s="512"/>
      <c r="Q158" s="512"/>
      <c r="R158" s="512"/>
      <c r="S158" s="512"/>
      <c r="T158" s="512"/>
      <c r="U158" s="512"/>
      <c r="V158" s="512"/>
      <c r="W158" s="512"/>
      <c r="X158" s="512"/>
      <c r="Y158" s="512"/>
      <c r="Z158" s="512"/>
      <c r="AA158" s="512"/>
      <c r="AB158" s="512"/>
      <c r="AC158" s="512"/>
      <c r="AD158" s="512"/>
      <c r="AE158" s="512"/>
      <c r="AF158" s="512"/>
      <c r="AG158" s="512"/>
      <c r="AH158" s="512"/>
      <c r="AI158" s="512"/>
      <c r="AJ158" s="512"/>
      <c r="AK158" s="512"/>
      <c r="AL158" s="512"/>
      <c r="AM158" s="512"/>
      <c r="AN158" s="512"/>
    </row>
    <row r="159" spans="1:40" ht="15.75" customHeight="1">
      <c r="A159" s="512"/>
      <c r="B159" s="582"/>
      <c r="C159" s="512"/>
      <c r="D159" s="512"/>
      <c r="E159" s="512"/>
      <c r="F159" s="512"/>
      <c r="G159" s="512"/>
      <c r="H159" s="512"/>
      <c r="I159" s="512"/>
      <c r="J159" s="512"/>
      <c r="K159" s="512"/>
      <c r="L159" s="512"/>
      <c r="M159" s="512"/>
      <c r="N159" s="512"/>
      <c r="O159" s="512"/>
      <c r="P159" s="512"/>
      <c r="Q159" s="512"/>
      <c r="R159" s="512"/>
      <c r="S159" s="512"/>
      <c r="T159" s="512"/>
      <c r="U159" s="512"/>
      <c r="V159" s="512"/>
      <c r="W159" s="512"/>
      <c r="X159" s="512"/>
      <c r="Y159" s="512"/>
      <c r="Z159" s="512"/>
      <c r="AA159" s="512"/>
      <c r="AB159" s="512"/>
      <c r="AC159" s="512"/>
      <c r="AD159" s="512"/>
      <c r="AE159" s="512"/>
      <c r="AF159" s="512"/>
      <c r="AG159" s="512"/>
      <c r="AH159" s="512"/>
      <c r="AI159" s="512"/>
      <c r="AJ159" s="512"/>
      <c r="AK159" s="512"/>
      <c r="AL159" s="512"/>
      <c r="AM159" s="512"/>
      <c r="AN159" s="512"/>
    </row>
    <row r="160" spans="1:40" ht="15.75" customHeight="1">
      <c r="A160" s="512"/>
      <c r="B160" s="582"/>
      <c r="C160" s="512"/>
      <c r="D160" s="512"/>
      <c r="E160" s="512"/>
      <c r="F160" s="512"/>
      <c r="G160" s="512"/>
      <c r="H160" s="512"/>
      <c r="I160" s="512"/>
      <c r="J160" s="512"/>
      <c r="K160" s="512"/>
      <c r="L160" s="512"/>
      <c r="M160" s="512"/>
      <c r="N160" s="512"/>
      <c r="O160" s="512"/>
      <c r="P160" s="512"/>
      <c r="Q160" s="512"/>
      <c r="R160" s="512"/>
      <c r="S160" s="512"/>
      <c r="T160" s="512"/>
      <c r="U160" s="512"/>
      <c r="V160" s="512"/>
      <c r="W160" s="512"/>
      <c r="X160" s="512"/>
      <c r="Y160" s="512"/>
      <c r="Z160" s="512"/>
      <c r="AA160" s="512"/>
      <c r="AB160" s="512"/>
      <c r="AC160" s="512"/>
      <c r="AD160" s="512"/>
      <c r="AE160" s="512"/>
      <c r="AF160" s="512"/>
      <c r="AG160" s="512"/>
      <c r="AH160" s="512"/>
      <c r="AI160" s="512"/>
      <c r="AJ160" s="512"/>
      <c r="AK160" s="512"/>
      <c r="AL160" s="512"/>
      <c r="AM160" s="512"/>
      <c r="AN160" s="512"/>
    </row>
    <row r="161" spans="1:40" ht="15.75" customHeight="1">
      <c r="A161" s="512"/>
      <c r="B161" s="582"/>
      <c r="C161" s="512"/>
      <c r="D161" s="512"/>
      <c r="E161" s="512"/>
      <c r="F161" s="512"/>
      <c r="G161" s="512"/>
      <c r="H161" s="512"/>
      <c r="I161" s="512"/>
      <c r="J161" s="512"/>
      <c r="K161" s="512"/>
      <c r="L161" s="512"/>
      <c r="M161" s="512"/>
      <c r="N161" s="512"/>
      <c r="O161" s="512"/>
      <c r="P161" s="512"/>
      <c r="Q161" s="512"/>
      <c r="R161" s="512"/>
      <c r="S161" s="512"/>
      <c r="T161" s="512"/>
      <c r="U161" s="512"/>
      <c r="V161" s="512"/>
      <c r="W161" s="512"/>
      <c r="X161" s="512"/>
      <c r="Y161" s="512"/>
      <c r="Z161" s="512"/>
      <c r="AA161" s="512"/>
      <c r="AB161" s="512"/>
      <c r="AC161" s="512"/>
      <c r="AD161" s="512"/>
      <c r="AE161" s="512"/>
      <c r="AF161" s="512"/>
      <c r="AG161" s="512"/>
      <c r="AH161" s="512"/>
      <c r="AI161" s="512"/>
      <c r="AJ161" s="512"/>
      <c r="AK161" s="512"/>
      <c r="AL161" s="512"/>
      <c r="AM161" s="512"/>
      <c r="AN161" s="512"/>
    </row>
    <row r="162" spans="1:40" ht="15.75" customHeight="1">
      <c r="A162" s="512"/>
      <c r="B162" s="582"/>
      <c r="C162" s="512"/>
      <c r="D162" s="512"/>
      <c r="E162" s="512"/>
      <c r="F162" s="512"/>
      <c r="G162" s="512"/>
      <c r="H162" s="512"/>
      <c r="I162" s="512"/>
      <c r="J162" s="512"/>
      <c r="K162" s="512"/>
      <c r="L162" s="512"/>
      <c r="M162" s="512"/>
      <c r="N162" s="512"/>
      <c r="O162" s="512"/>
      <c r="P162" s="512"/>
      <c r="Q162" s="512"/>
      <c r="R162" s="512"/>
      <c r="S162" s="512"/>
      <c r="T162" s="512"/>
      <c r="U162" s="512"/>
      <c r="V162" s="512"/>
      <c r="W162" s="512"/>
      <c r="X162" s="512"/>
      <c r="Y162" s="512"/>
      <c r="Z162" s="512"/>
      <c r="AA162" s="512"/>
      <c r="AB162" s="512"/>
      <c r="AC162" s="512"/>
      <c r="AD162" s="512"/>
      <c r="AE162" s="512"/>
      <c r="AF162" s="512"/>
      <c r="AG162" s="512"/>
      <c r="AH162" s="512"/>
      <c r="AI162" s="512"/>
      <c r="AJ162" s="512"/>
      <c r="AK162" s="512"/>
      <c r="AL162" s="512"/>
      <c r="AM162" s="512"/>
      <c r="AN162" s="512"/>
    </row>
    <row r="163" spans="1:40" ht="15.75" customHeight="1">
      <c r="A163" s="512"/>
      <c r="B163" s="582"/>
      <c r="C163" s="512"/>
      <c r="D163" s="512"/>
      <c r="E163" s="512"/>
      <c r="F163" s="512"/>
      <c r="G163" s="512"/>
      <c r="H163" s="512"/>
      <c r="I163" s="512"/>
      <c r="J163" s="512"/>
      <c r="K163" s="512"/>
      <c r="L163" s="512"/>
      <c r="M163" s="512"/>
      <c r="N163" s="512"/>
      <c r="O163" s="512"/>
      <c r="P163" s="512"/>
      <c r="Q163" s="512"/>
      <c r="R163" s="512"/>
      <c r="S163" s="512"/>
      <c r="T163" s="512"/>
      <c r="U163" s="512"/>
      <c r="V163" s="512"/>
      <c r="W163" s="512"/>
      <c r="X163" s="512"/>
      <c r="Y163" s="512"/>
      <c r="Z163" s="512"/>
      <c r="AA163" s="512"/>
      <c r="AB163" s="512"/>
      <c r="AC163" s="512"/>
      <c r="AD163" s="512"/>
      <c r="AE163" s="512"/>
      <c r="AF163" s="512"/>
      <c r="AG163" s="512"/>
      <c r="AH163" s="512"/>
      <c r="AI163" s="512"/>
      <c r="AJ163" s="512"/>
      <c r="AK163" s="512"/>
      <c r="AL163" s="512"/>
      <c r="AM163" s="512"/>
      <c r="AN163" s="512"/>
    </row>
    <row r="164" spans="1:40" ht="15.75" customHeight="1">
      <c r="A164" s="512"/>
      <c r="B164" s="582"/>
      <c r="C164" s="512"/>
      <c r="D164" s="512"/>
      <c r="E164" s="512"/>
      <c r="F164" s="512"/>
      <c r="G164" s="512"/>
      <c r="H164" s="512"/>
      <c r="I164" s="512"/>
      <c r="J164" s="512"/>
      <c r="K164" s="512"/>
      <c r="L164" s="512"/>
      <c r="M164" s="512"/>
      <c r="N164" s="512"/>
      <c r="O164" s="512"/>
      <c r="P164" s="512"/>
      <c r="Q164" s="512"/>
      <c r="R164" s="512"/>
      <c r="S164" s="512"/>
      <c r="T164" s="512"/>
      <c r="U164" s="512"/>
      <c r="V164" s="512"/>
      <c r="W164" s="512"/>
      <c r="X164" s="512"/>
      <c r="Y164" s="512"/>
      <c r="Z164" s="512"/>
      <c r="AA164" s="512"/>
      <c r="AB164" s="512"/>
      <c r="AC164" s="512"/>
      <c r="AD164" s="512"/>
      <c r="AE164" s="512"/>
      <c r="AF164" s="512"/>
      <c r="AG164" s="512"/>
      <c r="AH164" s="512"/>
      <c r="AI164" s="512"/>
      <c r="AJ164" s="512"/>
      <c r="AK164" s="512"/>
      <c r="AL164" s="512"/>
      <c r="AM164" s="512"/>
      <c r="AN164" s="512"/>
    </row>
    <row r="165" spans="1:40" ht="15.75" customHeight="1">
      <c r="A165" s="512"/>
      <c r="B165" s="582"/>
      <c r="C165" s="512"/>
      <c r="D165" s="512"/>
      <c r="E165" s="512"/>
      <c r="F165" s="512"/>
      <c r="G165" s="512"/>
      <c r="H165" s="512"/>
      <c r="I165" s="512"/>
      <c r="J165" s="512"/>
      <c r="K165" s="512"/>
      <c r="L165" s="512"/>
      <c r="M165" s="512"/>
      <c r="N165" s="512"/>
      <c r="O165" s="512"/>
      <c r="P165" s="512"/>
      <c r="Q165" s="512"/>
      <c r="R165" s="512"/>
      <c r="S165" s="512"/>
      <c r="T165" s="512"/>
      <c r="U165" s="512"/>
      <c r="V165" s="512"/>
      <c r="W165" s="512"/>
      <c r="X165" s="512"/>
      <c r="Y165" s="512"/>
      <c r="Z165" s="512"/>
      <c r="AA165" s="512"/>
      <c r="AB165" s="512"/>
      <c r="AC165" s="512"/>
      <c r="AD165" s="512"/>
      <c r="AE165" s="512"/>
      <c r="AF165" s="512"/>
      <c r="AG165" s="512"/>
      <c r="AH165" s="512"/>
      <c r="AI165" s="512"/>
      <c r="AJ165" s="512"/>
      <c r="AK165" s="512"/>
      <c r="AL165" s="512"/>
      <c r="AM165" s="512"/>
      <c r="AN165" s="512"/>
    </row>
    <row r="166" spans="1:40" ht="15.75" customHeight="1">
      <c r="A166" s="512"/>
      <c r="B166" s="582"/>
      <c r="C166" s="512"/>
      <c r="D166" s="512"/>
      <c r="E166" s="512"/>
      <c r="F166" s="512"/>
      <c r="G166" s="512"/>
      <c r="H166" s="512"/>
      <c r="I166" s="512"/>
      <c r="J166" s="512"/>
      <c r="K166" s="512"/>
      <c r="L166" s="512"/>
      <c r="M166" s="512"/>
      <c r="N166" s="512"/>
      <c r="O166" s="512"/>
      <c r="P166" s="512"/>
      <c r="Q166" s="512"/>
      <c r="R166" s="512"/>
      <c r="S166" s="512"/>
      <c r="T166" s="512"/>
      <c r="U166" s="512"/>
      <c r="V166" s="512"/>
      <c r="W166" s="512"/>
      <c r="X166" s="512"/>
      <c r="Y166" s="512"/>
      <c r="Z166" s="512"/>
      <c r="AA166" s="512"/>
      <c r="AB166" s="512"/>
      <c r="AC166" s="512"/>
      <c r="AD166" s="512"/>
      <c r="AE166" s="512"/>
      <c r="AF166" s="512"/>
      <c r="AG166" s="512"/>
      <c r="AH166" s="512"/>
      <c r="AI166" s="512"/>
      <c r="AJ166" s="512"/>
      <c r="AK166" s="512"/>
      <c r="AL166" s="512"/>
      <c r="AM166" s="512"/>
      <c r="AN166" s="512"/>
    </row>
    <row r="167" spans="1:40" ht="15.75" customHeight="1">
      <c r="A167" s="512"/>
      <c r="B167" s="582"/>
      <c r="C167" s="512"/>
      <c r="D167" s="512"/>
      <c r="E167" s="512"/>
      <c r="F167" s="512"/>
      <c r="G167" s="512"/>
      <c r="H167" s="512"/>
      <c r="I167" s="512"/>
      <c r="J167" s="512"/>
      <c r="K167" s="512"/>
      <c r="L167" s="512"/>
      <c r="M167" s="512"/>
      <c r="N167" s="512"/>
      <c r="O167" s="512"/>
      <c r="P167" s="512"/>
      <c r="Q167" s="512"/>
      <c r="R167" s="512"/>
      <c r="S167" s="512"/>
      <c r="T167" s="512"/>
      <c r="U167" s="512"/>
      <c r="V167" s="512"/>
      <c r="W167" s="512"/>
      <c r="X167" s="512"/>
      <c r="Y167" s="512"/>
      <c r="Z167" s="512"/>
      <c r="AA167" s="512"/>
      <c r="AB167" s="512"/>
      <c r="AC167" s="512"/>
      <c r="AD167" s="512"/>
      <c r="AE167" s="512"/>
      <c r="AF167" s="512"/>
      <c r="AG167" s="512"/>
      <c r="AH167" s="512"/>
      <c r="AI167" s="512"/>
      <c r="AJ167" s="512"/>
      <c r="AK167" s="512"/>
      <c r="AL167" s="512"/>
      <c r="AM167" s="512"/>
      <c r="AN167" s="512"/>
    </row>
    <row r="168" spans="1:40" ht="15.75" customHeight="1">
      <c r="A168" s="512"/>
      <c r="B168" s="582"/>
      <c r="C168" s="512"/>
      <c r="D168" s="512"/>
      <c r="E168" s="512"/>
      <c r="F168" s="512"/>
      <c r="G168" s="512"/>
      <c r="H168" s="512"/>
      <c r="I168" s="512"/>
      <c r="J168" s="512"/>
      <c r="K168" s="512"/>
      <c r="L168" s="512"/>
      <c r="M168" s="512"/>
      <c r="N168" s="512"/>
      <c r="O168" s="512"/>
      <c r="P168" s="512"/>
      <c r="Q168" s="512"/>
      <c r="R168" s="512"/>
      <c r="S168" s="512"/>
      <c r="T168" s="512"/>
      <c r="U168" s="512"/>
      <c r="V168" s="512"/>
      <c r="W168" s="512"/>
      <c r="X168" s="512"/>
      <c r="Y168" s="512"/>
      <c r="Z168" s="512"/>
      <c r="AA168" s="512"/>
      <c r="AB168" s="512"/>
      <c r="AC168" s="512"/>
      <c r="AD168" s="512"/>
      <c r="AE168" s="512"/>
      <c r="AF168" s="512"/>
      <c r="AG168" s="512"/>
      <c r="AH168" s="512"/>
      <c r="AI168" s="512"/>
      <c r="AJ168" s="512"/>
      <c r="AK168" s="512"/>
      <c r="AL168" s="512"/>
      <c r="AM168" s="512"/>
      <c r="AN168" s="512"/>
    </row>
    <row r="169" spans="1:40" ht="15.75" customHeight="1">
      <c r="A169" s="512"/>
      <c r="B169" s="582"/>
      <c r="C169" s="512"/>
      <c r="D169" s="512"/>
      <c r="E169" s="512"/>
      <c r="F169" s="512"/>
      <c r="G169" s="512"/>
      <c r="H169" s="512"/>
      <c r="I169" s="512"/>
      <c r="J169" s="512"/>
      <c r="K169" s="512"/>
      <c r="L169" s="512"/>
      <c r="M169" s="512"/>
      <c r="N169" s="512"/>
      <c r="O169" s="512"/>
      <c r="P169" s="512"/>
      <c r="Q169" s="512"/>
      <c r="R169" s="512"/>
      <c r="S169" s="512"/>
      <c r="T169" s="512"/>
      <c r="U169" s="512"/>
      <c r="V169" s="512"/>
      <c r="W169" s="512"/>
      <c r="X169" s="512"/>
      <c r="Y169" s="512"/>
      <c r="Z169" s="512"/>
      <c r="AA169" s="512"/>
      <c r="AB169" s="512"/>
      <c r="AC169" s="512"/>
      <c r="AD169" s="512"/>
      <c r="AE169" s="512"/>
      <c r="AF169" s="512"/>
      <c r="AG169" s="512"/>
      <c r="AH169" s="512"/>
      <c r="AI169" s="512"/>
      <c r="AJ169" s="512"/>
      <c r="AK169" s="512"/>
      <c r="AL169" s="512"/>
      <c r="AM169" s="512"/>
      <c r="AN169" s="512"/>
    </row>
    <row r="170" spans="1:40" ht="15.75" customHeight="1">
      <c r="A170" s="512"/>
      <c r="B170" s="582"/>
      <c r="C170" s="512"/>
      <c r="D170" s="512"/>
      <c r="E170" s="512"/>
      <c r="F170" s="512"/>
      <c r="G170" s="512"/>
      <c r="H170" s="512"/>
      <c r="I170" s="512"/>
      <c r="J170" s="512"/>
      <c r="K170" s="512"/>
      <c r="L170" s="512"/>
      <c r="M170" s="512"/>
      <c r="N170" s="512"/>
      <c r="O170" s="512"/>
      <c r="P170" s="512"/>
      <c r="Q170" s="512"/>
      <c r="R170" s="512"/>
      <c r="S170" s="512"/>
      <c r="T170" s="512"/>
      <c r="U170" s="512"/>
      <c r="V170" s="512"/>
      <c r="W170" s="512"/>
      <c r="X170" s="512"/>
      <c r="Y170" s="512"/>
      <c r="Z170" s="512"/>
      <c r="AA170" s="512"/>
      <c r="AB170" s="512"/>
      <c r="AC170" s="512"/>
      <c r="AD170" s="512"/>
      <c r="AE170" s="512"/>
      <c r="AF170" s="512"/>
      <c r="AG170" s="512"/>
      <c r="AH170" s="512"/>
      <c r="AI170" s="512"/>
      <c r="AJ170" s="512"/>
      <c r="AK170" s="512"/>
      <c r="AL170" s="512"/>
      <c r="AM170" s="512"/>
      <c r="AN170" s="512"/>
    </row>
    <row r="171" spans="1:40" ht="15.75" customHeight="1">
      <c r="A171" s="512"/>
      <c r="B171" s="582"/>
      <c r="C171" s="512"/>
      <c r="D171" s="512"/>
      <c r="E171" s="512"/>
      <c r="F171" s="512"/>
      <c r="G171" s="512"/>
      <c r="H171" s="512"/>
      <c r="I171" s="512"/>
      <c r="J171" s="512"/>
      <c r="K171" s="512"/>
      <c r="L171" s="512"/>
      <c r="M171" s="512"/>
      <c r="N171" s="512"/>
      <c r="O171" s="512"/>
      <c r="P171" s="512"/>
      <c r="Q171" s="512"/>
      <c r="R171" s="512"/>
      <c r="S171" s="512"/>
      <c r="T171" s="512"/>
      <c r="U171" s="512"/>
      <c r="V171" s="512"/>
      <c r="W171" s="512"/>
      <c r="X171" s="512"/>
      <c r="Y171" s="512"/>
      <c r="Z171" s="512"/>
      <c r="AA171" s="512"/>
      <c r="AB171" s="512"/>
      <c r="AC171" s="512"/>
      <c r="AD171" s="512"/>
      <c r="AE171" s="512"/>
      <c r="AF171" s="512"/>
      <c r="AG171" s="512"/>
      <c r="AH171" s="512"/>
      <c r="AI171" s="512"/>
      <c r="AJ171" s="512"/>
      <c r="AK171" s="512"/>
      <c r="AL171" s="512"/>
      <c r="AM171" s="512"/>
      <c r="AN171" s="512"/>
    </row>
    <row r="172" spans="1:40" ht="15.75" customHeight="1">
      <c r="A172" s="512"/>
      <c r="B172" s="582"/>
      <c r="C172" s="512"/>
      <c r="D172" s="512"/>
      <c r="E172" s="512"/>
      <c r="F172" s="512"/>
      <c r="G172" s="512"/>
      <c r="H172" s="512"/>
      <c r="I172" s="512"/>
      <c r="J172" s="512"/>
      <c r="K172" s="512"/>
      <c r="L172" s="512"/>
      <c r="M172" s="512"/>
      <c r="N172" s="512"/>
      <c r="O172" s="512"/>
      <c r="P172" s="512"/>
      <c r="Q172" s="512"/>
      <c r="R172" s="512"/>
      <c r="S172" s="512"/>
      <c r="T172" s="512"/>
      <c r="U172" s="512"/>
      <c r="V172" s="512"/>
      <c r="W172" s="512"/>
      <c r="X172" s="512"/>
      <c r="Y172" s="512"/>
      <c r="Z172" s="512"/>
      <c r="AA172" s="512"/>
      <c r="AB172" s="512"/>
      <c r="AC172" s="512"/>
      <c r="AD172" s="512"/>
      <c r="AE172" s="512"/>
      <c r="AF172" s="512"/>
      <c r="AG172" s="512"/>
      <c r="AH172" s="512"/>
      <c r="AI172" s="512"/>
      <c r="AJ172" s="512"/>
      <c r="AK172" s="512"/>
      <c r="AL172" s="512"/>
      <c r="AM172" s="512"/>
      <c r="AN172" s="512"/>
    </row>
    <row r="173" spans="1:40" ht="15.75" customHeight="1">
      <c r="A173" s="512"/>
      <c r="B173" s="582"/>
      <c r="C173" s="512"/>
      <c r="D173" s="512"/>
      <c r="E173" s="512"/>
      <c r="F173" s="512"/>
      <c r="G173" s="512"/>
      <c r="H173" s="512"/>
      <c r="I173" s="512"/>
      <c r="J173" s="512"/>
      <c r="K173" s="512"/>
      <c r="L173" s="512"/>
      <c r="M173" s="512"/>
      <c r="N173" s="512"/>
      <c r="O173" s="512"/>
      <c r="P173" s="512"/>
      <c r="Q173" s="512"/>
      <c r="R173" s="512"/>
      <c r="S173" s="512"/>
      <c r="T173" s="512"/>
      <c r="U173" s="512"/>
      <c r="V173" s="512"/>
      <c r="W173" s="512"/>
      <c r="X173" s="512"/>
      <c r="Y173" s="512"/>
      <c r="Z173" s="512"/>
      <c r="AA173" s="512"/>
      <c r="AB173" s="512"/>
      <c r="AC173" s="512"/>
      <c r="AD173" s="512"/>
      <c r="AE173" s="512"/>
      <c r="AF173" s="512"/>
      <c r="AG173" s="512"/>
      <c r="AH173" s="512"/>
      <c r="AI173" s="512"/>
      <c r="AJ173" s="512"/>
      <c r="AK173" s="512"/>
      <c r="AL173" s="512"/>
      <c r="AM173" s="512"/>
      <c r="AN173" s="512"/>
    </row>
    <row r="174" spans="1:40" ht="15.75" customHeight="1">
      <c r="A174" s="512"/>
      <c r="B174" s="582"/>
      <c r="C174" s="512"/>
      <c r="D174" s="512"/>
      <c r="E174" s="512"/>
      <c r="F174" s="512"/>
      <c r="G174" s="512"/>
      <c r="H174" s="512"/>
      <c r="I174" s="512"/>
      <c r="J174" s="512"/>
      <c r="K174" s="512"/>
      <c r="L174" s="512"/>
      <c r="M174" s="512"/>
      <c r="N174" s="512"/>
      <c r="O174" s="512"/>
      <c r="P174" s="512"/>
      <c r="Q174" s="512"/>
      <c r="R174" s="512"/>
      <c r="S174" s="512"/>
      <c r="T174" s="512"/>
      <c r="U174" s="512"/>
      <c r="V174" s="512"/>
      <c r="W174" s="512"/>
      <c r="X174" s="512"/>
      <c r="Y174" s="512"/>
      <c r="Z174" s="512"/>
      <c r="AA174" s="512"/>
      <c r="AB174" s="512"/>
      <c r="AC174" s="512"/>
      <c r="AD174" s="512"/>
      <c r="AE174" s="512"/>
      <c r="AF174" s="512"/>
      <c r="AG174" s="512"/>
      <c r="AH174" s="512"/>
      <c r="AI174" s="512"/>
      <c r="AJ174" s="512"/>
      <c r="AK174" s="512"/>
      <c r="AL174" s="512"/>
      <c r="AM174" s="512"/>
      <c r="AN174" s="512"/>
    </row>
    <row r="175" spans="1:40" ht="15.75" customHeight="1">
      <c r="A175" s="512"/>
      <c r="B175" s="582"/>
      <c r="C175" s="512"/>
      <c r="D175" s="512"/>
      <c r="E175" s="512"/>
      <c r="F175" s="512"/>
      <c r="G175" s="512"/>
      <c r="H175" s="512"/>
      <c r="I175" s="512"/>
      <c r="J175" s="512"/>
      <c r="K175" s="512"/>
      <c r="L175" s="512"/>
      <c r="M175" s="512"/>
      <c r="N175" s="512"/>
      <c r="O175" s="512"/>
      <c r="P175" s="512"/>
      <c r="Q175" s="512"/>
      <c r="R175" s="512"/>
      <c r="S175" s="512"/>
      <c r="T175" s="512"/>
      <c r="U175" s="512"/>
      <c r="V175" s="512"/>
      <c r="W175" s="512"/>
      <c r="X175" s="512"/>
      <c r="Y175" s="512"/>
      <c r="Z175" s="512"/>
      <c r="AA175" s="512"/>
      <c r="AB175" s="512"/>
      <c r="AC175" s="512"/>
      <c r="AD175" s="512"/>
      <c r="AE175" s="512"/>
      <c r="AF175" s="512"/>
      <c r="AG175" s="512"/>
      <c r="AH175" s="512"/>
      <c r="AI175" s="512"/>
      <c r="AJ175" s="512"/>
      <c r="AK175" s="512"/>
      <c r="AL175" s="512"/>
      <c r="AM175" s="512"/>
      <c r="AN175" s="512"/>
    </row>
    <row r="176" spans="1:40" ht="15.75" customHeight="1">
      <c r="A176" s="512"/>
      <c r="B176" s="582"/>
      <c r="C176" s="512"/>
      <c r="D176" s="51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  <c r="Y176" s="512"/>
      <c r="Z176" s="512"/>
      <c r="AA176" s="512"/>
      <c r="AB176" s="512"/>
      <c r="AC176" s="512"/>
      <c r="AD176" s="512"/>
      <c r="AE176" s="512"/>
      <c r="AF176" s="512"/>
      <c r="AG176" s="512"/>
      <c r="AH176" s="512"/>
      <c r="AI176" s="512"/>
      <c r="AJ176" s="512"/>
      <c r="AK176" s="512"/>
      <c r="AL176" s="512"/>
      <c r="AM176" s="512"/>
      <c r="AN176" s="512"/>
    </row>
    <row r="177" spans="1:40" ht="15.75" customHeight="1">
      <c r="A177" s="512"/>
      <c r="B177" s="582"/>
      <c r="C177" s="512"/>
      <c r="D177" s="51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  <c r="Y177" s="512"/>
      <c r="Z177" s="512"/>
      <c r="AA177" s="512"/>
      <c r="AB177" s="512"/>
      <c r="AC177" s="512"/>
      <c r="AD177" s="512"/>
      <c r="AE177" s="512"/>
      <c r="AF177" s="512"/>
      <c r="AG177" s="512"/>
      <c r="AH177" s="512"/>
      <c r="AI177" s="512"/>
      <c r="AJ177" s="512"/>
      <c r="AK177" s="512"/>
      <c r="AL177" s="512"/>
      <c r="AM177" s="512"/>
      <c r="AN177" s="512"/>
    </row>
    <row r="178" spans="1:40" ht="15.75" customHeight="1">
      <c r="A178" s="512"/>
      <c r="B178" s="582"/>
      <c r="C178" s="512"/>
      <c r="D178" s="51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  <c r="Y178" s="512"/>
      <c r="Z178" s="512"/>
      <c r="AA178" s="512"/>
      <c r="AB178" s="512"/>
      <c r="AC178" s="512"/>
      <c r="AD178" s="512"/>
      <c r="AE178" s="512"/>
      <c r="AF178" s="512"/>
      <c r="AG178" s="512"/>
      <c r="AH178" s="512"/>
      <c r="AI178" s="512"/>
      <c r="AJ178" s="512"/>
      <c r="AK178" s="512"/>
      <c r="AL178" s="512"/>
      <c r="AM178" s="512"/>
      <c r="AN178" s="512"/>
    </row>
    <row r="179" spans="1:40" ht="15.75" customHeight="1">
      <c r="A179" s="512"/>
      <c r="B179" s="582"/>
      <c r="C179" s="512"/>
      <c r="D179" s="51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  <c r="Y179" s="512"/>
      <c r="Z179" s="512"/>
      <c r="AA179" s="512"/>
      <c r="AB179" s="512"/>
      <c r="AC179" s="512"/>
      <c r="AD179" s="512"/>
      <c r="AE179" s="512"/>
      <c r="AF179" s="512"/>
      <c r="AG179" s="512"/>
      <c r="AH179" s="512"/>
      <c r="AI179" s="512"/>
      <c r="AJ179" s="512"/>
      <c r="AK179" s="512"/>
      <c r="AL179" s="512"/>
      <c r="AM179" s="512"/>
      <c r="AN179" s="512"/>
    </row>
    <row r="180" spans="1:40" ht="15.75" customHeight="1">
      <c r="A180" s="512"/>
      <c r="B180" s="582"/>
      <c r="C180" s="512"/>
      <c r="D180" s="512"/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</row>
    <row r="181" spans="1:40" ht="15.75" customHeight="1">
      <c r="A181" s="512"/>
      <c r="B181" s="582"/>
      <c r="C181" s="512"/>
      <c r="D181" s="51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  <c r="Y181" s="512"/>
      <c r="Z181" s="512"/>
      <c r="AA181" s="512"/>
      <c r="AB181" s="512"/>
      <c r="AC181" s="512"/>
      <c r="AD181" s="512"/>
      <c r="AE181" s="512"/>
      <c r="AF181" s="512"/>
      <c r="AG181" s="512"/>
      <c r="AH181" s="512"/>
      <c r="AI181" s="512"/>
      <c r="AJ181" s="512"/>
      <c r="AK181" s="512"/>
      <c r="AL181" s="512"/>
      <c r="AM181" s="512"/>
      <c r="AN181" s="512"/>
    </row>
    <row r="182" spans="1:40" ht="15.75" customHeight="1">
      <c r="A182" s="512"/>
      <c r="B182" s="582"/>
      <c r="C182" s="512"/>
      <c r="D182" s="51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  <c r="Y182" s="512"/>
      <c r="Z182" s="512"/>
      <c r="AA182" s="512"/>
      <c r="AB182" s="512"/>
      <c r="AC182" s="512"/>
      <c r="AD182" s="512"/>
      <c r="AE182" s="512"/>
      <c r="AF182" s="512"/>
      <c r="AG182" s="512"/>
      <c r="AH182" s="512"/>
      <c r="AI182" s="512"/>
      <c r="AJ182" s="512"/>
      <c r="AK182" s="512"/>
      <c r="AL182" s="512"/>
      <c r="AM182" s="512"/>
      <c r="AN182" s="512"/>
    </row>
    <row r="183" spans="1:40" ht="15.75" customHeight="1">
      <c r="A183" s="512"/>
      <c r="B183" s="582"/>
      <c r="C183" s="512"/>
      <c r="D183" s="512"/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  <c r="Y183" s="512"/>
      <c r="Z183" s="512"/>
      <c r="AA183" s="512"/>
      <c r="AB183" s="512"/>
      <c r="AC183" s="512"/>
      <c r="AD183" s="512"/>
      <c r="AE183" s="512"/>
      <c r="AF183" s="512"/>
      <c r="AG183" s="512"/>
      <c r="AH183" s="512"/>
      <c r="AI183" s="512"/>
      <c r="AJ183" s="512"/>
      <c r="AK183" s="512"/>
      <c r="AL183" s="512"/>
      <c r="AM183" s="512"/>
      <c r="AN183" s="512"/>
    </row>
    <row r="184" spans="1:40" ht="15.75" customHeight="1">
      <c r="A184" s="512"/>
      <c r="B184" s="582"/>
      <c r="C184" s="512"/>
      <c r="D184" s="512"/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512"/>
      <c r="AA184" s="512"/>
      <c r="AB184" s="512"/>
      <c r="AC184" s="512"/>
      <c r="AD184" s="512"/>
      <c r="AE184" s="512"/>
      <c r="AF184" s="512"/>
      <c r="AG184" s="512"/>
      <c r="AH184" s="512"/>
      <c r="AI184" s="512"/>
      <c r="AJ184" s="512"/>
      <c r="AK184" s="512"/>
      <c r="AL184" s="512"/>
      <c r="AM184" s="512"/>
      <c r="AN184" s="512"/>
    </row>
    <row r="185" spans="1:40" ht="15.75" customHeight="1">
      <c r="A185" s="512"/>
      <c r="B185" s="582"/>
      <c r="C185" s="512"/>
      <c r="D185" s="512"/>
      <c r="E185" s="512"/>
      <c r="F185" s="512"/>
      <c r="G185" s="512"/>
      <c r="H185" s="512"/>
      <c r="I185" s="512"/>
      <c r="J185" s="512"/>
      <c r="K185" s="512"/>
      <c r="L185" s="512"/>
      <c r="M185" s="512"/>
      <c r="N185" s="512"/>
      <c r="O185" s="512"/>
      <c r="P185" s="512"/>
      <c r="Q185" s="512"/>
      <c r="R185" s="512"/>
      <c r="S185" s="512"/>
      <c r="T185" s="512"/>
      <c r="U185" s="512"/>
      <c r="V185" s="512"/>
      <c r="W185" s="512"/>
      <c r="X185" s="512"/>
      <c r="Y185" s="512"/>
      <c r="Z185" s="512"/>
      <c r="AA185" s="512"/>
      <c r="AB185" s="512"/>
      <c r="AC185" s="512"/>
      <c r="AD185" s="512"/>
      <c r="AE185" s="512"/>
      <c r="AF185" s="512"/>
      <c r="AG185" s="512"/>
      <c r="AH185" s="512"/>
      <c r="AI185" s="512"/>
      <c r="AJ185" s="512"/>
      <c r="AK185" s="512"/>
      <c r="AL185" s="512"/>
      <c r="AM185" s="512"/>
      <c r="AN185" s="512"/>
    </row>
    <row r="186" spans="1:40" ht="15.75" customHeight="1">
      <c r="A186" s="512"/>
      <c r="B186" s="582"/>
      <c r="C186" s="512"/>
      <c r="D186" s="512"/>
      <c r="E186" s="512"/>
      <c r="F186" s="512"/>
      <c r="G186" s="512"/>
      <c r="H186" s="512"/>
      <c r="I186" s="512"/>
      <c r="J186" s="512"/>
      <c r="K186" s="512"/>
      <c r="L186" s="512"/>
      <c r="M186" s="512"/>
      <c r="N186" s="512"/>
      <c r="O186" s="512"/>
      <c r="P186" s="512"/>
      <c r="Q186" s="512"/>
      <c r="R186" s="512"/>
      <c r="S186" s="512"/>
      <c r="T186" s="512"/>
      <c r="U186" s="512"/>
      <c r="V186" s="512"/>
      <c r="W186" s="512"/>
      <c r="X186" s="512"/>
      <c r="Y186" s="512"/>
      <c r="Z186" s="512"/>
      <c r="AA186" s="512"/>
      <c r="AB186" s="512"/>
      <c r="AC186" s="512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</row>
    <row r="187" spans="1:40" ht="15.75" customHeight="1">
      <c r="A187" s="512"/>
      <c r="B187" s="582"/>
      <c r="C187" s="512"/>
      <c r="D187" s="512"/>
      <c r="E187" s="512"/>
      <c r="F187" s="512"/>
      <c r="G187" s="512"/>
      <c r="H187" s="512"/>
      <c r="I187" s="512"/>
      <c r="J187" s="512"/>
      <c r="K187" s="512"/>
      <c r="L187" s="512"/>
      <c r="M187" s="512"/>
      <c r="N187" s="512"/>
      <c r="O187" s="512"/>
      <c r="P187" s="512"/>
      <c r="Q187" s="512"/>
      <c r="R187" s="512"/>
      <c r="S187" s="512"/>
      <c r="T187" s="512"/>
      <c r="U187" s="512"/>
      <c r="V187" s="512"/>
      <c r="W187" s="512"/>
      <c r="X187" s="512"/>
      <c r="Y187" s="512"/>
      <c r="Z187" s="512"/>
      <c r="AA187" s="512"/>
      <c r="AB187" s="512"/>
      <c r="AC187" s="512"/>
      <c r="AD187" s="512"/>
      <c r="AE187" s="512"/>
      <c r="AF187" s="512"/>
      <c r="AG187" s="512"/>
      <c r="AH187" s="512"/>
      <c r="AI187" s="512"/>
      <c r="AJ187" s="512"/>
      <c r="AK187" s="512"/>
      <c r="AL187" s="512"/>
      <c r="AM187" s="512"/>
      <c r="AN187" s="512"/>
    </row>
    <row r="188" spans="1:40" ht="15.75" customHeight="1">
      <c r="A188" s="512"/>
      <c r="B188" s="582"/>
      <c r="C188" s="512"/>
      <c r="D188" s="512"/>
      <c r="E188" s="512"/>
      <c r="F188" s="512"/>
      <c r="G188" s="512"/>
      <c r="H188" s="512"/>
      <c r="I188" s="512"/>
      <c r="J188" s="512"/>
      <c r="K188" s="512"/>
      <c r="L188" s="512"/>
      <c r="M188" s="512"/>
      <c r="N188" s="512"/>
      <c r="O188" s="512"/>
      <c r="P188" s="512"/>
      <c r="Q188" s="512"/>
      <c r="R188" s="512"/>
      <c r="S188" s="512"/>
      <c r="T188" s="512"/>
      <c r="U188" s="512"/>
      <c r="V188" s="512"/>
      <c r="W188" s="512"/>
      <c r="X188" s="512"/>
      <c r="Y188" s="512"/>
      <c r="Z188" s="512"/>
      <c r="AA188" s="512"/>
      <c r="AB188" s="512"/>
      <c r="AC188" s="512"/>
      <c r="AD188" s="512"/>
      <c r="AE188" s="512"/>
      <c r="AF188" s="512"/>
      <c r="AG188" s="512"/>
      <c r="AH188" s="512"/>
      <c r="AI188" s="512"/>
      <c r="AJ188" s="512"/>
      <c r="AK188" s="512"/>
      <c r="AL188" s="512"/>
      <c r="AM188" s="512"/>
      <c r="AN188" s="512"/>
    </row>
    <row r="189" spans="1:40" ht="15.75" customHeight="1">
      <c r="A189" s="512"/>
      <c r="B189" s="582"/>
      <c r="C189" s="512"/>
      <c r="D189" s="512"/>
      <c r="E189" s="512"/>
      <c r="F189" s="512"/>
      <c r="G189" s="512"/>
      <c r="H189" s="512"/>
      <c r="I189" s="512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</row>
    <row r="190" spans="1:40" ht="15.75" customHeight="1">
      <c r="A190" s="512"/>
      <c r="B190" s="582"/>
      <c r="C190" s="512"/>
      <c r="D190" s="512"/>
      <c r="E190" s="512"/>
      <c r="F190" s="512"/>
      <c r="G190" s="512"/>
      <c r="H190" s="512"/>
      <c r="I190" s="512"/>
      <c r="J190" s="512"/>
      <c r="K190" s="512"/>
      <c r="L190" s="512"/>
      <c r="M190" s="512"/>
      <c r="N190" s="512"/>
      <c r="O190" s="512"/>
      <c r="P190" s="512"/>
      <c r="Q190" s="512"/>
      <c r="R190" s="512"/>
      <c r="S190" s="512"/>
      <c r="T190" s="512"/>
      <c r="U190" s="512"/>
      <c r="V190" s="512"/>
      <c r="W190" s="512"/>
      <c r="X190" s="512"/>
      <c r="Y190" s="512"/>
      <c r="Z190" s="512"/>
      <c r="AA190" s="512"/>
      <c r="AB190" s="512"/>
      <c r="AC190" s="512"/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</row>
    <row r="191" spans="1:40" ht="15.75" customHeight="1">
      <c r="A191" s="512"/>
      <c r="B191" s="582"/>
      <c r="C191" s="512"/>
      <c r="D191" s="512"/>
      <c r="E191" s="512"/>
      <c r="F191" s="512"/>
      <c r="G191" s="512"/>
      <c r="H191" s="512"/>
      <c r="I191" s="512"/>
      <c r="J191" s="512"/>
      <c r="K191" s="512"/>
      <c r="L191" s="512"/>
      <c r="M191" s="512"/>
      <c r="N191" s="512"/>
      <c r="O191" s="512"/>
      <c r="P191" s="512"/>
      <c r="Q191" s="512"/>
      <c r="R191" s="512"/>
      <c r="S191" s="512"/>
      <c r="T191" s="512"/>
      <c r="U191" s="512"/>
      <c r="V191" s="512"/>
      <c r="W191" s="512"/>
      <c r="X191" s="512"/>
      <c r="Y191" s="512"/>
      <c r="Z191" s="512"/>
      <c r="AA191" s="512"/>
      <c r="AB191" s="512"/>
      <c r="AC191" s="512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</row>
    <row r="192" spans="1:40" ht="15.75" customHeight="1">
      <c r="A192" s="512"/>
      <c r="B192" s="582"/>
      <c r="C192" s="512"/>
      <c r="D192" s="512"/>
      <c r="E192" s="512"/>
      <c r="F192" s="512"/>
      <c r="G192" s="512"/>
      <c r="H192" s="512"/>
      <c r="I192" s="512"/>
      <c r="J192" s="512"/>
      <c r="K192" s="512"/>
      <c r="L192" s="512"/>
      <c r="M192" s="512"/>
      <c r="N192" s="512"/>
      <c r="O192" s="512"/>
      <c r="P192" s="512"/>
      <c r="Q192" s="512"/>
      <c r="R192" s="512"/>
      <c r="S192" s="512"/>
      <c r="T192" s="512"/>
      <c r="U192" s="512"/>
      <c r="V192" s="512"/>
      <c r="W192" s="512"/>
      <c r="X192" s="512"/>
      <c r="Y192" s="512"/>
      <c r="Z192" s="512"/>
      <c r="AA192" s="512"/>
      <c r="AB192" s="512"/>
      <c r="AC192" s="512"/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</row>
    <row r="193" spans="1:40" ht="15.75" customHeight="1">
      <c r="A193" s="512"/>
      <c r="B193" s="582"/>
      <c r="C193" s="512"/>
      <c r="D193" s="512"/>
      <c r="E193" s="512"/>
      <c r="F193" s="512"/>
      <c r="G193" s="512"/>
      <c r="H193" s="512"/>
      <c r="I193" s="512"/>
      <c r="J193" s="512"/>
      <c r="K193" s="512"/>
      <c r="L193" s="512"/>
      <c r="M193" s="512"/>
      <c r="N193" s="512"/>
      <c r="O193" s="512"/>
      <c r="P193" s="512"/>
      <c r="Q193" s="512"/>
      <c r="R193" s="512"/>
      <c r="S193" s="512"/>
      <c r="T193" s="512"/>
      <c r="U193" s="512"/>
      <c r="V193" s="512"/>
      <c r="W193" s="512"/>
      <c r="X193" s="512"/>
      <c r="Y193" s="512"/>
      <c r="Z193" s="512"/>
      <c r="AA193" s="512"/>
      <c r="AB193" s="512"/>
      <c r="AC193" s="512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</row>
    <row r="194" spans="1:40" ht="15.75" customHeight="1">
      <c r="A194" s="512"/>
      <c r="B194" s="582"/>
      <c r="C194" s="512"/>
      <c r="D194" s="512"/>
      <c r="E194" s="512"/>
      <c r="F194" s="512"/>
      <c r="G194" s="512"/>
      <c r="H194" s="512"/>
      <c r="I194" s="512"/>
      <c r="J194" s="512"/>
      <c r="K194" s="512"/>
      <c r="L194" s="512"/>
      <c r="M194" s="512"/>
      <c r="N194" s="512"/>
      <c r="O194" s="512"/>
      <c r="P194" s="512"/>
      <c r="Q194" s="512"/>
      <c r="R194" s="512"/>
      <c r="S194" s="512"/>
      <c r="T194" s="512"/>
      <c r="U194" s="512"/>
      <c r="V194" s="512"/>
      <c r="W194" s="512"/>
      <c r="X194" s="512"/>
      <c r="Y194" s="512"/>
      <c r="Z194" s="512"/>
      <c r="AA194" s="512"/>
      <c r="AB194" s="512"/>
      <c r="AC194" s="512"/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</row>
    <row r="195" spans="1:40" ht="15.75" customHeight="1">
      <c r="A195" s="512"/>
      <c r="B195" s="582"/>
      <c r="C195" s="512"/>
      <c r="D195" s="512"/>
      <c r="E195" s="512"/>
      <c r="F195" s="512"/>
      <c r="G195" s="512"/>
      <c r="H195" s="512"/>
      <c r="I195" s="512"/>
      <c r="J195" s="512"/>
      <c r="K195" s="512"/>
      <c r="L195" s="512"/>
      <c r="M195" s="512"/>
      <c r="N195" s="512"/>
      <c r="O195" s="512"/>
      <c r="P195" s="512"/>
      <c r="Q195" s="512"/>
      <c r="R195" s="512"/>
      <c r="S195" s="512"/>
      <c r="T195" s="512"/>
      <c r="U195" s="512"/>
      <c r="V195" s="512"/>
      <c r="W195" s="512"/>
      <c r="X195" s="512"/>
      <c r="Y195" s="512"/>
      <c r="Z195" s="512"/>
      <c r="AA195" s="512"/>
      <c r="AB195" s="512"/>
      <c r="AC195" s="512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</row>
    <row r="196" spans="1:40" ht="15.75" customHeight="1">
      <c r="A196" s="512"/>
      <c r="B196" s="582"/>
      <c r="C196" s="512"/>
      <c r="D196" s="512"/>
      <c r="E196" s="512"/>
      <c r="F196" s="512"/>
      <c r="G196" s="512"/>
      <c r="H196" s="512"/>
      <c r="I196" s="512"/>
      <c r="J196" s="512"/>
      <c r="K196" s="512"/>
      <c r="L196" s="512"/>
      <c r="M196" s="512"/>
      <c r="N196" s="512"/>
      <c r="O196" s="512"/>
      <c r="P196" s="512"/>
      <c r="Q196" s="512"/>
      <c r="R196" s="512"/>
      <c r="S196" s="512"/>
      <c r="T196" s="512"/>
      <c r="U196" s="512"/>
      <c r="V196" s="512"/>
      <c r="W196" s="512"/>
      <c r="X196" s="512"/>
      <c r="Y196" s="512"/>
      <c r="Z196" s="512"/>
      <c r="AA196" s="512"/>
      <c r="AB196" s="512"/>
      <c r="AC196" s="512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</row>
    <row r="197" spans="1:40" ht="15.75" customHeight="1">
      <c r="A197" s="512"/>
      <c r="B197" s="582"/>
      <c r="C197" s="512"/>
      <c r="D197" s="512"/>
      <c r="E197" s="512"/>
      <c r="F197" s="512"/>
      <c r="G197" s="512"/>
      <c r="H197" s="512"/>
      <c r="I197" s="512"/>
      <c r="J197" s="512"/>
      <c r="K197" s="512"/>
      <c r="L197" s="512"/>
      <c r="M197" s="512"/>
      <c r="N197" s="512"/>
      <c r="O197" s="512"/>
      <c r="P197" s="512"/>
      <c r="Q197" s="512"/>
      <c r="R197" s="512"/>
      <c r="S197" s="512"/>
      <c r="T197" s="512"/>
      <c r="U197" s="512"/>
      <c r="V197" s="512"/>
      <c r="W197" s="512"/>
      <c r="X197" s="512"/>
      <c r="Y197" s="512"/>
      <c r="Z197" s="512"/>
      <c r="AA197" s="512"/>
      <c r="AB197" s="512"/>
      <c r="AC197" s="512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</row>
    <row r="198" spans="1:40" ht="15.75" customHeight="1">
      <c r="A198" s="512"/>
      <c r="B198" s="582"/>
      <c r="C198" s="512"/>
      <c r="D198" s="512"/>
      <c r="E198" s="512"/>
      <c r="F198" s="512"/>
      <c r="G198" s="512"/>
      <c r="H198" s="512"/>
      <c r="I198" s="512"/>
      <c r="J198" s="512"/>
      <c r="K198" s="512"/>
      <c r="L198" s="512"/>
      <c r="M198" s="512"/>
      <c r="N198" s="512"/>
      <c r="O198" s="512"/>
      <c r="P198" s="512"/>
      <c r="Q198" s="512"/>
      <c r="R198" s="512"/>
      <c r="S198" s="512"/>
      <c r="T198" s="512"/>
      <c r="U198" s="512"/>
      <c r="V198" s="512"/>
      <c r="W198" s="512"/>
      <c r="X198" s="512"/>
      <c r="Y198" s="512"/>
      <c r="Z198" s="512"/>
      <c r="AA198" s="512"/>
      <c r="AB198" s="512"/>
      <c r="AC198" s="512"/>
      <c r="AD198" s="512"/>
      <c r="AE198" s="512"/>
      <c r="AF198" s="512"/>
      <c r="AG198" s="512"/>
      <c r="AH198" s="512"/>
      <c r="AI198" s="512"/>
      <c r="AJ198" s="512"/>
      <c r="AK198" s="512"/>
      <c r="AL198" s="512"/>
      <c r="AM198" s="512"/>
      <c r="AN198" s="512"/>
    </row>
    <row r="199" spans="1:40" ht="15.75" customHeight="1">
      <c r="A199" s="512"/>
      <c r="B199" s="582"/>
      <c r="C199" s="512"/>
      <c r="D199" s="512"/>
      <c r="E199" s="512"/>
      <c r="F199" s="512"/>
      <c r="G199" s="512"/>
      <c r="H199" s="512"/>
      <c r="I199" s="512"/>
      <c r="J199" s="512"/>
      <c r="K199" s="512"/>
      <c r="L199" s="512"/>
      <c r="M199" s="512"/>
      <c r="N199" s="512"/>
      <c r="O199" s="512"/>
      <c r="P199" s="512"/>
      <c r="Q199" s="512"/>
      <c r="R199" s="512"/>
      <c r="S199" s="512"/>
      <c r="T199" s="512"/>
      <c r="U199" s="512"/>
      <c r="V199" s="512"/>
      <c r="W199" s="512"/>
      <c r="X199" s="512"/>
      <c r="Y199" s="512"/>
      <c r="Z199" s="512"/>
      <c r="AA199" s="512"/>
      <c r="AB199" s="512"/>
      <c r="AC199" s="512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</row>
    <row r="200" spans="1:40" ht="15.75" customHeight="1">
      <c r="A200" s="512"/>
      <c r="B200" s="582"/>
      <c r="C200" s="512"/>
      <c r="D200" s="512"/>
      <c r="E200" s="512"/>
      <c r="F200" s="512"/>
      <c r="G200" s="512"/>
      <c r="H200" s="512"/>
      <c r="I200" s="512"/>
      <c r="J200" s="512"/>
      <c r="K200" s="512"/>
      <c r="L200" s="512"/>
      <c r="M200" s="512"/>
      <c r="N200" s="512"/>
      <c r="O200" s="512"/>
      <c r="P200" s="512"/>
      <c r="Q200" s="512"/>
      <c r="R200" s="512"/>
      <c r="S200" s="512"/>
      <c r="T200" s="512"/>
      <c r="U200" s="512"/>
      <c r="V200" s="512"/>
      <c r="W200" s="512"/>
      <c r="X200" s="512"/>
      <c r="Y200" s="512"/>
      <c r="Z200" s="512"/>
      <c r="AA200" s="512"/>
      <c r="AB200" s="512"/>
      <c r="AC200" s="512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</row>
    <row r="201" spans="1:40" ht="15.75" customHeight="1">
      <c r="A201" s="512"/>
      <c r="B201" s="582"/>
      <c r="C201" s="512"/>
      <c r="D201" s="512"/>
      <c r="E201" s="512"/>
      <c r="F201" s="512"/>
      <c r="G201" s="512"/>
      <c r="H201" s="512"/>
      <c r="I201" s="512"/>
      <c r="J201" s="512"/>
      <c r="K201" s="512"/>
      <c r="L201" s="512"/>
      <c r="M201" s="512"/>
      <c r="N201" s="512"/>
      <c r="O201" s="512"/>
      <c r="P201" s="512"/>
      <c r="Q201" s="512"/>
      <c r="R201" s="512"/>
      <c r="S201" s="512"/>
      <c r="T201" s="512"/>
      <c r="U201" s="512"/>
      <c r="V201" s="512"/>
      <c r="W201" s="512"/>
      <c r="X201" s="512"/>
      <c r="Y201" s="512"/>
      <c r="Z201" s="512"/>
      <c r="AA201" s="512"/>
      <c r="AB201" s="512"/>
      <c r="AC201" s="512"/>
      <c r="AD201" s="512"/>
      <c r="AE201" s="512"/>
      <c r="AF201" s="512"/>
      <c r="AG201" s="512"/>
      <c r="AH201" s="512"/>
      <c r="AI201" s="512"/>
      <c r="AJ201" s="512"/>
      <c r="AK201" s="512"/>
      <c r="AL201" s="512"/>
      <c r="AM201" s="512"/>
      <c r="AN201" s="512"/>
    </row>
    <row r="202" spans="1:40" ht="15.75" customHeight="1">
      <c r="A202" s="512"/>
      <c r="B202" s="582"/>
      <c r="C202" s="512"/>
      <c r="D202" s="512"/>
      <c r="E202" s="512"/>
      <c r="F202" s="512"/>
      <c r="G202" s="512"/>
      <c r="H202" s="512"/>
      <c r="I202" s="512"/>
      <c r="J202" s="512"/>
      <c r="K202" s="512"/>
      <c r="L202" s="512"/>
      <c r="M202" s="512"/>
      <c r="N202" s="512"/>
      <c r="O202" s="512"/>
      <c r="P202" s="512"/>
      <c r="Q202" s="512"/>
      <c r="R202" s="512"/>
      <c r="S202" s="512"/>
      <c r="T202" s="512"/>
      <c r="U202" s="512"/>
      <c r="V202" s="512"/>
      <c r="W202" s="512"/>
      <c r="X202" s="512"/>
      <c r="Y202" s="512"/>
      <c r="Z202" s="512"/>
      <c r="AA202" s="512"/>
      <c r="AB202" s="512"/>
      <c r="AC202" s="512"/>
      <c r="AD202" s="512"/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</row>
    <row r="203" spans="1:40" ht="15.75" customHeight="1">
      <c r="A203" s="512"/>
      <c r="B203" s="582"/>
      <c r="C203" s="512"/>
      <c r="D203" s="512"/>
      <c r="E203" s="512"/>
      <c r="F203" s="512"/>
      <c r="G203" s="512"/>
      <c r="H203" s="512"/>
      <c r="I203" s="512"/>
      <c r="J203" s="512"/>
      <c r="K203" s="512"/>
      <c r="L203" s="512"/>
      <c r="M203" s="512"/>
      <c r="N203" s="512"/>
      <c r="O203" s="512"/>
      <c r="P203" s="512"/>
      <c r="Q203" s="512"/>
      <c r="R203" s="512"/>
      <c r="S203" s="512"/>
      <c r="T203" s="512"/>
      <c r="U203" s="512"/>
      <c r="V203" s="512"/>
      <c r="W203" s="512"/>
      <c r="X203" s="512"/>
      <c r="Y203" s="512"/>
      <c r="Z203" s="512"/>
      <c r="AA203" s="512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</row>
    <row r="204" spans="1:40" ht="15.75" customHeight="1">
      <c r="A204" s="512"/>
      <c r="B204" s="582"/>
      <c r="C204" s="512"/>
      <c r="D204" s="512"/>
      <c r="E204" s="512"/>
      <c r="F204" s="512"/>
      <c r="G204" s="512"/>
      <c r="H204" s="512"/>
      <c r="I204" s="512"/>
      <c r="J204" s="512"/>
      <c r="K204" s="512"/>
      <c r="L204" s="512"/>
      <c r="M204" s="512"/>
      <c r="N204" s="512"/>
      <c r="O204" s="512"/>
      <c r="P204" s="512"/>
      <c r="Q204" s="512"/>
      <c r="R204" s="512"/>
      <c r="S204" s="512"/>
      <c r="T204" s="512"/>
      <c r="U204" s="512"/>
      <c r="V204" s="512"/>
      <c r="W204" s="512"/>
      <c r="X204" s="512"/>
      <c r="Y204" s="512"/>
      <c r="Z204" s="512"/>
      <c r="AA204" s="512"/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</row>
    <row r="205" spans="1:40" ht="15.75" customHeight="1">
      <c r="A205" s="512"/>
      <c r="B205" s="582"/>
      <c r="C205" s="512"/>
      <c r="D205" s="512"/>
      <c r="E205" s="512"/>
      <c r="F205" s="512"/>
      <c r="G205" s="512"/>
      <c r="H205" s="512"/>
      <c r="I205" s="512"/>
      <c r="J205" s="512"/>
      <c r="K205" s="512"/>
      <c r="L205" s="512"/>
      <c r="M205" s="512"/>
      <c r="N205" s="512"/>
      <c r="O205" s="512"/>
      <c r="P205" s="512"/>
      <c r="Q205" s="512"/>
      <c r="R205" s="512"/>
      <c r="S205" s="512"/>
      <c r="T205" s="512"/>
      <c r="U205" s="512"/>
      <c r="V205" s="512"/>
      <c r="W205" s="512"/>
      <c r="X205" s="512"/>
      <c r="Y205" s="512"/>
      <c r="Z205" s="512"/>
      <c r="AA205" s="512"/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</row>
    <row r="206" spans="1:40" ht="15.75" customHeight="1">
      <c r="A206" s="512"/>
      <c r="B206" s="582"/>
      <c r="C206" s="512"/>
      <c r="D206" s="512"/>
      <c r="E206" s="512"/>
      <c r="F206" s="512"/>
      <c r="G206" s="512"/>
      <c r="H206" s="512"/>
      <c r="I206" s="512"/>
      <c r="J206" s="512"/>
      <c r="K206" s="512"/>
      <c r="L206" s="512"/>
      <c r="M206" s="512"/>
      <c r="N206" s="512"/>
      <c r="O206" s="512"/>
      <c r="P206" s="512"/>
      <c r="Q206" s="512"/>
      <c r="R206" s="512"/>
      <c r="S206" s="512"/>
      <c r="T206" s="512"/>
      <c r="U206" s="512"/>
      <c r="V206" s="512"/>
      <c r="W206" s="512"/>
      <c r="X206" s="512"/>
      <c r="Y206" s="512"/>
      <c r="Z206" s="512"/>
      <c r="AA206" s="512"/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</row>
    <row r="207" spans="1:40" ht="15.75" customHeight="1">
      <c r="A207" s="512"/>
      <c r="B207" s="582"/>
      <c r="C207" s="512"/>
      <c r="D207" s="512"/>
      <c r="E207" s="512"/>
      <c r="F207" s="512"/>
      <c r="G207" s="512"/>
      <c r="H207" s="512"/>
      <c r="I207" s="512"/>
      <c r="J207" s="512"/>
      <c r="K207" s="512"/>
      <c r="L207" s="512"/>
      <c r="M207" s="512"/>
      <c r="N207" s="512"/>
      <c r="O207" s="512"/>
      <c r="P207" s="512"/>
      <c r="Q207" s="512"/>
      <c r="R207" s="512"/>
      <c r="S207" s="512"/>
      <c r="T207" s="512"/>
      <c r="U207" s="512"/>
      <c r="V207" s="512"/>
      <c r="W207" s="512"/>
      <c r="X207" s="512"/>
      <c r="Y207" s="512"/>
      <c r="Z207" s="512"/>
      <c r="AA207" s="512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</row>
    <row r="208" spans="1:40" ht="15.75" customHeight="1">
      <c r="A208" s="512"/>
      <c r="B208" s="582"/>
      <c r="C208" s="512"/>
      <c r="D208" s="512"/>
      <c r="E208" s="512"/>
      <c r="F208" s="512"/>
      <c r="G208" s="512"/>
      <c r="H208" s="512"/>
      <c r="I208" s="512"/>
      <c r="J208" s="512"/>
      <c r="K208" s="512"/>
      <c r="L208" s="512"/>
      <c r="M208" s="512"/>
      <c r="N208" s="512"/>
      <c r="O208" s="512"/>
      <c r="P208" s="512"/>
      <c r="Q208" s="512"/>
      <c r="R208" s="512"/>
      <c r="S208" s="512"/>
      <c r="T208" s="512"/>
      <c r="U208" s="512"/>
      <c r="V208" s="512"/>
      <c r="W208" s="512"/>
      <c r="X208" s="512"/>
      <c r="Y208" s="512"/>
      <c r="Z208" s="512"/>
      <c r="AA208" s="512"/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</row>
    <row r="209" spans="1:40" ht="15.75" customHeight="1">
      <c r="A209" s="512"/>
      <c r="B209" s="582"/>
      <c r="C209" s="512"/>
      <c r="D209" s="512"/>
      <c r="E209" s="512"/>
      <c r="F209" s="512"/>
      <c r="G209" s="512"/>
      <c r="H209" s="512"/>
      <c r="I209" s="512"/>
      <c r="J209" s="512"/>
      <c r="K209" s="512"/>
      <c r="L209" s="512"/>
      <c r="M209" s="512"/>
      <c r="N209" s="512"/>
      <c r="O209" s="512"/>
      <c r="P209" s="512"/>
      <c r="Q209" s="512"/>
      <c r="R209" s="512"/>
      <c r="S209" s="512"/>
      <c r="T209" s="512"/>
      <c r="U209" s="512"/>
      <c r="V209" s="512"/>
      <c r="W209" s="512"/>
      <c r="X209" s="512"/>
      <c r="Y209" s="512"/>
      <c r="Z209" s="512"/>
      <c r="AA209" s="512"/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</row>
    <row r="210" spans="1:40" ht="15.75" customHeight="1">
      <c r="A210" s="512"/>
      <c r="B210" s="582"/>
      <c r="C210" s="512"/>
      <c r="D210" s="512"/>
      <c r="E210" s="512"/>
      <c r="F210" s="512"/>
      <c r="G210" s="512"/>
      <c r="H210" s="512"/>
      <c r="I210" s="512"/>
      <c r="J210" s="512"/>
      <c r="K210" s="512"/>
      <c r="L210" s="512"/>
      <c r="M210" s="512"/>
      <c r="N210" s="512"/>
      <c r="O210" s="512"/>
      <c r="P210" s="512"/>
      <c r="Q210" s="512"/>
      <c r="R210" s="512"/>
      <c r="S210" s="512"/>
      <c r="T210" s="512"/>
      <c r="U210" s="512"/>
      <c r="V210" s="512"/>
      <c r="W210" s="512"/>
      <c r="X210" s="512"/>
      <c r="Y210" s="512"/>
      <c r="Z210" s="512"/>
      <c r="AA210" s="512"/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</row>
    <row r="211" spans="1:40" ht="15.75" customHeight="1">
      <c r="A211" s="512"/>
      <c r="B211" s="582"/>
      <c r="C211" s="512"/>
      <c r="D211" s="512"/>
      <c r="E211" s="512"/>
      <c r="F211" s="512"/>
      <c r="G211" s="512"/>
      <c r="H211" s="512"/>
      <c r="I211" s="512"/>
      <c r="J211" s="512"/>
      <c r="K211" s="512"/>
      <c r="L211" s="512"/>
      <c r="M211" s="512"/>
      <c r="N211" s="512"/>
      <c r="O211" s="512"/>
      <c r="P211" s="512"/>
      <c r="Q211" s="512"/>
      <c r="R211" s="512"/>
      <c r="S211" s="512"/>
      <c r="T211" s="512"/>
      <c r="U211" s="512"/>
      <c r="V211" s="512"/>
      <c r="W211" s="512"/>
      <c r="X211" s="512"/>
      <c r="Y211" s="512"/>
      <c r="Z211" s="512"/>
      <c r="AA211" s="512"/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</row>
    <row r="212" spans="1:40" ht="15.75" customHeight="1">
      <c r="A212" s="512"/>
      <c r="B212" s="582"/>
      <c r="C212" s="512"/>
      <c r="D212" s="512"/>
      <c r="E212" s="512"/>
      <c r="F212" s="512"/>
      <c r="G212" s="512"/>
      <c r="H212" s="512"/>
      <c r="I212" s="512"/>
      <c r="J212" s="512"/>
      <c r="K212" s="512"/>
      <c r="L212" s="512"/>
      <c r="M212" s="512"/>
      <c r="N212" s="512"/>
      <c r="O212" s="512"/>
      <c r="P212" s="512"/>
      <c r="Q212" s="512"/>
      <c r="R212" s="512"/>
      <c r="S212" s="512"/>
      <c r="T212" s="512"/>
      <c r="U212" s="512"/>
      <c r="V212" s="512"/>
      <c r="W212" s="512"/>
      <c r="X212" s="512"/>
      <c r="Y212" s="512"/>
      <c r="Z212" s="512"/>
      <c r="AA212" s="512"/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</row>
    <row r="213" spans="1:40" ht="15.75" customHeight="1">
      <c r="A213" s="512"/>
      <c r="B213" s="582"/>
      <c r="C213" s="512"/>
      <c r="D213" s="512"/>
      <c r="E213" s="512"/>
      <c r="F213" s="512"/>
      <c r="G213" s="512"/>
      <c r="H213" s="512"/>
      <c r="I213" s="512"/>
      <c r="J213" s="512"/>
      <c r="K213" s="512"/>
      <c r="L213" s="512"/>
      <c r="M213" s="512"/>
      <c r="N213" s="512"/>
      <c r="O213" s="512"/>
      <c r="P213" s="512"/>
      <c r="Q213" s="512"/>
      <c r="R213" s="512"/>
      <c r="S213" s="512"/>
      <c r="T213" s="512"/>
      <c r="U213" s="512"/>
      <c r="V213" s="512"/>
      <c r="W213" s="512"/>
      <c r="X213" s="512"/>
      <c r="Y213" s="512"/>
      <c r="Z213" s="512"/>
      <c r="AA213" s="512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</row>
    <row r="214" spans="1:40" ht="15.75" customHeight="1">
      <c r="A214" s="512"/>
      <c r="B214" s="582"/>
      <c r="C214" s="512"/>
      <c r="D214" s="512"/>
      <c r="E214" s="512"/>
      <c r="F214" s="512"/>
      <c r="G214" s="512"/>
      <c r="H214" s="512"/>
      <c r="I214" s="512"/>
      <c r="J214" s="512"/>
      <c r="K214" s="512"/>
      <c r="L214" s="512"/>
      <c r="M214" s="512"/>
      <c r="N214" s="512"/>
      <c r="O214" s="512"/>
      <c r="P214" s="512"/>
      <c r="Q214" s="512"/>
      <c r="R214" s="512"/>
      <c r="S214" s="512"/>
      <c r="T214" s="512"/>
      <c r="U214" s="512"/>
      <c r="V214" s="512"/>
      <c r="W214" s="512"/>
      <c r="X214" s="512"/>
      <c r="Y214" s="512"/>
      <c r="Z214" s="512"/>
      <c r="AA214" s="512"/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</row>
    <row r="215" spans="1:40" ht="15.75" customHeight="1">
      <c r="A215" s="512"/>
      <c r="B215" s="582"/>
      <c r="C215" s="512"/>
      <c r="D215" s="512"/>
      <c r="E215" s="512"/>
      <c r="F215" s="512"/>
      <c r="G215" s="512"/>
      <c r="H215" s="512"/>
      <c r="I215" s="512"/>
      <c r="J215" s="512"/>
      <c r="K215" s="512"/>
      <c r="L215" s="512"/>
      <c r="M215" s="512"/>
      <c r="N215" s="512"/>
      <c r="O215" s="512"/>
      <c r="P215" s="512"/>
      <c r="Q215" s="512"/>
      <c r="R215" s="512"/>
      <c r="S215" s="512"/>
      <c r="T215" s="512"/>
      <c r="U215" s="512"/>
      <c r="V215" s="512"/>
      <c r="W215" s="512"/>
      <c r="X215" s="512"/>
      <c r="Y215" s="512"/>
      <c r="Z215" s="512"/>
      <c r="AA215" s="512"/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</row>
    <row r="216" spans="1:40" ht="15.75" customHeight="1">
      <c r="A216" s="512"/>
      <c r="B216" s="582"/>
      <c r="C216" s="512"/>
      <c r="D216" s="512"/>
      <c r="E216" s="512"/>
      <c r="F216" s="512"/>
      <c r="G216" s="512"/>
      <c r="H216" s="512"/>
      <c r="I216" s="512"/>
      <c r="J216" s="512"/>
      <c r="K216" s="512"/>
      <c r="L216" s="512"/>
      <c r="M216" s="512"/>
      <c r="N216" s="512"/>
      <c r="O216" s="512"/>
      <c r="P216" s="512"/>
      <c r="Q216" s="512"/>
      <c r="R216" s="512"/>
      <c r="S216" s="512"/>
      <c r="T216" s="512"/>
      <c r="U216" s="512"/>
      <c r="V216" s="512"/>
      <c r="W216" s="512"/>
      <c r="X216" s="512"/>
      <c r="Y216" s="512"/>
      <c r="Z216" s="512"/>
      <c r="AA216" s="512"/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</row>
    <row r="217" spans="1:40" ht="15.75" customHeight="1">
      <c r="A217" s="512"/>
      <c r="B217" s="582"/>
      <c r="C217" s="512"/>
      <c r="D217" s="512"/>
      <c r="E217" s="512"/>
      <c r="F217" s="512"/>
      <c r="G217" s="512"/>
      <c r="H217" s="512"/>
      <c r="I217" s="512"/>
      <c r="J217" s="512"/>
      <c r="K217" s="512"/>
      <c r="L217" s="512"/>
      <c r="M217" s="512"/>
      <c r="N217" s="512"/>
      <c r="O217" s="512"/>
      <c r="P217" s="512"/>
      <c r="Q217" s="512"/>
      <c r="R217" s="512"/>
      <c r="S217" s="512"/>
      <c r="T217" s="512"/>
      <c r="U217" s="512"/>
      <c r="V217" s="512"/>
      <c r="W217" s="512"/>
      <c r="X217" s="512"/>
      <c r="Y217" s="512"/>
      <c r="Z217" s="512"/>
      <c r="AA217" s="512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</row>
    <row r="218" spans="1:40" ht="15.75" customHeight="1">
      <c r="A218" s="512"/>
      <c r="B218" s="582"/>
      <c r="C218" s="512"/>
      <c r="D218" s="512"/>
      <c r="E218" s="512"/>
      <c r="F218" s="512"/>
      <c r="G218" s="512"/>
      <c r="H218" s="512"/>
      <c r="I218" s="512"/>
      <c r="J218" s="512"/>
      <c r="K218" s="512"/>
      <c r="L218" s="512"/>
      <c r="M218" s="512"/>
      <c r="N218" s="512"/>
      <c r="O218" s="512"/>
      <c r="P218" s="512"/>
      <c r="Q218" s="512"/>
      <c r="R218" s="512"/>
      <c r="S218" s="512"/>
      <c r="T218" s="512"/>
      <c r="U218" s="512"/>
      <c r="V218" s="512"/>
      <c r="W218" s="512"/>
      <c r="X218" s="512"/>
      <c r="Y218" s="512"/>
      <c r="Z218" s="512"/>
      <c r="AA218" s="512"/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</row>
    <row r="219" spans="1:40" ht="15.75" customHeight="1">
      <c r="A219" s="512"/>
      <c r="B219" s="582"/>
      <c r="C219" s="512"/>
      <c r="D219" s="512"/>
      <c r="E219" s="512"/>
      <c r="F219" s="512"/>
      <c r="G219" s="512"/>
      <c r="H219" s="512"/>
      <c r="I219" s="512"/>
      <c r="J219" s="512"/>
      <c r="K219" s="512"/>
      <c r="L219" s="512"/>
      <c r="M219" s="512"/>
      <c r="N219" s="512"/>
      <c r="O219" s="512"/>
      <c r="P219" s="512"/>
      <c r="Q219" s="512"/>
      <c r="R219" s="512"/>
      <c r="S219" s="512"/>
      <c r="T219" s="512"/>
      <c r="U219" s="512"/>
      <c r="V219" s="512"/>
      <c r="W219" s="512"/>
      <c r="X219" s="512"/>
      <c r="Y219" s="512"/>
      <c r="Z219" s="512"/>
      <c r="AA219" s="512"/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</row>
    <row r="220" spans="1:40" ht="15.75" customHeight="1">
      <c r="A220" s="512"/>
      <c r="B220" s="582"/>
      <c r="C220" s="512"/>
      <c r="D220" s="512"/>
      <c r="E220" s="512"/>
      <c r="F220" s="512"/>
      <c r="G220" s="512"/>
      <c r="H220" s="512"/>
      <c r="I220" s="512"/>
      <c r="J220" s="512"/>
      <c r="K220" s="512"/>
      <c r="L220" s="512"/>
      <c r="M220" s="512"/>
      <c r="N220" s="512"/>
      <c r="O220" s="512"/>
      <c r="P220" s="512"/>
      <c r="Q220" s="512"/>
      <c r="R220" s="512"/>
      <c r="S220" s="512"/>
      <c r="T220" s="512"/>
      <c r="U220" s="512"/>
      <c r="V220" s="512"/>
      <c r="W220" s="512"/>
      <c r="X220" s="512"/>
      <c r="Y220" s="512"/>
      <c r="Z220" s="512"/>
      <c r="AA220" s="512"/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</row>
    <row r="221" spans="1:40" ht="15.75" customHeight="1">
      <c r="A221" s="512"/>
      <c r="B221" s="582"/>
      <c r="C221" s="512"/>
      <c r="D221" s="512"/>
      <c r="E221" s="512"/>
      <c r="F221" s="512"/>
      <c r="G221" s="512"/>
      <c r="H221" s="512"/>
      <c r="I221" s="512"/>
      <c r="J221" s="512"/>
      <c r="K221" s="512"/>
      <c r="L221" s="512"/>
      <c r="M221" s="512"/>
      <c r="N221" s="512"/>
      <c r="O221" s="512"/>
      <c r="P221" s="512"/>
      <c r="Q221" s="512"/>
      <c r="R221" s="512"/>
      <c r="S221" s="512"/>
      <c r="T221" s="512"/>
      <c r="U221" s="512"/>
      <c r="V221" s="512"/>
      <c r="W221" s="512"/>
      <c r="X221" s="512"/>
      <c r="Y221" s="512"/>
      <c r="Z221" s="512"/>
      <c r="AA221" s="512"/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</row>
    <row r="222" spans="1:40" ht="15.75" customHeight="1">
      <c r="A222" s="512"/>
      <c r="B222" s="582"/>
      <c r="C222" s="512"/>
      <c r="D222" s="512"/>
      <c r="E222" s="512"/>
      <c r="F222" s="512"/>
      <c r="G222" s="512"/>
      <c r="H222" s="512"/>
      <c r="I222" s="512"/>
      <c r="J222" s="512"/>
      <c r="K222" s="512"/>
      <c r="L222" s="512"/>
      <c r="M222" s="512"/>
      <c r="N222" s="512"/>
      <c r="O222" s="512"/>
      <c r="P222" s="512"/>
      <c r="Q222" s="512"/>
      <c r="R222" s="512"/>
      <c r="S222" s="512"/>
      <c r="T222" s="512"/>
      <c r="U222" s="512"/>
      <c r="V222" s="512"/>
      <c r="W222" s="512"/>
      <c r="X222" s="512"/>
      <c r="Y222" s="512"/>
      <c r="Z222" s="512"/>
      <c r="AA222" s="512"/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</row>
    <row r="223" spans="1:40" ht="15.75" customHeight="1">
      <c r="A223" s="512"/>
      <c r="B223" s="582"/>
      <c r="C223" s="512"/>
      <c r="D223" s="512"/>
      <c r="E223" s="512"/>
      <c r="F223" s="512"/>
      <c r="G223" s="512"/>
      <c r="H223" s="512"/>
      <c r="I223" s="512"/>
      <c r="J223" s="512"/>
      <c r="K223" s="512"/>
      <c r="L223" s="512"/>
      <c r="M223" s="512"/>
      <c r="N223" s="512"/>
      <c r="O223" s="512"/>
      <c r="P223" s="512"/>
      <c r="Q223" s="512"/>
      <c r="R223" s="512"/>
      <c r="S223" s="512"/>
      <c r="T223" s="512"/>
      <c r="U223" s="512"/>
      <c r="V223" s="512"/>
      <c r="W223" s="512"/>
      <c r="X223" s="512"/>
      <c r="Y223" s="512"/>
      <c r="Z223" s="512"/>
      <c r="AA223" s="512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</row>
    <row r="224" spans="1:40" ht="15.75" customHeight="1">
      <c r="A224" s="512"/>
      <c r="B224" s="582"/>
      <c r="C224" s="512"/>
      <c r="D224" s="512"/>
      <c r="E224" s="512"/>
      <c r="F224" s="512"/>
      <c r="G224" s="512"/>
      <c r="H224" s="512"/>
      <c r="I224" s="512"/>
      <c r="J224" s="512"/>
      <c r="K224" s="512"/>
      <c r="L224" s="512"/>
      <c r="M224" s="512"/>
      <c r="N224" s="512"/>
      <c r="O224" s="512"/>
      <c r="P224" s="512"/>
      <c r="Q224" s="512"/>
      <c r="R224" s="512"/>
      <c r="S224" s="512"/>
      <c r="T224" s="512"/>
      <c r="U224" s="512"/>
      <c r="V224" s="512"/>
      <c r="W224" s="512"/>
      <c r="X224" s="512"/>
      <c r="Y224" s="512"/>
      <c r="Z224" s="512"/>
      <c r="AA224" s="512"/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</row>
    <row r="225" spans="1:40" ht="15.75" customHeight="1">
      <c r="A225" s="512"/>
      <c r="B225" s="582"/>
      <c r="C225" s="512"/>
      <c r="D225" s="512"/>
      <c r="E225" s="512"/>
      <c r="F225" s="512"/>
      <c r="G225" s="512"/>
      <c r="H225" s="512"/>
      <c r="I225" s="512"/>
      <c r="J225" s="512"/>
      <c r="K225" s="512"/>
      <c r="L225" s="512"/>
      <c r="M225" s="512"/>
      <c r="N225" s="512"/>
      <c r="O225" s="512"/>
      <c r="P225" s="512"/>
      <c r="Q225" s="512"/>
      <c r="R225" s="512"/>
      <c r="S225" s="512"/>
      <c r="T225" s="512"/>
      <c r="U225" s="512"/>
      <c r="V225" s="512"/>
      <c r="W225" s="512"/>
      <c r="X225" s="512"/>
      <c r="Y225" s="512"/>
      <c r="Z225" s="512"/>
      <c r="AA225" s="512"/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</row>
    <row r="226" spans="1:40" ht="15.75" customHeight="1">
      <c r="A226" s="512"/>
      <c r="B226" s="582"/>
      <c r="C226" s="512"/>
      <c r="D226" s="512"/>
      <c r="E226" s="512"/>
      <c r="F226" s="512"/>
      <c r="G226" s="512"/>
      <c r="H226" s="512"/>
      <c r="I226" s="512"/>
      <c r="J226" s="512"/>
      <c r="K226" s="512"/>
      <c r="L226" s="512"/>
      <c r="M226" s="512"/>
      <c r="N226" s="512"/>
      <c r="O226" s="512"/>
      <c r="P226" s="512"/>
      <c r="Q226" s="512"/>
      <c r="R226" s="512"/>
      <c r="S226" s="512"/>
      <c r="T226" s="512"/>
      <c r="U226" s="512"/>
      <c r="V226" s="512"/>
      <c r="W226" s="512"/>
      <c r="X226" s="512"/>
      <c r="Y226" s="512"/>
      <c r="Z226" s="512"/>
      <c r="AA226" s="512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</row>
    <row r="227" spans="1:40" ht="15.75" customHeight="1">
      <c r="A227" s="512"/>
      <c r="B227" s="58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2"/>
      <c r="Z227" s="512"/>
      <c r="AA227" s="512"/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</row>
    <row r="228" spans="1:40" ht="15.75" customHeight="1">
      <c r="A228" s="512"/>
      <c r="B228" s="582"/>
      <c r="C228" s="512"/>
      <c r="D228" s="512"/>
      <c r="E228" s="512"/>
      <c r="F228" s="512"/>
      <c r="G228" s="512"/>
      <c r="H228" s="512"/>
      <c r="I228" s="512"/>
      <c r="J228" s="512"/>
      <c r="K228" s="512"/>
      <c r="L228" s="512"/>
      <c r="M228" s="512"/>
      <c r="N228" s="512"/>
      <c r="O228" s="512"/>
      <c r="P228" s="512"/>
      <c r="Q228" s="512"/>
      <c r="R228" s="512"/>
      <c r="S228" s="512"/>
      <c r="T228" s="512"/>
      <c r="U228" s="512"/>
      <c r="V228" s="512"/>
      <c r="W228" s="512"/>
      <c r="X228" s="512"/>
      <c r="Y228" s="512"/>
      <c r="Z228" s="512"/>
      <c r="AA228" s="512"/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</row>
    <row r="229" spans="1:40" ht="15.75" customHeight="1">
      <c r="A229" s="512"/>
      <c r="B229" s="582"/>
      <c r="C229" s="512"/>
      <c r="D229" s="512"/>
      <c r="E229" s="512"/>
      <c r="F229" s="512"/>
      <c r="G229" s="512"/>
      <c r="H229" s="512"/>
      <c r="I229" s="512"/>
      <c r="J229" s="512"/>
      <c r="K229" s="512"/>
      <c r="L229" s="512"/>
      <c r="M229" s="512"/>
      <c r="N229" s="512"/>
      <c r="O229" s="512"/>
      <c r="P229" s="512"/>
      <c r="Q229" s="512"/>
      <c r="R229" s="512"/>
      <c r="S229" s="512"/>
      <c r="T229" s="512"/>
      <c r="U229" s="512"/>
      <c r="V229" s="512"/>
      <c r="W229" s="512"/>
      <c r="X229" s="512"/>
      <c r="Y229" s="512"/>
      <c r="Z229" s="512"/>
      <c r="AA229" s="512"/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</row>
    <row r="230" spans="1:40" ht="15.75" customHeight="1">
      <c r="A230" s="512"/>
      <c r="B230" s="582"/>
      <c r="C230" s="512"/>
      <c r="D230" s="512"/>
      <c r="E230" s="512"/>
      <c r="F230" s="512"/>
      <c r="G230" s="512"/>
      <c r="H230" s="512"/>
      <c r="I230" s="512"/>
      <c r="J230" s="512"/>
      <c r="K230" s="512"/>
      <c r="L230" s="512"/>
      <c r="M230" s="512"/>
      <c r="N230" s="512"/>
      <c r="O230" s="512"/>
      <c r="P230" s="512"/>
      <c r="Q230" s="512"/>
      <c r="R230" s="512"/>
      <c r="S230" s="512"/>
      <c r="T230" s="512"/>
      <c r="U230" s="512"/>
      <c r="V230" s="512"/>
      <c r="W230" s="512"/>
      <c r="X230" s="512"/>
      <c r="Y230" s="512"/>
      <c r="Z230" s="512"/>
      <c r="AA230" s="512"/>
      <c r="AB230" s="512"/>
      <c r="AC230" s="512"/>
      <c r="AD230" s="512"/>
      <c r="AE230" s="512"/>
      <c r="AF230" s="512"/>
      <c r="AG230" s="512"/>
      <c r="AH230" s="512"/>
      <c r="AI230" s="512"/>
      <c r="AJ230" s="512"/>
      <c r="AK230" s="512"/>
      <c r="AL230" s="512"/>
      <c r="AM230" s="512"/>
      <c r="AN230" s="512"/>
    </row>
    <row r="231" spans="1:40" ht="15.75" customHeight="1">
      <c r="A231" s="512"/>
      <c r="B231" s="582"/>
      <c r="C231" s="512"/>
      <c r="D231" s="512"/>
      <c r="E231" s="512"/>
      <c r="F231" s="512"/>
      <c r="G231" s="512"/>
      <c r="H231" s="512"/>
      <c r="I231" s="512"/>
      <c r="J231" s="512"/>
      <c r="K231" s="512"/>
      <c r="L231" s="512"/>
      <c r="M231" s="512"/>
      <c r="N231" s="512"/>
      <c r="O231" s="512"/>
      <c r="P231" s="512"/>
      <c r="Q231" s="512"/>
      <c r="R231" s="512"/>
      <c r="S231" s="512"/>
      <c r="T231" s="512"/>
      <c r="U231" s="512"/>
      <c r="V231" s="512"/>
      <c r="W231" s="512"/>
      <c r="X231" s="512"/>
      <c r="Y231" s="512"/>
      <c r="Z231" s="512"/>
      <c r="AA231" s="512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</row>
    <row r="232" spans="1:40" ht="15.75" customHeight="1">
      <c r="A232" s="512"/>
      <c r="B232" s="582"/>
      <c r="C232" s="512"/>
      <c r="D232" s="512"/>
      <c r="E232" s="512"/>
      <c r="F232" s="512"/>
      <c r="G232" s="512"/>
      <c r="H232" s="512"/>
      <c r="I232" s="512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12"/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</row>
    <row r="233" spans="1:40" ht="15.75" customHeight="1">
      <c r="A233" s="512"/>
      <c r="B233" s="582"/>
      <c r="C233" s="512"/>
      <c r="D233" s="512"/>
      <c r="E233" s="512"/>
      <c r="F233" s="512"/>
      <c r="G233" s="512"/>
      <c r="H233" s="512"/>
      <c r="I233" s="512"/>
      <c r="J233" s="512"/>
      <c r="K233" s="512"/>
      <c r="L233" s="512"/>
      <c r="M233" s="512"/>
      <c r="N233" s="512"/>
      <c r="O233" s="512"/>
      <c r="P233" s="512"/>
      <c r="Q233" s="512"/>
      <c r="R233" s="512"/>
      <c r="S233" s="512"/>
      <c r="T233" s="512"/>
      <c r="U233" s="512"/>
      <c r="V233" s="512"/>
      <c r="W233" s="512"/>
      <c r="X233" s="512"/>
      <c r="Y233" s="512"/>
      <c r="Z233" s="512"/>
      <c r="AA233" s="512"/>
      <c r="AB233" s="512"/>
      <c r="AC233" s="512"/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</row>
    <row r="234" spans="1:40" ht="15.75" customHeight="1">
      <c r="A234" s="512"/>
      <c r="B234" s="582"/>
      <c r="C234" s="512"/>
      <c r="D234" s="512"/>
      <c r="E234" s="512"/>
      <c r="F234" s="512"/>
      <c r="G234" s="512"/>
      <c r="H234" s="512"/>
      <c r="I234" s="512"/>
      <c r="J234" s="512"/>
      <c r="K234" s="512"/>
      <c r="L234" s="512"/>
      <c r="M234" s="512"/>
      <c r="N234" s="512"/>
      <c r="O234" s="512"/>
      <c r="P234" s="512"/>
      <c r="Q234" s="512"/>
      <c r="R234" s="512"/>
      <c r="S234" s="512"/>
      <c r="T234" s="512"/>
      <c r="U234" s="512"/>
      <c r="V234" s="512"/>
      <c r="W234" s="512"/>
      <c r="X234" s="512"/>
      <c r="Y234" s="512"/>
      <c r="Z234" s="512"/>
      <c r="AA234" s="512"/>
      <c r="AB234" s="512"/>
      <c r="AC234" s="512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</row>
    <row r="235" spans="1:40" ht="15.75" customHeight="1">
      <c r="A235" s="512"/>
      <c r="B235" s="582"/>
      <c r="C235" s="512"/>
      <c r="D235" s="512"/>
      <c r="E235" s="512"/>
      <c r="F235" s="512"/>
      <c r="G235" s="512"/>
      <c r="H235" s="512"/>
      <c r="I235" s="512"/>
      <c r="J235" s="512"/>
      <c r="K235" s="512"/>
      <c r="L235" s="512"/>
      <c r="M235" s="512"/>
      <c r="N235" s="512"/>
      <c r="O235" s="512"/>
      <c r="P235" s="512"/>
      <c r="Q235" s="512"/>
      <c r="R235" s="512"/>
      <c r="S235" s="512"/>
      <c r="T235" s="512"/>
      <c r="U235" s="512"/>
      <c r="V235" s="512"/>
      <c r="W235" s="512"/>
      <c r="X235" s="512"/>
      <c r="Y235" s="512"/>
      <c r="Z235" s="512"/>
      <c r="AA235" s="512"/>
      <c r="AB235" s="512"/>
      <c r="AC235" s="512"/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</row>
    <row r="236" spans="1:40" ht="15.75" customHeight="1">
      <c r="A236" s="512"/>
      <c r="B236" s="582"/>
      <c r="C236" s="512"/>
      <c r="D236" s="512"/>
      <c r="E236" s="512"/>
      <c r="F236" s="512"/>
      <c r="G236" s="512"/>
      <c r="H236" s="512"/>
      <c r="I236" s="512"/>
      <c r="J236" s="512"/>
      <c r="K236" s="512"/>
      <c r="L236" s="512"/>
      <c r="M236" s="512"/>
      <c r="N236" s="512"/>
      <c r="O236" s="512"/>
      <c r="P236" s="512"/>
      <c r="Q236" s="512"/>
      <c r="R236" s="512"/>
      <c r="S236" s="512"/>
      <c r="T236" s="512"/>
      <c r="U236" s="512"/>
      <c r="V236" s="512"/>
      <c r="W236" s="512"/>
      <c r="X236" s="512"/>
      <c r="Y236" s="512"/>
      <c r="Z236" s="512"/>
      <c r="AA236" s="512"/>
      <c r="AB236" s="512"/>
      <c r="AC236" s="512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</row>
    <row r="237" spans="1:40" ht="15.75" customHeight="1">
      <c r="A237" s="512"/>
      <c r="B237" s="582"/>
      <c r="C237" s="512"/>
      <c r="D237" s="512"/>
      <c r="E237" s="512"/>
      <c r="F237" s="512"/>
      <c r="G237" s="512"/>
      <c r="H237" s="512"/>
      <c r="I237" s="512"/>
      <c r="J237" s="512"/>
      <c r="K237" s="512"/>
      <c r="L237" s="512"/>
      <c r="M237" s="512"/>
      <c r="N237" s="512"/>
      <c r="O237" s="512"/>
      <c r="P237" s="512"/>
      <c r="Q237" s="512"/>
      <c r="R237" s="512"/>
      <c r="S237" s="512"/>
      <c r="T237" s="512"/>
      <c r="U237" s="512"/>
      <c r="V237" s="512"/>
      <c r="W237" s="512"/>
      <c r="X237" s="512"/>
      <c r="Y237" s="512"/>
      <c r="Z237" s="512"/>
      <c r="AA237" s="512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</row>
    <row r="238" spans="1:40" ht="15.75" customHeight="1">
      <c r="A238" s="512"/>
      <c r="B238" s="582"/>
      <c r="C238" s="512"/>
      <c r="D238" s="512"/>
      <c r="E238" s="512"/>
      <c r="F238" s="512"/>
      <c r="G238" s="512"/>
      <c r="H238" s="512"/>
      <c r="I238" s="512"/>
      <c r="J238" s="512"/>
      <c r="K238" s="512"/>
      <c r="L238" s="512"/>
      <c r="M238" s="512"/>
      <c r="N238" s="512"/>
      <c r="O238" s="512"/>
      <c r="P238" s="512"/>
      <c r="Q238" s="512"/>
      <c r="R238" s="512"/>
      <c r="S238" s="512"/>
      <c r="T238" s="512"/>
      <c r="U238" s="512"/>
      <c r="V238" s="512"/>
      <c r="W238" s="512"/>
      <c r="X238" s="512"/>
      <c r="Y238" s="512"/>
      <c r="Z238" s="512"/>
      <c r="AA238" s="512"/>
      <c r="AB238" s="512"/>
      <c r="AC238" s="512"/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</row>
    <row r="239" spans="1:40" ht="15.75" customHeight="1">
      <c r="A239" s="512"/>
      <c r="B239" s="582"/>
      <c r="C239" s="512"/>
      <c r="D239" s="512"/>
      <c r="E239" s="512"/>
      <c r="F239" s="512"/>
      <c r="G239" s="512"/>
      <c r="H239" s="512"/>
      <c r="I239" s="512"/>
      <c r="J239" s="512"/>
      <c r="K239" s="512"/>
      <c r="L239" s="512"/>
      <c r="M239" s="512"/>
      <c r="N239" s="512"/>
      <c r="O239" s="512"/>
      <c r="P239" s="512"/>
      <c r="Q239" s="512"/>
      <c r="R239" s="512"/>
      <c r="S239" s="512"/>
      <c r="T239" s="512"/>
      <c r="U239" s="512"/>
      <c r="V239" s="512"/>
      <c r="W239" s="512"/>
      <c r="X239" s="512"/>
      <c r="Y239" s="512"/>
      <c r="Z239" s="512"/>
      <c r="AA239" s="512"/>
      <c r="AB239" s="512"/>
      <c r="AC239" s="512"/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</row>
    <row r="240" spans="1:40" ht="15.75" customHeight="1">
      <c r="A240" s="512"/>
      <c r="B240" s="582"/>
      <c r="C240" s="512"/>
      <c r="D240" s="512"/>
      <c r="E240" s="512"/>
      <c r="F240" s="512"/>
      <c r="G240" s="512"/>
      <c r="H240" s="512"/>
      <c r="I240" s="512"/>
      <c r="J240" s="512"/>
      <c r="K240" s="512"/>
      <c r="L240" s="512"/>
      <c r="M240" s="512"/>
      <c r="N240" s="512"/>
      <c r="O240" s="512"/>
      <c r="P240" s="512"/>
      <c r="Q240" s="512"/>
      <c r="R240" s="512"/>
      <c r="S240" s="512"/>
      <c r="T240" s="512"/>
      <c r="U240" s="512"/>
      <c r="V240" s="512"/>
      <c r="W240" s="512"/>
      <c r="X240" s="512"/>
      <c r="Y240" s="512"/>
      <c r="Z240" s="512"/>
      <c r="AA240" s="512"/>
      <c r="AB240" s="512"/>
      <c r="AC240" s="512"/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</row>
    <row r="241" spans="1:40" ht="15.75" customHeight="1">
      <c r="A241" s="512"/>
      <c r="B241" s="582"/>
      <c r="C241" s="512"/>
      <c r="D241" s="512"/>
      <c r="E241" s="512"/>
      <c r="F241" s="512"/>
      <c r="G241" s="512"/>
      <c r="H241" s="512"/>
      <c r="I241" s="512"/>
      <c r="J241" s="512"/>
      <c r="K241" s="512"/>
      <c r="L241" s="512"/>
      <c r="M241" s="512"/>
      <c r="N241" s="512"/>
      <c r="O241" s="512"/>
      <c r="P241" s="512"/>
      <c r="Q241" s="512"/>
      <c r="R241" s="512"/>
      <c r="S241" s="512"/>
      <c r="T241" s="512"/>
      <c r="U241" s="512"/>
      <c r="V241" s="512"/>
      <c r="W241" s="512"/>
      <c r="X241" s="512"/>
      <c r="Y241" s="512"/>
      <c r="Z241" s="512"/>
      <c r="AA241" s="512"/>
      <c r="AB241" s="512"/>
      <c r="AC241" s="512"/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</row>
    <row r="242" spans="1:40" ht="15.75" customHeight="1">
      <c r="A242" s="512"/>
      <c r="B242" s="582"/>
      <c r="C242" s="512"/>
      <c r="D242" s="512"/>
      <c r="E242" s="512"/>
      <c r="F242" s="512"/>
      <c r="G242" s="512"/>
      <c r="H242" s="512"/>
      <c r="I242" s="512"/>
      <c r="J242" s="512"/>
      <c r="K242" s="512"/>
      <c r="L242" s="512"/>
      <c r="M242" s="512"/>
      <c r="N242" s="512"/>
      <c r="O242" s="512"/>
      <c r="P242" s="512"/>
      <c r="Q242" s="512"/>
      <c r="R242" s="512"/>
      <c r="S242" s="512"/>
      <c r="T242" s="512"/>
      <c r="U242" s="512"/>
      <c r="V242" s="512"/>
      <c r="W242" s="512"/>
      <c r="X242" s="512"/>
      <c r="Y242" s="512"/>
      <c r="Z242" s="512"/>
      <c r="AA242" s="512"/>
      <c r="AB242" s="512"/>
      <c r="AC242" s="512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</row>
    <row r="243" spans="1:40" ht="15.75" customHeight="1">
      <c r="A243" s="512"/>
      <c r="B243" s="582"/>
      <c r="C243" s="512"/>
      <c r="D243" s="512"/>
      <c r="E243" s="512"/>
      <c r="F243" s="512"/>
      <c r="G243" s="512"/>
      <c r="H243" s="512"/>
      <c r="I243" s="512"/>
      <c r="J243" s="512"/>
      <c r="K243" s="512"/>
      <c r="L243" s="512"/>
      <c r="M243" s="512"/>
      <c r="N243" s="512"/>
      <c r="O243" s="512"/>
      <c r="P243" s="512"/>
      <c r="Q243" s="512"/>
      <c r="R243" s="512"/>
      <c r="S243" s="512"/>
      <c r="T243" s="512"/>
      <c r="U243" s="512"/>
      <c r="V243" s="512"/>
      <c r="W243" s="512"/>
      <c r="X243" s="512"/>
      <c r="Y243" s="512"/>
      <c r="Z243" s="512"/>
      <c r="AA243" s="512"/>
      <c r="AB243" s="512"/>
      <c r="AC243" s="512"/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</row>
    <row r="244" spans="1:40" ht="15.75" customHeight="1">
      <c r="A244" s="512"/>
      <c r="B244" s="582"/>
      <c r="C244" s="512"/>
      <c r="D244" s="512"/>
      <c r="E244" s="512"/>
      <c r="F244" s="512"/>
      <c r="G244" s="512"/>
      <c r="H244" s="512"/>
      <c r="I244" s="512"/>
      <c r="J244" s="512"/>
      <c r="K244" s="512"/>
      <c r="L244" s="512"/>
      <c r="M244" s="512"/>
      <c r="N244" s="512"/>
      <c r="O244" s="512"/>
      <c r="P244" s="512"/>
      <c r="Q244" s="512"/>
      <c r="R244" s="512"/>
      <c r="S244" s="512"/>
      <c r="T244" s="512"/>
      <c r="U244" s="512"/>
      <c r="V244" s="512"/>
      <c r="W244" s="512"/>
      <c r="X244" s="512"/>
      <c r="Y244" s="512"/>
      <c r="Z244" s="512"/>
      <c r="AA244" s="512"/>
      <c r="AB244" s="512"/>
      <c r="AC244" s="512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</row>
    <row r="245" spans="1:40" ht="15.75" customHeight="1">
      <c r="A245" s="512"/>
      <c r="B245" s="582"/>
      <c r="C245" s="512"/>
      <c r="D245" s="512"/>
      <c r="E245" s="512"/>
      <c r="F245" s="512"/>
      <c r="G245" s="512"/>
      <c r="H245" s="512"/>
      <c r="I245" s="512"/>
      <c r="J245" s="512"/>
      <c r="K245" s="512"/>
      <c r="L245" s="512"/>
      <c r="M245" s="512"/>
      <c r="N245" s="512"/>
      <c r="O245" s="512"/>
      <c r="P245" s="512"/>
      <c r="Q245" s="512"/>
      <c r="R245" s="512"/>
      <c r="S245" s="512"/>
      <c r="T245" s="512"/>
      <c r="U245" s="512"/>
      <c r="V245" s="512"/>
      <c r="W245" s="512"/>
      <c r="X245" s="512"/>
      <c r="Y245" s="512"/>
      <c r="Z245" s="512"/>
      <c r="AA245" s="512"/>
      <c r="AB245" s="512"/>
      <c r="AC245" s="512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</row>
    <row r="246" spans="1:40" ht="15.75" customHeight="1">
      <c r="A246" s="512"/>
      <c r="B246" s="582"/>
      <c r="C246" s="512"/>
      <c r="D246" s="512"/>
      <c r="E246" s="512"/>
      <c r="F246" s="512"/>
      <c r="G246" s="512"/>
      <c r="H246" s="512"/>
      <c r="I246" s="512"/>
      <c r="J246" s="512"/>
      <c r="K246" s="512"/>
      <c r="L246" s="512"/>
      <c r="M246" s="512"/>
      <c r="N246" s="512"/>
      <c r="O246" s="512"/>
      <c r="P246" s="512"/>
      <c r="Q246" s="512"/>
      <c r="R246" s="512"/>
      <c r="S246" s="512"/>
      <c r="T246" s="512"/>
      <c r="U246" s="512"/>
      <c r="V246" s="512"/>
      <c r="W246" s="512"/>
      <c r="X246" s="512"/>
      <c r="Y246" s="512"/>
      <c r="Z246" s="512"/>
      <c r="AA246" s="512"/>
      <c r="AB246" s="512"/>
      <c r="AC246" s="512"/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</row>
    <row r="247" spans="1:40" ht="15.75" customHeight="1">
      <c r="A247" s="512"/>
      <c r="B247" s="582"/>
      <c r="C247" s="512"/>
      <c r="D247" s="512"/>
      <c r="E247" s="512"/>
      <c r="F247" s="512"/>
      <c r="G247" s="512"/>
      <c r="H247" s="512"/>
      <c r="I247" s="512"/>
      <c r="J247" s="512"/>
      <c r="K247" s="512"/>
      <c r="L247" s="512"/>
      <c r="M247" s="512"/>
      <c r="N247" s="512"/>
      <c r="O247" s="512"/>
      <c r="P247" s="512"/>
      <c r="Q247" s="512"/>
      <c r="R247" s="512"/>
      <c r="S247" s="512"/>
      <c r="T247" s="512"/>
      <c r="U247" s="512"/>
      <c r="V247" s="512"/>
      <c r="W247" s="512"/>
      <c r="X247" s="512"/>
      <c r="Y247" s="512"/>
      <c r="Z247" s="512"/>
      <c r="AA247" s="512"/>
      <c r="AB247" s="512"/>
      <c r="AC247" s="512"/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</row>
    <row r="248" spans="1:40" ht="15.75" customHeight="1">
      <c r="A248" s="512"/>
      <c r="B248" s="582"/>
      <c r="C248" s="512"/>
      <c r="D248" s="512"/>
      <c r="E248" s="512"/>
      <c r="F248" s="512"/>
      <c r="G248" s="512"/>
      <c r="H248" s="512"/>
      <c r="I248" s="512"/>
      <c r="J248" s="512"/>
      <c r="K248" s="512"/>
      <c r="L248" s="512"/>
      <c r="M248" s="512"/>
      <c r="N248" s="512"/>
      <c r="O248" s="512"/>
      <c r="P248" s="512"/>
      <c r="Q248" s="512"/>
      <c r="R248" s="512"/>
      <c r="S248" s="512"/>
      <c r="T248" s="512"/>
      <c r="U248" s="512"/>
      <c r="V248" s="512"/>
      <c r="W248" s="512"/>
      <c r="X248" s="512"/>
      <c r="Y248" s="512"/>
      <c r="Z248" s="512"/>
      <c r="AA248" s="512"/>
      <c r="AB248" s="512"/>
      <c r="AC248" s="512"/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</row>
    <row r="249" spans="1:40" ht="15.75" customHeight="1">
      <c r="A249" s="512"/>
      <c r="B249" s="582"/>
      <c r="C249" s="512"/>
      <c r="D249" s="512"/>
      <c r="E249" s="512"/>
      <c r="F249" s="512"/>
      <c r="G249" s="512"/>
      <c r="H249" s="512"/>
      <c r="I249" s="512"/>
      <c r="J249" s="512"/>
      <c r="K249" s="512"/>
      <c r="L249" s="512"/>
      <c r="M249" s="512"/>
      <c r="N249" s="512"/>
      <c r="O249" s="512"/>
      <c r="P249" s="512"/>
      <c r="Q249" s="512"/>
      <c r="R249" s="512"/>
      <c r="S249" s="512"/>
      <c r="T249" s="512"/>
      <c r="U249" s="512"/>
      <c r="V249" s="512"/>
      <c r="W249" s="512"/>
      <c r="X249" s="512"/>
      <c r="Y249" s="512"/>
      <c r="Z249" s="512"/>
      <c r="AA249" s="512"/>
      <c r="AB249" s="512"/>
      <c r="AC249" s="512"/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</row>
    <row r="250" spans="1:40" ht="15.75" customHeight="1">
      <c r="A250" s="512"/>
      <c r="B250" s="582"/>
      <c r="C250" s="512"/>
      <c r="D250" s="512"/>
      <c r="E250" s="512"/>
      <c r="F250" s="512"/>
      <c r="G250" s="512"/>
      <c r="H250" s="512"/>
      <c r="I250" s="512"/>
      <c r="J250" s="512"/>
      <c r="K250" s="512"/>
      <c r="L250" s="512"/>
      <c r="M250" s="512"/>
      <c r="N250" s="512"/>
      <c r="O250" s="512"/>
      <c r="P250" s="512"/>
      <c r="Q250" s="512"/>
      <c r="R250" s="512"/>
      <c r="S250" s="512"/>
      <c r="T250" s="512"/>
      <c r="U250" s="512"/>
      <c r="V250" s="512"/>
      <c r="W250" s="512"/>
      <c r="X250" s="512"/>
      <c r="Y250" s="512"/>
      <c r="Z250" s="512"/>
      <c r="AA250" s="512"/>
      <c r="AB250" s="512"/>
      <c r="AC250" s="512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</row>
    <row r="251" spans="1:40" ht="15.75" customHeight="1">
      <c r="A251" s="512"/>
      <c r="B251" s="582"/>
      <c r="C251" s="512"/>
      <c r="D251" s="512"/>
      <c r="E251" s="512"/>
      <c r="F251" s="512"/>
      <c r="G251" s="512"/>
      <c r="H251" s="512"/>
      <c r="I251" s="512"/>
      <c r="J251" s="512"/>
      <c r="K251" s="512"/>
      <c r="L251" s="512"/>
      <c r="M251" s="512"/>
      <c r="N251" s="512"/>
      <c r="O251" s="512"/>
      <c r="P251" s="512"/>
      <c r="Q251" s="512"/>
      <c r="R251" s="512"/>
      <c r="S251" s="512"/>
      <c r="T251" s="512"/>
      <c r="U251" s="512"/>
      <c r="V251" s="512"/>
      <c r="W251" s="512"/>
      <c r="X251" s="512"/>
      <c r="Y251" s="512"/>
      <c r="Z251" s="512"/>
      <c r="AA251" s="512"/>
      <c r="AB251" s="512"/>
      <c r="AC251" s="512"/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</row>
    <row r="252" spans="1:40" ht="15.75" customHeight="1">
      <c r="A252" s="512"/>
      <c r="B252" s="582"/>
      <c r="C252" s="512"/>
      <c r="D252" s="512"/>
      <c r="E252" s="512"/>
      <c r="F252" s="512"/>
      <c r="G252" s="512"/>
      <c r="H252" s="512"/>
      <c r="I252" s="512"/>
      <c r="J252" s="512"/>
      <c r="K252" s="512"/>
      <c r="L252" s="512"/>
      <c r="M252" s="512"/>
      <c r="N252" s="512"/>
      <c r="O252" s="512"/>
      <c r="P252" s="512"/>
      <c r="Q252" s="512"/>
      <c r="R252" s="512"/>
      <c r="S252" s="512"/>
      <c r="T252" s="512"/>
      <c r="U252" s="512"/>
      <c r="V252" s="512"/>
      <c r="W252" s="512"/>
      <c r="X252" s="512"/>
      <c r="Y252" s="512"/>
      <c r="Z252" s="512"/>
      <c r="AA252" s="512"/>
      <c r="AB252" s="512"/>
      <c r="AC252" s="512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</row>
    <row r="253" spans="1:40" ht="15.75" customHeight="1">
      <c r="A253" s="512"/>
      <c r="B253" s="582"/>
      <c r="C253" s="512"/>
      <c r="D253" s="512"/>
      <c r="E253" s="512"/>
      <c r="F253" s="512"/>
      <c r="G253" s="512"/>
      <c r="H253" s="512"/>
      <c r="I253" s="512"/>
      <c r="J253" s="512"/>
      <c r="K253" s="512"/>
      <c r="L253" s="512"/>
      <c r="M253" s="512"/>
      <c r="N253" s="512"/>
      <c r="O253" s="512"/>
      <c r="P253" s="512"/>
      <c r="Q253" s="512"/>
      <c r="R253" s="512"/>
      <c r="S253" s="512"/>
      <c r="T253" s="512"/>
      <c r="U253" s="512"/>
      <c r="V253" s="512"/>
      <c r="W253" s="512"/>
      <c r="X253" s="512"/>
      <c r="Y253" s="512"/>
      <c r="Z253" s="512"/>
      <c r="AA253" s="512"/>
      <c r="AB253" s="512"/>
      <c r="AC253" s="512"/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</row>
    <row r="254" spans="1:40" ht="15.75" customHeight="1">
      <c r="A254" s="512"/>
      <c r="B254" s="582"/>
      <c r="C254" s="512"/>
      <c r="D254" s="512"/>
      <c r="E254" s="512"/>
      <c r="F254" s="512"/>
      <c r="G254" s="512"/>
      <c r="H254" s="512"/>
      <c r="I254" s="512"/>
      <c r="J254" s="512"/>
      <c r="K254" s="512"/>
      <c r="L254" s="512"/>
      <c r="M254" s="512"/>
      <c r="N254" s="512"/>
      <c r="O254" s="512"/>
      <c r="P254" s="512"/>
      <c r="Q254" s="512"/>
      <c r="R254" s="512"/>
      <c r="S254" s="512"/>
      <c r="T254" s="512"/>
      <c r="U254" s="512"/>
      <c r="V254" s="512"/>
      <c r="W254" s="512"/>
      <c r="X254" s="512"/>
      <c r="Y254" s="512"/>
      <c r="Z254" s="512"/>
      <c r="AA254" s="512"/>
      <c r="AB254" s="512"/>
      <c r="AC254" s="512"/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</row>
    <row r="255" spans="1:40" ht="15.75" customHeight="1">
      <c r="A255" s="512"/>
      <c r="B255" s="582"/>
      <c r="C255" s="512"/>
      <c r="D255" s="512"/>
      <c r="E255" s="512"/>
      <c r="F255" s="512"/>
      <c r="G255" s="512"/>
      <c r="H255" s="512"/>
      <c r="I255" s="512"/>
      <c r="J255" s="512"/>
      <c r="K255" s="512"/>
      <c r="L255" s="512"/>
      <c r="M255" s="512"/>
      <c r="N255" s="512"/>
      <c r="O255" s="512"/>
      <c r="P255" s="512"/>
      <c r="Q255" s="512"/>
      <c r="R255" s="512"/>
      <c r="S255" s="512"/>
      <c r="T255" s="512"/>
      <c r="U255" s="512"/>
      <c r="V255" s="512"/>
      <c r="W255" s="512"/>
      <c r="X255" s="512"/>
      <c r="Y255" s="512"/>
      <c r="Z255" s="512"/>
      <c r="AA255" s="512"/>
      <c r="AB255" s="512"/>
      <c r="AC255" s="512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</row>
    <row r="256" spans="1:40" ht="15.75" customHeight="1">
      <c r="A256" s="512"/>
      <c r="B256" s="582"/>
      <c r="C256" s="512"/>
      <c r="D256" s="512"/>
      <c r="E256" s="512"/>
      <c r="F256" s="512"/>
      <c r="G256" s="512"/>
      <c r="H256" s="512"/>
      <c r="I256" s="512"/>
      <c r="J256" s="512"/>
      <c r="K256" s="512"/>
      <c r="L256" s="512"/>
      <c r="M256" s="512"/>
      <c r="N256" s="512"/>
      <c r="O256" s="512"/>
      <c r="P256" s="512"/>
      <c r="Q256" s="512"/>
      <c r="R256" s="512"/>
      <c r="S256" s="512"/>
      <c r="T256" s="512"/>
      <c r="U256" s="512"/>
      <c r="V256" s="512"/>
      <c r="W256" s="512"/>
      <c r="X256" s="512"/>
      <c r="Y256" s="512"/>
      <c r="Z256" s="512"/>
      <c r="AA256" s="512"/>
      <c r="AB256" s="512"/>
      <c r="AC256" s="512"/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</row>
    <row r="257" spans="1:40" ht="15.75" customHeight="1">
      <c r="A257" s="512"/>
      <c r="B257" s="582"/>
      <c r="C257" s="512"/>
      <c r="D257" s="512"/>
      <c r="E257" s="512"/>
      <c r="F257" s="512"/>
      <c r="G257" s="512"/>
      <c r="H257" s="512"/>
      <c r="I257" s="512"/>
      <c r="J257" s="512"/>
      <c r="K257" s="512"/>
      <c r="L257" s="512"/>
      <c r="M257" s="512"/>
      <c r="N257" s="512"/>
      <c r="O257" s="512"/>
      <c r="P257" s="512"/>
      <c r="Q257" s="512"/>
      <c r="R257" s="512"/>
      <c r="S257" s="512"/>
      <c r="T257" s="512"/>
      <c r="U257" s="512"/>
      <c r="V257" s="512"/>
      <c r="W257" s="512"/>
      <c r="X257" s="512"/>
      <c r="Y257" s="512"/>
      <c r="Z257" s="512"/>
      <c r="AA257" s="512"/>
      <c r="AB257" s="512"/>
      <c r="AC257" s="512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</row>
    <row r="258" spans="1:40" ht="15.75" customHeight="1">
      <c r="A258" s="512"/>
      <c r="B258" s="582"/>
      <c r="C258" s="512"/>
      <c r="D258" s="512"/>
      <c r="E258" s="512"/>
      <c r="F258" s="512"/>
      <c r="G258" s="512"/>
      <c r="H258" s="512"/>
      <c r="I258" s="512"/>
      <c r="J258" s="512"/>
      <c r="K258" s="512"/>
      <c r="L258" s="512"/>
      <c r="M258" s="512"/>
      <c r="N258" s="512"/>
      <c r="O258" s="512"/>
      <c r="P258" s="512"/>
      <c r="Q258" s="512"/>
      <c r="R258" s="512"/>
      <c r="S258" s="512"/>
      <c r="T258" s="512"/>
      <c r="U258" s="512"/>
      <c r="V258" s="512"/>
      <c r="W258" s="512"/>
      <c r="X258" s="512"/>
      <c r="Y258" s="512"/>
      <c r="Z258" s="512"/>
      <c r="AA258" s="512"/>
      <c r="AB258" s="512"/>
      <c r="AC258" s="512"/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</row>
    <row r="259" spans="1:40" ht="15.75" customHeight="1">
      <c r="A259" s="512"/>
      <c r="B259" s="582"/>
      <c r="C259" s="512"/>
      <c r="D259" s="512"/>
      <c r="E259" s="512"/>
      <c r="F259" s="512"/>
      <c r="G259" s="512"/>
      <c r="H259" s="512"/>
      <c r="I259" s="512"/>
      <c r="J259" s="512"/>
      <c r="K259" s="512"/>
      <c r="L259" s="512"/>
      <c r="M259" s="512"/>
      <c r="N259" s="512"/>
      <c r="O259" s="512"/>
      <c r="P259" s="512"/>
      <c r="Q259" s="512"/>
      <c r="R259" s="512"/>
      <c r="S259" s="512"/>
      <c r="T259" s="512"/>
      <c r="U259" s="512"/>
      <c r="V259" s="512"/>
      <c r="W259" s="512"/>
      <c r="X259" s="512"/>
      <c r="Y259" s="512"/>
      <c r="Z259" s="512"/>
      <c r="AA259" s="512"/>
      <c r="AB259" s="512"/>
      <c r="AC259" s="512"/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</row>
    <row r="260" spans="1:40" ht="15.75" customHeight="1">
      <c r="A260" s="512"/>
      <c r="B260" s="582"/>
      <c r="C260" s="512"/>
      <c r="D260" s="512"/>
      <c r="E260" s="512"/>
      <c r="F260" s="512"/>
      <c r="G260" s="512"/>
      <c r="H260" s="512"/>
      <c r="I260" s="512"/>
      <c r="J260" s="512"/>
      <c r="K260" s="512"/>
      <c r="L260" s="512"/>
      <c r="M260" s="512"/>
      <c r="N260" s="512"/>
      <c r="O260" s="512"/>
      <c r="P260" s="512"/>
      <c r="Q260" s="512"/>
      <c r="R260" s="512"/>
      <c r="S260" s="512"/>
      <c r="T260" s="512"/>
      <c r="U260" s="512"/>
      <c r="V260" s="512"/>
      <c r="W260" s="512"/>
      <c r="X260" s="512"/>
      <c r="Y260" s="512"/>
      <c r="Z260" s="512"/>
      <c r="AA260" s="512"/>
      <c r="AB260" s="512"/>
      <c r="AC260" s="512"/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</row>
    <row r="261" spans="1:40" ht="15.75" customHeight="1">
      <c r="A261" s="512"/>
      <c r="B261" s="582"/>
      <c r="C261" s="512"/>
      <c r="D261" s="512"/>
      <c r="E261" s="512"/>
      <c r="F261" s="512"/>
      <c r="G261" s="512"/>
      <c r="H261" s="512"/>
      <c r="I261" s="512"/>
      <c r="J261" s="512"/>
      <c r="K261" s="512"/>
      <c r="L261" s="512"/>
      <c r="M261" s="512"/>
      <c r="N261" s="512"/>
      <c r="O261" s="512"/>
      <c r="P261" s="512"/>
      <c r="Q261" s="512"/>
      <c r="R261" s="512"/>
      <c r="S261" s="512"/>
      <c r="T261" s="512"/>
      <c r="U261" s="512"/>
      <c r="V261" s="512"/>
      <c r="W261" s="512"/>
      <c r="X261" s="512"/>
      <c r="Y261" s="512"/>
      <c r="Z261" s="512"/>
      <c r="AA261" s="512"/>
      <c r="AB261" s="512"/>
      <c r="AC261" s="512"/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</row>
    <row r="262" spans="1:40" ht="15.75" customHeight="1">
      <c r="A262" s="512"/>
      <c r="B262" s="58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</row>
    <row r="263" spans="1:40" ht="15.75" customHeight="1">
      <c r="A263" s="512"/>
      <c r="B263" s="58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2"/>
      <c r="Z263" s="512"/>
      <c r="AA263" s="512"/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</row>
    <row r="264" spans="1:40" ht="15.75" customHeight="1">
      <c r="A264" s="512"/>
      <c r="B264" s="582"/>
      <c r="C264" s="512"/>
      <c r="D264" s="512"/>
      <c r="E264" s="512"/>
      <c r="F264" s="512"/>
      <c r="G264" s="512"/>
      <c r="H264" s="512"/>
      <c r="I264" s="512"/>
      <c r="J264" s="512"/>
      <c r="K264" s="512"/>
      <c r="L264" s="512"/>
      <c r="M264" s="512"/>
      <c r="N264" s="512"/>
      <c r="O264" s="512"/>
      <c r="P264" s="512"/>
      <c r="Q264" s="512"/>
      <c r="R264" s="512"/>
      <c r="S264" s="512"/>
      <c r="T264" s="512"/>
      <c r="U264" s="512"/>
      <c r="V264" s="512"/>
      <c r="W264" s="512"/>
      <c r="X264" s="512"/>
      <c r="Y264" s="512"/>
      <c r="Z264" s="512"/>
      <c r="AA264" s="512"/>
      <c r="AB264" s="512"/>
      <c r="AC264" s="512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</row>
    <row r="265" spans="1:40" ht="15.75" customHeight="1">
      <c r="A265" s="512"/>
      <c r="B265" s="582"/>
      <c r="C265" s="512"/>
      <c r="D265" s="512"/>
      <c r="E265" s="512"/>
      <c r="F265" s="512"/>
      <c r="G265" s="512"/>
      <c r="H265" s="512"/>
      <c r="I265" s="512"/>
      <c r="J265" s="512"/>
      <c r="K265" s="512"/>
      <c r="L265" s="512"/>
      <c r="M265" s="512"/>
      <c r="N265" s="512"/>
      <c r="O265" s="512"/>
      <c r="P265" s="512"/>
      <c r="Q265" s="512"/>
      <c r="R265" s="512"/>
      <c r="S265" s="512"/>
      <c r="T265" s="512"/>
      <c r="U265" s="512"/>
      <c r="V265" s="512"/>
      <c r="W265" s="512"/>
      <c r="X265" s="512"/>
      <c r="Y265" s="512"/>
      <c r="Z265" s="512"/>
      <c r="AA265" s="512"/>
      <c r="AB265" s="512"/>
      <c r="AC265" s="512"/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</row>
    <row r="266" spans="1:40" ht="15.75" customHeight="1">
      <c r="A266" s="512"/>
      <c r="B266" s="58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</row>
    <row r="267" spans="1:40" ht="15.75" customHeight="1">
      <c r="A267" s="512"/>
      <c r="B267" s="582"/>
      <c r="C267" s="512"/>
      <c r="D267" s="512"/>
      <c r="E267" s="512"/>
      <c r="F267" s="512"/>
      <c r="G267" s="512"/>
      <c r="H267" s="512"/>
      <c r="I267" s="512"/>
      <c r="J267" s="512"/>
      <c r="K267" s="512"/>
      <c r="L267" s="512"/>
      <c r="M267" s="512"/>
      <c r="N267" s="512"/>
      <c r="O267" s="512"/>
      <c r="P267" s="512"/>
      <c r="Q267" s="512"/>
      <c r="R267" s="512"/>
      <c r="S267" s="512"/>
      <c r="T267" s="512"/>
      <c r="U267" s="512"/>
      <c r="V267" s="512"/>
      <c r="W267" s="512"/>
      <c r="X267" s="512"/>
      <c r="Y267" s="512"/>
      <c r="Z267" s="512"/>
      <c r="AA267" s="512"/>
      <c r="AB267" s="512"/>
      <c r="AC267" s="512"/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</row>
    <row r="268" spans="1:40" ht="15.75" customHeight="1">
      <c r="A268" s="512"/>
      <c r="B268" s="58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</row>
    <row r="269" spans="1:40" ht="15.75" customHeight="1">
      <c r="A269" s="512"/>
      <c r="B269" s="582"/>
      <c r="C269" s="512"/>
      <c r="D269" s="512"/>
      <c r="E269" s="512"/>
      <c r="F269" s="512"/>
      <c r="G269" s="512"/>
      <c r="H269" s="512"/>
      <c r="I269" s="512"/>
      <c r="J269" s="512"/>
      <c r="K269" s="512"/>
      <c r="L269" s="512"/>
      <c r="M269" s="512"/>
      <c r="N269" s="512"/>
      <c r="O269" s="512"/>
      <c r="P269" s="512"/>
      <c r="Q269" s="512"/>
      <c r="R269" s="512"/>
      <c r="S269" s="512"/>
      <c r="T269" s="512"/>
      <c r="U269" s="512"/>
      <c r="V269" s="512"/>
      <c r="W269" s="512"/>
      <c r="X269" s="512"/>
      <c r="Y269" s="512"/>
      <c r="Z269" s="512"/>
      <c r="AA269" s="512"/>
      <c r="AB269" s="512"/>
      <c r="AC269" s="512"/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</row>
    <row r="270" spans="1:40" ht="15.75" customHeight="1">
      <c r="A270" s="512"/>
      <c r="B270" s="582"/>
      <c r="C270" s="512"/>
      <c r="D270" s="512"/>
      <c r="E270" s="512"/>
      <c r="F270" s="512"/>
      <c r="G270" s="512"/>
      <c r="H270" s="512"/>
      <c r="I270" s="512"/>
      <c r="J270" s="512"/>
      <c r="K270" s="512"/>
      <c r="L270" s="512"/>
      <c r="M270" s="512"/>
      <c r="N270" s="512"/>
      <c r="O270" s="512"/>
      <c r="P270" s="512"/>
      <c r="Q270" s="512"/>
      <c r="R270" s="512"/>
      <c r="S270" s="512"/>
      <c r="T270" s="512"/>
      <c r="U270" s="512"/>
      <c r="V270" s="512"/>
      <c r="W270" s="512"/>
      <c r="X270" s="512"/>
      <c r="Y270" s="512"/>
      <c r="Z270" s="512"/>
      <c r="AA270" s="512"/>
      <c r="AB270" s="512"/>
      <c r="AC270" s="512"/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</row>
    <row r="271" spans="1:40" ht="15.75" customHeight="1">
      <c r="A271" s="512"/>
      <c r="B271" s="582"/>
      <c r="C271" s="512"/>
      <c r="D271" s="512"/>
      <c r="E271" s="512"/>
      <c r="F271" s="512"/>
      <c r="G271" s="512"/>
      <c r="H271" s="512"/>
      <c r="I271" s="512"/>
      <c r="J271" s="512"/>
      <c r="K271" s="512"/>
      <c r="L271" s="512"/>
      <c r="M271" s="512"/>
      <c r="N271" s="512"/>
      <c r="O271" s="512"/>
      <c r="P271" s="512"/>
      <c r="Q271" s="512"/>
      <c r="R271" s="512"/>
      <c r="S271" s="512"/>
      <c r="T271" s="512"/>
      <c r="U271" s="512"/>
      <c r="V271" s="512"/>
      <c r="W271" s="512"/>
      <c r="X271" s="512"/>
      <c r="Y271" s="512"/>
      <c r="Z271" s="512"/>
      <c r="AA271" s="512"/>
      <c r="AB271" s="512"/>
      <c r="AC271" s="512"/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</row>
    <row r="272" spans="1:40" ht="15.75" customHeight="1">
      <c r="A272" s="512"/>
      <c r="B272" s="582"/>
      <c r="C272" s="512"/>
      <c r="D272" s="512"/>
      <c r="E272" s="512"/>
      <c r="F272" s="512"/>
      <c r="G272" s="512"/>
      <c r="H272" s="512"/>
      <c r="I272" s="512"/>
      <c r="J272" s="512"/>
      <c r="K272" s="512"/>
      <c r="L272" s="512"/>
      <c r="M272" s="512"/>
      <c r="N272" s="512"/>
      <c r="O272" s="512"/>
      <c r="P272" s="512"/>
      <c r="Q272" s="512"/>
      <c r="R272" s="512"/>
      <c r="S272" s="512"/>
      <c r="T272" s="512"/>
      <c r="U272" s="512"/>
      <c r="V272" s="512"/>
      <c r="W272" s="512"/>
      <c r="X272" s="512"/>
      <c r="Y272" s="512"/>
      <c r="Z272" s="512"/>
      <c r="AA272" s="512"/>
      <c r="AB272" s="512"/>
      <c r="AC272" s="512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</row>
    <row r="273" spans="1:40" ht="15.75" customHeight="1">
      <c r="A273" s="512"/>
      <c r="B273" s="582"/>
      <c r="C273" s="512"/>
      <c r="D273" s="512"/>
      <c r="E273" s="512"/>
      <c r="F273" s="512"/>
      <c r="G273" s="512"/>
      <c r="H273" s="512"/>
      <c r="I273" s="512"/>
      <c r="J273" s="512"/>
      <c r="K273" s="512"/>
      <c r="L273" s="512"/>
      <c r="M273" s="512"/>
      <c r="N273" s="512"/>
      <c r="O273" s="512"/>
      <c r="P273" s="512"/>
      <c r="Q273" s="512"/>
      <c r="R273" s="512"/>
      <c r="S273" s="512"/>
      <c r="T273" s="512"/>
      <c r="U273" s="512"/>
      <c r="V273" s="512"/>
      <c r="W273" s="512"/>
      <c r="X273" s="512"/>
      <c r="Y273" s="512"/>
      <c r="Z273" s="512"/>
      <c r="AA273" s="512"/>
      <c r="AB273" s="512"/>
      <c r="AC273" s="512"/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</row>
    <row r="274" spans="1:40" ht="15.75" customHeight="1">
      <c r="A274" s="512"/>
      <c r="B274" s="582"/>
      <c r="C274" s="512"/>
      <c r="D274" s="512"/>
      <c r="E274" s="512"/>
      <c r="F274" s="512"/>
      <c r="G274" s="512"/>
      <c r="H274" s="512"/>
      <c r="I274" s="512"/>
      <c r="J274" s="512"/>
      <c r="K274" s="512"/>
      <c r="L274" s="512"/>
      <c r="M274" s="512"/>
      <c r="N274" s="512"/>
      <c r="O274" s="512"/>
      <c r="P274" s="512"/>
      <c r="Q274" s="512"/>
      <c r="R274" s="512"/>
      <c r="S274" s="512"/>
      <c r="T274" s="512"/>
      <c r="U274" s="512"/>
      <c r="V274" s="512"/>
      <c r="W274" s="512"/>
      <c r="X274" s="512"/>
      <c r="Y274" s="512"/>
      <c r="Z274" s="512"/>
      <c r="AA274" s="512"/>
      <c r="AB274" s="512"/>
      <c r="AC274" s="512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</row>
    <row r="275" spans="1:40" ht="15.75" customHeight="1">
      <c r="A275" s="512"/>
      <c r="B275" s="582"/>
      <c r="C275" s="512"/>
      <c r="D275" s="512"/>
      <c r="E275" s="512"/>
      <c r="F275" s="512"/>
      <c r="G275" s="512"/>
      <c r="H275" s="512"/>
      <c r="I275" s="512"/>
      <c r="J275" s="512"/>
      <c r="K275" s="512"/>
      <c r="L275" s="512"/>
      <c r="M275" s="512"/>
      <c r="N275" s="512"/>
      <c r="O275" s="512"/>
      <c r="P275" s="512"/>
      <c r="Q275" s="512"/>
      <c r="R275" s="512"/>
      <c r="S275" s="512"/>
      <c r="T275" s="512"/>
      <c r="U275" s="512"/>
      <c r="V275" s="512"/>
      <c r="W275" s="512"/>
      <c r="X275" s="512"/>
      <c r="Y275" s="512"/>
      <c r="Z275" s="512"/>
      <c r="AA275" s="512"/>
      <c r="AB275" s="512"/>
      <c r="AC275" s="512"/>
      <c r="AD275" s="512"/>
      <c r="AE275" s="512"/>
      <c r="AF275" s="512"/>
      <c r="AG275" s="512"/>
      <c r="AH275" s="512"/>
      <c r="AI275" s="512"/>
      <c r="AJ275" s="512"/>
      <c r="AK275" s="512"/>
      <c r="AL275" s="512"/>
      <c r="AM275" s="512"/>
      <c r="AN275" s="512"/>
    </row>
    <row r="276" spans="1:40" ht="15.75" customHeight="1">
      <c r="A276" s="512"/>
      <c r="B276" s="582"/>
      <c r="C276" s="512"/>
      <c r="D276" s="512"/>
      <c r="E276" s="512"/>
      <c r="F276" s="512"/>
      <c r="G276" s="512"/>
      <c r="H276" s="512"/>
      <c r="I276" s="512"/>
      <c r="J276" s="512"/>
      <c r="K276" s="512"/>
      <c r="L276" s="512"/>
      <c r="M276" s="512"/>
      <c r="N276" s="512"/>
      <c r="O276" s="512"/>
      <c r="P276" s="512"/>
      <c r="Q276" s="512"/>
      <c r="R276" s="512"/>
      <c r="S276" s="512"/>
      <c r="T276" s="512"/>
      <c r="U276" s="512"/>
      <c r="V276" s="512"/>
      <c r="W276" s="512"/>
      <c r="X276" s="512"/>
      <c r="Y276" s="512"/>
      <c r="Z276" s="512"/>
      <c r="AA276" s="512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</row>
    <row r="277" spans="1:40" ht="15.75" customHeight="1">
      <c r="A277" s="512"/>
      <c r="B277" s="58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12"/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</row>
    <row r="278" spans="1:40" ht="15.75" customHeight="1">
      <c r="A278" s="512"/>
      <c r="B278" s="582"/>
      <c r="C278" s="512"/>
      <c r="D278" s="512"/>
      <c r="E278" s="512"/>
      <c r="F278" s="512"/>
      <c r="G278" s="512"/>
      <c r="H278" s="512"/>
      <c r="I278" s="512"/>
      <c r="J278" s="512"/>
      <c r="K278" s="512"/>
      <c r="L278" s="512"/>
      <c r="M278" s="512"/>
      <c r="N278" s="512"/>
      <c r="O278" s="512"/>
      <c r="P278" s="512"/>
      <c r="Q278" s="512"/>
      <c r="R278" s="512"/>
      <c r="S278" s="512"/>
      <c r="T278" s="512"/>
      <c r="U278" s="512"/>
      <c r="V278" s="512"/>
      <c r="W278" s="512"/>
      <c r="X278" s="512"/>
      <c r="Y278" s="512"/>
      <c r="Z278" s="512"/>
      <c r="AA278" s="512"/>
      <c r="AB278" s="512"/>
      <c r="AC278" s="512"/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</row>
    <row r="279" spans="1:40" ht="15.75" customHeight="1">
      <c r="A279" s="512"/>
      <c r="B279" s="582"/>
      <c r="C279" s="512"/>
      <c r="D279" s="512"/>
      <c r="E279" s="512"/>
      <c r="F279" s="512"/>
      <c r="G279" s="512"/>
      <c r="H279" s="512"/>
      <c r="I279" s="512"/>
      <c r="J279" s="512"/>
      <c r="K279" s="512"/>
      <c r="L279" s="512"/>
      <c r="M279" s="512"/>
      <c r="N279" s="512"/>
      <c r="O279" s="512"/>
      <c r="P279" s="512"/>
      <c r="Q279" s="512"/>
      <c r="R279" s="512"/>
      <c r="S279" s="512"/>
      <c r="T279" s="512"/>
      <c r="U279" s="512"/>
      <c r="V279" s="512"/>
      <c r="W279" s="512"/>
      <c r="X279" s="512"/>
      <c r="Y279" s="512"/>
      <c r="Z279" s="512"/>
      <c r="AA279" s="512"/>
      <c r="AB279" s="512"/>
      <c r="AC279" s="512"/>
      <c r="AD279" s="512"/>
      <c r="AE279" s="512"/>
      <c r="AF279" s="512"/>
      <c r="AG279" s="512"/>
      <c r="AH279" s="512"/>
      <c r="AI279" s="512"/>
      <c r="AJ279" s="512"/>
      <c r="AK279" s="512"/>
      <c r="AL279" s="512"/>
      <c r="AM279" s="512"/>
      <c r="AN279" s="512"/>
    </row>
    <row r="280" spans="1:40" ht="15.75" customHeight="1">
      <c r="A280" s="512"/>
      <c r="B280" s="582"/>
      <c r="C280" s="512"/>
      <c r="D280" s="512"/>
      <c r="E280" s="512"/>
      <c r="F280" s="512"/>
      <c r="G280" s="512"/>
      <c r="H280" s="512"/>
      <c r="I280" s="512"/>
      <c r="J280" s="512"/>
      <c r="K280" s="512"/>
      <c r="L280" s="512"/>
      <c r="M280" s="512"/>
      <c r="N280" s="512"/>
      <c r="O280" s="512"/>
      <c r="P280" s="512"/>
      <c r="Q280" s="512"/>
      <c r="R280" s="512"/>
      <c r="S280" s="512"/>
      <c r="T280" s="512"/>
      <c r="U280" s="512"/>
      <c r="V280" s="512"/>
      <c r="W280" s="512"/>
      <c r="X280" s="512"/>
      <c r="Y280" s="512"/>
      <c r="Z280" s="512"/>
      <c r="AA280" s="512"/>
      <c r="AB280" s="512"/>
      <c r="AC280" s="512"/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</row>
    <row r="281" spans="1:40" ht="15.75" customHeight="1">
      <c r="A281" s="512"/>
      <c r="B281" s="582"/>
      <c r="C281" s="512"/>
      <c r="D281" s="512"/>
      <c r="E281" s="512"/>
      <c r="F281" s="512"/>
      <c r="G281" s="512"/>
      <c r="H281" s="512"/>
      <c r="I281" s="512"/>
      <c r="J281" s="512"/>
      <c r="K281" s="512"/>
      <c r="L281" s="512"/>
      <c r="M281" s="512"/>
      <c r="N281" s="512"/>
      <c r="O281" s="512"/>
      <c r="P281" s="512"/>
      <c r="Q281" s="512"/>
      <c r="R281" s="512"/>
      <c r="S281" s="512"/>
      <c r="T281" s="512"/>
      <c r="U281" s="512"/>
      <c r="V281" s="512"/>
      <c r="W281" s="512"/>
      <c r="X281" s="512"/>
      <c r="Y281" s="512"/>
      <c r="Z281" s="512"/>
      <c r="AA281" s="512"/>
      <c r="AB281" s="512"/>
      <c r="AC281" s="512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</row>
    <row r="282" spans="1:40" ht="15.75" customHeight="1">
      <c r="A282" s="512"/>
      <c r="B282" s="582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512"/>
      <c r="AF282" s="512"/>
      <c r="AG282" s="512"/>
      <c r="AH282" s="512"/>
      <c r="AI282" s="512"/>
      <c r="AJ282" s="512"/>
      <c r="AK282" s="512"/>
      <c r="AL282" s="512"/>
      <c r="AM282" s="512"/>
      <c r="AN282" s="512"/>
    </row>
    <row r="283" spans="1:40" ht="15.75" customHeight="1">
      <c r="A283" s="512"/>
      <c r="B283" s="582"/>
      <c r="C283" s="512"/>
      <c r="D283" s="512"/>
      <c r="E283" s="512"/>
      <c r="F283" s="512"/>
      <c r="G283" s="512"/>
      <c r="H283" s="512"/>
      <c r="I283" s="512"/>
      <c r="J283" s="512"/>
      <c r="K283" s="512"/>
      <c r="L283" s="512"/>
      <c r="M283" s="512"/>
      <c r="N283" s="512"/>
      <c r="O283" s="512"/>
      <c r="P283" s="512"/>
      <c r="Q283" s="512"/>
      <c r="R283" s="512"/>
      <c r="S283" s="512"/>
      <c r="T283" s="512"/>
      <c r="U283" s="512"/>
      <c r="V283" s="512"/>
      <c r="W283" s="512"/>
      <c r="X283" s="512"/>
      <c r="Y283" s="512"/>
      <c r="Z283" s="512"/>
      <c r="AA283" s="512"/>
      <c r="AB283" s="512"/>
      <c r="AC283" s="512"/>
      <c r="AD283" s="512"/>
      <c r="AE283" s="512"/>
      <c r="AF283" s="512"/>
      <c r="AG283" s="512"/>
      <c r="AH283" s="512"/>
      <c r="AI283" s="512"/>
      <c r="AJ283" s="512"/>
      <c r="AK283" s="512"/>
      <c r="AL283" s="512"/>
      <c r="AM283" s="512"/>
      <c r="AN283" s="512"/>
    </row>
    <row r="284" spans="1:40" ht="15.75" customHeight="1">
      <c r="A284" s="512"/>
      <c r="B284" s="582"/>
      <c r="C284" s="512"/>
      <c r="D284" s="512"/>
      <c r="E284" s="512"/>
      <c r="F284" s="512"/>
      <c r="G284" s="512"/>
      <c r="H284" s="512"/>
      <c r="I284" s="512"/>
      <c r="J284" s="512"/>
      <c r="K284" s="512"/>
      <c r="L284" s="512"/>
      <c r="M284" s="512"/>
      <c r="N284" s="512"/>
      <c r="O284" s="512"/>
      <c r="P284" s="512"/>
      <c r="Q284" s="512"/>
      <c r="R284" s="512"/>
      <c r="S284" s="512"/>
      <c r="T284" s="512"/>
      <c r="U284" s="512"/>
      <c r="V284" s="512"/>
      <c r="W284" s="512"/>
      <c r="X284" s="512"/>
      <c r="Y284" s="512"/>
      <c r="Z284" s="512"/>
      <c r="AA284" s="512"/>
      <c r="AB284" s="512"/>
      <c r="AC284" s="512"/>
      <c r="AD284" s="512"/>
      <c r="AE284" s="512"/>
      <c r="AF284" s="512"/>
      <c r="AG284" s="512"/>
      <c r="AH284" s="512"/>
      <c r="AI284" s="512"/>
      <c r="AJ284" s="512"/>
      <c r="AK284" s="512"/>
      <c r="AL284" s="512"/>
      <c r="AM284" s="512"/>
      <c r="AN284" s="512"/>
    </row>
    <row r="285" spans="1:40" ht="15.75" customHeight="1">
      <c r="A285" s="512"/>
      <c r="B285" s="582"/>
      <c r="C285" s="512"/>
      <c r="D285" s="512"/>
      <c r="E285" s="512"/>
      <c r="F285" s="512"/>
      <c r="G285" s="512"/>
      <c r="H285" s="512"/>
      <c r="I285" s="512"/>
      <c r="J285" s="512"/>
      <c r="K285" s="512"/>
      <c r="L285" s="512"/>
      <c r="M285" s="512"/>
      <c r="N285" s="512"/>
      <c r="O285" s="512"/>
      <c r="P285" s="512"/>
      <c r="Q285" s="512"/>
      <c r="R285" s="512"/>
      <c r="S285" s="512"/>
      <c r="T285" s="512"/>
      <c r="U285" s="512"/>
      <c r="V285" s="512"/>
      <c r="W285" s="512"/>
      <c r="X285" s="512"/>
      <c r="Y285" s="512"/>
      <c r="Z285" s="512"/>
      <c r="AA285" s="512"/>
      <c r="AB285" s="512"/>
      <c r="AC285" s="512"/>
      <c r="AD285" s="512"/>
      <c r="AE285" s="512"/>
      <c r="AF285" s="512"/>
      <c r="AG285" s="512"/>
      <c r="AH285" s="512"/>
      <c r="AI285" s="512"/>
      <c r="AJ285" s="512"/>
      <c r="AK285" s="512"/>
      <c r="AL285" s="512"/>
      <c r="AM285" s="512"/>
      <c r="AN285" s="512"/>
    </row>
    <row r="286" spans="1:40" ht="15.75" customHeight="1">
      <c r="A286" s="512"/>
      <c r="B286" s="582"/>
      <c r="C286" s="512"/>
      <c r="D286" s="512"/>
      <c r="E286" s="512"/>
      <c r="F286" s="512"/>
      <c r="G286" s="512"/>
      <c r="H286" s="512"/>
      <c r="I286" s="512"/>
      <c r="J286" s="512"/>
      <c r="K286" s="512"/>
      <c r="L286" s="512"/>
      <c r="M286" s="512"/>
      <c r="N286" s="512"/>
      <c r="O286" s="512"/>
      <c r="P286" s="512"/>
      <c r="Q286" s="512"/>
      <c r="R286" s="512"/>
      <c r="S286" s="512"/>
      <c r="T286" s="512"/>
      <c r="U286" s="512"/>
      <c r="V286" s="512"/>
      <c r="W286" s="512"/>
      <c r="X286" s="512"/>
      <c r="Y286" s="512"/>
      <c r="Z286" s="512"/>
      <c r="AA286" s="512"/>
      <c r="AB286" s="512"/>
      <c r="AC286" s="512"/>
      <c r="AD286" s="512"/>
      <c r="AE286" s="512"/>
      <c r="AF286" s="512"/>
      <c r="AG286" s="512"/>
      <c r="AH286" s="512"/>
      <c r="AI286" s="512"/>
      <c r="AJ286" s="512"/>
      <c r="AK286" s="512"/>
      <c r="AL286" s="512"/>
      <c r="AM286" s="512"/>
      <c r="AN286" s="512"/>
    </row>
    <row r="287" spans="1:40" ht="15.75" customHeight="1">
      <c r="A287" s="512"/>
      <c r="B287" s="582"/>
      <c r="C287" s="512"/>
      <c r="D287" s="512"/>
      <c r="E287" s="512"/>
      <c r="F287" s="512"/>
      <c r="G287" s="512"/>
      <c r="H287" s="512"/>
      <c r="I287" s="512"/>
      <c r="J287" s="512"/>
      <c r="K287" s="512"/>
      <c r="L287" s="512"/>
      <c r="M287" s="512"/>
      <c r="N287" s="512"/>
      <c r="O287" s="512"/>
      <c r="P287" s="512"/>
      <c r="Q287" s="512"/>
      <c r="R287" s="512"/>
      <c r="S287" s="512"/>
      <c r="T287" s="512"/>
      <c r="U287" s="512"/>
      <c r="V287" s="512"/>
      <c r="W287" s="512"/>
      <c r="X287" s="512"/>
      <c r="Y287" s="512"/>
      <c r="Z287" s="512"/>
      <c r="AA287" s="512"/>
      <c r="AB287" s="512"/>
      <c r="AC287" s="512"/>
      <c r="AD287" s="512"/>
      <c r="AE287" s="512"/>
      <c r="AF287" s="512"/>
      <c r="AG287" s="512"/>
      <c r="AH287" s="512"/>
      <c r="AI287" s="512"/>
      <c r="AJ287" s="512"/>
      <c r="AK287" s="512"/>
      <c r="AL287" s="512"/>
      <c r="AM287" s="512"/>
      <c r="AN287" s="512"/>
    </row>
    <row r="288" spans="1:40" ht="15.75" customHeight="1">
      <c r="A288" s="512"/>
      <c r="B288" s="582"/>
      <c r="C288" s="512"/>
      <c r="D288" s="512"/>
      <c r="E288" s="512"/>
      <c r="F288" s="512"/>
      <c r="G288" s="512"/>
      <c r="H288" s="512"/>
      <c r="I288" s="512"/>
      <c r="J288" s="512"/>
      <c r="K288" s="512"/>
      <c r="L288" s="512"/>
      <c r="M288" s="512"/>
      <c r="N288" s="512"/>
      <c r="O288" s="512"/>
      <c r="P288" s="512"/>
      <c r="Q288" s="512"/>
      <c r="R288" s="512"/>
      <c r="S288" s="512"/>
      <c r="T288" s="512"/>
      <c r="U288" s="512"/>
      <c r="V288" s="512"/>
      <c r="W288" s="512"/>
      <c r="X288" s="512"/>
      <c r="Y288" s="512"/>
      <c r="Z288" s="512"/>
      <c r="AA288" s="512"/>
      <c r="AB288" s="512"/>
      <c r="AC288" s="512"/>
      <c r="AD288" s="512"/>
      <c r="AE288" s="512"/>
      <c r="AF288" s="512"/>
      <c r="AG288" s="512"/>
      <c r="AH288" s="512"/>
      <c r="AI288" s="512"/>
      <c r="AJ288" s="512"/>
      <c r="AK288" s="512"/>
      <c r="AL288" s="512"/>
      <c r="AM288" s="512"/>
      <c r="AN288" s="512"/>
    </row>
    <row r="289" spans="1:40" ht="15.75" customHeight="1">
      <c r="A289" s="512"/>
      <c r="B289" s="582"/>
      <c r="C289" s="512"/>
      <c r="D289" s="512"/>
      <c r="E289" s="512"/>
      <c r="F289" s="512"/>
      <c r="G289" s="512"/>
      <c r="H289" s="512"/>
      <c r="I289" s="512"/>
      <c r="J289" s="512"/>
      <c r="K289" s="512"/>
      <c r="L289" s="512"/>
      <c r="M289" s="512"/>
      <c r="N289" s="512"/>
      <c r="O289" s="512"/>
      <c r="P289" s="512"/>
      <c r="Q289" s="512"/>
      <c r="R289" s="512"/>
      <c r="S289" s="512"/>
      <c r="T289" s="512"/>
      <c r="U289" s="512"/>
      <c r="V289" s="512"/>
      <c r="W289" s="512"/>
      <c r="X289" s="512"/>
      <c r="Y289" s="512"/>
      <c r="Z289" s="512"/>
      <c r="AA289" s="512"/>
      <c r="AB289" s="512"/>
      <c r="AC289" s="512"/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</row>
    <row r="290" spans="1:40" ht="15.75" customHeight="1">
      <c r="A290" s="512"/>
      <c r="B290" s="582"/>
      <c r="C290" s="512"/>
      <c r="D290" s="512"/>
      <c r="E290" s="512"/>
      <c r="F290" s="512"/>
      <c r="G290" s="512"/>
      <c r="H290" s="512"/>
      <c r="I290" s="512"/>
      <c r="J290" s="512"/>
      <c r="K290" s="512"/>
      <c r="L290" s="512"/>
      <c r="M290" s="512"/>
      <c r="N290" s="512"/>
      <c r="O290" s="512"/>
      <c r="P290" s="512"/>
      <c r="Q290" s="512"/>
      <c r="R290" s="512"/>
      <c r="S290" s="512"/>
      <c r="T290" s="512"/>
      <c r="U290" s="512"/>
      <c r="V290" s="512"/>
      <c r="W290" s="512"/>
      <c r="X290" s="512"/>
      <c r="Y290" s="512"/>
      <c r="Z290" s="512"/>
      <c r="AA290" s="512"/>
      <c r="AB290" s="512"/>
      <c r="AC290" s="512"/>
      <c r="AD290" s="512"/>
      <c r="AE290" s="512"/>
      <c r="AF290" s="512"/>
      <c r="AG290" s="512"/>
      <c r="AH290" s="512"/>
      <c r="AI290" s="512"/>
      <c r="AJ290" s="512"/>
      <c r="AK290" s="512"/>
      <c r="AL290" s="512"/>
      <c r="AM290" s="512"/>
      <c r="AN290" s="512"/>
    </row>
    <row r="291" spans="1:40" ht="15.75" customHeight="1">
      <c r="A291" s="512"/>
      <c r="B291" s="582"/>
      <c r="C291" s="512"/>
      <c r="D291" s="512"/>
      <c r="E291" s="512"/>
      <c r="F291" s="512"/>
      <c r="G291" s="512"/>
      <c r="H291" s="512"/>
      <c r="I291" s="512"/>
      <c r="J291" s="512"/>
      <c r="K291" s="512"/>
      <c r="L291" s="512"/>
      <c r="M291" s="512"/>
      <c r="N291" s="512"/>
      <c r="O291" s="512"/>
      <c r="P291" s="512"/>
      <c r="Q291" s="512"/>
      <c r="R291" s="512"/>
      <c r="S291" s="512"/>
      <c r="T291" s="512"/>
      <c r="U291" s="512"/>
      <c r="V291" s="512"/>
      <c r="W291" s="512"/>
      <c r="X291" s="512"/>
      <c r="Y291" s="512"/>
      <c r="Z291" s="512"/>
      <c r="AA291" s="512"/>
      <c r="AB291" s="512"/>
      <c r="AC291" s="512"/>
      <c r="AD291" s="512"/>
      <c r="AE291" s="512"/>
      <c r="AF291" s="512"/>
      <c r="AG291" s="512"/>
      <c r="AH291" s="512"/>
      <c r="AI291" s="512"/>
      <c r="AJ291" s="512"/>
      <c r="AK291" s="512"/>
      <c r="AL291" s="512"/>
      <c r="AM291" s="512"/>
      <c r="AN291" s="512"/>
    </row>
    <row r="292" spans="1:40" ht="15.75" customHeight="1">
      <c r="A292" s="512"/>
      <c r="B292" s="582"/>
      <c r="C292" s="512"/>
      <c r="D292" s="512"/>
      <c r="E292" s="512"/>
      <c r="F292" s="512"/>
      <c r="G292" s="512"/>
      <c r="H292" s="512"/>
      <c r="I292" s="512"/>
      <c r="J292" s="512"/>
      <c r="K292" s="512"/>
      <c r="L292" s="512"/>
      <c r="M292" s="512"/>
      <c r="N292" s="512"/>
      <c r="O292" s="512"/>
      <c r="P292" s="512"/>
      <c r="Q292" s="512"/>
      <c r="R292" s="512"/>
      <c r="S292" s="512"/>
      <c r="T292" s="512"/>
      <c r="U292" s="512"/>
      <c r="V292" s="512"/>
      <c r="W292" s="512"/>
      <c r="X292" s="512"/>
      <c r="Y292" s="512"/>
      <c r="Z292" s="512"/>
      <c r="AA292" s="512"/>
      <c r="AB292" s="512"/>
      <c r="AC292" s="512"/>
      <c r="AD292" s="512"/>
      <c r="AE292" s="512"/>
      <c r="AF292" s="512"/>
      <c r="AG292" s="512"/>
      <c r="AH292" s="512"/>
      <c r="AI292" s="512"/>
      <c r="AJ292" s="512"/>
      <c r="AK292" s="512"/>
      <c r="AL292" s="512"/>
      <c r="AM292" s="512"/>
      <c r="AN292" s="512"/>
    </row>
    <row r="293" spans="1:40" ht="15.75" customHeight="1">
      <c r="A293" s="512"/>
      <c r="B293" s="582"/>
      <c r="C293" s="512"/>
      <c r="D293" s="512"/>
      <c r="E293" s="512"/>
      <c r="F293" s="512"/>
      <c r="G293" s="512"/>
      <c r="H293" s="512"/>
      <c r="I293" s="512"/>
      <c r="J293" s="512"/>
      <c r="K293" s="512"/>
      <c r="L293" s="512"/>
      <c r="M293" s="512"/>
      <c r="N293" s="512"/>
      <c r="O293" s="512"/>
      <c r="P293" s="512"/>
      <c r="Q293" s="512"/>
      <c r="R293" s="512"/>
      <c r="S293" s="512"/>
      <c r="T293" s="512"/>
      <c r="U293" s="512"/>
      <c r="V293" s="512"/>
      <c r="W293" s="512"/>
      <c r="X293" s="512"/>
      <c r="Y293" s="512"/>
      <c r="Z293" s="512"/>
      <c r="AA293" s="512"/>
      <c r="AB293" s="512"/>
      <c r="AC293" s="512"/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</row>
    <row r="294" spans="1:40" ht="15.75" customHeight="1">
      <c r="A294" s="512"/>
      <c r="B294" s="582"/>
      <c r="C294" s="512"/>
      <c r="D294" s="512"/>
      <c r="E294" s="512"/>
      <c r="F294" s="512"/>
      <c r="G294" s="512"/>
      <c r="H294" s="512"/>
      <c r="I294" s="512"/>
      <c r="J294" s="512"/>
      <c r="K294" s="512"/>
      <c r="L294" s="512"/>
      <c r="M294" s="512"/>
      <c r="N294" s="512"/>
      <c r="O294" s="512"/>
      <c r="P294" s="512"/>
      <c r="Q294" s="512"/>
      <c r="R294" s="512"/>
      <c r="S294" s="512"/>
      <c r="T294" s="512"/>
      <c r="U294" s="512"/>
      <c r="V294" s="512"/>
      <c r="W294" s="512"/>
      <c r="X294" s="512"/>
      <c r="Y294" s="512"/>
      <c r="Z294" s="512"/>
      <c r="AA294" s="512"/>
      <c r="AB294" s="512"/>
      <c r="AC294" s="512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</row>
    <row r="295" spans="1:40" ht="15.75" customHeight="1">
      <c r="A295" s="512"/>
      <c r="B295" s="582"/>
      <c r="C295" s="512"/>
      <c r="D295" s="512"/>
      <c r="E295" s="512"/>
      <c r="F295" s="512"/>
      <c r="G295" s="512"/>
      <c r="H295" s="512"/>
      <c r="I295" s="512"/>
      <c r="J295" s="512"/>
      <c r="K295" s="512"/>
      <c r="L295" s="512"/>
      <c r="M295" s="512"/>
      <c r="N295" s="512"/>
      <c r="O295" s="512"/>
      <c r="P295" s="512"/>
      <c r="Q295" s="512"/>
      <c r="R295" s="512"/>
      <c r="S295" s="512"/>
      <c r="T295" s="512"/>
      <c r="U295" s="512"/>
      <c r="V295" s="512"/>
      <c r="W295" s="512"/>
      <c r="X295" s="512"/>
      <c r="Y295" s="512"/>
      <c r="Z295" s="512"/>
      <c r="AA295" s="512"/>
      <c r="AB295" s="512"/>
      <c r="AC295" s="512"/>
      <c r="AD295" s="512"/>
      <c r="AE295" s="512"/>
      <c r="AF295" s="512"/>
      <c r="AG295" s="512"/>
      <c r="AH295" s="512"/>
      <c r="AI295" s="512"/>
      <c r="AJ295" s="512"/>
      <c r="AK295" s="512"/>
      <c r="AL295" s="512"/>
      <c r="AM295" s="512"/>
      <c r="AN295" s="512"/>
    </row>
    <row r="296" spans="1:40" ht="15.75" customHeight="1">
      <c r="A296" s="512"/>
      <c r="B296" s="582"/>
      <c r="C296" s="512"/>
      <c r="D296" s="512"/>
      <c r="E296" s="512"/>
      <c r="F296" s="512"/>
      <c r="G296" s="512"/>
      <c r="H296" s="512"/>
      <c r="I296" s="512"/>
      <c r="J296" s="512"/>
      <c r="K296" s="512"/>
      <c r="L296" s="512"/>
      <c r="M296" s="512"/>
      <c r="N296" s="512"/>
      <c r="O296" s="512"/>
      <c r="P296" s="512"/>
      <c r="Q296" s="512"/>
      <c r="R296" s="512"/>
      <c r="S296" s="512"/>
      <c r="T296" s="512"/>
      <c r="U296" s="512"/>
      <c r="V296" s="512"/>
      <c r="W296" s="512"/>
      <c r="X296" s="512"/>
      <c r="Y296" s="512"/>
      <c r="Z296" s="512"/>
      <c r="AA296" s="512"/>
      <c r="AB296" s="512"/>
      <c r="AC296" s="512"/>
      <c r="AD296" s="512"/>
      <c r="AE296" s="512"/>
      <c r="AF296" s="512"/>
      <c r="AG296" s="512"/>
      <c r="AH296" s="512"/>
      <c r="AI296" s="512"/>
      <c r="AJ296" s="512"/>
      <c r="AK296" s="512"/>
      <c r="AL296" s="512"/>
      <c r="AM296" s="512"/>
      <c r="AN296" s="512"/>
    </row>
    <row r="297" spans="1:40" ht="15.75" customHeight="1">
      <c r="A297" s="512"/>
      <c r="B297" s="582"/>
      <c r="C297" s="512"/>
      <c r="D297" s="512"/>
      <c r="E297" s="512"/>
      <c r="F297" s="512"/>
      <c r="G297" s="512"/>
      <c r="H297" s="512"/>
      <c r="I297" s="512"/>
      <c r="J297" s="512"/>
      <c r="K297" s="512"/>
      <c r="L297" s="512"/>
      <c r="M297" s="512"/>
      <c r="N297" s="512"/>
      <c r="O297" s="512"/>
      <c r="P297" s="512"/>
      <c r="Q297" s="512"/>
      <c r="R297" s="512"/>
      <c r="S297" s="512"/>
      <c r="T297" s="512"/>
      <c r="U297" s="512"/>
      <c r="V297" s="512"/>
      <c r="W297" s="512"/>
      <c r="X297" s="512"/>
      <c r="Y297" s="512"/>
      <c r="Z297" s="512"/>
      <c r="AA297" s="512"/>
      <c r="AB297" s="512"/>
      <c r="AC297" s="512"/>
      <c r="AD297" s="512"/>
      <c r="AE297" s="512"/>
      <c r="AF297" s="512"/>
      <c r="AG297" s="512"/>
      <c r="AH297" s="512"/>
      <c r="AI297" s="512"/>
      <c r="AJ297" s="512"/>
      <c r="AK297" s="512"/>
      <c r="AL297" s="512"/>
      <c r="AM297" s="512"/>
      <c r="AN297" s="512"/>
    </row>
    <row r="298" spans="1:40" ht="15.75" customHeight="1">
      <c r="A298" s="512"/>
      <c r="B298" s="582"/>
      <c r="C298" s="512"/>
      <c r="D298" s="512"/>
      <c r="E298" s="512"/>
      <c r="F298" s="512"/>
      <c r="G298" s="512"/>
      <c r="H298" s="512"/>
      <c r="I298" s="512"/>
      <c r="J298" s="512"/>
      <c r="K298" s="512"/>
      <c r="L298" s="512"/>
      <c r="M298" s="512"/>
      <c r="N298" s="512"/>
      <c r="O298" s="512"/>
      <c r="P298" s="512"/>
      <c r="Q298" s="512"/>
      <c r="R298" s="512"/>
      <c r="S298" s="512"/>
      <c r="T298" s="512"/>
      <c r="U298" s="512"/>
      <c r="V298" s="512"/>
      <c r="W298" s="512"/>
      <c r="X298" s="512"/>
      <c r="Y298" s="512"/>
      <c r="Z298" s="512"/>
      <c r="AA298" s="512"/>
      <c r="AB298" s="512"/>
      <c r="AC298" s="512"/>
      <c r="AD298" s="512"/>
      <c r="AE298" s="512"/>
      <c r="AF298" s="512"/>
      <c r="AG298" s="512"/>
      <c r="AH298" s="512"/>
      <c r="AI298" s="512"/>
      <c r="AJ298" s="512"/>
      <c r="AK298" s="512"/>
      <c r="AL298" s="512"/>
      <c r="AM298" s="512"/>
      <c r="AN298" s="512"/>
    </row>
    <row r="299" spans="1:40" ht="15.75" customHeight="1">
      <c r="A299" s="512"/>
      <c r="B299" s="582"/>
      <c r="C299" s="512"/>
      <c r="D299" s="512"/>
      <c r="E299" s="512"/>
      <c r="F299" s="512"/>
      <c r="G299" s="512"/>
      <c r="H299" s="512"/>
      <c r="I299" s="512"/>
      <c r="J299" s="512"/>
      <c r="K299" s="512"/>
      <c r="L299" s="512"/>
      <c r="M299" s="512"/>
      <c r="N299" s="512"/>
      <c r="O299" s="512"/>
      <c r="P299" s="512"/>
      <c r="Q299" s="512"/>
      <c r="R299" s="512"/>
      <c r="S299" s="512"/>
      <c r="T299" s="512"/>
      <c r="U299" s="512"/>
      <c r="V299" s="512"/>
      <c r="W299" s="512"/>
      <c r="X299" s="512"/>
      <c r="Y299" s="512"/>
      <c r="Z299" s="512"/>
      <c r="AA299" s="512"/>
      <c r="AB299" s="512"/>
      <c r="AC299" s="512"/>
      <c r="AD299" s="512"/>
      <c r="AE299" s="512"/>
      <c r="AF299" s="512"/>
      <c r="AG299" s="512"/>
      <c r="AH299" s="512"/>
      <c r="AI299" s="512"/>
      <c r="AJ299" s="512"/>
      <c r="AK299" s="512"/>
      <c r="AL299" s="512"/>
      <c r="AM299" s="512"/>
      <c r="AN299" s="512"/>
    </row>
    <row r="300" spans="1:40" ht="15.75" customHeight="1">
      <c r="A300" s="512"/>
      <c r="B300" s="582"/>
      <c r="C300" s="512"/>
      <c r="D300" s="512"/>
      <c r="E300" s="512"/>
      <c r="F300" s="512"/>
      <c r="G300" s="512"/>
      <c r="H300" s="512"/>
      <c r="I300" s="512"/>
      <c r="J300" s="512"/>
      <c r="K300" s="512"/>
      <c r="L300" s="512"/>
      <c r="M300" s="512"/>
      <c r="N300" s="512"/>
      <c r="O300" s="512"/>
      <c r="P300" s="512"/>
      <c r="Q300" s="512"/>
      <c r="R300" s="512"/>
      <c r="S300" s="512"/>
      <c r="T300" s="512"/>
      <c r="U300" s="512"/>
      <c r="V300" s="512"/>
      <c r="W300" s="512"/>
      <c r="X300" s="512"/>
      <c r="Y300" s="512"/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</row>
    <row r="301" spans="1:40" ht="15.75" customHeight="1">
      <c r="A301" s="512"/>
      <c r="B301" s="582"/>
      <c r="C301" s="512"/>
      <c r="D301" s="512"/>
      <c r="E301" s="512"/>
      <c r="F301" s="512"/>
      <c r="G301" s="512"/>
      <c r="H301" s="512"/>
      <c r="I301" s="512"/>
      <c r="J301" s="512"/>
      <c r="K301" s="512"/>
      <c r="L301" s="512"/>
      <c r="M301" s="512"/>
      <c r="N301" s="512"/>
      <c r="O301" s="512"/>
      <c r="P301" s="512"/>
      <c r="Q301" s="512"/>
      <c r="R301" s="512"/>
      <c r="S301" s="512"/>
      <c r="T301" s="512"/>
      <c r="U301" s="512"/>
      <c r="V301" s="512"/>
      <c r="W301" s="512"/>
      <c r="X301" s="512"/>
      <c r="Y301" s="512"/>
      <c r="Z301" s="512"/>
      <c r="AA301" s="512"/>
      <c r="AB301" s="512"/>
      <c r="AC301" s="512"/>
      <c r="AD301" s="512"/>
      <c r="AE301" s="512"/>
      <c r="AF301" s="512"/>
      <c r="AG301" s="512"/>
      <c r="AH301" s="512"/>
      <c r="AI301" s="512"/>
      <c r="AJ301" s="512"/>
      <c r="AK301" s="512"/>
      <c r="AL301" s="512"/>
      <c r="AM301" s="512"/>
      <c r="AN301" s="512"/>
    </row>
    <row r="302" spans="1:40" ht="15.75" customHeight="1">
      <c r="A302" s="512"/>
      <c r="B302" s="582"/>
      <c r="C302" s="512"/>
      <c r="D302" s="512"/>
      <c r="E302" s="512"/>
      <c r="F302" s="512"/>
      <c r="G302" s="512"/>
      <c r="H302" s="512"/>
      <c r="I302" s="512"/>
      <c r="J302" s="512"/>
      <c r="K302" s="512"/>
      <c r="L302" s="512"/>
      <c r="M302" s="512"/>
      <c r="N302" s="512"/>
      <c r="O302" s="512"/>
      <c r="P302" s="512"/>
      <c r="Q302" s="512"/>
      <c r="R302" s="512"/>
      <c r="S302" s="512"/>
      <c r="T302" s="512"/>
      <c r="U302" s="512"/>
      <c r="V302" s="512"/>
      <c r="W302" s="512"/>
      <c r="X302" s="512"/>
      <c r="Y302" s="512"/>
      <c r="Z302" s="512"/>
      <c r="AA302" s="512"/>
      <c r="AB302" s="512"/>
      <c r="AC302" s="512"/>
      <c r="AD302" s="512"/>
      <c r="AE302" s="512"/>
      <c r="AF302" s="512"/>
      <c r="AG302" s="512"/>
      <c r="AH302" s="512"/>
      <c r="AI302" s="512"/>
      <c r="AJ302" s="512"/>
      <c r="AK302" s="512"/>
      <c r="AL302" s="512"/>
      <c r="AM302" s="512"/>
      <c r="AN302" s="512"/>
    </row>
    <row r="303" spans="1:40" ht="15.75" customHeight="1">
      <c r="A303" s="512"/>
      <c r="B303" s="582"/>
      <c r="C303" s="512"/>
      <c r="D303" s="512"/>
      <c r="E303" s="512"/>
      <c r="F303" s="512"/>
      <c r="G303" s="512"/>
      <c r="H303" s="512"/>
      <c r="I303" s="512"/>
      <c r="J303" s="512"/>
      <c r="K303" s="512"/>
      <c r="L303" s="512"/>
      <c r="M303" s="512"/>
      <c r="N303" s="512"/>
      <c r="O303" s="512"/>
      <c r="P303" s="512"/>
      <c r="Q303" s="512"/>
      <c r="R303" s="512"/>
      <c r="S303" s="512"/>
      <c r="T303" s="512"/>
      <c r="U303" s="512"/>
      <c r="V303" s="512"/>
      <c r="W303" s="512"/>
      <c r="X303" s="512"/>
      <c r="Y303" s="512"/>
      <c r="Z303" s="512"/>
      <c r="AA303" s="512"/>
      <c r="AB303" s="512"/>
      <c r="AC303" s="512"/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</row>
    <row r="304" spans="1:40" ht="15.75" customHeight="1">
      <c r="A304" s="512"/>
      <c r="B304" s="58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/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</row>
    <row r="305" spans="1:40" ht="15.75" customHeight="1">
      <c r="A305" s="512"/>
      <c r="B305" s="582"/>
      <c r="C305" s="512"/>
      <c r="D305" s="512"/>
      <c r="E305" s="512"/>
      <c r="F305" s="512"/>
      <c r="G305" s="512"/>
      <c r="H305" s="512"/>
      <c r="I305" s="512"/>
      <c r="J305" s="512"/>
      <c r="K305" s="512"/>
      <c r="L305" s="512"/>
      <c r="M305" s="512"/>
      <c r="N305" s="512"/>
      <c r="O305" s="512"/>
      <c r="P305" s="512"/>
      <c r="Q305" s="512"/>
      <c r="R305" s="512"/>
      <c r="S305" s="512"/>
      <c r="T305" s="512"/>
      <c r="U305" s="512"/>
      <c r="V305" s="512"/>
      <c r="W305" s="512"/>
      <c r="X305" s="512"/>
      <c r="Y305" s="512"/>
      <c r="Z305" s="512"/>
      <c r="AA305" s="512"/>
      <c r="AB305" s="512"/>
      <c r="AC305" s="512"/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</row>
    <row r="306" spans="1:40" ht="15.75" customHeight="1">
      <c r="A306" s="512"/>
      <c r="B306" s="582"/>
      <c r="C306" s="512"/>
      <c r="D306" s="512"/>
      <c r="E306" s="512"/>
      <c r="F306" s="512"/>
      <c r="G306" s="512"/>
      <c r="H306" s="512"/>
      <c r="I306" s="512"/>
      <c r="J306" s="512"/>
      <c r="K306" s="512"/>
      <c r="L306" s="512"/>
      <c r="M306" s="512"/>
      <c r="N306" s="512"/>
      <c r="O306" s="512"/>
      <c r="P306" s="512"/>
      <c r="Q306" s="512"/>
      <c r="R306" s="512"/>
      <c r="S306" s="512"/>
      <c r="T306" s="512"/>
      <c r="U306" s="512"/>
      <c r="V306" s="512"/>
      <c r="W306" s="512"/>
      <c r="X306" s="512"/>
      <c r="Y306" s="512"/>
      <c r="Z306" s="512"/>
      <c r="AA306" s="512"/>
      <c r="AB306" s="512"/>
      <c r="AC306" s="512"/>
      <c r="AD306" s="512"/>
      <c r="AE306" s="512"/>
      <c r="AF306" s="512"/>
      <c r="AG306" s="512"/>
      <c r="AH306" s="512"/>
      <c r="AI306" s="512"/>
      <c r="AJ306" s="512"/>
      <c r="AK306" s="512"/>
      <c r="AL306" s="512"/>
      <c r="AM306" s="512"/>
      <c r="AN306" s="512"/>
    </row>
    <row r="307" spans="1:40" ht="15.75" customHeight="1">
      <c r="A307" s="512"/>
      <c r="B307" s="582"/>
      <c r="C307" s="512"/>
      <c r="D307" s="512"/>
      <c r="E307" s="512"/>
      <c r="F307" s="512"/>
      <c r="G307" s="512"/>
      <c r="H307" s="512"/>
      <c r="I307" s="512"/>
      <c r="J307" s="512"/>
      <c r="K307" s="512"/>
      <c r="L307" s="512"/>
      <c r="M307" s="512"/>
      <c r="N307" s="512"/>
      <c r="O307" s="512"/>
      <c r="P307" s="512"/>
      <c r="Q307" s="512"/>
      <c r="R307" s="512"/>
      <c r="S307" s="512"/>
      <c r="T307" s="512"/>
      <c r="U307" s="512"/>
      <c r="V307" s="512"/>
      <c r="W307" s="512"/>
      <c r="X307" s="512"/>
      <c r="Y307" s="512"/>
      <c r="Z307" s="512"/>
      <c r="AA307" s="512"/>
      <c r="AB307" s="512"/>
      <c r="AC307" s="512"/>
      <c r="AD307" s="512"/>
      <c r="AE307" s="512"/>
      <c r="AF307" s="512"/>
      <c r="AG307" s="512"/>
      <c r="AH307" s="512"/>
      <c r="AI307" s="512"/>
      <c r="AJ307" s="512"/>
      <c r="AK307" s="512"/>
      <c r="AL307" s="512"/>
      <c r="AM307" s="512"/>
      <c r="AN307" s="512"/>
    </row>
    <row r="308" spans="1:40" ht="15.75" customHeight="1">
      <c r="A308" s="512"/>
      <c r="B308" s="582"/>
      <c r="C308" s="512"/>
      <c r="D308" s="512"/>
      <c r="E308" s="512"/>
      <c r="F308" s="512"/>
      <c r="G308" s="512"/>
      <c r="H308" s="512"/>
      <c r="I308" s="512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/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</row>
    <row r="309" spans="1:40" ht="15.75" customHeight="1">
      <c r="A309" s="512"/>
      <c r="B309" s="582"/>
      <c r="C309" s="512"/>
      <c r="D309" s="512"/>
      <c r="E309" s="512"/>
      <c r="F309" s="512"/>
      <c r="G309" s="512"/>
      <c r="H309" s="512"/>
      <c r="I309" s="512"/>
      <c r="J309" s="512"/>
      <c r="K309" s="512"/>
      <c r="L309" s="512"/>
      <c r="M309" s="512"/>
      <c r="N309" s="512"/>
      <c r="O309" s="512"/>
      <c r="P309" s="512"/>
      <c r="Q309" s="512"/>
      <c r="R309" s="512"/>
      <c r="S309" s="512"/>
      <c r="T309" s="512"/>
      <c r="U309" s="512"/>
      <c r="V309" s="512"/>
      <c r="W309" s="512"/>
      <c r="X309" s="512"/>
      <c r="Y309" s="512"/>
      <c r="Z309" s="512"/>
      <c r="AA309" s="512"/>
      <c r="AB309" s="512"/>
      <c r="AC309" s="512"/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</row>
    <row r="310" spans="1:40" ht="15.75" customHeight="1">
      <c r="A310" s="512"/>
      <c r="B310" s="582"/>
      <c r="C310" s="512"/>
      <c r="D310" s="512"/>
      <c r="E310" s="512"/>
      <c r="F310" s="512"/>
      <c r="G310" s="512"/>
      <c r="H310" s="512"/>
      <c r="I310" s="512"/>
      <c r="J310" s="512"/>
      <c r="K310" s="512"/>
      <c r="L310" s="512"/>
      <c r="M310" s="512"/>
      <c r="N310" s="512"/>
      <c r="O310" s="512"/>
      <c r="P310" s="512"/>
      <c r="Q310" s="512"/>
      <c r="R310" s="512"/>
      <c r="S310" s="512"/>
      <c r="T310" s="512"/>
      <c r="U310" s="512"/>
      <c r="V310" s="512"/>
      <c r="W310" s="512"/>
      <c r="X310" s="512"/>
      <c r="Y310" s="512"/>
      <c r="Z310" s="512"/>
      <c r="AA310" s="512"/>
      <c r="AB310" s="512"/>
      <c r="AC310" s="512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</row>
    <row r="311" spans="1:40" ht="15.75" customHeight="1">
      <c r="A311" s="512"/>
      <c r="B311" s="582"/>
      <c r="C311" s="512"/>
      <c r="D311" s="512"/>
      <c r="E311" s="512"/>
      <c r="F311" s="512"/>
      <c r="G311" s="512"/>
      <c r="H311" s="512"/>
      <c r="I311" s="512"/>
      <c r="J311" s="512"/>
      <c r="K311" s="512"/>
      <c r="L311" s="512"/>
      <c r="M311" s="512"/>
      <c r="N311" s="512"/>
      <c r="O311" s="512"/>
      <c r="P311" s="512"/>
      <c r="Q311" s="512"/>
      <c r="R311" s="512"/>
      <c r="S311" s="512"/>
      <c r="T311" s="512"/>
      <c r="U311" s="512"/>
      <c r="V311" s="512"/>
      <c r="W311" s="512"/>
      <c r="X311" s="512"/>
      <c r="Y311" s="512"/>
      <c r="Z311" s="512"/>
      <c r="AA311" s="512"/>
      <c r="AB311" s="512"/>
      <c r="AC311" s="512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</row>
    <row r="312" spans="1:40" ht="15.75" customHeight="1">
      <c r="A312" s="512"/>
      <c r="B312" s="582"/>
      <c r="C312" s="512"/>
      <c r="D312" s="512"/>
      <c r="E312" s="512"/>
      <c r="F312" s="512"/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/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</row>
    <row r="313" spans="1:40" ht="15.75" customHeight="1">
      <c r="A313" s="512"/>
      <c r="B313" s="582"/>
      <c r="C313" s="512"/>
      <c r="D313" s="512"/>
      <c r="E313" s="512"/>
      <c r="F313" s="512"/>
      <c r="G313" s="512"/>
      <c r="H313" s="512"/>
      <c r="I313" s="512"/>
      <c r="J313" s="512"/>
      <c r="K313" s="512"/>
      <c r="L313" s="512"/>
      <c r="M313" s="512"/>
      <c r="N313" s="512"/>
      <c r="O313" s="512"/>
      <c r="P313" s="512"/>
      <c r="Q313" s="512"/>
      <c r="R313" s="512"/>
      <c r="S313" s="512"/>
      <c r="T313" s="512"/>
      <c r="U313" s="512"/>
      <c r="V313" s="512"/>
      <c r="W313" s="512"/>
      <c r="X313" s="512"/>
      <c r="Y313" s="512"/>
      <c r="Z313" s="512"/>
      <c r="AA313" s="512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</row>
    <row r="314" spans="1:40" ht="15.75" customHeight="1">
      <c r="A314" s="512"/>
      <c r="B314" s="58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12"/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</row>
    <row r="315" spans="1:40" ht="15.75" customHeight="1">
      <c r="A315" s="512"/>
      <c r="B315" s="582"/>
      <c r="C315" s="512"/>
      <c r="D315" s="512"/>
      <c r="E315" s="512"/>
      <c r="F315" s="512"/>
      <c r="G315" s="512"/>
      <c r="H315" s="512"/>
      <c r="I315" s="512"/>
      <c r="J315" s="512"/>
      <c r="K315" s="512"/>
      <c r="L315" s="512"/>
      <c r="M315" s="512"/>
      <c r="N315" s="512"/>
      <c r="O315" s="512"/>
      <c r="P315" s="512"/>
      <c r="Q315" s="512"/>
      <c r="R315" s="512"/>
      <c r="S315" s="512"/>
      <c r="T315" s="512"/>
      <c r="U315" s="512"/>
      <c r="V315" s="512"/>
      <c r="W315" s="512"/>
      <c r="X315" s="512"/>
      <c r="Y315" s="512"/>
      <c r="Z315" s="512"/>
      <c r="AA315" s="512"/>
      <c r="AB315" s="512"/>
      <c r="AC315" s="512"/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</row>
    <row r="316" spans="1:40" ht="15.75" customHeight="1">
      <c r="A316" s="512"/>
      <c r="B316" s="582"/>
      <c r="C316" s="512"/>
      <c r="D316" s="512"/>
      <c r="E316" s="512"/>
      <c r="F316" s="512"/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/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</row>
    <row r="317" spans="1:40" ht="15.75" customHeight="1">
      <c r="A317" s="512"/>
      <c r="B317" s="582"/>
      <c r="C317" s="512"/>
      <c r="D317" s="512"/>
      <c r="E317" s="512"/>
      <c r="F317" s="512"/>
      <c r="G317" s="512"/>
      <c r="H317" s="512"/>
      <c r="I317" s="512"/>
      <c r="J317" s="512"/>
      <c r="K317" s="512"/>
      <c r="L317" s="512"/>
      <c r="M317" s="512"/>
      <c r="N317" s="512"/>
      <c r="O317" s="512"/>
      <c r="P317" s="512"/>
      <c r="Q317" s="512"/>
      <c r="R317" s="512"/>
      <c r="S317" s="512"/>
      <c r="T317" s="512"/>
      <c r="U317" s="512"/>
      <c r="V317" s="512"/>
      <c r="W317" s="512"/>
      <c r="X317" s="512"/>
      <c r="Y317" s="512"/>
      <c r="Z317" s="512"/>
      <c r="AA317" s="512"/>
      <c r="AB317" s="512"/>
      <c r="AC317" s="512"/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</row>
    <row r="318" spans="1:40" ht="15.75" customHeight="1">
      <c r="A318" s="512"/>
      <c r="B318" s="582"/>
      <c r="C318" s="512"/>
      <c r="D318" s="512"/>
      <c r="E318" s="512"/>
      <c r="F318" s="512"/>
      <c r="G318" s="512"/>
      <c r="H318" s="512"/>
      <c r="I318" s="512"/>
      <c r="J318" s="512"/>
      <c r="K318" s="512"/>
      <c r="L318" s="512"/>
      <c r="M318" s="512"/>
      <c r="N318" s="512"/>
      <c r="O318" s="512"/>
      <c r="P318" s="512"/>
      <c r="Q318" s="512"/>
      <c r="R318" s="512"/>
      <c r="S318" s="512"/>
      <c r="T318" s="512"/>
      <c r="U318" s="512"/>
      <c r="V318" s="512"/>
      <c r="W318" s="512"/>
      <c r="X318" s="512"/>
      <c r="Y318" s="512"/>
      <c r="Z318" s="512"/>
      <c r="AA318" s="512"/>
      <c r="AB318" s="512"/>
      <c r="AC318" s="512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</row>
    <row r="319" spans="1:40" ht="15.75" customHeight="1">
      <c r="A319" s="512"/>
      <c r="B319" s="582"/>
      <c r="C319" s="512"/>
      <c r="D319" s="512"/>
      <c r="E319" s="512"/>
      <c r="F319" s="512"/>
      <c r="G319" s="512"/>
      <c r="H319" s="512"/>
      <c r="I319" s="512"/>
      <c r="J319" s="512"/>
      <c r="K319" s="512"/>
      <c r="L319" s="512"/>
      <c r="M319" s="512"/>
      <c r="N319" s="512"/>
      <c r="O319" s="512"/>
      <c r="P319" s="512"/>
      <c r="Q319" s="512"/>
      <c r="R319" s="512"/>
      <c r="S319" s="512"/>
      <c r="T319" s="512"/>
      <c r="U319" s="512"/>
      <c r="V319" s="512"/>
      <c r="W319" s="512"/>
      <c r="X319" s="512"/>
      <c r="Y319" s="512"/>
      <c r="Z319" s="512"/>
      <c r="AA319" s="512"/>
      <c r="AB319" s="512"/>
      <c r="AC319" s="512"/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</row>
    <row r="320" spans="1:40" ht="15.75" customHeight="1">
      <c r="A320" s="512"/>
      <c r="B320" s="582"/>
      <c r="C320" s="512"/>
      <c r="D320" s="512"/>
      <c r="E320" s="512"/>
      <c r="F320" s="512"/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/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</row>
    <row r="321" spans="1:40" ht="15.75" customHeight="1">
      <c r="A321" s="512"/>
      <c r="B321" s="582"/>
      <c r="C321" s="512"/>
      <c r="D321" s="512"/>
      <c r="E321" s="512"/>
      <c r="F321" s="512"/>
      <c r="G321" s="512"/>
      <c r="H321" s="512"/>
      <c r="I321" s="512"/>
      <c r="J321" s="512"/>
      <c r="K321" s="512"/>
      <c r="L321" s="512"/>
      <c r="M321" s="512"/>
      <c r="N321" s="512"/>
      <c r="O321" s="512"/>
      <c r="P321" s="512"/>
      <c r="Q321" s="512"/>
      <c r="R321" s="512"/>
      <c r="S321" s="512"/>
      <c r="T321" s="512"/>
      <c r="U321" s="512"/>
      <c r="V321" s="512"/>
      <c r="W321" s="512"/>
      <c r="X321" s="512"/>
      <c r="Y321" s="512"/>
      <c r="Z321" s="512"/>
      <c r="AA321" s="512"/>
      <c r="AB321" s="512"/>
      <c r="AC321" s="512"/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</row>
    <row r="322" spans="1:40" ht="15.75" customHeight="1">
      <c r="A322" s="512"/>
      <c r="B322" s="582"/>
      <c r="C322" s="512"/>
      <c r="D322" s="512"/>
      <c r="E322" s="512"/>
      <c r="F322" s="512"/>
      <c r="G322" s="512"/>
      <c r="H322" s="512"/>
      <c r="I322" s="512"/>
      <c r="J322" s="512"/>
      <c r="K322" s="512"/>
      <c r="L322" s="512"/>
      <c r="M322" s="512"/>
      <c r="N322" s="512"/>
      <c r="O322" s="512"/>
      <c r="P322" s="512"/>
      <c r="Q322" s="512"/>
      <c r="R322" s="512"/>
      <c r="S322" s="512"/>
      <c r="T322" s="512"/>
      <c r="U322" s="512"/>
      <c r="V322" s="512"/>
      <c r="W322" s="512"/>
      <c r="X322" s="512"/>
      <c r="Y322" s="512"/>
      <c r="Z322" s="512"/>
      <c r="AA322" s="512"/>
      <c r="AB322" s="512"/>
      <c r="AC322" s="512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</row>
    <row r="323" spans="1:40" ht="15.75" customHeight="1">
      <c r="A323" s="512"/>
      <c r="B323" s="582"/>
      <c r="C323" s="512"/>
      <c r="D323" s="512"/>
      <c r="E323" s="512"/>
      <c r="F323" s="512"/>
      <c r="G323" s="512"/>
      <c r="H323" s="512"/>
      <c r="I323" s="512"/>
      <c r="J323" s="512"/>
      <c r="K323" s="512"/>
      <c r="L323" s="512"/>
      <c r="M323" s="512"/>
      <c r="N323" s="512"/>
      <c r="O323" s="512"/>
      <c r="P323" s="512"/>
      <c r="Q323" s="512"/>
      <c r="R323" s="512"/>
      <c r="S323" s="512"/>
      <c r="T323" s="512"/>
      <c r="U323" s="512"/>
      <c r="V323" s="512"/>
      <c r="W323" s="512"/>
      <c r="X323" s="512"/>
      <c r="Y323" s="512"/>
      <c r="Z323" s="512"/>
      <c r="AA323" s="512"/>
      <c r="AB323" s="512"/>
      <c r="AC323" s="512"/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</row>
    <row r="324" spans="1:40" ht="15.75" customHeight="1">
      <c r="A324" s="512"/>
      <c r="B324" s="582"/>
      <c r="C324" s="512"/>
      <c r="D324" s="512"/>
      <c r="E324" s="512"/>
      <c r="F324" s="512"/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/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</row>
    <row r="325" spans="1:40" ht="15.75" customHeight="1">
      <c r="A325" s="512"/>
      <c r="B325" s="582"/>
      <c r="C325" s="512"/>
      <c r="D325" s="512"/>
      <c r="E325" s="512"/>
      <c r="F325" s="512"/>
      <c r="G325" s="512"/>
      <c r="H325" s="512"/>
      <c r="I325" s="512"/>
      <c r="J325" s="512"/>
      <c r="K325" s="512"/>
      <c r="L325" s="512"/>
      <c r="M325" s="512"/>
      <c r="N325" s="512"/>
      <c r="O325" s="512"/>
      <c r="P325" s="512"/>
      <c r="Q325" s="512"/>
      <c r="R325" s="512"/>
      <c r="S325" s="512"/>
      <c r="T325" s="512"/>
      <c r="U325" s="512"/>
      <c r="V325" s="512"/>
      <c r="W325" s="512"/>
      <c r="X325" s="512"/>
      <c r="Y325" s="512"/>
      <c r="Z325" s="512"/>
      <c r="AA325" s="512"/>
      <c r="AB325" s="512"/>
      <c r="AC325" s="512"/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</row>
    <row r="326" spans="1:40" ht="15.75" customHeight="1">
      <c r="A326" s="512"/>
      <c r="B326" s="582"/>
      <c r="C326" s="512"/>
      <c r="D326" s="512"/>
      <c r="E326" s="512"/>
      <c r="F326" s="512"/>
      <c r="G326" s="512"/>
      <c r="H326" s="512"/>
      <c r="I326" s="512"/>
      <c r="J326" s="512"/>
      <c r="K326" s="512"/>
      <c r="L326" s="512"/>
      <c r="M326" s="512"/>
      <c r="N326" s="512"/>
      <c r="O326" s="512"/>
      <c r="P326" s="512"/>
      <c r="Q326" s="512"/>
      <c r="R326" s="512"/>
      <c r="S326" s="512"/>
      <c r="T326" s="512"/>
      <c r="U326" s="512"/>
      <c r="V326" s="512"/>
      <c r="W326" s="512"/>
      <c r="X326" s="512"/>
      <c r="Y326" s="512"/>
      <c r="Z326" s="512"/>
      <c r="AA326" s="512"/>
      <c r="AB326" s="512"/>
      <c r="AC326" s="512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</row>
    <row r="327" spans="1:40" ht="15.75" customHeight="1">
      <c r="A327" s="512"/>
      <c r="B327" s="582"/>
      <c r="C327" s="512"/>
      <c r="D327" s="512"/>
      <c r="E327" s="512"/>
      <c r="F327" s="512"/>
      <c r="G327" s="512"/>
      <c r="H327" s="512"/>
      <c r="I327" s="512"/>
      <c r="J327" s="512"/>
      <c r="K327" s="512"/>
      <c r="L327" s="512"/>
      <c r="M327" s="512"/>
      <c r="N327" s="512"/>
      <c r="O327" s="512"/>
      <c r="P327" s="512"/>
      <c r="Q327" s="512"/>
      <c r="R327" s="512"/>
      <c r="S327" s="512"/>
      <c r="T327" s="512"/>
      <c r="U327" s="512"/>
      <c r="V327" s="512"/>
      <c r="W327" s="512"/>
      <c r="X327" s="512"/>
      <c r="Y327" s="512"/>
      <c r="Z327" s="512"/>
      <c r="AA327" s="512"/>
      <c r="AB327" s="512"/>
      <c r="AC327" s="512"/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</row>
    <row r="328" spans="1:40" ht="15.75" customHeight="1">
      <c r="A328" s="512"/>
      <c r="B328" s="582"/>
      <c r="C328" s="512"/>
      <c r="D328" s="512"/>
      <c r="E328" s="512"/>
      <c r="F328" s="512"/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/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</row>
    <row r="329" spans="1:40" ht="15.75" customHeight="1">
      <c r="A329" s="512"/>
      <c r="B329" s="582"/>
      <c r="C329" s="512"/>
      <c r="D329" s="512"/>
      <c r="E329" s="512"/>
      <c r="F329" s="512"/>
      <c r="G329" s="512"/>
      <c r="H329" s="512"/>
      <c r="I329" s="512"/>
      <c r="J329" s="512"/>
      <c r="K329" s="512"/>
      <c r="L329" s="512"/>
      <c r="M329" s="512"/>
      <c r="N329" s="512"/>
      <c r="O329" s="512"/>
      <c r="P329" s="512"/>
      <c r="Q329" s="512"/>
      <c r="R329" s="512"/>
      <c r="S329" s="512"/>
      <c r="T329" s="512"/>
      <c r="U329" s="512"/>
      <c r="V329" s="512"/>
      <c r="W329" s="512"/>
      <c r="X329" s="512"/>
      <c r="Y329" s="512"/>
      <c r="Z329" s="512"/>
      <c r="AA329" s="512"/>
      <c r="AB329" s="512"/>
      <c r="AC329" s="512"/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</row>
    <row r="330" spans="1:40" ht="15.75" customHeight="1">
      <c r="A330" s="512"/>
      <c r="B330" s="582"/>
      <c r="C330" s="512"/>
      <c r="D330" s="512"/>
      <c r="E330" s="512"/>
      <c r="F330" s="512"/>
      <c r="G330" s="512"/>
      <c r="H330" s="512"/>
      <c r="I330" s="512"/>
      <c r="J330" s="512"/>
      <c r="K330" s="512"/>
      <c r="L330" s="512"/>
      <c r="M330" s="512"/>
      <c r="N330" s="512"/>
      <c r="O330" s="512"/>
      <c r="P330" s="512"/>
      <c r="Q330" s="512"/>
      <c r="R330" s="512"/>
      <c r="S330" s="512"/>
      <c r="T330" s="512"/>
      <c r="U330" s="512"/>
      <c r="V330" s="512"/>
      <c r="W330" s="512"/>
      <c r="X330" s="512"/>
      <c r="Y330" s="512"/>
      <c r="Z330" s="512"/>
      <c r="AA330" s="512"/>
      <c r="AB330" s="512"/>
      <c r="AC330" s="512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</row>
    <row r="331" spans="1:40" ht="15.75" customHeight="1">
      <c r="A331" s="512"/>
      <c r="B331" s="582"/>
      <c r="C331" s="512"/>
      <c r="D331" s="512"/>
      <c r="E331" s="512"/>
      <c r="F331" s="512"/>
      <c r="G331" s="512"/>
      <c r="H331" s="512"/>
      <c r="I331" s="512"/>
      <c r="J331" s="512"/>
      <c r="K331" s="512"/>
      <c r="L331" s="512"/>
      <c r="M331" s="512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X331" s="512"/>
      <c r="Y331" s="512"/>
      <c r="Z331" s="512"/>
      <c r="AA331" s="512"/>
      <c r="AB331" s="512"/>
      <c r="AC331" s="512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</row>
    <row r="332" spans="1:40" ht="15.75" customHeight="1">
      <c r="A332" s="512"/>
      <c r="B332" s="582"/>
      <c r="C332" s="512"/>
      <c r="D332" s="512"/>
      <c r="E332" s="512"/>
      <c r="F332" s="512"/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/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</row>
    <row r="333" spans="1:40" ht="15.75" customHeight="1">
      <c r="A333" s="512"/>
      <c r="B333" s="582"/>
      <c r="C333" s="512"/>
      <c r="D333" s="512"/>
      <c r="E333" s="512"/>
      <c r="F333" s="512"/>
      <c r="G333" s="512"/>
      <c r="H333" s="512"/>
      <c r="I333" s="512"/>
      <c r="J333" s="512"/>
      <c r="K333" s="512"/>
      <c r="L333" s="512"/>
      <c r="M333" s="512"/>
      <c r="N333" s="512"/>
      <c r="O333" s="512"/>
      <c r="P333" s="512"/>
      <c r="Q333" s="512"/>
      <c r="R333" s="512"/>
      <c r="S333" s="512"/>
      <c r="T333" s="512"/>
      <c r="U333" s="512"/>
      <c r="V333" s="512"/>
      <c r="W333" s="512"/>
      <c r="X333" s="512"/>
      <c r="Y333" s="512"/>
      <c r="Z333" s="512"/>
      <c r="AA333" s="512"/>
      <c r="AB333" s="512"/>
      <c r="AC333" s="512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</row>
    <row r="334" spans="1:40" ht="15.75" customHeight="1">
      <c r="A334" s="512"/>
      <c r="B334" s="582"/>
      <c r="C334" s="512"/>
      <c r="D334" s="512"/>
      <c r="E334" s="512"/>
      <c r="F334" s="512"/>
      <c r="G334" s="512"/>
      <c r="H334" s="512"/>
      <c r="I334" s="512"/>
      <c r="J334" s="512"/>
      <c r="K334" s="512"/>
      <c r="L334" s="512"/>
      <c r="M334" s="512"/>
      <c r="N334" s="512"/>
      <c r="O334" s="512"/>
      <c r="P334" s="512"/>
      <c r="Q334" s="512"/>
      <c r="R334" s="512"/>
      <c r="S334" s="512"/>
      <c r="T334" s="512"/>
      <c r="U334" s="512"/>
      <c r="V334" s="512"/>
      <c r="W334" s="512"/>
      <c r="X334" s="512"/>
      <c r="Y334" s="512"/>
      <c r="Z334" s="512"/>
      <c r="AA334" s="512"/>
      <c r="AB334" s="512"/>
      <c r="AC334" s="512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</row>
    <row r="335" spans="1:40" ht="15.75" customHeight="1">
      <c r="A335" s="512"/>
      <c r="B335" s="582"/>
      <c r="C335" s="512"/>
      <c r="D335" s="512"/>
      <c r="E335" s="512"/>
      <c r="F335" s="512"/>
      <c r="G335" s="512"/>
      <c r="H335" s="512"/>
      <c r="I335" s="512"/>
      <c r="J335" s="512"/>
      <c r="K335" s="512"/>
      <c r="L335" s="512"/>
      <c r="M335" s="512"/>
      <c r="N335" s="512"/>
      <c r="O335" s="512"/>
      <c r="P335" s="512"/>
      <c r="Q335" s="512"/>
      <c r="R335" s="512"/>
      <c r="S335" s="512"/>
      <c r="T335" s="512"/>
      <c r="U335" s="512"/>
      <c r="V335" s="512"/>
      <c r="W335" s="512"/>
      <c r="X335" s="512"/>
      <c r="Y335" s="512"/>
      <c r="Z335" s="512"/>
      <c r="AA335" s="512"/>
      <c r="AB335" s="512"/>
      <c r="AC335" s="512"/>
      <c r="AD335" s="512"/>
      <c r="AE335" s="512"/>
      <c r="AF335" s="512"/>
      <c r="AG335" s="512"/>
      <c r="AH335" s="512"/>
      <c r="AI335" s="512"/>
      <c r="AJ335" s="512"/>
      <c r="AK335" s="512"/>
      <c r="AL335" s="512"/>
      <c r="AM335" s="512"/>
      <c r="AN335" s="512"/>
    </row>
    <row r="336" spans="1:40" ht="15.75" customHeight="1">
      <c r="A336" s="512"/>
      <c r="B336" s="582"/>
      <c r="C336" s="512"/>
      <c r="D336" s="512"/>
      <c r="E336" s="512"/>
      <c r="F336" s="512"/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/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</row>
    <row r="337" spans="1:40" ht="15.75" customHeight="1">
      <c r="A337" s="512"/>
      <c r="B337" s="58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12"/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</row>
    <row r="338" spans="1:40" ht="15.75" customHeight="1">
      <c r="A338" s="512"/>
      <c r="B338" s="582"/>
      <c r="C338" s="512"/>
      <c r="D338" s="512"/>
      <c r="E338" s="512"/>
      <c r="F338" s="512"/>
      <c r="G338" s="512"/>
      <c r="H338" s="512"/>
      <c r="I338" s="512"/>
      <c r="J338" s="512"/>
      <c r="K338" s="512"/>
      <c r="L338" s="512"/>
      <c r="M338" s="512"/>
      <c r="N338" s="512"/>
      <c r="O338" s="512"/>
      <c r="P338" s="512"/>
      <c r="Q338" s="512"/>
      <c r="R338" s="512"/>
      <c r="S338" s="512"/>
      <c r="T338" s="512"/>
      <c r="U338" s="512"/>
      <c r="V338" s="512"/>
      <c r="W338" s="512"/>
      <c r="X338" s="512"/>
      <c r="Y338" s="512"/>
      <c r="Z338" s="512"/>
      <c r="AA338" s="512"/>
      <c r="AB338" s="512"/>
      <c r="AC338" s="512"/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</row>
    <row r="339" spans="1:40" ht="15.75" customHeight="1">
      <c r="A339" s="512"/>
      <c r="B339" s="582"/>
      <c r="C339" s="512"/>
      <c r="D339" s="512"/>
      <c r="E339" s="512"/>
      <c r="F339" s="512"/>
      <c r="G339" s="512"/>
      <c r="H339" s="512"/>
      <c r="I339" s="512"/>
      <c r="J339" s="512"/>
      <c r="K339" s="512"/>
      <c r="L339" s="512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/>
      <c r="AD339" s="512"/>
      <c r="AE339" s="512"/>
      <c r="AF339" s="512"/>
      <c r="AG339" s="512"/>
      <c r="AH339" s="512"/>
      <c r="AI339" s="512"/>
      <c r="AJ339" s="512"/>
      <c r="AK339" s="512"/>
      <c r="AL339" s="512"/>
      <c r="AM339" s="512"/>
      <c r="AN339" s="512"/>
    </row>
    <row r="340" spans="1:40" ht="15.75" customHeight="1">
      <c r="A340" s="512"/>
      <c r="B340" s="582"/>
      <c r="C340" s="512"/>
      <c r="D340" s="512"/>
      <c r="E340" s="512"/>
      <c r="F340" s="512"/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/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</row>
    <row r="341" spans="1:40" ht="15.75" customHeight="1">
      <c r="A341" s="512"/>
      <c r="B341" s="582"/>
      <c r="C341" s="512"/>
      <c r="D341" s="512"/>
      <c r="E341" s="512"/>
      <c r="F341" s="512"/>
      <c r="G341" s="512"/>
      <c r="H341" s="512"/>
      <c r="I341" s="512"/>
      <c r="J341" s="512"/>
      <c r="K341" s="512"/>
      <c r="L341" s="512"/>
      <c r="M341" s="512"/>
      <c r="N341" s="512"/>
      <c r="O341" s="512"/>
      <c r="P341" s="512"/>
      <c r="Q341" s="512"/>
      <c r="R341" s="512"/>
      <c r="S341" s="512"/>
      <c r="T341" s="512"/>
      <c r="U341" s="512"/>
      <c r="V341" s="512"/>
      <c r="W341" s="512"/>
      <c r="X341" s="512"/>
      <c r="Y341" s="512"/>
      <c r="Z341" s="512"/>
      <c r="AA341" s="512"/>
      <c r="AB341" s="512"/>
      <c r="AC341" s="512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</row>
    <row r="342" spans="1:40" ht="15.75" customHeight="1">
      <c r="A342" s="512"/>
      <c r="B342" s="582"/>
      <c r="C342" s="512"/>
      <c r="D342" s="512"/>
      <c r="E342" s="512"/>
      <c r="F342" s="512"/>
      <c r="G342" s="512"/>
      <c r="H342" s="512"/>
      <c r="I342" s="512"/>
      <c r="J342" s="512"/>
      <c r="K342" s="512"/>
      <c r="L342" s="512"/>
      <c r="M342" s="512"/>
      <c r="N342" s="512"/>
      <c r="O342" s="512"/>
      <c r="P342" s="512"/>
      <c r="Q342" s="512"/>
      <c r="R342" s="512"/>
      <c r="S342" s="512"/>
      <c r="T342" s="512"/>
      <c r="U342" s="512"/>
      <c r="V342" s="512"/>
      <c r="W342" s="512"/>
      <c r="X342" s="512"/>
      <c r="Y342" s="512"/>
      <c r="Z342" s="512"/>
      <c r="AA342" s="512"/>
      <c r="AB342" s="512"/>
      <c r="AC342" s="512"/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</row>
    <row r="343" spans="1:40" ht="15.75" customHeight="1">
      <c r="A343" s="512"/>
      <c r="B343" s="582"/>
      <c r="C343" s="512"/>
      <c r="D343" s="512"/>
      <c r="E343" s="512"/>
      <c r="F343" s="512"/>
      <c r="G343" s="512"/>
      <c r="H343" s="512"/>
      <c r="I343" s="512"/>
      <c r="J343" s="512"/>
      <c r="K343" s="512"/>
      <c r="L343" s="512"/>
      <c r="M343" s="512"/>
      <c r="N343" s="512"/>
      <c r="O343" s="512"/>
      <c r="P343" s="512"/>
      <c r="Q343" s="512"/>
      <c r="R343" s="512"/>
      <c r="S343" s="512"/>
      <c r="T343" s="512"/>
      <c r="U343" s="512"/>
      <c r="V343" s="512"/>
      <c r="W343" s="512"/>
      <c r="X343" s="512"/>
      <c r="Y343" s="512"/>
      <c r="Z343" s="512"/>
      <c r="AA343" s="512"/>
      <c r="AB343" s="512"/>
      <c r="AC343" s="512"/>
      <c r="AD343" s="512"/>
      <c r="AE343" s="512"/>
      <c r="AF343" s="512"/>
      <c r="AG343" s="512"/>
      <c r="AH343" s="512"/>
      <c r="AI343" s="512"/>
      <c r="AJ343" s="512"/>
      <c r="AK343" s="512"/>
      <c r="AL343" s="512"/>
      <c r="AM343" s="512"/>
      <c r="AN343" s="512"/>
    </row>
    <row r="344" spans="1:40" ht="15.75" customHeight="1">
      <c r="A344" s="512"/>
      <c r="B344" s="582"/>
      <c r="C344" s="512"/>
      <c r="D344" s="512"/>
      <c r="E344" s="512"/>
      <c r="F344" s="512"/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/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</row>
    <row r="345" spans="1:40" ht="15.75" customHeight="1">
      <c r="A345" s="512"/>
      <c r="B345" s="582"/>
      <c r="C345" s="512"/>
      <c r="D345" s="512"/>
      <c r="E345" s="512"/>
      <c r="F345" s="512"/>
      <c r="G345" s="512"/>
      <c r="H345" s="512"/>
      <c r="I345" s="512"/>
      <c r="J345" s="512"/>
      <c r="K345" s="512"/>
      <c r="L345" s="512"/>
      <c r="M345" s="512"/>
      <c r="N345" s="512"/>
      <c r="O345" s="512"/>
      <c r="P345" s="512"/>
      <c r="Q345" s="512"/>
      <c r="R345" s="512"/>
      <c r="S345" s="512"/>
      <c r="T345" s="512"/>
      <c r="U345" s="512"/>
      <c r="V345" s="512"/>
      <c r="W345" s="512"/>
      <c r="X345" s="512"/>
      <c r="Y345" s="512"/>
      <c r="Z345" s="512"/>
      <c r="AA345" s="512"/>
      <c r="AB345" s="512"/>
      <c r="AC345" s="512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</row>
    <row r="346" spans="1:40" ht="15.75" customHeight="1">
      <c r="A346" s="512"/>
      <c r="B346" s="582"/>
      <c r="C346" s="512"/>
      <c r="D346" s="512"/>
      <c r="E346" s="512"/>
      <c r="F346" s="512"/>
      <c r="G346" s="512"/>
      <c r="H346" s="512"/>
      <c r="I346" s="512"/>
      <c r="J346" s="512"/>
      <c r="K346" s="512"/>
      <c r="L346" s="512"/>
      <c r="M346" s="512"/>
      <c r="N346" s="512"/>
      <c r="O346" s="512"/>
      <c r="P346" s="512"/>
      <c r="Q346" s="512"/>
      <c r="R346" s="512"/>
      <c r="S346" s="512"/>
      <c r="T346" s="512"/>
      <c r="U346" s="512"/>
      <c r="V346" s="512"/>
      <c r="W346" s="512"/>
      <c r="X346" s="512"/>
      <c r="Y346" s="512"/>
      <c r="Z346" s="512"/>
      <c r="AA346" s="512"/>
      <c r="AB346" s="512"/>
      <c r="AC346" s="512"/>
      <c r="AD346" s="512"/>
      <c r="AE346" s="512"/>
      <c r="AF346" s="512"/>
      <c r="AG346" s="512"/>
      <c r="AH346" s="512"/>
      <c r="AI346" s="512"/>
      <c r="AJ346" s="512"/>
      <c r="AK346" s="512"/>
      <c r="AL346" s="512"/>
      <c r="AM346" s="512"/>
      <c r="AN346" s="512"/>
    </row>
    <row r="347" spans="1:40" ht="15.75" customHeight="1">
      <c r="A347" s="512"/>
      <c r="B347" s="582"/>
      <c r="C347" s="512"/>
      <c r="D347" s="512"/>
      <c r="E347" s="512"/>
      <c r="F347" s="512"/>
      <c r="G347" s="512"/>
      <c r="H347" s="512"/>
      <c r="I347" s="512"/>
      <c r="J347" s="512"/>
      <c r="K347" s="512"/>
      <c r="L347" s="512"/>
      <c r="M347" s="512"/>
      <c r="N347" s="512"/>
      <c r="O347" s="512"/>
      <c r="P347" s="512"/>
      <c r="Q347" s="512"/>
      <c r="R347" s="512"/>
      <c r="S347" s="512"/>
      <c r="T347" s="512"/>
      <c r="U347" s="512"/>
      <c r="V347" s="512"/>
      <c r="W347" s="512"/>
      <c r="X347" s="512"/>
      <c r="Y347" s="512"/>
      <c r="Z347" s="512"/>
      <c r="AA347" s="512"/>
      <c r="AB347" s="512"/>
      <c r="AC347" s="512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</row>
    <row r="348" spans="1:40" ht="15.75" customHeight="1">
      <c r="A348" s="512"/>
      <c r="B348" s="582"/>
      <c r="C348" s="512"/>
      <c r="D348" s="512"/>
      <c r="E348" s="512"/>
      <c r="F348" s="512"/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/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</row>
    <row r="349" spans="1:40" ht="15.75" customHeight="1">
      <c r="A349" s="512"/>
      <c r="B349" s="582"/>
      <c r="C349" s="512"/>
      <c r="D349" s="512"/>
      <c r="E349" s="512"/>
      <c r="F349" s="512"/>
      <c r="G349" s="512"/>
      <c r="H349" s="512"/>
      <c r="I349" s="512"/>
      <c r="J349" s="512"/>
      <c r="K349" s="512"/>
      <c r="L349" s="512"/>
      <c r="M349" s="512"/>
      <c r="N349" s="512"/>
      <c r="O349" s="512"/>
      <c r="P349" s="512"/>
      <c r="Q349" s="512"/>
      <c r="R349" s="512"/>
      <c r="S349" s="512"/>
      <c r="T349" s="512"/>
      <c r="U349" s="512"/>
      <c r="V349" s="512"/>
      <c r="W349" s="512"/>
      <c r="X349" s="512"/>
      <c r="Y349" s="512"/>
      <c r="Z349" s="512"/>
      <c r="AA349" s="512"/>
      <c r="AB349" s="512"/>
      <c r="AC349" s="512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</row>
    <row r="350" spans="1:40" ht="15.75" customHeight="1">
      <c r="A350" s="512"/>
      <c r="B350" s="582"/>
      <c r="C350" s="512"/>
      <c r="D350" s="512"/>
      <c r="E350" s="512"/>
      <c r="F350" s="512"/>
      <c r="G350" s="512"/>
      <c r="H350" s="512"/>
      <c r="I350" s="512"/>
      <c r="J350" s="512"/>
      <c r="K350" s="512"/>
      <c r="L350" s="512"/>
      <c r="M350" s="512"/>
      <c r="N350" s="512"/>
      <c r="O350" s="512"/>
      <c r="P350" s="512"/>
      <c r="Q350" s="512"/>
      <c r="R350" s="512"/>
      <c r="S350" s="512"/>
      <c r="T350" s="512"/>
      <c r="U350" s="512"/>
      <c r="V350" s="512"/>
      <c r="W350" s="512"/>
      <c r="X350" s="512"/>
      <c r="Y350" s="512"/>
      <c r="Z350" s="512"/>
      <c r="AA350" s="512"/>
      <c r="AB350" s="512"/>
      <c r="AC350" s="512"/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</row>
    <row r="351" spans="1:40" ht="15.75" customHeight="1">
      <c r="A351" s="512"/>
      <c r="B351" s="582"/>
      <c r="C351" s="512"/>
      <c r="D351" s="512"/>
      <c r="E351" s="512"/>
      <c r="F351" s="512"/>
      <c r="G351" s="512"/>
      <c r="H351" s="512"/>
      <c r="I351" s="512"/>
      <c r="J351" s="512"/>
      <c r="K351" s="512"/>
      <c r="L351" s="512"/>
      <c r="M351" s="512"/>
      <c r="N351" s="512"/>
      <c r="O351" s="512"/>
      <c r="P351" s="512"/>
      <c r="Q351" s="512"/>
      <c r="R351" s="512"/>
      <c r="S351" s="512"/>
      <c r="T351" s="512"/>
      <c r="U351" s="512"/>
      <c r="V351" s="512"/>
      <c r="W351" s="512"/>
      <c r="X351" s="512"/>
      <c r="Y351" s="512"/>
      <c r="Z351" s="512"/>
      <c r="AA351" s="512"/>
      <c r="AB351" s="512"/>
      <c r="AC351" s="512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</row>
    <row r="352" spans="1:40" ht="15.75" customHeight="1">
      <c r="A352" s="512"/>
      <c r="B352" s="582"/>
      <c r="C352" s="512"/>
      <c r="D352" s="512"/>
      <c r="E352" s="512"/>
      <c r="F352" s="512"/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/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</row>
    <row r="353" spans="1:40" ht="15.75" customHeight="1">
      <c r="A353" s="512"/>
      <c r="B353" s="582"/>
      <c r="C353" s="512"/>
      <c r="D353" s="512"/>
      <c r="E353" s="512"/>
      <c r="F353" s="512"/>
      <c r="G353" s="512"/>
      <c r="H353" s="512"/>
      <c r="I353" s="512"/>
      <c r="J353" s="512"/>
      <c r="K353" s="512"/>
      <c r="L353" s="512"/>
      <c r="M353" s="512"/>
      <c r="N353" s="512"/>
      <c r="O353" s="512"/>
      <c r="P353" s="512"/>
      <c r="Q353" s="512"/>
      <c r="R353" s="512"/>
      <c r="S353" s="512"/>
      <c r="T353" s="512"/>
      <c r="U353" s="512"/>
      <c r="V353" s="512"/>
      <c r="W353" s="512"/>
      <c r="X353" s="512"/>
      <c r="Y353" s="512"/>
      <c r="Z353" s="512"/>
      <c r="AA353" s="512"/>
      <c r="AB353" s="512"/>
      <c r="AC353" s="512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</row>
    <row r="354" spans="1:40" ht="15.75" customHeight="1">
      <c r="A354" s="512"/>
      <c r="B354" s="582"/>
      <c r="C354" s="512"/>
      <c r="D354" s="512"/>
      <c r="E354" s="512"/>
      <c r="F354" s="512"/>
      <c r="G354" s="512"/>
      <c r="H354" s="512"/>
      <c r="I354" s="512"/>
      <c r="J354" s="512"/>
      <c r="K354" s="512"/>
      <c r="L354" s="512"/>
      <c r="M354" s="512"/>
      <c r="N354" s="512"/>
      <c r="O354" s="512"/>
      <c r="P354" s="512"/>
      <c r="Q354" s="512"/>
      <c r="R354" s="512"/>
      <c r="S354" s="512"/>
      <c r="T354" s="512"/>
      <c r="U354" s="512"/>
      <c r="V354" s="512"/>
      <c r="W354" s="512"/>
      <c r="X354" s="512"/>
      <c r="Y354" s="512"/>
      <c r="Z354" s="512"/>
      <c r="AA354" s="512"/>
      <c r="AB354" s="512"/>
      <c r="AC354" s="512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</row>
    <row r="355" spans="1:40" ht="15.75" customHeight="1">
      <c r="A355" s="512"/>
      <c r="B355" s="582"/>
      <c r="C355" s="512"/>
      <c r="D355" s="512"/>
      <c r="E355" s="512"/>
      <c r="F355" s="512"/>
      <c r="G355" s="512"/>
      <c r="H355" s="512"/>
      <c r="I355" s="512"/>
      <c r="J355" s="512"/>
      <c r="K355" s="512"/>
      <c r="L355" s="512"/>
      <c r="M355" s="512"/>
      <c r="N355" s="512"/>
      <c r="O355" s="512"/>
      <c r="P355" s="512"/>
      <c r="Q355" s="512"/>
      <c r="R355" s="512"/>
      <c r="S355" s="512"/>
      <c r="T355" s="512"/>
      <c r="U355" s="512"/>
      <c r="V355" s="512"/>
      <c r="W355" s="512"/>
      <c r="X355" s="512"/>
      <c r="Y355" s="512"/>
      <c r="Z355" s="512"/>
      <c r="AA355" s="512"/>
      <c r="AB355" s="512"/>
      <c r="AC355" s="512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</row>
    <row r="356" spans="1:40" ht="15.75" customHeight="1">
      <c r="A356" s="512"/>
      <c r="B356" s="582"/>
      <c r="C356" s="512"/>
      <c r="D356" s="512"/>
      <c r="E356" s="512"/>
      <c r="F356" s="512"/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/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</row>
    <row r="357" spans="1:40" ht="15.75" customHeight="1">
      <c r="A357" s="512"/>
      <c r="B357" s="582"/>
      <c r="C357" s="512"/>
      <c r="D357" s="512"/>
      <c r="E357" s="512"/>
      <c r="F357" s="512"/>
      <c r="G357" s="512"/>
      <c r="H357" s="512"/>
      <c r="I357" s="512"/>
      <c r="J357" s="512"/>
      <c r="K357" s="512"/>
      <c r="L357" s="512"/>
      <c r="M357" s="512"/>
      <c r="N357" s="512"/>
      <c r="O357" s="512"/>
      <c r="P357" s="512"/>
      <c r="Q357" s="512"/>
      <c r="R357" s="512"/>
      <c r="S357" s="512"/>
      <c r="T357" s="512"/>
      <c r="U357" s="512"/>
      <c r="V357" s="512"/>
      <c r="W357" s="512"/>
      <c r="X357" s="512"/>
      <c r="Y357" s="512"/>
      <c r="Z357" s="512"/>
      <c r="AA357" s="512"/>
      <c r="AB357" s="512"/>
      <c r="AC357" s="512"/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</row>
    <row r="358" spans="1:40" ht="15.75" customHeight="1">
      <c r="A358" s="512"/>
      <c r="B358" s="582"/>
      <c r="C358" s="512"/>
      <c r="D358" s="512"/>
      <c r="E358" s="512"/>
      <c r="F358" s="512"/>
      <c r="G358" s="512"/>
      <c r="H358" s="512"/>
      <c r="I358" s="512"/>
      <c r="J358" s="512"/>
      <c r="K358" s="512"/>
      <c r="L358" s="512"/>
      <c r="M358" s="512"/>
      <c r="N358" s="512"/>
      <c r="O358" s="512"/>
      <c r="P358" s="512"/>
      <c r="Q358" s="512"/>
      <c r="R358" s="512"/>
      <c r="S358" s="512"/>
      <c r="T358" s="512"/>
      <c r="U358" s="512"/>
      <c r="V358" s="512"/>
      <c r="W358" s="512"/>
      <c r="X358" s="512"/>
      <c r="Y358" s="512"/>
      <c r="Z358" s="512"/>
      <c r="AA358" s="512"/>
      <c r="AB358" s="512"/>
      <c r="AC358" s="512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</row>
    <row r="359" spans="1:40" ht="15.75" customHeight="1">
      <c r="A359" s="512"/>
      <c r="B359" s="582"/>
      <c r="C359" s="512"/>
      <c r="D359" s="512"/>
      <c r="E359" s="512"/>
      <c r="F359" s="512"/>
      <c r="G359" s="512"/>
      <c r="H359" s="512"/>
      <c r="I359" s="512"/>
      <c r="J359" s="512"/>
      <c r="K359" s="512"/>
      <c r="L359" s="512"/>
      <c r="M359" s="512"/>
      <c r="N359" s="512"/>
      <c r="O359" s="512"/>
      <c r="P359" s="512"/>
      <c r="Q359" s="512"/>
      <c r="R359" s="512"/>
      <c r="S359" s="512"/>
      <c r="T359" s="512"/>
      <c r="U359" s="512"/>
      <c r="V359" s="512"/>
      <c r="W359" s="512"/>
      <c r="X359" s="512"/>
      <c r="Y359" s="512"/>
      <c r="Z359" s="512"/>
      <c r="AA359" s="512"/>
      <c r="AB359" s="512"/>
      <c r="AC359" s="512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</row>
    <row r="360" spans="1:40" ht="15.75" customHeight="1">
      <c r="A360" s="512"/>
      <c r="B360" s="582"/>
      <c r="C360" s="512"/>
      <c r="D360" s="512"/>
      <c r="E360" s="512"/>
      <c r="F360" s="512"/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</row>
    <row r="361" spans="1:40" ht="15.75" customHeight="1">
      <c r="A361" s="512"/>
      <c r="B361" s="582"/>
      <c r="C361" s="512"/>
      <c r="D361" s="512"/>
      <c r="E361" s="512"/>
      <c r="F361" s="512"/>
      <c r="G361" s="512"/>
      <c r="H361" s="512"/>
      <c r="I361" s="512"/>
      <c r="J361" s="512"/>
      <c r="K361" s="512"/>
      <c r="L361" s="512"/>
      <c r="M361" s="512"/>
      <c r="N361" s="512"/>
      <c r="O361" s="512"/>
      <c r="P361" s="512"/>
      <c r="Q361" s="512"/>
      <c r="R361" s="512"/>
      <c r="S361" s="512"/>
      <c r="T361" s="512"/>
      <c r="U361" s="512"/>
      <c r="V361" s="512"/>
      <c r="W361" s="512"/>
      <c r="X361" s="512"/>
      <c r="Y361" s="512"/>
      <c r="Z361" s="512"/>
      <c r="AA361" s="512"/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512"/>
    </row>
    <row r="362" spans="1:40" ht="15.75" customHeight="1">
      <c r="A362" s="512"/>
      <c r="B362" s="582"/>
      <c r="C362" s="512"/>
      <c r="D362" s="512"/>
      <c r="E362" s="512"/>
      <c r="F362" s="512"/>
      <c r="G362" s="512"/>
      <c r="H362" s="512"/>
      <c r="I362" s="512"/>
      <c r="J362" s="512"/>
      <c r="K362" s="512"/>
      <c r="L362" s="512"/>
      <c r="M362" s="512"/>
      <c r="N362" s="512"/>
      <c r="O362" s="512"/>
      <c r="P362" s="512"/>
      <c r="Q362" s="512"/>
      <c r="R362" s="512"/>
      <c r="S362" s="512"/>
      <c r="T362" s="512"/>
      <c r="U362" s="512"/>
      <c r="V362" s="512"/>
      <c r="W362" s="512"/>
      <c r="X362" s="512"/>
      <c r="Y362" s="512"/>
      <c r="Z362" s="512"/>
      <c r="AA362" s="512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</row>
    <row r="363" spans="1:40" ht="15.75" customHeight="1">
      <c r="A363" s="512"/>
      <c r="B363" s="582"/>
      <c r="C363" s="512"/>
      <c r="D363" s="512"/>
      <c r="E363" s="512"/>
      <c r="F363" s="512"/>
      <c r="G363" s="512"/>
      <c r="H363" s="512"/>
      <c r="I363" s="512"/>
      <c r="J363" s="512"/>
      <c r="K363" s="512"/>
      <c r="L363" s="512"/>
      <c r="M363" s="512"/>
      <c r="N363" s="512"/>
      <c r="O363" s="512"/>
      <c r="P363" s="512"/>
      <c r="Q363" s="512"/>
      <c r="R363" s="512"/>
      <c r="S363" s="512"/>
      <c r="T363" s="512"/>
      <c r="U363" s="512"/>
      <c r="V363" s="512"/>
      <c r="W363" s="512"/>
      <c r="X363" s="512"/>
      <c r="Y363" s="512"/>
      <c r="Z363" s="512"/>
      <c r="AA363" s="512"/>
      <c r="AB363" s="512"/>
      <c r="AC363" s="512"/>
      <c r="AD363" s="512"/>
      <c r="AE363" s="512"/>
      <c r="AF363" s="512"/>
      <c r="AG363" s="512"/>
      <c r="AH363" s="512"/>
      <c r="AI363" s="512"/>
      <c r="AJ363" s="512"/>
      <c r="AK363" s="512"/>
      <c r="AL363" s="512"/>
      <c r="AM363" s="512"/>
      <c r="AN363" s="512"/>
    </row>
    <row r="364" spans="1:40" ht="15.75" customHeight="1">
      <c r="A364" s="512"/>
      <c r="B364" s="582"/>
      <c r="C364" s="512"/>
      <c r="D364" s="512"/>
      <c r="E364" s="512"/>
      <c r="F364" s="512"/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/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</row>
    <row r="365" spans="1:40" ht="15.75" customHeight="1">
      <c r="A365" s="512"/>
      <c r="B365" s="582"/>
      <c r="C365" s="512"/>
      <c r="D365" s="512"/>
      <c r="E365" s="512"/>
      <c r="F365" s="512"/>
      <c r="G365" s="512"/>
      <c r="H365" s="512"/>
      <c r="I365" s="512"/>
      <c r="J365" s="512"/>
      <c r="K365" s="512"/>
      <c r="L365" s="512"/>
      <c r="M365" s="512"/>
      <c r="N365" s="512"/>
      <c r="O365" s="512"/>
      <c r="P365" s="512"/>
      <c r="Q365" s="512"/>
      <c r="R365" s="512"/>
      <c r="S365" s="512"/>
      <c r="T365" s="512"/>
      <c r="U365" s="512"/>
      <c r="V365" s="512"/>
      <c r="W365" s="512"/>
      <c r="X365" s="512"/>
      <c r="Y365" s="512"/>
      <c r="Z365" s="512"/>
      <c r="AA365" s="512"/>
      <c r="AB365" s="512"/>
      <c r="AC365" s="512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</row>
    <row r="366" spans="1:40" ht="15.75" customHeight="1">
      <c r="A366" s="512"/>
      <c r="B366" s="582"/>
      <c r="C366" s="512"/>
      <c r="D366" s="512"/>
      <c r="E366" s="512"/>
      <c r="F366" s="512"/>
      <c r="G366" s="512"/>
      <c r="H366" s="512"/>
      <c r="I366" s="512"/>
      <c r="J366" s="512"/>
      <c r="K366" s="512"/>
      <c r="L366" s="512"/>
      <c r="M366" s="512"/>
      <c r="N366" s="512"/>
      <c r="O366" s="512"/>
      <c r="P366" s="512"/>
      <c r="Q366" s="512"/>
      <c r="R366" s="512"/>
      <c r="S366" s="512"/>
      <c r="T366" s="512"/>
      <c r="U366" s="512"/>
      <c r="V366" s="512"/>
      <c r="W366" s="512"/>
      <c r="X366" s="512"/>
      <c r="Y366" s="512"/>
      <c r="Z366" s="512"/>
      <c r="AA366" s="512"/>
      <c r="AB366" s="512"/>
      <c r="AC366" s="512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</row>
    <row r="367" spans="1:40" ht="15.75" customHeight="1">
      <c r="A367" s="512"/>
      <c r="B367" s="582"/>
      <c r="C367" s="512"/>
      <c r="D367" s="512"/>
      <c r="E367" s="512"/>
      <c r="F367" s="512"/>
      <c r="G367" s="512"/>
      <c r="H367" s="512"/>
      <c r="I367" s="512"/>
      <c r="J367" s="512"/>
      <c r="K367" s="512"/>
      <c r="L367" s="512"/>
      <c r="M367" s="512"/>
      <c r="N367" s="512"/>
      <c r="O367" s="512"/>
      <c r="P367" s="512"/>
      <c r="Q367" s="512"/>
      <c r="R367" s="512"/>
      <c r="S367" s="512"/>
      <c r="T367" s="512"/>
      <c r="U367" s="512"/>
      <c r="V367" s="512"/>
      <c r="W367" s="512"/>
      <c r="X367" s="512"/>
      <c r="Y367" s="512"/>
      <c r="Z367" s="512"/>
      <c r="AA367" s="512"/>
      <c r="AB367" s="512"/>
      <c r="AC367" s="512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</row>
    <row r="368" spans="1:40" ht="15.75" customHeight="1">
      <c r="A368" s="512"/>
      <c r="B368" s="582"/>
      <c r="C368" s="512"/>
      <c r="D368" s="512"/>
      <c r="E368" s="512"/>
      <c r="F368" s="512"/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/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</row>
    <row r="369" spans="1:40" ht="15.75" customHeight="1">
      <c r="A369" s="512"/>
      <c r="B369" s="582"/>
      <c r="C369" s="512"/>
      <c r="D369" s="512"/>
      <c r="E369" s="512"/>
      <c r="F369" s="512"/>
      <c r="G369" s="512"/>
      <c r="H369" s="512"/>
      <c r="I369" s="512"/>
      <c r="J369" s="512"/>
      <c r="K369" s="512"/>
      <c r="L369" s="512"/>
      <c r="M369" s="512"/>
      <c r="N369" s="512"/>
      <c r="O369" s="512"/>
      <c r="P369" s="512"/>
      <c r="Q369" s="512"/>
      <c r="R369" s="512"/>
      <c r="S369" s="512"/>
      <c r="T369" s="512"/>
      <c r="U369" s="512"/>
      <c r="V369" s="512"/>
      <c r="W369" s="512"/>
      <c r="X369" s="512"/>
      <c r="Y369" s="512"/>
      <c r="Z369" s="512"/>
      <c r="AA369" s="512"/>
      <c r="AB369" s="512"/>
      <c r="AC369" s="512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</row>
    <row r="370" spans="1:40" ht="15.75" customHeight="1">
      <c r="A370" s="512"/>
      <c r="B370" s="582"/>
      <c r="C370" s="512"/>
      <c r="D370" s="512"/>
      <c r="E370" s="512"/>
      <c r="F370" s="512"/>
      <c r="G370" s="512"/>
      <c r="H370" s="512"/>
      <c r="I370" s="512"/>
      <c r="J370" s="512"/>
      <c r="K370" s="512"/>
      <c r="L370" s="512"/>
      <c r="M370" s="512"/>
      <c r="N370" s="512"/>
      <c r="O370" s="512"/>
      <c r="P370" s="512"/>
      <c r="Q370" s="512"/>
      <c r="R370" s="512"/>
      <c r="S370" s="512"/>
      <c r="T370" s="512"/>
      <c r="U370" s="512"/>
      <c r="V370" s="512"/>
      <c r="W370" s="512"/>
      <c r="X370" s="512"/>
      <c r="Y370" s="512"/>
      <c r="Z370" s="512"/>
      <c r="AA370" s="512"/>
      <c r="AB370" s="512"/>
      <c r="AC370" s="512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</row>
    <row r="371" spans="1:40" ht="15.75" customHeight="1">
      <c r="A371" s="512"/>
      <c r="B371" s="582"/>
      <c r="C371" s="512"/>
      <c r="D371" s="512"/>
      <c r="E371" s="512"/>
      <c r="F371" s="512"/>
      <c r="G371" s="512"/>
      <c r="H371" s="512"/>
      <c r="I371" s="512"/>
      <c r="J371" s="512"/>
      <c r="K371" s="512"/>
      <c r="L371" s="512"/>
      <c r="M371" s="512"/>
      <c r="N371" s="512"/>
      <c r="O371" s="512"/>
      <c r="P371" s="512"/>
      <c r="Q371" s="512"/>
      <c r="R371" s="512"/>
      <c r="S371" s="512"/>
      <c r="T371" s="512"/>
      <c r="U371" s="512"/>
      <c r="V371" s="512"/>
      <c r="W371" s="512"/>
      <c r="X371" s="512"/>
      <c r="Y371" s="512"/>
      <c r="Z371" s="512"/>
      <c r="AA371" s="512"/>
      <c r="AB371" s="512"/>
      <c r="AC371" s="512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</row>
    <row r="372" spans="1:40" ht="15.75" customHeight="1">
      <c r="A372" s="512"/>
      <c r="B372" s="582"/>
      <c r="C372" s="512"/>
      <c r="D372" s="512"/>
      <c r="E372" s="512"/>
      <c r="F372" s="512"/>
      <c r="G372" s="512"/>
      <c r="H372" s="512"/>
      <c r="I372" s="512"/>
      <c r="J372" s="512"/>
      <c r="K372" s="512"/>
      <c r="L372" s="512"/>
      <c r="M372" s="512"/>
      <c r="N372" s="512"/>
      <c r="O372" s="512"/>
      <c r="P372" s="512"/>
      <c r="Q372" s="512"/>
      <c r="R372" s="512"/>
      <c r="S372" s="512"/>
      <c r="T372" s="512"/>
      <c r="U372" s="512"/>
      <c r="V372" s="512"/>
      <c r="W372" s="512"/>
      <c r="X372" s="512"/>
      <c r="Y372" s="512"/>
      <c r="Z372" s="512"/>
      <c r="AA372" s="512"/>
      <c r="AB372" s="512"/>
      <c r="AC372" s="512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</row>
    <row r="373" spans="1:40" ht="15.75" customHeight="1">
      <c r="A373" s="512"/>
      <c r="B373" s="582"/>
      <c r="C373" s="512"/>
      <c r="D373" s="512"/>
      <c r="E373" s="512"/>
      <c r="F373" s="512"/>
      <c r="G373" s="512"/>
      <c r="H373" s="512"/>
      <c r="I373" s="512"/>
      <c r="J373" s="512"/>
      <c r="K373" s="512"/>
      <c r="L373" s="512"/>
      <c r="M373" s="512"/>
      <c r="N373" s="512"/>
      <c r="O373" s="512"/>
      <c r="P373" s="512"/>
      <c r="Q373" s="512"/>
      <c r="R373" s="512"/>
      <c r="S373" s="512"/>
      <c r="T373" s="512"/>
      <c r="U373" s="512"/>
      <c r="V373" s="512"/>
      <c r="W373" s="512"/>
      <c r="X373" s="512"/>
      <c r="Y373" s="512"/>
      <c r="Z373" s="512"/>
      <c r="AA373" s="512"/>
      <c r="AB373" s="512"/>
      <c r="AC373" s="512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</row>
    <row r="374" spans="1:40" ht="15.75" customHeight="1">
      <c r="A374" s="512"/>
      <c r="B374" s="582"/>
      <c r="C374" s="512"/>
      <c r="D374" s="512"/>
      <c r="E374" s="512"/>
      <c r="F374" s="512"/>
      <c r="G374" s="512"/>
      <c r="H374" s="512"/>
      <c r="I374" s="512"/>
      <c r="J374" s="512"/>
      <c r="K374" s="512"/>
      <c r="L374" s="512"/>
      <c r="M374" s="512"/>
      <c r="N374" s="512"/>
      <c r="O374" s="512"/>
      <c r="P374" s="512"/>
      <c r="Q374" s="512"/>
      <c r="R374" s="512"/>
      <c r="S374" s="512"/>
      <c r="T374" s="512"/>
      <c r="U374" s="512"/>
      <c r="V374" s="512"/>
      <c r="W374" s="512"/>
      <c r="X374" s="512"/>
      <c r="Y374" s="512"/>
      <c r="Z374" s="512"/>
      <c r="AA374" s="512"/>
      <c r="AB374" s="512"/>
      <c r="AC374" s="512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</row>
    <row r="375" spans="1:40" ht="15.75" customHeight="1">
      <c r="A375" s="512"/>
      <c r="B375" s="582"/>
      <c r="C375" s="512"/>
      <c r="D375" s="512"/>
      <c r="E375" s="512"/>
      <c r="F375" s="512"/>
      <c r="G375" s="512"/>
      <c r="H375" s="512"/>
      <c r="I375" s="512"/>
      <c r="J375" s="512"/>
      <c r="K375" s="512"/>
      <c r="L375" s="512"/>
      <c r="M375" s="512"/>
      <c r="N375" s="512"/>
      <c r="O375" s="512"/>
      <c r="P375" s="512"/>
      <c r="Q375" s="512"/>
      <c r="R375" s="512"/>
      <c r="S375" s="512"/>
      <c r="T375" s="512"/>
      <c r="U375" s="512"/>
      <c r="V375" s="512"/>
      <c r="W375" s="512"/>
      <c r="X375" s="512"/>
      <c r="Y375" s="512"/>
      <c r="Z375" s="512"/>
      <c r="AA375" s="512"/>
      <c r="AB375" s="512"/>
      <c r="AC375" s="512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</row>
    <row r="376" spans="1:40" ht="15.75" customHeight="1">
      <c r="A376" s="512"/>
      <c r="B376" s="582"/>
      <c r="C376" s="512"/>
      <c r="D376" s="512"/>
      <c r="E376" s="512"/>
      <c r="F376" s="512"/>
      <c r="G376" s="512"/>
      <c r="H376" s="512"/>
      <c r="I376" s="512"/>
      <c r="J376" s="512"/>
      <c r="K376" s="512"/>
      <c r="L376" s="512"/>
      <c r="M376" s="512"/>
      <c r="N376" s="512"/>
      <c r="O376" s="512"/>
      <c r="P376" s="512"/>
      <c r="Q376" s="512"/>
      <c r="R376" s="512"/>
      <c r="S376" s="512"/>
      <c r="T376" s="512"/>
      <c r="U376" s="512"/>
      <c r="V376" s="512"/>
      <c r="W376" s="512"/>
      <c r="X376" s="512"/>
      <c r="Y376" s="512"/>
      <c r="Z376" s="512"/>
      <c r="AA376" s="512"/>
      <c r="AB376" s="512"/>
      <c r="AC376" s="512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</row>
    <row r="377" spans="1:40" ht="15.75" customHeight="1">
      <c r="A377" s="512"/>
      <c r="B377" s="582"/>
      <c r="C377" s="512"/>
      <c r="D377" s="512"/>
      <c r="E377" s="512"/>
      <c r="F377" s="512"/>
      <c r="G377" s="512"/>
      <c r="H377" s="512"/>
      <c r="I377" s="512"/>
      <c r="J377" s="512"/>
      <c r="K377" s="512"/>
      <c r="L377" s="512"/>
      <c r="M377" s="512"/>
      <c r="N377" s="512"/>
      <c r="O377" s="512"/>
      <c r="P377" s="512"/>
      <c r="Q377" s="512"/>
      <c r="R377" s="512"/>
      <c r="S377" s="512"/>
      <c r="T377" s="512"/>
      <c r="U377" s="512"/>
      <c r="V377" s="512"/>
      <c r="W377" s="512"/>
      <c r="X377" s="512"/>
      <c r="Y377" s="512"/>
      <c r="Z377" s="512"/>
      <c r="AA377" s="512"/>
      <c r="AB377" s="512"/>
      <c r="AC377" s="512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</row>
    <row r="378" spans="1:40" ht="15.75" customHeight="1">
      <c r="A378" s="512"/>
      <c r="B378" s="582"/>
      <c r="C378" s="512"/>
      <c r="D378" s="512"/>
      <c r="E378" s="512"/>
      <c r="F378" s="512"/>
      <c r="G378" s="512"/>
      <c r="H378" s="512"/>
      <c r="I378" s="512"/>
      <c r="J378" s="512"/>
      <c r="K378" s="512"/>
      <c r="L378" s="512"/>
      <c r="M378" s="512"/>
      <c r="N378" s="512"/>
      <c r="O378" s="512"/>
      <c r="P378" s="512"/>
      <c r="Q378" s="512"/>
      <c r="R378" s="512"/>
      <c r="S378" s="512"/>
      <c r="T378" s="512"/>
      <c r="U378" s="512"/>
      <c r="V378" s="512"/>
      <c r="W378" s="512"/>
      <c r="X378" s="512"/>
      <c r="Y378" s="512"/>
      <c r="Z378" s="512"/>
      <c r="AA378" s="512"/>
      <c r="AB378" s="512"/>
      <c r="AC378" s="512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</row>
    <row r="379" spans="1:40" ht="15.75" customHeight="1">
      <c r="A379" s="512"/>
      <c r="B379" s="582"/>
      <c r="C379" s="512"/>
      <c r="D379" s="512"/>
      <c r="E379" s="512"/>
      <c r="F379" s="512"/>
      <c r="G379" s="512"/>
      <c r="H379" s="512"/>
      <c r="I379" s="512"/>
      <c r="J379" s="512"/>
      <c r="K379" s="512"/>
      <c r="L379" s="512"/>
      <c r="M379" s="512"/>
      <c r="N379" s="512"/>
      <c r="O379" s="512"/>
      <c r="P379" s="512"/>
      <c r="Q379" s="512"/>
      <c r="R379" s="512"/>
      <c r="S379" s="512"/>
      <c r="T379" s="512"/>
      <c r="U379" s="512"/>
      <c r="V379" s="512"/>
      <c r="W379" s="512"/>
      <c r="X379" s="512"/>
      <c r="Y379" s="512"/>
      <c r="Z379" s="512"/>
      <c r="AA379" s="512"/>
      <c r="AB379" s="512"/>
      <c r="AC379" s="512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</row>
    <row r="380" spans="1:40" ht="15.75" customHeight="1">
      <c r="A380" s="512"/>
      <c r="B380" s="582"/>
      <c r="C380" s="512"/>
      <c r="D380" s="512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512"/>
      <c r="R380" s="512"/>
      <c r="S380" s="512"/>
      <c r="T380" s="512"/>
      <c r="U380" s="512"/>
      <c r="V380" s="512"/>
      <c r="W380" s="512"/>
      <c r="X380" s="512"/>
      <c r="Y380" s="512"/>
      <c r="Z380" s="512"/>
      <c r="AA380" s="512"/>
      <c r="AB380" s="512"/>
      <c r="AC380" s="512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</row>
    <row r="381" spans="1:40" ht="15.75" customHeight="1">
      <c r="A381" s="512"/>
      <c r="B381" s="582"/>
      <c r="C381" s="512"/>
      <c r="D381" s="512"/>
      <c r="E381" s="512"/>
      <c r="F381" s="512"/>
      <c r="G381" s="512"/>
      <c r="H381" s="512"/>
      <c r="I381" s="512"/>
      <c r="J381" s="512"/>
      <c r="K381" s="512"/>
      <c r="L381" s="512"/>
      <c r="M381" s="512"/>
      <c r="N381" s="512"/>
      <c r="O381" s="512"/>
      <c r="P381" s="512"/>
      <c r="Q381" s="512"/>
      <c r="R381" s="512"/>
      <c r="S381" s="512"/>
      <c r="T381" s="512"/>
      <c r="U381" s="512"/>
      <c r="V381" s="512"/>
      <c r="W381" s="512"/>
      <c r="X381" s="512"/>
      <c r="Y381" s="512"/>
      <c r="Z381" s="512"/>
      <c r="AA381" s="512"/>
      <c r="AB381" s="512"/>
      <c r="AC381" s="512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</row>
    <row r="382" spans="1:40" ht="15.75" customHeight="1">
      <c r="A382" s="512"/>
      <c r="B382" s="582"/>
      <c r="C382" s="512"/>
      <c r="D382" s="512"/>
      <c r="E382" s="512"/>
      <c r="F382" s="512"/>
      <c r="G382" s="512"/>
      <c r="H382" s="512"/>
      <c r="I382" s="512"/>
      <c r="J382" s="512"/>
      <c r="K382" s="512"/>
      <c r="L382" s="512"/>
      <c r="M382" s="512"/>
      <c r="N382" s="512"/>
      <c r="O382" s="512"/>
      <c r="P382" s="512"/>
      <c r="Q382" s="512"/>
      <c r="R382" s="512"/>
      <c r="S382" s="512"/>
      <c r="T382" s="512"/>
      <c r="U382" s="512"/>
      <c r="V382" s="512"/>
      <c r="W382" s="512"/>
      <c r="X382" s="512"/>
      <c r="Y382" s="512"/>
      <c r="Z382" s="512"/>
      <c r="AA382" s="512"/>
      <c r="AB382" s="512"/>
      <c r="AC382" s="512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</row>
    <row r="383" spans="1:40" ht="15.75" customHeight="1">
      <c r="A383" s="512"/>
      <c r="B383" s="582"/>
      <c r="C383" s="512"/>
      <c r="D383" s="512"/>
      <c r="E383" s="512"/>
      <c r="F383" s="512"/>
      <c r="G383" s="512"/>
      <c r="H383" s="512"/>
      <c r="I383" s="512"/>
      <c r="J383" s="512"/>
      <c r="K383" s="512"/>
      <c r="L383" s="512"/>
      <c r="M383" s="512"/>
      <c r="N383" s="512"/>
      <c r="O383" s="512"/>
      <c r="P383" s="512"/>
      <c r="Q383" s="512"/>
      <c r="R383" s="512"/>
      <c r="S383" s="512"/>
      <c r="T383" s="512"/>
      <c r="U383" s="512"/>
      <c r="V383" s="512"/>
      <c r="W383" s="512"/>
      <c r="X383" s="512"/>
      <c r="Y383" s="512"/>
      <c r="Z383" s="512"/>
      <c r="AA383" s="512"/>
      <c r="AB383" s="512"/>
      <c r="AC383" s="512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</row>
    <row r="384" spans="1:40" ht="15.75" customHeight="1">
      <c r="A384" s="512"/>
      <c r="B384" s="582"/>
      <c r="C384" s="512"/>
      <c r="D384" s="512"/>
      <c r="E384" s="512"/>
      <c r="F384" s="512"/>
      <c r="G384" s="512"/>
      <c r="H384" s="512"/>
      <c r="I384" s="512"/>
      <c r="J384" s="512"/>
      <c r="K384" s="512"/>
      <c r="L384" s="512"/>
      <c r="M384" s="512"/>
      <c r="N384" s="512"/>
      <c r="O384" s="512"/>
      <c r="P384" s="512"/>
      <c r="Q384" s="512"/>
      <c r="R384" s="512"/>
      <c r="S384" s="512"/>
      <c r="T384" s="512"/>
      <c r="U384" s="512"/>
      <c r="V384" s="512"/>
      <c r="W384" s="512"/>
      <c r="X384" s="512"/>
      <c r="Y384" s="512"/>
      <c r="Z384" s="512"/>
      <c r="AA384" s="512"/>
      <c r="AB384" s="512"/>
      <c r="AC384" s="512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</row>
    <row r="385" spans="1:40" ht="15.75" customHeight="1">
      <c r="A385" s="512"/>
      <c r="B385" s="582"/>
      <c r="C385" s="512"/>
      <c r="D385" s="512"/>
      <c r="E385" s="512"/>
      <c r="F385" s="512"/>
      <c r="G385" s="512"/>
      <c r="H385" s="512"/>
      <c r="I385" s="512"/>
      <c r="J385" s="512"/>
      <c r="K385" s="512"/>
      <c r="L385" s="512"/>
      <c r="M385" s="512"/>
      <c r="N385" s="512"/>
      <c r="O385" s="512"/>
      <c r="P385" s="512"/>
      <c r="Q385" s="512"/>
      <c r="R385" s="512"/>
      <c r="S385" s="512"/>
      <c r="T385" s="512"/>
      <c r="U385" s="512"/>
      <c r="V385" s="512"/>
      <c r="W385" s="512"/>
      <c r="X385" s="512"/>
      <c r="Y385" s="512"/>
      <c r="Z385" s="512"/>
      <c r="AA385" s="512"/>
      <c r="AB385" s="512"/>
      <c r="AC385" s="512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</row>
    <row r="386" spans="1:40" ht="15.75" customHeight="1">
      <c r="A386" s="512"/>
      <c r="B386" s="582"/>
      <c r="C386" s="512"/>
      <c r="D386" s="512"/>
      <c r="E386" s="512"/>
      <c r="F386" s="512"/>
      <c r="G386" s="512"/>
      <c r="H386" s="512"/>
      <c r="I386" s="512"/>
      <c r="J386" s="512"/>
      <c r="K386" s="512"/>
      <c r="L386" s="512"/>
      <c r="M386" s="512"/>
      <c r="N386" s="512"/>
      <c r="O386" s="512"/>
      <c r="P386" s="512"/>
      <c r="Q386" s="512"/>
      <c r="R386" s="512"/>
      <c r="S386" s="512"/>
      <c r="T386" s="512"/>
      <c r="U386" s="512"/>
      <c r="V386" s="512"/>
      <c r="W386" s="512"/>
      <c r="X386" s="512"/>
      <c r="Y386" s="512"/>
      <c r="Z386" s="512"/>
      <c r="AA386" s="512"/>
      <c r="AB386" s="512"/>
      <c r="AC386" s="512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</row>
    <row r="387" spans="1:40" ht="15.75" customHeight="1">
      <c r="A387" s="512"/>
      <c r="B387" s="582"/>
      <c r="C387" s="512"/>
      <c r="D387" s="512"/>
      <c r="E387" s="512"/>
      <c r="F387" s="512"/>
      <c r="G387" s="512"/>
      <c r="H387" s="512"/>
      <c r="I387" s="512"/>
      <c r="J387" s="512"/>
      <c r="K387" s="512"/>
      <c r="L387" s="512"/>
      <c r="M387" s="512"/>
      <c r="N387" s="512"/>
      <c r="O387" s="512"/>
      <c r="P387" s="512"/>
      <c r="Q387" s="512"/>
      <c r="R387" s="512"/>
      <c r="S387" s="512"/>
      <c r="T387" s="512"/>
      <c r="U387" s="512"/>
      <c r="V387" s="512"/>
      <c r="W387" s="512"/>
      <c r="X387" s="512"/>
      <c r="Y387" s="512"/>
      <c r="Z387" s="512"/>
      <c r="AA387" s="512"/>
      <c r="AB387" s="512"/>
      <c r="AC387" s="512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</row>
    <row r="388" spans="1:40" ht="15.75" customHeight="1">
      <c r="A388" s="512"/>
      <c r="B388" s="582"/>
      <c r="C388" s="512"/>
      <c r="D388" s="512"/>
      <c r="E388" s="512"/>
      <c r="F388" s="512"/>
      <c r="G388" s="512"/>
      <c r="H388" s="512"/>
      <c r="I388" s="512"/>
      <c r="J388" s="512"/>
      <c r="K388" s="512"/>
      <c r="L388" s="512"/>
      <c r="M388" s="512"/>
      <c r="N388" s="512"/>
      <c r="O388" s="512"/>
      <c r="P388" s="512"/>
      <c r="Q388" s="512"/>
      <c r="R388" s="512"/>
      <c r="S388" s="512"/>
      <c r="T388" s="512"/>
      <c r="U388" s="512"/>
      <c r="V388" s="512"/>
      <c r="W388" s="512"/>
      <c r="X388" s="512"/>
      <c r="Y388" s="512"/>
      <c r="Z388" s="512"/>
      <c r="AA388" s="512"/>
      <c r="AB388" s="512"/>
      <c r="AC388" s="512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</row>
    <row r="389" spans="1:40" ht="15.75" customHeight="1">
      <c r="A389" s="512"/>
      <c r="B389" s="582"/>
      <c r="C389" s="512"/>
      <c r="D389" s="512"/>
      <c r="E389" s="512"/>
      <c r="F389" s="512"/>
      <c r="G389" s="512"/>
      <c r="H389" s="512"/>
      <c r="I389" s="512"/>
      <c r="J389" s="512"/>
      <c r="K389" s="512"/>
      <c r="L389" s="512"/>
      <c r="M389" s="512"/>
      <c r="N389" s="512"/>
      <c r="O389" s="512"/>
      <c r="P389" s="512"/>
      <c r="Q389" s="512"/>
      <c r="R389" s="512"/>
      <c r="S389" s="512"/>
      <c r="T389" s="512"/>
      <c r="U389" s="512"/>
      <c r="V389" s="512"/>
      <c r="W389" s="512"/>
      <c r="X389" s="512"/>
      <c r="Y389" s="512"/>
      <c r="Z389" s="512"/>
      <c r="AA389" s="512"/>
      <c r="AB389" s="512"/>
      <c r="AC389" s="512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</row>
    <row r="390" spans="1:40" ht="15.75" customHeight="1">
      <c r="A390" s="512"/>
      <c r="B390" s="582"/>
      <c r="C390" s="512"/>
      <c r="D390" s="512"/>
      <c r="E390" s="512"/>
      <c r="F390" s="512"/>
      <c r="G390" s="512"/>
      <c r="H390" s="512"/>
      <c r="I390" s="512"/>
      <c r="J390" s="512"/>
      <c r="K390" s="512"/>
      <c r="L390" s="512"/>
      <c r="M390" s="512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X390" s="512"/>
      <c r="Y390" s="512"/>
      <c r="Z390" s="512"/>
      <c r="AA390" s="512"/>
      <c r="AB390" s="512"/>
      <c r="AC390" s="512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</row>
    <row r="391" spans="1:40" ht="15.75" customHeight="1">
      <c r="A391" s="512"/>
      <c r="B391" s="582"/>
      <c r="C391" s="512"/>
      <c r="D391" s="512"/>
      <c r="E391" s="512"/>
      <c r="F391" s="512"/>
      <c r="G391" s="512"/>
      <c r="H391" s="512"/>
      <c r="I391" s="512"/>
      <c r="J391" s="512"/>
      <c r="K391" s="512"/>
      <c r="L391" s="512"/>
      <c r="M391" s="512"/>
      <c r="N391" s="512"/>
      <c r="O391" s="512"/>
      <c r="P391" s="512"/>
      <c r="Q391" s="512"/>
      <c r="R391" s="512"/>
      <c r="S391" s="512"/>
      <c r="T391" s="512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</row>
    <row r="392" spans="1:40" ht="15.75" customHeight="1">
      <c r="A392" s="512"/>
      <c r="B392" s="58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</row>
    <row r="393" spans="1:40" ht="15.75" customHeight="1">
      <c r="A393" s="512"/>
      <c r="B393" s="582"/>
      <c r="C393" s="512"/>
      <c r="D393" s="512"/>
      <c r="E393" s="512"/>
      <c r="F393" s="512"/>
      <c r="G393" s="512"/>
      <c r="H393" s="512"/>
      <c r="I393" s="512"/>
      <c r="J393" s="512"/>
      <c r="K393" s="512"/>
      <c r="L393" s="512"/>
      <c r="M393" s="512"/>
      <c r="N393" s="512"/>
      <c r="O393" s="512"/>
      <c r="P393" s="512"/>
      <c r="Q393" s="512"/>
      <c r="R393" s="512"/>
      <c r="S393" s="512"/>
      <c r="T393" s="512"/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</row>
    <row r="394" spans="1:40" ht="15.75" customHeight="1">
      <c r="A394" s="512"/>
      <c r="B394" s="582"/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/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</row>
    <row r="395" spans="1:40" ht="15.75" customHeight="1">
      <c r="A395" s="512"/>
      <c r="B395" s="582"/>
      <c r="C395" s="512"/>
      <c r="D395" s="512"/>
      <c r="E395" s="512"/>
      <c r="F395" s="512"/>
      <c r="G395" s="512"/>
      <c r="H395" s="512"/>
      <c r="I395" s="512"/>
      <c r="J395" s="512"/>
      <c r="K395" s="512"/>
      <c r="L395" s="512"/>
      <c r="M395" s="512"/>
      <c r="N395" s="512"/>
      <c r="O395" s="512"/>
      <c r="P395" s="512"/>
      <c r="Q395" s="512"/>
      <c r="R395" s="512"/>
      <c r="S395" s="512"/>
      <c r="T395" s="512"/>
      <c r="U395" s="512"/>
      <c r="V395" s="512"/>
      <c r="W395" s="512"/>
      <c r="X395" s="512"/>
      <c r="Y395" s="512"/>
      <c r="Z395" s="512"/>
      <c r="AA395" s="512"/>
      <c r="AB395" s="512"/>
      <c r="AC395" s="512"/>
      <c r="AD395" s="512"/>
      <c r="AE395" s="512"/>
      <c r="AF395" s="512"/>
      <c r="AG395" s="512"/>
      <c r="AH395" s="512"/>
      <c r="AI395" s="512"/>
      <c r="AJ395" s="512"/>
      <c r="AK395" s="512"/>
      <c r="AL395" s="512"/>
      <c r="AM395" s="512"/>
      <c r="AN395" s="512"/>
    </row>
    <row r="396" spans="1:40" ht="15.75" customHeight="1">
      <c r="A396" s="512"/>
      <c r="B396" s="582"/>
      <c r="C396" s="512"/>
      <c r="D396" s="512"/>
      <c r="E396" s="512"/>
      <c r="F396" s="512"/>
      <c r="G396" s="512"/>
      <c r="H396" s="512"/>
      <c r="I396" s="512"/>
      <c r="J396" s="512"/>
      <c r="K396" s="512"/>
      <c r="L396" s="512"/>
      <c r="M396" s="512"/>
      <c r="N396" s="512"/>
      <c r="O396" s="512"/>
      <c r="P396" s="512"/>
      <c r="Q396" s="512"/>
      <c r="R396" s="512"/>
      <c r="S396" s="512"/>
      <c r="T396" s="512"/>
      <c r="U396" s="512"/>
      <c r="V396" s="512"/>
      <c r="W396" s="512"/>
      <c r="X396" s="512"/>
      <c r="Y396" s="512"/>
      <c r="Z396" s="512"/>
      <c r="AA396" s="512"/>
      <c r="AB396" s="512"/>
      <c r="AC396" s="512"/>
      <c r="AD396" s="512"/>
      <c r="AE396" s="512"/>
      <c r="AF396" s="512"/>
      <c r="AG396" s="512"/>
      <c r="AH396" s="512"/>
      <c r="AI396" s="512"/>
      <c r="AJ396" s="512"/>
      <c r="AK396" s="512"/>
      <c r="AL396" s="512"/>
      <c r="AM396" s="512"/>
      <c r="AN396" s="512"/>
    </row>
    <row r="397" spans="1:40" ht="15.75" customHeight="1">
      <c r="A397" s="512"/>
      <c r="B397" s="582"/>
      <c r="C397" s="512"/>
      <c r="D397" s="512"/>
      <c r="E397" s="512"/>
      <c r="F397" s="512"/>
      <c r="G397" s="512"/>
      <c r="H397" s="512"/>
      <c r="I397" s="512"/>
      <c r="J397" s="512"/>
      <c r="K397" s="512"/>
      <c r="L397" s="512"/>
      <c r="M397" s="512"/>
      <c r="N397" s="512"/>
      <c r="O397" s="512"/>
      <c r="P397" s="512"/>
      <c r="Q397" s="512"/>
      <c r="R397" s="512"/>
      <c r="S397" s="512"/>
      <c r="T397" s="512"/>
      <c r="U397" s="512"/>
      <c r="V397" s="512"/>
      <c r="W397" s="512"/>
      <c r="X397" s="512"/>
      <c r="Y397" s="512"/>
      <c r="Z397" s="512"/>
      <c r="AA397" s="512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</row>
    <row r="398" spans="1:40" ht="15.75" customHeight="1">
      <c r="A398" s="512"/>
      <c r="B398" s="582"/>
      <c r="C398" s="512"/>
      <c r="D398" s="512"/>
      <c r="E398" s="512"/>
      <c r="F398" s="512"/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/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</row>
    <row r="399" spans="1:40" ht="15.75" customHeight="1">
      <c r="A399" s="512"/>
      <c r="B399" s="582"/>
      <c r="C399" s="512"/>
      <c r="D399" s="512"/>
      <c r="E399" s="512"/>
      <c r="F399" s="512"/>
      <c r="G399" s="512"/>
      <c r="H399" s="512"/>
      <c r="I399" s="512"/>
      <c r="J399" s="512"/>
      <c r="K399" s="512"/>
      <c r="L399" s="512"/>
      <c r="M399" s="512"/>
      <c r="N399" s="512"/>
      <c r="O399" s="512"/>
      <c r="P399" s="512"/>
      <c r="Q399" s="512"/>
      <c r="R399" s="512"/>
      <c r="S399" s="512"/>
      <c r="T399" s="512"/>
      <c r="U399" s="512"/>
      <c r="V399" s="512"/>
      <c r="W399" s="512"/>
      <c r="X399" s="512"/>
      <c r="Y399" s="512"/>
      <c r="Z399" s="512"/>
      <c r="AA399" s="512"/>
      <c r="AB399" s="512"/>
      <c r="AC399" s="512"/>
      <c r="AD399" s="512"/>
      <c r="AE399" s="512"/>
      <c r="AF399" s="512"/>
      <c r="AG399" s="512"/>
      <c r="AH399" s="512"/>
      <c r="AI399" s="512"/>
      <c r="AJ399" s="512"/>
      <c r="AK399" s="512"/>
      <c r="AL399" s="512"/>
      <c r="AM399" s="512"/>
      <c r="AN399" s="512"/>
    </row>
    <row r="400" spans="1:40" ht="15.75" customHeight="1">
      <c r="A400" s="512"/>
      <c r="B400" s="582"/>
      <c r="C400" s="512"/>
      <c r="D400" s="512"/>
      <c r="E400" s="512"/>
      <c r="F400" s="512"/>
      <c r="G400" s="512"/>
      <c r="H400" s="512"/>
      <c r="I400" s="512"/>
      <c r="J400" s="512"/>
      <c r="K400" s="512"/>
      <c r="L400" s="512"/>
      <c r="M400" s="512"/>
      <c r="N400" s="512"/>
      <c r="O400" s="512"/>
      <c r="P400" s="512"/>
      <c r="Q400" s="512"/>
      <c r="R400" s="512"/>
      <c r="S400" s="512"/>
      <c r="T400" s="512"/>
      <c r="U400" s="512"/>
      <c r="V400" s="512"/>
      <c r="W400" s="512"/>
      <c r="X400" s="512"/>
      <c r="Y400" s="512"/>
      <c r="Z400" s="512"/>
      <c r="AA400" s="512"/>
      <c r="AB400" s="512"/>
      <c r="AC400" s="512"/>
      <c r="AD400" s="512"/>
      <c r="AE400" s="512"/>
      <c r="AF400" s="512"/>
      <c r="AG400" s="512"/>
      <c r="AH400" s="512"/>
      <c r="AI400" s="512"/>
      <c r="AJ400" s="512"/>
      <c r="AK400" s="512"/>
      <c r="AL400" s="512"/>
      <c r="AM400" s="512"/>
      <c r="AN400" s="512"/>
    </row>
    <row r="401" spans="1:40" ht="15.75" customHeight="1">
      <c r="A401" s="512"/>
      <c r="B401" s="582"/>
      <c r="C401" s="512"/>
      <c r="D401" s="512"/>
      <c r="E401" s="512"/>
      <c r="F401" s="512"/>
      <c r="G401" s="512"/>
      <c r="H401" s="512"/>
      <c r="I401" s="512"/>
      <c r="J401" s="512"/>
      <c r="K401" s="512"/>
      <c r="L401" s="512"/>
      <c r="M401" s="512"/>
      <c r="N401" s="512"/>
      <c r="O401" s="512"/>
      <c r="P401" s="512"/>
      <c r="Q401" s="512"/>
      <c r="R401" s="512"/>
      <c r="S401" s="512"/>
      <c r="T401" s="512"/>
      <c r="U401" s="512"/>
      <c r="V401" s="512"/>
      <c r="W401" s="512"/>
      <c r="X401" s="512"/>
      <c r="Y401" s="512"/>
      <c r="Z401" s="512"/>
      <c r="AA401" s="512"/>
      <c r="AB401" s="512"/>
      <c r="AC401" s="512"/>
      <c r="AD401" s="512"/>
      <c r="AE401" s="512"/>
      <c r="AF401" s="512"/>
      <c r="AG401" s="512"/>
      <c r="AH401" s="512"/>
      <c r="AI401" s="512"/>
      <c r="AJ401" s="512"/>
      <c r="AK401" s="512"/>
      <c r="AL401" s="512"/>
      <c r="AM401" s="512"/>
      <c r="AN401" s="512"/>
    </row>
    <row r="402" spans="1:40" ht="15.75" customHeight="1">
      <c r="A402" s="512"/>
      <c r="B402" s="582"/>
      <c r="C402" s="512"/>
      <c r="D402" s="512"/>
      <c r="E402" s="512"/>
      <c r="F402" s="512"/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/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</row>
    <row r="403" spans="1:40" ht="15.75" customHeight="1">
      <c r="A403" s="512"/>
      <c r="B403" s="582"/>
      <c r="C403" s="512"/>
      <c r="D403" s="512"/>
      <c r="E403" s="512"/>
      <c r="F403" s="512"/>
      <c r="G403" s="512"/>
      <c r="H403" s="512"/>
      <c r="I403" s="512"/>
      <c r="J403" s="512"/>
      <c r="K403" s="512"/>
      <c r="L403" s="512"/>
      <c r="M403" s="512"/>
      <c r="N403" s="512"/>
      <c r="O403" s="512"/>
      <c r="P403" s="512"/>
      <c r="Q403" s="512"/>
      <c r="R403" s="512"/>
      <c r="S403" s="512"/>
      <c r="T403" s="512"/>
      <c r="U403" s="512"/>
      <c r="V403" s="512"/>
      <c r="W403" s="512"/>
      <c r="X403" s="512"/>
      <c r="Y403" s="512"/>
      <c r="Z403" s="512"/>
      <c r="AA403" s="512"/>
      <c r="AB403" s="512"/>
      <c r="AC403" s="512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</row>
    <row r="404" spans="1:40" ht="15.75" customHeight="1">
      <c r="A404" s="512"/>
      <c r="B404" s="582"/>
      <c r="C404" s="512"/>
      <c r="D404" s="512"/>
      <c r="E404" s="512"/>
      <c r="F404" s="512"/>
      <c r="G404" s="512"/>
      <c r="H404" s="512"/>
      <c r="I404" s="512"/>
      <c r="J404" s="512"/>
      <c r="K404" s="512"/>
      <c r="L404" s="512"/>
      <c r="M404" s="512"/>
      <c r="N404" s="512"/>
      <c r="O404" s="512"/>
      <c r="P404" s="512"/>
      <c r="Q404" s="512"/>
      <c r="R404" s="512"/>
      <c r="S404" s="512"/>
      <c r="T404" s="512"/>
      <c r="U404" s="512"/>
      <c r="V404" s="512"/>
      <c r="W404" s="512"/>
      <c r="X404" s="512"/>
      <c r="Y404" s="512"/>
      <c r="Z404" s="512"/>
      <c r="AA404" s="512"/>
      <c r="AB404" s="512"/>
      <c r="AC404" s="512"/>
      <c r="AD404" s="512"/>
      <c r="AE404" s="512"/>
      <c r="AF404" s="512"/>
      <c r="AG404" s="512"/>
      <c r="AH404" s="512"/>
      <c r="AI404" s="512"/>
      <c r="AJ404" s="512"/>
      <c r="AK404" s="512"/>
      <c r="AL404" s="512"/>
      <c r="AM404" s="512"/>
      <c r="AN404" s="512"/>
    </row>
    <row r="405" spans="1:40" ht="15.75" customHeight="1">
      <c r="A405" s="512"/>
      <c r="B405" s="582"/>
      <c r="C405" s="512"/>
      <c r="D405" s="512"/>
      <c r="E405" s="512"/>
      <c r="F405" s="512"/>
      <c r="G405" s="512"/>
      <c r="H405" s="512"/>
      <c r="I405" s="512"/>
      <c r="J405" s="512"/>
      <c r="K405" s="512"/>
      <c r="L405" s="512"/>
      <c r="M405" s="512"/>
      <c r="N405" s="512"/>
      <c r="O405" s="512"/>
      <c r="P405" s="512"/>
      <c r="Q405" s="512"/>
      <c r="R405" s="512"/>
      <c r="S405" s="512"/>
      <c r="T405" s="512"/>
      <c r="U405" s="512"/>
      <c r="V405" s="512"/>
      <c r="W405" s="512"/>
      <c r="X405" s="512"/>
      <c r="Y405" s="512"/>
      <c r="Z405" s="512"/>
      <c r="AA405" s="512"/>
      <c r="AB405" s="512"/>
      <c r="AC405" s="512"/>
      <c r="AD405" s="512"/>
      <c r="AE405" s="512"/>
      <c r="AF405" s="512"/>
      <c r="AG405" s="512"/>
      <c r="AH405" s="512"/>
      <c r="AI405" s="512"/>
      <c r="AJ405" s="512"/>
      <c r="AK405" s="512"/>
      <c r="AL405" s="512"/>
      <c r="AM405" s="512"/>
      <c r="AN405" s="512"/>
    </row>
    <row r="406" spans="1:40" ht="15.75" customHeight="1">
      <c r="A406" s="512"/>
      <c r="B406" s="582"/>
      <c r="C406" s="512"/>
      <c r="D406" s="512"/>
      <c r="E406" s="512"/>
      <c r="F406" s="512"/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/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</row>
    <row r="407" spans="1:40" ht="15.75" customHeight="1">
      <c r="A407" s="512"/>
      <c r="B407" s="582"/>
      <c r="C407" s="512"/>
      <c r="D407" s="512"/>
      <c r="E407" s="512"/>
      <c r="F407" s="512"/>
      <c r="G407" s="512"/>
      <c r="H407" s="512"/>
      <c r="I407" s="512"/>
      <c r="J407" s="512"/>
      <c r="K407" s="512"/>
      <c r="L407" s="512"/>
      <c r="M407" s="512"/>
      <c r="N407" s="512"/>
      <c r="O407" s="512"/>
      <c r="P407" s="512"/>
      <c r="Q407" s="512"/>
      <c r="R407" s="512"/>
      <c r="S407" s="512"/>
      <c r="T407" s="512"/>
      <c r="U407" s="512"/>
      <c r="V407" s="512"/>
      <c r="W407" s="512"/>
      <c r="X407" s="512"/>
      <c r="Y407" s="512"/>
      <c r="Z407" s="512"/>
      <c r="AA407" s="512"/>
      <c r="AB407" s="512"/>
      <c r="AC407" s="512"/>
      <c r="AD407" s="512"/>
      <c r="AE407" s="512"/>
      <c r="AF407" s="512"/>
      <c r="AG407" s="512"/>
      <c r="AH407" s="512"/>
      <c r="AI407" s="512"/>
      <c r="AJ407" s="512"/>
      <c r="AK407" s="512"/>
      <c r="AL407" s="512"/>
      <c r="AM407" s="512"/>
      <c r="AN407" s="512"/>
    </row>
    <row r="408" spans="1:40" ht="15.75" customHeight="1">
      <c r="A408" s="512"/>
      <c r="B408" s="582"/>
      <c r="C408" s="512"/>
      <c r="D408" s="512"/>
      <c r="E408" s="512"/>
      <c r="F408" s="512"/>
      <c r="G408" s="512"/>
      <c r="H408" s="512"/>
      <c r="I408" s="512"/>
      <c r="J408" s="512"/>
      <c r="K408" s="512"/>
      <c r="L408" s="512"/>
      <c r="M408" s="512"/>
      <c r="N408" s="512"/>
      <c r="O408" s="512"/>
      <c r="P408" s="512"/>
      <c r="Q408" s="512"/>
      <c r="R408" s="512"/>
      <c r="S408" s="512"/>
      <c r="T408" s="512"/>
      <c r="U408" s="512"/>
      <c r="V408" s="512"/>
      <c r="W408" s="512"/>
      <c r="X408" s="512"/>
      <c r="Y408" s="512"/>
      <c r="Z408" s="512"/>
      <c r="AA408" s="512"/>
      <c r="AB408" s="512"/>
      <c r="AC408" s="512"/>
      <c r="AD408" s="512"/>
      <c r="AE408" s="512"/>
      <c r="AF408" s="512"/>
      <c r="AG408" s="512"/>
      <c r="AH408" s="512"/>
      <c r="AI408" s="512"/>
      <c r="AJ408" s="512"/>
      <c r="AK408" s="512"/>
      <c r="AL408" s="512"/>
      <c r="AM408" s="512"/>
      <c r="AN408" s="512"/>
    </row>
    <row r="409" spans="1:40" ht="15.75" customHeight="1">
      <c r="A409" s="512"/>
      <c r="B409" s="582"/>
      <c r="C409" s="512"/>
      <c r="D409" s="512"/>
      <c r="E409" s="512"/>
      <c r="F409" s="512"/>
      <c r="G409" s="512"/>
      <c r="H409" s="512"/>
      <c r="I409" s="512"/>
      <c r="J409" s="512"/>
      <c r="K409" s="512"/>
      <c r="L409" s="512"/>
      <c r="M409" s="512"/>
      <c r="N409" s="512"/>
      <c r="O409" s="512"/>
      <c r="P409" s="512"/>
      <c r="Q409" s="512"/>
      <c r="R409" s="512"/>
      <c r="S409" s="512"/>
      <c r="T409" s="512"/>
      <c r="U409" s="512"/>
      <c r="V409" s="512"/>
      <c r="W409" s="512"/>
      <c r="X409" s="512"/>
      <c r="Y409" s="512"/>
      <c r="Z409" s="512"/>
      <c r="AA409" s="512"/>
      <c r="AB409" s="512"/>
      <c r="AC409" s="512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</row>
    <row r="410" spans="1:40" ht="15.75" customHeight="1">
      <c r="A410" s="512"/>
      <c r="B410" s="582"/>
      <c r="C410" s="512"/>
      <c r="D410" s="512"/>
      <c r="E410" s="512"/>
      <c r="F410" s="512"/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/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</row>
    <row r="411" spans="1:40" ht="15.75" customHeight="1">
      <c r="A411" s="512"/>
      <c r="B411" s="582"/>
      <c r="C411" s="512"/>
      <c r="D411" s="512"/>
      <c r="E411" s="512"/>
      <c r="F411" s="512"/>
      <c r="G411" s="512"/>
      <c r="H411" s="512"/>
      <c r="I411" s="512"/>
      <c r="J411" s="512"/>
      <c r="K411" s="512"/>
      <c r="L411" s="512"/>
      <c r="M411" s="512"/>
      <c r="N411" s="512"/>
      <c r="O411" s="512"/>
      <c r="P411" s="512"/>
      <c r="Q411" s="512"/>
      <c r="R411" s="512"/>
      <c r="S411" s="512"/>
      <c r="T411" s="512"/>
      <c r="U411" s="512"/>
      <c r="V411" s="512"/>
      <c r="W411" s="512"/>
      <c r="X411" s="512"/>
      <c r="Y411" s="512"/>
      <c r="Z411" s="512"/>
      <c r="AA411" s="512"/>
      <c r="AB411" s="512"/>
      <c r="AC411" s="512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</row>
    <row r="412" spans="1:40" ht="15.75" customHeight="1">
      <c r="A412" s="512"/>
      <c r="B412" s="582"/>
      <c r="C412" s="512"/>
      <c r="D412" s="512"/>
      <c r="E412" s="512"/>
      <c r="F412" s="512"/>
      <c r="G412" s="512"/>
      <c r="H412" s="512"/>
      <c r="I412" s="512"/>
      <c r="J412" s="512"/>
      <c r="K412" s="512"/>
      <c r="L412" s="512"/>
      <c r="M412" s="512"/>
      <c r="N412" s="512"/>
      <c r="O412" s="512"/>
      <c r="P412" s="512"/>
      <c r="Q412" s="512"/>
      <c r="R412" s="512"/>
      <c r="S412" s="512"/>
      <c r="T412" s="512"/>
      <c r="U412" s="512"/>
      <c r="V412" s="512"/>
      <c r="W412" s="512"/>
      <c r="X412" s="512"/>
      <c r="Y412" s="512"/>
      <c r="Z412" s="512"/>
      <c r="AA412" s="512"/>
      <c r="AB412" s="512"/>
      <c r="AC412" s="512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</row>
    <row r="413" spans="1:40" ht="15.75" customHeight="1">
      <c r="A413" s="512"/>
      <c r="B413" s="582"/>
      <c r="C413" s="512"/>
      <c r="D413" s="512"/>
      <c r="E413" s="512"/>
      <c r="F413" s="512"/>
      <c r="G413" s="512"/>
      <c r="H413" s="512"/>
      <c r="I413" s="512"/>
      <c r="J413" s="512"/>
      <c r="K413" s="512"/>
      <c r="L413" s="512"/>
      <c r="M413" s="512"/>
      <c r="N413" s="512"/>
      <c r="O413" s="512"/>
      <c r="P413" s="512"/>
      <c r="Q413" s="512"/>
      <c r="R413" s="512"/>
      <c r="S413" s="512"/>
      <c r="T413" s="512"/>
      <c r="U413" s="512"/>
      <c r="V413" s="512"/>
      <c r="W413" s="512"/>
      <c r="X413" s="512"/>
      <c r="Y413" s="512"/>
      <c r="Z413" s="512"/>
      <c r="AA413" s="512"/>
      <c r="AB413" s="512"/>
      <c r="AC413" s="512"/>
      <c r="AD413" s="512"/>
      <c r="AE413" s="512"/>
      <c r="AF413" s="512"/>
      <c r="AG413" s="512"/>
      <c r="AH413" s="512"/>
      <c r="AI413" s="512"/>
      <c r="AJ413" s="512"/>
      <c r="AK413" s="512"/>
      <c r="AL413" s="512"/>
      <c r="AM413" s="512"/>
      <c r="AN413" s="512"/>
    </row>
    <row r="414" spans="1:40" ht="15.75" customHeight="1">
      <c r="A414" s="512"/>
      <c r="B414" s="582"/>
      <c r="C414" s="512"/>
      <c r="D414" s="512"/>
      <c r="E414" s="512"/>
      <c r="F414" s="512"/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/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</row>
    <row r="415" spans="1:40" ht="15.75" customHeight="1">
      <c r="A415" s="512"/>
      <c r="B415" s="582"/>
      <c r="C415" s="512"/>
      <c r="D415" s="512"/>
      <c r="E415" s="512"/>
      <c r="F415" s="512"/>
      <c r="G415" s="512"/>
      <c r="H415" s="512"/>
      <c r="I415" s="512"/>
      <c r="J415" s="512"/>
      <c r="K415" s="512"/>
      <c r="L415" s="512"/>
      <c r="M415" s="512"/>
      <c r="N415" s="512"/>
      <c r="O415" s="512"/>
      <c r="P415" s="512"/>
      <c r="Q415" s="512"/>
      <c r="R415" s="512"/>
      <c r="S415" s="512"/>
      <c r="T415" s="512"/>
      <c r="U415" s="512"/>
      <c r="V415" s="512"/>
      <c r="W415" s="512"/>
      <c r="X415" s="512"/>
      <c r="Y415" s="512"/>
      <c r="Z415" s="512"/>
      <c r="AA415" s="512"/>
      <c r="AB415" s="512"/>
      <c r="AC415" s="512"/>
      <c r="AD415" s="512"/>
      <c r="AE415" s="512"/>
      <c r="AF415" s="512"/>
      <c r="AG415" s="512"/>
      <c r="AH415" s="512"/>
      <c r="AI415" s="512"/>
      <c r="AJ415" s="512"/>
      <c r="AK415" s="512"/>
      <c r="AL415" s="512"/>
      <c r="AM415" s="512"/>
      <c r="AN415" s="512"/>
    </row>
    <row r="416" spans="1:40" ht="15.75" customHeight="1">
      <c r="A416" s="512"/>
      <c r="B416" s="582"/>
      <c r="C416" s="512"/>
      <c r="D416" s="512"/>
      <c r="E416" s="512"/>
      <c r="F416" s="512"/>
      <c r="G416" s="512"/>
      <c r="H416" s="512"/>
      <c r="I416" s="512"/>
      <c r="J416" s="512"/>
      <c r="K416" s="512"/>
      <c r="L416" s="512"/>
      <c r="M416" s="512"/>
      <c r="N416" s="512"/>
      <c r="O416" s="512"/>
      <c r="P416" s="512"/>
      <c r="Q416" s="512"/>
      <c r="R416" s="512"/>
      <c r="S416" s="512"/>
      <c r="T416" s="512"/>
      <c r="U416" s="512"/>
      <c r="V416" s="512"/>
      <c r="W416" s="512"/>
      <c r="X416" s="512"/>
      <c r="Y416" s="512"/>
      <c r="Z416" s="512"/>
      <c r="AA416" s="512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</row>
    <row r="417" spans="1:40" ht="15.75" customHeight="1">
      <c r="A417" s="512"/>
      <c r="B417" s="582"/>
      <c r="C417" s="512"/>
      <c r="D417" s="512"/>
      <c r="E417" s="512"/>
      <c r="F417" s="512"/>
      <c r="G417" s="512"/>
      <c r="H417" s="512"/>
      <c r="I417" s="512"/>
      <c r="J417" s="512"/>
      <c r="K417" s="512"/>
      <c r="L417" s="512"/>
      <c r="M417" s="512"/>
      <c r="N417" s="512"/>
      <c r="O417" s="512"/>
      <c r="P417" s="512"/>
      <c r="Q417" s="512"/>
      <c r="R417" s="512"/>
      <c r="S417" s="512"/>
      <c r="T417" s="512"/>
      <c r="U417" s="512"/>
      <c r="V417" s="512"/>
      <c r="W417" s="512"/>
      <c r="X417" s="512"/>
      <c r="Y417" s="512"/>
      <c r="Z417" s="512"/>
      <c r="AA417" s="512"/>
      <c r="AB417" s="512"/>
      <c r="AC417" s="512"/>
      <c r="AD417" s="512"/>
      <c r="AE417" s="512"/>
      <c r="AF417" s="512"/>
      <c r="AG417" s="512"/>
      <c r="AH417" s="512"/>
      <c r="AI417" s="512"/>
      <c r="AJ417" s="512"/>
      <c r="AK417" s="512"/>
      <c r="AL417" s="512"/>
      <c r="AM417" s="512"/>
      <c r="AN417" s="512"/>
    </row>
    <row r="418" spans="1:40" ht="15.75" customHeight="1">
      <c r="A418" s="512"/>
      <c r="B418" s="582"/>
      <c r="C418" s="512"/>
      <c r="D418" s="512"/>
      <c r="E418" s="512"/>
      <c r="F418" s="512"/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/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</row>
    <row r="419" spans="1:40" ht="15.75" customHeight="1">
      <c r="A419" s="512"/>
      <c r="B419" s="582"/>
      <c r="C419" s="512"/>
      <c r="D419" s="512"/>
      <c r="E419" s="512"/>
      <c r="F419" s="512"/>
      <c r="G419" s="512"/>
      <c r="H419" s="512"/>
      <c r="I419" s="512"/>
      <c r="J419" s="512"/>
      <c r="K419" s="512"/>
      <c r="L419" s="512"/>
      <c r="M419" s="512"/>
      <c r="N419" s="512"/>
      <c r="O419" s="512"/>
      <c r="P419" s="512"/>
      <c r="Q419" s="512"/>
      <c r="R419" s="512"/>
      <c r="S419" s="512"/>
      <c r="T419" s="512"/>
      <c r="U419" s="512"/>
      <c r="V419" s="512"/>
      <c r="W419" s="512"/>
      <c r="X419" s="512"/>
      <c r="Y419" s="512"/>
      <c r="Z419" s="512"/>
      <c r="AA419" s="512"/>
      <c r="AB419" s="512"/>
      <c r="AC419" s="512"/>
      <c r="AD419" s="512"/>
      <c r="AE419" s="512"/>
      <c r="AF419" s="512"/>
      <c r="AG419" s="512"/>
      <c r="AH419" s="512"/>
      <c r="AI419" s="512"/>
      <c r="AJ419" s="512"/>
      <c r="AK419" s="512"/>
      <c r="AL419" s="512"/>
      <c r="AM419" s="512"/>
      <c r="AN419" s="512"/>
    </row>
    <row r="420" spans="1:40" ht="15.75" customHeight="1">
      <c r="A420" s="512"/>
      <c r="B420" s="582"/>
      <c r="C420" s="512"/>
      <c r="D420" s="512"/>
      <c r="E420" s="512"/>
      <c r="F420" s="512"/>
      <c r="G420" s="512"/>
      <c r="H420" s="512"/>
      <c r="I420" s="512"/>
      <c r="J420" s="512"/>
      <c r="K420" s="512"/>
      <c r="L420" s="512"/>
      <c r="M420" s="512"/>
      <c r="N420" s="512"/>
      <c r="O420" s="512"/>
      <c r="P420" s="512"/>
      <c r="Q420" s="512"/>
      <c r="R420" s="512"/>
      <c r="S420" s="512"/>
      <c r="T420" s="512"/>
      <c r="U420" s="512"/>
      <c r="V420" s="512"/>
      <c r="W420" s="512"/>
      <c r="X420" s="512"/>
      <c r="Y420" s="512"/>
      <c r="Z420" s="512"/>
      <c r="AA420" s="512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</row>
    <row r="421" spans="1:40" ht="15.75" customHeight="1">
      <c r="A421" s="512"/>
      <c r="B421" s="582"/>
      <c r="C421" s="512"/>
      <c r="D421" s="512"/>
      <c r="E421" s="512"/>
      <c r="F421" s="512"/>
      <c r="G421" s="512"/>
      <c r="H421" s="512"/>
      <c r="I421" s="512"/>
      <c r="J421" s="512"/>
      <c r="K421" s="512"/>
      <c r="L421" s="512"/>
      <c r="M421" s="512"/>
      <c r="N421" s="512"/>
      <c r="O421" s="512"/>
      <c r="P421" s="512"/>
      <c r="Q421" s="512"/>
      <c r="R421" s="512"/>
      <c r="S421" s="512"/>
      <c r="T421" s="512"/>
      <c r="U421" s="512"/>
      <c r="V421" s="512"/>
      <c r="W421" s="512"/>
      <c r="X421" s="512"/>
      <c r="Y421" s="512"/>
      <c r="Z421" s="512"/>
      <c r="AA421" s="512"/>
      <c r="AB421" s="512"/>
      <c r="AC421" s="512"/>
      <c r="AD421" s="512"/>
      <c r="AE421" s="512"/>
      <c r="AF421" s="512"/>
      <c r="AG421" s="512"/>
      <c r="AH421" s="512"/>
      <c r="AI421" s="512"/>
      <c r="AJ421" s="512"/>
      <c r="AK421" s="512"/>
      <c r="AL421" s="512"/>
      <c r="AM421" s="512"/>
      <c r="AN421" s="512"/>
    </row>
    <row r="422" spans="1:40" ht="15.75" customHeight="1">
      <c r="A422" s="512"/>
      <c r="B422" s="582"/>
      <c r="C422" s="512"/>
      <c r="D422" s="512"/>
      <c r="E422" s="512"/>
      <c r="F422" s="512"/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/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</row>
    <row r="423" spans="1:40" ht="15.75" customHeight="1">
      <c r="A423" s="512"/>
      <c r="B423" s="582"/>
      <c r="C423" s="512"/>
      <c r="D423" s="512"/>
      <c r="E423" s="512"/>
      <c r="F423" s="512"/>
      <c r="G423" s="512"/>
      <c r="H423" s="512"/>
      <c r="I423" s="512"/>
      <c r="J423" s="512"/>
      <c r="K423" s="512"/>
      <c r="L423" s="512"/>
      <c r="M423" s="512"/>
      <c r="N423" s="512"/>
      <c r="O423" s="512"/>
      <c r="P423" s="512"/>
      <c r="Q423" s="512"/>
      <c r="R423" s="512"/>
      <c r="S423" s="512"/>
      <c r="T423" s="512"/>
      <c r="U423" s="512"/>
      <c r="V423" s="512"/>
      <c r="W423" s="512"/>
      <c r="X423" s="512"/>
      <c r="Y423" s="512"/>
      <c r="Z423" s="512"/>
      <c r="AA423" s="512"/>
      <c r="AB423" s="512"/>
      <c r="AC423" s="512"/>
      <c r="AD423" s="512"/>
      <c r="AE423" s="512"/>
      <c r="AF423" s="512"/>
      <c r="AG423" s="512"/>
      <c r="AH423" s="512"/>
      <c r="AI423" s="512"/>
      <c r="AJ423" s="512"/>
      <c r="AK423" s="512"/>
      <c r="AL423" s="512"/>
      <c r="AM423" s="512"/>
      <c r="AN423" s="512"/>
    </row>
    <row r="424" spans="1:40" ht="15.75" customHeight="1">
      <c r="A424" s="512"/>
      <c r="B424" s="582"/>
      <c r="C424" s="512"/>
      <c r="D424" s="512"/>
      <c r="E424" s="512"/>
      <c r="F424" s="512"/>
      <c r="G424" s="512"/>
      <c r="H424" s="512"/>
      <c r="I424" s="512"/>
      <c r="J424" s="512"/>
      <c r="K424" s="512"/>
      <c r="L424" s="512"/>
      <c r="M424" s="512"/>
      <c r="N424" s="512"/>
      <c r="O424" s="512"/>
      <c r="P424" s="512"/>
      <c r="Q424" s="512"/>
      <c r="R424" s="512"/>
      <c r="S424" s="512"/>
      <c r="T424" s="512"/>
      <c r="U424" s="512"/>
      <c r="V424" s="512"/>
      <c r="W424" s="512"/>
      <c r="X424" s="512"/>
      <c r="Y424" s="512"/>
      <c r="Z424" s="512"/>
      <c r="AA424" s="512"/>
      <c r="AB424" s="512"/>
      <c r="AC424" s="512"/>
      <c r="AD424" s="512"/>
      <c r="AE424" s="512"/>
      <c r="AF424" s="512"/>
      <c r="AG424" s="512"/>
      <c r="AH424" s="512"/>
      <c r="AI424" s="512"/>
      <c r="AJ424" s="512"/>
      <c r="AK424" s="512"/>
      <c r="AL424" s="512"/>
      <c r="AM424" s="512"/>
      <c r="AN424" s="512"/>
    </row>
    <row r="425" spans="1:40" ht="15.75" customHeight="1">
      <c r="A425" s="512"/>
      <c r="B425" s="582"/>
      <c r="C425" s="512"/>
      <c r="D425" s="512"/>
      <c r="E425" s="512"/>
      <c r="F425" s="512"/>
      <c r="G425" s="512"/>
      <c r="H425" s="512"/>
      <c r="I425" s="512"/>
      <c r="J425" s="512"/>
      <c r="K425" s="512"/>
      <c r="L425" s="512"/>
      <c r="M425" s="512"/>
      <c r="N425" s="512"/>
      <c r="O425" s="512"/>
      <c r="P425" s="512"/>
      <c r="Q425" s="512"/>
      <c r="R425" s="512"/>
      <c r="S425" s="512"/>
      <c r="T425" s="512"/>
      <c r="U425" s="512"/>
      <c r="V425" s="512"/>
      <c r="W425" s="512"/>
      <c r="X425" s="512"/>
      <c r="Y425" s="512"/>
      <c r="Z425" s="512"/>
      <c r="AA425" s="512"/>
      <c r="AB425" s="512"/>
      <c r="AC425" s="512"/>
      <c r="AD425" s="512"/>
      <c r="AE425" s="512"/>
      <c r="AF425" s="512"/>
      <c r="AG425" s="512"/>
      <c r="AH425" s="512"/>
      <c r="AI425" s="512"/>
      <c r="AJ425" s="512"/>
      <c r="AK425" s="512"/>
      <c r="AL425" s="512"/>
      <c r="AM425" s="512"/>
      <c r="AN425" s="512"/>
    </row>
    <row r="426" spans="1:40" ht="15.75" customHeight="1">
      <c r="A426" s="512"/>
      <c r="B426" s="582"/>
      <c r="C426" s="512"/>
      <c r="D426" s="512"/>
      <c r="E426" s="512"/>
      <c r="F426" s="512"/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/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</row>
    <row r="427" spans="1:40" ht="15.75" customHeight="1">
      <c r="A427" s="512"/>
      <c r="B427" s="582"/>
      <c r="C427" s="512"/>
      <c r="D427" s="512"/>
      <c r="E427" s="512"/>
      <c r="F427" s="512"/>
      <c r="G427" s="512"/>
      <c r="H427" s="512"/>
      <c r="I427" s="512"/>
      <c r="J427" s="512"/>
      <c r="K427" s="512"/>
      <c r="L427" s="512"/>
      <c r="M427" s="512"/>
      <c r="N427" s="512"/>
      <c r="O427" s="512"/>
      <c r="P427" s="512"/>
      <c r="Q427" s="512"/>
      <c r="R427" s="512"/>
      <c r="S427" s="512"/>
      <c r="T427" s="512"/>
      <c r="U427" s="512"/>
      <c r="V427" s="512"/>
      <c r="W427" s="512"/>
      <c r="X427" s="512"/>
      <c r="Y427" s="512"/>
      <c r="Z427" s="512"/>
      <c r="AA427" s="512"/>
      <c r="AB427" s="512"/>
      <c r="AC427" s="512"/>
      <c r="AD427" s="512"/>
      <c r="AE427" s="512"/>
      <c r="AF427" s="512"/>
      <c r="AG427" s="512"/>
      <c r="AH427" s="512"/>
      <c r="AI427" s="512"/>
      <c r="AJ427" s="512"/>
      <c r="AK427" s="512"/>
      <c r="AL427" s="512"/>
      <c r="AM427" s="512"/>
      <c r="AN427" s="512"/>
    </row>
    <row r="428" spans="1:40" ht="15.75" customHeight="1">
      <c r="A428" s="512"/>
      <c r="B428" s="58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2"/>
      <c r="V428" s="512"/>
      <c r="W428" s="512"/>
      <c r="X428" s="512"/>
      <c r="Y428" s="512"/>
      <c r="Z428" s="512"/>
      <c r="AA428" s="512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</row>
    <row r="429" spans="1:40" ht="15.75" customHeight="1">
      <c r="A429" s="512"/>
      <c r="B429" s="582"/>
      <c r="C429" s="512"/>
      <c r="D429" s="512"/>
      <c r="E429" s="512"/>
      <c r="F429" s="512"/>
      <c r="G429" s="512"/>
      <c r="H429" s="512"/>
      <c r="I429" s="512"/>
      <c r="J429" s="512"/>
      <c r="K429" s="512"/>
      <c r="L429" s="512"/>
      <c r="M429" s="512"/>
      <c r="N429" s="512"/>
      <c r="O429" s="512"/>
      <c r="P429" s="512"/>
      <c r="Q429" s="512"/>
      <c r="R429" s="512"/>
      <c r="S429" s="512"/>
      <c r="T429" s="512"/>
      <c r="U429" s="512"/>
      <c r="V429" s="512"/>
      <c r="W429" s="512"/>
      <c r="X429" s="512"/>
      <c r="Y429" s="512"/>
      <c r="Z429" s="512"/>
      <c r="AA429" s="512"/>
      <c r="AB429" s="512"/>
      <c r="AC429" s="512"/>
      <c r="AD429" s="512"/>
      <c r="AE429" s="512"/>
      <c r="AF429" s="512"/>
      <c r="AG429" s="512"/>
      <c r="AH429" s="512"/>
      <c r="AI429" s="512"/>
      <c r="AJ429" s="512"/>
      <c r="AK429" s="512"/>
      <c r="AL429" s="512"/>
      <c r="AM429" s="512"/>
      <c r="AN429" s="512"/>
    </row>
    <row r="430" spans="1:40" ht="15.75" customHeight="1">
      <c r="A430" s="512"/>
      <c r="B430" s="582"/>
      <c r="C430" s="512"/>
      <c r="D430" s="512"/>
      <c r="E430" s="512"/>
      <c r="F430" s="512"/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/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</row>
    <row r="431" spans="1:40" ht="15.75" customHeight="1">
      <c r="A431" s="512"/>
      <c r="B431" s="582"/>
      <c r="C431" s="512"/>
      <c r="D431" s="512"/>
      <c r="E431" s="512"/>
      <c r="F431" s="512"/>
      <c r="G431" s="512"/>
      <c r="H431" s="512"/>
      <c r="I431" s="512"/>
      <c r="J431" s="512"/>
      <c r="K431" s="512"/>
      <c r="L431" s="512"/>
      <c r="M431" s="512"/>
      <c r="N431" s="512"/>
      <c r="O431" s="512"/>
      <c r="P431" s="512"/>
      <c r="Q431" s="512"/>
      <c r="R431" s="512"/>
      <c r="S431" s="512"/>
      <c r="T431" s="512"/>
      <c r="U431" s="512"/>
      <c r="V431" s="512"/>
      <c r="W431" s="512"/>
      <c r="X431" s="512"/>
      <c r="Y431" s="512"/>
      <c r="Z431" s="512"/>
      <c r="AA431" s="512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</row>
    <row r="432" spans="1:40" ht="15.75" customHeight="1">
      <c r="A432" s="512"/>
      <c r="B432" s="582"/>
      <c r="C432" s="512"/>
      <c r="D432" s="512"/>
      <c r="E432" s="512"/>
      <c r="F432" s="512"/>
      <c r="G432" s="512"/>
      <c r="H432" s="512"/>
      <c r="I432" s="512"/>
      <c r="J432" s="512"/>
      <c r="K432" s="512"/>
      <c r="L432" s="512"/>
      <c r="M432" s="512"/>
      <c r="N432" s="512"/>
      <c r="O432" s="512"/>
      <c r="P432" s="512"/>
      <c r="Q432" s="512"/>
      <c r="R432" s="512"/>
      <c r="S432" s="512"/>
      <c r="T432" s="512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</row>
    <row r="433" spans="1:40" ht="15.75" customHeight="1">
      <c r="A433" s="512"/>
      <c r="B433" s="58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</row>
    <row r="434" spans="1:40" ht="15.75" customHeight="1">
      <c r="A434" s="512"/>
      <c r="B434" s="582"/>
      <c r="C434" s="512"/>
      <c r="D434" s="512"/>
      <c r="E434" s="512"/>
      <c r="F434" s="512"/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</row>
    <row r="435" spans="1:40" ht="15.75" customHeight="1">
      <c r="A435" s="512"/>
      <c r="B435" s="582"/>
      <c r="C435" s="512"/>
      <c r="D435" s="512"/>
      <c r="E435" s="512"/>
      <c r="F435" s="512"/>
      <c r="G435" s="512"/>
      <c r="H435" s="512"/>
      <c r="I435" s="512"/>
      <c r="J435" s="512"/>
      <c r="K435" s="512"/>
      <c r="L435" s="512"/>
      <c r="M435" s="512"/>
      <c r="N435" s="512"/>
      <c r="O435" s="512"/>
      <c r="P435" s="512"/>
      <c r="Q435" s="512"/>
      <c r="R435" s="512"/>
      <c r="S435" s="512"/>
      <c r="T435" s="512"/>
      <c r="U435" s="512"/>
      <c r="V435" s="512"/>
      <c r="W435" s="512"/>
      <c r="X435" s="512"/>
      <c r="Y435" s="512"/>
      <c r="Z435" s="512"/>
      <c r="AA435" s="512"/>
      <c r="AB435" s="512"/>
      <c r="AC435" s="512"/>
      <c r="AD435" s="512"/>
      <c r="AE435" s="512"/>
      <c r="AF435" s="512"/>
      <c r="AG435" s="512"/>
      <c r="AH435" s="512"/>
      <c r="AI435" s="512"/>
      <c r="AJ435" s="512"/>
      <c r="AK435" s="512"/>
      <c r="AL435" s="512"/>
      <c r="AM435" s="512"/>
      <c r="AN435" s="512"/>
    </row>
    <row r="436" spans="1:40" ht="15.75" customHeight="1">
      <c r="A436" s="512"/>
      <c r="B436" s="582"/>
      <c r="C436" s="512"/>
      <c r="D436" s="512"/>
      <c r="E436" s="512"/>
      <c r="F436" s="512"/>
      <c r="G436" s="512"/>
      <c r="H436" s="512"/>
      <c r="I436" s="512"/>
      <c r="J436" s="512"/>
      <c r="K436" s="512"/>
      <c r="L436" s="512"/>
      <c r="M436" s="512"/>
      <c r="N436" s="512"/>
      <c r="O436" s="512"/>
      <c r="P436" s="512"/>
      <c r="Q436" s="512"/>
      <c r="R436" s="512"/>
      <c r="S436" s="512"/>
      <c r="T436" s="512"/>
      <c r="U436" s="512"/>
      <c r="V436" s="512"/>
      <c r="W436" s="512"/>
      <c r="X436" s="512"/>
      <c r="Y436" s="512"/>
      <c r="Z436" s="512"/>
      <c r="AA436" s="512"/>
      <c r="AB436" s="512"/>
      <c r="AC436" s="512"/>
      <c r="AD436" s="512"/>
      <c r="AE436" s="512"/>
      <c r="AF436" s="512"/>
      <c r="AG436" s="512"/>
      <c r="AH436" s="512"/>
      <c r="AI436" s="512"/>
      <c r="AJ436" s="512"/>
      <c r="AK436" s="512"/>
      <c r="AL436" s="512"/>
      <c r="AM436" s="512"/>
      <c r="AN436" s="512"/>
    </row>
    <row r="437" spans="1:40" ht="15.75" customHeight="1">
      <c r="A437" s="512"/>
      <c r="B437" s="582"/>
      <c r="C437" s="512"/>
      <c r="D437" s="512"/>
      <c r="E437" s="512"/>
      <c r="F437" s="512"/>
      <c r="G437" s="512"/>
      <c r="H437" s="512"/>
      <c r="I437" s="512"/>
      <c r="J437" s="512"/>
      <c r="K437" s="512"/>
      <c r="L437" s="512"/>
      <c r="M437" s="512"/>
      <c r="N437" s="512"/>
      <c r="O437" s="512"/>
      <c r="P437" s="512"/>
      <c r="Q437" s="512"/>
      <c r="R437" s="512"/>
      <c r="S437" s="512"/>
      <c r="T437" s="512"/>
      <c r="U437" s="512"/>
      <c r="V437" s="512"/>
      <c r="W437" s="512"/>
      <c r="X437" s="512"/>
      <c r="Y437" s="512"/>
      <c r="Z437" s="512"/>
      <c r="AA437" s="512"/>
      <c r="AB437" s="512"/>
      <c r="AC437" s="512"/>
      <c r="AD437" s="512"/>
      <c r="AE437" s="512"/>
      <c r="AF437" s="512"/>
      <c r="AG437" s="512"/>
      <c r="AH437" s="512"/>
      <c r="AI437" s="512"/>
      <c r="AJ437" s="512"/>
      <c r="AK437" s="512"/>
      <c r="AL437" s="512"/>
      <c r="AM437" s="512"/>
      <c r="AN437" s="512"/>
    </row>
    <row r="438" spans="1:40" ht="15.75" customHeight="1">
      <c r="A438" s="512"/>
      <c r="B438" s="582"/>
      <c r="C438" s="512"/>
      <c r="D438" s="512"/>
      <c r="E438" s="512"/>
      <c r="F438" s="512"/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/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</row>
    <row r="439" spans="1:40" ht="15.75" customHeight="1">
      <c r="A439" s="512"/>
      <c r="B439" s="582"/>
      <c r="C439" s="512"/>
      <c r="D439" s="512"/>
      <c r="E439" s="512"/>
      <c r="F439" s="512"/>
      <c r="G439" s="512"/>
      <c r="H439" s="512"/>
      <c r="I439" s="512"/>
      <c r="J439" s="512"/>
      <c r="K439" s="512"/>
      <c r="L439" s="512"/>
      <c r="M439" s="512"/>
      <c r="N439" s="512"/>
      <c r="O439" s="512"/>
      <c r="P439" s="512"/>
      <c r="Q439" s="512"/>
      <c r="R439" s="512"/>
      <c r="S439" s="512"/>
      <c r="T439" s="512"/>
      <c r="U439" s="512"/>
      <c r="V439" s="512"/>
      <c r="W439" s="512"/>
      <c r="X439" s="512"/>
      <c r="Y439" s="512"/>
      <c r="Z439" s="512"/>
      <c r="AA439" s="512"/>
      <c r="AB439" s="512"/>
      <c r="AC439" s="512"/>
      <c r="AD439" s="512"/>
      <c r="AE439" s="512"/>
      <c r="AF439" s="512"/>
      <c r="AG439" s="512"/>
      <c r="AH439" s="512"/>
      <c r="AI439" s="512"/>
      <c r="AJ439" s="512"/>
      <c r="AK439" s="512"/>
      <c r="AL439" s="512"/>
      <c r="AM439" s="512"/>
      <c r="AN439" s="512"/>
    </row>
    <row r="440" spans="1:40" ht="15.75" customHeight="1">
      <c r="A440" s="512"/>
      <c r="B440" s="582"/>
      <c r="C440" s="512"/>
      <c r="D440" s="512"/>
      <c r="E440" s="512"/>
      <c r="F440" s="512"/>
      <c r="G440" s="512"/>
      <c r="H440" s="512"/>
      <c r="I440" s="512"/>
      <c r="J440" s="512"/>
      <c r="K440" s="512"/>
      <c r="L440" s="512"/>
      <c r="M440" s="512"/>
      <c r="N440" s="512"/>
      <c r="O440" s="512"/>
      <c r="P440" s="512"/>
      <c r="Q440" s="512"/>
      <c r="R440" s="512"/>
      <c r="S440" s="512"/>
      <c r="T440" s="512"/>
      <c r="U440" s="512"/>
      <c r="V440" s="512"/>
      <c r="W440" s="512"/>
      <c r="X440" s="512"/>
      <c r="Y440" s="512"/>
      <c r="Z440" s="512"/>
      <c r="AA440" s="512"/>
      <c r="AB440" s="512"/>
      <c r="AC440" s="512"/>
      <c r="AD440" s="512"/>
      <c r="AE440" s="512"/>
      <c r="AF440" s="512"/>
      <c r="AG440" s="512"/>
      <c r="AH440" s="512"/>
      <c r="AI440" s="512"/>
      <c r="AJ440" s="512"/>
      <c r="AK440" s="512"/>
      <c r="AL440" s="512"/>
      <c r="AM440" s="512"/>
      <c r="AN440" s="512"/>
    </row>
    <row r="441" spans="1:40" ht="15.75" customHeight="1">
      <c r="A441" s="512"/>
      <c r="B441" s="582"/>
      <c r="C441" s="512"/>
      <c r="D441" s="512"/>
      <c r="E441" s="512"/>
      <c r="F441" s="512"/>
      <c r="G441" s="512"/>
      <c r="H441" s="512"/>
      <c r="I441" s="512"/>
      <c r="J441" s="512"/>
      <c r="K441" s="512"/>
      <c r="L441" s="512"/>
      <c r="M441" s="512"/>
      <c r="N441" s="512"/>
      <c r="O441" s="512"/>
      <c r="P441" s="512"/>
      <c r="Q441" s="512"/>
      <c r="R441" s="512"/>
      <c r="S441" s="512"/>
      <c r="T441" s="512"/>
      <c r="U441" s="512"/>
      <c r="V441" s="512"/>
      <c r="W441" s="512"/>
      <c r="X441" s="512"/>
      <c r="Y441" s="512"/>
      <c r="Z441" s="512"/>
      <c r="AA441" s="512"/>
      <c r="AB441" s="512"/>
      <c r="AC441" s="512"/>
      <c r="AD441" s="512"/>
      <c r="AE441" s="512"/>
      <c r="AF441" s="512"/>
      <c r="AG441" s="512"/>
      <c r="AH441" s="512"/>
      <c r="AI441" s="512"/>
      <c r="AJ441" s="512"/>
      <c r="AK441" s="512"/>
      <c r="AL441" s="512"/>
      <c r="AM441" s="512"/>
      <c r="AN441" s="512"/>
    </row>
    <row r="442" spans="1:40" ht="15.75" customHeight="1">
      <c r="A442" s="512"/>
      <c r="B442" s="582"/>
      <c r="C442" s="512"/>
      <c r="D442" s="512"/>
      <c r="E442" s="512"/>
      <c r="F442" s="512"/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/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</row>
    <row r="443" spans="1:40" ht="15.75" customHeight="1">
      <c r="A443" s="512"/>
      <c r="B443" s="582"/>
      <c r="C443" s="512"/>
      <c r="D443" s="512"/>
      <c r="E443" s="512"/>
      <c r="F443" s="512"/>
      <c r="G443" s="512"/>
      <c r="H443" s="512"/>
      <c r="I443" s="512"/>
      <c r="J443" s="512"/>
      <c r="K443" s="512"/>
      <c r="L443" s="512"/>
      <c r="M443" s="512"/>
      <c r="N443" s="512"/>
      <c r="O443" s="512"/>
      <c r="P443" s="512"/>
      <c r="Q443" s="512"/>
      <c r="R443" s="512"/>
      <c r="S443" s="512"/>
      <c r="T443" s="512"/>
      <c r="U443" s="512"/>
      <c r="V443" s="512"/>
      <c r="W443" s="512"/>
      <c r="X443" s="512"/>
      <c r="Y443" s="512"/>
      <c r="Z443" s="512"/>
      <c r="AA443" s="512"/>
      <c r="AB443" s="512"/>
      <c r="AC443" s="512"/>
      <c r="AD443" s="512"/>
      <c r="AE443" s="512"/>
      <c r="AF443" s="512"/>
      <c r="AG443" s="512"/>
      <c r="AH443" s="512"/>
      <c r="AI443" s="512"/>
      <c r="AJ443" s="512"/>
      <c r="AK443" s="512"/>
      <c r="AL443" s="512"/>
      <c r="AM443" s="512"/>
      <c r="AN443" s="512"/>
    </row>
    <row r="444" spans="1:40" ht="15.75" customHeight="1">
      <c r="A444" s="512"/>
      <c r="B444" s="582"/>
      <c r="C444" s="512"/>
      <c r="D444" s="512"/>
      <c r="E444" s="512"/>
      <c r="F444" s="512"/>
      <c r="G444" s="512"/>
      <c r="H444" s="512"/>
      <c r="I444" s="512"/>
      <c r="J444" s="512"/>
      <c r="K444" s="512"/>
      <c r="L444" s="512"/>
      <c r="M444" s="512"/>
      <c r="N444" s="512"/>
      <c r="O444" s="512"/>
      <c r="P444" s="512"/>
      <c r="Q444" s="512"/>
      <c r="R444" s="512"/>
      <c r="S444" s="512"/>
      <c r="T444" s="512"/>
      <c r="U444" s="512"/>
      <c r="V444" s="512"/>
      <c r="W444" s="512"/>
      <c r="X444" s="512"/>
      <c r="Y444" s="512"/>
      <c r="Z444" s="512"/>
      <c r="AA444" s="512"/>
      <c r="AB444" s="512"/>
      <c r="AC444" s="512"/>
      <c r="AD444" s="512"/>
      <c r="AE444" s="512"/>
      <c r="AF444" s="512"/>
      <c r="AG444" s="512"/>
      <c r="AH444" s="512"/>
      <c r="AI444" s="512"/>
      <c r="AJ444" s="512"/>
      <c r="AK444" s="512"/>
      <c r="AL444" s="512"/>
      <c r="AM444" s="512"/>
      <c r="AN444" s="512"/>
    </row>
    <row r="445" spans="1:40" ht="15.75" customHeight="1">
      <c r="A445" s="512"/>
      <c r="B445" s="582"/>
      <c r="C445" s="512"/>
      <c r="D445" s="512"/>
      <c r="E445" s="512"/>
      <c r="F445" s="512"/>
      <c r="G445" s="512"/>
      <c r="H445" s="512"/>
      <c r="I445" s="512"/>
      <c r="J445" s="512"/>
      <c r="K445" s="512"/>
      <c r="L445" s="512"/>
      <c r="M445" s="512"/>
      <c r="N445" s="512"/>
      <c r="O445" s="512"/>
      <c r="P445" s="512"/>
      <c r="Q445" s="512"/>
      <c r="R445" s="512"/>
      <c r="S445" s="512"/>
      <c r="T445" s="512"/>
      <c r="U445" s="512"/>
      <c r="V445" s="512"/>
      <c r="W445" s="512"/>
      <c r="X445" s="512"/>
      <c r="Y445" s="512"/>
      <c r="Z445" s="512"/>
      <c r="AA445" s="512"/>
      <c r="AB445" s="512"/>
      <c r="AC445" s="512"/>
      <c r="AD445" s="512"/>
      <c r="AE445" s="512"/>
      <c r="AF445" s="512"/>
      <c r="AG445" s="512"/>
      <c r="AH445" s="512"/>
      <c r="AI445" s="512"/>
      <c r="AJ445" s="512"/>
      <c r="AK445" s="512"/>
      <c r="AL445" s="512"/>
      <c r="AM445" s="512"/>
      <c r="AN445" s="512"/>
    </row>
    <row r="446" spans="1:40" ht="15.75" customHeight="1">
      <c r="A446" s="512"/>
      <c r="B446" s="582"/>
      <c r="C446" s="512"/>
      <c r="D446" s="512"/>
      <c r="E446" s="512"/>
      <c r="F446" s="512"/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/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</row>
    <row r="447" spans="1:40" ht="15.75" customHeight="1">
      <c r="A447" s="512"/>
      <c r="B447" s="582"/>
      <c r="C447" s="512"/>
      <c r="D447" s="512"/>
      <c r="E447" s="512"/>
      <c r="F447" s="512"/>
      <c r="G447" s="512"/>
      <c r="H447" s="512"/>
      <c r="I447" s="512"/>
      <c r="J447" s="512"/>
      <c r="K447" s="512"/>
      <c r="L447" s="512"/>
      <c r="M447" s="512"/>
      <c r="N447" s="512"/>
      <c r="O447" s="512"/>
      <c r="P447" s="512"/>
      <c r="Q447" s="512"/>
      <c r="R447" s="512"/>
      <c r="S447" s="512"/>
      <c r="T447" s="512"/>
      <c r="U447" s="512"/>
      <c r="V447" s="512"/>
      <c r="W447" s="512"/>
      <c r="X447" s="512"/>
      <c r="Y447" s="512"/>
      <c r="Z447" s="512"/>
      <c r="AA447" s="512"/>
      <c r="AB447" s="512"/>
      <c r="AC447" s="512"/>
      <c r="AD447" s="512"/>
      <c r="AE447" s="512"/>
      <c r="AF447" s="512"/>
      <c r="AG447" s="512"/>
      <c r="AH447" s="512"/>
      <c r="AI447" s="512"/>
      <c r="AJ447" s="512"/>
      <c r="AK447" s="512"/>
      <c r="AL447" s="512"/>
      <c r="AM447" s="512"/>
      <c r="AN447" s="512"/>
    </row>
    <row r="448" spans="1:40" ht="15.75" customHeight="1">
      <c r="A448" s="512"/>
      <c r="B448" s="582"/>
      <c r="C448" s="512"/>
      <c r="D448" s="512"/>
      <c r="E448" s="512"/>
      <c r="F448" s="512"/>
      <c r="G448" s="512"/>
      <c r="H448" s="512"/>
      <c r="I448" s="512"/>
      <c r="J448" s="512"/>
      <c r="K448" s="512"/>
      <c r="L448" s="512"/>
      <c r="M448" s="512"/>
      <c r="N448" s="512"/>
      <c r="O448" s="512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2"/>
      <c r="AC448" s="512"/>
      <c r="AD448" s="512"/>
      <c r="AE448" s="512"/>
      <c r="AF448" s="512"/>
      <c r="AG448" s="512"/>
      <c r="AH448" s="512"/>
      <c r="AI448" s="512"/>
      <c r="AJ448" s="512"/>
      <c r="AK448" s="512"/>
      <c r="AL448" s="512"/>
      <c r="AM448" s="512"/>
      <c r="AN448" s="512"/>
    </row>
    <row r="449" spans="1:40" ht="15.75" customHeight="1">
      <c r="A449" s="512"/>
      <c r="B449" s="582"/>
      <c r="C449" s="512"/>
      <c r="D449" s="512"/>
      <c r="E449" s="512"/>
      <c r="F449" s="512"/>
      <c r="G449" s="512"/>
      <c r="H449" s="512"/>
      <c r="I449" s="512"/>
      <c r="J449" s="512"/>
      <c r="K449" s="512"/>
      <c r="L449" s="512"/>
      <c r="M449" s="512"/>
      <c r="N449" s="512"/>
      <c r="O449" s="512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</row>
    <row r="450" spans="1:40" ht="15.75" customHeight="1">
      <c r="A450" s="512"/>
      <c r="B450" s="582"/>
      <c r="C450" s="512"/>
      <c r="D450" s="512"/>
      <c r="E450" s="512"/>
      <c r="F450" s="512"/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/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</row>
    <row r="451" spans="1:40" ht="15.75" customHeight="1">
      <c r="A451" s="512"/>
      <c r="B451" s="582"/>
      <c r="C451" s="512"/>
      <c r="D451" s="512"/>
      <c r="E451" s="512"/>
      <c r="F451" s="512"/>
      <c r="G451" s="512"/>
      <c r="H451" s="512"/>
      <c r="I451" s="512"/>
      <c r="J451" s="512"/>
      <c r="K451" s="512"/>
      <c r="L451" s="512"/>
      <c r="M451" s="512"/>
      <c r="N451" s="512"/>
      <c r="O451" s="512"/>
      <c r="P451" s="512"/>
      <c r="Q451" s="512"/>
      <c r="R451" s="512"/>
      <c r="S451" s="512"/>
      <c r="T451" s="512"/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</row>
    <row r="452" spans="1:40" ht="15.75" customHeight="1">
      <c r="A452" s="512"/>
      <c r="B452" s="582"/>
      <c r="C452" s="512"/>
      <c r="D452" s="512"/>
      <c r="E452" s="512"/>
      <c r="F452" s="512"/>
      <c r="G452" s="512"/>
      <c r="H452" s="512"/>
      <c r="I452" s="512"/>
      <c r="J452" s="512"/>
      <c r="K452" s="512"/>
      <c r="L452" s="512"/>
      <c r="M452" s="512"/>
      <c r="N452" s="512"/>
      <c r="O452" s="512"/>
      <c r="P452" s="512"/>
      <c r="Q452" s="512"/>
      <c r="R452" s="512"/>
      <c r="S452" s="512"/>
      <c r="T452" s="512"/>
      <c r="U452" s="512"/>
      <c r="V452" s="512"/>
      <c r="W452" s="512"/>
      <c r="X452" s="512"/>
      <c r="Y452" s="512"/>
      <c r="Z452" s="512"/>
      <c r="AA452" s="512"/>
      <c r="AB452" s="512"/>
      <c r="AC452" s="512"/>
      <c r="AD452" s="512"/>
      <c r="AE452" s="512"/>
      <c r="AF452" s="512"/>
      <c r="AG452" s="512"/>
      <c r="AH452" s="512"/>
      <c r="AI452" s="512"/>
      <c r="AJ452" s="512"/>
      <c r="AK452" s="512"/>
      <c r="AL452" s="512"/>
      <c r="AM452" s="512"/>
      <c r="AN452" s="512"/>
    </row>
    <row r="453" spans="1:40" ht="15.75" customHeight="1">
      <c r="A453" s="512"/>
      <c r="B453" s="582"/>
      <c r="C453" s="512"/>
      <c r="D453" s="512"/>
      <c r="E453" s="512"/>
      <c r="F453" s="512"/>
      <c r="G453" s="512"/>
      <c r="H453" s="512"/>
      <c r="I453" s="512"/>
      <c r="J453" s="512"/>
      <c r="K453" s="512"/>
      <c r="L453" s="512"/>
      <c r="M453" s="512"/>
      <c r="N453" s="512"/>
      <c r="O453" s="512"/>
      <c r="P453" s="512"/>
      <c r="Q453" s="512"/>
      <c r="R453" s="512"/>
      <c r="S453" s="512"/>
      <c r="T453" s="512"/>
      <c r="U453" s="512"/>
      <c r="V453" s="512"/>
      <c r="W453" s="512"/>
      <c r="X453" s="512"/>
      <c r="Y453" s="512"/>
      <c r="Z453" s="512"/>
      <c r="AA453" s="512"/>
      <c r="AB453" s="512"/>
      <c r="AC453" s="512"/>
      <c r="AD453" s="512"/>
      <c r="AE453" s="512"/>
      <c r="AF453" s="512"/>
      <c r="AG453" s="512"/>
      <c r="AH453" s="512"/>
      <c r="AI453" s="512"/>
      <c r="AJ453" s="512"/>
      <c r="AK453" s="512"/>
      <c r="AL453" s="512"/>
      <c r="AM453" s="512"/>
      <c r="AN453" s="512"/>
    </row>
    <row r="454" spans="1:40" ht="15.75" customHeight="1">
      <c r="A454" s="512"/>
      <c r="B454" s="582"/>
      <c r="C454" s="512"/>
      <c r="D454" s="512"/>
      <c r="E454" s="512"/>
      <c r="F454" s="512"/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/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</row>
    <row r="455" spans="1:40" ht="15.75" customHeight="1">
      <c r="A455" s="512"/>
      <c r="B455" s="582"/>
      <c r="C455" s="512"/>
      <c r="D455" s="512"/>
      <c r="E455" s="512"/>
      <c r="F455" s="512"/>
      <c r="G455" s="512"/>
      <c r="H455" s="512"/>
      <c r="I455" s="512"/>
      <c r="J455" s="512"/>
      <c r="K455" s="512"/>
      <c r="L455" s="512"/>
      <c r="M455" s="512"/>
      <c r="N455" s="512"/>
      <c r="O455" s="512"/>
      <c r="P455" s="512"/>
      <c r="Q455" s="512"/>
      <c r="R455" s="512"/>
      <c r="S455" s="512"/>
      <c r="T455" s="512"/>
      <c r="U455" s="512"/>
      <c r="V455" s="512"/>
      <c r="W455" s="512"/>
      <c r="X455" s="512"/>
      <c r="Y455" s="512"/>
      <c r="Z455" s="512"/>
      <c r="AA455" s="512"/>
      <c r="AB455" s="512"/>
      <c r="AC455" s="512"/>
      <c r="AD455" s="512"/>
      <c r="AE455" s="512"/>
      <c r="AF455" s="512"/>
      <c r="AG455" s="512"/>
      <c r="AH455" s="512"/>
      <c r="AI455" s="512"/>
      <c r="AJ455" s="512"/>
      <c r="AK455" s="512"/>
      <c r="AL455" s="512"/>
      <c r="AM455" s="512"/>
      <c r="AN455" s="512"/>
    </row>
    <row r="456" spans="1:40" ht="15.75" customHeight="1">
      <c r="A456" s="512"/>
      <c r="B456" s="582"/>
      <c r="C456" s="512"/>
      <c r="D456" s="512"/>
      <c r="E456" s="512"/>
      <c r="F456" s="512"/>
      <c r="G456" s="512"/>
      <c r="H456" s="512"/>
      <c r="I456" s="512"/>
      <c r="J456" s="512"/>
      <c r="K456" s="512"/>
      <c r="L456" s="512"/>
      <c r="M456" s="512"/>
      <c r="N456" s="512"/>
      <c r="O456" s="512"/>
      <c r="P456" s="512"/>
      <c r="Q456" s="512"/>
      <c r="R456" s="512"/>
      <c r="S456" s="512"/>
      <c r="T456" s="512"/>
      <c r="U456" s="512"/>
      <c r="V456" s="512"/>
      <c r="W456" s="512"/>
      <c r="X456" s="512"/>
      <c r="Y456" s="512"/>
      <c r="Z456" s="512"/>
      <c r="AA456" s="512"/>
      <c r="AB456" s="512"/>
      <c r="AC456" s="512"/>
      <c r="AD456" s="512"/>
      <c r="AE456" s="512"/>
      <c r="AF456" s="512"/>
      <c r="AG456" s="512"/>
      <c r="AH456" s="512"/>
      <c r="AI456" s="512"/>
      <c r="AJ456" s="512"/>
      <c r="AK456" s="512"/>
      <c r="AL456" s="512"/>
      <c r="AM456" s="512"/>
      <c r="AN456" s="512"/>
    </row>
    <row r="457" spans="1:40" ht="15.75" customHeight="1">
      <c r="A457" s="512"/>
      <c r="B457" s="582"/>
      <c r="C457" s="512"/>
      <c r="D457" s="512"/>
      <c r="E457" s="512"/>
      <c r="F457" s="512"/>
      <c r="G457" s="512"/>
      <c r="H457" s="512"/>
      <c r="I457" s="512"/>
      <c r="J457" s="512"/>
      <c r="K457" s="512"/>
      <c r="L457" s="512"/>
      <c r="M457" s="512"/>
      <c r="N457" s="512"/>
      <c r="O457" s="512"/>
      <c r="P457" s="512"/>
      <c r="Q457" s="512"/>
      <c r="R457" s="512"/>
      <c r="S457" s="512"/>
      <c r="T457" s="512"/>
      <c r="U457" s="512"/>
      <c r="V457" s="512"/>
      <c r="W457" s="512"/>
      <c r="X457" s="512"/>
      <c r="Y457" s="512"/>
      <c r="Z457" s="512"/>
      <c r="AA457" s="512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</row>
    <row r="458" spans="1:40" ht="15.75" customHeight="1">
      <c r="A458" s="512"/>
      <c r="B458" s="582"/>
      <c r="C458" s="512"/>
      <c r="D458" s="512"/>
      <c r="E458" s="512"/>
      <c r="F458" s="512"/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/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</row>
    <row r="459" spans="1:40" ht="15.75" customHeight="1">
      <c r="A459" s="512"/>
      <c r="B459" s="582"/>
      <c r="C459" s="512"/>
      <c r="D459" s="512"/>
      <c r="E459" s="512"/>
      <c r="F459" s="512"/>
      <c r="G459" s="512"/>
      <c r="H459" s="512"/>
      <c r="I459" s="512"/>
      <c r="J459" s="512"/>
      <c r="K459" s="512"/>
      <c r="L459" s="512"/>
      <c r="M459" s="512"/>
      <c r="N459" s="512"/>
      <c r="O459" s="512"/>
      <c r="P459" s="512"/>
      <c r="Q459" s="512"/>
      <c r="R459" s="512"/>
      <c r="S459" s="512"/>
      <c r="T459" s="512"/>
      <c r="U459" s="512"/>
      <c r="V459" s="512"/>
      <c r="W459" s="512"/>
      <c r="X459" s="512"/>
      <c r="Y459" s="512"/>
      <c r="Z459" s="512"/>
      <c r="AA459" s="512"/>
      <c r="AB459" s="512"/>
      <c r="AC459" s="512"/>
      <c r="AD459" s="512"/>
      <c r="AE459" s="512"/>
      <c r="AF459" s="512"/>
      <c r="AG459" s="512"/>
      <c r="AH459" s="512"/>
      <c r="AI459" s="512"/>
      <c r="AJ459" s="512"/>
      <c r="AK459" s="512"/>
      <c r="AL459" s="512"/>
      <c r="AM459" s="512"/>
      <c r="AN459" s="512"/>
    </row>
    <row r="460" spans="1:40" ht="15.75" customHeight="1">
      <c r="A460" s="512"/>
      <c r="B460" s="582"/>
      <c r="C460" s="512"/>
      <c r="D460" s="512"/>
      <c r="E460" s="512"/>
      <c r="F460" s="512"/>
      <c r="G460" s="512"/>
      <c r="H460" s="512"/>
      <c r="I460" s="512"/>
      <c r="J460" s="512"/>
      <c r="K460" s="512"/>
      <c r="L460" s="512"/>
      <c r="M460" s="512"/>
      <c r="N460" s="512"/>
      <c r="O460" s="512"/>
      <c r="P460" s="512"/>
      <c r="Q460" s="512"/>
      <c r="R460" s="512"/>
      <c r="S460" s="512"/>
      <c r="T460" s="512"/>
      <c r="U460" s="512"/>
      <c r="V460" s="512"/>
      <c r="W460" s="512"/>
      <c r="X460" s="512"/>
      <c r="Y460" s="512"/>
      <c r="Z460" s="512"/>
      <c r="AA460" s="512"/>
      <c r="AB460" s="512"/>
      <c r="AC460" s="512"/>
      <c r="AD460" s="512"/>
      <c r="AE460" s="512"/>
      <c r="AF460" s="512"/>
      <c r="AG460" s="512"/>
      <c r="AH460" s="512"/>
      <c r="AI460" s="512"/>
      <c r="AJ460" s="512"/>
      <c r="AK460" s="512"/>
      <c r="AL460" s="512"/>
      <c r="AM460" s="512"/>
      <c r="AN460" s="512"/>
    </row>
    <row r="461" spans="1:40" ht="15.75" customHeight="1">
      <c r="A461" s="512"/>
      <c r="B461" s="582"/>
      <c r="C461" s="512"/>
      <c r="D461" s="512"/>
      <c r="E461" s="512"/>
      <c r="F461" s="512"/>
      <c r="G461" s="512"/>
      <c r="H461" s="512"/>
      <c r="I461" s="512"/>
      <c r="J461" s="512"/>
      <c r="K461" s="512"/>
      <c r="L461" s="512"/>
      <c r="M461" s="512"/>
      <c r="N461" s="512"/>
      <c r="O461" s="512"/>
      <c r="P461" s="512"/>
      <c r="Q461" s="512"/>
      <c r="R461" s="512"/>
      <c r="S461" s="512"/>
      <c r="T461" s="512"/>
      <c r="U461" s="512"/>
      <c r="V461" s="512"/>
      <c r="W461" s="512"/>
      <c r="X461" s="512"/>
      <c r="Y461" s="512"/>
      <c r="Z461" s="512"/>
      <c r="AA461" s="512"/>
      <c r="AB461" s="512"/>
      <c r="AC461" s="512"/>
      <c r="AD461" s="512"/>
      <c r="AE461" s="512"/>
      <c r="AF461" s="512"/>
      <c r="AG461" s="512"/>
      <c r="AH461" s="512"/>
      <c r="AI461" s="512"/>
      <c r="AJ461" s="512"/>
      <c r="AK461" s="512"/>
      <c r="AL461" s="512"/>
      <c r="AM461" s="512"/>
      <c r="AN461" s="512"/>
    </row>
    <row r="462" spans="1:40" ht="15.75" customHeight="1">
      <c r="A462" s="512"/>
      <c r="B462" s="582"/>
      <c r="C462" s="512"/>
      <c r="D462" s="512"/>
      <c r="E462" s="512"/>
      <c r="F462" s="512"/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/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</row>
    <row r="463" spans="1:40" ht="15.75" customHeight="1">
      <c r="A463" s="512"/>
      <c r="B463" s="582"/>
      <c r="C463" s="512"/>
      <c r="D463" s="512"/>
      <c r="E463" s="512"/>
      <c r="F463" s="512"/>
      <c r="G463" s="512"/>
      <c r="H463" s="512"/>
      <c r="I463" s="512"/>
      <c r="J463" s="512"/>
      <c r="K463" s="512"/>
      <c r="L463" s="512"/>
      <c r="M463" s="512"/>
      <c r="N463" s="512"/>
      <c r="O463" s="512"/>
      <c r="P463" s="512"/>
      <c r="Q463" s="512"/>
      <c r="R463" s="512"/>
      <c r="S463" s="512"/>
      <c r="T463" s="512"/>
      <c r="U463" s="512"/>
      <c r="V463" s="512"/>
      <c r="W463" s="512"/>
      <c r="X463" s="512"/>
      <c r="Y463" s="512"/>
      <c r="Z463" s="512"/>
      <c r="AA463" s="512"/>
      <c r="AB463" s="512"/>
      <c r="AC463" s="512"/>
      <c r="AD463" s="512"/>
      <c r="AE463" s="512"/>
      <c r="AF463" s="512"/>
      <c r="AG463" s="512"/>
      <c r="AH463" s="512"/>
      <c r="AI463" s="512"/>
      <c r="AJ463" s="512"/>
      <c r="AK463" s="512"/>
      <c r="AL463" s="512"/>
      <c r="AM463" s="512"/>
      <c r="AN463" s="512"/>
    </row>
    <row r="464" spans="1:40" ht="15.75" customHeight="1">
      <c r="A464" s="512"/>
      <c r="B464" s="582"/>
      <c r="C464" s="512"/>
      <c r="D464" s="512"/>
      <c r="E464" s="512"/>
      <c r="F464" s="512"/>
      <c r="G464" s="512"/>
      <c r="H464" s="512"/>
      <c r="I464" s="512"/>
      <c r="J464" s="512"/>
      <c r="K464" s="512"/>
      <c r="L464" s="512"/>
      <c r="M464" s="512"/>
      <c r="N464" s="512"/>
      <c r="O464" s="512"/>
      <c r="P464" s="512"/>
      <c r="Q464" s="512"/>
      <c r="R464" s="512"/>
      <c r="S464" s="512"/>
      <c r="T464" s="512"/>
      <c r="U464" s="512"/>
      <c r="V464" s="512"/>
      <c r="W464" s="512"/>
      <c r="X464" s="512"/>
      <c r="Y464" s="512"/>
      <c r="Z464" s="512"/>
      <c r="AA464" s="512"/>
      <c r="AB464" s="512"/>
      <c r="AC464" s="512"/>
      <c r="AD464" s="512"/>
      <c r="AE464" s="512"/>
      <c r="AF464" s="512"/>
      <c r="AG464" s="512"/>
      <c r="AH464" s="512"/>
      <c r="AI464" s="512"/>
      <c r="AJ464" s="512"/>
      <c r="AK464" s="512"/>
      <c r="AL464" s="512"/>
      <c r="AM464" s="512"/>
      <c r="AN464" s="512"/>
    </row>
    <row r="465" spans="1:40" ht="15.75" customHeight="1">
      <c r="A465" s="512"/>
      <c r="B465" s="582"/>
      <c r="C465" s="512"/>
      <c r="D465" s="512"/>
      <c r="E465" s="512"/>
      <c r="F465" s="512"/>
      <c r="G465" s="512"/>
      <c r="H465" s="512"/>
      <c r="I465" s="512"/>
      <c r="J465" s="512"/>
      <c r="K465" s="512"/>
      <c r="L465" s="512"/>
      <c r="M465" s="512"/>
      <c r="N465" s="512"/>
      <c r="O465" s="512"/>
      <c r="P465" s="512"/>
      <c r="Q465" s="512"/>
      <c r="R465" s="512"/>
      <c r="S465" s="512"/>
      <c r="T465" s="512"/>
      <c r="U465" s="512"/>
      <c r="V465" s="512"/>
      <c r="W465" s="512"/>
      <c r="X465" s="512"/>
      <c r="Y465" s="512"/>
      <c r="Z465" s="512"/>
      <c r="AA465" s="512"/>
      <c r="AB465" s="512"/>
      <c r="AC465" s="512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</row>
    <row r="466" spans="1:40" ht="15.75" customHeight="1">
      <c r="A466" s="512"/>
      <c r="B466" s="582"/>
      <c r="C466" s="512"/>
      <c r="D466" s="512"/>
      <c r="E466" s="512"/>
      <c r="F466" s="512"/>
      <c r="G466" s="512"/>
      <c r="H466" s="512"/>
      <c r="I466" s="512"/>
      <c r="J466" s="512"/>
      <c r="K466" s="512"/>
      <c r="L466" s="512"/>
      <c r="M466" s="512"/>
      <c r="N466" s="512"/>
      <c r="O466" s="512"/>
      <c r="P466" s="512"/>
      <c r="Q466" s="512"/>
      <c r="R466" s="512"/>
      <c r="S466" s="512"/>
      <c r="T466" s="512"/>
      <c r="U466" s="512"/>
      <c r="V466" s="512"/>
      <c r="W466" s="512"/>
      <c r="X466" s="512"/>
      <c r="Y466" s="512"/>
      <c r="Z466" s="512"/>
      <c r="AA466" s="512"/>
      <c r="AB466" s="512"/>
      <c r="AC466" s="512"/>
      <c r="AD466" s="512"/>
      <c r="AE466" s="512"/>
      <c r="AF466" s="512"/>
      <c r="AG466" s="512"/>
      <c r="AH466" s="512"/>
      <c r="AI466" s="512"/>
      <c r="AJ466" s="512"/>
      <c r="AK466" s="512"/>
      <c r="AL466" s="512"/>
      <c r="AM466" s="512"/>
      <c r="AN466" s="512"/>
    </row>
    <row r="467" spans="1:40" ht="15.75" customHeight="1">
      <c r="A467" s="512"/>
      <c r="B467" s="582"/>
      <c r="C467" s="512"/>
      <c r="D467" s="512"/>
      <c r="E467" s="512"/>
      <c r="F467" s="512"/>
      <c r="G467" s="512"/>
      <c r="H467" s="512"/>
      <c r="I467" s="512"/>
      <c r="J467" s="512"/>
      <c r="K467" s="512"/>
      <c r="L467" s="512"/>
      <c r="M467" s="512"/>
      <c r="N467" s="512"/>
      <c r="O467" s="512"/>
      <c r="P467" s="512"/>
      <c r="Q467" s="512"/>
      <c r="R467" s="512"/>
      <c r="S467" s="512"/>
      <c r="T467" s="512"/>
      <c r="U467" s="512"/>
      <c r="V467" s="512"/>
      <c r="W467" s="512"/>
      <c r="X467" s="512"/>
      <c r="Y467" s="512"/>
      <c r="Z467" s="512"/>
      <c r="AA467" s="512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</row>
    <row r="468" spans="1:40" ht="15.75" customHeight="1">
      <c r="A468" s="512"/>
      <c r="B468" s="582"/>
      <c r="C468" s="512"/>
      <c r="D468" s="512"/>
      <c r="E468" s="512"/>
      <c r="F468" s="512"/>
      <c r="G468" s="512"/>
      <c r="H468" s="512"/>
      <c r="I468" s="512"/>
      <c r="J468" s="512"/>
      <c r="K468" s="512"/>
      <c r="L468" s="512"/>
      <c r="M468" s="512"/>
      <c r="N468" s="512"/>
      <c r="O468" s="512"/>
      <c r="P468" s="512"/>
      <c r="Q468" s="512"/>
      <c r="R468" s="512"/>
      <c r="S468" s="512"/>
      <c r="T468" s="512"/>
      <c r="U468" s="512"/>
      <c r="V468" s="512"/>
      <c r="W468" s="512"/>
      <c r="X468" s="512"/>
      <c r="Y468" s="512"/>
      <c r="Z468" s="512"/>
      <c r="AA468" s="512"/>
      <c r="AB468" s="512"/>
      <c r="AC468" s="512"/>
      <c r="AD468" s="512"/>
      <c r="AE468" s="512"/>
      <c r="AF468" s="512"/>
      <c r="AG468" s="512"/>
      <c r="AH468" s="512"/>
      <c r="AI468" s="512"/>
      <c r="AJ468" s="512"/>
      <c r="AK468" s="512"/>
      <c r="AL468" s="512"/>
      <c r="AM468" s="512"/>
      <c r="AN468" s="512"/>
    </row>
    <row r="469" spans="1:40" ht="15.75" customHeight="1">
      <c r="A469" s="512"/>
      <c r="B469" s="582"/>
      <c r="C469" s="512"/>
      <c r="D469" s="512"/>
      <c r="E469" s="512"/>
      <c r="F469" s="512"/>
      <c r="G469" s="512"/>
      <c r="H469" s="512"/>
      <c r="I469" s="512"/>
      <c r="J469" s="512"/>
      <c r="K469" s="512"/>
      <c r="L469" s="512"/>
      <c r="M469" s="512"/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  <c r="AA469" s="512"/>
      <c r="AB469" s="512"/>
      <c r="AC469" s="512"/>
      <c r="AD469" s="512"/>
      <c r="AE469" s="512"/>
      <c r="AF469" s="512"/>
      <c r="AG469" s="512"/>
      <c r="AH469" s="512"/>
      <c r="AI469" s="512"/>
      <c r="AJ469" s="512"/>
      <c r="AK469" s="512"/>
      <c r="AL469" s="512"/>
      <c r="AM469" s="512"/>
      <c r="AN469" s="512"/>
    </row>
    <row r="470" spans="1:40" ht="15.75" customHeight="1">
      <c r="A470" s="512"/>
      <c r="B470" s="582"/>
      <c r="C470" s="512"/>
      <c r="D470" s="512"/>
      <c r="E470" s="512"/>
      <c r="F470" s="512"/>
      <c r="G470" s="512"/>
      <c r="H470" s="512"/>
      <c r="I470" s="512"/>
      <c r="J470" s="512"/>
      <c r="K470" s="512"/>
      <c r="L470" s="512"/>
      <c r="M470" s="512"/>
      <c r="N470" s="512"/>
      <c r="O470" s="512"/>
      <c r="P470" s="512"/>
      <c r="Q470" s="512"/>
      <c r="R470" s="512"/>
      <c r="S470" s="512"/>
      <c r="T470" s="512"/>
      <c r="U470" s="512"/>
      <c r="V470" s="512"/>
      <c r="W470" s="512"/>
      <c r="X470" s="512"/>
      <c r="Y470" s="512"/>
      <c r="Z470" s="512"/>
      <c r="AA470" s="512"/>
      <c r="AB470" s="512"/>
      <c r="AC470" s="512"/>
      <c r="AD470" s="512"/>
      <c r="AE470" s="512"/>
      <c r="AF470" s="512"/>
      <c r="AG470" s="512"/>
      <c r="AH470" s="512"/>
      <c r="AI470" s="512"/>
      <c r="AJ470" s="512"/>
      <c r="AK470" s="512"/>
      <c r="AL470" s="512"/>
      <c r="AM470" s="512"/>
      <c r="AN470" s="512"/>
    </row>
    <row r="471" spans="1:40" ht="15.75" customHeight="1">
      <c r="A471" s="512"/>
      <c r="B471" s="582"/>
      <c r="C471" s="512"/>
      <c r="D471" s="512"/>
      <c r="E471" s="512"/>
      <c r="F471" s="512"/>
      <c r="G471" s="512"/>
      <c r="H471" s="512"/>
      <c r="I471" s="512"/>
      <c r="J471" s="512"/>
      <c r="K471" s="512"/>
      <c r="L471" s="512"/>
      <c r="M471" s="512"/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  <c r="AA471" s="512"/>
      <c r="AB471" s="512"/>
      <c r="AC471" s="512"/>
      <c r="AD471" s="512"/>
      <c r="AE471" s="512"/>
      <c r="AF471" s="512"/>
      <c r="AG471" s="512"/>
      <c r="AH471" s="512"/>
      <c r="AI471" s="512"/>
      <c r="AJ471" s="512"/>
      <c r="AK471" s="512"/>
      <c r="AL471" s="512"/>
      <c r="AM471" s="512"/>
      <c r="AN471" s="512"/>
    </row>
    <row r="472" spans="1:40" ht="15.75" customHeight="1">
      <c r="A472" s="512"/>
      <c r="B472" s="582"/>
      <c r="C472" s="512"/>
      <c r="D472" s="512"/>
      <c r="E472" s="512"/>
      <c r="F472" s="512"/>
      <c r="G472" s="512"/>
      <c r="H472" s="512"/>
      <c r="I472" s="512"/>
      <c r="J472" s="512"/>
      <c r="K472" s="512"/>
      <c r="L472" s="512"/>
      <c r="M472" s="512"/>
      <c r="N472" s="512"/>
      <c r="O472" s="512"/>
      <c r="P472" s="512"/>
      <c r="Q472" s="512"/>
      <c r="R472" s="512"/>
      <c r="S472" s="512"/>
      <c r="T472" s="512"/>
      <c r="U472" s="512"/>
      <c r="V472" s="512"/>
      <c r="W472" s="512"/>
      <c r="X472" s="512"/>
      <c r="Y472" s="512"/>
      <c r="Z472" s="512"/>
      <c r="AA472" s="512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</row>
    <row r="473" spans="1:40" ht="15.75" customHeight="1">
      <c r="A473" s="512"/>
      <c r="B473" s="582"/>
      <c r="C473" s="512"/>
      <c r="D473" s="512"/>
      <c r="E473" s="512"/>
      <c r="F473" s="512"/>
      <c r="G473" s="512"/>
      <c r="H473" s="512"/>
      <c r="I473" s="512"/>
      <c r="J473" s="512"/>
      <c r="K473" s="512"/>
      <c r="L473" s="512"/>
      <c r="M473" s="512"/>
      <c r="N473" s="512"/>
      <c r="O473" s="512"/>
      <c r="P473" s="512"/>
      <c r="Q473" s="512"/>
      <c r="R473" s="512"/>
      <c r="S473" s="512"/>
      <c r="T473" s="512"/>
      <c r="U473" s="512"/>
      <c r="V473" s="512"/>
      <c r="W473" s="512"/>
      <c r="X473" s="512"/>
      <c r="Y473" s="512"/>
      <c r="Z473" s="512"/>
      <c r="AA473" s="512"/>
      <c r="AB473" s="512"/>
      <c r="AC473" s="512"/>
      <c r="AD473" s="512"/>
      <c r="AE473" s="512"/>
      <c r="AF473" s="512"/>
      <c r="AG473" s="512"/>
      <c r="AH473" s="512"/>
      <c r="AI473" s="512"/>
      <c r="AJ473" s="512"/>
      <c r="AK473" s="512"/>
      <c r="AL473" s="512"/>
      <c r="AM473" s="512"/>
      <c r="AN473" s="512"/>
    </row>
    <row r="474" spans="1:40" ht="15.75" customHeight="1">
      <c r="A474" s="512"/>
      <c r="B474" s="582"/>
      <c r="C474" s="512"/>
      <c r="D474" s="512"/>
      <c r="E474" s="512"/>
      <c r="F474" s="512"/>
      <c r="G474" s="512"/>
      <c r="H474" s="512"/>
      <c r="I474" s="512"/>
      <c r="J474" s="512"/>
      <c r="K474" s="512"/>
      <c r="L474" s="512"/>
      <c r="M474" s="512"/>
      <c r="N474" s="512"/>
      <c r="O474" s="512"/>
      <c r="P474" s="512"/>
      <c r="Q474" s="512"/>
      <c r="R474" s="512"/>
      <c r="S474" s="512"/>
      <c r="T474" s="512"/>
      <c r="U474" s="512"/>
      <c r="V474" s="512"/>
      <c r="W474" s="512"/>
      <c r="X474" s="512"/>
      <c r="Y474" s="512"/>
      <c r="Z474" s="512"/>
      <c r="AA474" s="512"/>
      <c r="AB474" s="512"/>
      <c r="AC474" s="512"/>
      <c r="AD474" s="512"/>
      <c r="AE474" s="512"/>
      <c r="AF474" s="512"/>
      <c r="AG474" s="512"/>
      <c r="AH474" s="512"/>
      <c r="AI474" s="512"/>
      <c r="AJ474" s="512"/>
      <c r="AK474" s="512"/>
      <c r="AL474" s="512"/>
      <c r="AM474" s="512"/>
      <c r="AN474" s="512"/>
    </row>
    <row r="475" spans="1:40" ht="15.75" customHeight="1">
      <c r="A475" s="512"/>
      <c r="B475" s="582"/>
      <c r="C475" s="512"/>
      <c r="D475" s="512"/>
      <c r="E475" s="512"/>
      <c r="F475" s="512"/>
      <c r="G475" s="512"/>
      <c r="H475" s="512"/>
      <c r="I475" s="512"/>
      <c r="J475" s="512"/>
      <c r="K475" s="512"/>
      <c r="L475" s="512"/>
      <c r="M475" s="512"/>
      <c r="N475" s="512"/>
      <c r="O475" s="512"/>
      <c r="P475" s="512"/>
      <c r="Q475" s="512"/>
      <c r="R475" s="512"/>
      <c r="S475" s="512"/>
      <c r="T475" s="512"/>
      <c r="U475" s="512"/>
      <c r="V475" s="512"/>
      <c r="W475" s="512"/>
      <c r="X475" s="512"/>
      <c r="Y475" s="512"/>
      <c r="Z475" s="512"/>
      <c r="AA475" s="512"/>
      <c r="AB475" s="512"/>
      <c r="AC475" s="512"/>
      <c r="AD475" s="512"/>
      <c r="AE475" s="512"/>
      <c r="AF475" s="512"/>
      <c r="AG475" s="512"/>
      <c r="AH475" s="512"/>
      <c r="AI475" s="512"/>
      <c r="AJ475" s="512"/>
      <c r="AK475" s="512"/>
      <c r="AL475" s="512"/>
      <c r="AM475" s="512"/>
      <c r="AN475" s="512"/>
    </row>
    <row r="476" spans="1:40" ht="15.75" customHeight="1">
      <c r="A476" s="512"/>
      <c r="B476" s="582"/>
      <c r="C476" s="512"/>
      <c r="D476" s="512"/>
      <c r="E476" s="512"/>
      <c r="F476" s="512"/>
      <c r="G476" s="512"/>
      <c r="H476" s="512"/>
      <c r="I476" s="512"/>
      <c r="J476" s="512"/>
      <c r="K476" s="512"/>
      <c r="L476" s="512"/>
      <c r="M476" s="512"/>
      <c r="N476" s="512"/>
      <c r="O476" s="512"/>
      <c r="P476" s="512"/>
      <c r="Q476" s="512"/>
      <c r="R476" s="512"/>
      <c r="S476" s="512"/>
      <c r="T476" s="512"/>
      <c r="U476" s="512"/>
      <c r="V476" s="512"/>
      <c r="W476" s="512"/>
      <c r="X476" s="512"/>
      <c r="Y476" s="512"/>
      <c r="Z476" s="512"/>
      <c r="AA476" s="512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</row>
    <row r="477" spans="1:40" ht="15.75" customHeight="1">
      <c r="A477" s="512"/>
      <c r="B477" s="582"/>
      <c r="C477" s="512"/>
      <c r="D477" s="512"/>
      <c r="E477" s="512"/>
      <c r="F477" s="512"/>
      <c r="G477" s="512"/>
      <c r="H477" s="512"/>
      <c r="I477" s="512"/>
      <c r="J477" s="512"/>
      <c r="K477" s="512"/>
      <c r="L477" s="512"/>
      <c r="M477" s="512"/>
      <c r="N477" s="512"/>
      <c r="O477" s="512"/>
      <c r="P477" s="512"/>
      <c r="Q477" s="512"/>
      <c r="R477" s="512"/>
      <c r="S477" s="512"/>
      <c r="T477" s="512"/>
      <c r="U477" s="512"/>
      <c r="V477" s="512"/>
      <c r="W477" s="512"/>
      <c r="X477" s="512"/>
      <c r="Y477" s="512"/>
      <c r="Z477" s="512"/>
      <c r="AA477" s="512"/>
      <c r="AB477" s="512"/>
      <c r="AC477" s="512"/>
      <c r="AD477" s="512"/>
      <c r="AE477" s="512"/>
      <c r="AF477" s="512"/>
      <c r="AG477" s="512"/>
      <c r="AH477" s="512"/>
      <c r="AI477" s="512"/>
      <c r="AJ477" s="512"/>
      <c r="AK477" s="512"/>
      <c r="AL477" s="512"/>
      <c r="AM477" s="512"/>
      <c r="AN477" s="512"/>
    </row>
    <row r="478" spans="1:40" ht="15.75" customHeight="1">
      <c r="A478" s="512"/>
      <c r="B478" s="582"/>
      <c r="C478" s="512"/>
      <c r="D478" s="512"/>
      <c r="E478" s="512"/>
      <c r="F478" s="512"/>
      <c r="G478" s="512"/>
      <c r="H478" s="512"/>
      <c r="I478" s="512"/>
      <c r="J478" s="512"/>
      <c r="K478" s="512"/>
      <c r="L478" s="512"/>
      <c r="M478" s="512"/>
      <c r="N478" s="512"/>
      <c r="O478" s="512"/>
      <c r="P478" s="512"/>
      <c r="Q478" s="512"/>
      <c r="R478" s="512"/>
      <c r="S478" s="512"/>
      <c r="T478" s="512"/>
      <c r="U478" s="512"/>
      <c r="V478" s="512"/>
      <c r="W478" s="512"/>
      <c r="X478" s="512"/>
      <c r="Y478" s="512"/>
      <c r="Z478" s="512"/>
      <c r="AA478" s="512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</row>
    <row r="479" spans="1:40" ht="15.75" customHeight="1">
      <c r="A479" s="512"/>
      <c r="B479" s="582"/>
      <c r="C479" s="512"/>
      <c r="D479" s="512"/>
      <c r="E479" s="512"/>
      <c r="F479" s="512"/>
      <c r="G479" s="512"/>
      <c r="H479" s="512"/>
      <c r="I479" s="512"/>
      <c r="J479" s="512"/>
      <c r="K479" s="512"/>
      <c r="L479" s="512"/>
      <c r="M479" s="512"/>
      <c r="N479" s="512"/>
      <c r="O479" s="512"/>
      <c r="P479" s="512"/>
      <c r="Q479" s="512"/>
      <c r="R479" s="512"/>
      <c r="S479" s="512"/>
      <c r="T479" s="512"/>
      <c r="U479" s="512"/>
      <c r="V479" s="512"/>
      <c r="W479" s="512"/>
      <c r="X479" s="512"/>
      <c r="Y479" s="512"/>
      <c r="Z479" s="512"/>
      <c r="AA479" s="512"/>
      <c r="AB479" s="512"/>
      <c r="AC479" s="512"/>
      <c r="AD479" s="512"/>
      <c r="AE479" s="512"/>
      <c r="AF479" s="512"/>
      <c r="AG479" s="512"/>
      <c r="AH479" s="512"/>
      <c r="AI479" s="512"/>
      <c r="AJ479" s="512"/>
      <c r="AK479" s="512"/>
      <c r="AL479" s="512"/>
      <c r="AM479" s="512"/>
      <c r="AN479" s="512"/>
    </row>
    <row r="480" spans="1:40" ht="15.75" customHeight="1">
      <c r="A480" s="512"/>
      <c r="B480" s="582"/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512"/>
      <c r="O480" s="512"/>
      <c r="P480" s="512"/>
      <c r="Q480" s="512"/>
      <c r="R480" s="512"/>
      <c r="S480" s="512"/>
      <c r="T480" s="512"/>
      <c r="U480" s="512"/>
      <c r="V480" s="512"/>
      <c r="W480" s="512"/>
      <c r="X480" s="512"/>
      <c r="Y480" s="512"/>
      <c r="Z480" s="512"/>
      <c r="AA480" s="512"/>
      <c r="AB480" s="512"/>
      <c r="AC480" s="512"/>
      <c r="AD480" s="512"/>
      <c r="AE480" s="512"/>
      <c r="AF480" s="512"/>
      <c r="AG480" s="512"/>
      <c r="AH480" s="512"/>
      <c r="AI480" s="512"/>
      <c r="AJ480" s="512"/>
      <c r="AK480" s="512"/>
      <c r="AL480" s="512"/>
      <c r="AM480" s="512"/>
      <c r="AN480" s="512"/>
    </row>
    <row r="481" spans="1:40" ht="15.75" customHeight="1">
      <c r="A481" s="512"/>
      <c r="B481" s="582"/>
      <c r="C481" s="512"/>
      <c r="D481" s="512"/>
      <c r="E481" s="512"/>
      <c r="F481" s="512"/>
      <c r="G481" s="512"/>
      <c r="H481" s="512"/>
      <c r="I481" s="512"/>
      <c r="J481" s="512"/>
      <c r="K481" s="512"/>
      <c r="L481" s="512"/>
      <c r="M481" s="512"/>
      <c r="N481" s="512"/>
      <c r="O481" s="512"/>
      <c r="P481" s="512"/>
      <c r="Q481" s="512"/>
      <c r="R481" s="512"/>
      <c r="S481" s="512"/>
      <c r="T481" s="512"/>
      <c r="U481" s="512"/>
      <c r="V481" s="512"/>
      <c r="W481" s="512"/>
      <c r="X481" s="512"/>
      <c r="Y481" s="512"/>
      <c r="Z481" s="512"/>
      <c r="AA481" s="512"/>
      <c r="AB481" s="512"/>
      <c r="AC481" s="512"/>
      <c r="AD481" s="512"/>
      <c r="AE481" s="512"/>
      <c r="AF481" s="512"/>
      <c r="AG481" s="512"/>
      <c r="AH481" s="512"/>
      <c r="AI481" s="512"/>
      <c r="AJ481" s="512"/>
      <c r="AK481" s="512"/>
      <c r="AL481" s="512"/>
      <c r="AM481" s="512"/>
      <c r="AN481" s="512"/>
    </row>
    <row r="482" spans="1:40" ht="15.75" customHeight="1">
      <c r="A482" s="512"/>
      <c r="B482" s="582"/>
      <c r="C482" s="512"/>
      <c r="D482" s="512"/>
      <c r="E482" s="512"/>
      <c r="F482" s="512"/>
      <c r="G482" s="512"/>
      <c r="H482" s="512"/>
      <c r="I482" s="512"/>
      <c r="J482" s="512"/>
      <c r="K482" s="512"/>
      <c r="L482" s="512"/>
      <c r="M482" s="512"/>
      <c r="N482" s="512"/>
      <c r="O482" s="512"/>
      <c r="P482" s="512"/>
      <c r="Q482" s="512"/>
      <c r="R482" s="512"/>
      <c r="S482" s="512"/>
      <c r="T482" s="512"/>
      <c r="U482" s="512"/>
      <c r="V482" s="512"/>
      <c r="W482" s="512"/>
      <c r="X482" s="512"/>
      <c r="Y482" s="512"/>
      <c r="Z482" s="512"/>
      <c r="AA482" s="512"/>
      <c r="AB482" s="512"/>
      <c r="AC482" s="512"/>
      <c r="AD482" s="512"/>
      <c r="AE482" s="512"/>
      <c r="AF482" s="512"/>
      <c r="AG482" s="512"/>
      <c r="AH482" s="512"/>
      <c r="AI482" s="512"/>
      <c r="AJ482" s="512"/>
      <c r="AK482" s="512"/>
      <c r="AL482" s="512"/>
      <c r="AM482" s="512"/>
      <c r="AN482" s="512"/>
    </row>
    <row r="483" spans="1:40" ht="15.75" customHeight="1">
      <c r="A483" s="512"/>
      <c r="B483" s="582"/>
      <c r="C483" s="512"/>
      <c r="D483" s="512"/>
      <c r="E483" s="512"/>
      <c r="F483" s="512"/>
      <c r="G483" s="512"/>
      <c r="H483" s="512"/>
      <c r="I483" s="512"/>
      <c r="J483" s="512"/>
      <c r="K483" s="512"/>
      <c r="L483" s="512"/>
      <c r="M483" s="512"/>
      <c r="N483" s="512"/>
      <c r="O483" s="512"/>
      <c r="P483" s="512"/>
      <c r="Q483" s="512"/>
      <c r="R483" s="512"/>
      <c r="S483" s="512"/>
      <c r="T483" s="512"/>
      <c r="U483" s="512"/>
      <c r="V483" s="512"/>
      <c r="W483" s="512"/>
      <c r="X483" s="512"/>
      <c r="Y483" s="512"/>
      <c r="Z483" s="512"/>
      <c r="AA483" s="512"/>
      <c r="AB483" s="512"/>
      <c r="AC483" s="512"/>
      <c r="AD483" s="512"/>
      <c r="AE483" s="512"/>
      <c r="AF483" s="512"/>
      <c r="AG483" s="512"/>
      <c r="AH483" s="512"/>
      <c r="AI483" s="512"/>
      <c r="AJ483" s="512"/>
      <c r="AK483" s="512"/>
      <c r="AL483" s="512"/>
      <c r="AM483" s="512"/>
      <c r="AN483" s="512"/>
    </row>
    <row r="484" spans="1:40" ht="15.75" customHeight="1">
      <c r="A484" s="512"/>
      <c r="B484" s="582"/>
      <c r="C484" s="512"/>
      <c r="D484" s="512"/>
      <c r="E484" s="512"/>
      <c r="F484" s="512"/>
      <c r="G484" s="512"/>
      <c r="H484" s="512"/>
      <c r="I484" s="512"/>
      <c r="J484" s="512"/>
      <c r="K484" s="512"/>
      <c r="L484" s="512"/>
      <c r="M484" s="512"/>
      <c r="N484" s="512"/>
      <c r="O484" s="512"/>
      <c r="P484" s="512"/>
      <c r="Q484" s="512"/>
      <c r="R484" s="512"/>
      <c r="S484" s="512"/>
      <c r="T484" s="512"/>
      <c r="U484" s="512"/>
      <c r="V484" s="512"/>
      <c r="W484" s="512"/>
      <c r="X484" s="512"/>
      <c r="Y484" s="512"/>
      <c r="Z484" s="512"/>
      <c r="AA484" s="512"/>
      <c r="AB484" s="512"/>
      <c r="AC484" s="512"/>
      <c r="AD484" s="512"/>
      <c r="AE484" s="512"/>
      <c r="AF484" s="512"/>
      <c r="AG484" s="512"/>
      <c r="AH484" s="512"/>
      <c r="AI484" s="512"/>
      <c r="AJ484" s="512"/>
      <c r="AK484" s="512"/>
      <c r="AL484" s="512"/>
      <c r="AM484" s="512"/>
      <c r="AN484" s="512"/>
    </row>
    <row r="485" spans="1:40" ht="15.75" customHeight="1">
      <c r="A485" s="512"/>
      <c r="B485" s="582"/>
      <c r="C485" s="512"/>
      <c r="D485" s="512"/>
      <c r="E485" s="512"/>
      <c r="F485" s="512"/>
      <c r="G485" s="512"/>
      <c r="H485" s="512"/>
      <c r="I485" s="512"/>
      <c r="J485" s="512"/>
      <c r="K485" s="512"/>
      <c r="L485" s="512"/>
      <c r="M485" s="512"/>
      <c r="N485" s="512"/>
      <c r="O485" s="512"/>
      <c r="P485" s="512"/>
      <c r="Q485" s="512"/>
      <c r="R485" s="512"/>
      <c r="S485" s="512"/>
      <c r="T485" s="512"/>
      <c r="U485" s="512"/>
      <c r="V485" s="512"/>
      <c r="W485" s="512"/>
      <c r="X485" s="512"/>
      <c r="Y485" s="512"/>
      <c r="Z485" s="512"/>
      <c r="AA485" s="512"/>
      <c r="AB485" s="512"/>
      <c r="AC485" s="512"/>
      <c r="AD485" s="512"/>
      <c r="AE485" s="512"/>
      <c r="AF485" s="512"/>
      <c r="AG485" s="512"/>
      <c r="AH485" s="512"/>
      <c r="AI485" s="512"/>
      <c r="AJ485" s="512"/>
      <c r="AK485" s="512"/>
      <c r="AL485" s="512"/>
      <c r="AM485" s="512"/>
      <c r="AN485" s="512"/>
    </row>
    <row r="486" spans="1:40" ht="15.75" customHeight="1">
      <c r="A486" s="512"/>
      <c r="B486" s="582"/>
      <c r="C486" s="512"/>
      <c r="D486" s="512"/>
      <c r="E486" s="512"/>
      <c r="F486" s="512"/>
      <c r="G486" s="512"/>
      <c r="H486" s="512"/>
      <c r="I486" s="512"/>
      <c r="J486" s="512"/>
      <c r="K486" s="512"/>
      <c r="L486" s="512"/>
      <c r="M486" s="512"/>
      <c r="N486" s="512"/>
      <c r="O486" s="512"/>
      <c r="P486" s="512"/>
      <c r="Q486" s="512"/>
      <c r="R486" s="512"/>
      <c r="S486" s="512"/>
      <c r="T486" s="512"/>
      <c r="U486" s="512"/>
      <c r="V486" s="512"/>
      <c r="W486" s="512"/>
      <c r="X486" s="512"/>
      <c r="Y486" s="512"/>
      <c r="Z486" s="512"/>
      <c r="AA486" s="512"/>
      <c r="AB486" s="512"/>
      <c r="AC486" s="512"/>
      <c r="AD486" s="512"/>
      <c r="AE486" s="512"/>
      <c r="AF486" s="512"/>
      <c r="AG486" s="512"/>
      <c r="AH486" s="512"/>
      <c r="AI486" s="512"/>
      <c r="AJ486" s="512"/>
      <c r="AK486" s="512"/>
      <c r="AL486" s="512"/>
      <c r="AM486" s="512"/>
      <c r="AN486" s="512"/>
    </row>
    <row r="487" spans="1:40" ht="15.75" customHeight="1">
      <c r="A487" s="512"/>
      <c r="B487" s="582"/>
      <c r="C487" s="512"/>
      <c r="D487" s="512"/>
      <c r="E487" s="512"/>
      <c r="F487" s="512"/>
      <c r="G487" s="512"/>
      <c r="H487" s="512"/>
      <c r="I487" s="512"/>
      <c r="J487" s="512"/>
      <c r="K487" s="512"/>
      <c r="L487" s="512"/>
      <c r="M487" s="512"/>
      <c r="N487" s="512"/>
      <c r="O487" s="512"/>
      <c r="P487" s="512"/>
      <c r="Q487" s="512"/>
      <c r="R487" s="512"/>
      <c r="S487" s="512"/>
      <c r="T487" s="512"/>
      <c r="U487" s="512"/>
      <c r="V487" s="512"/>
      <c r="W487" s="512"/>
      <c r="X487" s="512"/>
      <c r="Y487" s="512"/>
      <c r="Z487" s="512"/>
      <c r="AA487" s="512"/>
      <c r="AB487" s="512"/>
      <c r="AC487" s="512"/>
      <c r="AD487" s="512"/>
      <c r="AE487" s="512"/>
      <c r="AF487" s="512"/>
      <c r="AG487" s="512"/>
      <c r="AH487" s="512"/>
      <c r="AI487" s="512"/>
      <c r="AJ487" s="512"/>
      <c r="AK487" s="512"/>
      <c r="AL487" s="512"/>
      <c r="AM487" s="512"/>
      <c r="AN487" s="512"/>
    </row>
    <row r="488" spans="1:40" ht="15.75" customHeight="1">
      <c r="A488" s="512"/>
      <c r="B488" s="582"/>
      <c r="C488" s="512"/>
      <c r="D488" s="512"/>
      <c r="E488" s="512"/>
      <c r="F488" s="512"/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/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</row>
    <row r="489" spans="1:40" ht="15.75" customHeight="1">
      <c r="A489" s="512"/>
      <c r="B489" s="58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2"/>
      <c r="Z489" s="512"/>
      <c r="AA489" s="512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</row>
    <row r="490" spans="1:40" ht="15.75" customHeight="1">
      <c r="A490" s="512"/>
      <c r="B490" s="582"/>
      <c r="C490" s="512"/>
      <c r="D490" s="512"/>
      <c r="E490" s="512"/>
      <c r="F490" s="512"/>
      <c r="G490" s="512"/>
      <c r="H490" s="512"/>
      <c r="I490" s="512"/>
      <c r="J490" s="512"/>
      <c r="K490" s="512"/>
      <c r="L490" s="512"/>
      <c r="M490" s="512"/>
      <c r="N490" s="512"/>
      <c r="O490" s="512"/>
      <c r="P490" s="512"/>
      <c r="Q490" s="512"/>
      <c r="R490" s="512"/>
      <c r="S490" s="512"/>
      <c r="T490" s="512"/>
      <c r="U490" s="512"/>
      <c r="V490" s="512"/>
      <c r="W490" s="512"/>
      <c r="X490" s="512"/>
      <c r="Y490" s="512"/>
      <c r="Z490" s="512"/>
      <c r="AA490" s="512"/>
      <c r="AB490" s="512"/>
      <c r="AC490" s="512"/>
      <c r="AD490" s="512"/>
      <c r="AE490" s="512"/>
      <c r="AF490" s="512"/>
      <c r="AG490" s="512"/>
      <c r="AH490" s="512"/>
      <c r="AI490" s="512"/>
      <c r="AJ490" s="512"/>
      <c r="AK490" s="512"/>
      <c r="AL490" s="512"/>
      <c r="AM490" s="512"/>
      <c r="AN490" s="512"/>
    </row>
    <row r="491" spans="1:40" ht="15.75" customHeight="1">
      <c r="A491" s="512"/>
      <c r="B491" s="582"/>
      <c r="C491" s="512"/>
      <c r="D491" s="512"/>
      <c r="E491" s="512"/>
      <c r="F491" s="512"/>
      <c r="G491" s="512"/>
      <c r="H491" s="512"/>
      <c r="I491" s="512"/>
      <c r="J491" s="512"/>
      <c r="K491" s="512"/>
      <c r="L491" s="512"/>
      <c r="M491" s="512"/>
      <c r="N491" s="512"/>
      <c r="O491" s="512"/>
      <c r="P491" s="512"/>
      <c r="Q491" s="512"/>
      <c r="R491" s="512"/>
      <c r="S491" s="512"/>
      <c r="T491" s="512"/>
      <c r="U491" s="512"/>
      <c r="V491" s="512"/>
      <c r="W491" s="512"/>
      <c r="X491" s="512"/>
      <c r="Y491" s="512"/>
      <c r="Z491" s="512"/>
      <c r="AA491" s="512"/>
      <c r="AB491" s="512"/>
      <c r="AC491" s="512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</row>
    <row r="492" spans="1:40" ht="15.75" customHeight="1">
      <c r="A492" s="512"/>
      <c r="B492" s="582"/>
      <c r="C492" s="512"/>
      <c r="D492" s="512"/>
      <c r="E492" s="512"/>
      <c r="F492" s="512"/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/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</row>
    <row r="493" spans="1:40" ht="15.75" customHeight="1">
      <c r="A493" s="512"/>
      <c r="B493" s="582"/>
      <c r="C493" s="512"/>
      <c r="D493" s="512"/>
      <c r="E493" s="512"/>
      <c r="F493" s="512"/>
      <c r="G493" s="512"/>
      <c r="H493" s="512"/>
      <c r="I493" s="512"/>
      <c r="J493" s="512"/>
      <c r="K493" s="512"/>
      <c r="L493" s="512"/>
      <c r="M493" s="512"/>
      <c r="N493" s="512"/>
      <c r="O493" s="512"/>
      <c r="P493" s="512"/>
      <c r="Q493" s="512"/>
      <c r="R493" s="512"/>
      <c r="S493" s="512"/>
      <c r="T493" s="512"/>
      <c r="U493" s="512"/>
      <c r="V493" s="512"/>
      <c r="W493" s="512"/>
      <c r="X493" s="512"/>
      <c r="Y493" s="512"/>
      <c r="Z493" s="512"/>
      <c r="AA493" s="512"/>
      <c r="AB493" s="512"/>
      <c r="AC493" s="512"/>
      <c r="AD493" s="512"/>
      <c r="AE493" s="512"/>
      <c r="AF493" s="512"/>
      <c r="AG493" s="512"/>
      <c r="AH493" s="512"/>
      <c r="AI493" s="512"/>
      <c r="AJ493" s="512"/>
      <c r="AK493" s="512"/>
      <c r="AL493" s="512"/>
      <c r="AM493" s="512"/>
      <c r="AN493" s="512"/>
    </row>
    <row r="494" spans="1:40" ht="15.75" customHeight="1">
      <c r="A494" s="512"/>
      <c r="B494" s="582"/>
      <c r="C494" s="512"/>
      <c r="D494" s="512"/>
      <c r="E494" s="512"/>
      <c r="F494" s="512"/>
      <c r="G494" s="512"/>
      <c r="H494" s="512"/>
      <c r="I494" s="512"/>
      <c r="J494" s="512"/>
      <c r="K494" s="512"/>
      <c r="L494" s="512"/>
      <c r="M494" s="512"/>
      <c r="N494" s="512"/>
      <c r="O494" s="512"/>
      <c r="P494" s="512"/>
      <c r="Q494" s="512"/>
      <c r="R494" s="512"/>
      <c r="S494" s="512"/>
      <c r="T494" s="512"/>
      <c r="U494" s="512"/>
      <c r="V494" s="512"/>
      <c r="W494" s="512"/>
      <c r="X494" s="512"/>
      <c r="Y494" s="512"/>
      <c r="Z494" s="512"/>
      <c r="AA494" s="512"/>
      <c r="AB494" s="512"/>
      <c r="AC494" s="512"/>
      <c r="AD494" s="512"/>
      <c r="AE494" s="512"/>
      <c r="AF494" s="512"/>
      <c r="AG494" s="512"/>
      <c r="AH494" s="512"/>
      <c r="AI494" s="512"/>
      <c r="AJ494" s="512"/>
      <c r="AK494" s="512"/>
      <c r="AL494" s="512"/>
      <c r="AM494" s="512"/>
      <c r="AN494" s="512"/>
    </row>
    <row r="495" spans="1:40" ht="15.75" customHeight="1">
      <c r="A495" s="512"/>
      <c r="B495" s="582"/>
      <c r="C495" s="512"/>
      <c r="D495" s="512"/>
      <c r="E495" s="512"/>
      <c r="F495" s="512"/>
      <c r="G495" s="512"/>
      <c r="H495" s="512"/>
      <c r="I495" s="512"/>
      <c r="J495" s="512"/>
      <c r="K495" s="512"/>
      <c r="L495" s="512"/>
      <c r="M495" s="512"/>
      <c r="N495" s="512"/>
      <c r="O495" s="512"/>
      <c r="P495" s="512"/>
      <c r="Q495" s="512"/>
      <c r="R495" s="512"/>
      <c r="S495" s="512"/>
      <c r="T495" s="512"/>
      <c r="U495" s="512"/>
      <c r="V495" s="512"/>
      <c r="W495" s="512"/>
      <c r="X495" s="512"/>
      <c r="Y495" s="512"/>
      <c r="Z495" s="512"/>
      <c r="AA495" s="512"/>
      <c r="AB495" s="512"/>
      <c r="AC495" s="512"/>
      <c r="AD495" s="512"/>
      <c r="AE495" s="512"/>
      <c r="AF495" s="512"/>
      <c r="AG495" s="512"/>
      <c r="AH495" s="512"/>
      <c r="AI495" s="512"/>
      <c r="AJ495" s="512"/>
      <c r="AK495" s="512"/>
      <c r="AL495" s="512"/>
      <c r="AM495" s="512"/>
      <c r="AN495" s="512"/>
    </row>
    <row r="496" spans="1:40" ht="15.75" customHeight="1">
      <c r="A496" s="512"/>
      <c r="B496" s="582"/>
      <c r="C496" s="512"/>
      <c r="D496" s="512"/>
      <c r="E496" s="512"/>
      <c r="F496" s="512"/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/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</row>
    <row r="497" spans="1:40" ht="15.75" customHeight="1">
      <c r="A497" s="512"/>
      <c r="B497" s="582"/>
      <c r="C497" s="512"/>
      <c r="D497" s="512"/>
      <c r="E497" s="512"/>
      <c r="F497" s="512"/>
      <c r="G497" s="512"/>
      <c r="H497" s="512"/>
      <c r="I497" s="512"/>
      <c r="J497" s="512"/>
      <c r="K497" s="512"/>
      <c r="L497" s="512"/>
      <c r="M497" s="512"/>
      <c r="N497" s="512"/>
      <c r="O497" s="512"/>
      <c r="P497" s="512"/>
      <c r="Q497" s="512"/>
      <c r="R497" s="512"/>
      <c r="S497" s="512"/>
      <c r="T497" s="512"/>
      <c r="U497" s="512"/>
      <c r="V497" s="512"/>
      <c r="W497" s="512"/>
      <c r="X497" s="512"/>
      <c r="Y497" s="512"/>
      <c r="Z497" s="512"/>
      <c r="AA497" s="512"/>
      <c r="AB497" s="512"/>
      <c r="AC497" s="512"/>
      <c r="AD497" s="512"/>
      <c r="AE497" s="512"/>
      <c r="AF497" s="512"/>
      <c r="AG497" s="512"/>
      <c r="AH497" s="512"/>
      <c r="AI497" s="512"/>
      <c r="AJ497" s="512"/>
      <c r="AK497" s="512"/>
      <c r="AL497" s="512"/>
      <c r="AM497" s="512"/>
      <c r="AN497" s="512"/>
    </row>
    <row r="498" spans="1:40" ht="15.75" customHeight="1">
      <c r="A498" s="512"/>
      <c r="B498" s="582"/>
      <c r="C498" s="512"/>
      <c r="D498" s="512"/>
      <c r="E498" s="512"/>
      <c r="F498" s="512"/>
      <c r="G498" s="512"/>
      <c r="H498" s="512"/>
      <c r="I498" s="512"/>
      <c r="J498" s="512"/>
      <c r="K498" s="512"/>
      <c r="L498" s="512"/>
      <c r="M498" s="512"/>
      <c r="N498" s="512"/>
      <c r="O498" s="512"/>
      <c r="P498" s="512"/>
      <c r="Q498" s="512"/>
      <c r="R498" s="512"/>
      <c r="S498" s="512"/>
      <c r="T498" s="512"/>
      <c r="U498" s="512"/>
      <c r="V498" s="512"/>
      <c r="W498" s="512"/>
      <c r="X498" s="512"/>
      <c r="Y498" s="512"/>
      <c r="Z498" s="512"/>
      <c r="AA498" s="512"/>
      <c r="AB498" s="512"/>
      <c r="AC498" s="512"/>
      <c r="AD498" s="512"/>
      <c r="AE498" s="512"/>
      <c r="AF498" s="512"/>
      <c r="AG498" s="512"/>
      <c r="AH498" s="512"/>
      <c r="AI498" s="512"/>
      <c r="AJ498" s="512"/>
      <c r="AK498" s="512"/>
      <c r="AL498" s="512"/>
      <c r="AM498" s="512"/>
      <c r="AN498" s="512"/>
    </row>
    <row r="499" spans="1:40" ht="15.75" customHeight="1">
      <c r="A499" s="512"/>
      <c r="B499" s="582"/>
      <c r="C499" s="512"/>
      <c r="D499" s="512"/>
      <c r="E499" s="512"/>
      <c r="F499" s="512"/>
      <c r="G499" s="512"/>
      <c r="H499" s="512"/>
      <c r="I499" s="512"/>
      <c r="J499" s="512"/>
      <c r="K499" s="512"/>
      <c r="L499" s="512"/>
      <c r="M499" s="512"/>
      <c r="N499" s="512"/>
      <c r="O499" s="512"/>
      <c r="P499" s="512"/>
      <c r="Q499" s="512"/>
      <c r="R499" s="512"/>
      <c r="S499" s="512"/>
      <c r="T499" s="512"/>
      <c r="U499" s="512"/>
      <c r="V499" s="512"/>
      <c r="W499" s="512"/>
      <c r="X499" s="512"/>
      <c r="Y499" s="512"/>
      <c r="Z499" s="512"/>
      <c r="AA499" s="512"/>
      <c r="AB499" s="512"/>
      <c r="AC499" s="512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</row>
    <row r="500" spans="1:40" ht="15.75" customHeight="1">
      <c r="A500" s="512"/>
      <c r="B500" s="582"/>
      <c r="C500" s="512"/>
      <c r="D500" s="512"/>
      <c r="E500" s="512"/>
      <c r="F500" s="512"/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/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</row>
    <row r="501" spans="1:40" ht="15.75" customHeight="1">
      <c r="A501" s="512"/>
      <c r="B501" s="582"/>
      <c r="C501" s="512"/>
      <c r="D501" s="512"/>
      <c r="E501" s="512"/>
      <c r="F501" s="512"/>
      <c r="G501" s="512"/>
      <c r="H501" s="512"/>
      <c r="I501" s="512"/>
      <c r="J501" s="512"/>
      <c r="K501" s="512"/>
      <c r="L501" s="512"/>
      <c r="M501" s="512"/>
      <c r="N501" s="512"/>
      <c r="O501" s="512"/>
      <c r="P501" s="512"/>
      <c r="Q501" s="512"/>
      <c r="R501" s="512"/>
      <c r="S501" s="512"/>
      <c r="T501" s="512"/>
      <c r="U501" s="512"/>
      <c r="V501" s="512"/>
      <c r="W501" s="512"/>
      <c r="X501" s="512"/>
      <c r="Y501" s="512"/>
      <c r="Z501" s="512"/>
      <c r="AA501" s="512"/>
      <c r="AB501" s="512"/>
      <c r="AC501" s="512"/>
      <c r="AD501" s="512"/>
      <c r="AE501" s="512"/>
      <c r="AF501" s="512"/>
      <c r="AG501" s="512"/>
      <c r="AH501" s="512"/>
      <c r="AI501" s="512"/>
      <c r="AJ501" s="512"/>
      <c r="AK501" s="512"/>
      <c r="AL501" s="512"/>
      <c r="AM501" s="512"/>
      <c r="AN501" s="512"/>
    </row>
    <row r="502" spans="1:40" ht="15.75" customHeight="1">
      <c r="A502" s="512"/>
      <c r="B502" s="582"/>
      <c r="C502" s="512"/>
      <c r="D502" s="512"/>
      <c r="E502" s="512"/>
      <c r="F502" s="512"/>
      <c r="G502" s="512"/>
      <c r="H502" s="512"/>
      <c r="I502" s="512"/>
      <c r="J502" s="512"/>
      <c r="K502" s="512"/>
      <c r="L502" s="512"/>
      <c r="M502" s="512"/>
      <c r="N502" s="512"/>
      <c r="O502" s="512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2"/>
      <c r="AC502" s="512"/>
      <c r="AD502" s="512"/>
      <c r="AE502" s="512"/>
      <c r="AF502" s="512"/>
      <c r="AG502" s="512"/>
      <c r="AH502" s="512"/>
      <c r="AI502" s="512"/>
      <c r="AJ502" s="512"/>
      <c r="AK502" s="512"/>
      <c r="AL502" s="512"/>
      <c r="AM502" s="512"/>
      <c r="AN502" s="512"/>
    </row>
    <row r="503" spans="1:40" ht="15.75" customHeight="1">
      <c r="A503" s="512"/>
      <c r="B503" s="582"/>
      <c r="C503" s="512"/>
      <c r="D503" s="512"/>
      <c r="E503" s="512"/>
      <c r="F503" s="512"/>
      <c r="G503" s="512"/>
      <c r="H503" s="512"/>
      <c r="I503" s="512"/>
      <c r="J503" s="512"/>
      <c r="K503" s="512"/>
      <c r="L503" s="512"/>
      <c r="M503" s="512"/>
      <c r="N503" s="512"/>
      <c r="O503" s="512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</row>
    <row r="504" spans="1:40" ht="15.75" customHeight="1">
      <c r="A504" s="512"/>
      <c r="B504" s="582"/>
      <c r="C504" s="512"/>
      <c r="D504" s="512"/>
      <c r="E504" s="512"/>
      <c r="F504" s="512"/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/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</row>
    <row r="505" spans="1:40" ht="15.75" customHeight="1">
      <c r="A505" s="512"/>
      <c r="B505" s="582"/>
      <c r="C505" s="512"/>
      <c r="D505" s="512"/>
      <c r="E505" s="512"/>
      <c r="F505" s="512"/>
      <c r="G505" s="512"/>
      <c r="H505" s="512"/>
      <c r="I505" s="512"/>
      <c r="J505" s="512"/>
      <c r="K505" s="512"/>
      <c r="L505" s="512"/>
      <c r="M505" s="512"/>
      <c r="N505" s="512"/>
      <c r="O505" s="512"/>
      <c r="P505" s="512"/>
      <c r="Q505" s="512"/>
      <c r="R505" s="512"/>
      <c r="S505" s="512"/>
      <c r="T505" s="512"/>
      <c r="U505" s="512"/>
      <c r="V505" s="512"/>
      <c r="W505" s="512"/>
      <c r="X505" s="512"/>
      <c r="Y505" s="512"/>
      <c r="Z505" s="512"/>
      <c r="AA505" s="512"/>
      <c r="AB505" s="512"/>
      <c r="AC505" s="512"/>
      <c r="AD505" s="512"/>
      <c r="AE505" s="512"/>
      <c r="AF505" s="512"/>
      <c r="AG505" s="512"/>
      <c r="AH505" s="512"/>
      <c r="AI505" s="512"/>
      <c r="AJ505" s="512"/>
      <c r="AK505" s="512"/>
      <c r="AL505" s="512"/>
      <c r="AM505" s="512"/>
      <c r="AN505" s="512"/>
    </row>
    <row r="506" spans="1:40" ht="15.75" customHeight="1">
      <c r="A506" s="512"/>
      <c r="B506" s="582"/>
      <c r="C506" s="512"/>
      <c r="D506" s="512"/>
      <c r="E506" s="512"/>
      <c r="F506" s="512"/>
      <c r="G506" s="512"/>
      <c r="H506" s="512"/>
      <c r="I506" s="512"/>
      <c r="J506" s="512"/>
      <c r="K506" s="512"/>
      <c r="L506" s="512"/>
      <c r="M506" s="512"/>
      <c r="N506" s="512"/>
      <c r="O506" s="512"/>
      <c r="P506" s="512"/>
      <c r="Q506" s="512"/>
      <c r="R506" s="512"/>
      <c r="S506" s="512"/>
      <c r="T506" s="512"/>
      <c r="U506" s="512"/>
      <c r="V506" s="512"/>
      <c r="W506" s="512"/>
      <c r="X506" s="512"/>
      <c r="Y506" s="512"/>
      <c r="Z506" s="512"/>
      <c r="AA506" s="512"/>
      <c r="AB506" s="512"/>
      <c r="AC506" s="512"/>
      <c r="AD506" s="512"/>
      <c r="AE506" s="512"/>
      <c r="AF506" s="512"/>
      <c r="AG506" s="512"/>
      <c r="AH506" s="512"/>
      <c r="AI506" s="512"/>
      <c r="AJ506" s="512"/>
      <c r="AK506" s="512"/>
      <c r="AL506" s="512"/>
      <c r="AM506" s="512"/>
      <c r="AN506" s="512"/>
    </row>
    <row r="507" spans="1:40" ht="15.75" customHeight="1">
      <c r="A507" s="512"/>
      <c r="B507" s="582"/>
      <c r="C507" s="512"/>
      <c r="D507" s="512"/>
      <c r="E507" s="512"/>
      <c r="F507" s="512"/>
      <c r="G507" s="512"/>
      <c r="H507" s="512"/>
      <c r="I507" s="512"/>
      <c r="J507" s="512"/>
      <c r="K507" s="512"/>
      <c r="L507" s="512"/>
      <c r="M507" s="512"/>
      <c r="N507" s="512"/>
      <c r="O507" s="512"/>
      <c r="P507" s="512"/>
      <c r="Q507" s="512"/>
      <c r="R507" s="512"/>
      <c r="S507" s="512"/>
      <c r="T507" s="512"/>
      <c r="U507" s="512"/>
      <c r="V507" s="512"/>
      <c r="W507" s="512"/>
      <c r="X507" s="512"/>
      <c r="Y507" s="512"/>
      <c r="Z507" s="512"/>
      <c r="AA507" s="512"/>
      <c r="AB507" s="512"/>
      <c r="AC507" s="512"/>
      <c r="AD507" s="512"/>
      <c r="AE507" s="512"/>
      <c r="AF507" s="512"/>
      <c r="AG507" s="512"/>
      <c r="AH507" s="512"/>
      <c r="AI507" s="512"/>
      <c r="AJ507" s="512"/>
      <c r="AK507" s="512"/>
      <c r="AL507" s="512"/>
      <c r="AM507" s="512"/>
      <c r="AN507" s="512"/>
    </row>
    <row r="508" spans="1:40" ht="15.75" customHeight="1">
      <c r="A508" s="512"/>
      <c r="B508" s="582"/>
      <c r="C508" s="512"/>
      <c r="D508" s="512"/>
      <c r="E508" s="512"/>
      <c r="F508" s="512"/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/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</row>
    <row r="509" spans="1:40" ht="15.75" customHeight="1">
      <c r="A509" s="512"/>
      <c r="B509" s="582"/>
      <c r="C509" s="512"/>
      <c r="D509" s="512"/>
      <c r="E509" s="512"/>
      <c r="F509" s="512"/>
      <c r="G509" s="512"/>
      <c r="H509" s="512"/>
      <c r="I509" s="512"/>
      <c r="J509" s="512"/>
      <c r="K509" s="512"/>
      <c r="L509" s="512"/>
      <c r="M509" s="512"/>
      <c r="N509" s="512"/>
      <c r="O509" s="512"/>
      <c r="P509" s="512"/>
      <c r="Q509" s="512"/>
      <c r="R509" s="512"/>
      <c r="S509" s="512"/>
      <c r="T509" s="512"/>
      <c r="U509" s="512"/>
      <c r="V509" s="512"/>
      <c r="W509" s="512"/>
      <c r="X509" s="512"/>
      <c r="Y509" s="512"/>
      <c r="Z509" s="512"/>
      <c r="AA509" s="512"/>
      <c r="AB509" s="512"/>
      <c r="AC509" s="512"/>
      <c r="AD509" s="512"/>
      <c r="AE509" s="512"/>
      <c r="AF509" s="512"/>
      <c r="AG509" s="512"/>
      <c r="AH509" s="512"/>
      <c r="AI509" s="512"/>
      <c r="AJ509" s="512"/>
      <c r="AK509" s="512"/>
      <c r="AL509" s="512"/>
      <c r="AM509" s="512"/>
      <c r="AN509" s="512"/>
    </row>
    <row r="510" spans="1:40" ht="15.75" customHeight="1">
      <c r="A510" s="512"/>
      <c r="B510" s="582"/>
      <c r="C510" s="512"/>
      <c r="D510" s="512"/>
      <c r="E510" s="512"/>
      <c r="F510" s="512"/>
      <c r="G510" s="512"/>
      <c r="H510" s="512"/>
      <c r="I510" s="512"/>
      <c r="J510" s="512"/>
      <c r="K510" s="512"/>
      <c r="L510" s="512"/>
      <c r="M510" s="512"/>
      <c r="N510" s="512"/>
      <c r="O510" s="512"/>
      <c r="P510" s="512"/>
      <c r="Q510" s="512"/>
      <c r="R510" s="512"/>
      <c r="S510" s="512"/>
      <c r="T510" s="512"/>
      <c r="U510" s="512"/>
      <c r="V510" s="512"/>
      <c r="W510" s="512"/>
      <c r="X510" s="512"/>
      <c r="Y510" s="512"/>
      <c r="Z510" s="512"/>
      <c r="AA510" s="512"/>
      <c r="AB510" s="512"/>
      <c r="AC510" s="512"/>
      <c r="AD510" s="512"/>
      <c r="AE510" s="512"/>
      <c r="AF510" s="512"/>
      <c r="AG510" s="512"/>
      <c r="AH510" s="512"/>
      <c r="AI510" s="512"/>
      <c r="AJ510" s="512"/>
      <c r="AK510" s="512"/>
      <c r="AL510" s="512"/>
      <c r="AM510" s="512"/>
      <c r="AN510" s="512"/>
    </row>
    <row r="511" spans="1:40" ht="15.75" customHeight="1">
      <c r="A511" s="512"/>
      <c r="B511" s="582"/>
      <c r="C511" s="512"/>
      <c r="D511" s="512"/>
      <c r="E511" s="512"/>
      <c r="F511" s="512"/>
      <c r="G511" s="512"/>
      <c r="H511" s="512"/>
      <c r="I511" s="512"/>
      <c r="J511" s="512"/>
      <c r="K511" s="512"/>
      <c r="L511" s="512"/>
      <c r="M511" s="512"/>
      <c r="N511" s="512"/>
      <c r="O511" s="512"/>
      <c r="P511" s="512"/>
      <c r="Q511" s="512"/>
      <c r="R511" s="512"/>
      <c r="S511" s="512"/>
      <c r="T511" s="512"/>
      <c r="U511" s="512"/>
      <c r="V511" s="512"/>
      <c r="W511" s="512"/>
      <c r="X511" s="512"/>
      <c r="Y511" s="512"/>
      <c r="Z511" s="512"/>
      <c r="AA511" s="512"/>
      <c r="AB511" s="512"/>
      <c r="AC511" s="512"/>
      <c r="AD511" s="512"/>
      <c r="AE511" s="512"/>
      <c r="AF511" s="512"/>
      <c r="AG511" s="512"/>
      <c r="AH511" s="512"/>
      <c r="AI511" s="512"/>
      <c r="AJ511" s="512"/>
      <c r="AK511" s="512"/>
      <c r="AL511" s="512"/>
      <c r="AM511" s="512"/>
      <c r="AN511" s="512"/>
    </row>
    <row r="512" spans="1:40" ht="15.75" customHeight="1">
      <c r="A512" s="512"/>
      <c r="B512" s="582"/>
      <c r="C512" s="512"/>
      <c r="D512" s="512"/>
      <c r="E512" s="512"/>
      <c r="F512" s="512"/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/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</row>
    <row r="513" spans="1:40" ht="15.75" customHeight="1">
      <c r="A513" s="512"/>
      <c r="B513" s="582"/>
      <c r="C513" s="512"/>
      <c r="D513" s="512"/>
      <c r="E513" s="512"/>
      <c r="F513" s="512"/>
      <c r="G513" s="512"/>
      <c r="H513" s="512"/>
      <c r="I513" s="512"/>
      <c r="J513" s="512"/>
      <c r="K513" s="512"/>
      <c r="L513" s="512"/>
      <c r="M513" s="512"/>
      <c r="N513" s="512"/>
      <c r="O513" s="512"/>
      <c r="P513" s="512"/>
      <c r="Q513" s="512"/>
      <c r="R513" s="512"/>
      <c r="S513" s="512"/>
      <c r="T513" s="512"/>
      <c r="U513" s="512"/>
      <c r="V513" s="512"/>
      <c r="W513" s="512"/>
      <c r="X513" s="512"/>
      <c r="Y513" s="512"/>
      <c r="Z513" s="512"/>
      <c r="AA513" s="512"/>
      <c r="AB513" s="512"/>
      <c r="AC513" s="512"/>
      <c r="AD513" s="512"/>
      <c r="AE513" s="512"/>
      <c r="AF513" s="512"/>
      <c r="AG513" s="512"/>
      <c r="AH513" s="512"/>
      <c r="AI513" s="512"/>
      <c r="AJ513" s="512"/>
      <c r="AK513" s="512"/>
      <c r="AL513" s="512"/>
      <c r="AM513" s="512"/>
      <c r="AN513" s="512"/>
    </row>
    <row r="514" spans="1:40" ht="15.75" customHeight="1">
      <c r="A514" s="512"/>
      <c r="B514" s="582"/>
      <c r="C514" s="512"/>
      <c r="D514" s="512"/>
      <c r="E514" s="512"/>
      <c r="F514" s="512"/>
      <c r="G514" s="512"/>
      <c r="H514" s="512"/>
      <c r="I514" s="512"/>
      <c r="J514" s="512"/>
      <c r="K514" s="512"/>
      <c r="L514" s="512"/>
      <c r="M514" s="512"/>
      <c r="N514" s="512"/>
      <c r="O514" s="512"/>
      <c r="P514" s="512"/>
      <c r="Q514" s="512"/>
      <c r="R514" s="512"/>
      <c r="S514" s="512"/>
      <c r="T514" s="512"/>
      <c r="U514" s="512"/>
      <c r="V514" s="512"/>
      <c r="W514" s="512"/>
      <c r="X514" s="512"/>
      <c r="Y514" s="512"/>
      <c r="Z514" s="512"/>
      <c r="AA514" s="512"/>
      <c r="AB514" s="512"/>
      <c r="AC514" s="512"/>
      <c r="AD514" s="512"/>
      <c r="AE514" s="512"/>
      <c r="AF514" s="512"/>
      <c r="AG514" s="512"/>
      <c r="AH514" s="512"/>
      <c r="AI514" s="512"/>
      <c r="AJ514" s="512"/>
      <c r="AK514" s="512"/>
      <c r="AL514" s="512"/>
      <c r="AM514" s="512"/>
      <c r="AN514" s="512"/>
    </row>
    <row r="515" spans="1:40" ht="15.75" customHeight="1">
      <c r="A515" s="512"/>
      <c r="B515" s="582"/>
      <c r="C515" s="512"/>
      <c r="D515" s="512"/>
      <c r="E515" s="512"/>
      <c r="F515" s="512"/>
      <c r="G515" s="512"/>
      <c r="H515" s="512"/>
      <c r="I515" s="512"/>
      <c r="J515" s="512"/>
      <c r="K515" s="512"/>
      <c r="L515" s="512"/>
      <c r="M515" s="512"/>
      <c r="N515" s="512"/>
      <c r="O515" s="512"/>
      <c r="P515" s="512"/>
      <c r="Q515" s="512"/>
      <c r="R515" s="512"/>
      <c r="S515" s="512"/>
      <c r="T515" s="512"/>
      <c r="U515" s="512"/>
      <c r="V515" s="512"/>
      <c r="W515" s="512"/>
      <c r="X515" s="512"/>
      <c r="Y515" s="512"/>
      <c r="Z515" s="512"/>
      <c r="AA515" s="512"/>
      <c r="AB515" s="512"/>
      <c r="AC515" s="512"/>
      <c r="AD515" s="512"/>
      <c r="AE515" s="512"/>
      <c r="AF515" s="512"/>
      <c r="AG515" s="512"/>
      <c r="AH515" s="512"/>
      <c r="AI515" s="512"/>
      <c r="AJ515" s="512"/>
      <c r="AK515" s="512"/>
      <c r="AL515" s="512"/>
      <c r="AM515" s="512"/>
      <c r="AN515" s="512"/>
    </row>
    <row r="516" spans="1:40" ht="15.75" customHeight="1">
      <c r="A516" s="512"/>
      <c r="B516" s="582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/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</row>
    <row r="517" spans="1:40" ht="15.75" customHeight="1">
      <c r="A517" s="512"/>
      <c r="B517" s="582"/>
      <c r="C517" s="512"/>
      <c r="D517" s="512"/>
      <c r="E517" s="512"/>
      <c r="F517" s="512"/>
      <c r="G517" s="512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512"/>
      <c r="T517" s="512"/>
      <c r="U517" s="512"/>
      <c r="V517" s="512"/>
      <c r="W517" s="512"/>
      <c r="X517" s="512"/>
      <c r="Y517" s="512"/>
      <c r="Z517" s="512"/>
      <c r="AA517" s="512"/>
      <c r="AB517" s="512"/>
      <c r="AC517" s="512"/>
      <c r="AD517" s="512"/>
      <c r="AE517" s="512"/>
      <c r="AF517" s="512"/>
      <c r="AG517" s="512"/>
      <c r="AH517" s="512"/>
      <c r="AI517" s="512"/>
      <c r="AJ517" s="512"/>
      <c r="AK517" s="512"/>
      <c r="AL517" s="512"/>
      <c r="AM517" s="512"/>
      <c r="AN517" s="512"/>
    </row>
    <row r="518" spans="1:40" ht="15.75" customHeight="1">
      <c r="A518" s="512"/>
      <c r="B518" s="582"/>
      <c r="C518" s="512"/>
      <c r="D518" s="512"/>
      <c r="E518" s="512"/>
      <c r="F518" s="512"/>
      <c r="G518" s="512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512"/>
      <c r="T518" s="512"/>
      <c r="U518" s="512"/>
      <c r="V518" s="512"/>
      <c r="W518" s="512"/>
      <c r="X518" s="512"/>
      <c r="Y518" s="512"/>
      <c r="Z518" s="512"/>
      <c r="AA518" s="512"/>
      <c r="AB518" s="512"/>
      <c r="AC518" s="512"/>
      <c r="AD518" s="512"/>
      <c r="AE518" s="512"/>
      <c r="AF518" s="512"/>
      <c r="AG518" s="512"/>
      <c r="AH518" s="512"/>
      <c r="AI518" s="512"/>
      <c r="AJ518" s="512"/>
      <c r="AK518" s="512"/>
      <c r="AL518" s="512"/>
      <c r="AM518" s="512"/>
      <c r="AN518" s="512"/>
    </row>
    <row r="519" spans="1:40" ht="15.75" customHeight="1">
      <c r="A519" s="512"/>
      <c r="B519" s="582"/>
      <c r="C519" s="512"/>
      <c r="D519" s="512"/>
      <c r="E519" s="512"/>
      <c r="F519" s="512"/>
      <c r="G519" s="512"/>
      <c r="H519" s="512"/>
      <c r="I519" s="512"/>
      <c r="J519" s="512"/>
      <c r="K519" s="512"/>
      <c r="L519" s="512"/>
      <c r="M519" s="512"/>
      <c r="N519" s="512"/>
      <c r="O519" s="512"/>
      <c r="P519" s="512"/>
      <c r="Q519" s="512"/>
      <c r="R519" s="512"/>
      <c r="S519" s="512"/>
      <c r="T519" s="512"/>
      <c r="U519" s="512"/>
      <c r="V519" s="512"/>
      <c r="W519" s="512"/>
      <c r="X519" s="512"/>
      <c r="Y519" s="512"/>
      <c r="Z519" s="512"/>
      <c r="AA519" s="512"/>
      <c r="AB519" s="512"/>
      <c r="AC519" s="512"/>
      <c r="AD519" s="512"/>
      <c r="AE519" s="512"/>
      <c r="AF519" s="512"/>
      <c r="AG519" s="512"/>
      <c r="AH519" s="512"/>
      <c r="AI519" s="512"/>
      <c r="AJ519" s="512"/>
      <c r="AK519" s="512"/>
      <c r="AL519" s="512"/>
      <c r="AM519" s="512"/>
      <c r="AN519" s="512"/>
    </row>
    <row r="520" spans="1:40" ht="15.75" customHeight="1">
      <c r="A520" s="512"/>
      <c r="B520" s="582"/>
      <c r="C520" s="512"/>
      <c r="D520" s="512"/>
      <c r="E520" s="512"/>
      <c r="F520" s="512"/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</row>
    <row r="521" spans="1:40" ht="15.75" customHeight="1">
      <c r="A521" s="512"/>
      <c r="B521" s="582"/>
      <c r="C521" s="512"/>
      <c r="D521" s="512"/>
      <c r="E521" s="512"/>
      <c r="F521" s="512"/>
      <c r="G521" s="512"/>
      <c r="H521" s="512"/>
      <c r="I521" s="512"/>
      <c r="J521" s="512"/>
      <c r="K521" s="512"/>
      <c r="L521" s="512"/>
      <c r="M521" s="512"/>
      <c r="N521" s="512"/>
      <c r="O521" s="512"/>
      <c r="P521" s="512"/>
      <c r="Q521" s="512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2"/>
      <c r="AC521" s="512"/>
      <c r="AD521" s="512"/>
      <c r="AE521" s="512"/>
      <c r="AF521" s="512"/>
      <c r="AG521" s="512"/>
      <c r="AH521" s="512"/>
      <c r="AI521" s="512"/>
      <c r="AJ521" s="512"/>
      <c r="AK521" s="512"/>
      <c r="AL521" s="512"/>
      <c r="AM521" s="512"/>
      <c r="AN521" s="512"/>
    </row>
    <row r="522" spans="1:40" ht="15.75" customHeight="1">
      <c r="A522" s="512"/>
      <c r="B522" s="582"/>
      <c r="C522" s="512"/>
      <c r="D522" s="512"/>
      <c r="E522" s="512"/>
      <c r="F522" s="512"/>
      <c r="G522" s="512"/>
      <c r="H522" s="512"/>
      <c r="I522" s="512"/>
      <c r="J522" s="512"/>
      <c r="K522" s="512"/>
      <c r="L522" s="512"/>
      <c r="M522" s="512"/>
      <c r="N522" s="512"/>
      <c r="O522" s="512"/>
      <c r="P522" s="512"/>
      <c r="Q522" s="512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2"/>
      <c r="AC522" s="512"/>
      <c r="AD522" s="512"/>
      <c r="AE522" s="512"/>
      <c r="AF522" s="512"/>
      <c r="AG522" s="512"/>
      <c r="AH522" s="512"/>
      <c r="AI522" s="512"/>
      <c r="AJ522" s="512"/>
      <c r="AK522" s="512"/>
      <c r="AL522" s="512"/>
      <c r="AM522" s="512"/>
      <c r="AN522" s="512"/>
    </row>
    <row r="523" spans="1:40" ht="15.75" customHeight="1">
      <c r="A523" s="512"/>
      <c r="B523" s="582"/>
      <c r="C523" s="512"/>
      <c r="D523" s="512"/>
      <c r="E523" s="512"/>
      <c r="F523" s="512"/>
      <c r="G523" s="512"/>
      <c r="H523" s="512"/>
      <c r="I523" s="512"/>
      <c r="J523" s="512"/>
      <c r="K523" s="512"/>
      <c r="L523" s="512"/>
      <c r="M523" s="512"/>
      <c r="N523" s="512"/>
      <c r="O523" s="512"/>
      <c r="P523" s="512"/>
      <c r="Q523" s="512"/>
      <c r="R523" s="512"/>
      <c r="S523" s="512"/>
      <c r="T523" s="512"/>
      <c r="U523" s="512"/>
      <c r="V523" s="512"/>
      <c r="W523" s="512"/>
      <c r="X523" s="512"/>
      <c r="Y523" s="512"/>
      <c r="Z523" s="512"/>
      <c r="AA523" s="512"/>
      <c r="AB523" s="512"/>
      <c r="AC523" s="512"/>
      <c r="AD523" s="512"/>
      <c r="AE523" s="512"/>
      <c r="AF523" s="512"/>
      <c r="AG523" s="512"/>
      <c r="AH523" s="512"/>
      <c r="AI523" s="512"/>
      <c r="AJ523" s="512"/>
      <c r="AK523" s="512"/>
      <c r="AL523" s="512"/>
      <c r="AM523" s="512"/>
      <c r="AN523" s="512"/>
    </row>
    <row r="524" spans="1:40" ht="15.75" customHeight="1">
      <c r="A524" s="512"/>
      <c r="B524" s="582"/>
      <c r="C524" s="512"/>
      <c r="D524" s="512"/>
      <c r="E524" s="512"/>
      <c r="F524" s="512"/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/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</row>
    <row r="525" spans="1:40" ht="15.75" customHeight="1">
      <c r="A525" s="512"/>
      <c r="B525" s="582"/>
      <c r="C525" s="512"/>
      <c r="D525" s="512"/>
      <c r="E525" s="512"/>
      <c r="F525" s="512"/>
      <c r="G525" s="512"/>
      <c r="H525" s="512"/>
      <c r="I525" s="512"/>
      <c r="J525" s="512"/>
      <c r="K525" s="512"/>
      <c r="L525" s="512"/>
      <c r="M525" s="512"/>
      <c r="N525" s="512"/>
      <c r="O525" s="512"/>
      <c r="P525" s="512"/>
      <c r="Q525" s="512"/>
      <c r="R525" s="512"/>
      <c r="S525" s="512"/>
      <c r="T525" s="512"/>
      <c r="U525" s="512"/>
      <c r="V525" s="512"/>
      <c r="W525" s="512"/>
      <c r="X525" s="512"/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</row>
    <row r="526" spans="1:40" ht="15.75" customHeight="1">
      <c r="A526" s="512"/>
      <c r="B526" s="582"/>
      <c r="C526" s="512"/>
      <c r="D526" s="512"/>
      <c r="E526" s="512"/>
      <c r="F526" s="512"/>
      <c r="G526" s="512"/>
      <c r="H526" s="512"/>
      <c r="I526" s="512"/>
      <c r="J526" s="512"/>
      <c r="K526" s="512"/>
      <c r="L526" s="512"/>
      <c r="M526" s="512"/>
      <c r="N526" s="512"/>
      <c r="O526" s="512"/>
      <c r="P526" s="512"/>
      <c r="Q526" s="512"/>
      <c r="R526" s="512"/>
      <c r="S526" s="512"/>
      <c r="T526" s="512"/>
      <c r="U526" s="512"/>
      <c r="V526" s="512"/>
      <c r="W526" s="512"/>
      <c r="X526" s="512"/>
      <c r="Y526" s="512"/>
      <c r="Z526" s="512"/>
      <c r="AA526" s="512"/>
      <c r="AB526" s="512"/>
      <c r="AC526" s="512"/>
      <c r="AD526" s="512"/>
      <c r="AE526" s="512"/>
      <c r="AF526" s="512"/>
      <c r="AG526" s="512"/>
      <c r="AH526" s="512"/>
      <c r="AI526" s="512"/>
      <c r="AJ526" s="512"/>
      <c r="AK526" s="512"/>
      <c r="AL526" s="512"/>
      <c r="AM526" s="512"/>
      <c r="AN526" s="512"/>
    </row>
    <row r="527" spans="1:40" ht="15.75" customHeight="1">
      <c r="A527" s="512"/>
      <c r="B527" s="582"/>
      <c r="C527" s="512"/>
      <c r="D527" s="512"/>
      <c r="E527" s="512"/>
      <c r="F527" s="512"/>
      <c r="G527" s="512"/>
      <c r="H527" s="512"/>
      <c r="I527" s="512"/>
      <c r="J527" s="512"/>
      <c r="K527" s="512"/>
      <c r="L527" s="512"/>
      <c r="M527" s="512"/>
      <c r="N527" s="512"/>
      <c r="O527" s="512"/>
      <c r="P527" s="512"/>
      <c r="Q527" s="512"/>
      <c r="R527" s="512"/>
      <c r="S527" s="512"/>
      <c r="T527" s="512"/>
      <c r="U527" s="512"/>
      <c r="V527" s="512"/>
      <c r="W527" s="512"/>
      <c r="X527" s="512"/>
      <c r="Y527" s="512"/>
      <c r="Z527" s="512"/>
      <c r="AA527" s="512"/>
      <c r="AB527" s="512"/>
      <c r="AC527" s="512"/>
      <c r="AD527" s="512"/>
      <c r="AE527" s="512"/>
      <c r="AF527" s="512"/>
      <c r="AG527" s="512"/>
      <c r="AH527" s="512"/>
      <c r="AI527" s="512"/>
      <c r="AJ527" s="512"/>
      <c r="AK527" s="512"/>
      <c r="AL527" s="512"/>
      <c r="AM527" s="512"/>
      <c r="AN527" s="512"/>
    </row>
    <row r="528" spans="1:40" ht="15.75" customHeight="1">
      <c r="A528" s="512"/>
      <c r="B528" s="582"/>
      <c r="C528" s="512"/>
      <c r="D528" s="512"/>
      <c r="E528" s="512"/>
      <c r="F528" s="512"/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/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</row>
    <row r="529" spans="1:40" ht="15.75" customHeight="1">
      <c r="A529" s="512"/>
      <c r="B529" s="582"/>
      <c r="C529" s="512"/>
      <c r="D529" s="512"/>
      <c r="E529" s="512"/>
      <c r="F529" s="512"/>
      <c r="G529" s="512"/>
      <c r="H529" s="512"/>
      <c r="I529" s="512"/>
      <c r="J529" s="512"/>
      <c r="K529" s="512"/>
      <c r="L529" s="512"/>
      <c r="M529" s="512"/>
      <c r="N529" s="512"/>
      <c r="O529" s="512"/>
      <c r="P529" s="512"/>
      <c r="Q529" s="512"/>
      <c r="R529" s="512"/>
      <c r="S529" s="512"/>
      <c r="T529" s="512"/>
      <c r="U529" s="512"/>
      <c r="V529" s="512"/>
      <c r="W529" s="512"/>
      <c r="X529" s="512"/>
      <c r="Y529" s="512"/>
      <c r="Z529" s="512"/>
      <c r="AA529" s="512"/>
      <c r="AB529" s="512"/>
      <c r="AC529" s="512"/>
      <c r="AD529" s="512"/>
      <c r="AE529" s="512"/>
      <c r="AF529" s="512"/>
      <c r="AG529" s="512"/>
      <c r="AH529" s="512"/>
      <c r="AI529" s="512"/>
      <c r="AJ529" s="512"/>
      <c r="AK529" s="512"/>
      <c r="AL529" s="512"/>
      <c r="AM529" s="512"/>
      <c r="AN529" s="512"/>
    </row>
    <row r="530" spans="1:40" ht="15.75" customHeight="1">
      <c r="A530" s="512"/>
      <c r="B530" s="582"/>
      <c r="C530" s="512"/>
      <c r="D530" s="512"/>
      <c r="E530" s="512"/>
      <c r="F530" s="512"/>
      <c r="G530" s="512"/>
      <c r="H530" s="512"/>
      <c r="I530" s="512"/>
      <c r="J530" s="512"/>
      <c r="K530" s="512"/>
      <c r="L530" s="512"/>
      <c r="M530" s="512"/>
      <c r="N530" s="512"/>
      <c r="O530" s="512"/>
      <c r="P530" s="512"/>
      <c r="Q530" s="512"/>
      <c r="R530" s="512"/>
      <c r="S530" s="512"/>
      <c r="T530" s="512"/>
      <c r="U530" s="512"/>
      <c r="V530" s="512"/>
      <c r="W530" s="512"/>
      <c r="X530" s="512"/>
      <c r="Y530" s="512"/>
      <c r="Z530" s="512"/>
      <c r="AA530" s="512"/>
      <c r="AB530" s="512"/>
      <c r="AC530" s="512"/>
      <c r="AD530" s="512"/>
      <c r="AE530" s="512"/>
      <c r="AF530" s="512"/>
      <c r="AG530" s="512"/>
      <c r="AH530" s="512"/>
      <c r="AI530" s="512"/>
      <c r="AJ530" s="512"/>
      <c r="AK530" s="512"/>
      <c r="AL530" s="512"/>
      <c r="AM530" s="512"/>
      <c r="AN530" s="512"/>
    </row>
    <row r="531" spans="1:40" ht="15.75" customHeight="1">
      <c r="A531" s="512"/>
      <c r="B531" s="582"/>
      <c r="C531" s="512"/>
      <c r="D531" s="512"/>
      <c r="E531" s="512"/>
      <c r="F531" s="512"/>
      <c r="G531" s="512"/>
      <c r="H531" s="512"/>
      <c r="I531" s="512"/>
      <c r="J531" s="512"/>
      <c r="K531" s="512"/>
      <c r="L531" s="512"/>
      <c r="M531" s="512"/>
      <c r="N531" s="512"/>
      <c r="O531" s="512"/>
      <c r="P531" s="512"/>
      <c r="Q531" s="512"/>
      <c r="R531" s="512"/>
      <c r="S531" s="512"/>
      <c r="T531" s="512"/>
      <c r="U531" s="512"/>
      <c r="V531" s="512"/>
      <c r="W531" s="512"/>
      <c r="X531" s="512"/>
      <c r="Y531" s="512"/>
      <c r="Z531" s="512"/>
      <c r="AA531" s="512"/>
      <c r="AB531" s="512"/>
      <c r="AC531" s="512"/>
      <c r="AD531" s="512"/>
      <c r="AE531" s="512"/>
      <c r="AF531" s="512"/>
      <c r="AG531" s="512"/>
      <c r="AH531" s="512"/>
      <c r="AI531" s="512"/>
      <c r="AJ531" s="512"/>
      <c r="AK531" s="512"/>
      <c r="AL531" s="512"/>
      <c r="AM531" s="512"/>
      <c r="AN531" s="512"/>
    </row>
    <row r="532" spans="1:40" ht="15.75" customHeight="1">
      <c r="A532" s="512"/>
      <c r="B532" s="58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/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</row>
    <row r="533" spans="1:40" ht="15.75" customHeight="1">
      <c r="A533" s="512"/>
      <c r="B533" s="582"/>
      <c r="C533" s="512"/>
      <c r="D533" s="512"/>
      <c r="E533" s="512"/>
      <c r="F533" s="512"/>
      <c r="G533" s="512"/>
      <c r="H533" s="512"/>
      <c r="I533" s="512"/>
      <c r="J533" s="512"/>
      <c r="K533" s="512"/>
      <c r="L533" s="512"/>
      <c r="M533" s="512"/>
      <c r="N533" s="512"/>
      <c r="O533" s="512"/>
      <c r="P533" s="512"/>
      <c r="Q533" s="512"/>
      <c r="R533" s="512"/>
      <c r="S533" s="512"/>
      <c r="T533" s="512"/>
      <c r="U533" s="512"/>
      <c r="V533" s="512"/>
      <c r="W533" s="512"/>
      <c r="X533" s="512"/>
      <c r="Y533" s="512"/>
      <c r="Z533" s="512"/>
      <c r="AA533" s="512"/>
      <c r="AB533" s="512"/>
      <c r="AC533" s="512"/>
      <c r="AD533" s="512"/>
      <c r="AE533" s="512"/>
      <c r="AF533" s="512"/>
      <c r="AG533" s="512"/>
      <c r="AH533" s="512"/>
      <c r="AI533" s="512"/>
      <c r="AJ533" s="512"/>
      <c r="AK533" s="512"/>
      <c r="AL533" s="512"/>
      <c r="AM533" s="512"/>
      <c r="AN533" s="512"/>
    </row>
    <row r="534" spans="1:40" ht="15.75" customHeight="1">
      <c r="A534" s="512"/>
      <c r="B534" s="58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</row>
    <row r="535" spans="1:40" ht="15.75" customHeight="1">
      <c r="A535" s="512"/>
      <c r="B535" s="58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2"/>
      <c r="Z535" s="512"/>
      <c r="AA535" s="512"/>
      <c r="AB535" s="512"/>
      <c r="AC535" s="512"/>
      <c r="AD535" s="512"/>
      <c r="AE535" s="512"/>
      <c r="AF535" s="512"/>
      <c r="AG535" s="512"/>
      <c r="AH535" s="512"/>
      <c r="AI535" s="512"/>
      <c r="AJ535" s="512"/>
      <c r="AK535" s="512"/>
      <c r="AL535" s="512"/>
      <c r="AM535" s="512"/>
      <c r="AN535" s="512"/>
    </row>
    <row r="536" spans="1:40" ht="15.75" customHeight="1">
      <c r="A536" s="512"/>
      <c r="B536" s="582"/>
      <c r="C536" s="512"/>
      <c r="D536" s="512"/>
      <c r="E536" s="512"/>
      <c r="F536" s="512"/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/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</row>
    <row r="537" spans="1:40" ht="15.75" customHeight="1">
      <c r="A537" s="512"/>
      <c r="B537" s="582"/>
      <c r="C537" s="512"/>
      <c r="D537" s="512"/>
      <c r="E537" s="512"/>
      <c r="F537" s="512"/>
      <c r="G537" s="512"/>
      <c r="H537" s="512"/>
      <c r="I537" s="512"/>
      <c r="J537" s="512"/>
      <c r="K537" s="512"/>
      <c r="L537" s="512"/>
      <c r="M537" s="512"/>
      <c r="N537" s="512"/>
      <c r="O537" s="512"/>
      <c r="P537" s="512"/>
      <c r="Q537" s="512"/>
      <c r="R537" s="512"/>
      <c r="S537" s="512"/>
      <c r="T537" s="512"/>
      <c r="U537" s="512"/>
      <c r="V537" s="512"/>
      <c r="W537" s="512"/>
      <c r="X537" s="512"/>
      <c r="Y537" s="512"/>
      <c r="Z537" s="512"/>
      <c r="AA537" s="512"/>
      <c r="AB537" s="512"/>
      <c r="AC537" s="512"/>
      <c r="AD537" s="512"/>
      <c r="AE537" s="512"/>
      <c r="AF537" s="512"/>
      <c r="AG537" s="512"/>
      <c r="AH537" s="512"/>
      <c r="AI537" s="512"/>
      <c r="AJ537" s="512"/>
      <c r="AK537" s="512"/>
      <c r="AL537" s="512"/>
      <c r="AM537" s="512"/>
      <c r="AN537" s="512"/>
    </row>
    <row r="538" spans="1:40" ht="15.75" customHeight="1">
      <c r="A538" s="512"/>
      <c r="B538" s="582"/>
      <c r="C538" s="512"/>
      <c r="D538" s="512"/>
      <c r="E538" s="512"/>
      <c r="F538" s="512"/>
      <c r="G538" s="512"/>
      <c r="H538" s="512"/>
      <c r="I538" s="512"/>
      <c r="J538" s="512"/>
      <c r="K538" s="512"/>
      <c r="L538" s="512"/>
      <c r="M538" s="512"/>
      <c r="N538" s="512"/>
      <c r="O538" s="512"/>
      <c r="P538" s="512"/>
      <c r="Q538" s="512"/>
      <c r="R538" s="512"/>
      <c r="S538" s="512"/>
      <c r="T538" s="512"/>
      <c r="U538" s="512"/>
      <c r="V538" s="512"/>
      <c r="W538" s="512"/>
      <c r="X538" s="512"/>
      <c r="Y538" s="512"/>
      <c r="Z538" s="512"/>
      <c r="AA538" s="512"/>
      <c r="AB538" s="512"/>
      <c r="AC538" s="512"/>
      <c r="AD538" s="512"/>
      <c r="AE538" s="512"/>
      <c r="AF538" s="512"/>
      <c r="AG538" s="512"/>
      <c r="AH538" s="512"/>
      <c r="AI538" s="512"/>
      <c r="AJ538" s="512"/>
      <c r="AK538" s="512"/>
      <c r="AL538" s="512"/>
      <c r="AM538" s="512"/>
      <c r="AN538" s="512"/>
    </row>
    <row r="539" spans="1:40" ht="15.75" customHeight="1">
      <c r="A539" s="512"/>
      <c r="B539" s="582"/>
      <c r="C539" s="512"/>
      <c r="D539" s="512"/>
      <c r="E539" s="512"/>
      <c r="F539" s="512"/>
      <c r="G539" s="512"/>
      <c r="H539" s="512"/>
      <c r="I539" s="512"/>
      <c r="J539" s="512"/>
      <c r="K539" s="512"/>
      <c r="L539" s="512"/>
      <c r="M539" s="512"/>
      <c r="N539" s="512"/>
      <c r="O539" s="512"/>
      <c r="P539" s="512"/>
      <c r="Q539" s="512"/>
      <c r="R539" s="512"/>
      <c r="S539" s="512"/>
      <c r="T539" s="512"/>
      <c r="U539" s="512"/>
      <c r="V539" s="512"/>
      <c r="W539" s="512"/>
      <c r="X539" s="512"/>
      <c r="Y539" s="512"/>
      <c r="Z539" s="512"/>
      <c r="AA539" s="512"/>
      <c r="AB539" s="512"/>
      <c r="AC539" s="512"/>
      <c r="AD539" s="512"/>
      <c r="AE539" s="512"/>
      <c r="AF539" s="512"/>
      <c r="AG539" s="512"/>
      <c r="AH539" s="512"/>
      <c r="AI539" s="512"/>
      <c r="AJ539" s="512"/>
      <c r="AK539" s="512"/>
      <c r="AL539" s="512"/>
      <c r="AM539" s="512"/>
      <c r="AN539" s="512"/>
    </row>
    <row r="540" spans="1:40" ht="15.75" customHeight="1">
      <c r="A540" s="512"/>
      <c r="B540" s="582"/>
      <c r="C540" s="512"/>
      <c r="D540" s="512"/>
      <c r="E540" s="512"/>
      <c r="F540" s="512"/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/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</row>
    <row r="541" spans="1:40" ht="15.75" customHeight="1">
      <c r="A541" s="512"/>
      <c r="B541" s="58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2"/>
      <c r="Z541" s="512"/>
      <c r="AA541" s="512"/>
      <c r="AB541" s="512"/>
      <c r="AC541" s="512"/>
      <c r="AD541" s="512"/>
      <c r="AE541" s="512"/>
      <c r="AF541" s="512"/>
      <c r="AG541" s="512"/>
      <c r="AH541" s="512"/>
      <c r="AI541" s="512"/>
      <c r="AJ541" s="512"/>
      <c r="AK541" s="512"/>
      <c r="AL541" s="512"/>
      <c r="AM541" s="512"/>
      <c r="AN541" s="512"/>
    </row>
    <row r="542" spans="1:40" ht="15.75" customHeight="1">
      <c r="A542" s="512"/>
      <c r="B542" s="582"/>
      <c r="C542" s="512"/>
      <c r="D542" s="512"/>
      <c r="E542" s="512"/>
      <c r="F542" s="512"/>
      <c r="G542" s="512"/>
      <c r="H542" s="512"/>
      <c r="I542" s="512"/>
      <c r="J542" s="512"/>
      <c r="K542" s="512"/>
      <c r="L542" s="512"/>
      <c r="M542" s="512"/>
      <c r="N542" s="512"/>
      <c r="O542" s="512"/>
      <c r="P542" s="512"/>
      <c r="Q542" s="512"/>
      <c r="R542" s="512"/>
      <c r="S542" s="512"/>
      <c r="T542" s="512"/>
      <c r="U542" s="512"/>
      <c r="V542" s="512"/>
      <c r="W542" s="512"/>
      <c r="X542" s="512"/>
      <c r="Y542" s="512"/>
      <c r="Z542" s="512"/>
      <c r="AA542" s="512"/>
      <c r="AB542" s="512"/>
      <c r="AC542" s="512"/>
      <c r="AD542" s="512"/>
      <c r="AE542" s="512"/>
      <c r="AF542" s="512"/>
      <c r="AG542" s="512"/>
      <c r="AH542" s="512"/>
      <c r="AI542" s="512"/>
      <c r="AJ542" s="512"/>
      <c r="AK542" s="512"/>
      <c r="AL542" s="512"/>
      <c r="AM542" s="512"/>
      <c r="AN542" s="512"/>
    </row>
    <row r="543" spans="1:40" ht="15.75" customHeight="1">
      <c r="A543" s="512"/>
      <c r="B543" s="582"/>
      <c r="C543" s="512"/>
      <c r="D543" s="512"/>
      <c r="E543" s="512"/>
      <c r="F543" s="512"/>
      <c r="G543" s="512"/>
      <c r="H543" s="512"/>
      <c r="I543" s="512"/>
      <c r="J543" s="512"/>
      <c r="K543" s="512"/>
      <c r="L543" s="512"/>
      <c r="M543" s="512"/>
      <c r="N543" s="512"/>
      <c r="O543" s="512"/>
      <c r="P543" s="512"/>
      <c r="Q543" s="512"/>
      <c r="R543" s="512"/>
      <c r="S543" s="512"/>
      <c r="T543" s="512"/>
      <c r="U543" s="512"/>
      <c r="V543" s="512"/>
      <c r="W543" s="512"/>
      <c r="X543" s="512"/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</row>
    <row r="544" spans="1:40" ht="15.75" customHeight="1">
      <c r="A544" s="512"/>
      <c r="B544" s="582"/>
      <c r="C544" s="512"/>
      <c r="D544" s="512"/>
      <c r="E544" s="512"/>
      <c r="F544" s="512"/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/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</row>
    <row r="545" spans="1:40" ht="15.75" customHeight="1">
      <c r="A545" s="512"/>
      <c r="B545" s="58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</row>
    <row r="546" spans="1:40" ht="15.75" customHeight="1">
      <c r="A546" s="512"/>
      <c r="B546" s="58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</row>
    <row r="547" spans="1:40" ht="15.75" customHeight="1">
      <c r="A547" s="512"/>
      <c r="B547" s="582"/>
      <c r="C547" s="512"/>
      <c r="D547" s="512"/>
      <c r="E547" s="512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512"/>
      <c r="Q547" s="512"/>
      <c r="R547" s="512"/>
      <c r="S547" s="512"/>
      <c r="T547" s="512"/>
      <c r="U547" s="512"/>
      <c r="V547" s="512"/>
      <c r="W547" s="512"/>
      <c r="X547" s="512"/>
      <c r="Y547" s="512"/>
      <c r="Z547" s="512"/>
      <c r="AA547" s="512"/>
      <c r="AB547" s="512"/>
      <c r="AC547" s="512"/>
      <c r="AD547" s="512"/>
      <c r="AE547" s="512"/>
      <c r="AF547" s="512"/>
      <c r="AG547" s="512"/>
      <c r="AH547" s="512"/>
      <c r="AI547" s="512"/>
      <c r="AJ547" s="512"/>
      <c r="AK547" s="512"/>
      <c r="AL547" s="512"/>
      <c r="AM547" s="512"/>
      <c r="AN547" s="512"/>
    </row>
    <row r="548" spans="1:40" ht="15.75" customHeight="1">
      <c r="A548" s="512"/>
      <c r="B548" s="582"/>
      <c r="C548" s="512"/>
      <c r="D548" s="512"/>
      <c r="E548" s="512"/>
      <c r="F548" s="512"/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/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</row>
    <row r="549" spans="1:40" ht="15.75" customHeight="1">
      <c r="A549" s="512"/>
      <c r="B549" s="58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2"/>
      <c r="T549" s="512"/>
      <c r="U549" s="512"/>
      <c r="V549" s="512"/>
      <c r="W549" s="512"/>
      <c r="X549" s="512"/>
      <c r="Y549" s="512"/>
      <c r="Z549" s="512"/>
      <c r="AA549" s="512"/>
      <c r="AB549" s="512"/>
      <c r="AC549" s="512"/>
      <c r="AD549" s="512"/>
      <c r="AE549" s="512"/>
      <c r="AF549" s="512"/>
      <c r="AG549" s="512"/>
      <c r="AH549" s="512"/>
      <c r="AI549" s="512"/>
      <c r="AJ549" s="512"/>
      <c r="AK549" s="512"/>
      <c r="AL549" s="512"/>
      <c r="AM549" s="512"/>
      <c r="AN549" s="512"/>
    </row>
    <row r="550" spans="1:40" ht="15.75" customHeight="1">
      <c r="A550" s="512"/>
      <c r="B550" s="582"/>
      <c r="C550" s="512"/>
      <c r="D550" s="512"/>
      <c r="E550" s="512"/>
      <c r="F550" s="512"/>
      <c r="G550" s="512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512"/>
      <c r="T550" s="512"/>
      <c r="U550" s="512"/>
      <c r="V550" s="512"/>
      <c r="W550" s="512"/>
      <c r="X550" s="512"/>
      <c r="Y550" s="512"/>
      <c r="Z550" s="512"/>
      <c r="AA550" s="512"/>
      <c r="AB550" s="512"/>
      <c r="AC550" s="512"/>
      <c r="AD550" s="512"/>
      <c r="AE550" s="512"/>
      <c r="AF550" s="512"/>
      <c r="AG550" s="512"/>
      <c r="AH550" s="512"/>
      <c r="AI550" s="512"/>
      <c r="AJ550" s="512"/>
      <c r="AK550" s="512"/>
      <c r="AL550" s="512"/>
      <c r="AM550" s="512"/>
      <c r="AN550" s="512"/>
    </row>
    <row r="551" spans="1:40" ht="15.75" customHeight="1">
      <c r="A551" s="512"/>
      <c r="B551" s="582"/>
      <c r="C551" s="512"/>
      <c r="D551" s="512"/>
      <c r="E551" s="512"/>
      <c r="F551" s="512"/>
      <c r="G551" s="512"/>
      <c r="H551" s="512"/>
      <c r="I551" s="512"/>
      <c r="J551" s="512"/>
      <c r="K551" s="512"/>
      <c r="L551" s="512"/>
      <c r="M551" s="512"/>
      <c r="N551" s="512"/>
      <c r="O551" s="512"/>
      <c r="P551" s="512"/>
      <c r="Q551" s="512"/>
      <c r="R551" s="512"/>
      <c r="S551" s="512"/>
      <c r="T551" s="512"/>
      <c r="U551" s="512"/>
      <c r="V551" s="512"/>
      <c r="W551" s="512"/>
      <c r="X551" s="512"/>
      <c r="Y551" s="512"/>
      <c r="Z551" s="512"/>
      <c r="AA551" s="512"/>
      <c r="AB551" s="512"/>
      <c r="AC551" s="512"/>
      <c r="AD551" s="512"/>
      <c r="AE551" s="512"/>
      <c r="AF551" s="512"/>
      <c r="AG551" s="512"/>
      <c r="AH551" s="512"/>
      <c r="AI551" s="512"/>
      <c r="AJ551" s="512"/>
      <c r="AK551" s="512"/>
      <c r="AL551" s="512"/>
      <c r="AM551" s="512"/>
      <c r="AN551" s="512"/>
    </row>
    <row r="552" spans="1:40" ht="15.75" customHeight="1">
      <c r="A552" s="512"/>
      <c r="B552" s="582"/>
      <c r="C552" s="512"/>
      <c r="D552" s="512"/>
      <c r="E552" s="512"/>
      <c r="F552" s="512"/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</row>
    <row r="553" spans="1:40" ht="15.75" customHeight="1">
      <c r="A553" s="512"/>
      <c r="B553" s="582"/>
      <c r="C553" s="512"/>
      <c r="D553" s="512"/>
      <c r="E553" s="512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512"/>
      <c r="Q553" s="512"/>
      <c r="R553" s="512"/>
      <c r="S553" s="512"/>
      <c r="T553" s="512"/>
      <c r="U553" s="512"/>
      <c r="V553" s="512"/>
      <c r="W553" s="512"/>
      <c r="X553" s="512"/>
      <c r="Y553" s="512"/>
      <c r="Z553" s="512"/>
      <c r="AA553" s="512"/>
      <c r="AB553" s="512"/>
      <c r="AC553" s="512"/>
      <c r="AD553" s="512"/>
      <c r="AE553" s="512"/>
      <c r="AF553" s="512"/>
      <c r="AG553" s="512"/>
      <c r="AH553" s="512"/>
      <c r="AI553" s="512"/>
      <c r="AJ553" s="512"/>
      <c r="AK553" s="512"/>
      <c r="AL553" s="512"/>
      <c r="AM553" s="512"/>
      <c r="AN553" s="512"/>
    </row>
    <row r="554" spans="1:40" ht="15.75" customHeight="1">
      <c r="A554" s="512"/>
      <c r="B554" s="582"/>
      <c r="C554" s="512"/>
      <c r="D554" s="512"/>
      <c r="E554" s="512"/>
      <c r="F554" s="512"/>
      <c r="G554" s="512"/>
      <c r="H554" s="512"/>
      <c r="I554" s="512"/>
      <c r="J554" s="512"/>
      <c r="K554" s="512"/>
      <c r="L554" s="512"/>
      <c r="M554" s="512"/>
      <c r="N554" s="512"/>
      <c r="O554" s="512"/>
      <c r="P554" s="512"/>
      <c r="Q554" s="512"/>
      <c r="R554" s="512"/>
      <c r="S554" s="512"/>
      <c r="T554" s="512"/>
      <c r="U554" s="512"/>
      <c r="V554" s="512"/>
      <c r="W554" s="512"/>
      <c r="X554" s="512"/>
      <c r="Y554" s="512"/>
      <c r="Z554" s="512"/>
      <c r="AA554" s="512"/>
      <c r="AB554" s="512"/>
      <c r="AC554" s="512"/>
      <c r="AD554" s="512"/>
      <c r="AE554" s="512"/>
      <c r="AF554" s="512"/>
      <c r="AG554" s="512"/>
      <c r="AH554" s="512"/>
      <c r="AI554" s="512"/>
      <c r="AJ554" s="512"/>
      <c r="AK554" s="512"/>
      <c r="AL554" s="512"/>
      <c r="AM554" s="512"/>
      <c r="AN554" s="512"/>
    </row>
    <row r="555" spans="1:40" ht="15.75" customHeight="1">
      <c r="A555" s="512"/>
      <c r="B555" s="582"/>
      <c r="C555" s="512"/>
      <c r="D555" s="512"/>
      <c r="E555" s="512"/>
      <c r="F555" s="512"/>
      <c r="G555" s="512"/>
      <c r="H555" s="512"/>
      <c r="I555" s="512"/>
      <c r="J555" s="512"/>
      <c r="K555" s="512"/>
      <c r="L555" s="512"/>
      <c r="M555" s="512"/>
      <c r="N555" s="512"/>
      <c r="O555" s="512"/>
      <c r="P555" s="512"/>
      <c r="Q555" s="512"/>
      <c r="R555" s="512"/>
      <c r="S555" s="512"/>
      <c r="T555" s="512"/>
      <c r="U555" s="512"/>
      <c r="V555" s="512"/>
      <c r="W555" s="512"/>
      <c r="X555" s="512"/>
      <c r="Y555" s="512"/>
      <c r="Z555" s="512"/>
      <c r="AA555" s="512"/>
      <c r="AB555" s="512"/>
      <c r="AC555" s="512"/>
      <c r="AD555" s="512"/>
      <c r="AE555" s="512"/>
      <c r="AF555" s="512"/>
      <c r="AG555" s="512"/>
      <c r="AH555" s="512"/>
      <c r="AI555" s="512"/>
      <c r="AJ555" s="512"/>
      <c r="AK555" s="512"/>
      <c r="AL555" s="512"/>
      <c r="AM555" s="512"/>
      <c r="AN555" s="512"/>
    </row>
    <row r="556" spans="1:40" ht="15.75" customHeight="1">
      <c r="A556" s="512"/>
      <c r="B556" s="582"/>
      <c r="C556" s="512"/>
      <c r="D556" s="512"/>
      <c r="E556" s="512"/>
      <c r="F556" s="512"/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/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</row>
    <row r="557" spans="1:40" ht="15.75" customHeight="1">
      <c r="A557" s="512"/>
      <c r="B557" s="58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</row>
    <row r="558" spans="1:40" ht="15.75" customHeight="1">
      <c r="A558" s="512"/>
      <c r="B558" s="582"/>
      <c r="C558" s="512"/>
      <c r="D558" s="512"/>
      <c r="E558" s="512"/>
      <c r="F558" s="512"/>
      <c r="G558" s="512"/>
      <c r="H558" s="512"/>
      <c r="I558" s="512"/>
      <c r="J558" s="512"/>
      <c r="K558" s="512"/>
      <c r="L558" s="512"/>
      <c r="M558" s="512"/>
      <c r="N558" s="512"/>
      <c r="O558" s="512"/>
      <c r="P558" s="512"/>
      <c r="Q558" s="512"/>
      <c r="R558" s="512"/>
      <c r="S558" s="512"/>
      <c r="T558" s="512"/>
      <c r="U558" s="512"/>
      <c r="V558" s="512"/>
      <c r="W558" s="512"/>
      <c r="X558" s="512"/>
      <c r="Y558" s="512"/>
      <c r="Z558" s="512"/>
      <c r="AA558" s="512"/>
      <c r="AB558" s="512"/>
      <c r="AC558" s="512"/>
      <c r="AD558" s="512"/>
      <c r="AE558" s="512"/>
      <c r="AF558" s="512"/>
      <c r="AG558" s="512"/>
      <c r="AH558" s="512"/>
      <c r="AI558" s="512"/>
      <c r="AJ558" s="512"/>
      <c r="AK558" s="512"/>
      <c r="AL558" s="512"/>
      <c r="AM558" s="512"/>
      <c r="AN558" s="512"/>
    </row>
    <row r="559" spans="1:40" ht="15.75" customHeight="1">
      <c r="A559" s="512"/>
      <c r="B559" s="58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</row>
    <row r="560" spans="1:40" ht="15.75" customHeight="1">
      <c r="A560" s="512"/>
      <c r="B560" s="582"/>
      <c r="C560" s="512"/>
      <c r="D560" s="512"/>
      <c r="E560" s="512"/>
      <c r="F560" s="512"/>
      <c r="G560" s="512"/>
      <c r="H560" s="512"/>
      <c r="I560" s="512"/>
      <c r="J560" s="512"/>
      <c r="K560" s="512"/>
      <c r="L560" s="512"/>
      <c r="M560" s="512"/>
      <c r="N560" s="512"/>
      <c r="O560" s="512"/>
      <c r="P560" s="512"/>
      <c r="Q560" s="512"/>
      <c r="R560" s="512"/>
      <c r="S560" s="512"/>
      <c r="T560" s="512"/>
      <c r="U560" s="512"/>
      <c r="V560" s="512"/>
      <c r="W560" s="512"/>
      <c r="X560" s="512"/>
      <c r="Y560" s="512"/>
      <c r="Z560" s="512"/>
      <c r="AA560" s="512"/>
      <c r="AB560" s="512"/>
      <c r="AC560" s="512"/>
      <c r="AD560" s="512"/>
      <c r="AE560" s="512"/>
      <c r="AF560" s="512"/>
      <c r="AG560" s="512"/>
      <c r="AH560" s="512"/>
      <c r="AI560" s="512"/>
      <c r="AJ560" s="512"/>
      <c r="AK560" s="512"/>
      <c r="AL560" s="512"/>
      <c r="AM560" s="512"/>
      <c r="AN560" s="512"/>
    </row>
    <row r="561" spans="1:40" ht="15.75" customHeight="1">
      <c r="A561" s="512"/>
      <c r="B561" s="582"/>
      <c r="C561" s="512"/>
      <c r="D561" s="512"/>
      <c r="E561" s="512"/>
      <c r="F561" s="512"/>
      <c r="G561" s="512"/>
      <c r="H561" s="512"/>
      <c r="I561" s="512"/>
      <c r="J561" s="512"/>
      <c r="K561" s="512"/>
      <c r="L561" s="512"/>
      <c r="M561" s="512"/>
      <c r="N561" s="512"/>
      <c r="O561" s="512"/>
      <c r="P561" s="512"/>
      <c r="Q561" s="512"/>
      <c r="R561" s="512"/>
      <c r="S561" s="512"/>
      <c r="T561" s="512"/>
      <c r="U561" s="512"/>
      <c r="V561" s="512"/>
      <c r="W561" s="512"/>
      <c r="X561" s="512"/>
      <c r="Y561" s="512"/>
      <c r="Z561" s="512"/>
      <c r="AA561" s="512"/>
      <c r="AB561" s="512"/>
      <c r="AC561" s="512"/>
      <c r="AD561" s="512"/>
      <c r="AE561" s="512"/>
      <c r="AF561" s="512"/>
      <c r="AG561" s="512"/>
      <c r="AH561" s="512"/>
      <c r="AI561" s="512"/>
      <c r="AJ561" s="512"/>
      <c r="AK561" s="512"/>
      <c r="AL561" s="512"/>
      <c r="AM561" s="512"/>
      <c r="AN561" s="512"/>
    </row>
    <row r="562" spans="1:40" ht="15.75" customHeight="1">
      <c r="A562" s="512"/>
      <c r="B562" s="582"/>
      <c r="C562" s="512"/>
      <c r="D562" s="512"/>
      <c r="E562" s="512"/>
      <c r="F562" s="512"/>
      <c r="G562" s="512"/>
      <c r="H562" s="512"/>
      <c r="I562" s="512"/>
      <c r="J562" s="512"/>
      <c r="K562" s="512"/>
      <c r="L562" s="512"/>
      <c r="M562" s="512"/>
      <c r="N562" s="512"/>
      <c r="O562" s="512"/>
      <c r="P562" s="512"/>
      <c r="Q562" s="512"/>
      <c r="R562" s="512"/>
      <c r="S562" s="512"/>
      <c r="T562" s="512"/>
      <c r="U562" s="512"/>
      <c r="V562" s="512"/>
      <c r="W562" s="512"/>
      <c r="X562" s="512"/>
      <c r="Y562" s="512"/>
      <c r="Z562" s="512"/>
      <c r="AA562" s="512"/>
      <c r="AB562" s="512"/>
      <c r="AC562" s="512"/>
      <c r="AD562" s="512"/>
      <c r="AE562" s="512"/>
      <c r="AF562" s="512"/>
      <c r="AG562" s="512"/>
      <c r="AH562" s="512"/>
      <c r="AI562" s="512"/>
      <c r="AJ562" s="512"/>
      <c r="AK562" s="512"/>
      <c r="AL562" s="512"/>
      <c r="AM562" s="512"/>
      <c r="AN562" s="512"/>
    </row>
    <row r="563" spans="1:40" ht="15.75" customHeight="1">
      <c r="A563" s="512"/>
      <c r="B563" s="582"/>
      <c r="C563" s="512"/>
      <c r="D563" s="512"/>
      <c r="E563" s="512"/>
      <c r="F563" s="512"/>
      <c r="G563" s="512"/>
      <c r="H563" s="512"/>
      <c r="I563" s="512"/>
      <c r="J563" s="512"/>
      <c r="K563" s="512"/>
      <c r="L563" s="512"/>
      <c r="M563" s="512"/>
      <c r="N563" s="512"/>
      <c r="O563" s="512"/>
      <c r="P563" s="512"/>
      <c r="Q563" s="512"/>
      <c r="R563" s="512"/>
      <c r="S563" s="512"/>
      <c r="T563" s="512"/>
      <c r="U563" s="512"/>
      <c r="V563" s="512"/>
      <c r="W563" s="512"/>
      <c r="X563" s="512"/>
      <c r="Y563" s="512"/>
      <c r="Z563" s="512"/>
      <c r="AA563" s="512"/>
      <c r="AB563" s="512"/>
      <c r="AC563" s="512"/>
      <c r="AD563" s="512"/>
      <c r="AE563" s="512"/>
      <c r="AF563" s="512"/>
      <c r="AG563" s="512"/>
      <c r="AH563" s="512"/>
      <c r="AI563" s="512"/>
      <c r="AJ563" s="512"/>
      <c r="AK563" s="512"/>
      <c r="AL563" s="512"/>
      <c r="AM563" s="512"/>
      <c r="AN563" s="512"/>
    </row>
    <row r="564" spans="1:40" ht="15.75" customHeight="1">
      <c r="A564" s="512"/>
      <c r="B564" s="582"/>
      <c r="C564" s="512"/>
      <c r="D564" s="512"/>
      <c r="E564" s="512"/>
      <c r="F564" s="512"/>
      <c r="G564" s="512"/>
      <c r="H564" s="512"/>
      <c r="I564" s="512"/>
      <c r="J564" s="512"/>
      <c r="K564" s="512"/>
      <c r="L564" s="512"/>
      <c r="M564" s="512"/>
      <c r="N564" s="512"/>
      <c r="O564" s="512"/>
      <c r="P564" s="512"/>
      <c r="Q564" s="512"/>
      <c r="R564" s="512"/>
      <c r="S564" s="512"/>
      <c r="T564" s="512"/>
      <c r="U564" s="512"/>
      <c r="V564" s="512"/>
      <c r="W564" s="512"/>
      <c r="X564" s="512"/>
      <c r="Y564" s="512"/>
      <c r="Z564" s="512"/>
      <c r="AA564" s="512"/>
      <c r="AB564" s="512"/>
      <c r="AC564" s="512"/>
      <c r="AD564" s="512"/>
      <c r="AE564" s="512"/>
      <c r="AF564" s="512"/>
      <c r="AG564" s="512"/>
      <c r="AH564" s="512"/>
      <c r="AI564" s="512"/>
      <c r="AJ564" s="512"/>
      <c r="AK564" s="512"/>
      <c r="AL564" s="512"/>
      <c r="AM564" s="512"/>
      <c r="AN564" s="512"/>
    </row>
    <row r="565" spans="1:40" ht="15.75" customHeight="1">
      <c r="A565" s="512"/>
      <c r="B565" s="582"/>
      <c r="C565" s="512"/>
      <c r="D565" s="512"/>
      <c r="E565" s="512"/>
      <c r="F565" s="512"/>
      <c r="G565" s="512"/>
      <c r="H565" s="512"/>
      <c r="I565" s="512"/>
      <c r="J565" s="512"/>
      <c r="K565" s="512"/>
      <c r="L565" s="512"/>
      <c r="M565" s="512"/>
      <c r="N565" s="512"/>
      <c r="O565" s="512"/>
      <c r="P565" s="512"/>
      <c r="Q565" s="512"/>
      <c r="R565" s="512"/>
      <c r="S565" s="512"/>
      <c r="T565" s="512"/>
      <c r="U565" s="512"/>
      <c r="V565" s="512"/>
      <c r="W565" s="512"/>
      <c r="X565" s="512"/>
      <c r="Y565" s="512"/>
      <c r="Z565" s="512"/>
      <c r="AA565" s="512"/>
      <c r="AB565" s="512"/>
      <c r="AC565" s="512"/>
      <c r="AD565" s="512"/>
      <c r="AE565" s="512"/>
      <c r="AF565" s="512"/>
      <c r="AG565" s="512"/>
      <c r="AH565" s="512"/>
      <c r="AI565" s="512"/>
      <c r="AJ565" s="512"/>
      <c r="AK565" s="512"/>
      <c r="AL565" s="512"/>
      <c r="AM565" s="512"/>
      <c r="AN565" s="512"/>
    </row>
    <row r="566" spans="1:40" ht="15.75" customHeight="1">
      <c r="A566" s="512"/>
      <c r="B566" s="582"/>
      <c r="C566" s="512"/>
      <c r="D566" s="512"/>
      <c r="E566" s="512"/>
      <c r="F566" s="512"/>
      <c r="G566" s="512"/>
      <c r="H566" s="512"/>
      <c r="I566" s="512"/>
      <c r="J566" s="512"/>
      <c r="K566" s="512"/>
      <c r="L566" s="512"/>
      <c r="M566" s="512"/>
      <c r="N566" s="512"/>
      <c r="O566" s="512"/>
      <c r="P566" s="512"/>
      <c r="Q566" s="512"/>
      <c r="R566" s="512"/>
      <c r="S566" s="512"/>
      <c r="T566" s="512"/>
      <c r="U566" s="512"/>
      <c r="V566" s="512"/>
      <c r="W566" s="512"/>
      <c r="X566" s="512"/>
      <c r="Y566" s="512"/>
      <c r="Z566" s="512"/>
      <c r="AA566" s="512"/>
      <c r="AB566" s="512"/>
      <c r="AC566" s="512"/>
      <c r="AD566" s="512"/>
      <c r="AE566" s="512"/>
      <c r="AF566" s="512"/>
      <c r="AG566" s="512"/>
      <c r="AH566" s="512"/>
      <c r="AI566" s="512"/>
      <c r="AJ566" s="512"/>
      <c r="AK566" s="512"/>
      <c r="AL566" s="512"/>
      <c r="AM566" s="512"/>
      <c r="AN566" s="512"/>
    </row>
    <row r="567" spans="1:40" ht="15.75" customHeight="1">
      <c r="A567" s="512"/>
      <c r="B567" s="582"/>
      <c r="C567" s="512"/>
      <c r="D567" s="512"/>
      <c r="E567" s="512"/>
      <c r="F567" s="512"/>
      <c r="G567" s="512"/>
      <c r="H567" s="512"/>
      <c r="I567" s="512"/>
      <c r="J567" s="512"/>
      <c r="K567" s="512"/>
      <c r="L567" s="512"/>
      <c r="M567" s="512"/>
      <c r="N567" s="512"/>
      <c r="O567" s="512"/>
      <c r="P567" s="512"/>
      <c r="Q567" s="512"/>
      <c r="R567" s="512"/>
      <c r="S567" s="512"/>
      <c r="T567" s="512"/>
      <c r="U567" s="512"/>
      <c r="V567" s="512"/>
      <c r="W567" s="512"/>
      <c r="X567" s="512"/>
      <c r="Y567" s="512"/>
      <c r="Z567" s="512"/>
      <c r="AA567" s="512"/>
      <c r="AB567" s="512"/>
      <c r="AC567" s="512"/>
      <c r="AD567" s="512"/>
      <c r="AE567" s="512"/>
      <c r="AF567" s="512"/>
      <c r="AG567" s="512"/>
      <c r="AH567" s="512"/>
      <c r="AI567" s="512"/>
      <c r="AJ567" s="512"/>
      <c r="AK567" s="512"/>
      <c r="AL567" s="512"/>
      <c r="AM567" s="512"/>
      <c r="AN567" s="512"/>
    </row>
    <row r="568" spans="1:40" ht="15.75" customHeight="1">
      <c r="A568" s="512"/>
      <c r="B568" s="582"/>
      <c r="C568" s="512"/>
      <c r="D568" s="512"/>
      <c r="E568" s="512"/>
      <c r="F568" s="512"/>
      <c r="G568" s="512"/>
      <c r="H568" s="512"/>
      <c r="I568" s="512"/>
      <c r="J568" s="512"/>
      <c r="K568" s="512"/>
      <c r="L568" s="512"/>
      <c r="M568" s="512"/>
      <c r="N568" s="512"/>
      <c r="O568" s="512"/>
      <c r="P568" s="512"/>
      <c r="Q568" s="512"/>
      <c r="R568" s="512"/>
      <c r="S568" s="512"/>
      <c r="T568" s="512"/>
      <c r="U568" s="512"/>
      <c r="V568" s="512"/>
      <c r="W568" s="512"/>
      <c r="X568" s="512"/>
      <c r="Y568" s="512"/>
      <c r="Z568" s="512"/>
      <c r="AA568" s="512"/>
      <c r="AB568" s="512"/>
      <c r="AC568" s="512"/>
      <c r="AD568" s="512"/>
      <c r="AE568" s="512"/>
      <c r="AF568" s="512"/>
      <c r="AG568" s="512"/>
      <c r="AH568" s="512"/>
      <c r="AI568" s="512"/>
      <c r="AJ568" s="512"/>
      <c r="AK568" s="512"/>
      <c r="AL568" s="512"/>
      <c r="AM568" s="512"/>
      <c r="AN568" s="512"/>
    </row>
    <row r="569" spans="1:40" ht="15.75" customHeight="1">
      <c r="A569" s="512"/>
      <c r="B569" s="582"/>
      <c r="C569" s="512"/>
      <c r="D569" s="512"/>
      <c r="E569" s="512"/>
      <c r="F569" s="512"/>
      <c r="G569" s="512"/>
      <c r="H569" s="512"/>
      <c r="I569" s="512"/>
      <c r="J569" s="512"/>
      <c r="K569" s="512"/>
      <c r="L569" s="512"/>
      <c r="M569" s="512"/>
      <c r="N569" s="512"/>
      <c r="O569" s="512"/>
      <c r="P569" s="512"/>
      <c r="Q569" s="512"/>
      <c r="R569" s="512"/>
      <c r="S569" s="512"/>
      <c r="T569" s="512"/>
      <c r="U569" s="512"/>
      <c r="V569" s="512"/>
      <c r="W569" s="512"/>
      <c r="X569" s="512"/>
      <c r="Y569" s="512"/>
      <c r="Z569" s="512"/>
      <c r="AA569" s="512"/>
      <c r="AB569" s="512"/>
      <c r="AC569" s="512"/>
      <c r="AD569" s="512"/>
      <c r="AE569" s="512"/>
      <c r="AF569" s="512"/>
      <c r="AG569" s="512"/>
      <c r="AH569" s="512"/>
      <c r="AI569" s="512"/>
      <c r="AJ569" s="512"/>
      <c r="AK569" s="512"/>
      <c r="AL569" s="512"/>
      <c r="AM569" s="512"/>
      <c r="AN569" s="512"/>
    </row>
    <row r="570" spans="1:40" ht="15.75" customHeight="1">
      <c r="A570" s="512"/>
      <c r="B570" s="582"/>
      <c r="C570" s="512"/>
      <c r="D570" s="512"/>
      <c r="E570" s="512"/>
      <c r="F570" s="512"/>
      <c r="G570" s="512"/>
      <c r="H570" s="512"/>
      <c r="I570" s="512"/>
      <c r="J570" s="512"/>
      <c r="K570" s="512"/>
      <c r="L570" s="512"/>
      <c r="M570" s="512"/>
      <c r="N570" s="512"/>
      <c r="O570" s="512"/>
      <c r="P570" s="512"/>
      <c r="Q570" s="512"/>
      <c r="R570" s="512"/>
      <c r="S570" s="512"/>
      <c r="T570" s="512"/>
      <c r="U570" s="512"/>
      <c r="V570" s="512"/>
      <c r="W570" s="512"/>
      <c r="X570" s="512"/>
      <c r="Y570" s="512"/>
      <c r="Z570" s="512"/>
      <c r="AA570" s="512"/>
      <c r="AB570" s="512"/>
      <c r="AC570" s="512"/>
      <c r="AD570" s="512"/>
      <c r="AE570" s="512"/>
      <c r="AF570" s="512"/>
      <c r="AG570" s="512"/>
      <c r="AH570" s="512"/>
      <c r="AI570" s="512"/>
      <c r="AJ570" s="512"/>
      <c r="AK570" s="512"/>
      <c r="AL570" s="512"/>
      <c r="AM570" s="512"/>
      <c r="AN570" s="512"/>
    </row>
    <row r="571" spans="1:40" ht="15.75" customHeight="1">
      <c r="A571" s="512"/>
      <c r="B571" s="58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2"/>
      <c r="Z571" s="512"/>
      <c r="AA571" s="512"/>
      <c r="AB571" s="512"/>
      <c r="AC571" s="512"/>
      <c r="AD571" s="512"/>
      <c r="AE571" s="512"/>
      <c r="AF571" s="512"/>
      <c r="AG571" s="512"/>
      <c r="AH571" s="512"/>
      <c r="AI571" s="512"/>
      <c r="AJ571" s="512"/>
      <c r="AK571" s="512"/>
      <c r="AL571" s="512"/>
      <c r="AM571" s="512"/>
      <c r="AN571" s="512"/>
    </row>
    <row r="572" spans="1:40" ht="15.75" customHeight="1">
      <c r="A572" s="512"/>
      <c r="B572" s="582"/>
      <c r="C572" s="512"/>
      <c r="D572" s="512"/>
      <c r="E572" s="512"/>
      <c r="F572" s="512"/>
      <c r="G572" s="512"/>
      <c r="H572" s="512"/>
      <c r="I572" s="512"/>
      <c r="J572" s="512"/>
      <c r="K572" s="512"/>
      <c r="L572" s="512"/>
      <c r="M572" s="512"/>
      <c r="N572" s="512"/>
      <c r="O572" s="512"/>
      <c r="P572" s="512"/>
      <c r="Q572" s="512"/>
      <c r="R572" s="512"/>
      <c r="S572" s="512"/>
      <c r="T572" s="512"/>
      <c r="U572" s="512"/>
      <c r="V572" s="512"/>
      <c r="W572" s="512"/>
      <c r="X572" s="512"/>
      <c r="Y572" s="512"/>
      <c r="Z572" s="512"/>
      <c r="AA572" s="512"/>
      <c r="AB572" s="512"/>
      <c r="AC572" s="512"/>
      <c r="AD572" s="512"/>
      <c r="AE572" s="512"/>
      <c r="AF572" s="512"/>
      <c r="AG572" s="512"/>
      <c r="AH572" s="512"/>
      <c r="AI572" s="512"/>
      <c r="AJ572" s="512"/>
      <c r="AK572" s="512"/>
      <c r="AL572" s="512"/>
      <c r="AM572" s="512"/>
      <c r="AN572" s="512"/>
    </row>
    <row r="573" spans="1:40" ht="15.75" customHeight="1">
      <c r="A573" s="512"/>
      <c r="B573" s="582"/>
      <c r="C573" s="512"/>
      <c r="D573" s="512"/>
      <c r="E573" s="512"/>
      <c r="F573" s="512"/>
      <c r="G573" s="512"/>
      <c r="H573" s="512"/>
      <c r="I573" s="512"/>
      <c r="J573" s="512"/>
      <c r="K573" s="512"/>
      <c r="L573" s="512"/>
      <c r="M573" s="512"/>
      <c r="N573" s="512"/>
      <c r="O573" s="512"/>
      <c r="P573" s="512"/>
      <c r="Q573" s="512"/>
      <c r="R573" s="512"/>
      <c r="S573" s="512"/>
      <c r="T573" s="512"/>
      <c r="U573" s="512"/>
      <c r="V573" s="512"/>
      <c r="W573" s="512"/>
      <c r="X573" s="512"/>
      <c r="Y573" s="512"/>
      <c r="Z573" s="512"/>
      <c r="AA573" s="512"/>
      <c r="AB573" s="512"/>
      <c r="AC573" s="512"/>
      <c r="AD573" s="512"/>
      <c r="AE573" s="512"/>
      <c r="AF573" s="512"/>
      <c r="AG573" s="512"/>
      <c r="AH573" s="512"/>
      <c r="AI573" s="512"/>
      <c r="AJ573" s="512"/>
      <c r="AK573" s="512"/>
      <c r="AL573" s="512"/>
      <c r="AM573" s="512"/>
      <c r="AN573" s="512"/>
    </row>
    <row r="574" spans="1:40" ht="15.75" customHeight="1">
      <c r="A574" s="512"/>
      <c r="B574" s="582"/>
      <c r="C574" s="512"/>
      <c r="D574" s="512"/>
      <c r="E574" s="512"/>
      <c r="F574" s="512"/>
      <c r="G574" s="512"/>
      <c r="H574" s="512"/>
      <c r="I574" s="512"/>
      <c r="J574" s="512"/>
      <c r="K574" s="512"/>
      <c r="L574" s="512"/>
      <c r="M574" s="512"/>
      <c r="N574" s="512"/>
      <c r="O574" s="512"/>
      <c r="P574" s="512"/>
      <c r="Q574" s="512"/>
      <c r="R574" s="512"/>
      <c r="S574" s="512"/>
      <c r="T574" s="512"/>
      <c r="U574" s="512"/>
      <c r="V574" s="512"/>
      <c r="W574" s="512"/>
      <c r="X574" s="512"/>
      <c r="Y574" s="512"/>
      <c r="Z574" s="512"/>
      <c r="AA574" s="512"/>
      <c r="AB574" s="512"/>
      <c r="AC574" s="512"/>
      <c r="AD574" s="512"/>
      <c r="AE574" s="512"/>
      <c r="AF574" s="512"/>
      <c r="AG574" s="512"/>
      <c r="AH574" s="512"/>
      <c r="AI574" s="512"/>
      <c r="AJ574" s="512"/>
      <c r="AK574" s="512"/>
      <c r="AL574" s="512"/>
      <c r="AM574" s="512"/>
      <c r="AN574" s="512"/>
    </row>
    <row r="575" spans="1:40" ht="15.75" customHeight="1">
      <c r="A575" s="512"/>
      <c r="B575" s="582"/>
      <c r="C575" s="512"/>
      <c r="D575" s="512"/>
      <c r="E575" s="512"/>
      <c r="F575" s="512"/>
      <c r="G575" s="512"/>
      <c r="H575" s="512"/>
      <c r="I575" s="512"/>
      <c r="J575" s="512"/>
      <c r="K575" s="512"/>
      <c r="L575" s="512"/>
      <c r="M575" s="512"/>
      <c r="N575" s="512"/>
      <c r="O575" s="512"/>
      <c r="P575" s="512"/>
      <c r="Q575" s="512"/>
      <c r="R575" s="512"/>
      <c r="S575" s="512"/>
      <c r="T575" s="512"/>
      <c r="U575" s="512"/>
      <c r="V575" s="512"/>
      <c r="W575" s="512"/>
      <c r="X575" s="512"/>
      <c r="Y575" s="512"/>
      <c r="Z575" s="512"/>
      <c r="AA575" s="512"/>
      <c r="AB575" s="512"/>
      <c r="AC575" s="512"/>
      <c r="AD575" s="512"/>
      <c r="AE575" s="512"/>
      <c r="AF575" s="512"/>
      <c r="AG575" s="512"/>
      <c r="AH575" s="512"/>
      <c r="AI575" s="512"/>
      <c r="AJ575" s="512"/>
      <c r="AK575" s="512"/>
      <c r="AL575" s="512"/>
      <c r="AM575" s="512"/>
      <c r="AN575" s="512"/>
    </row>
    <row r="576" spans="1:40" ht="15.75" customHeight="1">
      <c r="A576" s="512"/>
      <c r="B576" s="582"/>
      <c r="C576" s="512"/>
      <c r="D576" s="512"/>
      <c r="E576" s="512"/>
      <c r="F576" s="512"/>
      <c r="G576" s="512"/>
      <c r="H576" s="512"/>
      <c r="I576" s="512"/>
      <c r="J576" s="512"/>
      <c r="K576" s="512"/>
      <c r="L576" s="512"/>
      <c r="M576" s="512"/>
      <c r="N576" s="512"/>
      <c r="O576" s="512"/>
      <c r="P576" s="512"/>
      <c r="Q576" s="512"/>
      <c r="R576" s="512"/>
      <c r="S576" s="512"/>
      <c r="T576" s="512"/>
      <c r="U576" s="512"/>
      <c r="V576" s="512"/>
      <c r="W576" s="512"/>
      <c r="X576" s="512"/>
      <c r="Y576" s="512"/>
      <c r="Z576" s="512"/>
      <c r="AA576" s="512"/>
      <c r="AB576" s="512"/>
      <c r="AC576" s="512"/>
      <c r="AD576" s="512"/>
      <c r="AE576" s="512"/>
      <c r="AF576" s="512"/>
      <c r="AG576" s="512"/>
      <c r="AH576" s="512"/>
      <c r="AI576" s="512"/>
      <c r="AJ576" s="512"/>
      <c r="AK576" s="512"/>
      <c r="AL576" s="512"/>
      <c r="AM576" s="512"/>
      <c r="AN576" s="512"/>
    </row>
    <row r="577" spans="1:40" ht="15.75" customHeight="1">
      <c r="A577" s="512"/>
      <c r="B577" s="582"/>
      <c r="C577" s="512"/>
      <c r="D577" s="512"/>
      <c r="E577" s="512"/>
      <c r="F577" s="512"/>
      <c r="G577" s="512"/>
      <c r="H577" s="512"/>
      <c r="I577" s="512"/>
      <c r="J577" s="512"/>
      <c r="K577" s="512"/>
      <c r="L577" s="512"/>
      <c r="M577" s="512"/>
      <c r="N577" s="512"/>
      <c r="O577" s="512"/>
      <c r="P577" s="512"/>
      <c r="Q577" s="512"/>
      <c r="R577" s="512"/>
      <c r="S577" s="512"/>
      <c r="T577" s="512"/>
      <c r="U577" s="512"/>
      <c r="V577" s="512"/>
      <c r="W577" s="512"/>
      <c r="X577" s="512"/>
      <c r="Y577" s="512"/>
      <c r="Z577" s="512"/>
      <c r="AA577" s="512"/>
      <c r="AB577" s="512"/>
      <c r="AC577" s="512"/>
      <c r="AD577" s="512"/>
      <c r="AE577" s="512"/>
      <c r="AF577" s="512"/>
      <c r="AG577" s="512"/>
      <c r="AH577" s="512"/>
      <c r="AI577" s="512"/>
      <c r="AJ577" s="512"/>
      <c r="AK577" s="512"/>
      <c r="AL577" s="512"/>
      <c r="AM577" s="512"/>
      <c r="AN577" s="512"/>
    </row>
    <row r="578" spans="1:40" ht="15.75" customHeight="1">
      <c r="A578" s="512"/>
      <c r="B578" s="582"/>
      <c r="C578" s="512"/>
      <c r="D578" s="512"/>
      <c r="E578" s="512"/>
      <c r="F578" s="512"/>
      <c r="G578" s="512"/>
      <c r="H578" s="512"/>
      <c r="I578" s="512"/>
      <c r="J578" s="512"/>
      <c r="K578" s="512"/>
      <c r="L578" s="512"/>
      <c r="M578" s="512"/>
      <c r="N578" s="512"/>
      <c r="O578" s="512"/>
      <c r="P578" s="512"/>
      <c r="Q578" s="512"/>
      <c r="R578" s="512"/>
      <c r="S578" s="512"/>
      <c r="T578" s="512"/>
      <c r="U578" s="512"/>
      <c r="V578" s="512"/>
      <c r="W578" s="512"/>
      <c r="X578" s="512"/>
      <c r="Y578" s="512"/>
      <c r="Z578" s="512"/>
      <c r="AA578" s="512"/>
      <c r="AB578" s="512"/>
      <c r="AC578" s="512"/>
      <c r="AD578" s="512"/>
      <c r="AE578" s="512"/>
      <c r="AF578" s="512"/>
      <c r="AG578" s="512"/>
      <c r="AH578" s="512"/>
      <c r="AI578" s="512"/>
      <c r="AJ578" s="512"/>
      <c r="AK578" s="512"/>
      <c r="AL578" s="512"/>
      <c r="AM578" s="512"/>
      <c r="AN578" s="512"/>
    </row>
    <row r="579" spans="1:40" ht="15.75" customHeight="1">
      <c r="A579" s="512"/>
      <c r="B579" s="582"/>
      <c r="C579" s="512"/>
      <c r="D579" s="512"/>
      <c r="E579" s="512"/>
      <c r="F579" s="512"/>
      <c r="G579" s="512"/>
      <c r="H579" s="512"/>
      <c r="I579" s="512"/>
      <c r="J579" s="512"/>
      <c r="K579" s="512"/>
      <c r="L579" s="512"/>
      <c r="M579" s="512"/>
      <c r="N579" s="512"/>
      <c r="O579" s="512"/>
      <c r="P579" s="512"/>
      <c r="Q579" s="512"/>
      <c r="R579" s="512"/>
      <c r="S579" s="512"/>
      <c r="T579" s="512"/>
      <c r="U579" s="512"/>
      <c r="V579" s="512"/>
      <c r="W579" s="512"/>
      <c r="X579" s="512"/>
      <c r="Y579" s="512"/>
      <c r="Z579" s="512"/>
      <c r="AA579" s="512"/>
      <c r="AB579" s="512"/>
      <c r="AC579" s="512"/>
      <c r="AD579" s="512"/>
      <c r="AE579" s="512"/>
      <c r="AF579" s="512"/>
      <c r="AG579" s="512"/>
      <c r="AH579" s="512"/>
      <c r="AI579" s="512"/>
      <c r="AJ579" s="512"/>
      <c r="AK579" s="512"/>
      <c r="AL579" s="512"/>
      <c r="AM579" s="512"/>
      <c r="AN579" s="512"/>
    </row>
    <row r="580" spans="1:40" ht="15.75" customHeight="1">
      <c r="A580" s="512"/>
      <c r="B580" s="582"/>
      <c r="C580" s="512"/>
      <c r="D580" s="512"/>
      <c r="E580" s="512"/>
      <c r="F580" s="512"/>
      <c r="G580" s="512"/>
      <c r="H580" s="512"/>
      <c r="I580" s="512"/>
      <c r="J580" s="512"/>
      <c r="K580" s="512"/>
      <c r="L580" s="512"/>
      <c r="M580" s="512"/>
      <c r="N580" s="512"/>
      <c r="O580" s="512"/>
      <c r="P580" s="512"/>
      <c r="Q580" s="512"/>
      <c r="R580" s="512"/>
      <c r="S580" s="512"/>
      <c r="T580" s="512"/>
      <c r="U580" s="512"/>
      <c r="V580" s="512"/>
      <c r="W580" s="512"/>
      <c r="X580" s="512"/>
      <c r="Y580" s="512"/>
      <c r="Z580" s="512"/>
      <c r="AA580" s="512"/>
      <c r="AB580" s="512"/>
      <c r="AC580" s="512"/>
      <c r="AD580" s="512"/>
      <c r="AE580" s="512"/>
      <c r="AF580" s="512"/>
      <c r="AG580" s="512"/>
      <c r="AH580" s="512"/>
      <c r="AI580" s="512"/>
      <c r="AJ580" s="512"/>
      <c r="AK580" s="512"/>
      <c r="AL580" s="512"/>
      <c r="AM580" s="512"/>
      <c r="AN580" s="512"/>
    </row>
    <row r="581" spans="1:40" ht="15.75" customHeight="1">
      <c r="A581" s="512"/>
      <c r="B581" s="582"/>
      <c r="C581" s="512"/>
      <c r="D581" s="512"/>
      <c r="E581" s="512"/>
      <c r="F581" s="512"/>
      <c r="G581" s="512"/>
      <c r="H581" s="512"/>
      <c r="I581" s="512"/>
      <c r="J581" s="512"/>
      <c r="K581" s="512"/>
      <c r="L581" s="512"/>
      <c r="M581" s="512"/>
      <c r="N581" s="512"/>
      <c r="O581" s="512"/>
      <c r="P581" s="512"/>
      <c r="Q581" s="512"/>
      <c r="R581" s="512"/>
      <c r="S581" s="512"/>
      <c r="T581" s="512"/>
      <c r="U581" s="512"/>
      <c r="V581" s="512"/>
      <c r="W581" s="512"/>
      <c r="X581" s="512"/>
      <c r="Y581" s="512"/>
      <c r="Z581" s="512"/>
      <c r="AA581" s="512"/>
      <c r="AB581" s="512"/>
      <c r="AC581" s="512"/>
      <c r="AD581" s="512"/>
      <c r="AE581" s="512"/>
      <c r="AF581" s="512"/>
      <c r="AG581" s="512"/>
      <c r="AH581" s="512"/>
      <c r="AI581" s="512"/>
      <c r="AJ581" s="512"/>
      <c r="AK581" s="512"/>
      <c r="AL581" s="512"/>
      <c r="AM581" s="512"/>
      <c r="AN581" s="512"/>
    </row>
    <row r="582" spans="1:40" ht="15.75" customHeight="1">
      <c r="A582" s="512"/>
      <c r="B582" s="582"/>
      <c r="C582" s="512"/>
      <c r="D582" s="512"/>
      <c r="E582" s="512"/>
      <c r="F582" s="512"/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/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</row>
    <row r="583" spans="1:40" ht="15.75" customHeight="1">
      <c r="A583" s="512"/>
      <c r="B583" s="582"/>
      <c r="C583" s="512"/>
      <c r="D583" s="512"/>
      <c r="E583" s="512"/>
      <c r="F583" s="512"/>
      <c r="G583" s="512"/>
      <c r="H583" s="512"/>
      <c r="I583" s="512"/>
      <c r="J583" s="512"/>
      <c r="K583" s="512"/>
      <c r="L583" s="512"/>
      <c r="M583" s="512"/>
      <c r="N583" s="512"/>
      <c r="O583" s="512"/>
      <c r="P583" s="512"/>
      <c r="Q583" s="512"/>
      <c r="R583" s="512"/>
      <c r="S583" s="512"/>
      <c r="T583" s="512"/>
      <c r="U583" s="512"/>
      <c r="V583" s="512"/>
      <c r="W583" s="512"/>
      <c r="X583" s="512"/>
      <c r="Y583" s="512"/>
      <c r="Z583" s="512"/>
      <c r="AA583" s="512"/>
      <c r="AB583" s="512"/>
      <c r="AC583" s="512"/>
      <c r="AD583" s="512"/>
      <c r="AE583" s="512"/>
      <c r="AF583" s="512"/>
      <c r="AG583" s="512"/>
      <c r="AH583" s="512"/>
      <c r="AI583" s="512"/>
      <c r="AJ583" s="512"/>
      <c r="AK583" s="512"/>
      <c r="AL583" s="512"/>
      <c r="AM583" s="512"/>
      <c r="AN583" s="512"/>
    </row>
    <row r="584" spans="1:40" ht="15.75" customHeight="1">
      <c r="A584" s="512"/>
      <c r="B584" s="582"/>
      <c r="C584" s="512"/>
      <c r="D584" s="512"/>
      <c r="E584" s="512"/>
      <c r="F584" s="512"/>
      <c r="G584" s="512"/>
      <c r="H584" s="512"/>
      <c r="I584" s="512"/>
      <c r="J584" s="512"/>
      <c r="K584" s="512"/>
      <c r="L584" s="512"/>
      <c r="M584" s="512"/>
      <c r="N584" s="512"/>
      <c r="O584" s="512"/>
      <c r="P584" s="512"/>
      <c r="Q584" s="512"/>
      <c r="R584" s="512"/>
      <c r="S584" s="512"/>
      <c r="T584" s="512"/>
      <c r="U584" s="512"/>
      <c r="V584" s="512"/>
      <c r="W584" s="512"/>
      <c r="X584" s="512"/>
      <c r="Y584" s="512"/>
      <c r="Z584" s="512"/>
      <c r="AA584" s="512"/>
      <c r="AB584" s="512"/>
      <c r="AC584" s="512"/>
      <c r="AD584" s="512"/>
      <c r="AE584" s="512"/>
      <c r="AF584" s="512"/>
      <c r="AG584" s="512"/>
      <c r="AH584" s="512"/>
      <c r="AI584" s="512"/>
      <c r="AJ584" s="512"/>
      <c r="AK584" s="512"/>
      <c r="AL584" s="512"/>
      <c r="AM584" s="512"/>
      <c r="AN584" s="512"/>
    </row>
    <row r="585" spans="1:40" ht="15.75" customHeight="1">
      <c r="A585" s="512"/>
      <c r="B585" s="582"/>
      <c r="C585" s="512"/>
      <c r="D585" s="512"/>
      <c r="E585" s="512"/>
      <c r="F585" s="512"/>
      <c r="G585" s="512"/>
      <c r="H585" s="512"/>
      <c r="I585" s="512"/>
      <c r="J585" s="512"/>
      <c r="K585" s="512"/>
      <c r="L585" s="512"/>
      <c r="M585" s="512"/>
      <c r="N585" s="512"/>
      <c r="O585" s="512"/>
      <c r="P585" s="512"/>
      <c r="Q585" s="512"/>
      <c r="R585" s="512"/>
      <c r="S585" s="512"/>
      <c r="T585" s="512"/>
      <c r="U585" s="512"/>
      <c r="V585" s="512"/>
      <c r="W585" s="512"/>
      <c r="X585" s="512"/>
      <c r="Y585" s="512"/>
      <c r="Z585" s="512"/>
      <c r="AA585" s="512"/>
      <c r="AB585" s="512"/>
      <c r="AC585" s="512"/>
      <c r="AD585" s="512"/>
      <c r="AE585" s="512"/>
      <c r="AF585" s="512"/>
      <c r="AG585" s="512"/>
      <c r="AH585" s="512"/>
      <c r="AI585" s="512"/>
      <c r="AJ585" s="512"/>
      <c r="AK585" s="512"/>
      <c r="AL585" s="512"/>
      <c r="AM585" s="512"/>
      <c r="AN585" s="512"/>
    </row>
    <row r="586" spans="1:40" ht="15.75" customHeight="1">
      <c r="A586" s="512"/>
      <c r="B586" s="582"/>
      <c r="C586" s="512"/>
      <c r="D586" s="512"/>
      <c r="E586" s="512"/>
      <c r="F586" s="512"/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/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</row>
    <row r="587" spans="1:40" ht="15.75" customHeight="1">
      <c r="A587" s="512"/>
      <c r="B587" s="582"/>
      <c r="C587" s="512"/>
      <c r="D587" s="512"/>
      <c r="E587" s="512"/>
      <c r="F587" s="512"/>
      <c r="G587" s="512"/>
      <c r="H587" s="512"/>
      <c r="I587" s="512"/>
      <c r="J587" s="512"/>
      <c r="K587" s="512"/>
      <c r="L587" s="512"/>
      <c r="M587" s="512"/>
      <c r="N587" s="512"/>
      <c r="O587" s="512"/>
      <c r="P587" s="512"/>
      <c r="Q587" s="512"/>
      <c r="R587" s="512"/>
      <c r="S587" s="512"/>
      <c r="T587" s="512"/>
      <c r="U587" s="512"/>
      <c r="V587" s="512"/>
      <c r="W587" s="512"/>
      <c r="X587" s="512"/>
      <c r="Y587" s="512"/>
      <c r="Z587" s="512"/>
      <c r="AA587" s="512"/>
      <c r="AB587" s="512"/>
      <c r="AC587" s="512"/>
      <c r="AD587" s="512"/>
      <c r="AE587" s="512"/>
      <c r="AF587" s="512"/>
      <c r="AG587" s="512"/>
      <c r="AH587" s="512"/>
      <c r="AI587" s="512"/>
      <c r="AJ587" s="512"/>
      <c r="AK587" s="512"/>
      <c r="AL587" s="512"/>
      <c r="AM587" s="512"/>
      <c r="AN587" s="512"/>
    </row>
    <row r="588" spans="1:40" ht="15.75" customHeight="1">
      <c r="A588" s="512"/>
      <c r="B588" s="582"/>
      <c r="C588" s="512"/>
      <c r="D588" s="512"/>
      <c r="E588" s="512"/>
      <c r="F588" s="512"/>
      <c r="G588" s="512"/>
      <c r="H588" s="512"/>
      <c r="I588" s="512"/>
      <c r="J588" s="512"/>
      <c r="K588" s="512"/>
      <c r="L588" s="512"/>
      <c r="M588" s="512"/>
      <c r="N588" s="512"/>
      <c r="O588" s="512"/>
      <c r="P588" s="512"/>
      <c r="Q588" s="512"/>
      <c r="R588" s="512"/>
      <c r="S588" s="512"/>
      <c r="T588" s="512"/>
      <c r="U588" s="512"/>
      <c r="V588" s="512"/>
      <c r="W588" s="512"/>
      <c r="X588" s="512"/>
      <c r="Y588" s="512"/>
      <c r="Z588" s="512"/>
      <c r="AA588" s="512"/>
      <c r="AB588" s="512"/>
      <c r="AC588" s="512"/>
      <c r="AD588" s="512"/>
      <c r="AE588" s="512"/>
      <c r="AF588" s="512"/>
      <c r="AG588" s="512"/>
      <c r="AH588" s="512"/>
      <c r="AI588" s="512"/>
      <c r="AJ588" s="512"/>
      <c r="AK588" s="512"/>
      <c r="AL588" s="512"/>
      <c r="AM588" s="512"/>
      <c r="AN588" s="512"/>
    </row>
    <row r="589" spans="1:40" ht="15.75" customHeight="1">
      <c r="A589" s="512"/>
      <c r="B589" s="582"/>
      <c r="C589" s="512"/>
      <c r="D589" s="512"/>
      <c r="E589" s="512"/>
      <c r="F589" s="512"/>
      <c r="G589" s="512"/>
      <c r="H589" s="512"/>
      <c r="I589" s="512"/>
      <c r="J589" s="512"/>
      <c r="K589" s="512"/>
      <c r="L589" s="512"/>
      <c r="M589" s="512"/>
      <c r="N589" s="512"/>
      <c r="O589" s="512"/>
      <c r="P589" s="512"/>
      <c r="Q589" s="512"/>
      <c r="R589" s="512"/>
      <c r="S589" s="512"/>
      <c r="T589" s="512"/>
      <c r="U589" s="512"/>
      <c r="V589" s="512"/>
      <c r="W589" s="512"/>
      <c r="X589" s="512"/>
      <c r="Y589" s="512"/>
      <c r="Z589" s="512"/>
      <c r="AA589" s="512"/>
      <c r="AB589" s="512"/>
      <c r="AC589" s="512"/>
      <c r="AD589" s="512"/>
      <c r="AE589" s="512"/>
      <c r="AF589" s="512"/>
      <c r="AG589" s="512"/>
      <c r="AH589" s="512"/>
      <c r="AI589" s="512"/>
      <c r="AJ589" s="512"/>
      <c r="AK589" s="512"/>
      <c r="AL589" s="512"/>
      <c r="AM589" s="512"/>
      <c r="AN589" s="512"/>
    </row>
    <row r="590" spans="1:40" ht="15.75" customHeight="1">
      <c r="A590" s="512"/>
      <c r="B590" s="582"/>
      <c r="C590" s="512"/>
      <c r="D590" s="512"/>
      <c r="E590" s="512"/>
      <c r="F590" s="512"/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/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</row>
    <row r="591" spans="1:40" ht="15.75" customHeight="1">
      <c r="A591" s="512"/>
      <c r="B591" s="582"/>
      <c r="C591" s="512"/>
      <c r="D591" s="512"/>
      <c r="E591" s="512"/>
      <c r="F591" s="512"/>
      <c r="G591" s="512"/>
      <c r="H591" s="512"/>
      <c r="I591" s="512"/>
      <c r="J591" s="512"/>
      <c r="K591" s="512"/>
      <c r="L591" s="512"/>
      <c r="M591" s="512"/>
      <c r="N591" s="512"/>
      <c r="O591" s="512"/>
      <c r="P591" s="512"/>
      <c r="Q591" s="512"/>
      <c r="R591" s="512"/>
      <c r="S591" s="512"/>
      <c r="T591" s="512"/>
      <c r="U591" s="512"/>
      <c r="V591" s="512"/>
      <c r="W591" s="512"/>
      <c r="X591" s="512"/>
      <c r="Y591" s="512"/>
      <c r="Z591" s="512"/>
      <c r="AA591" s="512"/>
      <c r="AB591" s="512"/>
      <c r="AC591" s="512"/>
      <c r="AD591" s="512"/>
      <c r="AE591" s="512"/>
      <c r="AF591" s="512"/>
      <c r="AG591" s="512"/>
      <c r="AH591" s="512"/>
      <c r="AI591" s="512"/>
      <c r="AJ591" s="512"/>
      <c r="AK591" s="512"/>
      <c r="AL591" s="512"/>
      <c r="AM591" s="512"/>
      <c r="AN591" s="512"/>
    </row>
    <row r="592" spans="1:40" ht="15.75" customHeight="1">
      <c r="A592" s="512"/>
      <c r="B592" s="582"/>
      <c r="C592" s="512"/>
      <c r="D592" s="512"/>
      <c r="E592" s="512"/>
      <c r="F592" s="512"/>
      <c r="G592" s="512"/>
      <c r="H592" s="512"/>
      <c r="I592" s="512"/>
      <c r="J592" s="512"/>
      <c r="K592" s="512"/>
      <c r="L592" s="512"/>
      <c r="M592" s="512"/>
      <c r="N592" s="512"/>
      <c r="O592" s="512"/>
      <c r="P592" s="512"/>
      <c r="Q592" s="512"/>
      <c r="R592" s="512"/>
      <c r="S592" s="512"/>
      <c r="T592" s="512"/>
      <c r="U592" s="512"/>
      <c r="V592" s="512"/>
      <c r="W592" s="512"/>
      <c r="X592" s="512"/>
      <c r="Y592" s="512"/>
      <c r="Z592" s="512"/>
      <c r="AA592" s="512"/>
      <c r="AB592" s="512"/>
      <c r="AC592" s="512"/>
      <c r="AD592" s="512"/>
      <c r="AE592" s="512"/>
      <c r="AF592" s="512"/>
      <c r="AG592" s="512"/>
      <c r="AH592" s="512"/>
      <c r="AI592" s="512"/>
      <c r="AJ592" s="512"/>
      <c r="AK592" s="512"/>
      <c r="AL592" s="512"/>
      <c r="AM592" s="512"/>
      <c r="AN592" s="512"/>
    </row>
    <row r="593" spans="1:40" ht="15.75" customHeight="1">
      <c r="A593" s="512"/>
      <c r="B593" s="582"/>
      <c r="C593" s="512"/>
      <c r="D593" s="512"/>
      <c r="E593" s="512"/>
      <c r="F593" s="512"/>
      <c r="G593" s="512"/>
      <c r="H593" s="512"/>
      <c r="I593" s="512"/>
      <c r="J593" s="512"/>
      <c r="K593" s="512"/>
      <c r="L593" s="512"/>
      <c r="M593" s="512"/>
      <c r="N593" s="512"/>
      <c r="O593" s="512"/>
      <c r="P593" s="512"/>
      <c r="Q593" s="512"/>
      <c r="R593" s="512"/>
      <c r="S593" s="512"/>
      <c r="T593" s="512"/>
      <c r="U593" s="512"/>
      <c r="V593" s="512"/>
      <c r="W593" s="512"/>
      <c r="X593" s="512"/>
      <c r="Y593" s="512"/>
      <c r="Z593" s="512"/>
      <c r="AA593" s="512"/>
      <c r="AB593" s="512"/>
      <c r="AC593" s="512"/>
      <c r="AD593" s="512"/>
      <c r="AE593" s="512"/>
      <c r="AF593" s="512"/>
      <c r="AG593" s="512"/>
      <c r="AH593" s="512"/>
      <c r="AI593" s="512"/>
      <c r="AJ593" s="512"/>
      <c r="AK593" s="512"/>
      <c r="AL593" s="512"/>
      <c r="AM593" s="512"/>
      <c r="AN593" s="512"/>
    </row>
    <row r="594" spans="1:40" ht="15.75" customHeight="1">
      <c r="A594" s="512"/>
      <c r="B594" s="582"/>
      <c r="C594" s="512"/>
      <c r="D594" s="512"/>
      <c r="E594" s="512"/>
      <c r="F594" s="512"/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/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</row>
    <row r="595" spans="1:40" ht="15.75" customHeight="1">
      <c r="A595" s="512"/>
      <c r="B595" s="582"/>
      <c r="C595" s="512"/>
      <c r="D595" s="512"/>
      <c r="E595" s="512"/>
      <c r="F595" s="512"/>
      <c r="G595" s="512"/>
      <c r="H595" s="512"/>
      <c r="I595" s="512"/>
      <c r="J595" s="512"/>
      <c r="K595" s="512"/>
      <c r="L595" s="512"/>
      <c r="M595" s="512"/>
      <c r="N595" s="512"/>
      <c r="O595" s="512"/>
      <c r="P595" s="512"/>
      <c r="Q595" s="512"/>
      <c r="R595" s="512"/>
      <c r="S595" s="512"/>
      <c r="T595" s="512"/>
      <c r="U595" s="512"/>
      <c r="V595" s="512"/>
      <c r="W595" s="512"/>
      <c r="X595" s="512"/>
      <c r="Y595" s="512"/>
      <c r="Z595" s="512"/>
      <c r="AA595" s="512"/>
      <c r="AB595" s="512"/>
      <c r="AC595" s="512"/>
      <c r="AD595" s="512"/>
      <c r="AE595" s="512"/>
      <c r="AF595" s="512"/>
      <c r="AG595" s="512"/>
      <c r="AH595" s="512"/>
      <c r="AI595" s="512"/>
      <c r="AJ595" s="512"/>
      <c r="AK595" s="512"/>
      <c r="AL595" s="512"/>
      <c r="AM595" s="512"/>
      <c r="AN595" s="512"/>
    </row>
    <row r="596" spans="1:40" ht="15.75" customHeight="1">
      <c r="A596" s="512"/>
      <c r="B596" s="582"/>
      <c r="C596" s="512"/>
      <c r="D596" s="512"/>
      <c r="E596" s="512"/>
      <c r="F596" s="512"/>
      <c r="G596" s="512"/>
      <c r="H596" s="512"/>
      <c r="I596" s="512"/>
      <c r="J596" s="512"/>
      <c r="K596" s="512"/>
      <c r="L596" s="512"/>
      <c r="M596" s="512"/>
      <c r="N596" s="512"/>
      <c r="O596" s="512"/>
      <c r="P596" s="512"/>
      <c r="Q596" s="512"/>
      <c r="R596" s="512"/>
      <c r="S596" s="512"/>
      <c r="T596" s="512"/>
      <c r="U596" s="512"/>
      <c r="V596" s="512"/>
      <c r="W596" s="512"/>
      <c r="X596" s="512"/>
      <c r="Y596" s="512"/>
      <c r="Z596" s="512"/>
      <c r="AA596" s="512"/>
      <c r="AB596" s="512"/>
      <c r="AC596" s="512"/>
      <c r="AD596" s="512"/>
      <c r="AE596" s="512"/>
      <c r="AF596" s="512"/>
      <c r="AG596" s="512"/>
      <c r="AH596" s="512"/>
      <c r="AI596" s="512"/>
      <c r="AJ596" s="512"/>
      <c r="AK596" s="512"/>
      <c r="AL596" s="512"/>
      <c r="AM596" s="512"/>
      <c r="AN596" s="512"/>
    </row>
    <row r="597" spans="1:40" ht="15.75" customHeight="1">
      <c r="A597" s="512"/>
      <c r="B597" s="582"/>
      <c r="C597" s="512"/>
      <c r="D597" s="512"/>
      <c r="E597" s="512"/>
      <c r="F597" s="512"/>
      <c r="G597" s="512"/>
      <c r="H597" s="512"/>
      <c r="I597" s="512"/>
      <c r="J597" s="512"/>
      <c r="K597" s="512"/>
      <c r="L597" s="512"/>
      <c r="M597" s="512"/>
      <c r="N597" s="512"/>
      <c r="O597" s="512"/>
      <c r="P597" s="512"/>
      <c r="Q597" s="512"/>
      <c r="R597" s="512"/>
      <c r="S597" s="512"/>
      <c r="T597" s="512"/>
      <c r="U597" s="512"/>
      <c r="V597" s="512"/>
      <c r="W597" s="512"/>
      <c r="X597" s="512"/>
      <c r="Y597" s="512"/>
      <c r="Z597" s="512"/>
      <c r="AA597" s="512"/>
      <c r="AB597" s="512"/>
      <c r="AC597" s="512"/>
      <c r="AD597" s="512"/>
      <c r="AE597" s="512"/>
      <c r="AF597" s="512"/>
      <c r="AG597" s="512"/>
      <c r="AH597" s="512"/>
      <c r="AI597" s="512"/>
      <c r="AJ597" s="512"/>
      <c r="AK597" s="512"/>
      <c r="AL597" s="512"/>
      <c r="AM597" s="512"/>
      <c r="AN597" s="512"/>
    </row>
    <row r="598" spans="1:40" ht="15.75" customHeight="1">
      <c r="A598" s="512"/>
      <c r="B598" s="582"/>
      <c r="C598" s="512"/>
      <c r="D598" s="512"/>
      <c r="E598" s="512"/>
      <c r="F598" s="512"/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/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</row>
    <row r="599" spans="1:40" ht="15.75" customHeight="1">
      <c r="A599" s="512"/>
      <c r="B599" s="582"/>
      <c r="C599" s="512"/>
      <c r="D599" s="512"/>
      <c r="E599" s="512"/>
      <c r="F599" s="512"/>
      <c r="G599" s="512"/>
      <c r="H599" s="512"/>
      <c r="I599" s="512"/>
      <c r="J599" s="512"/>
      <c r="K599" s="512"/>
      <c r="L599" s="512"/>
      <c r="M599" s="512"/>
      <c r="N599" s="512"/>
      <c r="O599" s="512"/>
      <c r="P599" s="512"/>
      <c r="Q599" s="512"/>
      <c r="R599" s="512"/>
      <c r="S599" s="512"/>
      <c r="T599" s="512"/>
      <c r="U599" s="512"/>
      <c r="V599" s="512"/>
      <c r="W599" s="512"/>
      <c r="X599" s="512"/>
      <c r="Y599" s="512"/>
      <c r="Z599" s="512"/>
      <c r="AA599" s="512"/>
      <c r="AB599" s="512"/>
      <c r="AC599" s="512"/>
      <c r="AD599" s="512"/>
      <c r="AE599" s="512"/>
      <c r="AF599" s="512"/>
      <c r="AG599" s="512"/>
      <c r="AH599" s="512"/>
      <c r="AI599" s="512"/>
      <c r="AJ599" s="512"/>
      <c r="AK599" s="512"/>
      <c r="AL599" s="512"/>
      <c r="AM599" s="512"/>
      <c r="AN599" s="512"/>
    </row>
    <row r="600" spans="1:40" ht="15.75" customHeight="1">
      <c r="A600" s="512"/>
      <c r="B600" s="582"/>
      <c r="C600" s="512"/>
      <c r="D600" s="512"/>
      <c r="E600" s="512"/>
      <c r="F600" s="512"/>
      <c r="G600" s="512"/>
      <c r="H600" s="512"/>
      <c r="I600" s="512"/>
      <c r="J600" s="512"/>
      <c r="K600" s="512"/>
      <c r="L600" s="512"/>
      <c r="M600" s="512"/>
      <c r="N600" s="512"/>
      <c r="O600" s="512"/>
      <c r="P600" s="512"/>
      <c r="Q600" s="512"/>
      <c r="R600" s="512"/>
      <c r="S600" s="512"/>
      <c r="T600" s="512"/>
      <c r="U600" s="512"/>
      <c r="V600" s="512"/>
      <c r="W600" s="512"/>
      <c r="X600" s="512"/>
      <c r="Y600" s="512"/>
      <c r="Z600" s="512"/>
      <c r="AA600" s="512"/>
      <c r="AB600" s="512"/>
      <c r="AC600" s="512"/>
      <c r="AD600" s="512"/>
      <c r="AE600" s="512"/>
      <c r="AF600" s="512"/>
      <c r="AG600" s="512"/>
      <c r="AH600" s="512"/>
      <c r="AI600" s="512"/>
      <c r="AJ600" s="512"/>
      <c r="AK600" s="512"/>
      <c r="AL600" s="512"/>
      <c r="AM600" s="512"/>
      <c r="AN600" s="512"/>
    </row>
    <row r="601" spans="1:40" ht="15.75" customHeight="1">
      <c r="A601" s="512"/>
      <c r="B601" s="582"/>
      <c r="C601" s="512"/>
      <c r="D601" s="512"/>
      <c r="E601" s="512"/>
      <c r="F601" s="512"/>
      <c r="G601" s="512"/>
      <c r="H601" s="512"/>
      <c r="I601" s="512"/>
      <c r="J601" s="512"/>
      <c r="K601" s="512"/>
      <c r="L601" s="512"/>
      <c r="M601" s="512"/>
      <c r="N601" s="512"/>
      <c r="O601" s="512"/>
      <c r="P601" s="512"/>
      <c r="Q601" s="512"/>
      <c r="R601" s="512"/>
      <c r="S601" s="512"/>
      <c r="T601" s="512"/>
      <c r="U601" s="512"/>
      <c r="V601" s="512"/>
      <c r="W601" s="512"/>
      <c r="X601" s="512"/>
      <c r="Y601" s="512"/>
      <c r="Z601" s="512"/>
      <c r="AA601" s="512"/>
      <c r="AB601" s="512"/>
      <c r="AC601" s="512"/>
      <c r="AD601" s="512"/>
      <c r="AE601" s="512"/>
      <c r="AF601" s="512"/>
      <c r="AG601" s="512"/>
      <c r="AH601" s="512"/>
      <c r="AI601" s="512"/>
      <c r="AJ601" s="512"/>
      <c r="AK601" s="512"/>
      <c r="AL601" s="512"/>
      <c r="AM601" s="512"/>
      <c r="AN601" s="512"/>
    </row>
    <row r="602" spans="1:40" ht="15.75" customHeight="1">
      <c r="A602" s="512"/>
      <c r="B602" s="582"/>
      <c r="C602" s="512"/>
      <c r="D602" s="512"/>
      <c r="E602" s="512"/>
      <c r="F602" s="512"/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/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</row>
    <row r="603" spans="1:40" ht="15.75" customHeight="1">
      <c r="A603" s="512"/>
      <c r="B603" s="582"/>
      <c r="C603" s="512"/>
      <c r="D603" s="512"/>
      <c r="E603" s="512"/>
      <c r="F603" s="512"/>
      <c r="G603" s="512"/>
      <c r="H603" s="512"/>
      <c r="I603" s="512"/>
      <c r="J603" s="512"/>
      <c r="K603" s="512"/>
      <c r="L603" s="512"/>
      <c r="M603" s="512"/>
      <c r="N603" s="512"/>
      <c r="O603" s="512"/>
      <c r="P603" s="512"/>
      <c r="Q603" s="512"/>
      <c r="R603" s="512"/>
      <c r="S603" s="512"/>
      <c r="T603" s="512"/>
      <c r="U603" s="512"/>
      <c r="V603" s="512"/>
      <c r="W603" s="512"/>
      <c r="X603" s="512"/>
      <c r="Y603" s="512"/>
      <c r="Z603" s="512"/>
      <c r="AA603" s="512"/>
      <c r="AB603" s="512"/>
      <c r="AC603" s="512"/>
      <c r="AD603" s="512"/>
      <c r="AE603" s="512"/>
      <c r="AF603" s="512"/>
      <c r="AG603" s="512"/>
      <c r="AH603" s="512"/>
      <c r="AI603" s="512"/>
      <c r="AJ603" s="512"/>
      <c r="AK603" s="512"/>
      <c r="AL603" s="512"/>
      <c r="AM603" s="512"/>
      <c r="AN603" s="512"/>
    </row>
    <row r="604" spans="1:40" ht="15.75" customHeight="1">
      <c r="A604" s="512"/>
      <c r="B604" s="582"/>
      <c r="C604" s="512"/>
      <c r="D604" s="512"/>
      <c r="E604" s="512"/>
      <c r="F604" s="512"/>
      <c r="G604" s="512"/>
      <c r="H604" s="512"/>
      <c r="I604" s="512"/>
      <c r="J604" s="512"/>
      <c r="K604" s="512"/>
      <c r="L604" s="512"/>
      <c r="M604" s="512"/>
      <c r="N604" s="512"/>
      <c r="O604" s="512"/>
      <c r="P604" s="512"/>
      <c r="Q604" s="512"/>
      <c r="R604" s="512"/>
      <c r="S604" s="512"/>
      <c r="T604" s="512"/>
      <c r="U604" s="512"/>
      <c r="V604" s="512"/>
      <c r="W604" s="512"/>
      <c r="X604" s="512"/>
      <c r="Y604" s="512"/>
      <c r="Z604" s="512"/>
      <c r="AA604" s="512"/>
      <c r="AB604" s="512"/>
      <c r="AC604" s="512"/>
      <c r="AD604" s="512"/>
      <c r="AE604" s="512"/>
      <c r="AF604" s="512"/>
      <c r="AG604" s="512"/>
      <c r="AH604" s="512"/>
      <c r="AI604" s="512"/>
      <c r="AJ604" s="512"/>
      <c r="AK604" s="512"/>
      <c r="AL604" s="512"/>
      <c r="AM604" s="512"/>
      <c r="AN604" s="512"/>
    </row>
    <row r="605" spans="1:40" ht="15.75" customHeight="1">
      <c r="A605" s="512"/>
      <c r="B605" s="582"/>
      <c r="C605" s="512"/>
      <c r="D605" s="512"/>
      <c r="E605" s="512"/>
      <c r="F605" s="512"/>
      <c r="G605" s="512"/>
      <c r="H605" s="512"/>
      <c r="I605" s="512"/>
      <c r="J605" s="512"/>
      <c r="K605" s="512"/>
      <c r="L605" s="512"/>
      <c r="M605" s="512"/>
      <c r="N605" s="512"/>
      <c r="O605" s="512"/>
      <c r="P605" s="512"/>
      <c r="Q605" s="512"/>
      <c r="R605" s="512"/>
      <c r="S605" s="512"/>
      <c r="T605" s="512"/>
      <c r="U605" s="512"/>
      <c r="V605" s="512"/>
      <c r="W605" s="512"/>
      <c r="X605" s="512"/>
      <c r="Y605" s="512"/>
      <c r="Z605" s="512"/>
      <c r="AA605" s="512"/>
      <c r="AB605" s="512"/>
      <c r="AC605" s="512"/>
      <c r="AD605" s="512"/>
      <c r="AE605" s="512"/>
      <c r="AF605" s="512"/>
      <c r="AG605" s="512"/>
      <c r="AH605" s="512"/>
      <c r="AI605" s="512"/>
      <c r="AJ605" s="512"/>
      <c r="AK605" s="512"/>
      <c r="AL605" s="512"/>
      <c r="AM605" s="512"/>
      <c r="AN605" s="512"/>
    </row>
    <row r="606" spans="1:40" ht="15.75" customHeight="1">
      <c r="A606" s="512"/>
      <c r="B606" s="582"/>
      <c r="C606" s="512"/>
      <c r="D606" s="512"/>
      <c r="E606" s="512"/>
      <c r="F606" s="512"/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/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</row>
    <row r="607" spans="1:40" ht="15.75" customHeight="1">
      <c r="A607" s="512"/>
      <c r="B607" s="582"/>
      <c r="C607" s="512"/>
      <c r="D607" s="512"/>
      <c r="E607" s="512"/>
      <c r="F607" s="512"/>
      <c r="G607" s="512"/>
      <c r="H607" s="512"/>
      <c r="I607" s="512"/>
      <c r="J607" s="512"/>
      <c r="K607" s="512"/>
      <c r="L607" s="512"/>
      <c r="M607" s="512"/>
      <c r="N607" s="512"/>
      <c r="O607" s="512"/>
      <c r="P607" s="512"/>
      <c r="Q607" s="512"/>
      <c r="R607" s="512"/>
      <c r="S607" s="512"/>
      <c r="T607" s="512"/>
      <c r="U607" s="512"/>
      <c r="V607" s="512"/>
      <c r="W607" s="512"/>
      <c r="X607" s="512"/>
      <c r="Y607" s="512"/>
      <c r="Z607" s="512"/>
      <c r="AA607" s="512"/>
      <c r="AB607" s="512"/>
      <c r="AC607" s="512"/>
      <c r="AD607" s="512"/>
      <c r="AE607" s="512"/>
      <c r="AF607" s="512"/>
      <c r="AG607" s="512"/>
      <c r="AH607" s="512"/>
      <c r="AI607" s="512"/>
      <c r="AJ607" s="512"/>
      <c r="AK607" s="512"/>
      <c r="AL607" s="512"/>
      <c r="AM607" s="512"/>
      <c r="AN607" s="512"/>
    </row>
    <row r="608" spans="1:40" ht="15.75" customHeight="1">
      <c r="A608" s="512"/>
      <c r="B608" s="582"/>
      <c r="C608" s="512"/>
      <c r="D608" s="512"/>
      <c r="E608" s="512"/>
      <c r="F608" s="512"/>
      <c r="G608" s="512"/>
      <c r="H608" s="512"/>
      <c r="I608" s="512"/>
      <c r="J608" s="512"/>
      <c r="K608" s="512"/>
      <c r="L608" s="512"/>
      <c r="M608" s="512"/>
      <c r="N608" s="512"/>
      <c r="O608" s="512"/>
      <c r="P608" s="512"/>
      <c r="Q608" s="512"/>
      <c r="R608" s="512"/>
      <c r="S608" s="512"/>
      <c r="T608" s="512"/>
      <c r="U608" s="512"/>
      <c r="V608" s="512"/>
      <c r="W608" s="512"/>
      <c r="X608" s="512"/>
      <c r="Y608" s="512"/>
      <c r="Z608" s="512"/>
      <c r="AA608" s="512"/>
      <c r="AB608" s="512"/>
      <c r="AC608" s="512"/>
      <c r="AD608" s="512"/>
      <c r="AE608" s="512"/>
      <c r="AF608" s="512"/>
      <c r="AG608" s="512"/>
      <c r="AH608" s="512"/>
      <c r="AI608" s="512"/>
      <c r="AJ608" s="512"/>
      <c r="AK608" s="512"/>
      <c r="AL608" s="512"/>
      <c r="AM608" s="512"/>
      <c r="AN608" s="512"/>
    </row>
    <row r="609" spans="1:40" ht="15.75" customHeight="1">
      <c r="A609" s="512"/>
      <c r="B609" s="582"/>
      <c r="C609" s="512"/>
      <c r="D609" s="512"/>
      <c r="E609" s="512"/>
      <c r="F609" s="512"/>
      <c r="G609" s="512"/>
      <c r="H609" s="512"/>
      <c r="I609" s="512"/>
      <c r="J609" s="512"/>
      <c r="K609" s="512"/>
      <c r="L609" s="512"/>
      <c r="M609" s="512"/>
      <c r="N609" s="512"/>
      <c r="O609" s="512"/>
      <c r="P609" s="512"/>
      <c r="Q609" s="512"/>
      <c r="R609" s="512"/>
      <c r="S609" s="512"/>
      <c r="T609" s="512"/>
      <c r="U609" s="512"/>
      <c r="V609" s="512"/>
      <c r="W609" s="512"/>
      <c r="X609" s="512"/>
      <c r="Y609" s="512"/>
      <c r="Z609" s="512"/>
      <c r="AA609" s="512"/>
      <c r="AB609" s="512"/>
      <c r="AC609" s="512"/>
      <c r="AD609" s="512"/>
      <c r="AE609" s="512"/>
      <c r="AF609" s="512"/>
      <c r="AG609" s="512"/>
      <c r="AH609" s="512"/>
      <c r="AI609" s="512"/>
      <c r="AJ609" s="512"/>
      <c r="AK609" s="512"/>
      <c r="AL609" s="512"/>
      <c r="AM609" s="512"/>
      <c r="AN609" s="512"/>
    </row>
    <row r="610" spans="1:40" ht="15.75" customHeight="1">
      <c r="A610" s="512"/>
      <c r="B610" s="582"/>
      <c r="C610" s="512"/>
      <c r="D610" s="512"/>
      <c r="E610" s="512"/>
      <c r="F610" s="512"/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/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</row>
    <row r="611" spans="1:40" ht="15.75" customHeight="1">
      <c r="A611" s="512"/>
      <c r="B611" s="582"/>
      <c r="C611" s="512"/>
      <c r="D611" s="512"/>
      <c r="E611" s="512"/>
      <c r="F611" s="512"/>
      <c r="G611" s="512"/>
      <c r="H611" s="512"/>
      <c r="I611" s="512"/>
      <c r="J611" s="512"/>
      <c r="K611" s="512"/>
      <c r="L611" s="512"/>
      <c r="M611" s="512"/>
      <c r="N611" s="512"/>
      <c r="O611" s="512"/>
      <c r="P611" s="512"/>
      <c r="Q611" s="512"/>
      <c r="R611" s="512"/>
      <c r="S611" s="512"/>
      <c r="T611" s="512"/>
      <c r="U611" s="512"/>
      <c r="V611" s="512"/>
      <c r="W611" s="512"/>
      <c r="X611" s="512"/>
      <c r="Y611" s="512"/>
      <c r="Z611" s="512"/>
      <c r="AA611" s="512"/>
      <c r="AB611" s="512"/>
      <c r="AC611" s="512"/>
      <c r="AD611" s="512"/>
      <c r="AE611" s="512"/>
      <c r="AF611" s="512"/>
      <c r="AG611" s="512"/>
      <c r="AH611" s="512"/>
      <c r="AI611" s="512"/>
      <c r="AJ611" s="512"/>
      <c r="AK611" s="512"/>
      <c r="AL611" s="512"/>
      <c r="AM611" s="512"/>
      <c r="AN611" s="512"/>
    </row>
    <row r="612" spans="1:40" ht="15.75" customHeight="1">
      <c r="A612" s="512"/>
      <c r="B612" s="582"/>
      <c r="C612" s="512"/>
      <c r="D612" s="512"/>
      <c r="E612" s="512"/>
      <c r="F612" s="512"/>
      <c r="G612" s="512"/>
      <c r="H612" s="512"/>
      <c r="I612" s="512"/>
      <c r="J612" s="512"/>
      <c r="K612" s="512"/>
      <c r="L612" s="512"/>
      <c r="M612" s="512"/>
      <c r="N612" s="512"/>
      <c r="O612" s="512"/>
      <c r="P612" s="512"/>
      <c r="Q612" s="512"/>
      <c r="R612" s="512"/>
      <c r="S612" s="512"/>
      <c r="T612" s="512"/>
      <c r="U612" s="512"/>
      <c r="V612" s="512"/>
      <c r="W612" s="512"/>
      <c r="X612" s="512"/>
      <c r="Y612" s="512"/>
      <c r="Z612" s="512"/>
      <c r="AA612" s="512"/>
      <c r="AB612" s="512"/>
      <c r="AC612" s="512"/>
      <c r="AD612" s="512"/>
      <c r="AE612" s="512"/>
      <c r="AF612" s="512"/>
      <c r="AG612" s="512"/>
      <c r="AH612" s="512"/>
      <c r="AI612" s="512"/>
      <c r="AJ612" s="512"/>
      <c r="AK612" s="512"/>
      <c r="AL612" s="512"/>
      <c r="AM612" s="512"/>
      <c r="AN612" s="512"/>
    </row>
    <row r="613" spans="1:40" ht="15.75" customHeight="1">
      <c r="A613" s="512"/>
      <c r="B613" s="582"/>
      <c r="C613" s="512"/>
      <c r="D613" s="512"/>
      <c r="E613" s="512"/>
      <c r="F613" s="512"/>
      <c r="G613" s="512"/>
      <c r="H613" s="512"/>
      <c r="I613" s="512"/>
      <c r="J613" s="512"/>
      <c r="K613" s="512"/>
      <c r="L613" s="512"/>
      <c r="M613" s="512"/>
      <c r="N613" s="512"/>
      <c r="O613" s="512"/>
      <c r="P613" s="512"/>
      <c r="Q613" s="512"/>
      <c r="R613" s="512"/>
      <c r="S613" s="512"/>
      <c r="T613" s="512"/>
      <c r="U613" s="512"/>
      <c r="V613" s="512"/>
      <c r="W613" s="512"/>
      <c r="X613" s="512"/>
      <c r="Y613" s="512"/>
      <c r="Z613" s="512"/>
      <c r="AA613" s="512"/>
      <c r="AB613" s="512"/>
      <c r="AC613" s="512"/>
      <c r="AD613" s="512"/>
      <c r="AE613" s="512"/>
      <c r="AF613" s="512"/>
      <c r="AG613" s="512"/>
      <c r="AH613" s="512"/>
      <c r="AI613" s="512"/>
      <c r="AJ613" s="512"/>
      <c r="AK613" s="512"/>
      <c r="AL613" s="512"/>
      <c r="AM613" s="512"/>
      <c r="AN613" s="512"/>
    </row>
    <row r="614" spans="1:40" ht="15.75" customHeight="1">
      <c r="A614" s="512"/>
      <c r="B614" s="58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/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</row>
    <row r="615" spans="1:40" ht="15.75" customHeight="1">
      <c r="A615" s="512"/>
      <c r="B615" s="582"/>
      <c r="C615" s="512"/>
      <c r="D615" s="512"/>
      <c r="E615" s="512"/>
      <c r="F615" s="512"/>
      <c r="G615" s="512"/>
      <c r="H615" s="512"/>
      <c r="I615" s="512"/>
      <c r="J615" s="512"/>
      <c r="K615" s="512"/>
      <c r="L615" s="512"/>
      <c r="M615" s="512"/>
      <c r="N615" s="512"/>
      <c r="O615" s="512"/>
      <c r="P615" s="512"/>
      <c r="Q615" s="512"/>
      <c r="R615" s="512"/>
      <c r="S615" s="512"/>
      <c r="T615" s="512"/>
      <c r="U615" s="512"/>
      <c r="V615" s="512"/>
      <c r="W615" s="512"/>
      <c r="X615" s="512"/>
      <c r="Y615" s="512"/>
      <c r="Z615" s="512"/>
      <c r="AA615" s="512"/>
      <c r="AB615" s="512"/>
      <c r="AC615" s="512"/>
      <c r="AD615" s="512"/>
      <c r="AE615" s="512"/>
      <c r="AF615" s="512"/>
      <c r="AG615" s="512"/>
      <c r="AH615" s="512"/>
      <c r="AI615" s="512"/>
      <c r="AJ615" s="512"/>
      <c r="AK615" s="512"/>
      <c r="AL615" s="512"/>
      <c r="AM615" s="512"/>
      <c r="AN615" s="512"/>
    </row>
    <row r="616" spans="1:40" ht="15.75" customHeight="1">
      <c r="A616" s="512"/>
      <c r="B616" s="582"/>
      <c r="C616" s="512"/>
      <c r="D616" s="512"/>
      <c r="E616" s="512"/>
      <c r="F616" s="512"/>
      <c r="G616" s="512"/>
      <c r="H616" s="512"/>
      <c r="I616" s="512"/>
      <c r="J616" s="512"/>
      <c r="K616" s="512"/>
      <c r="L616" s="512"/>
      <c r="M616" s="512"/>
      <c r="N616" s="512"/>
      <c r="O616" s="512"/>
      <c r="P616" s="512"/>
      <c r="Q616" s="512"/>
      <c r="R616" s="512"/>
      <c r="S616" s="512"/>
      <c r="T616" s="512"/>
      <c r="U616" s="512"/>
      <c r="V616" s="512"/>
      <c r="W616" s="512"/>
      <c r="X616" s="512"/>
      <c r="Y616" s="512"/>
      <c r="Z616" s="512"/>
      <c r="AA616" s="512"/>
      <c r="AB616" s="512"/>
      <c r="AC616" s="512"/>
      <c r="AD616" s="512"/>
      <c r="AE616" s="512"/>
      <c r="AF616" s="512"/>
      <c r="AG616" s="512"/>
      <c r="AH616" s="512"/>
      <c r="AI616" s="512"/>
      <c r="AJ616" s="512"/>
      <c r="AK616" s="512"/>
      <c r="AL616" s="512"/>
      <c r="AM616" s="512"/>
      <c r="AN616" s="512"/>
    </row>
    <row r="617" spans="1:40" ht="15.75" customHeight="1">
      <c r="A617" s="512"/>
      <c r="B617" s="582"/>
      <c r="C617" s="512"/>
      <c r="D617" s="512"/>
      <c r="E617" s="512"/>
      <c r="F617" s="512"/>
      <c r="G617" s="512"/>
      <c r="H617" s="512"/>
      <c r="I617" s="512"/>
      <c r="J617" s="512"/>
      <c r="K617" s="512"/>
      <c r="L617" s="512"/>
      <c r="M617" s="512"/>
      <c r="N617" s="512"/>
      <c r="O617" s="512"/>
      <c r="P617" s="512"/>
      <c r="Q617" s="512"/>
      <c r="R617" s="512"/>
      <c r="S617" s="512"/>
      <c r="T617" s="512"/>
      <c r="U617" s="512"/>
      <c r="V617" s="512"/>
      <c r="W617" s="512"/>
      <c r="X617" s="512"/>
      <c r="Y617" s="512"/>
      <c r="Z617" s="512"/>
      <c r="AA617" s="512"/>
      <c r="AB617" s="512"/>
      <c r="AC617" s="512"/>
      <c r="AD617" s="512"/>
      <c r="AE617" s="512"/>
      <c r="AF617" s="512"/>
      <c r="AG617" s="512"/>
      <c r="AH617" s="512"/>
      <c r="AI617" s="512"/>
      <c r="AJ617" s="512"/>
      <c r="AK617" s="512"/>
      <c r="AL617" s="512"/>
      <c r="AM617" s="512"/>
      <c r="AN617" s="512"/>
    </row>
    <row r="618" spans="1:40" ht="15.75" customHeight="1">
      <c r="A618" s="512"/>
      <c r="B618" s="582"/>
      <c r="C618" s="512"/>
      <c r="D618" s="512"/>
      <c r="E618" s="512"/>
      <c r="F618" s="512"/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/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</row>
    <row r="619" spans="1:40" ht="15.75" customHeight="1">
      <c r="A619" s="512"/>
      <c r="B619" s="582"/>
      <c r="C619" s="512"/>
      <c r="D619" s="512"/>
      <c r="E619" s="512"/>
      <c r="F619" s="512"/>
      <c r="G619" s="512"/>
      <c r="H619" s="512"/>
      <c r="I619" s="512"/>
      <c r="J619" s="512"/>
      <c r="K619" s="512"/>
      <c r="L619" s="512"/>
      <c r="M619" s="512"/>
      <c r="N619" s="512"/>
      <c r="O619" s="512"/>
      <c r="P619" s="512"/>
      <c r="Q619" s="512"/>
      <c r="R619" s="512"/>
      <c r="S619" s="512"/>
      <c r="T619" s="512"/>
      <c r="U619" s="512"/>
      <c r="V619" s="512"/>
      <c r="W619" s="512"/>
      <c r="X619" s="512"/>
      <c r="Y619" s="512"/>
      <c r="Z619" s="512"/>
      <c r="AA619" s="512"/>
      <c r="AB619" s="512"/>
      <c r="AC619" s="512"/>
      <c r="AD619" s="512"/>
      <c r="AE619" s="512"/>
      <c r="AF619" s="512"/>
      <c r="AG619" s="512"/>
      <c r="AH619" s="512"/>
      <c r="AI619" s="512"/>
      <c r="AJ619" s="512"/>
      <c r="AK619" s="512"/>
      <c r="AL619" s="512"/>
      <c r="AM619" s="512"/>
      <c r="AN619" s="512"/>
    </row>
    <row r="620" spans="1:40" ht="15.75" customHeight="1">
      <c r="A620" s="512"/>
      <c r="B620" s="582"/>
      <c r="C620" s="512"/>
      <c r="D620" s="512"/>
      <c r="E620" s="512"/>
      <c r="F620" s="512"/>
      <c r="G620" s="512"/>
      <c r="H620" s="512"/>
      <c r="I620" s="512"/>
      <c r="J620" s="512"/>
      <c r="K620" s="512"/>
      <c r="L620" s="512"/>
      <c r="M620" s="512"/>
      <c r="N620" s="512"/>
      <c r="O620" s="512"/>
      <c r="P620" s="512"/>
      <c r="Q620" s="512"/>
      <c r="R620" s="512"/>
      <c r="S620" s="512"/>
      <c r="T620" s="512"/>
      <c r="U620" s="512"/>
      <c r="V620" s="512"/>
      <c r="W620" s="512"/>
      <c r="X620" s="512"/>
      <c r="Y620" s="512"/>
      <c r="Z620" s="512"/>
      <c r="AA620" s="512"/>
      <c r="AB620" s="512"/>
      <c r="AC620" s="512"/>
      <c r="AD620" s="512"/>
      <c r="AE620" s="512"/>
      <c r="AF620" s="512"/>
      <c r="AG620" s="512"/>
      <c r="AH620" s="512"/>
      <c r="AI620" s="512"/>
      <c r="AJ620" s="512"/>
      <c r="AK620" s="512"/>
      <c r="AL620" s="512"/>
      <c r="AM620" s="512"/>
      <c r="AN620" s="512"/>
    </row>
    <row r="621" spans="1:40" ht="15.75" customHeight="1">
      <c r="A621" s="512"/>
      <c r="B621" s="582"/>
      <c r="C621" s="512"/>
      <c r="D621" s="512"/>
      <c r="E621" s="512"/>
      <c r="F621" s="512"/>
      <c r="G621" s="512"/>
      <c r="H621" s="512"/>
      <c r="I621" s="512"/>
      <c r="J621" s="512"/>
      <c r="K621" s="512"/>
      <c r="L621" s="512"/>
      <c r="M621" s="512"/>
      <c r="N621" s="512"/>
      <c r="O621" s="512"/>
      <c r="P621" s="512"/>
      <c r="Q621" s="512"/>
      <c r="R621" s="512"/>
      <c r="S621" s="512"/>
      <c r="T621" s="512"/>
      <c r="U621" s="512"/>
      <c r="V621" s="512"/>
      <c r="W621" s="512"/>
      <c r="X621" s="512"/>
      <c r="Y621" s="512"/>
      <c r="Z621" s="512"/>
      <c r="AA621" s="512"/>
      <c r="AB621" s="512"/>
      <c r="AC621" s="512"/>
      <c r="AD621" s="512"/>
      <c r="AE621" s="512"/>
      <c r="AF621" s="512"/>
      <c r="AG621" s="512"/>
      <c r="AH621" s="512"/>
      <c r="AI621" s="512"/>
      <c r="AJ621" s="512"/>
      <c r="AK621" s="512"/>
      <c r="AL621" s="512"/>
      <c r="AM621" s="512"/>
      <c r="AN621" s="512"/>
    </row>
    <row r="622" spans="1:40" ht="15.75" customHeight="1">
      <c r="A622" s="512"/>
      <c r="B622" s="582"/>
      <c r="C622" s="512"/>
      <c r="D622" s="512"/>
      <c r="E622" s="512"/>
      <c r="F622" s="512"/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/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</row>
    <row r="623" spans="1:40" ht="15.75" customHeight="1">
      <c r="A623" s="512"/>
      <c r="B623" s="582"/>
      <c r="C623" s="512"/>
      <c r="D623" s="512"/>
      <c r="E623" s="512"/>
      <c r="F623" s="512"/>
      <c r="G623" s="512"/>
      <c r="H623" s="512"/>
      <c r="I623" s="512"/>
      <c r="J623" s="512"/>
      <c r="K623" s="512"/>
      <c r="L623" s="512"/>
      <c r="M623" s="512"/>
      <c r="N623" s="512"/>
      <c r="O623" s="512"/>
      <c r="P623" s="512"/>
      <c r="Q623" s="512"/>
      <c r="R623" s="512"/>
      <c r="S623" s="512"/>
      <c r="T623" s="512"/>
      <c r="U623" s="512"/>
      <c r="V623" s="512"/>
      <c r="W623" s="512"/>
      <c r="X623" s="512"/>
      <c r="Y623" s="512"/>
      <c r="Z623" s="512"/>
      <c r="AA623" s="512"/>
      <c r="AB623" s="512"/>
      <c r="AC623" s="512"/>
      <c r="AD623" s="512"/>
      <c r="AE623" s="512"/>
      <c r="AF623" s="512"/>
      <c r="AG623" s="512"/>
      <c r="AH623" s="512"/>
      <c r="AI623" s="512"/>
      <c r="AJ623" s="512"/>
      <c r="AK623" s="512"/>
      <c r="AL623" s="512"/>
      <c r="AM623" s="512"/>
      <c r="AN623" s="512"/>
    </row>
    <row r="624" spans="1:40" ht="15.75" customHeight="1">
      <c r="A624" s="512"/>
      <c r="B624" s="582"/>
      <c r="C624" s="512"/>
      <c r="D624" s="512"/>
      <c r="E624" s="512"/>
      <c r="F624" s="512"/>
      <c r="G624" s="512"/>
      <c r="H624" s="512"/>
      <c r="I624" s="512"/>
      <c r="J624" s="512"/>
      <c r="K624" s="512"/>
      <c r="L624" s="512"/>
      <c r="M624" s="512"/>
      <c r="N624" s="512"/>
      <c r="O624" s="512"/>
      <c r="P624" s="512"/>
      <c r="Q624" s="512"/>
      <c r="R624" s="512"/>
      <c r="S624" s="512"/>
      <c r="T624" s="512"/>
      <c r="U624" s="512"/>
      <c r="V624" s="512"/>
      <c r="W624" s="512"/>
      <c r="X624" s="512"/>
      <c r="Y624" s="512"/>
      <c r="Z624" s="512"/>
      <c r="AA624" s="512"/>
      <c r="AB624" s="512"/>
      <c r="AC624" s="512"/>
      <c r="AD624" s="512"/>
      <c r="AE624" s="512"/>
      <c r="AF624" s="512"/>
      <c r="AG624" s="512"/>
      <c r="AH624" s="512"/>
      <c r="AI624" s="512"/>
      <c r="AJ624" s="512"/>
      <c r="AK624" s="512"/>
      <c r="AL624" s="512"/>
      <c r="AM624" s="512"/>
      <c r="AN624" s="512"/>
    </row>
    <row r="625" spans="1:40" ht="15.75" customHeight="1">
      <c r="A625" s="512"/>
      <c r="B625" s="582"/>
      <c r="C625" s="512"/>
      <c r="D625" s="512"/>
      <c r="E625" s="512"/>
      <c r="F625" s="512"/>
      <c r="G625" s="512"/>
      <c r="H625" s="512"/>
      <c r="I625" s="512"/>
      <c r="J625" s="512"/>
      <c r="K625" s="512"/>
      <c r="L625" s="512"/>
      <c r="M625" s="512"/>
      <c r="N625" s="512"/>
      <c r="O625" s="512"/>
      <c r="P625" s="512"/>
      <c r="Q625" s="512"/>
      <c r="R625" s="512"/>
      <c r="S625" s="512"/>
      <c r="T625" s="512"/>
      <c r="U625" s="512"/>
      <c r="V625" s="512"/>
      <c r="W625" s="512"/>
      <c r="X625" s="512"/>
      <c r="Y625" s="512"/>
      <c r="Z625" s="512"/>
      <c r="AA625" s="512"/>
      <c r="AB625" s="512"/>
      <c r="AC625" s="512"/>
      <c r="AD625" s="512"/>
      <c r="AE625" s="512"/>
      <c r="AF625" s="512"/>
      <c r="AG625" s="512"/>
      <c r="AH625" s="512"/>
      <c r="AI625" s="512"/>
      <c r="AJ625" s="512"/>
      <c r="AK625" s="512"/>
      <c r="AL625" s="512"/>
      <c r="AM625" s="512"/>
      <c r="AN625" s="512"/>
    </row>
    <row r="626" spans="1:40" ht="15.75" customHeight="1">
      <c r="A626" s="512"/>
      <c r="B626" s="582"/>
      <c r="C626" s="512"/>
      <c r="D626" s="512"/>
      <c r="E626" s="512"/>
      <c r="F626" s="512"/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/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</row>
    <row r="627" spans="1:40" ht="15.75" customHeight="1">
      <c r="A627" s="512"/>
      <c r="B627" s="582"/>
      <c r="C627" s="512"/>
      <c r="D627" s="512"/>
      <c r="E627" s="512"/>
      <c r="F627" s="512"/>
      <c r="G627" s="512"/>
      <c r="H627" s="512"/>
      <c r="I627" s="512"/>
      <c r="J627" s="512"/>
      <c r="K627" s="512"/>
      <c r="L627" s="512"/>
      <c r="M627" s="512"/>
      <c r="N627" s="512"/>
      <c r="O627" s="512"/>
      <c r="P627" s="512"/>
      <c r="Q627" s="512"/>
      <c r="R627" s="512"/>
      <c r="S627" s="512"/>
      <c r="T627" s="512"/>
      <c r="U627" s="512"/>
      <c r="V627" s="512"/>
      <c r="W627" s="512"/>
      <c r="X627" s="512"/>
      <c r="Y627" s="512"/>
      <c r="Z627" s="512"/>
      <c r="AA627" s="512"/>
      <c r="AB627" s="512"/>
      <c r="AC627" s="512"/>
      <c r="AD627" s="512"/>
      <c r="AE627" s="512"/>
      <c r="AF627" s="512"/>
      <c r="AG627" s="512"/>
      <c r="AH627" s="512"/>
      <c r="AI627" s="512"/>
      <c r="AJ627" s="512"/>
      <c r="AK627" s="512"/>
      <c r="AL627" s="512"/>
      <c r="AM627" s="512"/>
      <c r="AN627" s="512"/>
    </row>
    <row r="628" spans="1:40" ht="15.75" customHeight="1">
      <c r="A628" s="512"/>
      <c r="B628" s="582"/>
      <c r="C628" s="512"/>
      <c r="D628" s="512"/>
      <c r="E628" s="512"/>
      <c r="F628" s="512"/>
      <c r="G628" s="512"/>
      <c r="H628" s="512"/>
      <c r="I628" s="512"/>
      <c r="J628" s="512"/>
      <c r="K628" s="512"/>
      <c r="L628" s="512"/>
      <c r="M628" s="512"/>
      <c r="N628" s="512"/>
      <c r="O628" s="512"/>
      <c r="P628" s="512"/>
      <c r="Q628" s="512"/>
      <c r="R628" s="512"/>
      <c r="S628" s="512"/>
      <c r="T628" s="512"/>
      <c r="U628" s="512"/>
      <c r="V628" s="512"/>
      <c r="W628" s="512"/>
      <c r="X628" s="512"/>
      <c r="Y628" s="512"/>
      <c r="Z628" s="512"/>
      <c r="AA628" s="512"/>
      <c r="AB628" s="512"/>
      <c r="AC628" s="512"/>
      <c r="AD628" s="512"/>
      <c r="AE628" s="512"/>
      <c r="AF628" s="512"/>
      <c r="AG628" s="512"/>
      <c r="AH628" s="512"/>
      <c r="AI628" s="512"/>
      <c r="AJ628" s="512"/>
      <c r="AK628" s="512"/>
      <c r="AL628" s="512"/>
      <c r="AM628" s="512"/>
      <c r="AN628" s="512"/>
    </row>
    <row r="629" spans="1:40" ht="15.75" customHeight="1">
      <c r="A629" s="512"/>
      <c r="B629" s="582"/>
      <c r="C629" s="512"/>
      <c r="D629" s="512"/>
      <c r="E629" s="512"/>
      <c r="F629" s="512"/>
      <c r="G629" s="512"/>
      <c r="H629" s="512"/>
      <c r="I629" s="512"/>
      <c r="J629" s="512"/>
      <c r="K629" s="512"/>
      <c r="L629" s="512"/>
      <c r="M629" s="512"/>
      <c r="N629" s="512"/>
      <c r="O629" s="512"/>
      <c r="P629" s="512"/>
      <c r="Q629" s="512"/>
      <c r="R629" s="512"/>
      <c r="S629" s="512"/>
      <c r="T629" s="512"/>
      <c r="U629" s="512"/>
      <c r="V629" s="512"/>
      <c r="W629" s="512"/>
      <c r="X629" s="512"/>
      <c r="Y629" s="512"/>
      <c r="Z629" s="512"/>
      <c r="AA629" s="512"/>
      <c r="AB629" s="512"/>
      <c r="AC629" s="512"/>
      <c r="AD629" s="512"/>
      <c r="AE629" s="512"/>
      <c r="AF629" s="512"/>
      <c r="AG629" s="512"/>
      <c r="AH629" s="512"/>
      <c r="AI629" s="512"/>
      <c r="AJ629" s="512"/>
      <c r="AK629" s="512"/>
      <c r="AL629" s="512"/>
      <c r="AM629" s="512"/>
      <c r="AN629" s="512"/>
    </row>
    <row r="630" spans="1:40" ht="15.75" customHeight="1">
      <c r="A630" s="512"/>
      <c r="B630" s="582"/>
      <c r="C630" s="512"/>
      <c r="D630" s="512"/>
      <c r="E630" s="512"/>
      <c r="F630" s="512"/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/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</row>
    <row r="631" spans="1:40" ht="15.75" customHeight="1">
      <c r="A631" s="512"/>
      <c r="B631" s="582"/>
      <c r="C631" s="512"/>
      <c r="D631" s="512"/>
      <c r="E631" s="512"/>
      <c r="F631" s="512"/>
      <c r="G631" s="512"/>
      <c r="H631" s="512"/>
      <c r="I631" s="512"/>
      <c r="J631" s="512"/>
      <c r="K631" s="512"/>
      <c r="L631" s="512"/>
      <c r="M631" s="512"/>
      <c r="N631" s="512"/>
      <c r="O631" s="512"/>
      <c r="P631" s="512"/>
      <c r="Q631" s="512"/>
      <c r="R631" s="512"/>
      <c r="S631" s="512"/>
      <c r="T631" s="512"/>
      <c r="U631" s="512"/>
      <c r="V631" s="512"/>
      <c r="W631" s="512"/>
      <c r="X631" s="512"/>
      <c r="Y631" s="512"/>
      <c r="Z631" s="512"/>
      <c r="AA631" s="512"/>
      <c r="AB631" s="512"/>
      <c r="AC631" s="512"/>
      <c r="AD631" s="512"/>
      <c r="AE631" s="512"/>
      <c r="AF631" s="512"/>
      <c r="AG631" s="512"/>
      <c r="AH631" s="512"/>
      <c r="AI631" s="512"/>
      <c r="AJ631" s="512"/>
      <c r="AK631" s="512"/>
      <c r="AL631" s="512"/>
      <c r="AM631" s="512"/>
      <c r="AN631" s="512"/>
    </row>
    <row r="632" spans="1:40" ht="15.75" customHeight="1">
      <c r="A632" s="512"/>
      <c r="B632" s="582"/>
      <c r="C632" s="512"/>
      <c r="D632" s="512"/>
      <c r="E632" s="512"/>
      <c r="F632" s="512"/>
      <c r="G632" s="512"/>
      <c r="H632" s="512"/>
      <c r="I632" s="512"/>
      <c r="J632" s="512"/>
      <c r="K632" s="512"/>
      <c r="L632" s="512"/>
      <c r="M632" s="512"/>
      <c r="N632" s="512"/>
      <c r="O632" s="512"/>
      <c r="P632" s="512"/>
      <c r="Q632" s="512"/>
      <c r="R632" s="512"/>
      <c r="S632" s="512"/>
      <c r="T632" s="512"/>
      <c r="U632" s="512"/>
      <c r="V632" s="512"/>
      <c r="W632" s="512"/>
      <c r="X632" s="512"/>
      <c r="Y632" s="512"/>
      <c r="Z632" s="512"/>
      <c r="AA632" s="512"/>
      <c r="AB632" s="512"/>
      <c r="AC632" s="512"/>
      <c r="AD632" s="512"/>
      <c r="AE632" s="512"/>
      <c r="AF632" s="512"/>
      <c r="AG632" s="512"/>
      <c r="AH632" s="512"/>
      <c r="AI632" s="512"/>
      <c r="AJ632" s="512"/>
      <c r="AK632" s="512"/>
      <c r="AL632" s="512"/>
      <c r="AM632" s="512"/>
      <c r="AN632" s="512"/>
    </row>
    <row r="633" spans="1:40" ht="15.75" customHeight="1">
      <c r="A633" s="512"/>
      <c r="B633" s="582"/>
      <c r="C633" s="512"/>
      <c r="D633" s="512"/>
      <c r="E633" s="512"/>
      <c r="F633" s="512"/>
      <c r="G633" s="512"/>
      <c r="H633" s="512"/>
      <c r="I633" s="512"/>
      <c r="J633" s="512"/>
      <c r="K633" s="512"/>
      <c r="L633" s="512"/>
      <c r="M633" s="512"/>
      <c r="N633" s="512"/>
      <c r="O633" s="512"/>
      <c r="P633" s="512"/>
      <c r="Q633" s="512"/>
      <c r="R633" s="512"/>
      <c r="S633" s="512"/>
      <c r="T633" s="512"/>
      <c r="U633" s="512"/>
      <c r="V633" s="512"/>
      <c r="W633" s="512"/>
      <c r="X633" s="512"/>
      <c r="Y633" s="512"/>
      <c r="Z633" s="512"/>
      <c r="AA633" s="512"/>
      <c r="AB633" s="512"/>
      <c r="AC633" s="512"/>
      <c r="AD633" s="512"/>
      <c r="AE633" s="512"/>
      <c r="AF633" s="512"/>
      <c r="AG633" s="512"/>
      <c r="AH633" s="512"/>
      <c r="AI633" s="512"/>
      <c r="AJ633" s="512"/>
      <c r="AK633" s="512"/>
      <c r="AL633" s="512"/>
      <c r="AM633" s="512"/>
      <c r="AN633" s="512"/>
    </row>
    <row r="634" spans="1:40" ht="15.75" customHeight="1">
      <c r="A634" s="512"/>
      <c r="B634" s="582"/>
      <c r="C634" s="512"/>
      <c r="D634" s="512"/>
      <c r="E634" s="512"/>
      <c r="F634" s="512"/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/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</row>
    <row r="635" spans="1:40" ht="15.75" customHeight="1">
      <c r="A635" s="512"/>
      <c r="B635" s="582"/>
      <c r="C635" s="512"/>
      <c r="D635" s="512"/>
      <c r="E635" s="512"/>
      <c r="F635" s="512"/>
      <c r="G635" s="512"/>
      <c r="H635" s="512"/>
      <c r="I635" s="512"/>
      <c r="J635" s="512"/>
      <c r="K635" s="512"/>
      <c r="L635" s="512"/>
      <c r="M635" s="512"/>
      <c r="N635" s="512"/>
      <c r="O635" s="512"/>
      <c r="P635" s="512"/>
      <c r="Q635" s="512"/>
      <c r="R635" s="512"/>
      <c r="S635" s="512"/>
      <c r="T635" s="512"/>
      <c r="U635" s="512"/>
      <c r="V635" s="512"/>
      <c r="W635" s="512"/>
      <c r="X635" s="512"/>
      <c r="Y635" s="512"/>
      <c r="Z635" s="512"/>
      <c r="AA635" s="512"/>
      <c r="AB635" s="512"/>
      <c r="AC635" s="512"/>
      <c r="AD635" s="512"/>
      <c r="AE635" s="512"/>
      <c r="AF635" s="512"/>
      <c r="AG635" s="512"/>
      <c r="AH635" s="512"/>
      <c r="AI635" s="512"/>
      <c r="AJ635" s="512"/>
      <c r="AK635" s="512"/>
      <c r="AL635" s="512"/>
      <c r="AM635" s="512"/>
      <c r="AN635" s="512"/>
    </row>
    <row r="636" spans="1:40" ht="15.75" customHeight="1">
      <c r="A636" s="512"/>
      <c r="B636" s="582"/>
      <c r="C636" s="512"/>
      <c r="D636" s="512"/>
      <c r="E636" s="512"/>
      <c r="F636" s="512"/>
      <c r="G636" s="512"/>
      <c r="H636" s="512"/>
      <c r="I636" s="512"/>
      <c r="J636" s="512"/>
      <c r="K636" s="512"/>
      <c r="L636" s="512"/>
      <c r="M636" s="512"/>
      <c r="N636" s="512"/>
      <c r="O636" s="512"/>
      <c r="P636" s="512"/>
      <c r="Q636" s="512"/>
      <c r="R636" s="512"/>
      <c r="S636" s="512"/>
      <c r="T636" s="512"/>
      <c r="U636" s="512"/>
      <c r="V636" s="512"/>
      <c r="W636" s="512"/>
      <c r="X636" s="512"/>
      <c r="Y636" s="512"/>
      <c r="Z636" s="512"/>
      <c r="AA636" s="512"/>
      <c r="AB636" s="512"/>
      <c r="AC636" s="512"/>
      <c r="AD636" s="512"/>
      <c r="AE636" s="512"/>
      <c r="AF636" s="512"/>
      <c r="AG636" s="512"/>
      <c r="AH636" s="512"/>
      <c r="AI636" s="512"/>
      <c r="AJ636" s="512"/>
      <c r="AK636" s="512"/>
      <c r="AL636" s="512"/>
      <c r="AM636" s="512"/>
      <c r="AN636" s="512"/>
    </row>
    <row r="637" spans="1:40" ht="15.75" customHeight="1">
      <c r="A637" s="512"/>
      <c r="B637" s="582"/>
      <c r="C637" s="512"/>
      <c r="D637" s="512"/>
      <c r="E637" s="512"/>
      <c r="F637" s="512"/>
      <c r="G637" s="512"/>
      <c r="H637" s="512"/>
      <c r="I637" s="512"/>
      <c r="J637" s="512"/>
      <c r="K637" s="512"/>
      <c r="L637" s="512"/>
      <c r="M637" s="512"/>
      <c r="N637" s="512"/>
      <c r="O637" s="512"/>
      <c r="P637" s="512"/>
      <c r="Q637" s="512"/>
      <c r="R637" s="512"/>
      <c r="S637" s="512"/>
      <c r="T637" s="512"/>
      <c r="U637" s="512"/>
      <c r="V637" s="512"/>
      <c r="W637" s="512"/>
      <c r="X637" s="512"/>
      <c r="Y637" s="512"/>
      <c r="Z637" s="512"/>
      <c r="AA637" s="512"/>
      <c r="AB637" s="512"/>
      <c r="AC637" s="512"/>
      <c r="AD637" s="512"/>
      <c r="AE637" s="512"/>
      <c r="AF637" s="512"/>
      <c r="AG637" s="512"/>
      <c r="AH637" s="512"/>
      <c r="AI637" s="512"/>
      <c r="AJ637" s="512"/>
      <c r="AK637" s="512"/>
      <c r="AL637" s="512"/>
      <c r="AM637" s="512"/>
      <c r="AN637" s="512"/>
    </row>
    <row r="638" spans="1:40" ht="15.75" customHeight="1">
      <c r="A638" s="512"/>
      <c r="B638" s="582"/>
      <c r="C638" s="512"/>
      <c r="D638" s="512"/>
      <c r="E638" s="512"/>
      <c r="F638" s="512"/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/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</row>
    <row r="639" spans="1:40" ht="15.75" customHeight="1">
      <c r="A639" s="512"/>
      <c r="B639" s="582"/>
      <c r="C639" s="512"/>
      <c r="D639" s="512"/>
      <c r="E639" s="512"/>
      <c r="F639" s="512"/>
      <c r="G639" s="512"/>
      <c r="H639" s="512"/>
      <c r="I639" s="512"/>
      <c r="J639" s="512"/>
      <c r="K639" s="512"/>
      <c r="L639" s="512"/>
      <c r="M639" s="512"/>
      <c r="N639" s="512"/>
      <c r="O639" s="512"/>
      <c r="P639" s="512"/>
      <c r="Q639" s="512"/>
      <c r="R639" s="512"/>
      <c r="S639" s="512"/>
      <c r="T639" s="512"/>
      <c r="U639" s="512"/>
      <c r="V639" s="512"/>
      <c r="W639" s="512"/>
      <c r="X639" s="512"/>
      <c r="Y639" s="512"/>
      <c r="Z639" s="512"/>
      <c r="AA639" s="512"/>
      <c r="AB639" s="512"/>
      <c r="AC639" s="512"/>
      <c r="AD639" s="512"/>
      <c r="AE639" s="512"/>
      <c r="AF639" s="512"/>
      <c r="AG639" s="512"/>
      <c r="AH639" s="512"/>
      <c r="AI639" s="512"/>
      <c r="AJ639" s="512"/>
      <c r="AK639" s="512"/>
      <c r="AL639" s="512"/>
      <c r="AM639" s="512"/>
      <c r="AN639" s="512"/>
    </row>
    <row r="640" spans="1:40" ht="15.75" customHeight="1">
      <c r="A640" s="512"/>
      <c r="B640" s="582"/>
      <c r="C640" s="512"/>
      <c r="D640" s="512"/>
      <c r="E640" s="512"/>
      <c r="F640" s="512"/>
      <c r="G640" s="512"/>
      <c r="H640" s="512"/>
      <c r="I640" s="512"/>
      <c r="J640" s="512"/>
      <c r="K640" s="512"/>
      <c r="L640" s="512"/>
      <c r="M640" s="512"/>
      <c r="N640" s="512"/>
      <c r="O640" s="512"/>
      <c r="P640" s="512"/>
      <c r="Q640" s="512"/>
      <c r="R640" s="512"/>
      <c r="S640" s="512"/>
      <c r="T640" s="512"/>
      <c r="U640" s="512"/>
      <c r="V640" s="512"/>
      <c r="W640" s="512"/>
      <c r="X640" s="512"/>
      <c r="Y640" s="512"/>
      <c r="Z640" s="512"/>
      <c r="AA640" s="512"/>
      <c r="AB640" s="512"/>
      <c r="AC640" s="512"/>
      <c r="AD640" s="512"/>
      <c r="AE640" s="512"/>
      <c r="AF640" s="512"/>
      <c r="AG640" s="512"/>
      <c r="AH640" s="512"/>
      <c r="AI640" s="512"/>
      <c r="AJ640" s="512"/>
      <c r="AK640" s="512"/>
      <c r="AL640" s="512"/>
      <c r="AM640" s="512"/>
      <c r="AN640" s="512"/>
    </row>
    <row r="641" spans="1:40" ht="15.75" customHeight="1">
      <c r="A641" s="512"/>
      <c r="B641" s="582"/>
      <c r="C641" s="512"/>
      <c r="D641" s="512"/>
      <c r="E641" s="512"/>
      <c r="F641" s="512"/>
      <c r="G641" s="512"/>
      <c r="H641" s="512"/>
      <c r="I641" s="512"/>
      <c r="J641" s="512"/>
      <c r="K641" s="512"/>
      <c r="L641" s="512"/>
      <c r="M641" s="512"/>
      <c r="N641" s="512"/>
      <c r="O641" s="512"/>
      <c r="P641" s="512"/>
      <c r="Q641" s="512"/>
      <c r="R641" s="512"/>
      <c r="S641" s="512"/>
      <c r="T641" s="512"/>
      <c r="U641" s="512"/>
      <c r="V641" s="512"/>
      <c r="W641" s="512"/>
      <c r="X641" s="512"/>
      <c r="Y641" s="512"/>
      <c r="Z641" s="512"/>
      <c r="AA641" s="512"/>
      <c r="AB641" s="512"/>
      <c r="AC641" s="512"/>
      <c r="AD641" s="512"/>
      <c r="AE641" s="512"/>
      <c r="AF641" s="512"/>
      <c r="AG641" s="512"/>
      <c r="AH641" s="512"/>
      <c r="AI641" s="512"/>
      <c r="AJ641" s="512"/>
      <c r="AK641" s="512"/>
      <c r="AL641" s="512"/>
      <c r="AM641" s="512"/>
      <c r="AN641" s="512"/>
    </row>
    <row r="642" spans="1:40" ht="15.75" customHeight="1">
      <c r="A642" s="512"/>
      <c r="B642" s="582"/>
      <c r="C642" s="512"/>
      <c r="D642" s="512"/>
      <c r="E642" s="512"/>
      <c r="F642" s="512"/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/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</row>
    <row r="643" spans="1:40" ht="15.75" customHeight="1">
      <c r="A643" s="512"/>
      <c r="B643" s="582"/>
      <c r="C643" s="512"/>
      <c r="D643" s="512"/>
      <c r="E643" s="512"/>
      <c r="F643" s="512"/>
      <c r="G643" s="512"/>
      <c r="H643" s="512"/>
      <c r="I643" s="512"/>
      <c r="J643" s="512"/>
      <c r="K643" s="512"/>
      <c r="L643" s="512"/>
      <c r="M643" s="512"/>
      <c r="N643" s="512"/>
      <c r="O643" s="512"/>
      <c r="P643" s="512"/>
      <c r="Q643" s="512"/>
      <c r="R643" s="512"/>
      <c r="S643" s="512"/>
      <c r="T643" s="512"/>
      <c r="U643" s="512"/>
      <c r="V643" s="512"/>
      <c r="W643" s="512"/>
      <c r="X643" s="512"/>
      <c r="Y643" s="512"/>
      <c r="Z643" s="512"/>
      <c r="AA643" s="512"/>
      <c r="AB643" s="512"/>
      <c r="AC643" s="512"/>
      <c r="AD643" s="512"/>
      <c r="AE643" s="512"/>
      <c r="AF643" s="512"/>
      <c r="AG643" s="512"/>
      <c r="AH643" s="512"/>
      <c r="AI643" s="512"/>
      <c r="AJ643" s="512"/>
      <c r="AK643" s="512"/>
      <c r="AL643" s="512"/>
      <c r="AM643" s="512"/>
      <c r="AN643" s="512"/>
    </row>
    <row r="644" spans="1:40" ht="15.75" customHeight="1">
      <c r="A644" s="512"/>
      <c r="B644" s="582"/>
      <c r="C644" s="512"/>
      <c r="D644" s="512"/>
      <c r="E644" s="512"/>
      <c r="F644" s="512"/>
      <c r="G644" s="512"/>
      <c r="H644" s="512"/>
      <c r="I644" s="512"/>
      <c r="J644" s="512"/>
      <c r="K644" s="512"/>
      <c r="L644" s="512"/>
      <c r="M644" s="512"/>
      <c r="N644" s="512"/>
      <c r="O644" s="512"/>
      <c r="P644" s="512"/>
      <c r="Q644" s="512"/>
      <c r="R644" s="512"/>
      <c r="S644" s="512"/>
      <c r="T644" s="512"/>
      <c r="U644" s="512"/>
      <c r="V644" s="512"/>
      <c r="W644" s="512"/>
      <c r="X644" s="512"/>
      <c r="Y644" s="512"/>
      <c r="Z644" s="512"/>
      <c r="AA644" s="512"/>
      <c r="AB644" s="512"/>
      <c r="AC644" s="512"/>
      <c r="AD644" s="512"/>
      <c r="AE644" s="512"/>
      <c r="AF644" s="512"/>
      <c r="AG644" s="512"/>
      <c r="AH644" s="512"/>
      <c r="AI644" s="512"/>
      <c r="AJ644" s="512"/>
      <c r="AK644" s="512"/>
      <c r="AL644" s="512"/>
      <c r="AM644" s="512"/>
      <c r="AN644" s="512"/>
    </row>
    <row r="645" spans="1:40" ht="15.75" customHeight="1">
      <c r="A645" s="512"/>
      <c r="B645" s="582"/>
      <c r="C645" s="512"/>
      <c r="D645" s="512"/>
      <c r="E645" s="512"/>
      <c r="F645" s="512"/>
      <c r="G645" s="512"/>
      <c r="H645" s="512"/>
      <c r="I645" s="512"/>
      <c r="J645" s="512"/>
      <c r="K645" s="512"/>
      <c r="L645" s="512"/>
      <c r="M645" s="512"/>
      <c r="N645" s="512"/>
      <c r="O645" s="512"/>
      <c r="P645" s="512"/>
      <c r="Q645" s="512"/>
      <c r="R645" s="512"/>
      <c r="S645" s="512"/>
      <c r="T645" s="512"/>
      <c r="U645" s="512"/>
      <c r="V645" s="512"/>
      <c r="W645" s="512"/>
      <c r="X645" s="512"/>
      <c r="Y645" s="512"/>
      <c r="Z645" s="512"/>
      <c r="AA645" s="512"/>
      <c r="AB645" s="512"/>
      <c r="AC645" s="512"/>
      <c r="AD645" s="512"/>
      <c r="AE645" s="512"/>
      <c r="AF645" s="512"/>
      <c r="AG645" s="512"/>
      <c r="AH645" s="512"/>
      <c r="AI645" s="512"/>
      <c r="AJ645" s="512"/>
      <c r="AK645" s="512"/>
      <c r="AL645" s="512"/>
      <c r="AM645" s="512"/>
      <c r="AN645" s="512"/>
    </row>
    <row r="646" spans="1:40" ht="15.75" customHeight="1">
      <c r="A646" s="512"/>
      <c r="B646" s="582"/>
      <c r="C646" s="512"/>
      <c r="D646" s="512"/>
      <c r="E646" s="512"/>
      <c r="F646" s="512"/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/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</row>
    <row r="647" spans="1:40" ht="15.75" customHeight="1">
      <c r="A647" s="512"/>
      <c r="B647" s="582"/>
      <c r="C647" s="512"/>
      <c r="D647" s="512"/>
      <c r="E647" s="512"/>
      <c r="F647" s="512"/>
      <c r="G647" s="512"/>
      <c r="H647" s="512"/>
      <c r="I647" s="512"/>
      <c r="J647" s="512"/>
      <c r="K647" s="512"/>
      <c r="L647" s="512"/>
      <c r="M647" s="512"/>
      <c r="N647" s="512"/>
      <c r="O647" s="512"/>
      <c r="P647" s="512"/>
      <c r="Q647" s="512"/>
      <c r="R647" s="512"/>
      <c r="S647" s="512"/>
      <c r="T647" s="512"/>
      <c r="U647" s="512"/>
      <c r="V647" s="512"/>
      <c r="W647" s="512"/>
      <c r="X647" s="512"/>
      <c r="Y647" s="512"/>
      <c r="Z647" s="512"/>
      <c r="AA647" s="512"/>
      <c r="AB647" s="512"/>
      <c r="AC647" s="512"/>
      <c r="AD647" s="512"/>
      <c r="AE647" s="512"/>
      <c r="AF647" s="512"/>
      <c r="AG647" s="512"/>
      <c r="AH647" s="512"/>
      <c r="AI647" s="512"/>
      <c r="AJ647" s="512"/>
      <c r="AK647" s="512"/>
      <c r="AL647" s="512"/>
      <c r="AM647" s="512"/>
      <c r="AN647" s="512"/>
    </row>
    <row r="648" spans="1:40" ht="15.75" customHeight="1">
      <c r="A648" s="512"/>
      <c r="B648" s="582"/>
      <c r="C648" s="512"/>
      <c r="D648" s="512"/>
      <c r="E648" s="512"/>
      <c r="F648" s="512"/>
      <c r="G648" s="512"/>
      <c r="H648" s="512"/>
      <c r="I648" s="512"/>
      <c r="J648" s="512"/>
      <c r="K648" s="512"/>
      <c r="L648" s="512"/>
      <c r="M648" s="512"/>
      <c r="N648" s="512"/>
      <c r="O648" s="512"/>
      <c r="P648" s="512"/>
      <c r="Q648" s="512"/>
      <c r="R648" s="512"/>
      <c r="S648" s="512"/>
      <c r="T648" s="512"/>
      <c r="U648" s="512"/>
      <c r="V648" s="512"/>
      <c r="W648" s="512"/>
      <c r="X648" s="512"/>
      <c r="Y648" s="512"/>
      <c r="Z648" s="512"/>
      <c r="AA648" s="512"/>
      <c r="AB648" s="512"/>
      <c r="AC648" s="512"/>
      <c r="AD648" s="512"/>
      <c r="AE648" s="512"/>
      <c r="AF648" s="512"/>
      <c r="AG648" s="512"/>
      <c r="AH648" s="512"/>
      <c r="AI648" s="512"/>
      <c r="AJ648" s="512"/>
      <c r="AK648" s="512"/>
      <c r="AL648" s="512"/>
      <c r="AM648" s="512"/>
      <c r="AN648" s="512"/>
    </row>
    <row r="649" spans="1:40" ht="15.75" customHeight="1">
      <c r="A649" s="512"/>
      <c r="B649" s="582"/>
      <c r="C649" s="512"/>
      <c r="D649" s="512"/>
      <c r="E649" s="512"/>
      <c r="F649" s="512"/>
      <c r="G649" s="512"/>
      <c r="H649" s="512"/>
      <c r="I649" s="512"/>
      <c r="J649" s="512"/>
      <c r="K649" s="512"/>
      <c r="L649" s="512"/>
      <c r="M649" s="512"/>
      <c r="N649" s="512"/>
      <c r="O649" s="512"/>
      <c r="P649" s="512"/>
      <c r="Q649" s="512"/>
      <c r="R649" s="512"/>
      <c r="S649" s="512"/>
      <c r="T649" s="512"/>
      <c r="U649" s="512"/>
      <c r="V649" s="512"/>
      <c r="W649" s="512"/>
      <c r="X649" s="512"/>
      <c r="Y649" s="512"/>
      <c r="Z649" s="512"/>
      <c r="AA649" s="512"/>
      <c r="AB649" s="512"/>
      <c r="AC649" s="512"/>
      <c r="AD649" s="512"/>
      <c r="AE649" s="512"/>
      <c r="AF649" s="512"/>
      <c r="AG649" s="512"/>
      <c r="AH649" s="512"/>
      <c r="AI649" s="512"/>
      <c r="AJ649" s="512"/>
      <c r="AK649" s="512"/>
      <c r="AL649" s="512"/>
      <c r="AM649" s="512"/>
      <c r="AN649" s="512"/>
    </row>
    <row r="650" spans="1:40" ht="15.75" customHeight="1">
      <c r="A650" s="512"/>
      <c r="B650" s="58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/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</row>
    <row r="651" spans="1:40" ht="15.75" customHeight="1">
      <c r="A651" s="512"/>
      <c r="B651" s="582"/>
      <c r="C651" s="512"/>
      <c r="D651" s="512"/>
      <c r="E651" s="512"/>
      <c r="F651" s="512"/>
      <c r="G651" s="512"/>
      <c r="H651" s="512"/>
      <c r="I651" s="512"/>
      <c r="J651" s="512"/>
      <c r="K651" s="512"/>
      <c r="L651" s="512"/>
      <c r="M651" s="512"/>
      <c r="N651" s="512"/>
      <c r="O651" s="512"/>
      <c r="P651" s="512"/>
      <c r="Q651" s="512"/>
      <c r="R651" s="512"/>
      <c r="S651" s="512"/>
      <c r="T651" s="512"/>
      <c r="U651" s="512"/>
      <c r="V651" s="512"/>
      <c r="W651" s="512"/>
      <c r="X651" s="512"/>
      <c r="Y651" s="512"/>
      <c r="Z651" s="512"/>
      <c r="AA651" s="512"/>
      <c r="AB651" s="512"/>
      <c r="AC651" s="512"/>
      <c r="AD651" s="512"/>
      <c r="AE651" s="512"/>
      <c r="AF651" s="512"/>
      <c r="AG651" s="512"/>
      <c r="AH651" s="512"/>
      <c r="AI651" s="512"/>
      <c r="AJ651" s="512"/>
      <c r="AK651" s="512"/>
      <c r="AL651" s="512"/>
      <c r="AM651" s="512"/>
      <c r="AN651" s="512"/>
    </row>
    <row r="652" spans="1:40" ht="15.75" customHeight="1">
      <c r="A652" s="512"/>
      <c r="B652" s="582"/>
      <c r="C652" s="512"/>
      <c r="D652" s="512"/>
      <c r="E652" s="512"/>
      <c r="F652" s="512"/>
      <c r="G652" s="512"/>
      <c r="H652" s="512"/>
      <c r="I652" s="512"/>
      <c r="J652" s="512"/>
      <c r="K652" s="512"/>
      <c r="L652" s="512"/>
      <c r="M652" s="512"/>
      <c r="N652" s="512"/>
      <c r="O652" s="512"/>
      <c r="P652" s="512"/>
      <c r="Q652" s="512"/>
      <c r="R652" s="512"/>
      <c r="S652" s="512"/>
      <c r="T652" s="512"/>
      <c r="U652" s="512"/>
      <c r="V652" s="512"/>
      <c r="W652" s="512"/>
      <c r="X652" s="512"/>
      <c r="Y652" s="512"/>
      <c r="Z652" s="512"/>
      <c r="AA652" s="512"/>
      <c r="AB652" s="512"/>
      <c r="AC652" s="512"/>
      <c r="AD652" s="512"/>
      <c r="AE652" s="512"/>
      <c r="AF652" s="512"/>
      <c r="AG652" s="512"/>
      <c r="AH652" s="512"/>
      <c r="AI652" s="512"/>
      <c r="AJ652" s="512"/>
      <c r="AK652" s="512"/>
      <c r="AL652" s="512"/>
      <c r="AM652" s="512"/>
      <c r="AN652" s="512"/>
    </row>
    <row r="653" spans="1:40" ht="15.75" customHeight="1">
      <c r="A653" s="512"/>
      <c r="B653" s="582"/>
      <c r="C653" s="512"/>
      <c r="D653" s="512"/>
      <c r="E653" s="512"/>
      <c r="F653" s="512"/>
      <c r="G653" s="512"/>
      <c r="H653" s="512"/>
      <c r="I653" s="512"/>
      <c r="J653" s="512"/>
      <c r="K653" s="512"/>
      <c r="L653" s="512"/>
      <c r="M653" s="512"/>
      <c r="N653" s="512"/>
      <c r="O653" s="512"/>
      <c r="P653" s="512"/>
      <c r="Q653" s="512"/>
      <c r="R653" s="512"/>
      <c r="S653" s="512"/>
      <c r="T653" s="512"/>
      <c r="U653" s="512"/>
      <c r="V653" s="512"/>
      <c r="W653" s="512"/>
      <c r="X653" s="512"/>
      <c r="Y653" s="512"/>
      <c r="Z653" s="512"/>
      <c r="AA653" s="512"/>
      <c r="AB653" s="512"/>
      <c r="AC653" s="512"/>
      <c r="AD653" s="512"/>
      <c r="AE653" s="512"/>
      <c r="AF653" s="512"/>
      <c r="AG653" s="512"/>
      <c r="AH653" s="512"/>
      <c r="AI653" s="512"/>
      <c r="AJ653" s="512"/>
      <c r="AK653" s="512"/>
      <c r="AL653" s="512"/>
      <c r="AM653" s="512"/>
      <c r="AN653" s="512"/>
    </row>
    <row r="654" spans="1:40" ht="15.75" customHeight="1">
      <c r="A654" s="512"/>
      <c r="B654" s="582"/>
      <c r="C654" s="512"/>
      <c r="D654" s="512"/>
      <c r="E654" s="512"/>
      <c r="F654" s="512"/>
      <c r="G654" s="512"/>
      <c r="H654" s="512"/>
      <c r="I654" s="512"/>
      <c r="J654" s="512"/>
      <c r="K654" s="512"/>
      <c r="L654" s="512"/>
      <c r="M654" s="512"/>
      <c r="N654" s="512"/>
      <c r="O654" s="512"/>
      <c r="P654" s="512"/>
      <c r="Q654" s="512"/>
      <c r="R654" s="512"/>
      <c r="S654" s="512"/>
      <c r="T654" s="512"/>
      <c r="U654" s="512"/>
      <c r="V654" s="512"/>
      <c r="W654" s="512"/>
      <c r="X654" s="512"/>
      <c r="Y654" s="512"/>
      <c r="Z654" s="512"/>
      <c r="AA654" s="512"/>
      <c r="AB654" s="512"/>
      <c r="AC654" s="512"/>
      <c r="AD654" s="512"/>
      <c r="AE654" s="512"/>
      <c r="AF654" s="512"/>
      <c r="AG654" s="512"/>
      <c r="AH654" s="512"/>
      <c r="AI654" s="512"/>
      <c r="AJ654" s="512"/>
      <c r="AK654" s="512"/>
      <c r="AL654" s="512"/>
      <c r="AM654" s="512"/>
      <c r="AN654" s="512"/>
    </row>
    <row r="655" spans="1:40" ht="15.75" customHeight="1">
      <c r="A655" s="512"/>
      <c r="B655" s="582"/>
      <c r="C655" s="512"/>
      <c r="D655" s="512"/>
      <c r="E655" s="512"/>
      <c r="F655" s="512"/>
      <c r="G655" s="512"/>
      <c r="H655" s="512"/>
      <c r="I655" s="512"/>
      <c r="J655" s="512"/>
      <c r="K655" s="512"/>
      <c r="L655" s="512"/>
      <c r="M655" s="512"/>
      <c r="N655" s="512"/>
      <c r="O655" s="512"/>
      <c r="P655" s="512"/>
      <c r="Q655" s="512"/>
      <c r="R655" s="512"/>
      <c r="S655" s="512"/>
      <c r="T655" s="512"/>
      <c r="U655" s="512"/>
      <c r="V655" s="512"/>
      <c r="W655" s="512"/>
      <c r="X655" s="512"/>
      <c r="Y655" s="512"/>
      <c r="Z655" s="512"/>
      <c r="AA655" s="512"/>
      <c r="AB655" s="512"/>
      <c r="AC655" s="512"/>
      <c r="AD655" s="512"/>
      <c r="AE655" s="512"/>
      <c r="AF655" s="512"/>
      <c r="AG655" s="512"/>
      <c r="AH655" s="512"/>
      <c r="AI655" s="512"/>
      <c r="AJ655" s="512"/>
      <c r="AK655" s="512"/>
      <c r="AL655" s="512"/>
      <c r="AM655" s="512"/>
      <c r="AN655" s="512"/>
    </row>
    <row r="656" spans="1:40" ht="15.75" customHeight="1">
      <c r="A656" s="512"/>
      <c r="B656" s="582"/>
      <c r="C656" s="512"/>
      <c r="D656" s="512"/>
      <c r="E656" s="512"/>
      <c r="F656" s="512"/>
      <c r="G656" s="512"/>
      <c r="H656" s="512"/>
      <c r="I656" s="512"/>
      <c r="J656" s="512"/>
      <c r="K656" s="512"/>
      <c r="L656" s="512"/>
      <c r="M656" s="512"/>
      <c r="N656" s="512"/>
      <c r="O656" s="512"/>
      <c r="P656" s="512"/>
      <c r="Q656" s="512"/>
      <c r="R656" s="512"/>
      <c r="S656" s="512"/>
      <c r="T656" s="512"/>
      <c r="U656" s="512"/>
      <c r="V656" s="512"/>
      <c r="W656" s="512"/>
      <c r="X656" s="512"/>
      <c r="Y656" s="512"/>
      <c r="Z656" s="512"/>
      <c r="AA656" s="512"/>
      <c r="AB656" s="512"/>
      <c r="AC656" s="512"/>
      <c r="AD656" s="512"/>
      <c r="AE656" s="512"/>
      <c r="AF656" s="512"/>
      <c r="AG656" s="512"/>
      <c r="AH656" s="512"/>
      <c r="AI656" s="512"/>
      <c r="AJ656" s="512"/>
      <c r="AK656" s="512"/>
      <c r="AL656" s="512"/>
      <c r="AM656" s="512"/>
      <c r="AN656" s="512"/>
    </row>
    <row r="657" spans="1:40" ht="15.75" customHeight="1">
      <c r="A657" s="512"/>
      <c r="B657" s="582"/>
      <c r="C657" s="512"/>
      <c r="D657" s="512"/>
      <c r="E657" s="512"/>
      <c r="F657" s="512"/>
      <c r="G657" s="512"/>
      <c r="H657" s="512"/>
      <c r="I657" s="512"/>
      <c r="J657" s="512"/>
      <c r="K657" s="512"/>
      <c r="L657" s="512"/>
      <c r="M657" s="512"/>
      <c r="N657" s="512"/>
      <c r="O657" s="512"/>
      <c r="P657" s="512"/>
      <c r="Q657" s="512"/>
      <c r="R657" s="512"/>
      <c r="S657" s="512"/>
      <c r="T657" s="512"/>
      <c r="U657" s="512"/>
      <c r="V657" s="512"/>
      <c r="W657" s="512"/>
      <c r="X657" s="512"/>
      <c r="Y657" s="512"/>
      <c r="Z657" s="512"/>
      <c r="AA657" s="512"/>
      <c r="AB657" s="512"/>
      <c r="AC657" s="512"/>
      <c r="AD657" s="512"/>
      <c r="AE657" s="512"/>
      <c r="AF657" s="512"/>
      <c r="AG657" s="512"/>
      <c r="AH657" s="512"/>
      <c r="AI657" s="512"/>
      <c r="AJ657" s="512"/>
      <c r="AK657" s="512"/>
      <c r="AL657" s="512"/>
      <c r="AM657" s="512"/>
      <c r="AN657" s="512"/>
    </row>
    <row r="658" spans="1:40" ht="15.75" customHeight="1">
      <c r="A658" s="512"/>
      <c r="B658" s="582"/>
      <c r="C658" s="512"/>
      <c r="D658" s="512"/>
      <c r="E658" s="512"/>
      <c r="F658" s="512"/>
      <c r="G658" s="512"/>
      <c r="H658" s="512"/>
      <c r="I658" s="512"/>
      <c r="J658" s="512"/>
      <c r="K658" s="512"/>
      <c r="L658" s="512"/>
      <c r="M658" s="512"/>
      <c r="N658" s="512"/>
      <c r="O658" s="512"/>
      <c r="P658" s="512"/>
      <c r="Q658" s="512"/>
      <c r="R658" s="512"/>
      <c r="S658" s="512"/>
      <c r="T658" s="512"/>
      <c r="U658" s="512"/>
      <c r="V658" s="512"/>
      <c r="W658" s="512"/>
      <c r="X658" s="512"/>
      <c r="Y658" s="512"/>
      <c r="Z658" s="512"/>
      <c r="AA658" s="512"/>
      <c r="AB658" s="512"/>
      <c r="AC658" s="512"/>
      <c r="AD658" s="512"/>
      <c r="AE658" s="512"/>
      <c r="AF658" s="512"/>
      <c r="AG658" s="512"/>
      <c r="AH658" s="512"/>
      <c r="AI658" s="512"/>
      <c r="AJ658" s="512"/>
      <c r="AK658" s="512"/>
      <c r="AL658" s="512"/>
      <c r="AM658" s="512"/>
      <c r="AN658" s="512"/>
    </row>
    <row r="659" spans="1:40" ht="15.75" customHeight="1">
      <c r="A659" s="512"/>
      <c r="B659" s="582"/>
      <c r="C659" s="512"/>
      <c r="D659" s="512"/>
      <c r="E659" s="512"/>
      <c r="F659" s="512"/>
      <c r="G659" s="512"/>
      <c r="H659" s="512"/>
      <c r="I659" s="512"/>
      <c r="J659" s="512"/>
      <c r="K659" s="512"/>
      <c r="L659" s="512"/>
      <c r="M659" s="512"/>
      <c r="N659" s="512"/>
      <c r="O659" s="512"/>
      <c r="P659" s="512"/>
      <c r="Q659" s="512"/>
      <c r="R659" s="512"/>
      <c r="S659" s="512"/>
      <c r="T659" s="512"/>
      <c r="U659" s="512"/>
      <c r="V659" s="512"/>
      <c r="W659" s="512"/>
      <c r="X659" s="512"/>
      <c r="Y659" s="512"/>
      <c r="Z659" s="512"/>
      <c r="AA659" s="512"/>
      <c r="AB659" s="512"/>
      <c r="AC659" s="512"/>
      <c r="AD659" s="512"/>
      <c r="AE659" s="512"/>
      <c r="AF659" s="512"/>
      <c r="AG659" s="512"/>
      <c r="AH659" s="512"/>
      <c r="AI659" s="512"/>
      <c r="AJ659" s="512"/>
      <c r="AK659" s="512"/>
      <c r="AL659" s="512"/>
      <c r="AM659" s="512"/>
      <c r="AN659" s="512"/>
    </row>
    <row r="660" spans="1:40" ht="15.75" customHeight="1">
      <c r="A660" s="512"/>
      <c r="B660" s="582"/>
      <c r="C660" s="512"/>
      <c r="D660" s="512"/>
      <c r="E660" s="512"/>
      <c r="F660" s="512"/>
      <c r="G660" s="512"/>
      <c r="H660" s="512"/>
      <c r="I660" s="512"/>
      <c r="J660" s="512"/>
      <c r="K660" s="512"/>
      <c r="L660" s="512"/>
      <c r="M660" s="512"/>
      <c r="N660" s="512"/>
      <c r="O660" s="512"/>
      <c r="P660" s="512"/>
      <c r="Q660" s="512"/>
      <c r="R660" s="512"/>
      <c r="S660" s="512"/>
      <c r="T660" s="512"/>
      <c r="U660" s="512"/>
      <c r="V660" s="512"/>
      <c r="W660" s="512"/>
      <c r="X660" s="512"/>
      <c r="Y660" s="512"/>
      <c r="Z660" s="512"/>
      <c r="AA660" s="512"/>
      <c r="AB660" s="512"/>
      <c r="AC660" s="512"/>
      <c r="AD660" s="512"/>
      <c r="AE660" s="512"/>
      <c r="AF660" s="512"/>
      <c r="AG660" s="512"/>
      <c r="AH660" s="512"/>
      <c r="AI660" s="512"/>
      <c r="AJ660" s="512"/>
      <c r="AK660" s="512"/>
      <c r="AL660" s="512"/>
      <c r="AM660" s="512"/>
      <c r="AN660" s="512"/>
    </row>
    <row r="661" spans="1:40" ht="15.75" customHeight="1">
      <c r="A661" s="512"/>
      <c r="B661" s="582"/>
      <c r="C661" s="512"/>
      <c r="D661" s="512"/>
      <c r="E661" s="512"/>
      <c r="F661" s="512"/>
      <c r="G661" s="512"/>
      <c r="H661" s="512"/>
      <c r="I661" s="512"/>
      <c r="J661" s="512"/>
      <c r="K661" s="512"/>
      <c r="L661" s="512"/>
      <c r="M661" s="512"/>
      <c r="N661" s="512"/>
      <c r="O661" s="512"/>
      <c r="P661" s="512"/>
      <c r="Q661" s="512"/>
      <c r="R661" s="512"/>
      <c r="S661" s="512"/>
      <c r="T661" s="512"/>
      <c r="U661" s="512"/>
      <c r="V661" s="512"/>
      <c r="W661" s="512"/>
      <c r="X661" s="512"/>
      <c r="Y661" s="512"/>
      <c r="Z661" s="512"/>
      <c r="AA661" s="512"/>
      <c r="AB661" s="512"/>
      <c r="AC661" s="512"/>
      <c r="AD661" s="512"/>
      <c r="AE661" s="512"/>
      <c r="AF661" s="512"/>
      <c r="AG661" s="512"/>
      <c r="AH661" s="512"/>
      <c r="AI661" s="512"/>
      <c r="AJ661" s="512"/>
      <c r="AK661" s="512"/>
      <c r="AL661" s="512"/>
      <c r="AM661" s="512"/>
      <c r="AN661" s="512"/>
    </row>
    <row r="662" spans="1:40" ht="15.75" customHeight="1">
      <c r="A662" s="512"/>
      <c r="B662" s="582"/>
      <c r="C662" s="512"/>
      <c r="D662" s="512"/>
      <c r="E662" s="512"/>
      <c r="F662" s="512"/>
      <c r="G662" s="512"/>
      <c r="H662" s="512"/>
      <c r="I662" s="512"/>
      <c r="J662" s="512"/>
      <c r="K662" s="512"/>
      <c r="L662" s="512"/>
      <c r="M662" s="512"/>
      <c r="N662" s="512"/>
      <c r="O662" s="512"/>
      <c r="P662" s="512"/>
      <c r="Q662" s="512"/>
      <c r="R662" s="512"/>
      <c r="S662" s="512"/>
      <c r="T662" s="512"/>
      <c r="U662" s="512"/>
      <c r="V662" s="512"/>
      <c r="W662" s="512"/>
      <c r="X662" s="512"/>
      <c r="Y662" s="512"/>
      <c r="Z662" s="512"/>
      <c r="AA662" s="512"/>
      <c r="AB662" s="512"/>
      <c r="AC662" s="512"/>
      <c r="AD662" s="512"/>
      <c r="AE662" s="512"/>
      <c r="AF662" s="512"/>
      <c r="AG662" s="512"/>
      <c r="AH662" s="512"/>
      <c r="AI662" s="512"/>
      <c r="AJ662" s="512"/>
      <c r="AK662" s="512"/>
      <c r="AL662" s="512"/>
      <c r="AM662" s="512"/>
      <c r="AN662" s="512"/>
    </row>
    <row r="663" spans="1:40" ht="15.75" customHeight="1">
      <c r="A663" s="512"/>
      <c r="B663" s="582"/>
      <c r="C663" s="512"/>
      <c r="D663" s="512"/>
      <c r="E663" s="512"/>
      <c r="F663" s="512"/>
      <c r="G663" s="512"/>
      <c r="H663" s="512"/>
      <c r="I663" s="512"/>
      <c r="J663" s="512"/>
      <c r="K663" s="512"/>
      <c r="L663" s="512"/>
      <c r="M663" s="512"/>
      <c r="N663" s="512"/>
      <c r="O663" s="512"/>
      <c r="P663" s="512"/>
      <c r="Q663" s="512"/>
      <c r="R663" s="512"/>
      <c r="S663" s="512"/>
      <c r="T663" s="512"/>
      <c r="U663" s="512"/>
      <c r="V663" s="512"/>
      <c r="W663" s="512"/>
      <c r="X663" s="512"/>
      <c r="Y663" s="512"/>
      <c r="Z663" s="512"/>
      <c r="AA663" s="512"/>
      <c r="AB663" s="512"/>
      <c r="AC663" s="512"/>
      <c r="AD663" s="512"/>
      <c r="AE663" s="512"/>
      <c r="AF663" s="512"/>
      <c r="AG663" s="512"/>
      <c r="AH663" s="512"/>
      <c r="AI663" s="512"/>
      <c r="AJ663" s="512"/>
      <c r="AK663" s="512"/>
      <c r="AL663" s="512"/>
      <c r="AM663" s="512"/>
      <c r="AN663" s="512"/>
    </row>
    <row r="664" spans="1:40" ht="15.75" customHeight="1">
      <c r="A664" s="512"/>
      <c r="B664" s="582"/>
      <c r="C664" s="512"/>
      <c r="D664" s="512"/>
      <c r="E664" s="512"/>
      <c r="F664" s="512"/>
      <c r="G664" s="512"/>
      <c r="H664" s="512"/>
      <c r="I664" s="512"/>
      <c r="J664" s="512"/>
      <c r="K664" s="512"/>
      <c r="L664" s="512"/>
      <c r="M664" s="512"/>
      <c r="N664" s="512"/>
      <c r="O664" s="512"/>
      <c r="P664" s="512"/>
      <c r="Q664" s="512"/>
      <c r="R664" s="512"/>
      <c r="S664" s="512"/>
      <c r="T664" s="512"/>
      <c r="U664" s="512"/>
      <c r="V664" s="512"/>
      <c r="W664" s="512"/>
      <c r="X664" s="512"/>
      <c r="Y664" s="512"/>
      <c r="Z664" s="512"/>
      <c r="AA664" s="512"/>
      <c r="AB664" s="512"/>
      <c r="AC664" s="512"/>
      <c r="AD664" s="512"/>
      <c r="AE664" s="512"/>
      <c r="AF664" s="512"/>
      <c r="AG664" s="512"/>
      <c r="AH664" s="512"/>
      <c r="AI664" s="512"/>
      <c r="AJ664" s="512"/>
      <c r="AK664" s="512"/>
      <c r="AL664" s="512"/>
      <c r="AM664" s="512"/>
      <c r="AN664" s="512"/>
    </row>
    <row r="665" spans="1:40" ht="15.75" customHeight="1">
      <c r="A665" s="512"/>
      <c r="B665" s="582"/>
      <c r="C665" s="512"/>
      <c r="D665" s="512"/>
      <c r="E665" s="512"/>
      <c r="F665" s="512"/>
      <c r="G665" s="512"/>
      <c r="H665" s="512"/>
      <c r="I665" s="512"/>
      <c r="J665" s="512"/>
      <c r="K665" s="512"/>
      <c r="L665" s="512"/>
      <c r="M665" s="512"/>
      <c r="N665" s="512"/>
      <c r="O665" s="512"/>
      <c r="P665" s="512"/>
      <c r="Q665" s="512"/>
      <c r="R665" s="512"/>
      <c r="S665" s="512"/>
      <c r="T665" s="512"/>
      <c r="U665" s="512"/>
      <c r="V665" s="512"/>
      <c r="W665" s="512"/>
      <c r="X665" s="512"/>
      <c r="Y665" s="512"/>
      <c r="Z665" s="512"/>
      <c r="AA665" s="512"/>
      <c r="AB665" s="512"/>
      <c r="AC665" s="512"/>
      <c r="AD665" s="512"/>
      <c r="AE665" s="512"/>
      <c r="AF665" s="512"/>
      <c r="AG665" s="512"/>
      <c r="AH665" s="512"/>
      <c r="AI665" s="512"/>
      <c r="AJ665" s="512"/>
      <c r="AK665" s="512"/>
      <c r="AL665" s="512"/>
      <c r="AM665" s="512"/>
      <c r="AN665" s="512"/>
    </row>
    <row r="666" spans="1:40" ht="15.75" customHeight="1">
      <c r="A666" s="512"/>
      <c r="B666" s="582"/>
      <c r="C666" s="512"/>
      <c r="D666" s="512"/>
      <c r="E666" s="512"/>
      <c r="F666" s="512"/>
      <c r="G666" s="512"/>
      <c r="H666" s="512"/>
      <c r="I666" s="512"/>
      <c r="J666" s="512"/>
      <c r="K666" s="512"/>
      <c r="L666" s="512"/>
      <c r="M666" s="512"/>
      <c r="N666" s="512"/>
      <c r="O666" s="512"/>
      <c r="P666" s="512"/>
      <c r="Q666" s="512"/>
      <c r="R666" s="512"/>
      <c r="S666" s="512"/>
      <c r="T666" s="512"/>
      <c r="U666" s="512"/>
      <c r="V666" s="512"/>
      <c r="W666" s="512"/>
      <c r="X666" s="512"/>
      <c r="Y666" s="512"/>
      <c r="Z666" s="512"/>
      <c r="AA666" s="512"/>
      <c r="AB666" s="512"/>
      <c r="AC666" s="512"/>
      <c r="AD666" s="512"/>
      <c r="AE666" s="512"/>
      <c r="AF666" s="512"/>
      <c r="AG666" s="512"/>
      <c r="AH666" s="512"/>
      <c r="AI666" s="512"/>
      <c r="AJ666" s="512"/>
      <c r="AK666" s="512"/>
      <c r="AL666" s="512"/>
      <c r="AM666" s="512"/>
      <c r="AN666" s="512"/>
    </row>
    <row r="667" spans="1:40" ht="15.75" customHeight="1">
      <c r="A667" s="512"/>
      <c r="B667" s="582"/>
      <c r="C667" s="512"/>
      <c r="D667" s="512"/>
      <c r="E667" s="512"/>
      <c r="F667" s="512"/>
      <c r="G667" s="512"/>
      <c r="H667" s="512"/>
      <c r="I667" s="512"/>
      <c r="J667" s="512"/>
      <c r="K667" s="512"/>
      <c r="L667" s="512"/>
      <c r="M667" s="512"/>
      <c r="N667" s="512"/>
      <c r="O667" s="512"/>
      <c r="P667" s="512"/>
      <c r="Q667" s="512"/>
      <c r="R667" s="512"/>
      <c r="S667" s="512"/>
      <c r="T667" s="512"/>
      <c r="U667" s="512"/>
      <c r="V667" s="512"/>
      <c r="W667" s="512"/>
      <c r="X667" s="512"/>
      <c r="Y667" s="512"/>
      <c r="Z667" s="512"/>
      <c r="AA667" s="512"/>
      <c r="AB667" s="512"/>
      <c r="AC667" s="512"/>
      <c r="AD667" s="512"/>
      <c r="AE667" s="512"/>
      <c r="AF667" s="512"/>
      <c r="AG667" s="512"/>
      <c r="AH667" s="512"/>
      <c r="AI667" s="512"/>
      <c r="AJ667" s="512"/>
      <c r="AK667" s="512"/>
      <c r="AL667" s="512"/>
      <c r="AM667" s="512"/>
      <c r="AN667" s="512"/>
    </row>
    <row r="668" spans="1:40" ht="15.75" customHeight="1">
      <c r="A668" s="512"/>
      <c r="B668" s="582"/>
      <c r="C668" s="512"/>
      <c r="D668" s="512"/>
      <c r="E668" s="512"/>
      <c r="F668" s="512"/>
      <c r="G668" s="512"/>
      <c r="H668" s="512"/>
      <c r="I668" s="512"/>
      <c r="J668" s="512"/>
      <c r="K668" s="512"/>
      <c r="L668" s="512"/>
      <c r="M668" s="512"/>
      <c r="N668" s="512"/>
      <c r="O668" s="512"/>
      <c r="P668" s="512"/>
      <c r="Q668" s="512"/>
      <c r="R668" s="512"/>
      <c r="S668" s="512"/>
      <c r="T668" s="512"/>
      <c r="U668" s="512"/>
      <c r="V668" s="512"/>
      <c r="W668" s="512"/>
      <c r="X668" s="512"/>
      <c r="Y668" s="512"/>
      <c r="Z668" s="512"/>
      <c r="AA668" s="512"/>
      <c r="AB668" s="512"/>
      <c r="AC668" s="512"/>
      <c r="AD668" s="512"/>
      <c r="AE668" s="512"/>
      <c r="AF668" s="512"/>
      <c r="AG668" s="512"/>
      <c r="AH668" s="512"/>
      <c r="AI668" s="512"/>
      <c r="AJ668" s="512"/>
      <c r="AK668" s="512"/>
      <c r="AL668" s="512"/>
      <c r="AM668" s="512"/>
      <c r="AN668" s="512"/>
    </row>
    <row r="669" spans="1:40" ht="15.75" customHeight="1">
      <c r="A669" s="512"/>
      <c r="B669" s="582"/>
      <c r="C669" s="512"/>
      <c r="D669" s="512"/>
      <c r="E669" s="512"/>
      <c r="F669" s="512"/>
      <c r="G669" s="512"/>
      <c r="H669" s="512"/>
      <c r="I669" s="512"/>
      <c r="J669" s="512"/>
      <c r="K669" s="512"/>
      <c r="L669" s="512"/>
      <c r="M669" s="512"/>
      <c r="N669" s="512"/>
      <c r="O669" s="512"/>
      <c r="P669" s="512"/>
      <c r="Q669" s="512"/>
      <c r="R669" s="512"/>
      <c r="S669" s="512"/>
      <c r="T669" s="512"/>
      <c r="U669" s="512"/>
      <c r="V669" s="512"/>
      <c r="W669" s="512"/>
      <c r="X669" s="512"/>
      <c r="Y669" s="512"/>
      <c r="Z669" s="512"/>
      <c r="AA669" s="512"/>
      <c r="AB669" s="512"/>
      <c r="AC669" s="512"/>
      <c r="AD669" s="512"/>
      <c r="AE669" s="512"/>
      <c r="AF669" s="512"/>
      <c r="AG669" s="512"/>
      <c r="AH669" s="512"/>
      <c r="AI669" s="512"/>
      <c r="AJ669" s="512"/>
      <c r="AK669" s="512"/>
      <c r="AL669" s="512"/>
      <c r="AM669" s="512"/>
      <c r="AN669" s="512"/>
    </row>
    <row r="670" spans="1:40" ht="15.75" customHeight="1">
      <c r="A670" s="512"/>
      <c r="B670" s="582"/>
      <c r="C670" s="512"/>
      <c r="D670" s="512"/>
      <c r="E670" s="512"/>
      <c r="F670" s="512"/>
      <c r="G670" s="512"/>
      <c r="H670" s="512"/>
      <c r="I670" s="512"/>
      <c r="J670" s="512"/>
      <c r="K670" s="512"/>
      <c r="L670" s="512"/>
      <c r="M670" s="512"/>
      <c r="N670" s="512"/>
      <c r="O670" s="512"/>
      <c r="P670" s="512"/>
      <c r="Q670" s="512"/>
      <c r="R670" s="512"/>
      <c r="S670" s="512"/>
      <c r="T670" s="512"/>
      <c r="U670" s="512"/>
      <c r="V670" s="512"/>
      <c r="W670" s="512"/>
      <c r="X670" s="512"/>
      <c r="Y670" s="512"/>
      <c r="Z670" s="512"/>
      <c r="AA670" s="512"/>
      <c r="AB670" s="512"/>
      <c r="AC670" s="512"/>
      <c r="AD670" s="512"/>
      <c r="AE670" s="512"/>
      <c r="AF670" s="512"/>
      <c r="AG670" s="512"/>
      <c r="AH670" s="512"/>
      <c r="AI670" s="512"/>
      <c r="AJ670" s="512"/>
      <c r="AK670" s="512"/>
      <c r="AL670" s="512"/>
      <c r="AM670" s="512"/>
      <c r="AN670" s="512"/>
    </row>
    <row r="671" spans="1:40" ht="15.75" customHeight="1">
      <c r="A671" s="512"/>
      <c r="B671" s="582"/>
      <c r="C671" s="512"/>
      <c r="D671" s="512"/>
      <c r="E671" s="512"/>
      <c r="F671" s="512"/>
      <c r="G671" s="512"/>
      <c r="H671" s="512"/>
      <c r="I671" s="512"/>
      <c r="J671" s="512"/>
      <c r="K671" s="512"/>
      <c r="L671" s="512"/>
      <c r="M671" s="512"/>
      <c r="N671" s="512"/>
      <c r="O671" s="512"/>
      <c r="P671" s="512"/>
      <c r="Q671" s="512"/>
      <c r="R671" s="512"/>
      <c r="S671" s="512"/>
      <c r="T671" s="512"/>
      <c r="U671" s="512"/>
      <c r="V671" s="512"/>
      <c r="W671" s="512"/>
      <c r="X671" s="512"/>
      <c r="Y671" s="512"/>
      <c r="Z671" s="512"/>
      <c r="AA671" s="512"/>
      <c r="AB671" s="512"/>
      <c r="AC671" s="512"/>
      <c r="AD671" s="512"/>
      <c r="AE671" s="512"/>
      <c r="AF671" s="512"/>
      <c r="AG671" s="512"/>
      <c r="AH671" s="512"/>
      <c r="AI671" s="512"/>
      <c r="AJ671" s="512"/>
      <c r="AK671" s="512"/>
      <c r="AL671" s="512"/>
      <c r="AM671" s="512"/>
      <c r="AN671" s="512"/>
    </row>
    <row r="672" spans="1:40" ht="15.75" customHeight="1">
      <c r="A672" s="512"/>
      <c r="B672" s="582"/>
      <c r="C672" s="512"/>
      <c r="D672" s="512"/>
      <c r="E672" s="512"/>
      <c r="F672" s="512"/>
      <c r="G672" s="512"/>
      <c r="H672" s="512"/>
      <c r="I672" s="512"/>
      <c r="J672" s="512"/>
      <c r="K672" s="512"/>
      <c r="L672" s="512"/>
      <c r="M672" s="512"/>
      <c r="N672" s="512"/>
      <c r="O672" s="512"/>
      <c r="P672" s="512"/>
      <c r="Q672" s="512"/>
      <c r="R672" s="512"/>
      <c r="S672" s="512"/>
      <c r="T672" s="512"/>
      <c r="U672" s="512"/>
      <c r="V672" s="512"/>
      <c r="W672" s="512"/>
      <c r="X672" s="512"/>
      <c r="Y672" s="512"/>
      <c r="Z672" s="512"/>
      <c r="AA672" s="512"/>
      <c r="AB672" s="512"/>
      <c r="AC672" s="512"/>
      <c r="AD672" s="512"/>
      <c r="AE672" s="512"/>
      <c r="AF672" s="512"/>
      <c r="AG672" s="512"/>
      <c r="AH672" s="512"/>
      <c r="AI672" s="512"/>
      <c r="AJ672" s="512"/>
      <c r="AK672" s="512"/>
      <c r="AL672" s="512"/>
      <c r="AM672" s="512"/>
      <c r="AN672" s="512"/>
    </row>
    <row r="673" spans="1:40" ht="15.75" customHeight="1">
      <c r="A673" s="512"/>
      <c r="B673" s="582"/>
      <c r="C673" s="512"/>
      <c r="D673" s="512"/>
      <c r="E673" s="512"/>
      <c r="F673" s="512"/>
      <c r="G673" s="512"/>
      <c r="H673" s="512"/>
      <c r="I673" s="512"/>
      <c r="J673" s="512"/>
      <c r="K673" s="512"/>
      <c r="L673" s="512"/>
      <c r="M673" s="512"/>
      <c r="N673" s="512"/>
      <c r="O673" s="512"/>
      <c r="P673" s="512"/>
      <c r="Q673" s="512"/>
      <c r="R673" s="512"/>
      <c r="S673" s="512"/>
      <c r="T673" s="512"/>
      <c r="U673" s="512"/>
      <c r="V673" s="512"/>
      <c r="W673" s="512"/>
      <c r="X673" s="512"/>
      <c r="Y673" s="512"/>
      <c r="Z673" s="512"/>
      <c r="AA673" s="512"/>
      <c r="AB673" s="512"/>
      <c r="AC673" s="512"/>
      <c r="AD673" s="512"/>
      <c r="AE673" s="512"/>
      <c r="AF673" s="512"/>
      <c r="AG673" s="512"/>
      <c r="AH673" s="512"/>
      <c r="AI673" s="512"/>
      <c r="AJ673" s="512"/>
      <c r="AK673" s="512"/>
      <c r="AL673" s="512"/>
      <c r="AM673" s="512"/>
      <c r="AN673" s="512"/>
    </row>
    <row r="674" spans="1:40" ht="15.75" customHeight="1">
      <c r="A674" s="512"/>
      <c r="B674" s="582"/>
      <c r="C674" s="512"/>
      <c r="D674" s="512"/>
      <c r="E674" s="512"/>
      <c r="F674" s="512"/>
      <c r="G674" s="512"/>
      <c r="H674" s="512"/>
      <c r="I674" s="512"/>
      <c r="J674" s="512"/>
      <c r="K674" s="512"/>
      <c r="L674" s="512"/>
      <c r="M674" s="512"/>
      <c r="N674" s="512"/>
      <c r="O674" s="512"/>
      <c r="P674" s="512"/>
      <c r="Q674" s="512"/>
      <c r="R674" s="512"/>
      <c r="S674" s="512"/>
      <c r="T674" s="512"/>
      <c r="U674" s="512"/>
      <c r="V674" s="512"/>
      <c r="W674" s="512"/>
      <c r="X674" s="512"/>
      <c r="Y674" s="512"/>
      <c r="Z674" s="512"/>
      <c r="AA674" s="512"/>
      <c r="AB674" s="512"/>
      <c r="AC674" s="512"/>
      <c r="AD674" s="512"/>
      <c r="AE674" s="512"/>
      <c r="AF674" s="512"/>
      <c r="AG674" s="512"/>
      <c r="AH674" s="512"/>
      <c r="AI674" s="512"/>
      <c r="AJ674" s="512"/>
      <c r="AK674" s="512"/>
      <c r="AL674" s="512"/>
      <c r="AM674" s="512"/>
      <c r="AN674" s="512"/>
    </row>
    <row r="675" spans="1:40" ht="15.75" customHeight="1">
      <c r="A675" s="512"/>
      <c r="B675" s="582"/>
      <c r="C675" s="512"/>
      <c r="D675" s="512"/>
      <c r="E675" s="512"/>
      <c r="F675" s="512"/>
      <c r="G675" s="512"/>
      <c r="H675" s="512"/>
      <c r="I675" s="512"/>
      <c r="J675" s="512"/>
      <c r="K675" s="512"/>
      <c r="L675" s="512"/>
      <c r="M675" s="512"/>
      <c r="N675" s="512"/>
      <c r="O675" s="512"/>
      <c r="P675" s="512"/>
      <c r="Q675" s="512"/>
      <c r="R675" s="512"/>
      <c r="S675" s="512"/>
      <c r="T675" s="512"/>
      <c r="U675" s="512"/>
      <c r="V675" s="512"/>
      <c r="W675" s="512"/>
      <c r="X675" s="512"/>
      <c r="Y675" s="512"/>
      <c r="Z675" s="512"/>
      <c r="AA675" s="512"/>
      <c r="AB675" s="512"/>
      <c r="AC675" s="512"/>
      <c r="AD675" s="512"/>
      <c r="AE675" s="512"/>
      <c r="AF675" s="512"/>
      <c r="AG675" s="512"/>
      <c r="AH675" s="512"/>
      <c r="AI675" s="512"/>
      <c r="AJ675" s="512"/>
      <c r="AK675" s="512"/>
      <c r="AL675" s="512"/>
      <c r="AM675" s="512"/>
      <c r="AN675" s="512"/>
    </row>
    <row r="676" spans="1:40" ht="15.75" customHeight="1">
      <c r="A676" s="512"/>
      <c r="B676" s="582"/>
      <c r="C676" s="512"/>
      <c r="D676" s="512"/>
      <c r="E676" s="512"/>
      <c r="F676" s="512"/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/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</row>
    <row r="677" spans="1:40" ht="15.75" customHeight="1">
      <c r="A677" s="512"/>
      <c r="B677" s="582"/>
      <c r="C677" s="512"/>
      <c r="D677" s="512"/>
      <c r="E677" s="512"/>
      <c r="F677" s="512"/>
      <c r="G677" s="512"/>
      <c r="H677" s="512"/>
      <c r="I677" s="512"/>
      <c r="J677" s="512"/>
      <c r="K677" s="512"/>
      <c r="L677" s="512"/>
      <c r="M677" s="512"/>
      <c r="N677" s="512"/>
      <c r="O677" s="512"/>
      <c r="P677" s="512"/>
      <c r="Q677" s="512"/>
      <c r="R677" s="512"/>
      <c r="S677" s="512"/>
      <c r="T677" s="512"/>
      <c r="U677" s="512"/>
      <c r="V677" s="512"/>
      <c r="W677" s="512"/>
      <c r="X677" s="512"/>
      <c r="Y677" s="512"/>
      <c r="Z677" s="512"/>
      <c r="AA677" s="512"/>
      <c r="AB677" s="512"/>
      <c r="AC677" s="512"/>
      <c r="AD677" s="512"/>
      <c r="AE677" s="512"/>
      <c r="AF677" s="512"/>
      <c r="AG677" s="512"/>
      <c r="AH677" s="512"/>
      <c r="AI677" s="512"/>
      <c r="AJ677" s="512"/>
      <c r="AK677" s="512"/>
      <c r="AL677" s="512"/>
      <c r="AM677" s="512"/>
      <c r="AN677" s="512"/>
    </row>
    <row r="678" spans="1:40" ht="15.75" customHeight="1">
      <c r="A678" s="512"/>
      <c r="B678" s="582"/>
      <c r="C678" s="512"/>
      <c r="D678" s="512"/>
      <c r="E678" s="512"/>
      <c r="F678" s="512"/>
      <c r="G678" s="512"/>
      <c r="H678" s="512"/>
      <c r="I678" s="512"/>
      <c r="J678" s="512"/>
      <c r="K678" s="512"/>
      <c r="L678" s="512"/>
      <c r="M678" s="512"/>
      <c r="N678" s="512"/>
      <c r="O678" s="512"/>
      <c r="P678" s="512"/>
      <c r="Q678" s="512"/>
      <c r="R678" s="512"/>
      <c r="S678" s="512"/>
      <c r="T678" s="512"/>
      <c r="U678" s="512"/>
      <c r="V678" s="512"/>
      <c r="W678" s="512"/>
      <c r="X678" s="512"/>
      <c r="Y678" s="512"/>
      <c r="Z678" s="512"/>
      <c r="AA678" s="512"/>
      <c r="AB678" s="512"/>
      <c r="AC678" s="512"/>
      <c r="AD678" s="512"/>
      <c r="AE678" s="512"/>
      <c r="AF678" s="512"/>
      <c r="AG678" s="512"/>
      <c r="AH678" s="512"/>
      <c r="AI678" s="512"/>
      <c r="AJ678" s="512"/>
      <c r="AK678" s="512"/>
      <c r="AL678" s="512"/>
      <c r="AM678" s="512"/>
      <c r="AN678" s="512"/>
    </row>
    <row r="679" spans="1:40" ht="15.75" customHeight="1">
      <c r="A679" s="512"/>
      <c r="B679" s="582"/>
      <c r="C679" s="512"/>
      <c r="D679" s="512"/>
      <c r="E679" s="512"/>
      <c r="F679" s="512"/>
      <c r="G679" s="512"/>
      <c r="H679" s="512"/>
      <c r="I679" s="512"/>
      <c r="J679" s="512"/>
      <c r="K679" s="512"/>
      <c r="L679" s="512"/>
      <c r="M679" s="512"/>
      <c r="N679" s="512"/>
      <c r="O679" s="512"/>
      <c r="P679" s="512"/>
      <c r="Q679" s="512"/>
      <c r="R679" s="512"/>
      <c r="S679" s="512"/>
      <c r="T679" s="512"/>
      <c r="U679" s="512"/>
      <c r="V679" s="512"/>
      <c r="W679" s="512"/>
      <c r="X679" s="512"/>
      <c r="Y679" s="512"/>
      <c r="Z679" s="512"/>
      <c r="AA679" s="512"/>
      <c r="AB679" s="512"/>
      <c r="AC679" s="512"/>
      <c r="AD679" s="512"/>
      <c r="AE679" s="512"/>
      <c r="AF679" s="512"/>
      <c r="AG679" s="512"/>
      <c r="AH679" s="512"/>
      <c r="AI679" s="512"/>
      <c r="AJ679" s="512"/>
      <c r="AK679" s="512"/>
      <c r="AL679" s="512"/>
      <c r="AM679" s="512"/>
      <c r="AN679" s="512"/>
    </row>
    <row r="680" spans="1:40" ht="15.75" customHeight="1">
      <c r="A680" s="512"/>
      <c r="B680" s="582"/>
      <c r="C680" s="512"/>
      <c r="D680" s="512"/>
      <c r="E680" s="512"/>
      <c r="F680" s="512"/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/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</row>
    <row r="681" spans="1:40" ht="15.75" customHeight="1">
      <c r="A681" s="512"/>
      <c r="B681" s="582"/>
      <c r="C681" s="512"/>
      <c r="D681" s="512"/>
      <c r="E681" s="512"/>
      <c r="F681" s="512"/>
      <c r="G681" s="512"/>
      <c r="H681" s="512"/>
      <c r="I681" s="512"/>
      <c r="J681" s="512"/>
      <c r="K681" s="512"/>
      <c r="L681" s="512"/>
      <c r="M681" s="512"/>
      <c r="N681" s="512"/>
      <c r="O681" s="512"/>
      <c r="P681" s="512"/>
      <c r="Q681" s="512"/>
      <c r="R681" s="512"/>
      <c r="S681" s="512"/>
      <c r="T681" s="512"/>
      <c r="U681" s="512"/>
      <c r="V681" s="512"/>
      <c r="W681" s="512"/>
      <c r="X681" s="512"/>
      <c r="Y681" s="512"/>
      <c r="Z681" s="512"/>
      <c r="AA681" s="512"/>
      <c r="AB681" s="512"/>
      <c r="AC681" s="512"/>
      <c r="AD681" s="512"/>
      <c r="AE681" s="512"/>
      <c r="AF681" s="512"/>
      <c r="AG681" s="512"/>
      <c r="AH681" s="512"/>
      <c r="AI681" s="512"/>
      <c r="AJ681" s="512"/>
      <c r="AK681" s="512"/>
      <c r="AL681" s="512"/>
      <c r="AM681" s="512"/>
      <c r="AN681" s="512"/>
    </row>
    <row r="682" spans="1:40" ht="15.75" customHeight="1">
      <c r="A682" s="512"/>
      <c r="B682" s="582"/>
      <c r="C682" s="512"/>
      <c r="D682" s="512"/>
      <c r="E682" s="512"/>
      <c r="F682" s="512"/>
      <c r="G682" s="512"/>
      <c r="H682" s="512"/>
      <c r="I682" s="512"/>
      <c r="J682" s="512"/>
      <c r="K682" s="512"/>
      <c r="L682" s="512"/>
      <c r="M682" s="512"/>
      <c r="N682" s="512"/>
      <c r="O682" s="512"/>
      <c r="P682" s="512"/>
      <c r="Q682" s="512"/>
      <c r="R682" s="512"/>
      <c r="S682" s="512"/>
      <c r="T682" s="512"/>
      <c r="U682" s="512"/>
      <c r="V682" s="512"/>
      <c r="W682" s="512"/>
      <c r="X682" s="512"/>
      <c r="Y682" s="512"/>
      <c r="Z682" s="512"/>
      <c r="AA682" s="512"/>
      <c r="AB682" s="512"/>
      <c r="AC682" s="512"/>
      <c r="AD682" s="512"/>
      <c r="AE682" s="512"/>
      <c r="AF682" s="512"/>
      <c r="AG682" s="512"/>
      <c r="AH682" s="512"/>
      <c r="AI682" s="512"/>
      <c r="AJ682" s="512"/>
      <c r="AK682" s="512"/>
      <c r="AL682" s="512"/>
      <c r="AM682" s="512"/>
      <c r="AN682" s="512"/>
    </row>
    <row r="683" spans="1:40" ht="15.75" customHeight="1">
      <c r="A683" s="512"/>
      <c r="B683" s="582"/>
      <c r="C683" s="512"/>
      <c r="D683" s="512"/>
      <c r="E683" s="512"/>
      <c r="F683" s="512"/>
      <c r="G683" s="512"/>
      <c r="H683" s="512"/>
      <c r="I683" s="512"/>
      <c r="J683" s="512"/>
      <c r="K683" s="512"/>
      <c r="L683" s="512"/>
      <c r="M683" s="512"/>
      <c r="N683" s="512"/>
      <c r="O683" s="512"/>
      <c r="P683" s="512"/>
      <c r="Q683" s="512"/>
      <c r="R683" s="512"/>
      <c r="S683" s="512"/>
      <c r="T683" s="512"/>
      <c r="U683" s="512"/>
      <c r="V683" s="512"/>
      <c r="W683" s="512"/>
      <c r="X683" s="512"/>
      <c r="Y683" s="512"/>
      <c r="Z683" s="512"/>
      <c r="AA683" s="512"/>
      <c r="AB683" s="512"/>
      <c r="AC683" s="512"/>
      <c r="AD683" s="512"/>
      <c r="AE683" s="512"/>
      <c r="AF683" s="512"/>
      <c r="AG683" s="512"/>
      <c r="AH683" s="512"/>
      <c r="AI683" s="512"/>
      <c r="AJ683" s="512"/>
      <c r="AK683" s="512"/>
      <c r="AL683" s="512"/>
      <c r="AM683" s="512"/>
      <c r="AN683" s="512"/>
    </row>
    <row r="684" spans="1:40" ht="15.75" customHeight="1">
      <c r="A684" s="512"/>
      <c r="B684" s="582"/>
      <c r="C684" s="512"/>
      <c r="D684" s="512"/>
      <c r="E684" s="512"/>
      <c r="F684" s="512"/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/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</row>
    <row r="685" spans="1:40" ht="15.75" customHeight="1">
      <c r="A685" s="512"/>
      <c r="B685" s="582"/>
      <c r="C685" s="512"/>
      <c r="D685" s="512"/>
      <c r="E685" s="512"/>
      <c r="F685" s="512"/>
      <c r="G685" s="512"/>
      <c r="H685" s="512"/>
      <c r="I685" s="512"/>
      <c r="J685" s="512"/>
      <c r="K685" s="512"/>
      <c r="L685" s="512"/>
      <c r="M685" s="512"/>
      <c r="N685" s="512"/>
      <c r="O685" s="512"/>
      <c r="P685" s="512"/>
      <c r="Q685" s="512"/>
      <c r="R685" s="512"/>
      <c r="S685" s="512"/>
      <c r="T685" s="512"/>
      <c r="U685" s="512"/>
      <c r="V685" s="512"/>
      <c r="W685" s="512"/>
      <c r="X685" s="512"/>
      <c r="Y685" s="512"/>
      <c r="Z685" s="512"/>
      <c r="AA685" s="512"/>
      <c r="AB685" s="512"/>
      <c r="AC685" s="512"/>
      <c r="AD685" s="512"/>
      <c r="AE685" s="512"/>
      <c r="AF685" s="512"/>
      <c r="AG685" s="512"/>
      <c r="AH685" s="512"/>
      <c r="AI685" s="512"/>
      <c r="AJ685" s="512"/>
      <c r="AK685" s="512"/>
      <c r="AL685" s="512"/>
      <c r="AM685" s="512"/>
      <c r="AN685" s="512"/>
    </row>
    <row r="686" spans="1:40" ht="15.75" customHeight="1">
      <c r="A686" s="512"/>
      <c r="B686" s="582"/>
      <c r="C686" s="512"/>
      <c r="D686" s="512"/>
      <c r="E686" s="512"/>
      <c r="F686" s="512"/>
      <c r="G686" s="512"/>
      <c r="H686" s="512"/>
      <c r="I686" s="512"/>
      <c r="J686" s="512"/>
      <c r="K686" s="512"/>
      <c r="L686" s="512"/>
      <c r="M686" s="512"/>
      <c r="N686" s="512"/>
      <c r="O686" s="512"/>
      <c r="P686" s="512"/>
      <c r="Q686" s="512"/>
      <c r="R686" s="512"/>
      <c r="S686" s="512"/>
      <c r="T686" s="512"/>
      <c r="U686" s="512"/>
      <c r="V686" s="512"/>
      <c r="W686" s="512"/>
      <c r="X686" s="512"/>
      <c r="Y686" s="512"/>
      <c r="Z686" s="512"/>
      <c r="AA686" s="512"/>
      <c r="AB686" s="512"/>
      <c r="AC686" s="512"/>
      <c r="AD686" s="512"/>
      <c r="AE686" s="512"/>
      <c r="AF686" s="512"/>
      <c r="AG686" s="512"/>
      <c r="AH686" s="512"/>
      <c r="AI686" s="512"/>
      <c r="AJ686" s="512"/>
      <c r="AK686" s="512"/>
      <c r="AL686" s="512"/>
      <c r="AM686" s="512"/>
      <c r="AN686" s="512"/>
    </row>
    <row r="687" spans="1:40" ht="15.75" customHeight="1">
      <c r="A687" s="512"/>
      <c r="B687" s="582"/>
      <c r="C687" s="512"/>
      <c r="D687" s="512"/>
      <c r="E687" s="512"/>
      <c r="F687" s="512"/>
      <c r="G687" s="512"/>
      <c r="H687" s="512"/>
      <c r="I687" s="512"/>
      <c r="J687" s="512"/>
      <c r="K687" s="512"/>
      <c r="L687" s="512"/>
      <c r="M687" s="512"/>
      <c r="N687" s="512"/>
      <c r="O687" s="512"/>
      <c r="P687" s="512"/>
      <c r="Q687" s="512"/>
      <c r="R687" s="512"/>
      <c r="S687" s="512"/>
      <c r="T687" s="512"/>
      <c r="U687" s="512"/>
      <c r="V687" s="512"/>
      <c r="W687" s="512"/>
      <c r="X687" s="512"/>
      <c r="Y687" s="512"/>
      <c r="Z687" s="512"/>
      <c r="AA687" s="512"/>
      <c r="AB687" s="512"/>
      <c r="AC687" s="512"/>
      <c r="AD687" s="512"/>
      <c r="AE687" s="512"/>
      <c r="AF687" s="512"/>
      <c r="AG687" s="512"/>
      <c r="AH687" s="512"/>
      <c r="AI687" s="512"/>
      <c r="AJ687" s="512"/>
      <c r="AK687" s="512"/>
      <c r="AL687" s="512"/>
      <c r="AM687" s="512"/>
      <c r="AN687" s="512"/>
    </row>
    <row r="688" spans="1:40" ht="15.75" customHeight="1">
      <c r="A688" s="512"/>
      <c r="B688" s="582"/>
      <c r="C688" s="512"/>
      <c r="D688" s="512"/>
      <c r="E688" s="512"/>
      <c r="F688" s="512"/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/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</row>
    <row r="689" spans="1:40" ht="15.75" customHeight="1">
      <c r="A689" s="512"/>
      <c r="B689" s="582"/>
      <c r="C689" s="512"/>
      <c r="D689" s="512"/>
      <c r="E689" s="512"/>
      <c r="F689" s="512"/>
      <c r="G689" s="512"/>
      <c r="H689" s="512"/>
      <c r="I689" s="512"/>
      <c r="J689" s="512"/>
      <c r="K689" s="512"/>
      <c r="L689" s="512"/>
      <c r="M689" s="512"/>
      <c r="N689" s="512"/>
      <c r="O689" s="512"/>
      <c r="P689" s="512"/>
      <c r="Q689" s="512"/>
      <c r="R689" s="512"/>
      <c r="S689" s="512"/>
      <c r="T689" s="512"/>
      <c r="U689" s="512"/>
      <c r="V689" s="512"/>
      <c r="W689" s="512"/>
      <c r="X689" s="512"/>
      <c r="Y689" s="512"/>
      <c r="Z689" s="512"/>
      <c r="AA689" s="512"/>
      <c r="AB689" s="512"/>
      <c r="AC689" s="512"/>
      <c r="AD689" s="512"/>
      <c r="AE689" s="512"/>
      <c r="AF689" s="512"/>
      <c r="AG689" s="512"/>
      <c r="AH689" s="512"/>
      <c r="AI689" s="512"/>
      <c r="AJ689" s="512"/>
      <c r="AK689" s="512"/>
      <c r="AL689" s="512"/>
      <c r="AM689" s="512"/>
      <c r="AN689" s="512"/>
    </row>
    <row r="690" spans="1:40" ht="15.75" customHeight="1">
      <c r="A690" s="512"/>
      <c r="B690" s="582"/>
      <c r="C690" s="512"/>
      <c r="D690" s="512"/>
      <c r="E690" s="512"/>
      <c r="F690" s="512"/>
      <c r="G690" s="512"/>
      <c r="H690" s="512"/>
      <c r="I690" s="512"/>
      <c r="J690" s="512"/>
      <c r="K690" s="512"/>
      <c r="L690" s="512"/>
      <c r="M690" s="512"/>
      <c r="N690" s="512"/>
      <c r="O690" s="512"/>
      <c r="P690" s="512"/>
      <c r="Q690" s="512"/>
      <c r="R690" s="512"/>
      <c r="S690" s="512"/>
      <c r="T690" s="512"/>
      <c r="U690" s="512"/>
      <c r="V690" s="512"/>
      <c r="W690" s="512"/>
      <c r="X690" s="512"/>
      <c r="Y690" s="512"/>
      <c r="Z690" s="512"/>
      <c r="AA690" s="512"/>
      <c r="AB690" s="512"/>
      <c r="AC690" s="512"/>
      <c r="AD690" s="512"/>
      <c r="AE690" s="512"/>
      <c r="AF690" s="512"/>
      <c r="AG690" s="512"/>
      <c r="AH690" s="512"/>
      <c r="AI690" s="512"/>
      <c r="AJ690" s="512"/>
      <c r="AK690" s="512"/>
      <c r="AL690" s="512"/>
      <c r="AM690" s="512"/>
      <c r="AN690" s="512"/>
    </row>
    <row r="691" spans="1:40" ht="15.75" customHeight="1">
      <c r="A691" s="512"/>
      <c r="B691" s="582"/>
      <c r="C691" s="512"/>
      <c r="D691" s="512"/>
      <c r="E691" s="512"/>
      <c r="F691" s="512"/>
      <c r="G691" s="512"/>
      <c r="H691" s="512"/>
      <c r="I691" s="512"/>
      <c r="J691" s="512"/>
      <c r="K691" s="512"/>
      <c r="L691" s="512"/>
      <c r="M691" s="512"/>
      <c r="N691" s="512"/>
      <c r="O691" s="512"/>
      <c r="P691" s="512"/>
      <c r="Q691" s="512"/>
      <c r="R691" s="512"/>
      <c r="S691" s="512"/>
      <c r="T691" s="512"/>
      <c r="U691" s="512"/>
      <c r="V691" s="512"/>
      <c r="W691" s="512"/>
      <c r="X691" s="512"/>
      <c r="Y691" s="512"/>
      <c r="Z691" s="512"/>
      <c r="AA691" s="512"/>
      <c r="AB691" s="512"/>
      <c r="AC691" s="512"/>
      <c r="AD691" s="512"/>
      <c r="AE691" s="512"/>
      <c r="AF691" s="512"/>
      <c r="AG691" s="512"/>
      <c r="AH691" s="512"/>
      <c r="AI691" s="512"/>
      <c r="AJ691" s="512"/>
      <c r="AK691" s="512"/>
      <c r="AL691" s="512"/>
      <c r="AM691" s="512"/>
      <c r="AN691" s="512"/>
    </row>
    <row r="692" spans="1:40" ht="15.75" customHeight="1">
      <c r="A692" s="512"/>
      <c r="B692" s="582"/>
      <c r="C692" s="512"/>
      <c r="D692" s="512"/>
      <c r="E692" s="512"/>
      <c r="F692" s="512"/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/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</row>
    <row r="693" spans="1:40" ht="15.75" customHeight="1">
      <c r="A693" s="512"/>
      <c r="B693" s="582"/>
      <c r="C693" s="512"/>
      <c r="D693" s="512"/>
      <c r="E693" s="512"/>
      <c r="F693" s="512"/>
      <c r="G693" s="512"/>
      <c r="H693" s="512"/>
      <c r="I693" s="512"/>
      <c r="J693" s="512"/>
      <c r="K693" s="512"/>
      <c r="L693" s="512"/>
      <c r="M693" s="512"/>
      <c r="N693" s="512"/>
      <c r="O693" s="512"/>
      <c r="P693" s="512"/>
      <c r="Q693" s="512"/>
      <c r="R693" s="512"/>
      <c r="S693" s="512"/>
      <c r="T693" s="512"/>
      <c r="U693" s="512"/>
      <c r="V693" s="512"/>
      <c r="W693" s="512"/>
      <c r="X693" s="512"/>
      <c r="Y693" s="512"/>
      <c r="Z693" s="512"/>
      <c r="AA693" s="512"/>
      <c r="AB693" s="512"/>
      <c r="AC693" s="512"/>
      <c r="AD693" s="512"/>
      <c r="AE693" s="512"/>
      <c r="AF693" s="512"/>
      <c r="AG693" s="512"/>
      <c r="AH693" s="512"/>
      <c r="AI693" s="512"/>
      <c r="AJ693" s="512"/>
      <c r="AK693" s="512"/>
      <c r="AL693" s="512"/>
      <c r="AM693" s="512"/>
      <c r="AN693" s="512"/>
    </row>
    <row r="694" spans="1:40" ht="15.75" customHeight="1">
      <c r="A694" s="512"/>
      <c r="B694" s="582"/>
      <c r="C694" s="512"/>
      <c r="D694" s="512"/>
      <c r="E694" s="512"/>
      <c r="F694" s="512"/>
      <c r="G694" s="512"/>
      <c r="H694" s="512"/>
      <c r="I694" s="512"/>
      <c r="J694" s="512"/>
      <c r="K694" s="512"/>
      <c r="L694" s="512"/>
      <c r="M694" s="512"/>
      <c r="N694" s="512"/>
      <c r="O694" s="512"/>
      <c r="P694" s="512"/>
      <c r="Q694" s="512"/>
      <c r="R694" s="512"/>
      <c r="S694" s="512"/>
      <c r="T694" s="512"/>
      <c r="U694" s="512"/>
      <c r="V694" s="512"/>
      <c r="W694" s="512"/>
      <c r="X694" s="512"/>
      <c r="Y694" s="512"/>
      <c r="Z694" s="512"/>
      <c r="AA694" s="512"/>
      <c r="AB694" s="512"/>
      <c r="AC694" s="512"/>
      <c r="AD694" s="512"/>
      <c r="AE694" s="512"/>
      <c r="AF694" s="512"/>
      <c r="AG694" s="512"/>
      <c r="AH694" s="512"/>
      <c r="AI694" s="512"/>
      <c r="AJ694" s="512"/>
      <c r="AK694" s="512"/>
      <c r="AL694" s="512"/>
      <c r="AM694" s="512"/>
      <c r="AN694" s="512"/>
    </row>
    <row r="695" spans="1:40" ht="15.75" customHeight="1">
      <c r="A695" s="512"/>
      <c r="B695" s="582"/>
      <c r="C695" s="512"/>
      <c r="D695" s="512"/>
      <c r="E695" s="512"/>
      <c r="F695" s="512"/>
      <c r="G695" s="512"/>
      <c r="H695" s="512"/>
      <c r="I695" s="512"/>
      <c r="J695" s="512"/>
      <c r="K695" s="512"/>
      <c r="L695" s="512"/>
      <c r="M695" s="512"/>
      <c r="N695" s="512"/>
      <c r="O695" s="512"/>
      <c r="P695" s="512"/>
      <c r="Q695" s="512"/>
      <c r="R695" s="512"/>
      <c r="S695" s="512"/>
      <c r="T695" s="512"/>
      <c r="U695" s="512"/>
      <c r="V695" s="512"/>
      <c r="W695" s="512"/>
      <c r="X695" s="512"/>
      <c r="Y695" s="512"/>
      <c r="Z695" s="512"/>
      <c r="AA695" s="512"/>
      <c r="AB695" s="512"/>
      <c r="AC695" s="512"/>
      <c r="AD695" s="512"/>
      <c r="AE695" s="512"/>
      <c r="AF695" s="512"/>
      <c r="AG695" s="512"/>
      <c r="AH695" s="512"/>
      <c r="AI695" s="512"/>
      <c r="AJ695" s="512"/>
      <c r="AK695" s="512"/>
      <c r="AL695" s="512"/>
      <c r="AM695" s="512"/>
      <c r="AN695" s="512"/>
    </row>
    <row r="696" spans="1:40" ht="15.75" customHeight="1">
      <c r="A696" s="512"/>
      <c r="B696" s="582"/>
      <c r="C696" s="512"/>
      <c r="D696" s="512"/>
      <c r="E696" s="512"/>
      <c r="F696" s="512"/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/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</row>
    <row r="697" spans="1:40" ht="15.75" customHeight="1">
      <c r="A697" s="512"/>
      <c r="B697" s="582"/>
      <c r="C697" s="512"/>
      <c r="D697" s="512"/>
      <c r="E697" s="512"/>
      <c r="F697" s="512"/>
      <c r="G697" s="512"/>
      <c r="H697" s="512"/>
      <c r="I697" s="512"/>
      <c r="J697" s="512"/>
      <c r="K697" s="512"/>
      <c r="L697" s="512"/>
      <c r="M697" s="512"/>
      <c r="N697" s="512"/>
      <c r="O697" s="512"/>
      <c r="P697" s="512"/>
      <c r="Q697" s="512"/>
      <c r="R697" s="512"/>
      <c r="S697" s="512"/>
      <c r="T697" s="512"/>
      <c r="U697" s="512"/>
      <c r="V697" s="512"/>
      <c r="W697" s="512"/>
      <c r="X697" s="512"/>
      <c r="Y697" s="512"/>
      <c r="Z697" s="512"/>
      <c r="AA697" s="512"/>
      <c r="AB697" s="512"/>
      <c r="AC697" s="512"/>
      <c r="AD697" s="512"/>
      <c r="AE697" s="512"/>
      <c r="AF697" s="512"/>
      <c r="AG697" s="512"/>
      <c r="AH697" s="512"/>
      <c r="AI697" s="512"/>
      <c r="AJ697" s="512"/>
      <c r="AK697" s="512"/>
      <c r="AL697" s="512"/>
      <c r="AM697" s="512"/>
      <c r="AN697" s="512"/>
    </row>
    <row r="698" spans="1:40" ht="15.75" customHeight="1">
      <c r="A698" s="512"/>
      <c r="B698" s="582"/>
      <c r="C698" s="512"/>
      <c r="D698" s="512"/>
      <c r="E698" s="512"/>
      <c r="F698" s="512"/>
      <c r="G698" s="512"/>
      <c r="H698" s="512"/>
      <c r="I698" s="512"/>
      <c r="J698" s="512"/>
      <c r="K698" s="512"/>
      <c r="L698" s="512"/>
      <c r="M698" s="512"/>
      <c r="N698" s="512"/>
      <c r="O698" s="512"/>
      <c r="P698" s="512"/>
      <c r="Q698" s="512"/>
      <c r="R698" s="512"/>
      <c r="S698" s="512"/>
      <c r="T698" s="512"/>
      <c r="U698" s="512"/>
      <c r="V698" s="512"/>
      <c r="W698" s="512"/>
      <c r="X698" s="512"/>
      <c r="Y698" s="512"/>
      <c r="Z698" s="512"/>
      <c r="AA698" s="512"/>
      <c r="AB698" s="512"/>
      <c r="AC698" s="512"/>
      <c r="AD698" s="512"/>
      <c r="AE698" s="512"/>
      <c r="AF698" s="512"/>
      <c r="AG698" s="512"/>
      <c r="AH698" s="512"/>
      <c r="AI698" s="512"/>
      <c r="AJ698" s="512"/>
      <c r="AK698" s="512"/>
      <c r="AL698" s="512"/>
      <c r="AM698" s="512"/>
      <c r="AN698" s="512"/>
    </row>
    <row r="699" spans="1:40" ht="15.75" customHeight="1">
      <c r="A699" s="512"/>
      <c r="B699" s="582"/>
      <c r="C699" s="512"/>
      <c r="D699" s="512"/>
      <c r="E699" s="512"/>
      <c r="F699" s="512"/>
      <c r="G699" s="512"/>
      <c r="H699" s="512"/>
      <c r="I699" s="512"/>
      <c r="J699" s="512"/>
      <c r="K699" s="512"/>
      <c r="L699" s="512"/>
      <c r="M699" s="512"/>
      <c r="N699" s="512"/>
      <c r="O699" s="512"/>
      <c r="P699" s="512"/>
      <c r="Q699" s="512"/>
      <c r="R699" s="512"/>
      <c r="S699" s="512"/>
      <c r="T699" s="512"/>
      <c r="U699" s="512"/>
      <c r="V699" s="512"/>
      <c r="W699" s="512"/>
      <c r="X699" s="512"/>
      <c r="Y699" s="512"/>
      <c r="Z699" s="512"/>
      <c r="AA699" s="512"/>
      <c r="AB699" s="512"/>
      <c r="AC699" s="512"/>
      <c r="AD699" s="512"/>
      <c r="AE699" s="512"/>
      <c r="AF699" s="512"/>
      <c r="AG699" s="512"/>
      <c r="AH699" s="512"/>
      <c r="AI699" s="512"/>
      <c r="AJ699" s="512"/>
      <c r="AK699" s="512"/>
      <c r="AL699" s="512"/>
      <c r="AM699" s="512"/>
      <c r="AN699" s="512"/>
    </row>
    <row r="700" spans="1:40" ht="15.75" customHeight="1">
      <c r="A700" s="512"/>
      <c r="B700" s="582"/>
      <c r="C700" s="512"/>
      <c r="D700" s="512"/>
      <c r="E700" s="512"/>
      <c r="F700" s="512"/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/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</row>
    <row r="701" spans="1:40" ht="15.75" customHeight="1">
      <c r="A701" s="512"/>
      <c r="B701" s="582"/>
      <c r="C701" s="512"/>
      <c r="D701" s="512"/>
      <c r="E701" s="512"/>
      <c r="F701" s="512"/>
      <c r="G701" s="512"/>
      <c r="H701" s="512"/>
      <c r="I701" s="512"/>
      <c r="J701" s="512"/>
      <c r="K701" s="512"/>
      <c r="L701" s="512"/>
      <c r="M701" s="512"/>
      <c r="N701" s="512"/>
      <c r="O701" s="512"/>
      <c r="P701" s="512"/>
      <c r="Q701" s="512"/>
      <c r="R701" s="512"/>
      <c r="S701" s="512"/>
      <c r="T701" s="512"/>
      <c r="U701" s="512"/>
      <c r="V701" s="512"/>
      <c r="W701" s="512"/>
      <c r="X701" s="512"/>
      <c r="Y701" s="512"/>
      <c r="Z701" s="512"/>
      <c r="AA701" s="512"/>
      <c r="AB701" s="512"/>
      <c r="AC701" s="512"/>
      <c r="AD701" s="512"/>
      <c r="AE701" s="512"/>
      <c r="AF701" s="512"/>
      <c r="AG701" s="512"/>
      <c r="AH701" s="512"/>
      <c r="AI701" s="512"/>
      <c r="AJ701" s="512"/>
      <c r="AK701" s="512"/>
      <c r="AL701" s="512"/>
      <c r="AM701" s="512"/>
      <c r="AN701" s="512"/>
    </row>
    <row r="702" spans="1:40" ht="15.75" customHeight="1">
      <c r="A702" s="512"/>
      <c r="B702" s="582"/>
      <c r="C702" s="512"/>
      <c r="D702" s="512"/>
      <c r="E702" s="512"/>
      <c r="F702" s="512"/>
      <c r="G702" s="512"/>
      <c r="H702" s="512"/>
      <c r="I702" s="512"/>
      <c r="J702" s="512"/>
      <c r="K702" s="512"/>
      <c r="L702" s="512"/>
      <c r="M702" s="512"/>
      <c r="N702" s="512"/>
      <c r="O702" s="512"/>
      <c r="P702" s="512"/>
      <c r="Q702" s="512"/>
      <c r="R702" s="512"/>
      <c r="S702" s="512"/>
      <c r="T702" s="512"/>
      <c r="U702" s="512"/>
      <c r="V702" s="512"/>
      <c r="W702" s="512"/>
      <c r="X702" s="512"/>
      <c r="Y702" s="512"/>
      <c r="Z702" s="512"/>
      <c r="AA702" s="512"/>
      <c r="AB702" s="512"/>
      <c r="AC702" s="512"/>
      <c r="AD702" s="512"/>
      <c r="AE702" s="512"/>
      <c r="AF702" s="512"/>
      <c r="AG702" s="512"/>
      <c r="AH702" s="512"/>
      <c r="AI702" s="512"/>
      <c r="AJ702" s="512"/>
      <c r="AK702" s="512"/>
      <c r="AL702" s="512"/>
      <c r="AM702" s="512"/>
      <c r="AN702" s="512"/>
    </row>
    <row r="703" spans="1:40" ht="15.75" customHeight="1">
      <c r="A703" s="512"/>
      <c r="B703" s="582"/>
      <c r="C703" s="512"/>
      <c r="D703" s="512"/>
      <c r="E703" s="512"/>
      <c r="F703" s="512"/>
      <c r="G703" s="512"/>
      <c r="H703" s="512"/>
      <c r="I703" s="512"/>
      <c r="J703" s="512"/>
      <c r="K703" s="512"/>
      <c r="L703" s="512"/>
      <c r="M703" s="512"/>
      <c r="N703" s="512"/>
      <c r="O703" s="512"/>
      <c r="P703" s="512"/>
      <c r="Q703" s="512"/>
      <c r="R703" s="512"/>
      <c r="S703" s="512"/>
      <c r="T703" s="512"/>
      <c r="U703" s="512"/>
      <c r="V703" s="512"/>
      <c r="W703" s="512"/>
      <c r="X703" s="512"/>
      <c r="Y703" s="512"/>
      <c r="Z703" s="512"/>
      <c r="AA703" s="512"/>
      <c r="AB703" s="512"/>
      <c r="AC703" s="512"/>
      <c r="AD703" s="512"/>
      <c r="AE703" s="512"/>
      <c r="AF703" s="512"/>
      <c r="AG703" s="512"/>
      <c r="AH703" s="512"/>
      <c r="AI703" s="512"/>
      <c r="AJ703" s="512"/>
      <c r="AK703" s="512"/>
      <c r="AL703" s="512"/>
      <c r="AM703" s="512"/>
      <c r="AN703" s="512"/>
    </row>
    <row r="704" spans="1:40" ht="15.75" customHeight="1">
      <c r="A704" s="512"/>
      <c r="B704" s="582"/>
      <c r="C704" s="512"/>
      <c r="D704" s="512"/>
      <c r="E704" s="512"/>
      <c r="F704" s="512"/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/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</row>
    <row r="705" spans="1:40" ht="15.75" customHeight="1">
      <c r="A705" s="512"/>
      <c r="B705" s="582"/>
      <c r="C705" s="512"/>
      <c r="D705" s="512"/>
      <c r="E705" s="512"/>
      <c r="F705" s="512"/>
      <c r="G705" s="512"/>
      <c r="H705" s="512"/>
      <c r="I705" s="512"/>
      <c r="J705" s="512"/>
      <c r="K705" s="512"/>
      <c r="L705" s="512"/>
      <c r="M705" s="512"/>
      <c r="N705" s="512"/>
      <c r="O705" s="512"/>
      <c r="P705" s="512"/>
      <c r="Q705" s="512"/>
      <c r="R705" s="512"/>
      <c r="S705" s="512"/>
      <c r="T705" s="512"/>
      <c r="U705" s="512"/>
      <c r="V705" s="512"/>
      <c r="W705" s="512"/>
      <c r="X705" s="512"/>
      <c r="Y705" s="512"/>
      <c r="Z705" s="512"/>
      <c r="AA705" s="512"/>
      <c r="AB705" s="512"/>
      <c r="AC705" s="512"/>
      <c r="AD705" s="512"/>
      <c r="AE705" s="512"/>
      <c r="AF705" s="512"/>
      <c r="AG705" s="512"/>
      <c r="AH705" s="512"/>
      <c r="AI705" s="512"/>
      <c r="AJ705" s="512"/>
      <c r="AK705" s="512"/>
      <c r="AL705" s="512"/>
      <c r="AM705" s="512"/>
      <c r="AN705" s="512"/>
    </row>
    <row r="706" spans="1:40" ht="15.75" customHeight="1">
      <c r="A706" s="512"/>
      <c r="B706" s="582"/>
      <c r="C706" s="512"/>
      <c r="D706" s="512"/>
      <c r="E706" s="512"/>
      <c r="F706" s="512"/>
      <c r="G706" s="512"/>
      <c r="H706" s="512"/>
      <c r="I706" s="512"/>
      <c r="J706" s="512"/>
      <c r="K706" s="512"/>
      <c r="L706" s="512"/>
      <c r="M706" s="512"/>
      <c r="N706" s="512"/>
      <c r="O706" s="512"/>
      <c r="P706" s="512"/>
      <c r="Q706" s="512"/>
      <c r="R706" s="512"/>
      <c r="S706" s="512"/>
      <c r="T706" s="512"/>
      <c r="U706" s="512"/>
      <c r="V706" s="512"/>
      <c r="W706" s="512"/>
      <c r="X706" s="512"/>
      <c r="Y706" s="512"/>
      <c r="Z706" s="512"/>
      <c r="AA706" s="512"/>
      <c r="AB706" s="512"/>
      <c r="AC706" s="512"/>
      <c r="AD706" s="512"/>
      <c r="AE706" s="512"/>
      <c r="AF706" s="512"/>
      <c r="AG706" s="512"/>
      <c r="AH706" s="512"/>
      <c r="AI706" s="512"/>
      <c r="AJ706" s="512"/>
      <c r="AK706" s="512"/>
      <c r="AL706" s="512"/>
      <c r="AM706" s="512"/>
      <c r="AN706" s="512"/>
    </row>
    <row r="707" spans="1:40" ht="15.75" customHeight="1">
      <c r="A707" s="512"/>
      <c r="B707" s="582"/>
      <c r="C707" s="512"/>
      <c r="D707" s="512"/>
      <c r="E707" s="512"/>
      <c r="F707" s="512"/>
      <c r="G707" s="512"/>
      <c r="H707" s="512"/>
      <c r="I707" s="512"/>
      <c r="J707" s="512"/>
      <c r="K707" s="512"/>
      <c r="L707" s="512"/>
      <c r="M707" s="512"/>
      <c r="N707" s="512"/>
      <c r="O707" s="512"/>
      <c r="P707" s="512"/>
      <c r="Q707" s="512"/>
      <c r="R707" s="512"/>
      <c r="S707" s="512"/>
      <c r="T707" s="512"/>
      <c r="U707" s="512"/>
      <c r="V707" s="512"/>
      <c r="W707" s="512"/>
      <c r="X707" s="512"/>
      <c r="Y707" s="512"/>
      <c r="Z707" s="512"/>
      <c r="AA707" s="512"/>
      <c r="AB707" s="512"/>
      <c r="AC707" s="512"/>
      <c r="AD707" s="512"/>
      <c r="AE707" s="512"/>
      <c r="AF707" s="512"/>
      <c r="AG707" s="512"/>
      <c r="AH707" s="512"/>
      <c r="AI707" s="512"/>
      <c r="AJ707" s="512"/>
      <c r="AK707" s="512"/>
      <c r="AL707" s="512"/>
      <c r="AM707" s="512"/>
      <c r="AN707" s="512"/>
    </row>
    <row r="708" spans="1:40" ht="15.75" customHeight="1">
      <c r="A708" s="512"/>
      <c r="B708" s="582"/>
      <c r="C708" s="512"/>
      <c r="D708" s="512"/>
      <c r="E708" s="512"/>
      <c r="F708" s="512"/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/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</row>
    <row r="709" spans="1:40" ht="15.75" customHeight="1">
      <c r="A709" s="512"/>
      <c r="B709" s="582"/>
      <c r="C709" s="512"/>
      <c r="D709" s="512"/>
      <c r="E709" s="512"/>
      <c r="F709" s="512"/>
      <c r="G709" s="512"/>
      <c r="H709" s="512"/>
      <c r="I709" s="512"/>
      <c r="J709" s="512"/>
      <c r="K709" s="512"/>
      <c r="L709" s="512"/>
      <c r="M709" s="512"/>
      <c r="N709" s="512"/>
      <c r="O709" s="512"/>
      <c r="P709" s="512"/>
      <c r="Q709" s="512"/>
      <c r="R709" s="512"/>
      <c r="S709" s="512"/>
      <c r="T709" s="512"/>
      <c r="U709" s="512"/>
      <c r="V709" s="512"/>
      <c r="W709" s="512"/>
      <c r="X709" s="512"/>
      <c r="Y709" s="512"/>
      <c r="Z709" s="512"/>
      <c r="AA709" s="512"/>
      <c r="AB709" s="512"/>
      <c r="AC709" s="512"/>
      <c r="AD709" s="512"/>
      <c r="AE709" s="512"/>
      <c r="AF709" s="512"/>
      <c r="AG709" s="512"/>
      <c r="AH709" s="512"/>
      <c r="AI709" s="512"/>
      <c r="AJ709" s="512"/>
      <c r="AK709" s="512"/>
      <c r="AL709" s="512"/>
      <c r="AM709" s="512"/>
      <c r="AN709" s="512"/>
    </row>
    <row r="710" spans="1:40" ht="15.75" customHeight="1">
      <c r="A710" s="512"/>
      <c r="B710" s="582"/>
      <c r="C710" s="512"/>
      <c r="D710" s="512"/>
      <c r="E710" s="512"/>
      <c r="F710" s="512"/>
      <c r="G710" s="512"/>
      <c r="H710" s="512"/>
      <c r="I710" s="512"/>
      <c r="J710" s="512"/>
      <c r="K710" s="512"/>
      <c r="L710" s="512"/>
      <c r="M710" s="512"/>
      <c r="N710" s="512"/>
      <c r="O710" s="512"/>
      <c r="P710" s="512"/>
      <c r="Q710" s="512"/>
      <c r="R710" s="512"/>
      <c r="S710" s="512"/>
      <c r="T710" s="512"/>
      <c r="U710" s="512"/>
      <c r="V710" s="512"/>
      <c r="W710" s="512"/>
      <c r="X710" s="512"/>
      <c r="Y710" s="512"/>
      <c r="Z710" s="512"/>
      <c r="AA710" s="512"/>
      <c r="AB710" s="512"/>
      <c r="AC710" s="512"/>
      <c r="AD710" s="512"/>
      <c r="AE710" s="512"/>
      <c r="AF710" s="512"/>
      <c r="AG710" s="512"/>
      <c r="AH710" s="512"/>
      <c r="AI710" s="512"/>
      <c r="AJ710" s="512"/>
      <c r="AK710" s="512"/>
      <c r="AL710" s="512"/>
      <c r="AM710" s="512"/>
      <c r="AN710" s="512"/>
    </row>
    <row r="711" spans="1:40" ht="15.75" customHeight="1">
      <c r="A711" s="512"/>
      <c r="B711" s="582"/>
      <c r="C711" s="512"/>
      <c r="D711" s="512"/>
      <c r="E711" s="512"/>
      <c r="F711" s="512"/>
      <c r="G711" s="512"/>
      <c r="H711" s="512"/>
      <c r="I711" s="512"/>
      <c r="J711" s="512"/>
      <c r="K711" s="512"/>
      <c r="L711" s="512"/>
      <c r="M711" s="512"/>
      <c r="N711" s="512"/>
      <c r="O711" s="512"/>
      <c r="P711" s="512"/>
      <c r="Q711" s="512"/>
      <c r="R711" s="512"/>
      <c r="S711" s="512"/>
      <c r="T711" s="512"/>
      <c r="U711" s="512"/>
      <c r="V711" s="512"/>
      <c r="W711" s="512"/>
      <c r="X711" s="512"/>
      <c r="Y711" s="512"/>
      <c r="Z711" s="512"/>
      <c r="AA711" s="512"/>
      <c r="AB711" s="512"/>
      <c r="AC711" s="512"/>
      <c r="AD711" s="512"/>
      <c r="AE711" s="512"/>
      <c r="AF711" s="512"/>
      <c r="AG711" s="512"/>
      <c r="AH711" s="512"/>
      <c r="AI711" s="512"/>
      <c r="AJ711" s="512"/>
      <c r="AK711" s="512"/>
      <c r="AL711" s="512"/>
      <c r="AM711" s="512"/>
      <c r="AN711" s="512"/>
    </row>
    <row r="712" spans="1:40" ht="15.75" customHeight="1">
      <c r="A712" s="512"/>
      <c r="B712" s="582"/>
      <c r="C712" s="512"/>
      <c r="D712" s="512"/>
      <c r="E712" s="512"/>
      <c r="F712" s="512"/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/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</row>
    <row r="713" spans="1:40" ht="15.75" customHeight="1">
      <c r="A713" s="512"/>
      <c r="B713" s="582"/>
      <c r="C713" s="512"/>
      <c r="D713" s="512"/>
      <c r="E713" s="512"/>
      <c r="F713" s="512"/>
      <c r="G713" s="512"/>
      <c r="H713" s="512"/>
      <c r="I713" s="512"/>
      <c r="J713" s="512"/>
      <c r="K713" s="512"/>
      <c r="L713" s="512"/>
      <c r="M713" s="512"/>
      <c r="N713" s="512"/>
      <c r="O713" s="512"/>
      <c r="P713" s="512"/>
      <c r="Q713" s="512"/>
      <c r="R713" s="512"/>
      <c r="S713" s="512"/>
      <c r="T713" s="512"/>
      <c r="U713" s="512"/>
      <c r="V713" s="512"/>
      <c r="W713" s="512"/>
      <c r="X713" s="512"/>
      <c r="Y713" s="512"/>
      <c r="Z713" s="512"/>
      <c r="AA713" s="512"/>
      <c r="AB713" s="512"/>
      <c r="AC713" s="512"/>
      <c r="AD713" s="512"/>
      <c r="AE713" s="512"/>
      <c r="AF713" s="512"/>
      <c r="AG713" s="512"/>
      <c r="AH713" s="512"/>
      <c r="AI713" s="512"/>
      <c r="AJ713" s="512"/>
      <c r="AK713" s="512"/>
      <c r="AL713" s="512"/>
      <c r="AM713" s="512"/>
      <c r="AN713" s="512"/>
    </row>
    <row r="714" spans="1:40" ht="15.75" customHeight="1">
      <c r="A714" s="512"/>
      <c r="B714" s="582"/>
      <c r="C714" s="512"/>
      <c r="D714" s="512"/>
      <c r="E714" s="512"/>
      <c r="F714" s="512"/>
      <c r="G714" s="512"/>
      <c r="H714" s="512"/>
      <c r="I714" s="512"/>
      <c r="J714" s="512"/>
      <c r="K714" s="512"/>
      <c r="L714" s="512"/>
      <c r="M714" s="512"/>
      <c r="N714" s="512"/>
      <c r="O714" s="512"/>
      <c r="P714" s="512"/>
      <c r="Q714" s="512"/>
      <c r="R714" s="512"/>
      <c r="S714" s="512"/>
      <c r="T714" s="512"/>
      <c r="U714" s="512"/>
      <c r="V714" s="512"/>
      <c r="W714" s="512"/>
      <c r="X714" s="512"/>
      <c r="Y714" s="512"/>
      <c r="Z714" s="512"/>
      <c r="AA714" s="512"/>
      <c r="AB714" s="512"/>
      <c r="AC714" s="512"/>
      <c r="AD714" s="512"/>
      <c r="AE714" s="512"/>
      <c r="AF714" s="512"/>
      <c r="AG714" s="512"/>
      <c r="AH714" s="512"/>
      <c r="AI714" s="512"/>
      <c r="AJ714" s="512"/>
      <c r="AK714" s="512"/>
      <c r="AL714" s="512"/>
      <c r="AM714" s="512"/>
      <c r="AN714" s="512"/>
    </row>
    <row r="715" spans="1:40" ht="15.75" customHeight="1">
      <c r="A715" s="512"/>
      <c r="B715" s="582"/>
      <c r="C715" s="512"/>
      <c r="D715" s="512"/>
      <c r="E715" s="512"/>
      <c r="F715" s="512"/>
      <c r="G715" s="512"/>
      <c r="H715" s="512"/>
      <c r="I715" s="512"/>
      <c r="J715" s="512"/>
      <c r="K715" s="512"/>
      <c r="L715" s="512"/>
      <c r="M715" s="512"/>
      <c r="N715" s="512"/>
      <c r="O715" s="512"/>
      <c r="P715" s="512"/>
      <c r="Q715" s="512"/>
      <c r="R715" s="512"/>
      <c r="S715" s="512"/>
      <c r="T715" s="512"/>
      <c r="U715" s="512"/>
      <c r="V715" s="512"/>
      <c r="W715" s="512"/>
      <c r="X715" s="512"/>
      <c r="Y715" s="512"/>
      <c r="Z715" s="512"/>
      <c r="AA715" s="512"/>
      <c r="AB715" s="512"/>
      <c r="AC715" s="512"/>
      <c r="AD715" s="512"/>
      <c r="AE715" s="512"/>
      <c r="AF715" s="512"/>
      <c r="AG715" s="512"/>
      <c r="AH715" s="512"/>
      <c r="AI715" s="512"/>
      <c r="AJ715" s="512"/>
      <c r="AK715" s="512"/>
      <c r="AL715" s="512"/>
      <c r="AM715" s="512"/>
      <c r="AN715" s="512"/>
    </row>
    <row r="716" spans="1:40" ht="15.75" customHeight="1">
      <c r="A716" s="512"/>
      <c r="B716" s="582"/>
      <c r="C716" s="512"/>
      <c r="D716" s="512"/>
      <c r="E716" s="512"/>
      <c r="F716" s="512"/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/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</row>
    <row r="717" spans="1:40" ht="15.75" customHeight="1">
      <c r="A717" s="512"/>
      <c r="B717" s="582"/>
      <c r="C717" s="512"/>
      <c r="D717" s="512"/>
      <c r="E717" s="512"/>
      <c r="F717" s="512"/>
      <c r="G717" s="512"/>
      <c r="H717" s="512"/>
      <c r="I717" s="512"/>
      <c r="J717" s="512"/>
      <c r="K717" s="512"/>
      <c r="L717" s="512"/>
      <c r="M717" s="512"/>
      <c r="N717" s="512"/>
      <c r="O717" s="512"/>
      <c r="P717" s="512"/>
      <c r="Q717" s="512"/>
      <c r="R717" s="512"/>
      <c r="S717" s="512"/>
      <c r="T717" s="512"/>
      <c r="U717" s="512"/>
      <c r="V717" s="512"/>
      <c r="W717" s="512"/>
      <c r="X717" s="512"/>
      <c r="Y717" s="512"/>
      <c r="Z717" s="512"/>
      <c r="AA717" s="512"/>
      <c r="AB717" s="512"/>
      <c r="AC717" s="512"/>
      <c r="AD717" s="512"/>
      <c r="AE717" s="512"/>
      <c r="AF717" s="512"/>
      <c r="AG717" s="512"/>
      <c r="AH717" s="512"/>
      <c r="AI717" s="512"/>
      <c r="AJ717" s="512"/>
      <c r="AK717" s="512"/>
      <c r="AL717" s="512"/>
      <c r="AM717" s="512"/>
      <c r="AN717" s="512"/>
    </row>
    <row r="718" spans="1:40" ht="15.75" customHeight="1">
      <c r="A718" s="512"/>
      <c r="B718" s="582"/>
      <c r="C718" s="512"/>
      <c r="D718" s="512"/>
      <c r="E718" s="512"/>
      <c r="F718" s="512"/>
      <c r="G718" s="512"/>
      <c r="H718" s="512"/>
      <c r="I718" s="512"/>
      <c r="J718" s="512"/>
      <c r="K718" s="512"/>
      <c r="L718" s="512"/>
      <c r="M718" s="512"/>
      <c r="N718" s="512"/>
      <c r="O718" s="512"/>
      <c r="P718" s="512"/>
      <c r="Q718" s="512"/>
      <c r="R718" s="512"/>
      <c r="S718" s="512"/>
      <c r="T718" s="512"/>
      <c r="U718" s="512"/>
      <c r="V718" s="512"/>
      <c r="W718" s="512"/>
      <c r="X718" s="512"/>
      <c r="Y718" s="512"/>
      <c r="Z718" s="512"/>
      <c r="AA718" s="512"/>
      <c r="AB718" s="512"/>
      <c r="AC718" s="512"/>
      <c r="AD718" s="512"/>
      <c r="AE718" s="512"/>
      <c r="AF718" s="512"/>
      <c r="AG718" s="512"/>
      <c r="AH718" s="512"/>
      <c r="AI718" s="512"/>
      <c r="AJ718" s="512"/>
      <c r="AK718" s="512"/>
      <c r="AL718" s="512"/>
      <c r="AM718" s="512"/>
      <c r="AN718" s="512"/>
    </row>
    <row r="719" spans="1:40" ht="15.75" customHeight="1">
      <c r="A719" s="512"/>
      <c r="B719" s="582"/>
      <c r="C719" s="512"/>
      <c r="D719" s="512"/>
      <c r="E719" s="512"/>
      <c r="F719" s="512"/>
      <c r="G719" s="512"/>
      <c r="H719" s="512"/>
      <c r="I719" s="512"/>
      <c r="J719" s="512"/>
      <c r="K719" s="512"/>
      <c r="L719" s="512"/>
      <c r="M719" s="512"/>
      <c r="N719" s="512"/>
      <c r="O719" s="512"/>
      <c r="P719" s="512"/>
      <c r="Q719" s="512"/>
      <c r="R719" s="512"/>
      <c r="S719" s="512"/>
      <c r="T719" s="512"/>
      <c r="U719" s="512"/>
      <c r="V719" s="512"/>
      <c r="W719" s="512"/>
      <c r="X719" s="512"/>
      <c r="Y719" s="512"/>
      <c r="Z719" s="512"/>
      <c r="AA719" s="512"/>
      <c r="AB719" s="512"/>
      <c r="AC719" s="512"/>
      <c r="AD719" s="512"/>
      <c r="AE719" s="512"/>
      <c r="AF719" s="512"/>
      <c r="AG719" s="512"/>
      <c r="AH719" s="512"/>
      <c r="AI719" s="512"/>
      <c r="AJ719" s="512"/>
      <c r="AK719" s="512"/>
      <c r="AL719" s="512"/>
      <c r="AM719" s="512"/>
      <c r="AN719" s="512"/>
    </row>
    <row r="720" spans="1:40" ht="15.75" customHeight="1">
      <c r="A720" s="512"/>
      <c r="B720" s="582"/>
      <c r="C720" s="512"/>
      <c r="D720" s="512"/>
      <c r="E720" s="512"/>
      <c r="F720" s="512"/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/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</row>
    <row r="721" spans="1:40" ht="15.75" customHeight="1">
      <c r="A721" s="512"/>
      <c r="B721" s="582"/>
      <c r="C721" s="512"/>
      <c r="D721" s="512"/>
      <c r="E721" s="512"/>
      <c r="F721" s="512"/>
      <c r="G721" s="512"/>
      <c r="H721" s="512"/>
      <c r="I721" s="512"/>
      <c r="J721" s="512"/>
      <c r="K721" s="512"/>
      <c r="L721" s="512"/>
      <c r="M721" s="512"/>
      <c r="N721" s="512"/>
      <c r="O721" s="512"/>
      <c r="P721" s="512"/>
      <c r="Q721" s="512"/>
      <c r="R721" s="512"/>
      <c r="S721" s="512"/>
      <c r="T721" s="512"/>
      <c r="U721" s="512"/>
      <c r="V721" s="512"/>
      <c r="W721" s="512"/>
      <c r="X721" s="512"/>
      <c r="Y721" s="512"/>
      <c r="Z721" s="512"/>
      <c r="AA721" s="512"/>
      <c r="AB721" s="512"/>
      <c r="AC721" s="512"/>
      <c r="AD721" s="512"/>
      <c r="AE721" s="512"/>
      <c r="AF721" s="512"/>
      <c r="AG721" s="512"/>
      <c r="AH721" s="512"/>
      <c r="AI721" s="512"/>
      <c r="AJ721" s="512"/>
      <c r="AK721" s="512"/>
      <c r="AL721" s="512"/>
      <c r="AM721" s="512"/>
      <c r="AN721" s="512"/>
    </row>
    <row r="722" spans="1:40" ht="15.75" customHeight="1">
      <c r="A722" s="512"/>
      <c r="B722" s="582"/>
      <c r="C722" s="512"/>
      <c r="D722" s="512"/>
      <c r="E722" s="512"/>
      <c r="F722" s="512"/>
      <c r="G722" s="512"/>
      <c r="H722" s="512"/>
      <c r="I722" s="512"/>
      <c r="J722" s="512"/>
      <c r="K722" s="512"/>
      <c r="L722" s="512"/>
      <c r="M722" s="512"/>
      <c r="N722" s="512"/>
      <c r="O722" s="512"/>
      <c r="P722" s="512"/>
      <c r="Q722" s="512"/>
      <c r="R722" s="512"/>
      <c r="S722" s="512"/>
      <c r="T722" s="512"/>
      <c r="U722" s="512"/>
      <c r="V722" s="512"/>
      <c r="W722" s="512"/>
      <c r="X722" s="512"/>
      <c r="Y722" s="512"/>
      <c r="Z722" s="512"/>
      <c r="AA722" s="512"/>
      <c r="AB722" s="512"/>
      <c r="AC722" s="512"/>
      <c r="AD722" s="512"/>
      <c r="AE722" s="512"/>
      <c r="AF722" s="512"/>
      <c r="AG722" s="512"/>
      <c r="AH722" s="512"/>
      <c r="AI722" s="512"/>
      <c r="AJ722" s="512"/>
      <c r="AK722" s="512"/>
      <c r="AL722" s="512"/>
      <c r="AM722" s="512"/>
      <c r="AN722" s="512"/>
    </row>
    <row r="723" spans="1:40" ht="15.75" customHeight="1">
      <c r="A723" s="512"/>
      <c r="B723" s="582"/>
      <c r="C723" s="512"/>
      <c r="D723" s="512"/>
      <c r="E723" s="512"/>
      <c r="F723" s="512"/>
      <c r="G723" s="512"/>
      <c r="H723" s="512"/>
      <c r="I723" s="512"/>
      <c r="J723" s="512"/>
      <c r="K723" s="512"/>
      <c r="L723" s="512"/>
      <c r="M723" s="512"/>
      <c r="N723" s="512"/>
      <c r="O723" s="512"/>
      <c r="P723" s="512"/>
      <c r="Q723" s="512"/>
      <c r="R723" s="512"/>
      <c r="S723" s="512"/>
      <c r="T723" s="512"/>
      <c r="U723" s="512"/>
      <c r="V723" s="512"/>
      <c r="W723" s="512"/>
      <c r="X723" s="512"/>
      <c r="Y723" s="512"/>
      <c r="Z723" s="512"/>
      <c r="AA723" s="512"/>
      <c r="AB723" s="512"/>
      <c r="AC723" s="512"/>
      <c r="AD723" s="512"/>
      <c r="AE723" s="512"/>
      <c r="AF723" s="512"/>
      <c r="AG723" s="512"/>
      <c r="AH723" s="512"/>
      <c r="AI723" s="512"/>
      <c r="AJ723" s="512"/>
      <c r="AK723" s="512"/>
      <c r="AL723" s="512"/>
      <c r="AM723" s="512"/>
      <c r="AN723" s="512"/>
    </row>
    <row r="724" spans="1:40" ht="15.75" customHeight="1">
      <c r="A724" s="512"/>
      <c r="B724" s="582"/>
      <c r="C724" s="512"/>
      <c r="D724" s="512"/>
      <c r="E724" s="512"/>
      <c r="F724" s="512"/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/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</row>
    <row r="725" spans="1:40" ht="15.75" customHeight="1">
      <c r="A725" s="512"/>
      <c r="B725" s="582"/>
      <c r="C725" s="512"/>
      <c r="D725" s="512"/>
      <c r="E725" s="512"/>
      <c r="F725" s="512"/>
      <c r="G725" s="512"/>
      <c r="H725" s="512"/>
      <c r="I725" s="512"/>
      <c r="J725" s="512"/>
      <c r="K725" s="512"/>
      <c r="L725" s="512"/>
      <c r="M725" s="512"/>
      <c r="N725" s="512"/>
      <c r="O725" s="512"/>
      <c r="P725" s="512"/>
      <c r="Q725" s="512"/>
      <c r="R725" s="512"/>
      <c r="S725" s="512"/>
      <c r="T725" s="512"/>
      <c r="U725" s="512"/>
      <c r="V725" s="512"/>
      <c r="W725" s="512"/>
      <c r="X725" s="512"/>
      <c r="Y725" s="512"/>
      <c r="Z725" s="512"/>
      <c r="AA725" s="512"/>
      <c r="AB725" s="512"/>
      <c r="AC725" s="512"/>
      <c r="AD725" s="512"/>
      <c r="AE725" s="512"/>
      <c r="AF725" s="512"/>
      <c r="AG725" s="512"/>
      <c r="AH725" s="512"/>
      <c r="AI725" s="512"/>
      <c r="AJ725" s="512"/>
      <c r="AK725" s="512"/>
      <c r="AL725" s="512"/>
      <c r="AM725" s="512"/>
      <c r="AN725" s="512"/>
    </row>
    <row r="726" spans="1:40" ht="15.75" customHeight="1">
      <c r="A726" s="512"/>
      <c r="B726" s="582"/>
      <c r="C726" s="512"/>
      <c r="D726" s="512"/>
      <c r="E726" s="512"/>
      <c r="F726" s="512"/>
      <c r="G726" s="512"/>
      <c r="H726" s="512"/>
      <c r="I726" s="512"/>
      <c r="J726" s="512"/>
      <c r="K726" s="512"/>
      <c r="L726" s="512"/>
      <c r="M726" s="512"/>
      <c r="N726" s="512"/>
      <c r="O726" s="512"/>
      <c r="P726" s="512"/>
      <c r="Q726" s="512"/>
      <c r="R726" s="512"/>
      <c r="S726" s="512"/>
      <c r="T726" s="512"/>
      <c r="U726" s="512"/>
      <c r="V726" s="512"/>
      <c r="W726" s="512"/>
      <c r="X726" s="512"/>
      <c r="Y726" s="512"/>
      <c r="Z726" s="512"/>
      <c r="AA726" s="512"/>
      <c r="AB726" s="512"/>
      <c r="AC726" s="512"/>
      <c r="AD726" s="512"/>
      <c r="AE726" s="512"/>
      <c r="AF726" s="512"/>
      <c r="AG726" s="512"/>
      <c r="AH726" s="512"/>
      <c r="AI726" s="512"/>
      <c r="AJ726" s="512"/>
      <c r="AK726" s="512"/>
      <c r="AL726" s="512"/>
      <c r="AM726" s="512"/>
      <c r="AN726" s="512"/>
    </row>
    <row r="727" spans="1:40" ht="15.75" customHeight="1">
      <c r="A727" s="512"/>
      <c r="B727" s="582"/>
      <c r="C727" s="512"/>
      <c r="D727" s="512"/>
      <c r="E727" s="512"/>
      <c r="F727" s="512"/>
      <c r="G727" s="512"/>
      <c r="H727" s="512"/>
      <c r="I727" s="512"/>
      <c r="J727" s="512"/>
      <c r="K727" s="512"/>
      <c r="L727" s="512"/>
      <c r="M727" s="512"/>
      <c r="N727" s="512"/>
      <c r="O727" s="512"/>
      <c r="P727" s="512"/>
      <c r="Q727" s="512"/>
      <c r="R727" s="512"/>
      <c r="S727" s="512"/>
      <c r="T727" s="512"/>
      <c r="U727" s="512"/>
      <c r="V727" s="512"/>
      <c r="W727" s="512"/>
      <c r="X727" s="512"/>
      <c r="Y727" s="512"/>
      <c r="Z727" s="512"/>
      <c r="AA727" s="512"/>
      <c r="AB727" s="512"/>
      <c r="AC727" s="512"/>
      <c r="AD727" s="512"/>
      <c r="AE727" s="512"/>
      <c r="AF727" s="512"/>
      <c r="AG727" s="512"/>
      <c r="AH727" s="512"/>
      <c r="AI727" s="512"/>
      <c r="AJ727" s="512"/>
      <c r="AK727" s="512"/>
      <c r="AL727" s="512"/>
      <c r="AM727" s="512"/>
      <c r="AN727" s="512"/>
    </row>
    <row r="728" spans="1:40" ht="15.75" customHeight="1">
      <c r="A728" s="512"/>
      <c r="B728" s="582"/>
      <c r="C728" s="512"/>
      <c r="D728" s="512"/>
      <c r="E728" s="512"/>
      <c r="F728" s="512"/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/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</row>
    <row r="729" spans="1:40" ht="15.75" customHeight="1">
      <c r="A729" s="512"/>
      <c r="B729" s="582"/>
      <c r="C729" s="512"/>
      <c r="D729" s="512"/>
      <c r="E729" s="512"/>
      <c r="F729" s="512"/>
      <c r="G729" s="512"/>
      <c r="H729" s="512"/>
      <c r="I729" s="512"/>
      <c r="J729" s="512"/>
      <c r="K729" s="512"/>
      <c r="L729" s="512"/>
      <c r="M729" s="512"/>
      <c r="N729" s="512"/>
      <c r="O729" s="512"/>
      <c r="P729" s="512"/>
      <c r="Q729" s="512"/>
      <c r="R729" s="512"/>
      <c r="S729" s="512"/>
      <c r="T729" s="512"/>
      <c r="U729" s="512"/>
      <c r="V729" s="512"/>
      <c r="W729" s="512"/>
      <c r="X729" s="512"/>
      <c r="Y729" s="512"/>
      <c r="Z729" s="512"/>
      <c r="AA729" s="512"/>
      <c r="AB729" s="512"/>
      <c r="AC729" s="512"/>
      <c r="AD729" s="512"/>
      <c r="AE729" s="512"/>
      <c r="AF729" s="512"/>
      <c r="AG729" s="512"/>
      <c r="AH729" s="512"/>
      <c r="AI729" s="512"/>
      <c r="AJ729" s="512"/>
      <c r="AK729" s="512"/>
      <c r="AL729" s="512"/>
      <c r="AM729" s="512"/>
      <c r="AN729" s="512"/>
    </row>
    <row r="730" spans="1:40" ht="15.75" customHeight="1">
      <c r="A730" s="512"/>
      <c r="B730" s="582"/>
      <c r="C730" s="512"/>
      <c r="D730" s="512"/>
      <c r="E730" s="512"/>
      <c r="F730" s="512"/>
      <c r="G730" s="512"/>
      <c r="H730" s="512"/>
      <c r="I730" s="512"/>
      <c r="J730" s="512"/>
      <c r="K730" s="512"/>
      <c r="L730" s="512"/>
      <c r="M730" s="512"/>
      <c r="N730" s="512"/>
      <c r="O730" s="512"/>
      <c r="P730" s="512"/>
      <c r="Q730" s="512"/>
      <c r="R730" s="512"/>
      <c r="S730" s="512"/>
      <c r="T730" s="512"/>
      <c r="U730" s="512"/>
      <c r="V730" s="512"/>
      <c r="W730" s="512"/>
      <c r="X730" s="512"/>
      <c r="Y730" s="512"/>
      <c r="Z730" s="512"/>
      <c r="AA730" s="512"/>
      <c r="AB730" s="512"/>
      <c r="AC730" s="512"/>
      <c r="AD730" s="512"/>
      <c r="AE730" s="512"/>
      <c r="AF730" s="512"/>
      <c r="AG730" s="512"/>
      <c r="AH730" s="512"/>
      <c r="AI730" s="512"/>
      <c r="AJ730" s="512"/>
      <c r="AK730" s="512"/>
      <c r="AL730" s="512"/>
      <c r="AM730" s="512"/>
      <c r="AN730" s="512"/>
    </row>
    <row r="731" spans="1:40" ht="15.75" customHeight="1">
      <c r="A731" s="512"/>
      <c r="B731" s="582"/>
      <c r="C731" s="512"/>
      <c r="D731" s="512"/>
      <c r="E731" s="512"/>
      <c r="F731" s="512"/>
      <c r="G731" s="512"/>
      <c r="H731" s="512"/>
      <c r="I731" s="512"/>
      <c r="J731" s="512"/>
      <c r="K731" s="512"/>
      <c r="L731" s="512"/>
      <c r="M731" s="512"/>
      <c r="N731" s="512"/>
      <c r="O731" s="512"/>
      <c r="P731" s="512"/>
      <c r="Q731" s="512"/>
      <c r="R731" s="512"/>
      <c r="S731" s="512"/>
      <c r="T731" s="512"/>
      <c r="U731" s="512"/>
      <c r="V731" s="512"/>
      <c r="W731" s="512"/>
      <c r="X731" s="512"/>
      <c r="Y731" s="512"/>
      <c r="Z731" s="512"/>
      <c r="AA731" s="512"/>
      <c r="AB731" s="512"/>
      <c r="AC731" s="512"/>
      <c r="AD731" s="512"/>
      <c r="AE731" s="512"/>
      <c r="AF731" s="512"/>
      <c r="AG731" s="512"/>
      <c r="AH731" s="512"/>
      <c r="AI731" s="512"/>
      <c r="AJ731" s="512"/>
      <c r="AK731" s="512"/>
      <c r="AL731" s="512"/>
      <c r="AM731" s="512"/>
      <c r="AN731" s="512"/>
    </row>
    <row r="732" spans="1:40" ht="15.75" customHeight="1">
      <c r="A732" s="512"/>
      <c r="B732" s="582"/>
      <c r="C732" s="512"/>
      <c r="D732" s="512"/>
      <c r="E732" s="512"/>
      <c r="F732" s="512"/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/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</row>
    <row r="733" spans="1:40" ht="15.75" customHeight="1">
      <c r="A733" s="512"/>
      <c r="B733" s="582"/>
      <c r="C733" s="512"/>
      <c r="D733" s="512"/>
      <c r="E733" s="512"/>
      <c r="F733" s="512"/>
      <c r="G733" s="512"/>
      <c r="H733" s="512"/>
      <c r="I733" s="512"/>
      <c r="J733" s="512"/>
      <c r="K733" s="512"/>
      <c r="L733" s="512"/>
      <c r="M733" s="512"/>
      <c r="N733" s="512"/>
      <c r="O733" s="512"/>
      <c r="P733" s="512"/>
      <c r="Q733" s="512"/>
      <c r="R733" s="512"/>
      <c r="S733" s="512"/>
      <c r="T733" s="512"/>
      <c r="U733" s="512"/>
      <c r="V733" s="512"/>
      <c r="W733" s="512"/>
      <c r="X733" s="512"/>
      <c r="Y733" s="512"/>
      <c r="Z733" s="512"/>
      <c r="AA733" s="512"/>
      <c r="AB733" s="512"/>
      <c r="AC733" s="512"/>
      <c r="AD733" s="512"/>
      <c r="AE733" s="512"/>
      <c r="AF733" s="512"/>
      <c r="AG733" s="512"/>
      <c r="AH733" s="512"/>
      <c r="AI733" s="512"/>
      <c r="AJ733" s="512"/>
      <c r="AK733" s="512"/>
      <c r="AL733" s="512"/>
      <c r="AM733" s="512"/>
      <c r="AN733" s="512"/>
    </row>
    <row r="734" spans="1:40" ht="15.75" customHeight="1">
      <c r="A734" s="512"/>
      <c r="B734" s="582"/>
      <c r="C734" s="512"/>
      <c r="D734" s="512"/>
      <c r="E734" s="512"/>
      <c r="F734" s="512"/>
      <c r="G734" s="512"/>
      <c r="H734" s="512"/>
      <c r="I734" s="512"/>
      <c r="J734" s="512"/>
      <c r="K734" s="512"/>
      <c r="L734" s="512"/>
      <c r="M734" s="512"/>
      <c r="N734" s="512"/>
      <c r="O734" s="512"/>
      <c r="P734" s="512"/>
      <c r="Q734" s="512"/>
      <c r="R734" s="512"/>
      <c r="S734" s="512"/>
      <c r="T734" s="512"/>
      <c r="U734" s="512"/>
      <c r="V734" s="512"/>
      <c r="W734" s="512"/>
      <c r="X734" s="512"/>
      <c r="Y734" s="512"/>
      <c r="Z734" s="512"/>
      <c r="AA734" s="512"/>
      <c r="AB734" s="512"/>
      <c r="AC734" s="512"/>
      <c r="AD734" s="512"/>
      <c r="AE734" s="512"/>
      <c r="AF734" s="512"/>
      <c r="AG734" s="512"/>
      <c r="AH734" s="512"/>
      <c r="AI734" s="512"/>
      <c r="AJ734" s="512"/>
      <c r="AK734" s="512"/>
      <c r="AL734" s="512"/>
      <c r="AM734" s="512"/>
      <c r="AN734" s="512"/>
    </row>
    <row r="735" spans="1:40" ht="15.75" customHeight="1">
      <c r="A735" s="512"/>
      <c r="B735" s="582"/>
      <c r="C735" s="512"/>
      <c r="D735" s="512"/>
      <c r="E735" s="512"/>
      <c r="F735" s="512"/>
      <c r="G735" s="512"/>
      <c r="H735" s="512"/>
      <c r="I735" s="512"/>
      <c r="J735" s="512"/>
      <c r="K735" s="512"/>
      <c r="L735" s="512"/>
      <c r="M735" s="512"/>
      <c r="N735" s="512"/>
      <c r="O735" s="512"/>
      <c r="P735" s="512"/>
      <c r="Q735" s="512"/>
      <c r="R735" s="512"/>
      <c r="S735" s="512"/>
      <c r="T735" s="512"/>
      <c r="U735" s="512"/>
      <c r="V735" s="512"/>
      <c r="W735" s="512"/>
      <c r="X735" s="512"/>
      <c r="Y735" s="512"/>
      <c r="Z735" s="512"/>
      <c r="AA735" s="512"/>
      <c r="AB735" s="512"/>
      <c r="AC735" s="512"/>
      <c r="AD735" s="512"/>
      <c r="AE735" s="512"/>
      <c r="AF735" s="512"/>
      <c r="AG735" s="512"/>
      <c r="AH735" s="512"/>
      <c r="AI735" s="512"/>
      <c r="AJ735" s="512"/>
      <c r="AK735" s="512"/>
      <c r="AL735" s="512"/>
      <c r="AM735" s="512"/>
      <c r="AN735" s="512"/>
    </row>
    <row r="736" spans="1:40" ht="15.75" customHeight="1">
      <c r="A736" s="512"/>
      <c r="B736" s="582"/>
      <c r="C736" s="512"/>
      <c r="D736" s="512"/>
      <c r="E736" s="512"/>
      <c r="F736" s="512"/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/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</row>
    <row r="737" spans="1:40" ht="15.75" customHeight="1">
      <c r="A737" s="512"/>
      <c r="B737" s="582"/>
      <c r="C737" s="512"/>
      <c r="D737" s="512"/>
      <c r="E737" s="512"/>
      <c r="F737" s="512"/>
      <c r="G737" s="512"/>
      <c r="H737" s="512"/>
      <c r="I737" s="512"/>
      <c r="J737" s="512"/>
      <c r="K737" s="512"/>
      <c r="L737" s="512"/>
      <c r="M737" s="512"/>
      <c r="N737" s="512"/>
      <c r="O737" s="512"/>
      <c r="P737" s="512"/>
      <c r="Q737" s="512"/>
      <c r="R737" s="512"/>
      <c r="S737" s="512"/>
      <c r="T737" s="512"/>
      <c r="U737" s="512"/>
      <c r="V737" s="512"/>
      <c r="W737" s="512"/>
      <c r="X737" s="512"/>
      <c r="Y737" s="512"/>
      <c r="Z737" s="512"/>
      <c r="AA737" s="512"/>
      <c r="AB737" s="512"/>
      <c r="AC737" s="512"/>
      <c r="AD737" s="512"/>
      <c r="AE737" s="512"/>
      <c r="AF737" s="512"/>
      <c r="AG737" s="512"/>
      <c r="AH737" s="512"/>
      <c r="AI737" s="512"/>
      <c r="AJ737" s="512"/>
      <c r="AK737" s="512"/>
      <c r="AL737" s="512"/>
      <c r="AM737" s="512"/>
      <c r="AN737" s="512"/>
    </row>
    <row r="738" spans="1:40" ht="15.75" customHeight="1">
      <c r="A738" s="512"/>
      <c r="B738" s="582"/>
      <c r="C738" s="512"/>
      <c r="D738" s="512"/>
      <c r="E738" s="512"/>
      <c r="F738" s="512"/>
      <c r="G738" s="512"/>
      <c r="H738" s="512"/>
      <c r="I738" s="512"/>
      <c r="J738" s="512"/>
      <c r="K738" s="512"/>
      <c r="L738" s="512"/>
      <c r="M738" s="512"/>
      <c r="N738" s="512"/>
      <c r="O738" s="512"/>
      <c r="P738" s="512"/>
      <c r="Q738" s="512"/>
      <c r="R738" s="512"/>
      <c r="S738" s="512"/>
      <c r="T738" s="512"/>
      <c r="U738" s="512"/>
      <c r="V738" s="512"/>
      <c r="W738" s="512"/>
      <c r="X738" s="512"/>
      <c r="Y738" s="512"/>
      <c r="Z738" s="512"/>
      <c r="AA738" s="512"/>
      <c r="AB738" s="512"/>
      <c r="AC738" s="512"/>
      <c r="AD738" s="512"/>
      <c r="AE738" s="512"/>
      <c r="AF738" s="512"/>
      <c r="AG738" s="512"/>
      <c r="AH738" s="512"/>
      <c r="AI738" s="512"/>
      <c r="AJ738" s="512"/>
      <c r="AK738" s="512"/>
      <c r="AL738" s="512"/>
      <c r="AM738" s="512"/>
      <c r="AN738" s="512"/>
    </row>
    <row r="739" spans="1:40" ht="15.75" customHeight="1">
      <c r="A739" s="512"/>
      <c r="B739" s="582"/>
      <c r="C739" s="512"/>
      <c r="D739" s="512"/>
      <c r="E739" s="512"/>
      <c r="F739" s="512"/>
      <c r="G739" s="512"/>
      <c r="H739" s="512"/>
      <c r="I739" s="512"/>
      <c r="J739" s="512"/>
      <c r="K739" s="512"/>
      <c r="L739" s="512"/>
      <c r="M739" s="512"/>
      <c r="N739" s="512"/>
      <c r="O739" s="512"/>
      <c r="P739" s="512"/>
      <c r="Q739" s="512"/>
      <c r="R739" s="512"/>
      <c r="S739" s="512"/>
      <c r="T739" s="512"/>
      <c r="U739" s="512"/>
      <c r="V739" s="512"/>
      <c r="W739" s="512"/>
      <c r="X739" s="512"/>
      <c r="Y739" s="512"/>
      <c r="Z739" s="512"/>
      <c r="AA739" s="512"/>
      <c r="AB739" s="512"/>
      <c r="AC739" s="512"/>
      <c r="AD739" s="512"/>
      <c r="AE739" s="512"/>
      <c r="AF739" s="512"/>
      <c r="AG739" s="512"/>
      <c r="AH739" s="512"/>
      <c r="AI739" s="512"/>
      <c r="AJ739" s="512"/>
      <c r="AK739" s="512"/>
      <c r="AL739" s="512"/>
      <c r="AM739" s="512"/>
      <c r="AN739" s="512"/>
    </row>
    <row r="740" spans="1:40" ht="15.75" customHeight="1">
      <c r="A740" s="512"/>
      <c r="B740" s="582"/>
      <c r="C740" s="512"/>
      <c r="D740" s="512"/>
      <c r="E740" s="512"/>
      <c r="F740" s="512"/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/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</row>
    <row r="741" spans="1:40" ht="15.75" customHeight="1">
      <c r="A741" s="512"/>
      <c r="B741" s="582"/>
      <c r="C741" s="512"/>
      <c r="D741" s="512"/>
      <c r="E741" s="512"/>
      <c r="F741" s="512"/>
      <c r="G741" s="512"/>
      <c r="H741" s="512"/>
      <c r="I741" s="512"/>
      <c r="J741" s="512"/>
      <c r="K741" s="512"/>
      <c r="L741" s="512"/>
      <c r="M741" s="512"/>
      <c r="N741" s="512"/>
      <c r="O741" s="512"/>
      <c r="P741" s="512"/>
      <c r="Q741" s="512"/>
      <c r="R741" s="512"/>
      <c r="S741" s="512"/>
      <c r="T741" s="512"/>
      <c r="U741" s="512"/>
      <c r="V741" s="512"/>
      <c r="W741" s="512"/>
      <c r="X741" s="512"/>
      <c r="Y741" s="512"/>
      <c r="Z741" s="512"/>
      <c r="AA741" s="512"/>
      <c r="AB741" s="512"/>
      <c r="AC741" s="512"/>
      <c r="AD741" s="512"/>
      <c r="AE741" s="512"/>
      <c r="AF741" s="512"/>
      <c r="AG741" s="512"/>
      <c r="AH741" s="512"/>
      <c r="AI741" s="512"/>
      <c r="AJ741" s="512"/>
      <c r="AK741" s="512"/>
      <c r="AL741" s="512"/>
      <c r="AM741" s="512"/>
      <c r="AN741" s="512"/>
    </row>
    <row r="742" spans="1:40" ht="15.75" customHeight="1">
      <c r="A742" s="512"/>
      <c r="B742" s="582"/>
      <c r="C742" s="512"/>
      <c r="D742" s="512"/>
      <c r="E742" s="512"/>
      <c r="F742" s="512"/>
      <c r="G742" s="512"/>
      <c r="H742" s="512"/>
      <c r="I742" s="512"/>
      <c r="J742" s="512"/>
      <c r="K742" s="512"/>
      <c r="L742" s="512"/>
      <c r="M742" s="512"/>
      <c r="N742" s="512"/>
      <c r="O742" s="512"/>
      <c r="P742" s="512"/>
      <c r="Q742" s="512"/>
      <c r="R742" s="512"/>
      <c r="S742" s="512"/>
      <c r="T742" s="512"/>
      <c r="U742" s="512"/>
      <c r="V742" s="512"/>
      <c r="W742" s="512"/>
      <c r="X742" s="512"/>
      <c r="Y742" s="512"/>
      <c r="Z742" s="512"/>
      <c r="AA742" s="512"/>
      <c r="AB742" s="512"/>
      <c r="AC742" s="512"/>
      <c r="AD742" s="512"/>
      <c r="AE742" s="512"/>
      <c r="AF742" s="512"/>
      <c r="AG742" s="512"/>
      <c r="AH742" s="512"/>
      <c r="AI742" s="512"/>
      <c r="AJ742" s="512"/>
      <c r="AK742" s="512"/>
      <c r="AL742" s="512"/>
      <c r="AM742" s="512"/>
      <c r="AN742" s="512"/>
    </row>
    <row r="743" spans="1:40" ht="15.75" customHeight="1">
      <c r="A743" s="512"/>
      <c r="B743" s="582"/>
      <c r="C743" s="512"/>
      <c r="D743" s="512"/>
      <c r="E743" s="512"/>
      <c r="F743" s="512"/>
      <c r="G743" s="512"/>
      <c r="H743" s="512"/>
      <c r="I743" s="512"/>
      <c r="J743" s="512"/>
      <c r="K743" s="512"/>
      <c r="L743" s="512"/>
      <c r="M743" s="512"/>
      <c r="N743" s="512"/>
      <c r="O743" s="512"/>
      <c r="P743" s="512"/>
      <c r="Q743" s="512"/>
      <c r="R743" s="512"/>
      <c r="S743" s="512"/>
      <c r="T743" s="512"/>
      <c r="U743" s="512"/>
      <c r="V743" s="512"/>
      <c r="W743" s="512"/>
      <c r="X743" s="512"/>
      <c r="Y743" s="512"/>
      <c r="Z743" s="512"/>
      <c r="AA743" s="512"/>
      <c r="AB743" s="512"/>
      <c r="AC743" s="512"/>
      <c r="AD743" s="512"/>
      <c r="AE743" s="512"/>
      <c r="AF743" s="512"/>
      <c r="AG743" s="512"/>
      <c r="AH743" s="512"/>
      <c r="AI743" s="512"/>
      <c r="AJ743" s="512"/>
      <c r="AK743" s="512"/>
      <c r="AL743" s="512"/>
      <c r="AM743" s="512"/>
      <c r="AN743" s="512"/>
    </row>
    <row r="744" spans="1:40" ht="15.75" customHeight="1">
      <c r="A744" s="512"/>
      <c r="B744" s="582"/>
      <c r="C744" s="512"/>
      <c r="D744" s="512"/>
      <c r="E744" s="512"/>
      <c r="F744" s="512"/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/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</row>
    <row r="745" spans="1:40" ht="15.75" customHeight="1">
      <c r="A745" s="512"/>
      <c r="B745" s="582"/>
      <c r="C745" s="512"/>
      <c r="D745" s="512"/>
      <c r="E745" s="512"/>
      <c r="F745" s="512"/>
      <c r="G745" s="512"/>
      <c r="H745" s="512"/>
      <c r="I745" s="512"/>
      <c r="J745" s="512"/>
      <c r="K745" s="512"/>
      <c r="L745" s="512"/>
      <c r="M745" s="512"/>
      <c r="N745" s="512"/>
      <c r="O745" s="512"/>
      <c r="P745" s="512"/>
      <c r="Q745" s="512"/>
      <c r="R745" s="512"/>
      <c r="S745" s="512"/>
      <c r="T745" s="512"/>
      <c r="U745" s="512"/>
      <c r="V745" s="512"/>
      <c r="W745" s="512"/>
      <c r="X745" s="512"/>
      <c r="Y745" s="512"/>
      <c r="Z745" s="512"/>
      <c r="AA745" s="512"/>
      <c r="AB745" s="512"/>
      <c r="AC745" s="512"/>
      <c r="AD745" s="512"/>
      <c r="AE745" s="512"/>
      <c r="AF745" s="512"/>
      <c r="AG745" s="512"/>
      <c r="AH745" s="512"/>
      <c r="AI745" s="512"/>
      <c r="AJ745" s="512"/>
      <c r="AK745" s="512"/>
      <c r="AL745" s="512"/>
      <c r="AM745" s="512"/>
      <c r="AN745" s="512"/>
    </row>
    <row r="746" spans="1:40" ht="15.75" customHeight="1">
      <c r="A746" s="512"/>
      <c r="B746" s="582"/>
      <c r="C746" s="512"/>
      <c r="D746" s="512"/>
      <c r="E746" s="512"/>
      <c r="F746" s="512"/>
      <c r="G746" s="512"/>
      <c r="H746" s="512"/>
      <c r="I746" s="512"/>
      <c r="J746" s="512"/>
      <c r="K746" s="512"/>
      <c r="L746" s="512"/>
      <c r="M746" s="512"/>
      <c r="N746" s="512"/>
      <c r="O746" s="512"/>
      <c r="P746" s="512"/>
      <c r="Q746" s="512"/>
      <c r="R746" s="512"/>
      <c r="S746" s="512"/>
      <c r="T746" s="512"/>
      <c r="U746" s="512"/>
      <c r="V746" s="512"/>
      <c r="W746" s="512"/>
      <c r="X746" s="512"/>
      <c r="Y746" s="512"/>
      <c r="Z746" s="512"/>
      <c r="AA746" s="512"/>
      <c r="AB746" s="512"/>
      <c r="AC746" s="512"/>
      <c r="AD746" s="512"/>
      <c r="AE746" s="512"/>
      <c r="AF746" s="512"/>
      <c r="AG746" s="512"/>
      <c r="AH746" s="512"/>
      <c r="AI746" s="512"/>
      <c r="AJ746" s="512"/>
      <c r="AK746" s="512"/>
      <c r="AL746" s="512"/>
      <c r="AM746" s="512"/>
      <c r="AN746" s="512"/>
    </row>
    <row r="747" spans="1:40" ht="15.75" customHeight="1">
      <c r="A747" s="512"/>
      <c r="B747" s="582"/>
      <c r="C747" s="512"/>
      <c r="D747" s="512"/>
      <c r="E747" s="512"/>
      <c r="F747" s="512"/>
      <c r="G747" s="512"/>
      <c r="H747" s="512"/>
      <c r="I747" s="512"/>
      <c r="J747" s="512"/>
      <c r="K747" s="512"/>
      <c r="L747" s="512"/>
      <c r="M747" s="512"/>
      <c r="N747" s="512"/>
      <c r="O747" s="512"/>
      <c r="P747" s="512"/>
      <c r="Q747" s="512"/>
      <c r="R747" s="512"/>
      <c r="S747" s="512"/>
      <c r="T747" s="512"/>
      <c r="U747" s="512"/>
      <c r="V747" s="512"/>
      <c r="W747" s="512"/>
      <c r="X747" s="512"/>
      <c r="Y747" s="512"/>
      <c r="Z747" s="512"/>
      <c r="AA747" s="512"/>
      <c r="AB747" s="512"/>
      <c r="AC747" s="512"/>
      <c r="AD747" s="512"/>
      <c r="AE747" s="512"/>
      <c r="AF747" s="512"/>
      <c r="AG747" s="512"/>
      <c r="AH747" s="512"/>
      <c r="AI747" s="512"/>
      <c r="AJ747" s="512"/>
      <c r="AK747" s="512"/>
      <c r="AL747" s="512"/>
      <c r="AM747" s="512"/>
      <c r="AN747" s="512"/>
    </row>
    <row r="748" spans="1:40" ht="15.75" customHeight="1">
      <c r="A748" s="512"/>
      <c r="B748" s="582"/>
      <c r="C748" s="512"/>
      <c r="D748" s="512"/>
      <c r="E748" s="512"/>
      <c r="F748" s="512"/>
      <c r="G748" s="512"/>
      <c r="H748" s="512"/>
      <c r="I748" s="512"/>
      <c r="J748" s="512"/>
      <c r="K748" s="512"/>
      <c r="L748" s="512"/>
      <c r="M748" s="512"/>
      <c r="N748" s="512"/>
      <c r="O748" s="512"/>
      <c r="P748" s="512"/>
      <c r="Q748" s="512"/>
      <c r="R748" s="512"/>
      <c r="S748" s="512"/>
      <c r="T748" s="512"/>
      <c r="U748" s="512"/>
      <c r="V748" s="512"/>
      <c r="W748" s="512"/>
      <c r="X748" s="512"/>
      <c r="Y748" s="512"/>
      <c r="Z748" s="512"/>
      <c r="AA748" s="512"/>
      <c r="AB748" s="512"/>
      <c r="AC748" s="512"/>
      <c r="AD748" s="512"/>
      <c r="AE748" s="512"/>
      <c r="AF748" s="512"/>
      <c r="AG748" s="512"/>
      <c r="AH748" s="512"/>
      <c r="AI748" s="512"/>
      <c r="AJ748" s="512"/>
      <c r="AK748" s="512"/>
      <c r="AL748" s="512"/>
      <c r="AM748" s="512"/>
      <c r="AN748" s="512"/>
    </row>
    <row r="749" spans="1:40" ht="15.75" customHeight="1">
      <c r="A749" s="512"/>
      <c r="B749" s="582"/>
      <c r="C749" s="512"/>
      <c r="D749" s="512"/>
      <c r="E749" s="512"/>
      <c r="F749" s="512"/>
      <c r="G749" s="512"/>
      <c r="H749" s="512"/>
      <c r="I749" s="512"/>
      <c r="J749" s="512"/>
      <c r="K749" s="512"/>
      <c r="L749" s="512"/>
      <c r="M749" s="512"/>
      <c r="N749" s="512"/>
      <c r="O749" s="512"/>
      <c r="P749" s="512"/>
      <c r="Q749" s="512"/>
      <c r="R749" s="512"/>
      <c r="S749" s="512"/>
      <c r="T749" s="512"/>
      <c r="U749" s="512"/>
      <c r="V749" s="512"/>
      <c r="W749" s="512"/>
      <c r="X749" s="512"/>
      <c r="Y749" s="512"/>
      <c r="Z749" s="512"/>
      <c r="AA749" s="512"/>
      <c r="AB749" s="512"/>
      <c r="AC749" s="512"/>
      <c r="AD749" s="512"/>
      <c r="AE749" s="512"/>
      <c r="AF749" s="512"/>
      <c r="AG749" s="512"/>
      <c r="AH749" s="512"/>
      <c r="AI749" s="512"/>
      <c r="AJ749" s="512"/>
      <c r="AK749" s="512"/>
      <c r="AL749" s="512"/>
      <c r="AM749" s="512"/>
      <c r="AN749" s="512"/>
    </row>
    <row r="750" spans="1:40" ht="15.75" customHeight="1">
      <c r="A750" s="512"/>
      <c r="B750" s="582"/>
      <c r="C750" s="512"/>
      <c r="D750" s="512"/>
      <c r="E750" s="512"/>
      <c r="F750" s="512"/>
      <c r="G750" s="512"/>
      <c r="H750" s="512"/>
      <c r="I750" s="512"/>
      <c r="J750" s="512"/>
      <c r="K750" s="512"/>
      <c r="L750" s="512"/>
      <c r="M750" s="512"/>
      <c r="N750" s="512"/>
      <c r="O750" s="512"/>
      <c r="P750" s="512"/>
      <c r="Q750" s="512"/>
      <c r="R750" s="512"/>
      <c r="S750" s="512"/>
      <c r="T750" s="512"/>
      <c r="U750" s="512"/>
      <c r="V750" s="512"/>
      <c r="W750" s="512"/>
      <c r="X750" s="512"/>
      <c r="Y750" s="512"/>
      <c r="Z750" s="512"/>
      <c r="AA750" s="512"/>
      <c r="AB750" s="512"/>
      <c r="AC750" s="512"/>
      <c r="AD750" s="512"/>
      <c r="AE750" s="512"/>
      <c r="AF750" s="512"/>
      <c r="AG750" s="512"/>
      <c r="AH750" s="512"/>
      <c r="AI750" s="512"/>
      <c r="AJ750" s="512"/>
      <c r="AK750" s="512"/>
      <c r="AL750" s="512"/>
      <c r="AM750" s="512"/>
      <c r="AN750" s="512"/>
    </row>
    <row r="751" spans="1:40" ht="15.75" customHeight="1">
      <c r="A751" s="512"/>
      <c r="B751" s="582"/>
      <c r="C751" s="512"/>
      <c r="D751" s="512"/>
      <c r="E751" s="512"/>
      <c r="F751" s="512"/>
      <c r="G751" s="512"/>
      <c r="H751" s="512"/>
      <c r="I751" s="512"/>
      <c r="J751" s="512"/>
      <c r="K751" s="512"/>
      <c r="L751" s="512"/>
      <c r="M751" s="512"/>
      <c r="N751" s="512"/>
      <c r="O751" s="512"/>
      <c r="P751" s="512"/>
      <c r="Q751" s="512"/>
      <c r="R751" s="512"/>
      <c r="S751" s="512"/>
      <c r="T751" s="512"/>
      <c r="U751" s="512"/>
      <c r="V751" s="512"/>
      <c r="W751" s="512"/>
      <c r="X751" s="512"/>
      <c r="Y751" s="512"/>
      <c r="Z751" s="512"/>
      <c r="AA751" s="512"/>
      <c r="AB751" s="512"/>
      <c r="AC751" s="512"/>
      <c r="AD751" s="512"/>
      <c r="AE751" s="512"/>
      <c r="AF751" s="512"/>
      <c r="AG751" s="512"/>
      <c r="AH751" s="512"/>
      <c r="AI751" s="512"/>
      <c r="AJ751" s="512"/>
      <c r="AK751" s="512"/>
      <c r="AL751" s="512"/>
      <c r="AM751" s="512"/>
      <c r="AN751" s="512"/>
    </row>
    <row r="752" spans="1:40" ht="15.75" customHeight="1">
      <c r="A752" s="512"/>
      <c r="B752" s="582"/>
      <c r="C752" s="512"/>
      <c r="D752" s="512"/>
      <c r="E752" s="512"/>
      <c r="F752" s="512"/>
      <c r="G752" s="512"/>
      <c r="H752" s="512"/>
      <c r="I752" s="512"/>
      <c r="J752" s="512"/>
      <c r="K752" s="512"/>
      <c r="L752" s="512"/>
      <c r="M752" s="512"/>
      <c r="N752" s="512"/>
      <c r="O752" s="512"/>
      <c r="P752" s="512"/>
      <c r="Q752" s="512"/>
      <c r="R752" s="512"/>
      <c r="S752" s="512"/>
      <c r="T752" s="512"/>
      <c r="U752" s="512"/>
      <c r="V752" s="512"/>
      <c r="W752" s="512"/>
      <c r="X752" s="512"/>
      <c r="Y752" s="512"/>
      <c r="Z752" s="512"/>
      <c r="AA752" s="512"/>
      <c r="AB752" s="512"/>
      <c r="AC752" s="512"/>
      <c r="AD752" s="512"/>
      <c r="AE752" s="512"/>
      <c r="AF752" s="512"/>
      <c r="AG752" s="512"/>
      <c r="AH752" s="512"/>
      <c r="AI752" s="512"/>
      <c r="AJ752" s="512"/>
      <c r="AK752" s="512"/>
      <c r="AL752" s="512"/>
      <c r="AM752" s="512"/>
      <c r="AN752" s="512"/>
    </row>
    <row r="753" spans="1:40" ht="15.75" customHeight="1">
      <c r="A753" s="512"/>
      <c r="B753" s="582"/>
      <c r="C753" s="512"/>
      <c r="D753" s="512"/>
      <c r="E753" s="512"/>
      <c r="F753" s="512"/>
      <c r="G753" s="512"/>
      <c r="H753" s="512"/>
      <c r="I753" s="512"/>
      <c r="J753" s="512"/>
      <c r="K753" s="512"/>
      <c r="L753" s="512"/>
      <c r="M753" s="512"/>
      <c r="N753" s="512"/>
      <c r="O753" s="512"/>
      <c r="P753" s="512"/>
      <c r="Q753" s="512"/>
      <c r="R753" s="512"/>
      <c r="S753" s="512"/>
      <c r="T753" s="512"/>
      <c r="U753" s="512"/>
      <c r="V753" s="512"/>
      <c r="W753" s="512"/>
      <c r="X753" s="512"/>
      <c r="Y753" s="512"/>
      <c r="Z753" s="512"/>
      <c r="AA753" s="512"/>
      <c r="AB753" s="512"/>
      <c r="AC753" s="512"/>
      <c r="AD753" s="512"/>
      <c r="AE753" s="512"/>
      <c r="AF753" s="512"/>
      <c r="AG753" s="512"/>
      <c r="AH753" s="512"/>
      <c r="AI753" s="512"/>
      <c r="AJ753" s="512"/>
      <c r="AK753" s="512"/>
      <c r="AL753" s="512"/>
      <c r="AM753" s="512"/>
      <c r="AN753" s="512"/>
    </row>
    <row r="754" spans="1:40" ht="15.75" customHeight="1">
      <c r="A754" s="512"/>
      <c r="B754" s="582"/>
      <c r="C754" s="512"/>
      <c r="D754" s="512"/>
      <c r="E754" s="512"/>
      <c r="F754" s="512"/>
      <c r="G754" s="512"/>
      <c r="H754" s="512"/>
      <c r="I754" s="512"/>
      <c r="J754" s="512"/>
      <c r="K754" s="512"/>
      <c r="L754" s="512"/>
      <c r="M754" s="512"/>
      <c r="N754" s="512"/>
      <c r="O754" s="512"/>
      <c r="P754" s="512"/>
      <c r="Q754" s="512"/>
      <c r="R754" s="512"/>
      <c r="S754" s="512"/>
      <c r="T754" s="512"/>
      <c r="U754" s="512"/>
      <c r="V754" s="512"/>
      <c r="W754" s="512"/>
      <c r="X754" s="512"/>
      <c r="Y754" s="512"/>
      <c r="Z754" s="512"/>
      <c r="AA754" s="512"/>
      <c r="AB754" s="512"/>
      <c r="AC754" s="512"/>
      <c r="AD754" s="512"/>
      <c r="AE754" s="512"/>
      <c r="AF754" s="512"/>
      <c r="AG754" s="512"/>
      <c r="AH754" s="512"/>
      <c r="AI754" s="512"/>
      <c r="AJ754" s="512"/>
      <c r="AK754" s="512"/>
      <c r="AL754" s="512"/>
      <c r="AM754" s="512"/>
      <c r="AN754" s="512"/>
    </row>
    <row r="755" spans="1:40" ht="15.75" customHeight="1">
      <c r="A755" s="512"/>
      <c r="B755" s="582"/>
      <c r="C755" s="512"/>
      <c r="D755" s="512"/>
      <c r="E755" s="512"/>
      <c r="F755" s="512"/>
      <c r="G755" s="512"/>
      <c r="H755" s="512"/>
      <c r="I755" s="512"/>
      <c r="J755" s="512"/>
      <c r="K755" s="512"/>
      <c r="L755" s="512"/>
      <c r="M755" s="512"/>
      <c r="N755" s="512"/>
      <c r="O755" s="512"/>
      <c r="P755" s="512"/>
      <c r="Q755" s="512"/>
      <c r="R755" s="512"/>
      <c r="S755" s="512"/>
      <c r="T755" s="512"/>
      <c r="U755" s="512"/>
      <c r="V755" s="512"/>
      <c r="W755" s="512"/>
      <c r="X755" s="512"/>
      <c r="Y755" s="512"/>
      <c r="Z755" s="512"/>
      <c r="AA755" s="512"/>
      <c r="AB755" s="512"/>
      <c r="AC755" s="512"/>
      <c r="AD755" s="512"/>
      <c r="AE755" s="512"/>
      <c r="AF755" s="512"/>
      <c r="AG755" s="512"/>
      <c r="AH755" s="512"/>
      <c r="AI755" s="512"/>
      <c r="AJ755" s="512"/>
      <c r="AK755" s="512"/>
      <c r="AL755" s="512"/>
      <c r="AM755" s="512"/>
      <c r="AN755" s="512"/>
    </row>
    <row r="756" spans="1:40" ht="15.75" customHeight="1">
      <c r="A756" s="512"/>
      <c r="B756" s="582"/>
      <c r="C756" s="512"/>
      <c r="D756" s="512"/>
      <c r="E756" s="512"/>
      <c r="F756" s="512"/>
      <c r="G756" s="512"/>
      <c r="H756" s="512"/>
      <c r="I756" s="512"/>
      <c r="J756" s="512"/>
      <c r="K756" s="512"/>
      <c r="L756" s="512"/>
      <c r="M756" s="512"/>
      <c r="N756" s="512"/>
      <c r="O756" s="512"/>
      <c r="P756" s="512"/>
      <c r="Q756" s="512"/>
      <c r="R756" s="512"/>
      <c r="S756" s="512"/>
      <c r="T756" s="512"/>
      <c r="U756" s="512"/>
      <c r="V756" s="512"/>
      <c r="W756" s="512"/>
      <c r="X756" s="512"/>
      <c r="Y756" s="512"/>
      <c r="Z756" s="512"/>
      <c r="AA756" s="512"/>
      <c r="AB756" s="512"/>
      <c r="AC756" s="512"/>
      <c r="AD756" s="512"/>
      <c r="AE756" s="512"/>
      <c r="AF756" s="512"/>
      <c r="AG756" s="512"/>
      <c r="AH756" s="512"/>
      <c r="AI756" s="512"/>
      <c r="AJ756" s="512"/>
      <c r="AK756" s="512"/>
      <c r="AL756" s="512"/>
      <c r="AM756" s="512"/>
      <c r="AN756" s="512"/>
    </row>
    <row r="757" spans="1:40" ht="15.75" customHeight="1">
      <c r="A757" s="512"/>
      <c r="B757" s="582"/>
      <c r="C757" s="512"/>
      <c r="D757" s="512"/>
      <c r="E757" s="512"/>
      <c r="F757" s="512"/>
      <c r="G757" s="512"/>
      <c r="H757" s="512"/>
      <c r="I757" s="512"/>
      <c r="J757" s="512"/>
      <c r="K757" s="512"/>
      <c r="L757" s="512"/>
      <c r="M757" s="512"/>
      <c r="N757" s="512"/>
      <c r="O757" s="512"/>
      <c r="P757" s="512"/>
      <c r="Q757" s="512"/>
      <c r="R757" s="512"/>
      <c r="S757" s="512"/>
      <c r="T757" s="512"/>
      <c r="U757" s="512"/>
      <c r="V757" s="512"/>
      <c r="W757" s="512"/>
      <c r="X757" s="512"/>
      <c r="Y757" s="512"/>
      <c r="Z757" s="512"/>
      <c r="AA757" s="512"/>
      <c r="AB757" s="512"/>
      <c r="AC757" s="512"/>
      <c r="AD757" s="512"/>
      <c r="AE757" s="512"/>
      <c r="AF757" s="512"/>
      <c r="AG757" s="512"/>
      <c r="AH757" s="512"/>
      <c r="AI757" s="512"/>
      <c r="AJ757" s="512"/>
      <c r="AK757" s="512"/>
      <c r="AL757" s="512"/>
      <c r="AM757" s="512"/>
      <c r="AN757" s="512"/>
    </row>
    <row r="758" spans="1:40" ht="15.75" customHeight="1">
      <c r="A758" s="512"/>
      <c r="B758" s="582"/>
      <c r="C758" s="512"/>
      <c r="D758" s="512"/>
      <c r="E758" s="512"/>
      <c r="F758" s="512"/>
      <c r="G758" s="512"/>
      <c r="H758" s="512"/>
      <c r="I758" s="512"/>
      <c r="J758" s="512"/>
      <c r="K758" s="512"/>
      <c r="L758" s="512"/>
      <c r="M758" s="512"/>
      <c r="N758" s="512"/>
      <c r="O758" s="512"/>
      <c r="P758" s="512"/>
      <c r="Q758" s="512"/>
      <c r="R758" s="512"/>
      <c r="S758" s="512"/>
      <c r="T758" s="512"/>
      <c r="U758" s="512"/>
      <c r="V758" s="512"/>
      <c r="W758" s="512"/>
      <c r="X758" s="512"/>
      <c r="Y758" s="512"/>
      <c r="Z758" s="512"/>
      <c r="AA758" s="512"/>
      <c r="AB758" s="512"/>
      <c r="AC758" s="512"/>
      <c r="AD758" s="512"/>
      <c r="AE758" s="512"/>
      <c r="AF758" s="512"/>
      <c r="AG758" s="512"/>
      <c r="AH758" s="512"/>
      <c r="AI758" s="512"/>
      <c r="AJ758" s="512"/>
      <c r="AK758" s="512"/>
      <c r="AL758" s="512"/>
      <c r="AM758" s="512"/>
      <c r="AN758" s="512"/>
    </row>
    <row r="759" spans="1:40" ht="15.75" customHeight="1">
      <c r="A759" s="512"/>
      <c r="B759" s="582"/>
      <c r="C759" s="512"/>
      <c r="D759" s="512"/>
      <c r="E759" s="512"/>
      <c r="F759" s="512"/>
      <c r="G759" s="512"/>
      <c r="H759" s="512"/>
      <c r="I759" s="512"/>
      <c r="J759" s="512"/>
      <c r="K759" s="512"/>
      <c r="L759" s="512"/>
      <c r="M759" s="512"/>
      <c r="N759" s="512"/>
      <c r="O759" s="512"/>
      <c r="P759" s="512"/>
      <c r="Q759" s="512"/>
      <c r="R759" s="512"/>
      <c r="S759" s="512"/>
      <c r="T759" s="512"/>
      <c r="U759" s="512"/>
      <c r="V759" s="512"/>
      <c r="W759" s="512"/>
      <c r="X759" s="512"/>
      <c r="Y759" s="512"/>
      <c r="Z759" s="512"/>
      <c r="AA759" s="512"/>
      <c r="AB759" s="512"/>
      <c r="AC759" s="512"/>
      <c r="AD759" s="512"/>
      <c r="AE759" s="512"/>
      <c r="AF759" s="512"/>
      <c r="AG759" s="512"/>
      <c r="AH759" s="512"/>
      <c r="AI759" s="512"/>
      <c r="AJ759" s="512"/>
      <c r="AK759" s="512"/>
      <c r="AL759" s="512"/>
      <c r="AM759" s="512"/>
      <c r="AN759" s="512"/>
    </row>
    <row r="760" spans="1:40" ht="15.75" customHeight="1">
      <c r="A760" s="512"/>
      <c r="B760" s="582"/>
      <c r="C760" s="512"/>
      <c r="D760" s="512"/>
      <c r="E760" s="512"/>
      <c r="F760" s="512"/>
      <c r="G760" s="512"/>
      <c r="H760" s="512"/>
      <c r="I760" s="512"/>
      <c r="J760" s="512"/>
      <c r="K760" s="512"/>
      <c r="L760" s="512"/>
      <c r="M760" s="512"/>
      <c r="N760" s="512"/>
      <c r="O760" s="512"/>
      <c r="P760" s="512"/>
      <c r="Q760" s="512"/>
      <c r="R760" s="512"/>
      <c r="S760" s="512"/>
      <c r="T760" s="512"/>
      <c r="U760" s="512"/>
      <c r="V760" s="512"/>
      <c r="W760" s="512"/>
      <c r="X760" s="512"/>
      <c r="Y760" s="512"/>
      <c r="Z760" s="512"/>
      <c r="AA760" s="512"/>
      <c r="AB760" s="512"/>
      <c r="AC760" s="512"/>
      <c r="AD760" s="512"/>
      <c r="AE760" s="512"/>
      <c r="AF760" s="512"/>
      <c r="AG760" s="512"/>
      <c r="AH760" s="512"/>
      <c r="AI760" s="512"/>
      <c r="AJ760" s="512"/>
      <c r="AK760" s="512"/>
      <c r="AL760" s="512"/>
      <c r="AM760" s="512"/>
      <c r="AN760" s="512"/>
    </row>
    <row r="761" spans="1:40" ht="15.75" customHeight="1">
      <c r="A761" s="512"/>
      <c r="B761" s="582"/>
      <c r="C761" s="512"/>
      <c r="D761" s="512"/>
      <c r="E761" s="512"/>
      <c r="F761" s="512"/>
      <c r="G761" s="512"/>
      <c r="H761" s="512"/>
      <c r="I761" s="512"/>
      <c r="J761" s="512"/>
      <c r="K761" s="512"/>
      <c r="L761" s="512"/>
      <c r="M761" s="512"/>
      <c r="N761" s="512"/>
      <c r="O761" s="512"/>
      <c r="P761" s="512"/>
      <c r="Q761" s="512"/>
      <c r="R761" s="512"/>
      <c r="S761" s="512"/>
      <c r="T761" s="512"/>
      <c r="U761" s="512"/>
      <c r="V761" s="512"/>
      <c r="W761" s="512"/>
      <c r="X761" s="512"/>
      <c r="Y761" s="512"/>
      <c r="Z761" s="512"/>
      <c r="AA761" s="512"/>
      <c r="AB761" s="512"/>
      <c r="AC761" s="512"/>
      <c r="AD761" s="512"/>
      <c r="AE761" s="512"/>
      <c r="AF761" s="512"/>
      <c r="AG761" s="512"/>
      <c r="AH761" s="512"/>
      <c r="AI761" s="512"/>
      <c r="AJ761" s="512"/>
      <c r="AK761" s="512"/>
      <c r="AL761" s="512"/>
      <c r="AM761" s="512"/>
      <c r="AN761" s="512"/>
    </row>
    <row r="762" spans="1:40" ht="15.75" customHeight="1">
      <c r="A762" s="512"/>
      <c r="B762" s="582"/>
      <c r="C762" s="512"/>
      <c r="D762" s="512"/>
      <c r="E762" s="512"/>
      <c r="F762" s="512"/>
      <c r="G762" s="512"/>
      <c r="H762" s="512"/>
      <c r="I762" s="512"/>
      <c r="J762" s="512"/>
      <c r="K762" s="512"/>
      <c r="L762" s="512"/>
      <c r="M762" s="512"/>
      <c r="N762" s="512"/>
      <c r="O762" s="512"/>
      <c r="P762" s="512"/>
      <c r="Q762" s="512"/>
      <c r="R762" s="512"/>
      <c r="S762" s="512"/>
      <c r="T762" s="512"/>
      <c r="U762" s="512"/>
      <c r="V762" s="512"/>
      <c r="W762" s="512"/>
      <c r="X762" s="512"/>
      <c r="Y762" s="512"/>
      <c r="Z762" s="512"/>
      <c r="AA762" s="512"/>
      <c r="AB762" s="512"/>
      <c r="AC762" s="512"/>
      <c r="AD762" s="512"/>
      <c r="AE762" s="512"/>
      <c r="AF762" s="512"/>
      <c r="AG762" s="512"/>
      <c r="AH762" s="512"/>
      <c r="AI762" s="512"/>
      <c r="AJ762" s="512"/>
      <c r="AK762" s="512"/>
      <c r="AL762" s="512"/>
      <c r="AM762" s="512"/>
      <c r="AN762" s="512"/>
    </row>
    <row r="763" spans="1:40" ht="15.75" customHeight="1">
      <c r="A763" s="512"/>
      <c r="B763" s="582"/>
      <c r="C763" s="512"/>
      <c r="D763" s="512"/>
      <c r="E763" s="512"/>
      <c r="F763" s="512"/>
      <c r="G763" s="512"/>
      <c r="H763" s="512"/>
      <c r="I763" s="512"/>
      <c r="J763" s="512"/>
      <c r="K763" s="512"/>
      <c r="L763" s="512"/>
      <c r="M763" s="512"/>
      <c r="N763" s="512"/>
      <c r="O763" s="512"/>
      <c r="P763" s="512"/>
      <c r="Q763" s="512"/>
      <c r="R763" s="512"/>
      <c r="S763" s="512"/>
      <c r="T763" s="512"/>
      <c r="U763" s="512"/>
      <c r="V763" s="512"/>
      <c r="W763" s="512"/>
      <c r="X763" s="512"/>
      <c r="Y763" s="512"/>
      <c r="Z763" s="512"/>
      <c r="AA763" s="512"/>
      <c r="AB763" s="512"/>
      <c r="AC763" s="512"/>
      <c r="AD763" s="512"/>
      <c r="AE763" s="512"/>
      <c r="AF763" s="512"/>
      <c r="AG763" s="512"/>
      <c r="AH763" s="512"/>
      <c r="AI763" s="512"/>
      <c r="AJ763" s="512"/>
      <c r="AK763" s="512"/>
      <c r="AL763" s="512"/>
      <c r="AM763" s="512"/>
      <c r="AN763" s="512"/>
    </row>
    <row r="764" spans="1:40" ht="15.75" customHeight="1">
      <c r="A764" s="512"/>
      <c r="B764" s="582"/>
      <c r="C764" s="512"/>
      <c r="D764" s="512"/>
      <c r="E764" s="512"/>
      <c r="F764" s="512"/>
      <c r="G764" s="512"/>
      <c r="H764" s="512"/>
      <c r="I764" s="512"/>
      <c r="J764" s="512"/>
      <c r="K764" s="512"/>
      <c r="L764" s="512"/>
      <c r="M764" s="512"/>
      <c r="N764" s="512"/>
      <c r="O764" s="512"/>
      <c r="P764" s="512"/>
      <c r="Q764" s="512"/>
      <c r="R764" s="512"/>
      <c r="S764" s="512"/>
      <c r="T764" s="512"/>
      <c r="U764" s="512"/>
      <c r="V764" s="512"/>
      <c r="W764" s="512"/>
      <c r="X764" s="512"/>
      <c r="Y764" s="512"/>
      <c r="Z764" s="512"/>
      <c r="AA764" s="512"/>
      <c r="AB764" s="512"/>
      <c r="AC764" s="512"/>
      <c r="AD764" s="512"/>
      <c r="AE764" s="512"/>
      <c r="AF764" s="512"/>
      <c r="AG764" s="512"/>
      <c r="AH764" s="512"/>
      <c r="AI764" s="512"/>
      <c r="AJ764" s="512"/>
      <c r="AK764" s="512"/>
      <c r="AL764" s="512"/>
      <c r="AM764" s="512"/>
      <c r="AN764" s="512"/>
    </row>
    <row r="765" spans="1:40" ht="15.75" customHeight="1">
      <c r="A765" s="512"/>
      <c r="B765" s="582"/>
      <c r="C765" s="512"/>
      <c r="D765" s="512"/>
      <c r="E765" s="512"/>
      <c r="F765" s="512"/>
      <c r="G765" s="512"/>
      <c r="H765" s="512"/>
      <c r="I765" s="512"/>
      <c r="J765" s="512"/>
      <c r="K765" s="512"/>
      <c r="L765" s="512"/>
      <c r="M765" s="512"/>
      <c r="N765" s="512"/>
      <c r="O765" s="512"/>
      <c r="P765" s="512"/>
      <c r="Q765" s="512"/>
      <c r="R765" s="512"/>
      <c r="S765" s="512"/>
      <c r="T765" s="512"/>
      <c r="U765" s="512"/>
      <c r="V765" s="512"/>
      <c r="W765" s="512"/>
      <c r="X765" s="512"/>
      <c r="Y765" s="512"/>
      <c r="Z765" s="512"/>
      <c r="AA765" s="512"/>
      <c r="AB765" s="512"/>
      <c r="AC765" s="512"/>
      <c r="AD765" s="512"/>
      <c r="AE765" s="512"/>
      <c r="AF765" s="512"/>
      <c r="AG765" s="512"/>
      <c r="AH765" s="512"/>
      <c r="AI765" s="512"/>
      <c r="AJ765" s="512"/>
      <c r="AK765" s="512"/>
      <c r="AL765" s="512"/>
      <c r="AM765" s="512"/>
      <c r="AN765" s="512"/>
    </row>
    <row r="766" spans="1:40" ht="15.75" customHeight="1">
      <c r="A766" s="512"/>
      <c r="B766" s="582"/>
      <c r="C766" s="512"/>
      <c r="D766" s="512"/>
      <c r="E766" s="512"/>
      <c r="F766" s="512"/>
      <c r="G766" s="512"/>
      <c r="H766" s="512"/>
      <c r="I766" s="512"/>
      <c r="J766" s="512"/>
      <c r="K766" s="512"/>
      <c r="L766" s="512"/>
      <c r="M766" s="512"/>
      <c r="N766" s="512"/>
      <c r="O766" s="512"/>
      <c r="P766" s="512"/>
      <c r="Q766" s="512"/>
      <c r="R766" s="512"/>
      <c r="S766" s="512"/>
      <c r="T766" s="512"/>
      <c r="U766" s="512"/>
      <c r="V766" s="512"/>
      <c r="W766" s="512"/>
      <c r="X766" s="512"/>
      <c r="Y766" s="512"/>
      <c r="Z766" s="512"/>
      <c r="AA766" s="512"/>
      <c r="AB766" s="512"/>
      <c r="AC766" s="512"/>
      <c r="AD766" s="512"/>
      <c r="AE766" s="512"/>
      <c r="AF766" s="512"/>
      <c r="AG766" s="512"/>
      <c r="AH766" s="512"/>
      <c r="AI766" s="512"/>
      <c r="AJ766" s="512"/>
      <c r="AK766" s="512"/>
      <c r="AL766" s="512"/>
      <c r="AM766" s="512"/>
      <c r="AN766" s="512"/>
    </row>
    <row r="767" spans="1:40" ht="15.75" customHeight="1">
      <c r="A767" s="512"/>
      <c r="B767" s="582"/>
      <c r="C767" s="512"/>
      <c r="D767" s="512"/>
      <c r="E767" s="512"/>
      <c r="F767" s="512"/>
      <c r="G767" s="512"/>
      <c r="H767" s="512"/>
      <c r="I767" s="512"/>
      <c r="J767" s="512"/>
      <c r="K767" s="512"/>
      <c r="L767" s="512"/>
      <c r="M767" s="512"/>
      <c r="N767" s="512"/>
      <c r="O767" s="512"/>
      <c r="P767" s="512"/>
      <c r="Q767" s="512"/>
      <c r="R767" s="512"/>
      <c r="S767" s="512"/>
      <c r="T767" s="512"/>
      <c r="U767" s="512"/>
      <c r="V767" s="512"/>
      <c r="W767" s="512"/>
      <c r="X767" s="512"/>
      <c r="Y767" s="512"/>
      <c r="Z767" s="512"/>
      <c r="AA767" s="512"/>
      <c r="AB767" s="512"/>
      <c r="AC767" s="512"/>
      <c r="AD767" s="512"/>
      <c r="AE767" s="512"/>
      <c r="AF767" s="512"/>
      <c r="AG767" s="512"/>
      <c r="AH767" s="512"/>
      <c r="AI767" s="512"/>
      <c r="AJ767" s="512"/>
      <c r="AK767" s="512"/>
      <c r="AL767" s="512"/>
      <c r="AM767" s="512"/>
      <c r="AN767" s="512"/>
    </row>
    <row r="768" spans="1:40" ht="15.75" customHeight="1">
      <c r="A768" s="512"/>
      <c r="B768" s="582"/>
      <c r="C768" s="512"/>
      <c r="D768" s="512"/>
      <c r="E768" s="512"/>
      <c r="F768" s="512"/>
      <c r="G768" s="512"/>
      <c r="H768" s="512"/>
      <c r="I768" s="512"/>
      <c r="J768" s="512"/>
      <c r="K768" s="512"/>
      <c r="L768" s="512"/>
      <c r="M768" s="512"/>
      <c r="N768" s="512"/>
      <c r="O768" s="512"/>
      <c r="P768" s="512"/>
      <c r="Q768" s="512"/>
      <c r="R768" s="512"/>
      <c r="S768" s="512"/>
      <c r="T768" s="512"/>
      <c r="U768" s="512"/>
      <c r="V768" s="512"/>
      <c r="W768" s="512"/>
      <c r="X768" s="512"/>
      <c r="Y768" s="512"/>
      <c r="Z768" s="512"/>
      <c r="AA768" s="512"/>
      <c r="AB768" s="512"/>
      <c r="AC768" s="512"/>
      <c r="AD768" s="512"/>
      <c r="AE768" s="512"/>
      <c r="AF768" s="512"/>
      <c r="AG768" s="512"/>
      <c r="AH768" s="512"/>
      <c r="AI768" s="512"/>
      <c r="AJ768" s="512"/>
      <c r="AK768" s="512"/>
      <c r="AL768" s="512"/>
      <c r="AM768" s="512"/>
      <c r="AN768" s="512"/>
    </row>
    <row r="769" spans="1:40" ht="15.75" customHeight="1">
      <c r="A769" s="512"/>
      <c r="B769" s="582"/>
      <c r="C769" s="512"/>
      <c r="D769" s="512"/>
      <c r="E769" s="512"/>
      <c r="F769" s="512"/>
      <c r="G769" s="512"/>
      <c r="H769" s="512"/>
      <c r="I769" s="512"/>
      <c r="J769" s="512"/>
      <c r="K769" s="512"/>
      <c r="L769" s="512"/>
      <c r="M769" s="512"/>
      <c r="N769" s="512"/>
      <c r="O769" s="512"/>
      <c r="P769" s="512"/>
      <c r="Q769" s="512"/>
      <c r="R769" s="512"/>
      <c r="S769" s="512"/>
      <c r="T769" s="512"/>
      <c r="U769" s="512"/>
      <c r="V769" s="512"/>
      <c r="W769" s="512"/>
      <c r="X769" s="512"/>
      <c r="Y769" s="512"/>
      <c r="Z769" s="512"/>
      <c r="AA769" s="512"/>
      <c r="AB769" s="512"/>
      <c r="AC769" s="512"/>
      <c r="AD769" s="512"/>
      <c r="AE769" s="512"/>
      <c r="AF769" s="512"/>
      <c r="AG769" s="512"/>
      <c r="AH769" s="512"/>
      <c r="AI769" s="512"/>
      <c r="AJ769" s="512"/>
      <c r="AK769" s="512"/>
      <c r="AL769" s="512"/>
      <c r="AM769" s="512"/>
      <c r="AN769" s="512"/>
    </row>
    <row r="770" spans="1:40" ht="15.75" customHeight="1">
      <c r="A770" s="512"/>
      <c r="B770" s="582"/>
      <c r="C770" s="512"/>
      <c r="D770" s="512"/>
      <c r="E770" s="512"/>
      <c r="F770" s="512"/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/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</row>
    <row r="771" spans="1:40" ht="15.75" customHeight="1">
      <c r="A771" s="512"/>
      <c r="B771" s="582"/>
      <c r="C771" s="512"/>
      <c r="D771" s="512"/>
      <c r="E771" s="512"/>
      <c r="F771" s="512"/>
      <c r="G771" s="512"/>
      <c r="H771" s="512"/>
      <c r="I771" s="512"/>
      <c r="J771" s="512"/>
      <c r="K771" s="512"/>
      <c r="L771" s="512"/>
      <c r="M771" s="512"/>
      <c r="N771" s="512"/>
      <c r="O771" s="512"/>
      <c r="P771" s="512"/>
      <c r="Q771" s="512"/>
      <c r="R771" s="512"/>
      <c r="S771" s="512"/>
      <c r="T771" s="512"/>
      <c r="U771" s="512"/>
      <c r="V771" s="512"/>
      <c r="W771" s="512"/>
      <c r="X771" s="512"/>
      <c r="Y771" s="512"/>
      <c r="Z771" s="512"/>
      <c r="AA771" s="512"/>
      <c r="AB771" s="512"/>
      <c r="AC771" s="512"/>
      <c r="AD771" s="512"/>
      <c r="AE771" s="512"/>
      <c r="AF771" s="512"/>
      <c r="AG771" s="512"/>
      <c r="AH771" s="512"/>
      <c r="AI771" s="512"/>
      <c r="AJ771" s="512"/>
      <c r="AK771" s="512"/>
      <c r="AL771" s="512"/>
      <c r="AM771" s="512"/>
      <c r="AN771" s="512"/>
    </row>
    <row r="772" spans="1:40" ht="15.75" customHeight="1">
      <c r="A772" s="512"/>
      <c r="B772" s="582"/>
      <c r="C772" s="512"/>
      <c r="D772" s="512"/>
      <c r="E772" s="512"/>
      <c r="F772" s="512"/>
      <c r="G772" s="512"/>
      <c r="H772" s="512"/>
      <c r="I772" s="512"/>
      <c r="J772" s="512"/>
      <c r="K772" s="512"/>
      <c r="L772" s="512"/>
      <c r="M772" s="512"/>
      <c r="N772" s="512"/>
      <c r="O772" s="512"/>
      <c r="P772" s="512"/>
      <c r="Q772" s="512"/>
      <c r="R772" s="512"/>
      <c r="S772" s="512"/>
      <c r="T772" s="512"/>
      <c r="U772" s="512"/>
      <c r="V772" s="512"/>
      <c r="W772" s="512"/>
      <c r="X772" s="512"/>
      <c r="Y772" s="512"/>
      <c r="Z772" s="512"/>
      <c r="AA772" s="512"/>
      <c r="AB772" s="512"/>
      <c r="AC772" s="512"/>
      <c r="AD772" s="512"/>
      <c r="AE772" s="512"/>
      <c r="AF772" s="512"/>
      <c r="AG772" s="512"/>
      <c r="AH772" s="512"/>
      <c r="AI772" s="512"/>
      <c r="AJ772" s="512"/>
      <c r="AK772" s="512"/>
      <c r="AL772" s="512"/>
      <c r="AM772" s="512"/>
      <c r="AN772" s="512"/>
    </row>
    <row r="773" spans="1:40" ht="15.75" customHeight="1">
      <c r="A773" s="512"/>
      <c r="B773" s="582"/>
      <c r="C773" s="512"/>
      <c r="D773" s="512"/>
      <c r="E773" s="512"/>
      <c r="F773" s="512"/>
      <c r="G773" s="512"/>
      <c r="H773" s="512"/>
      <c r="I773" s="512"/>
      <c r="J773" s="512"/>
      <c r="K773" s="512"/>
      <c r="L773" s="512"/>
      <c r="M773" s="512"/>
      <c r="N773" s="512"/>
      <c r="O773" s="512"/>
      <c r="P773" s="512"/>
      <c r="Q773" s="512"/>
      <c r="R773" s="512"/>
      <c r="S773" s="512"/>
      <c r="T773" s="512"/>
      <c r="U773" s="512"/>
      <c r="V773" s="512"/>
      <c r="W773" s="512"/>
      <c r="X773" s="512"/>
      <c r="Y773" s="512"/>
      <c r="Z773" s="512"/>
      <c r="AA773" s="512"/>
      <c r="AB773" s="512"/>
      <c r="AC773" s="512"/>
      <c r="AD773" s="512"/>
      <c r="AE773" s="512"/>
      <c r="AF773" s="512"/>
      <c r="AG773" s="512"/>
      <c r="AH773" s="512"/>
      <c r="AI773" s="512"/>
      <c r="AJ773" s="512"/>
      <c r="AK773" s="512"/>
      <c r="AL773" s="512"/>
      <c r="AM773" s="512"/>
      <c r="AN773" s="512"/>
    </row>
    <row r="774" spans="1:40" ht="15.75" customHeight="1">
      <c r="A774" s="512"/>
      <c r="B774" s="582"/>
      <c r="C774" s="512"/>
      <c r="D774" s="512"/>
      <c r="E774" s="512"/>
      <c r="F774" s="512"/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/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</row>
    <row r="775" spans="1:40" ht="15.75" customHeight="1">
      <c r="A775" s="512"/>
      <c r="B775" s="582"/>
      <c r="C775" s="512"/>
      <c r="D775" s="512"/>
      <c r="E775" s="512"/>
      <c r="F775" s="512"/>
      <c r="G775" s="512"/>
      <c r="H775" s="512"/>
      <c r="I775" s="512"/>
      <c r="J775" s="512"/>
      <c r="K775" s="512"/>
      <c r="L775" s="512"/>
      <c r="M775" s="512"/>
      <c r="N775" s="512"/>
      <c r="O775" s="512"/>
      <c r="P775" s="512"/>
      <c r="Q775" s="512"/>
      <c r="R775" s="512"/>
      <c r="S775" s="512"/>
      <c r="T775" s="512"/>
      <c r="U775" s="512"/>
      <c r="V775" s="512"/>
      <c r="W775" s="512"/>
      <c r="X775" s="512"/>
      <c r="Y775" s="512"/>
      <c r="Z775" s="512"/>
      <c r="AA775" s="512"/>
      <c r="AB775" s="512"/>
      <c r="AC775" s="512"/>
      <c r="AD775" s="512"/>
      <c r="AE775" s="512"/>
      <c r="AF775" s="512"/>
      <c r="AG775" s="512"/>
      <c r="AH775" s="512"/>
      <c r="AI775" s="512"/>
      <c r="AJ775" s="512"/>
      <c r="AK775" s="512"/>
      <c r="AL775" s="512"/>
      <c r="AM775" s="512"/>
      <c r="AN775" s="512"/>
    </row>
    <row r="776" spans="1:40" ht="15.75" customHeight="1">
      <c r="A776" s="512"/>
      <c r="B776" s="582"/>
      <c r="C776" s="512"/>
      <c r="D776" s="512"/>
      <c r="E776" s="512"/>
      <c r="F776" s="512"/>
      <c r="G776" s="512"/>
      <c r="H776" s="512"/>
      <c r="I776" s="512"/>
      <c r="J776" s="512"/>
      <c r="K776" s="512"/>
      <c r="L776" s="512"/>
      <c r="M776" s="512"/>
      <c r="N776" s="512"/>
      <c r="O776" s="512"/>
      <c r="P776" s="512"/>
      <c r="Q776" s="512"/>
      <c r="R776" s="512"/>
      <c r="S776" s="512"/>
      <c r="T776" s="512"/>
      <c r="U776" s="512"/>
      <c r="V776" s="512"/>
      <c r="W776" s="512"/>
      <c r="X776" s="512"/>
      <c r="Y776" s="512"/>
      <c r="Z776" s="512"/>
      <c r="AA776" s="512"/>
      <c r="AB776" s="512"/>
      <c r="AC776" s="512"/>
      <c r="AD776" s="512"/>
      <c r="AE776" s="512"/>
      <c r="AF776" s="512"/>
      <c r="AG776" s="512"/>
      <c r="AH776" s="512"/>
      <c r="AI776" s="512"/>
      <c r="AJ776" s="512"/>
      <c r="AK776" s="512"/>
      <c r="AL776" s="512"/>
      <c r="AM776" s="512"/>
      <c r="AN776" s="512"/>
    </row>
    <row r="777" spans="1:40" ht="15.75" customHeight="1">
      <c r="A777" s="512"/>
      <c r="B777" s="582"/>
      <c r="C777" s="512"/>
      <c r="D777" s="512"/>
      <c r="E777" s="512"/>
      <c r="F777" s="512"/>
      <c r="G777" s="512"/>
      <c r="H777" s="512"/>
      <c r="I777" s="512"/>
      <c r="J777" s="512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  <c r="V777" s="512"/>
      <c r="W777" s="512"/>
      <c r="X777" s="512"/>
      <c r="Y777" s="512"/>
      <c r="Z777" s="512"/>
      <c r="AA777" s="512"/>
      <c r="AB777" s="512"/>
      <c r="AC777" s="512"/>
      <c r="AD777" s="512"/>
      <c r="AE777" s="512"/>
      <c r="AF777" s="512"/>
      <c r="AG777" s="512"/>
      <c r="AH777" s="512"/>
      <c r="AI777" s="512"/>
      <c r="AJ777" s="512"/>
      <c r="AK777" s="512"/>
      <c r="AL777" s="512"/>
      <c r="AM777" s="512"/>
      <c r="AN777" s="512"/>
    </row>
    <row r="778" spans="1:40" ht="15.75" customHeight="1">
      <c r="A778" s="512"/>
      <c r="B778" s="582"/>
      <c r="C778" s="512"/>
      <c r="D778" s="512"/>
      <c r="E778" s="512"/>
      <c r="F778" s="512"/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/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</row>
    <row r="779" spans="1:40" ht="15.75" customHeight="1">
      <c r="A779" s="512"/>
      <c r="B779" s="582"/>
      <c r="C779" s="512"/>
      <c r="D779" s="512"/>
      <c r="E779" s="512"/>
      <c r="F779" s="512"/>
      <c r="G779" s="512"/>
      <c r="H779" s="512"/>
      <c r="I779" s="512"/>
      <c r="J779" s="512"/>
      <c r="K779" s="512"/>
      <c r="L779" s="512"/>
      <c r="M779" s="512"/>
      <c r="N779" s="512"/>
      <c r="O779" s="512"/>
      <c r="P779" s="512"/>
      <c r="Q779" s="512"/>
      <c r="R779" s="512"/>
      <c r="S779" s="512"/>
      <c r="T779" s="512"/>
      <c r="U779" s="512"/>
      <c r="V779" s="512"/>
      <c r="W779" s="512"/>
      <c r="X779" s="512"/>
      <c r="Y779" s="512"/>
      <c r="Z779" s="512"/>
      <c r="AA779" s="512"/>
      <c r="AB779" s="512"/>
      <c r="AC779" s="512"/>
      <c r="AD779" s="512"/>
      <c r="AE779" s="512"/>
      <c r="AF779" s="512"/>
      <c r="AG779" s="512"/>
      <c r="AH779" s="512"/>
      <c r="AI779" s="512"/>
      <c r="AJ779" s="512"/>
      <c r="AK779" s="512"/>
      <c r="AL779" s="512"/>
      <c r="AM779" s="512"/>
      <c r="AN779" s="512"/>
    </row>
    <row r="780" spans="1:40" ht="15.75" customHeight="1">
      <c r="A780" s="512"/>
      <c r="B780" s="582"/>
      <c r="C780" s="512"/>
      <c r="D780" s="512"/>
      <c r="E780" s="512"/>
      <c r="F780" s="512"/>
      <c r="G780" s="512"/>
      <c r="H780" s="512"/>
      <c r="I780" s="512"/>
      <c r="J780" s="512"/>
      <c r="K780" s="512"/>
      <c r="L780" s="512"/>
      <c r="M780" s="512"/>
      <c r="N780" s="512"/>
      <c r="O780" s="512"/>
      <c r="P780" s="512"/>
      <c r="Q780" s="512"/>
      <c r="R780" s="512"/>
      <c r="S780" s="512"/>
      <c r="T780" s="512"/>
      <c r="U780" s="512"/>
      <c r="V780" s="512"/>
      <c r="W780" s="512"/>
      <c r="X780" s="512"/>
      <c r="Y780" s="512"/>
      <c r="Z780" s="512"/>
      <c r="AA780" s="512"/>
      <c r="AB780" s="512"/>
      <c r="AC780" s="512"/>
      <c r="AD780" s="512"/>
      <c r="AE780" s="512"/>
      <c r="AF780" s="512"/>
      <c r="AG780" s="512"/>
      <c r="AH780" s="512"/>
      <c r="AI780" s="512"/>
      <c r="AJ780" s="512"/>
      <c r="AK780" s="512"/>
      <c r="AL780" s="512"/>
      <c r="AM780" s="512"/>
      <c r="AN780" s="512"/>
    </row>
    <row r="781" spans="1:40" ht="15.75" customHeight="1">
      <c r="A781" s="512"/>
      <c r="B781" s="582"/>
      <c r="C781" s="512"/>
      <c r="D781" s="512"/>
      <c r="E781" s="512"/>
      <c r="F781" s="512"/>
      <c r="G781" s="512"/>
      <c r="H781" s="512"/>
      <c r="I781" s="512"/>
      <c r="J781" s="512"/>
      <c r="K781" s="512"/>
      <c r="L781" s="512"/>
      <c r="M781" s="512"/>
      <c r="N781" s="512"/>
      <c r="O781" s="512"/>
      <c r="P781" s="512"/>
      <c r="Q781" s="512"/>
      <c r="R781" s="512"/>
      <c r="S781" s="512"/>
      <c r="T781" s="512"/>
      <c r="U781" s="512"/>
      <c r="V781" s="512"/>
      <c r="W781" s="512"/>
      <c r="X781" s="512"/>
      <c r="Y781" s="512"/>
      <c r="Z781" s="512"/>
      <c r="AA781" s="512"/>
      <c r="AB781" s="512"/>
      <c r="AC781" s="512"/>
      <c r="AD781" s="512"/>
      <c r="AE781" s="512"/>
      <c r="AF781" s="512"/>
      <c r="AG781" s="512"/>
      <c r="AH781" s="512"/>
      <c r="AI781" s="512"/>
      <c r="AJ781" s="512"/>
      <c r="AK781" s="512"/>
      <c r="AL781" s="512"/>
      <c r="AM781" s="512"/>
      <c r="AN781" s="512"/>
    </row>
    <row r="782" spans="1:40" ht="15.75" customHeight="1">
      <c r="A782" s="512"/>
      <c r="B782" s="582"/>
      <c r="C782" s="512"/>
      <c r="D782" s="512"/>
      <c r="E782" s="512"/>
      <c r="F782" s="512"/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/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</row>
    <row r="783" spans="1:40" ht="15.75" customHeight="1">
      <c r="A783" s="512"/>
      <c r="B783" s="582"/>
      <c r="C783" s="512"/>
      <c r="D783" s="512"/>
      <c r="E783" s="512"/>
      <c r="F783" s="512"/>
      <c r="G783" s="512"/>
      <c r="H783" s="512"/>
      <c r="I783" s="512"/>
      <c r="J783" s="512"/>
      <c r="K783" s="512"/>
      <c r="L783" s="512"/>
      <c r="M783" s="512"/>
      <c r="N783" s="512"/>
      <c r="O783" s="512"/>
      <c r="P783" s="512"/>
      <c r="Q783" s="512"/>
      <c r="R783" s="512"/>
      <c r="S783" s="512"/>
      <c r="T783" s="512"/>
      <c r="U783" s="512"/>
      <c r="V783" s="512"/>
      <c r="W783" s="512"/>
      <c r="X783" s="512"/>
      <c r="Y783" s="512"/>
      <c r="Z783" s="512"/>
      <c r="AA783" s="512"/>
      <c r="AB783" s="512"/>
      <c r="AC783" s="512"/>
      <c r="AD783" s="512"/>
      <c r="AE783" s="512"/>
      <c r="AF783" s="512"/>
      <c r="AG783" s="512"/>
      <c r="AH783" s="512"/>
      <c r="AI783" s="512"/>
      <c r="AJ783" s="512"/>
      <c r="AK783" s="512"/>
      <c r="AL783" s="512"/>
      <c r="AM783" s="512"/>
      <c r="AN783" s="512"/>
    </row>
    <row r="784" spans="1:40" ht="15.75" customHeight="1">
      <c r="A784" s="512"/>
      <c r="B784" s="582"/>
      <c r="C784" s="512"/>
      <c r="D784" s="512"/>
      <c r="E784" s="512"/>
      <c r="F784" s="512"/>
      <c r="G784" s="512"/>
      <c r="H784" s="512"/>
      <c r="I784" s="512"/>
      <c r="J784" s="512"/>
      <c r="K784" s="512"/>
      <c r="L784" s="512"/>
      <c r="M784" s="512"/>
      <c r="N784" s="512"/>
      <c r="O784" s="512"/>
      <c r="P784" s="512"/>
      <c r="Q784" s="512"/>
      <c r="R784" s="512"/>
      <c r="S784" s="512"/>
      <c r="T784" s="512"/>
      <c r="U784" s="512"/>
      <c r="V784" s="512"/>
      <c r="W784" s="512"/>
      <c r="X784" s="512"/>
      <c r="Y784" s="512"/>
      <c r="Z784" s="512"/>
      <c r="AA784" s="512"/>
      <c r="AB784" s="512"/>
      <c r="AC784" s="512"/>
      <c r="AD784" s="512"/>
      <c r="AE784" s="512"/>
      <c r="AF784" s="512"/>
      <c r="AG784" s="512"/>
      <c r="AH784" s="512"/>
      <c r="AI784" s="512"/>
      <c r="AJ784" s="512"/>
      <c r="AK784" s="512"/>
      <c r="AL784" s="512"/>
      <c r="AM784" s="512"/>
      <c r="AN784" s="512"/>
    </row>
    <row r="785" spans="1:40" ht="15.75" customHeight="1">
      <c r="A785" s="512"/>
      <c r="B785" s="582"/>
      <c r="C785" s="512"/>
      <c r="D785" s="512"/>
      <c r="E785" s="512"/>
      <c r="F785" s="512"/>
      <c r="G785" s="512"/>
      <c r="H785" s="512"/>
      <c r="I785" s="512"/>
      <c r="J785" s="512"/>
      <c r="K785" s="512"/>
      <c r="L785" s="512"/>
      <c r="M785" s="512"/>
      <c r="N785" s="512"/>
      <c r="O785" s="512"/>
      <c r="P785" s="512"/>
      <c r="Q785" s="512"/>
      <c r="R785" s="512"/>
      <c r="S785" s="512"/>
      <c r="T785" s="512"/>
      <c r="U785" s="512"/>
      <c r="V785" s="512"/>
      <c r="W785" s="512"/>
      <c r="X785" s="512"/>
      <c r="Y785" s="512"/>
      <c r="Z785" s="512"/>
      <c r="AA785" s="512"/>
      <c r="AB785" s="512"/>
      <c r="AC785" s="512"/>
      <c r="AD785" s="512"/>
      <c r="AE785" s="512"/>
      <c r="AF785" s="512"/>
      <c r="AG785" s="512"/>
      <c r="AH785" s="512"/>
      <c r="AI785" s="512"/>
      <c r="AJ785" s="512"/>
      <c r="AK785" s="512"/>
      <c r="AL785" s="512"/>
      <c r="AM785" s="512"/>
      <c r="AN785" s="512"/>
    </row>
    <row r="786" spans="1:40" ht="15.75" customHeight="1">
      <c r="A786" s="512"/>
      <c r="B786" s="582"/>
      <c r="C786" s="512"/>
      <c r="D786" s="512"/>
      <c r="E786" s="512"/>
      <c r="F786" s="512"/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/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</row>
    <row r="787" spans="1:40" ht="15.75" customHeight="1">
      <c r="A787" s="512"/>
      <c r="B787" s="582"/>
      <c r="C787" s="512"/>
      <c r="D787" s="512"/>
      <c r="E787" s="512"/>
      <c r="F787" s="512"/>
      <c r="G787" s="512"/>
      <c r="H787" s="512"/>
      <c r="I787" s="512"/>
      <c r="J787" s="512"/>
      <c r="K787" s="512"/>
      <c r="L787" s="512"/>
      <c r="M787" s="512"/>
      <c r="N787" s="512"/>
      <c r="O787" s="512"/>
      <c r="P787" s="512"/>
      <c r="Q787" s="512"/>
      <c r="R787" s="512"/>
      <c r="S787" s="512"/>
      <c r="T787" s="512"/>
      <c r="U787" s="512"/>
      <c r="V787" s="512"/>
      <c r="W787" s="512"/>
      <c r="X787" s="512"/>
      <c r="Y787" s="512"/>
      <c r="Z787" s="512"/>
      <c r="AA787" s="512"/>
      <c r="AB787" s="512"/>
      <c r="AC787" s="512"/>
      <c r="AD787" s="512"/>
      <c r="AE787" s="512"/>
      <c r="AF787" s="512"/>
      <c r="AG787" s="512"/>
      <c r="AH787" s="512"/>
      <c r="AI787" s="512"/>
      <c r="AJ787" s="512"/>
      <c r="AK787" s="512"/>
      <c r="AL787" s="512"/>
      <c r="AM787" s="512"/>
      <c r="AN787" s="512"/>
    </row>
    <row r="788" spans="1:40" ht="15.75" customHeight="1">
      <c r="A788" s="512"/>
      <c r="B788" s="582"/>
      <c r="C788" s="512"/>
      <c r="D788" s="512"/>
      <c r="E788" s="512"/>
      <c r="F788" s="512"/>
      <c r="G788" s="512"/>
      <c r="H788" s="512"/>
      <c r="I788" s="512"/>
      <c r="J788" s="512"/>
      <c r="K788" s="512"/>
      <c r="L788" s="512"/>
      <c r="M788" s="512"/>
      <c r="N788" s="512"/>
      <c r="O788" s="512"/>
      <c r="P788" s="512"/>
      <c r="Q788" s="512"/>
      <c r="R788" s="512"/>
      <c r="S788" s="512"/>
      <c r="T788" s="512"/>
      <c r="U788" s="512"/>
      <c r="V788" s="512"/>
      <c r="W788" s="512"/>
      <c r="X788" s="512"/>
      <c r="Y788" s="512"/>
      <c r="Z788" s="512"/>
      <c r="AA788" s="512"/>
      <c r="AB788" s="512"/>
      <c r="AC788" s="512"/>
      <c r="AD788" s="512"/>
      <c r="AE788" s="512"/>
      <c r="AF788" s="512"/>
      <c r="AG788" s="512"/>
      <c r="AH788" s="512"/>
      <c r="AI788" s="512"/>
      <c r="AJ788" s="512"/>
      <c r="AK788" s="512"/>
      <c r="AL788" s="512"/>
      <c r="AM788" s="512"/>
      <c r="AN788" s="512"/>
    </row>
    <row r="789" spans="1:40" ht="15.75" customHeight="1">
      <c r="A789" s="512"/>
      <c r="B789" s="582"/>
      <c r="C789" s="512"/>
      <c r="D789" s="512"/>
      <c r="E789" s="512"/>
      <c r="F789" s="512"/>
      <c r="G789" s="512"/>
      <c r="H789" s="512"/>
      <c r="I789" s="512"/>
      <c r="J789" s="512"/>
      <c r="K789" s="512"/>
      <c r="L789" s="512"/>
      <c r="M789" s="512"/>
      <c r="N789" s="512"/>
      <c r="O789" s="512"/>
      <c r="P789" s="512"/>
      <c r="Q789" s="512"/>
      <c r="R789" s="512"/>
      <c r="S789" s="512"/>
      <c r="T789" s="512"/>
      <c r="U789" s="512"/>
      <c r="V789" s="512"/>
      <c r="W789" s="512"/>
      <c r="X789" s="512"/>
      <c r="Y789" s="512"/>
      <c r="Z789" s="512"/>
      <c r="AA789" s="512"/>
      <c r="AB789" s="512"/>
      <c r="AC789" s="512"/>
      <c r="AD789" s="512"/>
      <c r="AE789" s="512"/>
      <c r="AF789" s="512"/>
      <c r="AG789" s="512"/>
      <c r="AH789" s="512"/>
      <c r="AI789" s="512"/>
      <c r="AJ789" s="512"/>
      <c r="AK789" s="512"/>
      <c r="AL789" s="512"/>
      <c r="AM789" s="512"/>
      <c r="AN789" s="512"/>
    </row>
    <row r="790" spans="1:40" ht="15.75" customHeight="1">
      <c r="A790" s="512"/>
      <c r="B790" s="582"/>
      <c r="C790" s="512"/>
      <c r="D790" s="512"/>
      <c r="E790" s="512"/>
      <c r="F790" s="512"/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/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</row>
    <row r="791" spans="1:40" ht="15.75" customHeight="1">
      <c r="A791" s="512"/>
      <c r="B791" s="582"/>
      <c r="C791" s="512"/>
      <c r="D791" s="512"/>
      <c r="E791" s="512"/>
      <c r="F791" s="512"/>
      <c r="G791" s="512"/>
      <c r="H791" s="512"/>
      <c r="I791" s="512"/>
      <c r="J791" s="512"/>
      <c r="K791" s="512"/>
      <c r="L791" s="512"/>
      <c r="M791" s="512"/>
      <c r="N791" s="512"/>
      <c r="O791" s="512"/>
      <c r="P791" s="512"/>
      <c r="Q791" s="512"/>
      <c r="R791" s="512"/>
      <c r="S791" s="512"/>
      <c r="T791" s="512"/>
      <c r="U791" s="512"/>
      <c r="V791" s="512"/>
      <c r="W791" s="512"/>
      <c r="X791" s="512"/>
      <c r="Y791" s="512"/>
      <c r="Z791" s="512"/>
      <c r="AA791" s="512"/>
      <c r="AB791" s="512"/>
      <c r="AC791" s="512"/>
      <c r="AD791" s="512"/>
      <c r="AE791" s="512"/>
      <c r="AF791" s="512"/>
      <c r="AG791" s="512"/>
      <c r="AH791" s="512"/>
      <c r="AI791" s="512"/>
      <c r="AJ791" s="512"/>
      <c r="AK791" s="512"/>
      <c r="AL791" s="512"/>
      <c r="AM791" s="512"/>
      <c r="AN791" s="512"/>
    </row>
    <row r="792" spans="1:40" ht="15.75" customHeight="1">
      <c r="A792" s="512"/>
      <c r="B792" s="582"/>
      <c r="C792" s="512"/>
      <c r="D792" s="512"/>
      <c r="E792" s="512"/>
      <c r="F792" s="512"/>
      <c r="G792" s="512"/>
      <c r="H792" s="512"/>
      <c r="I792" s="512"/>
      <c r="J792" s="512"/>
      <c r="K792" s="512"/>
      <c r="L792" s="512"/>
      <c r="M792" s="512"/>
      <c r="N792" s="512"/>
      <c r="O792" s="512"/>
      <c r="P792" s="512"/>
      <c r="Q792" s="512"/>
      <c r="R792" s="512"/>
      <c r="S792" s="512"/>
      <c r="T792" s="512"/>
      <c r="U792" s="512"/>
      <c r="V792" s="512"/>
      <c r="W792" s="512"/>
      <c r="X792" s="512"/>
      <c r="Y792" s="512"/>
      <c r="Z792" s="512"/>
      <c r="AA792" s="512"/>
      <c r="AB792" s="512"/>
      <c r="AC792" s="512"/>
      <c r="AD792" s="512"/>
      <c r="AE792" s="512"/>
      <c r="AF792" s="512"/>
      <c r="AG792" s="512"/>
      <c r="AH792" s="512"/>
      <c r="AI792" s="512"/>
      <c r="AJ792" s="512"/>
      <c r="AK792" s="512"/>
      <c r="AL792" s="512"/>
      <c r="AM792" s="512"/>
      <c r="AN792" s="512"/>
    </row>
    <row r="793" spans="1:40" ht="15.75" customHeight="1">
      <c r="A793" s="512"/>
      <c r="B793" s="582"/>
      <c r="C793" s="512"/>
      <c r="D793" s="512"/>
      <c r="E793" s="512"/>
      <c r="F793" s="512"/>
      <c r="G793" s="512"/>
      <c r="H793" s="512"/>
      <c r="I793" s="512"/>
      <c r="J793" s="512"/>
      <c r="K793" s="512"/>
      <c r="L793" s="512"/>
      <c r="M793" s="512"/>
      <c r="N793" s="512"/>
      <c r="O793" s="512"/>
      <c r="P793" s="512"/>
      <c r="Q793" s="512"/>
      <c r="R793" s="512"/>
      <c r="S793" s="512"/>
      <c r="T793" s="512"/>
      <c r="U793" s="512"/>
      <c r="V793" s="512"/>
      <c r="W793" s="512"/>
      <c r="X793" s="512"/>
      <c r="Y793" s="512"/>
      <c r="Z793" s="512"/>
      <c r="AA793" s="512"/>
      <c r="AB793" s="512"/>
      <c r="AC793" s="512"/>
      <c r="AD793" s="512"/>
      <c r="AE793" s="512"/>
      <c r="AF793" s="512"/>
      <c r="AG793" s="512"/>
      <c r="AH793" s="512"/>
      <c r="AI793" s="512"/>
      <c r="AJ793" s="512"/>
      <c r="AK793" s="512"/>
      <c r="AL793" s="512"/>
      <c r="AM793" s="512"/>
      <c r="AN793" s="512"/>
    </row>
    <row r="794" spans="1:40" ht="15.75" customHeight="1">
      <c r="A794" s="512"/>
      <c r="B794" s="582"/>
      <c r="C794" s="512"/>
      <c r="D794" s="512"/>
      <c r="E794" s="512"/>
      <c r="F794" s="512"/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/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</row>
    <row r="795" spans="1:40" ht="15.75" customHeight="1">
      <c r="A795" s="512"/>
      <c r="B795" s="582"/>
      <c r="C795" s="512"/>
      <c r="D795" s="512"/>
      <c r="E795" s="512"/>
      <c r="F795" s="512"/>
      <c r="G795" s="512"/>
      <c r="H795" s="512"/>
      <c r="I795" s="512"/>
      <c r="J795" s="512"/>
      <c r="K795" s="512"/>
      <c r="L795" s="512"/>
      <c r="M795" s="512"/>
      <c r="N795" s="512"/>
      <c r="O795" s="512"/>
      <c r="P795" s="512"/>
      <c r="Q795" s="512"/>
      <c r="R795" s="512"/>
      <c r="S795" s="512"/>
      <c r="T795" s="512"/>
      <c r="U795" s="512"/>
      <c r="V795" s="512"/>
      <c r="W795" s="512"/>
      <c r="X795" s="512"/>
      <c r="Y795" s="512"/>
      <c r="Z795" s="512"/>
      <c r="AA795" s="512"/>
      <c r="AB795" s="512"/>
      <c r="AC795" s="512"/>
      <c r="AD795" s="512"/>
      <c r="AE795" s="512"/>
      <c r="AF795" s="512"/>
      <c r="AG795" s="512"/>
      <c r="AH795" s="512"/>
      <c r="AI795" s="512"/>
      <c r="AJ795" s="512"/>
      <c r="AK795" s="512"/>
      <c r="AL795" s="512"/>
      <c r="AM795" s="512"/>
      <c r="AN795" s="512"/>
    </row>
    <row r="796" spans="1:40" ht="15.75" customHeight="1">
      <c r="A796" s="512"/>
      <c r="B796" s="582"/>
      <c r="C796" s="512"/>
      <c r="D796" s="512"/>
      <c r="E796" s="512"/>
      <c r="F796" s="512"/>
      <c r="G796" s="512"/>
      <c r="H796" s="512"/>
      <c r="I796" s="512"/>
      <c r="J796" s="512"/>
      <c r="K796" s="512"/>
      <c r="L796" s="512"/>
      <c r="M796" s="512"/>
      <c r="N796" s="512"/>
      <c r="O796" s="512"/>
      <c r="P796" s="512"/>
      <c r="Q796" s="512"/>
      <c r="R796" s="512"/>
      <c r="S796" s="512"/>
      <c r="T796" s="512"/>
      <c r="U796" s="512"/>
      <c r="V796" s="512"/>
      <c r="W796" s="512"/>
      <c r="X796" s="512"/>
      <c r="Y796" s="512"/>
      <c r="Z796" s="512"/>
      <c r="AA796" s="512"/>
      <c r="AB796" s="512"/>
      <c r="AC796" s="512"/>
      <c r="AD796" s="512"/>
      <c r="AE796" s="512"/>
      <c r="AF796" s="512"/>
      <c r="AG796" s="512"/>
      <c r="AH796" s="512"/>
      <c r="AI796" s="512"/>
      <c r="AJ796" s="512"/>
      <c r="AK796" s="512"/>
      <c r="AL796" s="512"/>
      <c r="AM796" s="512"/>
      <c r="AN796" s="512"/>
    </row>
    <row r="797" spans="1:40" ht="15.75" customHeight="1">
      <c r="A797" s="512"/>
      <c r="B797" s="582"/>
      <c r="C797" s="512"/>
      <c r="D797" s="512"/>
      <c r="E797" s="512"/>
      <c r="F797" s="512"/>
      <c r="G797" s="512"/>
      <c r="H797" s="512"/>
      <c r="I797" s="512"/>
      <c r="J797" s="512"/>
      <c r="K797" s="512"/>
      <c r="L797" s="512"/>
      <c r="M797" s="512"/>
      <c r="N797" s="512"/>
      <c r="O797" s="512"/>
      <c r="P797" s="512"/>
      <c r="Q797" s="512"/>
      <c r="R797" s="512"/>
      <c r="S797" s="512"/>
      <c r="T797" s="512"/>
      <c r="U797" s="512"/>
      <c r="V797" s="512"/>
      <c r="W797" s="512"/>
      <c r="X797" s="512"/>
      <c r="Y797" s="512"/>
      <c r="Z797" s="512"/>
      <c r="AA797" s="512"/>
      <c r="AB797" s="512"/>
      <c r="AC797" s="512"/>
      <c r="AD797" s="512"/>
      <c r="AE797" s="512"/>
      <c r="AF797" s="512"/>
      <c r="AG797" s="512"/>
      <c r="AH797" s="512"/>
      <c r="AI797" s="512"/>
      <c r="AJ797" s="512"/>
      <c r="AK797" s="512"/>
      <c r="AL797" s="512"/>
      <c r="AM797" s="512"/>
      <c r="AN797" s="512"/>
    </row>
    <row r="798" spans="1:40" ht="15.75" customHeight="1">
      <c r="A798" s="512"/>
      <c r="B798" s="582"/>
      <c r="C798" s="512"/>
      <c r="D798" s="512"/>
      <c r="E798" s="512"/>
      <c r="F798" s="512"/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/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</row>
    <row r="799" spans="1:40" ht="15.75" customHeight="1">
      <c r="A799" s="512"/>
      <c r="B799" s="582"/>
      <c r="C799" s="512"/>
      <c r="D799" s="512"/>
      <c r="E799" s="512"/>
      <c r="F799" s="512"/>
      <c r="G799" s="512"/>
      <c r="H799" s="512"/>
      <c r="I799" s="512"/>
      <c r="J799" s="512"/>
      <c r="K799" s="512"/>
      <c r="L799" s="512"/>
      <c r="M799" s="512"/>
      <c r="N799" s="512"/>
      <c r="O799" s="512"/>
      <c r="P799" s="512"/>
      <c r="Q799" s="512"/>
      <c r="R799" s="512"/>
      <c r="S799" s="512"/>
      <c r="T799" s="512"/>
      <c r="U799" s="512"/>
      <c r="V799" s="512"/>
      <c r="W799" s="512"/>
      <c r="X799" s="512"/>
      <c r="Y799" s="512"/>
      <c r="Z799" s="512"/>
      <c r="AA799" s="512"/>
      <c r="AB799" s="512"/>
      <c r="AC799" s="512"/>
      <c r="AD799" s="512"/>
      <c r="AE799" s="512"/>
      <c r="AF799" s="512"/>
      <c r="AG799" s="512"/>
      <c r="AH799" s="512"/>
      <c r="AI799" s="512"/>
      <c r="AJ799" s="512"/>
      <c r="AK799" s="512"/>
      <c r="AL799" s="512"/>
      <c r="AM799" s="512"/>
      <c r="AN799" s="512"/>
    </row>
    <row r="800" spans="1:40" ht="15.75" customHeight="1">
      <c r="A800" s="512"/>
      <c r="B800" s="582"/>
      <c r="C800" s="512"/>
      <c r="D800" s="512"/>
      <c r="E800" s="512"/>
      <c r="F800" s="512"/>
      <c r="G800" s="512"/>
      <c r="H800" s="512"/>
      <c r="I800" s="512"/>
      <c r="J800" s="512"/>
      <c r="K800" s="512"/>
      <c r="L800" s="512"/>
      <c r="M800" s="512"/>
      <c r="N800" s="512"/>
      <c r="O800" s="512"/>
      <c r="P800" s="512"/>
      <c r="Q800" s="512"/>
      <c r="R800" s="512"/>
      <c r="S800" s="512"/>
      <c r="T800" s="512"/>
      <c r="U800" s="512"/>
      <c r="V800" s="512"/>
      <c r="W800" s="512"/>
      <c r="X800" s="512"/>
      <c r="Y800" s="512"/>
      <c r="Z800" s="512"/>
      <c r="AA800" s="512"/>
      <c r="AB800" s="512"/>
      <c r="AC800" s="512"/>
      <c r="AD800" s="512"/>
      <c r="AE800" s="512"/>
      <c r="AF800" s="512"/>
      <c r="AG800" s="512"/>
      <c r="AH800" s="512"/>
      <c r="AI800" s="512"/>
      <c r="AJ800" s="512"/>
      <c r="AK800" s="512"/>
      <c r="AL800" s="512"/>
      <c r="AM800" s="512"/>
      <c r="AN800" s="512"/>
    </row>
    <row r="801" spans="1:40" ht="15.75" customHeight="1">
      <c r="A801" s="512"/>
      <c r="B801" s="582"/>
      <c r="C801" s="512"/>
      <c r="D801" s="512"/>
      <c r="E801" s="512"/>
      <c r="F801" s="512"/>
      <c r="G801" s="512"/>
      <c r="H801" s="512"/>
      <c r="I801" s="512"/>
      <c r="J801" s="512"/>
      <c r="K801" s="512"/>
      <c r="L801" s="512"/>
      <c r="M801" s="512"/>
      <c r="N801" s="512"/>
      <c r="O801" s="512"/>
      <c r="P801" s="512"/>
      <c r="Q801" s="512"/>
      <c r="R801" s="512"/>
      <c r="S801" s="512"/>
      <c r="T801" s="512"/>
      <c r="U801" s="512"/>
      <c r="V801" s="512"/>
      <c r="W801" s="512"/>
      <c r="X801" s="512"/>
      <c r="Y801" s="512"/>
      <c r="Z801" s="512"/>
      <c r="AA801" s="512"/>
      <c r="AB801" s="512"/>
      <c r="AC801" s="512"/>
      <c r="AD801" s="512"/>
      <c r="AE801" s="512"/>
      <c r="AF801" s="512"/>
      <c r="AG801" s="512"/>
      <c r="AH801" s="512"/>
      <c r="AI801" s="512"/>
      <c r="AJ801" s="512"/>
      <c r="AK801" s="512"/>
      <c r="AL801" s="512"/>
      <c r="AM801" s="512"/>
      <c r="AN801" s="512"/>
    </row>
    <row r="802" spans="1:40" ht="15.75" customHeight="1">
      <c r="A802" s="512"/>
      <c r="B802" s="582"/>
      <c r="C802" s="512"/>
      <c r="D802" s="512"/>
      <c r="E802" s="512"/>
      <c r="F802" s="512"/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/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</row>
    <row r="803" spans="1:40" ht="15.75" customHeight="1">
      <c r="A803" s="512"/>
      <c r="B803" s="582"/>
      <c r="C803" s="512"/>
      <c r="D803" s="512"/>
      <c r="E803" s="512"/>
      <c r="F803" s="512"/>
      <c r="G803" s="512"/>
      <c r="H803" s="512"/>
      <c r="I803" s="512"/>
      <c r="J803" s="512"/>
      <c r="K803" s="512"/>
      <c r="L803" s="512"/>
      <c r="M803" s="512"/>
      <c r="N803" s="512"/>
      <c r="O803" s="512"/>
      <c r="P803" s="512"/>
      <c r="Q803" s="512"/>
      <c r="R803" s="512"/>
      <c r="S803" s="512"/>
      <c r="T803" s="512"/>
      <c r="U803" s="512"/>
      <c r="V803" s="512"/>
      <c r="W803" s="512"/>
      <c r="X803" s="512"/>
      <c r="Y803" s="512"/>
      <c r="Z803" s="512"/>
      <c r="AA803" s="512"/>
      <c r="AB803" s="512"/>
      <c r="AC803" s="512"/>
      <c r="AD803" s="512"/>
      <c r="AE803" s="512"/>
      <c r="AF803" s="512"/>
      <c r="AG803" s="512"/>
      <c r="AH803" s="512"/>
      <c r="AI803" s="512"/>
      <c r="AJ803" s="512"/>
      <c r="AK803" s="512"/>
      <c r="AL803" s="512"/>
      <c r="AM803" s="512"/>
      <c r="AN803" s="512"/>
    </row>
    <row r="804" spans="1:40" ht="15.75" customHeight="1">
      <c r="A804" s="512"/>
      <c r="B804" s="582"/>
      <c r="C804" s="512"/>
      <c r="D804" s="512"/>
      <c r="E804" s="512"/>
      <c r="F804" s="512"/>
      <c r="G804" s="512"/>
      <c r="H804" s="512"/>
      <c r="I804" s="512"/>
      <c r="J804" s="512"/>
      <c r="K804" s="512"/>
      <c r="L804" s="512"/>
      <c r="M804" s="512"/>
      <c r="N804" s="512"/>
      <c r="O804" s="512"/>
      <c r="P804" s="512"/>
      <c r="Q804" s="512"/>
      <c r="R804" s="512"/>
      <c r="S804" s="512"/>
      <c r="T804" s="512"/>
      <c r="U804" s="512"/>
      <c r="V804" s="512"/>
      <c r="W804" s="512"/>
      <c r="X804" s="512"/>
      <c r="Y804" s="512"/>
      <c r="Z804" s="512"/>
      <c r="AA804" s="512"/>
      <c r="AB804" s="512"/>
      <c r="AC804" s="512"/>
      <c r="AD804" s="512"/>
      <c r="AE804" s="512"/>
      <c r="AF804" s="512"/>
      <c r="AG804" s="512"/>
      <c r="AH804" s="512"/>
      <c r="AI804" s="512"/>
      <c r="AJ804" s="512"/>
      <c r="AK804" s="512"/>
      <c r="AL804" s="512"/>
      <c r="AM804" s="512"/>
      <c r="AN804" s="512"/>
    </row>
    <row r="805" spans="1:40" ht="15.75" customHeight="1">
      <c r="A805" s="512"/>
      <c r="B805" s="582"/>
      <c r="C805" s="512"/>
      <c r="D805" s="512"/>
      <c r="E805" s="512"/>
      <c r="F805" s="512"/>
      <c r="G805" s="512"/>
      <c r="H805" s="512"/>
      <c r="I805" s="512"/>
      <c r="J805" s="512"/>
      <c r="K805" s="512"/>
      <c r="L805" s="512"/>
      <c r="M805" s="512"/>
      <c r="N805" s="512"/>
      <c r="O805" s="512"/>
      <c r="P805" s="512"/>
      <c r="Q805" s="512"/>
      <c r="R805" s="512"/>
      <c r="S805" s="512"/>
      <c r="T805" s="512"/>
      <c r="U805" s="512"/>
      <c r="V805" s="512"/>
      <c r="W805" s="512"/>
      <c r="X805" s="512"/>
      <c r="Y805" s="512"/>
      <c r="Z805" s="512"/>
      <c r="AA805" s="512"/>
      <c r="AB805" s="512"/>
      <c r="AC805" s="512"/>
      <c r="AD805" s="512"/>
      <c r="AE805" s="512"/>
      <c r="AF805" s="512"/>
      <c r="AG805" s="512"/>
      <c r="AH805" s="512"/>
      <c r="AI805" s="512"/>
      <c r="AJ805" s="512"/>
      <c r="AK805" s="512"/>
      <c r="AL805" s="512"/>
      <c r="AM805" s="512"/>
      <c r="AN805" s="512"/>
    </row>
    <row r="806" spans="1:40" ht="15.75" customHeight="1">
      <c r="A806" s="512"/>
      <c r="B806" s="582"/>
      <c r="C806" s="512"/>
      <c r="D806" s="512"/>
      <c r="E806" s="512"/>
      <c r="F806" s="512"/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/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</row>
    <row r="807" spans="1:40" ht="15.75" customHeight="1">
      <c r="A807" s="512"/>
      <c r="B807" s="582"/>
      <c r="C807" s="512"/>
      <c r="D807" s="512"/>
      <c r="E807" s="512"/>
      <c r="F807" s="512"/>
      <c r="G807" s="512"/>
      <c r="H807" s="512"/>
      <c r="I807" s="512"/>
      <c r="J807" s="512"/>
      <c r="K807" s="512"/>
      <c r="L807" s="512"/>
      <c r="M807" s="512"/>
      <c r="N807" s="512"/>
      <c r="O807" s="512"/>
      <c r="P807" s="512"/>
      <c r="Q807" s="512"/>
      <c r="R807" s="512"/>
      <c r="S807" s="512"/>
      <c r="T807" s="512"/>
      <c r="U807" s="512"/>
      <c r="V807" s="512"/>
      <c r="W807" s="512"/>
      <c r="X807" s="512"/>
      <c r="Y807" s="512"/>
      <c r="Z807" s="512"/>
      <c r="AA807" s="512"/>
      <c r="AB807" s="512"/>
      <c r="AC807" s="512"/>
      <c r="AD807" s="512"/>
      <c r="AE807" s="512"/>
      <c r="AF807" s="512"/>
      <c r="AG807" s="512"/>
      <c r="AH807" s="512"/>
      <c r="AI807" s="512"/>
      <c r="AJ807" s="512"/>
      <c r="AK807" s="512"/>
      <c r="AL807" s="512"/>
      <c r="AM807" s="512"/>
      <c r="AN807" s="512"/>
    </row>
    <row r="808" spans="1:40" ht="15.75" customHeight="1">
      <c r="A808" s="512"/>
      <c r="B808" s="582"/>
      <c r="C808" s="512"/>
      <c r="D808" s="512"/>
      <c r="E808" s="512"/>
      <c r="F808" s="512"/>
      <c r="G808" s="512"/>
      <c r="H808" s="512"/>
      <c r="I808" s="512"/>
      <c r="J808" s="512"/>
      <c r="K808" s="512"/>
      <c r="L808" s="512"/>
      <c r="M808" s="512"/>
      <c r="N808" s="512"/>
      <c r="O808" s="512"/>
      <c r="P808" s="512"/>
      <c r="Q808" s="512"/>
      <c r="R808" s="512"/>
      <c r="S808" s="512"/>
      <c r="T808" s="512"/>
      <c r="U808" s="512"/>
      <c r="V808" s="512"/>
      <c r="W808" s="512"/>
      <c r="X808" s="512"/>
      <c r="Y808" s="512"/>
      <c r="Z808" s="512"/>
      <c r="AA808" s="512"/>
      <c r="AB808" s="512"/>
      <c r="AC808" s="512"/>
      <c r="AD808" s="512"/>
      <c r="AE808" s="512"/>
      <c r="AF808" s="512"/>
      <c r="AG808" s="512"/>
      <c r="AH808" s="512"/>
      <c r="AI808" s="512"/>
      <c r="AJ808" s="512"/>
      <c r="AK808" s="512"/>
      <c r="AL808" s="512"/>
      <c r="AM808" s="512"/>
      <c r="AN808" s="512"/>
    </row>
    <row r="809" spans="1:40" ht="15.75" customHeight="1">
      <c r="A809" s="512"/>
      <c r="B809" s="582"/>
      <c r="C809" s="512"/>
      <c r="D809" s="512"/>
      <c r="E809" s="512"/>
      <c r="F809" s="512"/>
      <c r="G809" s="512"/>
      <c r="H809" s="512"/>
      <c r="I809" s="512"/>
      <c r="J809" s="512"/>
      <c r="K809" s="512"/>
      <c r="L809" s="512"/>
      <c r="M809" s="512"/>
      <c r="N809" s="512"/>
      <c r="O809" s="512"/>
      <c r="P809" s="512"/>
      <c r="Q809" s="512"/>
      <c r="R809" s="512"/>
      <c r="S809" s="512"/>
      <c r="T809" s="512"/>
      <c r="U809" s="512"/>
      <c r="V809" s="512"/>
      <c r="W809" s="512"/>
      <c r="X809" s="512"/>
      <c r="Y809" s="512"/>
      <c r="Z809" s="512"/>
      <c r="AA809" s="512"/>
      <c r="AB809" s="512"/>
      <c r="AC809" s="512"/>
      <c r="AD809" s="512"/>
      <c r="AE809" s="512"/>
      <c r="AF809" s="512"/>
      <c r="AG809" s="512"/>
      <c r="AH809" s="512"/>
      <c r="AI809" s="512"/>
      <c r="AJ809" s="512"/>
      <c r="AK809" s="512"/>
      <c r="AL809" s="512"/>
      <c r="AM809" s="512"/>
      <c r="AN809" s="512"/>
    </row>
    <row r="810" spans="1:40" ht="15.75" customHeight="1">
      <c r="A810" s="512"/>
      <c r="B810" s="582"/>
      <c r="C810" s="512"/>
      <c r="D810" s="512"/>
      <c r="E810" s="512"/>
      <c r="F810" s="512"/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/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</row>
    <row r="811" spans="1:40" ht="15.75" customHeight="1">
      <c r="A811" s="512"/>
      <c r="B811" s="582"/>
      <c r="C811" s="512"/>
      <c r="D811" s="512"/>
      <c r="E811" s="512"/>
      <c r="F811" s="512"/>
      <c r="G811" s="512"/>
      <c r="H811" s="512"/>
      <c r="I811" s="512"/>
      <c r="J811" s="512"/>
      <c r="K811" s="512"/>
      <c r="L811" s="512"/>
      <c r="M811" s="512"/>
      <c r="N811" s="512"/>
      <c r="O811" s="512"/>
      <c r="P811" s="512"/>
      <c r="Q811" s="512"/>
      <c r="R811" s="512"/>
      <c r="S811" s="512"/>
      <c r="T811" s="512"/>
      <c r="U811" s="512"/>
      <c r="V811" s="512"/>
      <c r="W811" s="512"/>
      <c r="X811" s="512"/>
      <c r="Y811" s="512"/>
      <c r="Z811" s="512"/>
      <c r="AA811" s="512"/>
      <c r="AB811" s="512"/>
      <c r="AC811" s="512"/>
      <c r="AD811" s="512"/>
      <c r="AE811" s="512"/>
      <c r="AF811" s="512"/>
      <c r="AG811" s="512"/>
      <c r="AH811" s="512"/>
      <c r="AI811" s="512"/>
      <c r="AJ811" s="512"/>
      <c r="AK811" s="512"/>
      <c r="AL811" s="512"/>
      <c r="AM811" s="512"/>
      <c r="AN811" s="512"/>
    </row>
    <row r="812" spans="1:40" ht="15.75" customHeight="1">
      <c r="A812" s="512"/>
      <c r="B812" s="582"/>
      <c r="C812" s="512"/>
      <c r="D812" s="512"/>
      <c r="E812" s="512"/>
      <c r="F812" s="512"/>
      <c r="G812" s="512"/>
      <c r="H812" s="512"/>
      <c r="I812" s="512"/>
      <c r="J812" s="512"/>
      <c r="K812" s="512"/>
      <c r="L812" s="512"/>
      <c r="M812" s="512"/>
      <c r="N812" s="512"/>
      <c r="O812" s="512"/>
      <c r="P812" s="512"/>
      <c r="Q812" s="512"/>
      <c r="R812" s="512"/>
      <c r="S812" s="512"/>
      <c r="T812" s="512"/>
      <c r="U812" s="512"/>
      <c r="V812" s="512"/>
      <c r="W812" s="512"/>
      <c r="X812" s="512"/>
      <c r="Y812" s="512"/>
      <c r="Z812" s="512"/>
      <c r="AA812" s="512"/>
      <c r="AB812" s="512"/>
      <c r="AC812" s="512"/>
      <c r="AD812" s="512"/>
      <c r="AE812" s="512"/>
      <c r="AF812" s="512"/>
      <c r="AG812" s="512"/>
      <c r="AH812" s="512"/>
      <c r="AI812" s="512"/>
      <c r="AJ812" s="512"/>
      <c r="AK812" s="512"/>
      <c r="AL812" s="512"/>
      <c r="AM812" s="512"/>
      <c r="AN812" s="512"/>
    </row>
    <row r="813" spans="1:40" ht="15.75" customHeight="1">
      <c r="A813" s="512"/>
      <c r="B813" s="582"/>
      <c r="C813" s="512"/>
      <c r="D813" s="512"/>
      <c r="E813" s="512"/>
      <c r="F813" s="512"/>
      <c r="G813" s="512"/>
      <c r="H813" s="512"/>
      <c r="I813" s="512"/>
      <c r="J813" s="512"/>
      <c r="K813" s="512"/>
      <c r="L813" s="512"/>
      <c r="M813" s="512"/>
      <c r="N813" s="512"/>
      <c r="O813" s="512"/>
      <c r="P813" s="512"/>
      <c r="Q813" s="512"/>
      <c r="R813" s="512"/>
      <c r="S813" s="512"/>
      <c r="T813" s="512"/>
      <c r="U813" s="512"/>
      <c r="V813" s="512"/>
      <c r="W813" s="512"/>
      <c r="X813" s="512"/>
      <c r="Y813" s="512"/>
      <c r="Z813" s="512"/>
      <c r="AA813" s="512"/>
      <c r="AB813" s="512"/>
      <c r="AC813" s="512"/>
      <c r="AD813" s="512"/>
      <c r="AE813" s="512"/>
      <c r="AF813" s="512"/>
      <c r="AG813" s="512"/>
      <c r="AH813" s="512"/>
      <c r="AI813" s="512"/>
      <c r="AJ813" s="512"/>
      <c r="AK813" s="512"/>
      <c r="AL813" s="512"/>
      <c r="AM813" s="512"/>
      <c r="AN813" s="512"/>
    </row>
    <row r="814" spans="1:40" ht="15.75" customHeight="1">
      <c r="A814" s="512"/>
      <c r="B814" s="582"/>
      <c r="C814" s="512"/>
      <c r="D814" s="512"/>
      <c r="E814" s="512"/>
      <c r="F814" s="512"/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/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</row>
    <row r="815" spans="1:40" ht="15.75" customHeight="1">
      <c r="A815" s="512"/>
      <c r="B815" s="582"/>
      <c r="C815" s="512"/>
      <c r="D815" s="512"/>
      <c r="E815" s="512"/>
      <c r="F815" s="512"/>
      <c r="G815" s="512"/>
      <c r="H815" s="512"/>
      <c r="I815" s="512"/>
      <c r="J815" s="512"/>
      <c r="K815" s="512"/>
      <c r="L815" s="512"/>
      <c r="M815" s="512"/>
      <c r="N815" s="512"/>
      <c r="O815" s="512"/>
      <c r="P815" s="512"/>
      <c r="Q815" s="512"/>
      <c r="R815" s="512"/>
      <c r="S815" s="512"/>
      <c r="T815" s="512"/>
      <c r="U815" s="512"/>
      <c r="V815" s="512"/>
      <c r="W815" s="512"/>
      <c r="X815" s="512"/>
      <c r="Y815" s="512"/>
      <c r="Z815" s="512"/>
      <c r="AA815" s="512"/>
      <c r="AB815" s="512"/>
      <c r="AC815" s="512"/>
      <c r="AD815" s="512"/>
      <c r="AE815" s="512"/>
      <c r="AF815" s="512"/>
      <c r="AG815" s="512"/>
      <c r="AH815" s="512"/>
      <c r="AI815" s="512"/>
      <c r="AJ815" s="512"/>
      <c r="AK815" s="512"/>
      <c r="AL815" s="512"/>
      <c r="AM815" s="512"/>
      <c r="AN815" s="512"/>
    </row>
    <row r="816" spans="1:40" ht="15.75" customHeight="1">
      <c r="A816" s="512"/>
      <c r="B816" s="582"/>
      <c r="C816" s="512"/>
      <c r="D816" s="512"/>
      <c r="E816" s="512"/>
      <c r="F816" s="512"/>
      <c r="G816" s="512"/>
      <c r="H816" s="512"/>
      <c r="I816" s="512"/>
      <c r="J816" s="512"/>
      <c r="K816" s="512"/>
      <c r="L816" s="512"/>
      <c r="M816" s="512"/>
      <c r="N816" s="512"/>
      <c r="O816" s="512"/>
      <c r="P816" s="512"/>
      <c r="Q816" s="512"/>
      <c r="R816" s="512"/>
      <c r="S816" s="512"/>
      <c r="T816" s="512"/>
      <c r="U816" s="512"/>
      <c r="V816" s="512"/>
      <c r="W816" s="512"/>
      <c r="X816" s="512"/>
      <c r="Y816" s="512"/>
      <c r="Z816" s="512"/>
      <c r="AA816" s="512"/>
      <c r="AB816" s="512"/>
      <c r="AC816" s="512"/>
      <c r="AD816" s="512"/>
      <c r="AE816" s="512"/>
      <c r="AF816" s="512"/>
      <c r="AG816" s="512"/>
      <c r="AH816" s="512"/>
      <c r="AI816" s="512"/>
      <c r="AJ816" s="512"/>
      <c r="AK816" s="512"/>
      <c r="AL816" s="512"/>
      <c r="AM816" s="512"/>
      <c r="AN816" s="512"/>
    </row>
    <row r="817" spans="1:40" ht="15.75" customHeight="1">
      <c r="A817" s="512"/>
      <c r="B817" s="582"/>
      <c r="C817" s="512"/>
      <c r="D817" s="512"/>
      <c r="E817" s="512"/>
      <c r="F817" s="512"/>
      <c r="G817" s="512"/>
      <c r="H817" s="512"/>
      <c r="I817" s="512"/>
      <c r="J817" s="512"/>
      <c r="K817" s="512"/>
      <c r="L817" s="512"/>
      <c r="M817" s="512"/>
      <c r="N817" s="512"/>
      <c r="O817" s="512"/>
      <c r="P817" s="512"/>
      <c r="Q817" s="512"/>
      <c r="R817" s="512"/>
      <c r="S817" s="512"/>
      <c r="T817" s="512"/>
      <c r="U817" s="512"/>
      <c r="V817" s="512"/>
      <c r="W817" s="512"/>
      <c r="X817" s="512"/>
      <c r="Y817" s="512"/>
      <c r="Z817" s="512"/>
      <c r="AA817" s="512"/>
      <c r="AB817" s="512"/>
      <c r="AC817" s="512"/>
      <c r="AD817" s="512"/>
      <c r="AE817" s="512"/>
      <c r="AF817" s="512"/>
      <c r="AG817" s="512"/>
      <c r="AH817" s="512"/>
      <c r="AI817" s="512"/>
      <c r="AJ817" s="512"/>
      <c r="AK817" s="512"/>
      <c r="AL817" s="512"/>
      <c r="AM817" s="512"/>
      <c r="AN817" s="512"/>
    </row>
    <row r="818" spans="1:40" ht="15.75" customHeight="1">
      <c r="A818" s="512"/>
      <c r="B818" s="582"/>
      <c r="C818" s="512"/>
      <c r="D818" s="512"/>
      <c r="E818" s="512"/>
      <c r="F818" s="512"/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/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</row>
    <row r="819" spans="1:40" ht="15.75" customHeight="1">
      <c r="A819" s="512"/>
      <c r="B819" s="582"/>
      <c r="C819" s="512"/>
      <c r="D819" s="512"/>
      <c r="E819" s="512"/>
      <c r="F819" s="512"/>
      <c r="G819" s="512"/>
      <c r="H819" s="512"/>
      <c r="I819" s="512"/>
      <c r="J819" s="512"/>
      <c r="K819" s="512"/>
      <c r="L819" s="512"/>
      <c r="M819" s="512"/>
      <c r="N819" s="512"/>
      <c r="O819" s="512"/>
      <c r="P819" s="512"/>
      <c r="Q819" s="512"/>
      <c r="R819" s="512"/>
      <c r="S819" s="512"/>
      <c r="T819" s="512"/>
      <c r="U819" s="512"/>
      <c r="V819" s="512"/>
      <c r="W819" s="512"/>
      <c r="X819" s="512"/>
      <c r="Y819" s="512"/>
      <c r="Z819" s="512"/>
      <c r="AA819" s="512"/>
      <c r="AB819" s="512"/>
      <c r="AC819" s="512"/>
      <c r="AD819" s="512"/>
      <c r="AE819" s="512"/>
      <c r="AF819" s="512"/>
      <c r="AG819" s="512"/>
      <c r="AH819" s="512"/>
      <c r="AI819" s="512"/>
      <c r="AJ819" s="512"/>
      <c r="AK819" s="512"/>
      <c r="AL819" s="512"/>
      <c r="AM819" s="512"/>
      <c r="AN819" s="512"/>
    </row>
    <row r="820" spans="1:40" ht="15.75" customHeight="1">
      <c r="A820" s="512"/>
      <c r="B820" s="582"/>
      <c r="C820" s="512"/>
      <c r="D820" s="512"/>
      <c r="E820" s="512"/>
      <c r="F820" s="512"/>
      <c r="G820" s="512"/>
      <c r="H820" s="512"/>
      <c r="I820" s="512"/>
      <c r="J820" s="512"/>
      <c r="K820" s="512"/>
      <c r="L820" s="512"/>
      <c r="M820" s="512"/>
      <c r="N820" s="512"/>
      <c r="O820" s="512"/>
      <c r="P820" s="512"/>
      <c r="Q820" s="512"/>
      <c r="R820" s="512"/>
      <c r="S820" s="512"/>
      <c r="T820" s="512"/>
      <c r="U820" s="512"/>
      <c r="V820" s="512"/>
      <c r="W820" s="512"/>
      <c r="X820" s="512"/>
      <c r="Y820" s="512"/>
      <c r="Z820" s="512"/>
      <c r="AA820" s="512"/>
      <c r="AB820" s="512"/>
      <c r="AC820" s="512"/>
      <c r="AD820" s="512"/>
      <c r="AE820" s="512"/>
      <c r="AF820" s="512"/>
      <c r="AG820" s="512"/>
      <c r="AH820" s="512"/>
      <c r="AI820" s="512"/>
      <c r="AJ820" s="512"/>
      <c r="AK820" s="512"/>
      <c r="AL820" s="512"/>
      <c r="AM820" s="512"/>
      <c r="AN820" s="512"/>
    </row>
    <row r="821" spans="1:40" ht="15.75" customHeight="1">
      <c r="A821" s="512"/>
      <c r="B821" s="582"/>
      <c r="C821" s="512"/>
      <c r="D821" s="512"/>
      <c r="E821" s="512"/>
      <c r="F821" s="512"/>
      <c r="G821" s="512"/>
      <c r="H821" s="512"/>
      <c r="I821" s="512"/>
      <c r="J821" s="512"/>
      <c r="K821" s="512"/>
      <c r="L821" s="512"/>
      <c r="M821" s="512"/>
      <c r="N821" s="512"/>
      <c r="O821" s="512"/>
      <c r="P821" s="512"/>
      <c r="Q821" s="512"/>
      <c r="R821" s="512"/>
      <c r="S821" s="512"/>
      <c r="T821" s="512"/>
      <c r="U821" s="512"/>
      <c r="V821" s="512"/>
      <c r="W821" s="512"/>
      <c r="X821" s="512"/>
      <c r="Y821" s="512"/>
      <c r="Z821" s="512"/>
      <c r="AA821" s="512"/>
      <c r="AB821" s="512"/>
      <c r="AC821" s="512"/>
      <c r="AD821" s="512"/>
      <c r="AE821" s="512"/>
      <c r="AF821" s="512"/>
      <c r="AG821" s="512"/>
      <c r="AH821" s="512"/>
      <c r="AI821" s="512"/>
      <c r="AJ821" s="512"/>
      <c r="AK821" s="512"/>
      <c r="AL821" s="512"/>
      <c r="AM821" s="512"/>
      <c r="AN821" s="512"/>
    </row>
    <row r="822" spans="1:40" ht="15.75" customHeight="1">
      <c r="A822" s="512"/>
      <c r="B822" s="582"/>
      <c r="C822" s="512"/>
      <c r="D822" s="512"/>
      <c r="E822" s="512"/>
      <c r="F822" s="512"/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/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</row>
    <row r="823" spans="1:40" ht="15.75" customHeight="1">
      <c r="A823" s="512"/>
      <c r="B823" s="582"/>
      <c r="C823" s="512"/>
      <c r="D823" s="512"/>
      <c r="E823" s="512"/>
      <c r="F823" s="512"/>
      <c r="G823" s="512"/>
      <c r="H823" s="512"/>
      <c r="I823" s="512"/>
      <c r="J823" s="512"/>
      <c r="K823" s="512"/>
      <c r="L823" s="512"/>
      <c r="M823" s="512"/>
      <c r="N823" s="512"/>
      <c r="O823" s="512"/>
      <c r="P823" s="512"/>
      <c r="Q823" s="512"/>
      <c r="R823" s="512"/>
      <c r="S823" s="512"/>
      <c r="T823" s="512"/>
      <c r="U823" s="512"/>
      <c r="V823" s="512"/>
      <c r="W823" s="512"/>
      <c r="X823" s="512"/>
      <c r="Y823" s="512"/>
      <c r="Z823" s="512"/>
      <c r="AA823" s="512"/>
      <c r="AB823" s="512"/>
      <c r="AC823" s="512"/>
      <c r="AD823" s="512"/>
      <c r="AE823" s="512"/>
      <c r="AF823" s="512"/>
      <c r="AG823" s="512"/>
      <c r="AH823" s="512"/>
      <c r="AI823" s="512"/>
      <c r="AJ823" s="512"/>
      <c r="AK823" s="512"/>
      <c r="AL823" s="512"/>
      <c r="AM823" s="512"/>
      <c r="AN823" s="512"/>
    </row>
    <row r="824" spans="1:40" ht="15.75" customHeight="1">
      <c r="A824" s="512"/>
      <c r="B824" s="582"/>
      <c r="C824" s="512"/>
      <c r="D824" s="512"/>
      <c r="E824" s="512"/>
      <c r="F824" s="512"/>
      <c r="G824" s="512"/>
      <c r="H824" s="512"/>
      <c r="I824" s="512"/>
      <c r="J824" s="512"/>
      <c r="K824" s="512"/>
      <c r="L824" s="512"/>
      <c r="M824" s="512"/>
      <c r="N824" s="512"/>
      <c r="O824" s="512"/>
      <c r="P824" s="512"/>
      <c r="Q824" s="512"/>
      <c r="R824" s="512"/>
      <c r="S824" s="512"/>
      <c r="T824" s="512"/>
      <c r="U824" s="512"/>
      <c r="V824" s="512"/>
      <c r="W824" s="512"/>
      <c r="X824" s="512"/>
      <c r="Y824" s="512"/>
      <c r="Z824" s="512"/>
      <c r="AA824" s="512"/>
      <c r="AB824" s="512"/>
      <c r="AC824" s="512"/>
      <c r="AD824" s="512"/>
      <c r="AE824" s="512"/>
      <c r="AF824" s="512"/>
      <c r="AG824" s="512"/>
      <c r="AH824" s="512"/>
      <c r="AI824" s="512"/>
      <c r="AJ824" s="512"/>
      <c r="AK824" s="512"/>
      <c r="AL824" s="512"/>
      <c r="AM824" s="512"/>
      <c r="AN824" s="512"/>
    </row>
    <row r="825" spans="1:40" ht="15.75" customHeight="1">
      <c r="A825" s="512"/>
      <c r="B825" s="582"/>
      <c r="C825" s="512"/>
      <c r="D825" s="512"/>
      <c r="E825" s="512"/>
      <c r="F825" s="512"/>
      <c r="G825" s="512"/>
      <c r="H825" s="512"/>
      <c r="I825" s="512"/>
      <c r="J825" s="512"/>
      <c r="K825" s="512"/>
      <c r="L825" s="512"/>
      <c r="M825" s="512"/>
      <c r="N825" s="512"/>
      <c r="O825" s="512"/>
      <c r="P825" s="512"/>
      <c r="Q825" s="512"/>
      <c r="R825" s="512"/>
      <c r="S825" s="512"/>
      <c r="T825" s="512"/>
      <c r="U825" s="512"/>
      <c r="V825" s="512"/>
      <c r="W825" s="512"/>
      <c r="X825" s="512"/>
      <c r="Y825" s="512"/>
      <c r="Z825" s="512"/>
      <c r="AA825" s="512"/>
      <c r="AB825" s="512"/>
      <c r="AC825" s="512"/>
      <c r="AD825" s="512"/>
      <c r="AE825" s="512"/>
      <c r="AF825" s="512"/>
      <c r="AG825" s="512"/>
      <c r="AH825" s="512"/>
      <c r="AI825" s="512"/>
      <c r="AJ825" s="512"/>
      <c r="AK825" s="512"/>
      <c r="AL825" s="512"/>
      <c r="AM825" s="512"/>
      <c r="AN825" s="512"/>
    </row>
    <row r="826" spans="1:40" ht="15.75" customHeight="1">
      <c r="A826" s="512"/>
      <c r="B826" s="582"/>
      <c r="C826" s="512"/>
      <c r="D826" s="512"/>
      <c r="E826" s="512"/>
      <c r="F826" s="512"/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/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</row>
    <row r="827" spans="1:40" ht="15.75" customHeight="1">
      <c r="A827" s="512"/>
      <c r="B827" s="582"/>
      <c r="C827" s="512"/>
      <c r="D827" s="512"/>
      <c r="E827" s="512"/>
      <c r="F827" s="512"/>
      <c r="G827" s="512"/>
      <c r="H827" s="512"/>
      <c r="I827" s="512"/>
      <c r="J827" s="512"/>
      <c r="K827" s="512"/>
      <c r="L827" s="512"/>
      <c r="M827" s="512"/>
      <c r="N827" s="512"/>
      <c r="O827" s="512"/>
      <c r="P827" s="512"/>
      <c r="Q827" s="512"/>
      <c r="R827" s="512"/>
      <c r="S827" s="512"/>
      <c r="T827" s="512"/>
      <c r="U827" s="512"/>
      <c r="V827" s="512"/>
      <c r="W827" s="512"/>
      <c r="X827" s="512"/>
      <c r="Y827" s="512"/>
      <c r="Z827" s="512"/>
      <c r="AA827" s="512"/>
      <c r="AB827" s="512"/>
      <c r="AC827" s="512"/>
      <c r="AD827" s="512"/>
      <c r="AE827" s="512"/>
      <c r="AF827" s="512"/>
      <c r="AG827" s="512"/>
      <c r="AH827" s="512"/>
      <c r="AI827" s="512"/>
      <c r="AJ827" s="512"/>
      <c r="AK827" s="512"/>
      <c r="AL827" s="512"/>
      <c r="AM827" s="512"/>
      <c r="AN827" s="512"/>
    </row>
    <row r="828" spans="1:40" ht="15.75" customHeight="1">
      <c r="A828" s="512"/>
      <c r="B828" s="582"/>
      <c r="C828" s="512"/>
      <c r="D828" s="512"/>
      <c r="E828" s="512"/>
      <c r="F828" s="512"/>
      <c r="G828" s="512"/>
      <c r="H828" s="512"/>
      <c r="I828" s="512"/>
      <c r="J828" s="512"/>
      <c r="K828" s="512"/>
      <c r="L828" s="512"/>
      <c r="M828" s="512"/>
      <c r="N828" s="512"/>
      <c r="O828" s="512"/>
      <c r="P828" s="512"/>
      <c r="Q828" s="512"/>
      <c r="R828" s="512"/>
      <c r="S828" s="512"/>
      <c r="T828" s="512"/>
      <c r="U828" s="512"/>
      <c r="V828" s="512"/>
      <c r="W828" s="512"/>
      <c r="X828" s="512"/>
      <c r="Y828" s="512"/>
      <c r="Z828" s="512"/>
      <c r="AA828" s="512"/>
      <c r="AB828" s="512"/>
      <c r="AC828" s="512"/>
      <c r="AD828" s="512"/>
      <c r="AE828" s="512"/>
      <c r="AF828" s="512"/>
      <c r="AG828" s="512"/>
      <c r="AH828" s="512"/>
      <c r="AI828" s="512"/>
      <c r="AJ828" s="512"/>
      <c r="AK828" s="512"/>
      <c r="AL828" s="512"/>
      <c r="AM828" s="512"/>
      <c r="AN828" s="512"/>
    </row>
    <row r="829" spans="1:40" ht="15.75" customHeight="1">
      <c r="A829" s="512"/>
      <c r="B829" s="582"/>
      <c r="C829" s="512"/>
      <c r="D829" s="512"/>
      <c r="E829" s="512"/>
      <c r="F829" s="512"/>
      <c r="G829" s="512"/>
      <c r="H829" s="512"/>
      <c r="I829" s="512"/>
      <c r="J829" s="512"/>
      <c r="K829" s="512"/>
      <c r="L829" s="512"/>
      <c r="M829" s="512"/>
      <c r="N829" s="512"/>
      <c r="O829" s="512"/>
      <c r="P829" s="512"/>
      <c r="Q829" s="512"/>
      <c r="R829" s="512"/>
      <c r="S829" s="512"/>
      <c r="T829" s="512"/>
      <c r="U829" s="512"/>
      <c r="V829" s="512"/>
      <c r="W829" s="512"/>
      <c r="X829" s="512"/>
      <c r="Y829" s="512"/>
      <c r="Z829" s="512"/>
      <c r="AA829" s="512"/>
      <c r="AB829" s="512"/>
      <c r="AC829" s="512"/>
      <c r="AD829" s="512"/>
      <c r="AE829" s="512"/>
      <c r="AF829" s="512"/>
      <c r="AG829" s="512"/>
      <c r="AH829" s="512"/>
      <c r="AI829" s="512"/>
      <c r="AJ829" s="512"/>
      <c r="AK829" s="512"/>
      <c r="AL829" s="512"/>
      <c r="AM829" s="512"/>
      <c r="AN829" s="512"/>
    </row>
    <row r="830" spans="1:40" ht="15.75" customHeight="1">
      <c r="A830" s="512"/>
      <c r="B830" s="582"/>
      <c r="C830" s="512"/>
      <c r="D830" s="512"/>
      <c r="E830" s="512"/>
      <c r="F830" s="512"/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/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</row>
    <row r="831" spans="1:40" ht="15.75" customHeight="1">
      <c r="A831" s="512"/>
      <c r="B831" s="582"/>
      <c r="C831" s="512"/>
      <c r="D831" s="512"/>
      <c r="E831" s="512"/>
      <c r="F831" s="512"/>
      <c r="G831" s="512"/>
      <c r="H831" s="512"/>
      <c r="I831" s="512"/>
      <c r="J831" s="512"/>
      <c r="K831" s="512"/>
      <c r="L831" s="512"/>
      <c r="M831" s="512"/>
      <c r="N831" s="512"/>
      <c r="O831" s="512"/>
      <c r="P831" s="512"/>
      <c r="Q831" s="512"/>
      <c r="R831" s="512"/>
      <c r="S831" s="512"/>
      <c r="T831" s="512"/>
      <c r="U831" s="512"/>
      <c r="V831" s="512"/>
      <c r="W831" s="512"/>
      <c r="X831" s="512"/>
      <c r="Y831" s="512"/>
      <c r="Z831" s="512"/>
      <c r="AA831" s="512"/>
      <c r="AB831" s="512"/>
      <c r="AC831" s="512"/>
      <c r="AD831" s="512"/>
      <c r="AE831" s="512"/>
      <c r="AF831" s="512"/>
      <c r="AG831" s="512"/>
      <c r="AH831" s="512"/>
      <c r="AI831" s="512"/>
      <c r="AJ831" s="512"/>
      <c r="AK831" s="512"/>
      <c r="AL831" s="512"/>
      <c r="AM831" s="512"/>
      <c r="AN831" s="512"/>
    </row>
    <row r="832" spans="1:40" ht="15.75" customHeight="1">
      <c r="A832" s="512"/>
      <c r="B832" s="582"/>
      <c r="C832" s="512"/>
      <c r="D832" s="512"/>
      <c r="E832" s="512"/>
      <c r="F832" s="512"/>
      <c r="G832" s="512"/>
      <c r="H832" s="512"/>
      <c r="I832" s="512"/>
      <c r="J832" s="512"/>
      <c r="K832" s="512"/>
      <c r="L832" s="512"/>
      <c r="M832" s="512"/>
      <c r="N832" s="512"/>
      <c r="O832" s="512"/>
      <c r="P832" s="512"/>
      <c r="Q832" s="512"/>
      <c r="R832" s="512"/>
      <c r="S832" s="512"/>
      <c r="T832" s="512"/>
      <c r="U832" s="512"/>
      <c r="V832" s="512"/>
      <c r="W832" s="512"/>
      <c r="X832" s="512"/>
      <c r="Y832" s="512"/>
      <c r="Z832" s="512"/>
      <c r="AA832" s="512"/>
      <c r="AB832" s="512"/>
      <c r="AC832" s="512"/>
      <c r="AD832" s="512"/>
      <c r="AE832" s="512"/>
      <c r="AF832" s="512"/>
      <c r="AG832" s="512"/>
      <c r="AH832" s="512"/>
      <c r="AI832" s="512"/>
      <c r="AJ832" s="512"/>
      <c r="AK832" s="512"/>
      <c r="AL832" s="512"/>
      <c r="AM832" s="512"/>
      <c r="AN832" s="512"/>
    </row>
    <row r="833" spans="1:40" ht="15.75" customHeight="1">
      <c r="A833" s="512"/>
      <c r="B833" s="582"/>
      <c r="C833" s="512"/>
      <c r="D833" s="512"/>
      <c r="E833" s="512"/>
      <c r="F833" s="512"/>
      <c r="G833" s="512"/>
      <c r="H833" s="512"/>
      <c r="I833" s="512"/>
      <c r="J833" s="512"/>
      <c r="K833" s="512"/>
      <c r="L833" s="512"/>
      <c r="M833" s="512"/>
      <c r="N833" s="512"/>
      <c r="O833" s="512"/>
      <c r="P833" s="512"/>
      <c r="Q833" s="512"/>
      <c r="R833" s="512"/>
      <c r="S833" s="512"/>
      <c r="T833" s="512"/>
      <c r="U833" s="512"/>
      <c r="V833" s="512"/>
      <c r="W833" s="512"/>
      <c r="X833" s="512"/>
      <c r="Y833" s="512"/>
      <c r="Z833" s="512"/>
      <c r="AA833" s="512"/>
      <c r="AB833" s="512"/>
      <c r="AC833" s="512"/>
      <c r="AD833" s="512"/>
      <c r="AE833" s="512"/>
      <c r="AF833" s="512"/>
      <c r="AG833" s="512"/>
      <c r="AH833" s="512"/>
      <c r="AI833" s="512"/>
      <c r="AJ833" s="512"/>
      <c r="AK833" s="512"/>
      <c r="AL833" s="512"/>
      <c r="AM833" s="512"/>
      <c r="AN833" s="512"/>
    </row>
    <row r="834" spans="1:40" ht="15.75" customHeight="1">
      <c r="A834" s="512"/>
      <c r="B834" s="582"/>
      <c r="C834" s="512"/>
      <c r="D834" s="512"/>
      <c r="E834" s="512"/>
      <c r="F834" s="512"/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/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</row>
    <row r="835" spans="1:40" ht="15.75" customHeight="1">
      <c r="A835" s="512"/>
      <c r="B835" s="582"/>
      <c r="C835" s="512"/>
      <c r="D835" s="512"/>
      <c r="E835" s="512"/>
      <c r="F835" s="512"/>
      <c r="G835" s="512"/>
      <c r="H835" s="512"/>
      <c r="I835" s="512"/>
      <c r="J835" s="512"/>
      <c r="K835" s="512"/>
      <c r="L835" s="512"/>
      <c r="M835" s="512"/>
      <c r="N835" s="512"/>
      <c r="O835" s="512"/>
      <c r="P835" s="512"/>
      <c r="Q835" s="512"/>
      <c r="R835" s="512"/>
      <c r="S835" s="512"/>
      <c r="T835" s="512"/>
      <c r="U835" s="512"/>
      <c r="V835" s="512"/>
      <c r="W835" s="512"/>
      <c r="X835" s="512"/>
      <c r="Y835" s="512"/>
      <c r="Z835" s="512"/>
      <c r="AA835" s="512"/>
      <c r="AB835" s="512"/>
      <c r="AC835" s="512"/>
      <c r="AD835" s="512"/>
      <c r="AE835" s="512"/>
      <c r="AF835" s="512"/>
      <c r="AG835" s="512"/>
      <c r="AH835" s="512"/>
      <c r="AI835" s="512"/>
      <c r="AJ835" s="512"/>
      <c r="AK835" s="512"/>
      <c r="AL835" s="512"/>
      <c r="AM835" s="512"/>
      <c r="AN835" s="512"/>
    </row>
    <row r="836" spans="1:40" ht="15.75" customHeight="1">
      <c r="A836" s="512"/>
      <c r="B836" s="582"/>
      <c r="C836" s="512"/>
      <c r="D836" s="512"/>
      <c r="E836" s="512"/>
      <c r="F836" s="512"/>
      <c r="G836" s="512"/>
      <c r="H836" s="512"/>
      <c r="I836" s="512"/>
      <c r="J836" s="512"/>
      <c r="K836" s="512"/>
      <c r="L836" s="512"/>
      <c r="M836" s="512"/>
      <c r="N836" s="512"/>
      <c r="O836" s="512"/>
      <c r="P836" s="512"/>
      <c r="Q836" s="512"/>
      <c r="R836" s="512"/>
      <c r="S836" s="512"/>
      <c r="T836" s="512"/>
      <c r="U836" s="512"/>
      <c r="V836" s="512"/>
      <c r="W836" s="512"/>
      <c r="X836" s="512"/>
      <c r="Y836" s="512"/>
      <c r="Z836" s="512"/>
      <c r="AA836" s="512"/>
      <c r="AB836" s="512"/>
      <c r="AC836" s="512"/>
      <c r="AD836" s="512"/>
      <c r="AE836" s="512"/>
      <c r="AF836" s="512"/>
      <c r="AG836" s="512"/>
      <c r="AH836" s="512"/>
      <c r="AI836" s="512"/>
      <c r="AJ836" s="512"/>
      <c r="AK836" s="512"/>
      <c r="AL836" s="512"/>
      <c r="AM836" s="512"/>
      <c r="AN836" s="512"/>
    </row>
    <row r="837" spans="1:40" ht="15.75" customHeight="1">
      <c r="A837" s="512"/>
      <c r="B837" s="582"/>
      <c r="C837" s="512"/>
      <c r="D837" s="512"/>
      <c r="E837" s="512"/>
      <c r="F837" s="512"/>
      <c r="G837" s="512"/>
      <c r="H837" s="512"/>
      <c r="I837" s="512"/>
      <c r="J837" s="512"/>
      <c r="K837" s="512"/>
      <c r="L837" s="512"/>
      <c r="M837" s="512"/>
      <c r="N837" s="512"/>
      <c r="O837" s="512"/>
      <c r="P837" s="512"/>
      <c r="Q837" s="512"/>
      <c r="R837" s="512"/>
      <c r="S837" s="512"/>
      <c r="T837" s="512"/>
      <c r="U837" s="512"/>
      <c r="V837" s="512"/>
      <c r="W837" s="512"/>
      <c r="X837" s="512"/>
      <c r="Y837" s="512"/>
      <c r="Z837" s="512"/>
      <c r="AA837" s="512"/>
      <c r="AB837" s="512"/>
      <c r="AC837" s="512"/>
      <c r="AD837" s="512"/>
      <c r="AE837" s="512"/>
      <c r="AF837" s="512"/>
      <c r="AG837" s="512"/>
      <c r="AH837" s="512"/>
      <c r="AI837" s="512"/>
      <c r="AJ837" s="512"/>
      <c r="AK837" s="512"/>
      <c r="AL837" s="512"/>
      <c r="AM837" s="512"/>
      <c r="AN837" s="512"/>
    </row>
    <row r="838" spans="1:40" ht="15.75" customHeight="1">
      <c r="A838" s="512"/>
      <c r="B838" s="582"/>
      <c r="C838" s="512"/>
      <c r="D838" s="512"/>
      <c r="E838" s="512"/>
      <c r="F838" s="512"/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/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</row>
    <row r="839" spans="1:40" ht="15.75" customHeight="1">
      <c r="A839" s="512"/>
      <c r="B839" s="582"/>
      <c r="C839" s="512"/>
      <c r="D839" s="512"/>
      <c r="E839" s="512"/>
      <c r="F839" s="512"/>
      <c r="G839" s="512"/>
      <c r="H839" s="512"/>
      <c r="I839" s="512"/>
      <c r="J839" s="512"/>
      <c r="K839" s="512"/>
      <c r="L839" s="512"/>
      <c r="M839" s="512"/>
      <c r="N839" s="512"/>
      <c r="O839" s="512"/>
      <c r="P839" s="512"/>
      <c r="Q839" s="512"/>
      <c r="R839" s="512"/>
      <c r="S839" s="512"/>
      <c r="T839" s="512"/>
      <c r="U839" s="512"/>
      <c r="V839" s="512"/>
      <c r="W839" s="512"/>
      <c r="X839" s="512"/>
      <c r="Y839" s="512"/>
      <c r="Z839" s="512"/>
      <c r="AA839" s="512"/>
      <c r="AB839" s="512"/>
      <c r="AC839" s="512"/>
      <c r="AD839" s="512"/>
      <c r="AE839" s="512"/>
      <c r="AF839" s="512"/>
      <c r="AG839" s="512"/>
      <c r="AH839" s="512"/>
      <c r="AI839" s="512"/>
      <c r="AJ839" s="512"/>
      <c r="AK839" s="512"/>
      <c r="AL839" s="512"/>
      <c r="AM839" s="512"/>
      <c r="AN839" s="512"/>
    </row>
    <row r="840" spans="1:40" ht="15.75" customHeight="1">
      <c r="A840" s="512"/>
      <c r="B840" s="582"/>
      <c r="C840" s="512"/>
      <c r="D840" s="512"/>
      <c r="E840" s="512"/>
      <c r="F840" s="512"/>
      <c r="G840" s="512"/>
      <c r="H840" s="512"/>
      <c r="I840" s="512"/>
      <c r="J840" s="512"/>
      <c r="K840" s="512"/>
      <c r="L840" s="512"/>
      <c r="M840" s="512"/>
      <c r="N840" s="512"/>
      <c r="O840" s="512"/>
      <c r="P840" s="512"/>
      <c r="Q840" s="512"/>
      <c r="R840" s="512"/>
      <c r="S840" s="512"/>
      <c r="T840" s="512"/>
      <c r="U840" s="512"/>
      <c r="V840" s="512"/>
      <c r="W840" s="512"/>
      <c r="X840" s="512"/>
      <c r="Y840" s="512"/>
      <c r="Z840" s="512"/>
      <c r="AA840" s="512"/>
      <c r="AB840" s="512"/>
      <c r="AC840" s="512"/>
      <c r="AD840" s="512"/>
      <c r="AE840" s="512"/>
      <c r="AF840" s="512"/>
      <c r="AG840" s="512"/>
      <c r="AH840" s="512"/>
      <c r="AI840" s="512"/>
      <c r="AJ840" s="512"/>
      <c r="AK840" s="512"/>
      <c r="AL840" s="512"/>
      <c r="AM840" s="512"/>
      <c r="AN840" s="512"/>
    </row>
    <row r="841" spans="1:40" ht="15.75" customHeight="1">
      <c r="A841" s="512"/>
      <c r="B841" s="582"/>
      <c r="C841" s="512"/>
      <c r="D841" s="512"/>
      <c r="E841" s="512"/>
      <c r="F841" s="512"/>
      <c r="G841" s="512"/>
      <c r="H841" s="512"/>
      <c r="I841" s="512"/>
      <c r="J841" s="512"/>
      <c r="K841" s="512"/>
      <c r="L841" s="512"/>
      <c r="M841" s="512"/>
      <c r="N841" s="512"/>
      <c r="O841" s="512"/>
      <c r="P841" s="512"/>
      <c r="Q841" s="512"/>
      <c r="R841" s="512"/>
      <c r="S841" s="512"/>
      <c r="T841" s="512"/>
      <c r="U841" s="512"/>
      <c r="V841" s="512"/>
      <c r="W841" s="512"/>
      <c r="X841" s="512"/>
      <c r="Y841" s="512"/>
      <c r="Z841" s="512"/>
      <c r="AA841" s="512"/>
      <c r="AB841" s="512"/>
      <c r="AC841" s="512"/>
      <c r="AD841" s="512"/>
      <c r="AE841" s="512"/>
      <c r="AF841" s="512"/>
      <c r="AG841" s="512"/>
      <c r="AH841" s="512"/>
      <c r="AI841" s="512"/>
      <c r="AJ841" s="512"/>
      <c r="AK841" s="512"/>
      <c r="AL841" s="512"/>
      <c r="AM841" s="512"/>
      <c r="AN841" s="512"/>
    </row>
    <row r="842" spans="1:40" ht="15.75" customHeight="1">
      <c r="A842" s="512"/>
      <c r="B842" s="582"/>
      <c r="C842" s="512"/>
      <c r="D842" s="512"/>
      <c r="E842" s="512"/>
      <c r="F842" s="512"/>
      <c r="G842" s="512"/>
      <c r="H842" s="512"/>
      <c r="I842" s="512"/>
      <c r="J842" s="512"/>
      <c r="K842" s="512"/>
      <c r="L842" s="512"/>
      <c r="M842" s="512"/>
      <c r="N842" s="512"/>
      <c r="O842" s="512"/>
      <c r="P842" s="512"/>
      <c r="Q842" s="512"/>
      <c r="R842" s="512"/>
      <c r="S842" s="512"/>
      <c r="T842" s="512"/>
      <c r="U842" s="512"/>
      <c r="V842" s="512"/>
      <c r="W842" s="512"/>
      <c r="X842" s="512"/>
      <c r="Y842" s="512"/>
      <c r="Z842" s="512"/>
      <c r="AA842" s="512"/>
      <c r="AB842" s="512"/>
      <c r="AC842" s="512"/>
      <c r="AD842" s="512"/>
      <c r="AE842" s="512"/>
      <c r="AF842" s="512"/>
      <c r="AG842" s="512"/>
      <c r="AH842" s="512"/>
      <c r="AI842" s="512"/>
      <c r="AJ842" s="512"/>
      <c r="AK842" s="512"/>
      <c r="AL842" s="512"/>
      <c r="AM842" s="512"/>
      <c r="AN842" s="512"/>
    </row>
    <row r="843" spans="1:40" ht="15.75" customHeight="1">
      <c r="A843" s="512"/>
      <c r="B843" s="58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2"/>
      <c r="Z843" s="512"/>
      <c r="AA843" s="512"/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</row>
    <row r="844" spans="1:40" ht="15.75" customHeight="1">
      <c r="A844" s="512"/>
      <c r="B844" s="582"/>
      <c r="C844" s="512"/>
      <c r="D844" s="512"/>
      <c r="E844" s="512"/>
      <c r="F844" s="512"/>
      <c r="G844" s="512"/>
      <c r="H844" s="512"/>
      <c r="I844" s="512"/>
      <c r="J844" s="512"/>
      <c r="K844" s="512"/>
      <c r="L844" s="512"/>
      <c r="M844" s="512"/>
      <c r="N844" s="512"/>
      <c r="O844" s="512"/>
      <c r="P844" s="512"/>
      <c r="Q844" s="512"/>
      <c r="R844" s="512"/>
      <c r="S844" s="512"/>
      <c r="T844" s="512"/>
      <c r="U844" s="512"/>
      <c r="V844" s="512"/>
      <c r="W844" s="512"/>
      <c r="X844" s="512"/>
      <c r="Y844" s="512"/>
      <c r="Z844" s="512"/>
      <c r="AA844" s="512"/>
      <c r="AB844" s="512"/>
      <c r="AC844" s="512"/>
      <c r="AD844" s="512"/>
      <c r="AE844" s="512"/>
      <c r="AF844" s="512"/>
      <c r="AG844" s="512"/>
      <c r="AH844" s="512"/>
      <c r="AI844" s="512"/>
      <c r="AJ844" s="512"/>
      <c r="AK844" s="512"/>
      <c r="AL844" s="512"/>
      <c r="AM844" s="512"/>
      <c r="AN844" s="512"/>
    </row>
    <row r="845" spans="1:40" ht="15.75" customHeight="1">
      <c r="A845" s="512"/>
      <c r="B845" s="582"/>
      <c r="C845" s="512"/>
      <c r="D845" s="512"/>
      <c r="E845" s="512"/>
      <c r="F845" s="512"/>
      <c r="G845" s="512"/>
      <c r="H845" s="512"/>
      <c r="I845" s="512"/>
      <c r="J845" s="512"/>
      <c r="K845" s="512"/>
      <c r="L845" s="512"/>
      <c r="M845" s="512"/>
      <c r="N845" s="512"/>
      <c r="O845" s="512"/>
      <c r="P845" s="512"/>
      <c r="Q845" s="512"/>
      <c r="R845" s="512"/>
      <c r="S845" s="512"/>
      <c r="T845" s="512"/>
      <c r="U845" s="512"/>
      <c r="V845" s="512"/>
      <c r="W845" s="512"/>
      <c r="X845" s="512"/>
      <c r="Y845" s="512"/>
      <c r="Z845" s="512"/>
      <c r="AA845" s="512"/>
      <c r="AB845" s="512"/>
      <c r="AC845" s="512"/>
      <c r="AD845" s="512"/>
      <c r="AE845" s="512"/>
      <c r="AF845" s="512"/>
      <c r="AG845" s="512"/>
      <c r="AH845" s="512"/>
      <c r="AI845" s="512"/>
      <c r="AJ845" s="512"/>
      <c r="AK845" s="512"/>
      <c r="AL845" s="512"/>
      <c r="AM845" s="512"/>
      <c r="AN845" s="512"/>
    </row>
    <row r="846" spans="1:40" ht="15.75" customHeight="1">
      <c r="A846" s="512"/>
      <c r="B846" s="582"/>
      <c r="C846" s="512"/>
      <c r="D846" s="512"/>
      <c r="E846" s="512"/>
      <c r="F846" s="512"/>
      <c r="G846" s="512"/>
      <c r="H846" s="512"/>
      <c r="I846" s="512"/>
      <c r="J846" s="512"/>
      <c r="K846" s="512"/>
      <c r="L846" s="512"/>
      <c r="M846" s="512"/>
      <c r="N846" s="512"/>
      <c r="O846" s="512"/>
      <c r="P846" s="512"/>
      <c r="Q846" s="512"/>
      <c r="R846" s="512"/>
      <c r="S846" s="512"/>
      <c r="T846" s="512"/>
      <c r="U846" s="512"/>
      <c r="V846" s="512"/>
      <c r="W846" s="512"/>
      <c r="X846" s="512"/>
      <c r="Y846" s="512"/>
      <c r="Z846" s="512"/>
      <c r="AA846" s="512"/>
      <c r="AB846" s="512"/>
      <c r="AC846" s="512"/>
      <c r="AD846" s="512"/>
      <c r="AE846" s="512"/>
      <c r="AF846" s="512"/>
      <c r="AG846" s="512"/>
      <c r="AH846" s="512"/>
      <c r="AI846" s="512"/>
      <c r="AJ846" s="512"/>
      <c r="AK846" s="512"/>
      <c r="AL846" s="512"/>
      <c r="AM846" s="512"/>
      <c r="AN846" s="512"/>
    </row>
    <row r="847" spans="1:40" ht="15.75" customHeight="1">
      <c r="A847" s="512"/>
      <c r="B847" s="582"/>
      <c r="C847" s="512"/>
      <c r="D847" s="512"/>
      <c r="E847" s="512"/>
      <c r="F847" s="512"/>
      <c r="G847" s="512"/>
      <c r="H847" s="512"/>
      <c r="I847" s="512"/>
      <c r="J847" s="512"/>
      <c r="K847" s="512"/>
      <c r="L847" s="512"/>
      <c r="M847" s="512"/>
      <c r="N847" s="512"/>
      <c r="O847" s="512"/>
      <c r="P847" s="512"/>
      <c r="Q847" s="512"/>
      <c r="R847" s="512"/>
      <c r="S847" s="512"/>
      <c r="T847" s="512"/>
      <c r="U847" s="512"/>
      <c r="V847" s="512"/>
      <c r="W847" s="512"/>
      <c r="X847" s="512"/>
      <c r="Y847" s="512"/>
      <c r="Z847" s="512"/>
      <c r="AA847" s="512"/>
      <c r="AB847" s="512"/>
      <c r="AC847" s="512"/>
      <c r="AD847" s="512"/>
      <c r="AE847" s="512"/>
      <c r="AF847" s="512"/>
      <c r="AG847" s="512"/>
      <c r="AH847" s="512"/>
      <c r="AI847" s="512"/>
      <c r="AJ847" s="512"/>
      <c r="AK847" s="512"/>
      <c r="AL847" s="512"/>
      <c r="AM847" s="512"/>
      <c r="AN847" s="512"/>
    </row>
    <row r="848" spans="1:40" ht="15.75" customHeight="1">
      <c r="A848" s="512"/>
      <c r="B848" s="582"/>
      <c r="C848" s="512"/>
      <c r="D848" s="512"/>
      <c r="E848" s="512"/>
      <c r="F848" s="512"/>
      <c r="G848" s="512"/>
      <c r="H848" s="512"/>
      <c r="I848" s="512"/>
      <c r="J848" s="512"/>
      <c r="K848" s="512"/>
      <c r="L848" s="512"/>
      <c r="M848" s="512"/>
      <c r="N848" s="512"/>
      <c r="O848" s="512"/>
      <c r="P848" s="512"/>
      <c r="Q848" s="512"/>
      <c r="R848" s="512"/>
      <c r="S848" s="512"/>
      <c r="T848" s="512"/>
      <c r="U848" s="512"/>
      <c r="V848" s="512"/>
      <c r="W848" s="512"/>
      <c r="X848" s="512"/>
      <c r="Y848" s="512"/>
      <c r="Z848" s="512"/>
      <c r="AA848" s="512"/>
      <c r="AB848" s="512"/>
      <c r="AC848" s="512"/>
      <c r="AD848" s="512"/>
      <c r="AE848" s="512"/>
      <c r="AF848" s="512"/>
      <c r="AG848" s="512"/>
      <c r="AH848" s="512"/>
      <c r="AI848" s="512"/>
      <c r="AJ848" s="512"/>
      <c r="AK848" s="512"/>
      <c r="AL848" s="512"/>
      <c r="AM848" s="512"/>
      <c r="AN848" s="512"/>
    </row>
    <row r="849" spans="1:40" ht="15.75" customHeight="1">
      <c r="A849" s="512"/>
      <c r="B849" s="582"/>
      <c r="C849" s="512"/>
      <c r="D849" s="512"/>
      <c r="E849" s="512"/>
      <c r="F849" s="512"/>
      <c r="G849" s="512"/>
      <c r="H849" s="512"/>
      <c r="I849" s="512"/>
      <c r="J849" s="512"/>
      <c r="K849" s="512"/>
      <c r="L849" s="512"/>
      <c r="M849" s="512"/>
      <c r="N849" s="512"/>
      <c r="O849" s="512"/>
      <c r="P849" s="512"/>
      <c r="Q849" s="512"/>
      <c r="R849" s="512"/>
      <c r="S849" s="512"/>
      <c r="T849" s="512"/>
      <c r="U849" s="512"/>
      <c r="V849" s="512"/>
      <c r="W849" s="512"/>
      <c r="X849" s="512"/>
      <c r="Y849" s="512"/>
      <c r="Z849" s="512"/>
      <c r="AA849" s="512"/>
      <c r="AB849" s="512"/>
      <c r="AC849" s="512"/>
      <c r="AD849" s="512"/>
      <c r="AE849" s="512"/>
      <c r="AF849" s="512"/>
      <c r="AG849" s="512"/>
      <c r="AH849" s="512"/>
      <c r="AI849" s="512"/>
      <c r="AJ849" s="512"/>
      <c r="AK849" s="512"/>
      <c r="AL849" s="512"/>
      <c r="AM849" s="512"/>
      <c r="AN849" s="512"/>
    </row>
    <row r="850" spans="1:40" ht="15.75" customHeight="1">
      <c r="A850" s="512"/>
      <c r="B850" s="582"/>
      <c r="C850" s="512"/>
      <c r="D850" s="512"/>
      <c r="E850" s="512"/>
      <c r="F850" s="512"/>
      <c r="G850" s="512"/>
      <c r="H850" s="512"/>
      <c r="I850" s="512"/>
      <c r="J850" s="512"/>
      <c r="K850" s="512"/>
      <c r="L850" s="512"/>
      <c r="M850" s="512"/>
      <c r="N850" s="512"/>
      <c r="O850" s="512"/>
      <c r="P850" s="512"/>
      <c r="Q850" s="512"/>
      <c r="R850" s="512"/>
      <c r="S850" s="512"/>
      <c r="T850" s="512"/>
      <c r="U850" s="512"/>
      <c r="V850" s="512"/>
      <c r="W850" s="512"/>
      <c r="X850" s="512"/>
      <c r="Y850" s="512"/>
      <c r="Z850" s="512"/>
      <c r="AA850" s="512"/>
      <c r="AB850" s="512"/>
      <c r="AC850" s="512"/>
      <c r="AD850" s="512"/>
      <c r="AE850" s="512"/>
      <c r="AF850" s="512"/>
      <c r="AG850" s="512"/>
      <c r="AH850" s="512"/>
      <c r="AI850" s="512"/>
      <c r="AJ850" s="512"/>
      <c r="AK850" s="512"/>
      <c r="AL850" s="512"/>
      <c r="AM850" s="512"/>
      <c r="AN850" s="512"/>
    </row>
    <row r="851" spans="1:40" ht="15.75" customHeight="1">
      <c r="A851" s="512"/>
      <c r="B851" s="582"/>
      <c r="C851" s="512"/>
      <c r="D851" s="512"/>
      <c r="E851" s="512"/>
      <c r="F851" s="512"/>
      <c r="G851" s="512"/>
      <c r="H851" s="512"/>
      <c r="I851" s="512"/>
      <c r="J851" s="512"/>
      <c r="K851" s="512"/>
      <c r="L851" s="512"/>
      <c r="M851" s="512"/>
      <c r="N851" s="512"/>
      <c r="O851" s="512"/>
      <c r="P851" s="512"/>
      <c r="Q851" s="512"/>
      <c r="R851" s="512"/>
      <c r="S851" s="512"/>
      <c r="T851" s="512"/>
      <c r="U851" s="512"/>
      <c r="V851" s="512"/>
      <c r="W851" s="512"/>
      <c r="X851" s="512"/>
      <c r="Y851" s="512"/>
      <c r="Z851" s="512"/>
      <c r="AA851" s="512"/>
      <c r="AB851" s="512"/>
      <c r="AC851" s="512"/>
      <c r="AD851" s="512"/>
      <c r="AE851" s="512"/>
      <c r="AF851" s="512"/>
      <c r="AG851" s="512"/>
      <c r="AH851" s="512"/>
      <c r="AI851" s="512"/>
      <c r="AJ851" s="512"/>
      <c r="AK851" s="512"/>
      <c r="AL851" s="512"/>
      <c r="AM851" s="512"/>
      <c r="AN851" s="512"/>
    </row>
    <row r="852" spans="1:40" ht="15.75" customHeight="1">
      <c r="A852" s="512"/>
      <c r="B852" s="582"/>
      <c r="C852" s="512"/>
      <c r="D852" s="512"/>
      <c r="E852" s="512"/>
      <c r="F852" s="512"/>
      <c r="G852" s="512"/>
      <c r="H852" s="512"/>
      <c r="I852" s="512"/>
      <c r="J852" s="512"/>
      <c r="K852" s="512"/>
      <c r="L852" s="512"/>
      <c r="M852" s="512"/>
      <c r="N852" s="512"/>
      <c r="O852" s="512"/>
      <c r="P852" s="512"/>
      <c r="Q852" s="512"/>
      <c r="R852" s="512"/>
      <c r="S852" s="512"/>
      <c r="T852" s="512"/>
      <c r="U852" s="512"/>
      <c r="V852" s="512"/>
      <c r="W852" s="512"/>
      <c r="X852" s="512"/>
      <c r="Y852" s="512"/>
      <c r="Z852" s="512"/>
      <c r="AA852" s="512"/>
      <c r="AB852" s="512"/>
      <c r="AC852" s="512"/>
      <c r="AD852" s="512"/>
      <c r="AE852" s="512"/>
      <c r="AF852" s="512"/>
      <c r="AG852" s="512"/>
      <c r="AH852" s="512"/>
      <c r="AI852" s="512"/>
      <c r="AJ852" s="512"/>
      <c r="AK852" s="512"/>
      <c r="AL852" s="512"/>
      <c r="AM852" s="512"/>
      <c r="AN852" s="512"/>
    </row>
    <row r="853" spans="1:40" ht="15.75" customHeight="1">
      <c r="A853" s="512"/>
      <c r="B853" s="582"/>
      <c r="C853" s="512"/>
      <c r="D853" s="512"/>
      <c r="E853" s="512"/>
      <c r="F853" s="512"/>
      <c r="G853" s="512"/>
      <c r="H853" s="512"/>
      <c r="I853" s="512"/>
      <c r="J853" s="512"/>
      <c r="K853" s="512"/>
      <c r="L853" s="512"/>
      <c r="M853" s="512"/>
      <c r="N853" s="512"/>
      <c r="O853" s="512"/>
      <c r="P853" s="512"/>
      <c r="Q853" s="512"/>
      <c r="R853" s="512"/>
      <c r="S853" s="512"/>
      <c r="T853" s="512"/>
      <c r="U853" s="512"/>
      <c r="V853" s="512"/>
      <c r="W853" s="512"/>
      <c r="X853" s="512"/>
      <c r="Y853" s="512"/>
      <c r="Z853" s="512"/>
      <c r="AA853" s="512"/>
      <c r="AB853" s="512"/>
      <c r="AC853" s="512"/>
      <c r="AD853" s="512"/>
      <c r="AE853" s="512"/>
      <c r="AF853" s="512"/>
      <c r="AG853" s="512"/>
      <c r="AH853" s="512"/>
      <c r="AI853" s="512"/>
      <c r="AJ853" s="512"/>
      <c r="AK853" s="512"/>
      <c r="AL853" s="512"/>
      <c r="AM853" s="512"/>
      <c r="AN853" s="512"/>
    </row>
    <row r="854" spans="1:40" ht="15.75" customHeight="1">
      <c r="A854" s="512"/>
      <c r="B854" s="582"/>
      <c r="C854" s="512"/>
      <c r="D854" s="512"/>
      <c r="E854" s="512"/>
      <c r="F854" s="512"/>
      <c r="G854" s="512"/>
      <c r="H854" s="512"/>
      <c r="I854" s="512"/>
      <c r="J854" s="512"/>
      <c r="K854" s="512"/>
      <c r="L854" s="512"/>
      <c r="M854" s="512"/>
      <c r="N854" s="512"/>
      <c r="O854" s="512"/>
      <c r="P854" s="512"/>
      <c r="Q854" s="512"/>
      <c r="R854" s="512"/>
      <c r="S854" s="512"/>
      <c r="T854" s="512"/>
      <c r="U854" s="512"/>
      <c r="V854" s="512"/>
      <c r="W854" s="512"/>
      <c r="X854" s="512"/>
      <c r="Y854" s="512"/>
      <c r="Z854" s="512"/>
      <c r="AA854" s="512"/>
      <c r="AB854" s="512"/>
      <c r="AC854" s="512"/>
      <c r="AD854" s="512"/>
      <c r="AE854" s="512"/>
      <c r="AF854" s="512"/>
      <c r="AG854" s="512"/>
      <c r="AH854" s="512"/>
      <c r="AI854" s="512"/>
      <c r="AJ854" s="512"/>
      <c r="AK854" s="512"/>
      <c r="AL854" s="512"/>
      <c r="AM854" s="512"/>
      <c r="AN854" s="512"/>
    </row>
    <row r="855" spans="1:40" ht="15.75" customHeight="1">
      <c r="A855" s="512"/>
      <c r="B855" s="582"/>
      <c r="C855" s="512"/>
      <c r="D855" s="512"/>
      <c r="E855" s="512"/>
      <c r="F855" s="512"/>
      <c r="G855" s="512"/>
      <c r="H855" s="512"/>
      <c r="I855" s="512"/>
      <c r="J855" s="512"/>
      <c r="K855" s="512"/>
      <c r="L855" s="512"/>
      <c r="M855" s="512"/>
      <c r="N855" s="512"/>
      <c r="O855" s="512"/>
      <c r="P855" s="512"/>
      <c r="Q855" s="512"/>
      <c r="R855" s="512"/>
      <c r="S855" s="512"/>
      <c r="T855" s="512"/>
      <c r="U855" s="512"/>
      <c r="V855" s="512"/>
      <c r="W855" s="512"/>
      <c r="X855" s="512"/>
      <c r="Y855" s="512"/>
      <c r="Z855" s="512"/>
      <c r="AA855" s="512"/>
      <c r="AB855" s="512"/>
      <c r="AC855" s="512"/>
      <c r="AD855" s="512"/>
      <c r="AE855" s="512"/>
      <c r="AF855" s="512"/>
      <c r="AG855" s="512"/>
      <c r="AH855" s="512"/>
      <c r="AI855" s="512"/>
      <c r="AJ855" s="512"/>
      <c r="AK855" s="512"/>
      <c r="AL855" s="512"/>
      <c r="AM855" s="512"/>
      <c r="AN855" s="512"/>
    </row>
    <row r="856" spans="1:40" ht="15.75" customHeight="1">
      <c r="A856" s="512"/>
      <c r="B856" s="582"/>
      <c r="C856" s="512"/>
      <c r="D856" s="512"/>
      <c r="E856" s="512"/>
      <c r="F856" s="512"/>
      <c r="G856" s="512"/>
      <c r="H856" s="512"/>
      <c r="I856" s="512"/>
      <c r="J856" s="512"/>
      <c r="K856" s="512"/>
      <c r="L856" s="512"/>
      <c r="M856" s="512"/>
      <c r="N856" s="512"/>
      <c r="O856" s="512"/>
      <c r="P856" s="512"/>
      <c r="Q856" s="512"/>
      <c r="R856" s="512"/>
      <c r="S856" s="512"/>
      <c r="T856" s="512"/>
      <c r="U856" s="512"/>
      <c r="V856" s="512"/>
      <c r="W856" s="512"/>
      <c r="X856" s="512"/>
      <c r="Y856" s="512"/>
      <c r="Z856" s="512"/>
      <c r="AA856" s="512"/>
      <c r="AB856" s="512"/>
      <c r="AC856" s="512"/>
      <c r="AD856" s="512"/>
      <c r="AE856" s="512"/>
      <c r="AF856" s="512"/>
      <c r="AG856" s="512"/>
      <c r="AH856" s="512"/>
      <c r="AI856" s="512"/>
      <c r="AJ856" s="512"/>
      <c r="AK856" s="512"/>
      <c r="AL856" s="512"/>
      <c r="AM856" s="512"/>
      <c r="AN856" s="512"/>
    </row>
    <row r="857" spans="1:40" ht="15.75" customHeight="1">
      <c r="A857" s="512"/>
      <c r="B857" s="582"/>
      <c r="C857" s="512"/>
      <c r="D857" s="512"/>
      <c r="E857" s="512"/>
      <c r="F857" s="512"/>
      <c r="G857" s="512"/>
      <c r="H857" s="512"/>
      <c r="I857" s="512"/>
      <c r="J857" s="512"/>
      <c r="K857" s="512"/>
      <c r="L857" s="512"/>
      <c r="M857" s="512"/>
      <c r="N857" s="512"/>
      <c r="O857" s="512"/>
      <c r="P857" s="512"/>
      <c r="Q857" s="512"/>
      <c r="R857" s="512"/>
      <c r="S857" s="512"/>
      <c r="T857" s="512"/>
      <c r="U857" s="512"/>
      <c r="V857" s="512"/>
      <c r="W857" s="512"/>
      <c r="X857" s="512"/>
      <c r="Y857" s="512"/>
      <c r="Z857" s="512"/>
      <c r="AA857" s="512"/>
      <c r="AB857" s="512"/>
      <c r="AC857" s="512"/>
      <c r="AD857" s="512"/>
      <c r="AE857" s="512"/>
      <c r="AF857" s="512"/>
      <c r="AG857" s="512"/>
      <c r="AH857" s="512"/>
      <c r="AI857" s="512"/>
      <c r="AJ857" s="512"/>
      <c r="AK857" s="512"/>
      <c r="AL857" s="512"/>
      <c r="AM857" s="512"/>
      <c r="AN857" s="512"/>
    </row>
    <row r="858" spans="1:40" ht="15.75" customHeight="1">
      <c r="A858" s="512"/>
      <c r="B858" s="582"/>
      <c r="C858" s="512"/>
      <c r="D858" s="512"/>
      <c r="E858" s="512"/>
      <c r="F858" s="512"/>
      <c r="G858" s="512"/>
      <c r="H858" s="512"/>
      <c r="I858" s="512"/>
      <c r="J858" s="512"/>
      <c r="K858" s="512"/>
      <c r="L858" s="512"/>
      <c r="M858" s="512"/>
      <c r="N858" s="512"/>
      <c r="O858" s="512"/>
      <c r="P858" s="512"/>
      <c r="Q858" s="512"/>
      <c r="R858" s="512"/>
      <c r="S858" s="512"/>
      <c r="T858" s="512"/>
      <c r="U858" s="512"/>
      <c r="V858" s="512"/>
      <c r="W858" s="512"/>
      <c r="X858" s="512"/>
      <c r="Y858" s="512"/>
      <c r="Z858" s="512"/>
      <c r="AA858" s="512"/>
      <c r="AB858" s="512"/>
      <c r="AC858" s="512"/>
      <c r="AD858" s="512"/>
      <c r="AE858" s="512"/>
      <c r="AF858" s="512"/>
      <c r="AG858" s="512"/>
      <c r="AH858" s="512"/>
      <c r="AI858" s="512"/>
      <c r="AJ858" s="512"/>
      <c r="AK858" s="512"/>
      <c r="AL858" s="512"/>
      <c r="AM858" s="512"/>
      <c r="AN858" s="512"/>
    </row>
    <row r="859" spans="1:40" ht="15.75" customHeight="1">
      <c r="A859" s="512"/>
      <c r="B859" s="582"/>
      <c r="C859" s="512"/>
      <c r="D859" s="512"/>
      <c r="E859" s="512"/>
      <c r="F859" s="512"/>
      <c r="G859" s="512"/>
      <c r="H859" s="512"/>
      <c r="I859" s="512"/>
      <c r="J859" s="512"/>
      <c r="K859" s="512"/>
      <c r="L859" s="512"/>
      <c r="M859" s="512"/>
      <c r="N859" s="512"/>
      <c r="O859" s="512"/>
      <c r="P859" s="512"/>
      <c r="Q859" s="512"/>
      <c r="R859" s="512"/>
      <c r="S859" s="512"/>
      <c r="T859" s="512"/>
      <c r="U859" s="512"/>
      <c r="V859" s="512"/>
      <c r="W859" s="512"/>
      <c r="X859" s="512"/>
      <c r="Y859" s="512"/>
      <c r="Z859" s="512"/>
      <c r="AA859" s="512"/>
      <c r="AB859" s="512"/>
      <c r="AC859" s="512"/>
      <c r="AD859" s="512"/>
      <c r="AE859" s="512"/>
      <c r="AF859" s="512"/>
      <c r="AG859" s="512"/>
      <c r="AH859" s="512"/>
      <c r="AI859" s="512"/>
      <c r="AJ859" s="512"/>
      <c r="AK859" s="512"/>
      <c r="AL859" s="512"/>
      <c r="AM859" s="512"/>
      <c r="AN859" s="512"/>
    </row>
    <row r="860" spans="1:40" ht="15.75" customHeight="1">
      <c r="A860" s="512"/>
      <c r="B860" s="582"/>
      <c r="C860" s="512"/>
      <c r="D860" s="512"/>
      <c r="E860" s="512"/>
      <c r="F860" s="512"/>
      <c r="G860" s="512"/>
      <c r="H860" s="512"/>
      <c r="I860" s="512"/>
      <c r="J860" s="512"/>
      <c r="K860" s="512"/>
      <c r="L860" s="512"/>
      <c r="M860" s="512"/>
      <c r="N860" s="512"/>
      <c r="O860" s="512"/>
      <c r="P860" s="512"/>
      <c r="Q860" s="512"/>
      <c r="R860" s="512"/>
      <c r="S860" s="512"/>
      <c r="T860" s="512"/>
      <c r="U860" s="512"/>
      <c r="V860" s="512"/>
      <c r="W860" s="512"/>
      <c r="X860" s="512"/>
      <c r="Y860" s="512"/>
      <c r="Z860" s="512"/>
      <c r="AA860" s="512"/>
      <c r="AB860" s="512"/>
      <c r="AC860" s="512"/>
      <c r="AD860" s="512"/>
      <c r="AE860" s="512"/>
      <c r="AF860" s="512"/>
      <c r="AG860" s="512"/>
      <c r="AH860" s="512"/>
      <c r="AI860" s="512"/>
      <c r="AJ860" s="512"/>
      <c r="AK860" s="512"/>
      <c r="AL860" s="512"/>
      <c r="AM860" s="512"/>
      <c r="AN860" s="512"/>
    </row>
    <row r="861" spans="1:40" ht="15.75" customHeight="1">
      <c r="A861" s="512"/>
      <c r="B861" s="582"/>
      <c r="C861" s="512"/>
      <c r="D861" s="512"/>
      <c r="E861" s="512"/>
      <c r="F861" s="512"/>
      <c r="G861" s="512"/>
      <c r="H861" s="512"/>
      <c r="I861" s="512"/>
      <c r="J861" s="512"/>
      <c r="K861" s="512"/>
      <c r="L861" s="512"/>
      <c r="M861" s="512"/>
      <c r="N861" s="512"/>
      <c r="O861" s="512"/>
      <c r="P861" s="512"/>
      <c r="Q861" s="512"/>
      <c r="R861" s="512"/>
      <c r="S861" s="512"/>
      <c r="T861" s="512"/>
      <c r="U861" s="512"/>
      <c r="V861" s="512"/>
      <c r="W861" s="512"/>
      <c r="X861" s="512"/>
      <c r="Y861" s="512"/>
      <c r="Z861" s="512"/>
      <c r="AA861" s="512"/>
      <c r="AB861" s="512"/>
      <c r="AC861" s="512"/>
      <c r="AD861" s="512"/>
      <c r="AE861" s="512"/>
      <c r="AF861" s="512"/>
      <c r="AG861" s="512"/>
      <c r="AH861" s="512"/>
      <c r="AI861" s="512"/>
      <c r="AJ861" s="512"/>
      <c r="AK861" s="512"/>
      <c r="AL861" s="512"/>
      <c r="AM861" s="512"/>
      <c r="AN861" s="512"/>
    </row>
    <row r="862" spans="1:40" ht="15.75" customHeight="1">
      <c r="A862" s="512"/>
      <c r="B862" s="582"/>
      <c r="C862" s="512"/>
      <c r="D862" s="512"/>
      <c r="E862" s="512"/>
      <c r="F862" s="512"/>
      <c r="G862" s="512"/>
      <c r="H862" s="512"/>
      <c r="I862" s="512"/>
      <c r="J862" s="512"/>
      <c r="K862" s="512"/>
      <c r="L862" s="512"/>
      <c r="M862" s="512"/>
      <c r="N862" s="512"/>
      <c r="O862" s="512"/>
      <c r="P862" s="512"/>
      <c r="Q862" s="512"/>
      <c r="R862" s="512"/>
      <c r="S862" s="512"/>
      <c r="T862" s="512"/>
      <c r="U862" s="512"/>
      <c r="V862" s="512"/>
      <c r="W862" s="512"/>
      <c r="X862" s="512"/>
      <c r="Y862" s="512"/>
      <c r="Z862" s="512"/>
      <c r="AA862" s="512"/>
      <c r="AB862" s="512"/>
      <c r="AC862" s="512"/>
      <c r="AD862" s="512"/>
      <c r="AE862" s="512"/>
      <c r="AF862" s="512"/>
      <c r="AG862" s="512"/>
      <c r="AH862" s="512"/>
      <c r="AI862" s="512"/>
      <c r="AJ862" s="512"/>
      <c r="AK862" s="512"/>
      <c r="AL862" s="512"/>
      <c r="AM862" s="512"/>
      <c r="AN862" s="512"/>
    </row>
    <row r="863" spans="1:40" ht="15.75" customHeight="1">
      <c r="A863" s="512"/>
      <c r="B863" s="582"/>
      <c r="C863" s="512"/>
      <c r="D863" s="512"/>
      <c r="E863" s="512"/>
      <c r="F863" s="512"/>
      <c r="G863" s="512"/>
      <c r="H863" s="512"/>
      <c r="I863" s="512"/>
      <c r="J863" s="512"/>
      <c r="K863" s="512"/>
      <c r="L863" s="512"/>
      <c r="M863" s="512"/>
      <c r="N863" s="512"/>
      <c r="O863" s="512"/>
      <c r="P863" s="512"/>
      <c r="Q863" s="512"/>
      <c r="R863" s="512"/>
      <c r="S863" s="512"/>
      <c r="T863" s="512"/>
      <c r="U863" s="512"/>
      <c r="V863" s="512"/>
      <c r="W863" s="512"/>
      <c r="X863" s="512"/>
      <c r="Y863" s="512"/>
      <c r="Z863" s="512"/>
      <c r="AA863" s="512"/>
      <c r="AB863" s="512"/>
      <c r="AC863" s="512"/>
      <c r="AD863" s="512"/>
      <c r="AE863" s="512"/>
      <c r="AF863" s="512"/>
      <c r="AG863" s="512"/>
      <c r="AH863" s="512"/>
      <c r="AI863" s="512"/>
      <c r="AJ863" s="512"/>
      <c r="AK863" s="512"/>
      <c r="AL863" s="512"/>
      <c r="AM863" s="512"/>
      <c r="AN863" s="512"/>
    </row>
    <row r="864" spans="1:40" ht="15.75" customHeight="1">
      <c r="A864" s="512"/>
      <c r="B864" s="582"/>
      <c r="C864" s="512"/>
      <c r="D864" s="512"/>
      <c r="E864" s="512"/>
      <c r="F864" s="512"/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/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</row>
    <row r="865" spans="1:40" ht="15.75" customHeight="1">
      <c r="A865" s="512"/>
      <c r="B865" s="582"/>
      <c r="C865" s="512"/>
      <c r="D865" s="512"/>
      <c r="E865" s="512"/>
      <c r="F865" s="512"/>
      <c r="G865" s="512"/>
      <c r="H865" s="512"/>
      <c r="I865" s="512"/>
      <c r="J865" s="512"/>
      <c r="K865" s="512"/>
      <c r="L865" s="512"/>
      <c r="M865" s="512"/>
      <c r="N865" s="512"/>
      <c r="O865" s="512"/>
      <c r="P865" s="512"/>
      <c r="Q865" s="512"/>
      <c r="R865" s="512"/>
      <c r="S865" s="512"/>
      <c r="T865" s="512"/>
      <c r="U865" s="512"/>
      <c r="V865" s="512"/>
      <c r="W865" s="512"/>
      <c r="X865" s="512"/>
      <c r="Y865" s="512"/>
      <c r="Z865" s="512"/>
      <c r="AA865" s="512"/>
      <c r="AB865" s="512"/>
      <c r="AC865" s="512"/>
      <c r="AD865" s="512"/>
      <c r="AE865" s="512"/>
      <c r="AF865" s="512"/>
      <c r="AG865" s="512"/>
      <c r="AH865" s="512"/>
      <c r="AI865" s="512"/>
      <c r="AJ865" s="512"/>
      <c r="AK865" s="512"/>
      <c r="AL865" s="512"/>
      <c r="AM865" s="512"/>
      <c r="AN865" s="512"/>
    </row>
    <row r="866" spans="1:40" ht="15.75" customHeight="1">
      <c r="A866" s="512"/>
      <c r="B866" s="582"/>
      <c r="C866" s="512"/>
      <c r="D866" s="512"/>
      <c r="E866" s="512"/>
      <c r="F866" s="512"/>
      <c r="G866" s="512"/>
      <c r="H866" s="512"/>
      <c r="I866" s="512"/>
      <c r="J866" s="512"/>
      <c r="K866" s="512"/>
      <c r="L866" s="512"/>
      <c r="M866" s="512"/>
      <c r="N866" s="512"/>
      <c r="O866" s="512"/>
      <c r="P866" s="512"/>
      <c r="Q866" s="512"/>
      <c r="R866" s="512"/>
      <c r="S866" s="512"/>
      <c r="T866" s="512"/>
      <c r="U866" s="512"/>
      <c r="V866" s="512"/>
      <c r="W866" s="512"/>
      <c r="X866" s="512"/>
      <c r="Y866" s="512"/>
      <c r="Z866" s="512"/>
      <c r="AA866" s="512"/>
      <c r="AB866" s="512"/>
      <c r="AC866" s="512"/>
      <c r="AD866" s="512"/>
      <c r="AE866" s="512"/>
      <c r="AF866" s="512"/>
      <c r="AG866" s="512"/>
      <c r="AH866" s="512"/>
      <c r="AI866" s="512"/>
      <c r="AJ866" s="512"/>
      <c r="AK866" s="512"/>
      <c r="AL866" s="512"/>
      <c r="AM866" s="512"/>
      <c r="AN866" s="512"/>
    </row>
    <row r="867" spans="1:40" ht="15.75" customHeight="1">
      <c r="A867" s="512"/>
      <c r="B867" s="582"/>
      <c r="C867" s="512"/>
      <c r="D867" s="512"/>
      <c r="E867" s="512"/>
      <c r="F867" s="512"/>
      <c r="G867" s="512"/>
      <c r="H867" s="512"/>
      <c r="I867" s="512"/>
      <c r="J867" s="512"/>
      <c r="K867" s="512"/>
      <c r="L867" s="512"/>
      <c r="M867" s="512"/>
      <c r="N867" s="512"/>
      <c r="O867" s="512"/>
      <c r="P867" s="512"/>
      <c r="Q867" s="512"/>
      <c r="R867" s="512"/>
      <c r="S867" s="512"/>
      <c r="T867" s="512"/>
      <c r="U867" s="512"/>
      <c r="V867" s="512"/>
      <c r="W867" s="512"/>
      <c r="X867" s="512"/>
      <c r="Y867" s="512"/>
      <c r="Z867" s="512"/>
      <c r="AA867" s="512"/>
      <c r="AB867" s="512"/>
      <c r="AC867" s="512"/>
      <c r="AD867" s="512"/>
      <c r="AE867" s="512"/>
      <c r="AF867" s="512"/>
      <c r="AG867" s="512"/>
      <c r="AH867" s="512"/>
      <c r="AI867" s="512"/>
      <c r="AJ867" s="512"/>
      <c r="AK867" s="512"/>
      <c r="AL867" s="512"/>
      <c r="AM867" s="512"/>
      <c r="AN867" s="512"/>
    </row>
    <row r="868" spans="1:40" ht="15.75" customHeight="1">
      <c r="A868" s="512"/>
      <c r="B868" s="582"/>
      <c r="C868" s="512"/>
      <c r="D868" s="512"/>
      <c r="E868" s="512"/>
      <c r="F868" s="512"/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/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</row>
    <row r="869" spans="1:40" ht="15.75" customHeight="1">
      <c r="A869" s="512"/>
      <c r="B869" s="582"/>
      <c r="C869" s="512"/>
      <c r="D869" s="512"/>
      <c r="E869" s="512"/>
      <c r="F869" s="512"/>
      <c r="G869" s="512"/>
      <c r="H869" s="512"/>
      <c r="I869" s="512"/>
      <c r="J869" s="512"/>
      <c r="K869" s="512"/>
      <c r="L869" s="512"/>
      <c r="M869" s="512"/>
      <c r="N869" s="512"/>
      <c r="O869" s="512"/>
      <c r="P869" s="512"/>
      <c r="Q869" s="512"/>
      <c r="R869" s="512"/>
      <c r="S869" s="512"/>
      <c r="T869" s="512"/>
      <c r="U869" s="512"/>
      <c r="V869" s="512"/>
      <c r="W869" s="512"/>
      <c r="X869" s="512"/>
      <c r="Y869" s="512"/>
      <c r="Z869" s="512"/>
      <c r="AA869" s="512"/>
      <c r="AB869" s="512"/>
      <c r="AC869" s="512"/>
      <c r="AD869" s="512"/>
      <c r="AE869" s="512"/>
      <c r="AF869" s="512"/>
      <c r="AG869" s="512"/>
      <c r="AH869" s="512"/>
      <c r="AI869" s="512"/>
      <c r="AJ869" s="512"/>
      <c r="AK869" s="512"/>
      <c r="AL869" s="512"/>
      <c r="AM869" s="512"/>
      <c r="AN869" s="512"/>
    </row>
    <row r="870" spans="1:40" ht="15.75" customHeight="1">
      <c r="A870" s="512"/>
      <c r="B870" s="582"/>
      <c r="C870" s="512"/>
      <c r="D870" s="512"/>
      <c r="E870" s="512"/>
      <c r="F870" s="512"/>
      <c r="G870" s="512"/>
      <c r="H870" s="512"/>
      <c r="I870" s="512"/>
      <c r="J870" s="512"/>
      <c r="K870" s="512"/>
      <c r="L870" s="512"/>
      <c r="M870" s="512"/>
      <c r="N870" s="512"/>
      <c r="O870" s="512"/>
      <c r="P870" s="512"/>
      <c r="Q870" s="512"/>
      <c r="R870" s="512"/>
      <c r="S870" s="512"/>
      <c r="T870" s="512"/>
      <c r="U870" s="512"/>
      <c r="V870" s="512"/>
      <c r="W870" s="512"/>
      <c r="X870" s="512"/>
      <c r="Y870" s="512"/>
      <c r="Z870" s="512"/>
      <c r="AA870" s="512"/>
      <c r="AB870" s="512"/>
      <c r="AC870" s="512"/>
      <c r="AD870" s="512"/>
      <c r="AE870" s="512"/>
      <c r="AF870" s="512"/>
      <c r="AG870" s="512"/>
      <c r="AH870" s="512"/>
      <c r="AI870" s="512"/>
      <c r="AJ870" s="512"/>
      <c r="AK870" s="512"/>
      <c r="AL870" s="512"/>
      <c r="AM870" s="512"/>
      <c r="AN870" s="512"/>
    </row>
    <row r="871" spans="1:40" ht="15.75" customHeight="1">
      <c r="A871" s="512"/>
      <c r="B871" s="582"/>
      <c r="C871" s="512"/>
      <c r="D871" s="512"/>
      <c r="E871" s="512"/>
      <c r="F871" s="512"/>
      <c r="G871" s="512"/>
      <c r="H871" s="512"/>
      <c r="I871" s="512"/>
      <c r="J871" s="512"/>
      <c r="K871" s="512"/>
      <c r="L871" s="512"/>
      <c r="M871" s="512"/>
      <c r="N871" s="512"/>
      <c r="O871" s="512"/>
      <c r="P871" s="512"/>
      <c r="Q871" s="512"/>
      <c r="R871" s="512"/>
      <c r="S871" s="512"/>
      <c r="T871" s="512"/>
      <c r="U871" s="512"/>
      <c r="V871" s="512"/>
      <c r="W871" s="512"/>
      <c r="X871" s="512"/>
      <c r="Y871" s="512"/>
      <c r="Z871" s="512"/>
      <c r="AA871" s="512"/>
      <c r="AB871" s="512"/>
      <c r="AC871" s="512"/>
      <c r="AD871" s="512"/>
      <c r="AE871" s="512"/>
      <c r="AF871" s="512"/>
      <c r="AG871" s="512"/>
      <c r="AH871" s="512"/>
      <c r="AI871" s="512"/>
      <c r="AJ871" s="512"/>
      <c r="AK871" s="512"/>
      <c r="AL871" s="512"/>
      <c r="AM871" s="512"/>
      <c r="AN871" s="512"/>
    </row>
    <row r="872" spans="1:40" ht="15.75" customHeight="1">
      <c r="A872" s="512"/>
      <c r="B872" s="582"/>
      <c r="C872" s="512"/>
      <c r="D872" s="512"/>
      <c r="E872" s="512"/>
      <c r="F872" s="512"/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/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</row>
    <row r="873" spans="1:40" ht="15.75" customHeight="1">
      <c r="A873" s="512"/>
      <c r="B873" s="582"/>
      <c r="C873" s="512"/>
      <c r="D873" s="512"/>
      <c r="E873" s="512"/>
      <c r="F873" s="512"/>
      <c r="G873" s="512"/>
      <c r="H873" s="512"/>
      <c r="I873" s="512"/>
      <c r="J873" s="512"/>
      <c r="K873" s="512"/>
      <c r="L873" s="512"/>
      <c r="M873" s="512"/>
      <c r="N873" s="512"/>
      <c r="O873" s="512"/>
      <c r="P873" s="512"/>
      <c r="Q873" s="512"/>
      <c r="R873" s="512"/>
      <c r="S873" s="512"/>
      <c r="T873" s="512"/>
      <c r="U873" s="512"/>
      <c r="V873" s="512"/>
      <c r="W873" s="512"/>
      <c r="X873" s="512"/>
      <c r="Y873" s="512"/>
      <c r="Z873" s="512"/>
      <c r="AA873" s="512"/>
      <c r="AB873" s="512"/>
      <c r="AC873" s="512"/>
      <c r="AD873" s="512"/>
      <c r="AE873" s="512"/>
      <c r="AF873" s="512"/>
      <c r="AG873" s="512"/>
      <c r="AH873" s="512"/>
      <c r="AI873" s="512"/>
      <c r="AJ873" s="512"/>
      <c r="AK873" s="512"/>
      <c r="AL873" s="512"/>
      <c r="AM873" s="512"/>
      <c r="AN873" s="512"/>
    </row>
    <row r="874" spans="1:40" ht="15.75" customHeight="1">
      <c r="A874" s="512"/>
      <c r="B874" s="582"/>
      <c r="C874" s="512"/>
      <c r="D874" s="512"/>
      <c r="E874" s="512"/>
      <c r="F874" s="512"/>
      <c r="G874" s="512"/>
      <c r="H874" s="512"/>
      <c r="I874" s="512"/>
      <c r="J874" s="512"/>
      <c r="K874" s="512"/>
      <c r="L874" s="512"/>
      <c r="M874" s="512"/>
      <c r="N874" s="512"/>
      <c r="O874" s="512"/>
      <c r="P874" s="512"/>
      <c r="Q874" s="512"/>
      <c r="R874" s="512"/>
      <c r="S874" s="512"/>
      <c r="T874" s="512"/>
      <c r="U874" s="512"/>
      <c r="V874" s="512"/>
      <c r="W874" s="512"/>
      <c r="X874" s="512"/>
      <c r="Y874" s="512"/>
      <c r="Z874" s="512"/>
      <c r="AA874" s="512"/>
      <c r="AB874" s="512"/>
      <c r="AC874" s="512"/>
      <c r="AD874" s="512"/>
      <c r="AE874" s="512"/>
      <c r="AF874" s="512"/>
      <c r="AG874" s="512"/>
      <c r="AH874" s="512"/>
      <c r="AI874" s="512"/>
      <c r="AJ874" s="512"/>
      <c r="AK874" s="512"/>
      <c r="AL874" s="512"/>
      <c r="AM874" s="512"/>
      <c r="AN874" s="512"/>
    </row>
    <row r="875" spans="1:40" ht="15.75" customHeight="1">
      <c r="A875" s="512"/>
      <c r="B875" s="582"/>
      <c r="C875" s="512"/>
      <c r="D875" s="512"/>
      <c r="E875" s="512"/>
      <c r="F875" s="512"/>
      <c r="G875" s="512"/>
      <c r="H875" s="512"/>
      <c r="I875" s="512"/>
      <c r="J875" s="512"/>
      <c r="K875" s="512"/>
      <c r="L875" s="512"/>
      <c r="M875" s="512"/>
      <c r="N875" s="512"/>
      <c r="O875" s="512"/>
      <c r="P875" s="512"/>
      <c r="Q875" s="512"/>
      <c r="R875" s="512"/>
      <c r="S875" s="512"/>
      <c r="T875" s="512"/>
      <c r="U875" s="512"/>
      <c r="V875" s="512"/>
      <c r="W875" s="512"/>
      <c r="X875" s="512"/>
      <c r="Y875" s="512"/>
      <c r="Z875" s="512"/>
      <c r="AA875" s="512"/>
      <c r="AB875" s="512"/>
      <c r="AC875" s="512"/>
      <c r="AD875" s="512"/>
      <c r="AE875" s="512"/>
      <c r="AF875" s="512"/>
      <c r="AG875" s="512"/>
      <c r="AH875" s="512"/>
      <c r="AI875" s="512"/>
      <c r="AJ875" s="512"/>
      <c r="AK875" s="512"/>
      <c r="AL875" s="512"/>
      <c r="AM875" s="512"/>
      <c r="AN875" s="512"/>
    </row>
    <row r="876" spans="1:40" ht="15.75" customHeight="1">
      <c r="A876" s="512"/>
      <c r="B876" s="582"/>
      <c r="C876" s="512"/>
      <c r="D876" s="512"/>
      <c r="E876" s="512"/>
      <c r="F876" s="512"/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/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</row>
    <row r="877" spans="1:40" ht="15.75" customHeight="1">
      <c r="A877" s="512"/>
      <c r="B877" s="582"/>
      <c r="C877" s="512"/>
      <c r="D877" s="512"/>
      <c r="E877" s="512"/>
      <c r="F877" s="512"/>
      <c r="G877" s="512"/>
      <c r="H877" s="512"/>
      <c r="I877" s="512"/>
      <c r="J877" s="512"/>
      <c r="K877" s="512"/>
      <c r="L877" s="512"/>
      <c r="M877" s="512"/>
      <c r="N877" s="512"/>
      <c r="O877" s="512"/>
      <c r="P877" s="512"/>
      <c r="Q877" s="512"/>
      <c r="R877" s="512"/>
      <c r="S877" s="512"/>
      <c r="T877" s="512"/>
      <c r="U877" s="512"/>
      <c r="V877" s="512"/>
      <c r="W877" s="512"/>
      <c r="X877" s="512"/>
      <c r="Y877" s="512"/>
      <c r="Z877" s="512"/>
      <c r="AA877" s="512"/>
      <c r="AB877" s="512"/>
      <c r="AC877" s="512"/>
      <c r="AD877" s="512"/>
      <c r="AE877" s="512"/>
      <c r="AF877" s="512"/>
      <c r="AG877" s="512"/>
      <c r="AH877" s="512"/>
      <c r="AI877" s="512"/>
      <c r="AJ877" s="512"/>
      <c r="AK877" s="512"/>
      <c r="AL877" s="512"/>
      <c r="AM877" s="512"/>
      <c r="AN877" s="512"/>
    </row>
    <row r="878" spans="1:40" ht="15.75" customHeight="1">
      <c r="A878" s="512"/>
      <c r="B878" s="582"/>
      <c r="C878" s="512"/>
      <c r="D878" s="512"/>
      <c r="E878" s="512"/>
      <c r="F878" s="512"/>
      <c r="G878" s="512"/>
      <c r="H878" s="512"/>
      <c r="I878" s="512"/>
      <c r="J878" s="512"/>
      <c r="K878" s="512"/>
      <c r="L878" s="512"/>
      <c r="M878" s="512"/>
      <c r="N878" s="512"/>
      <c r="O878" s="512"/>
      <c r="P878" s="512"/>
      <c r="Q878" s="512"/>
      <c r="R878" s="512"/>
      <c r="S878" s="512"/>
      <c r="T878" s="512"/>
      <c r="U878" s="512"/>
      <c r="V878" s="512"/>
      <c r="W878" s="512"/>
      <c r="X878" s="512"/>
      <c r="Y878" s="512"/>
      <c r="Z878" s="512"/>
      <c r="AA878" s="512"/>
      <c r="AB878" s="512"/>
      <c r="AC878" s="512"/>
      <c r="AD878" s="512"/>
      <c r="AE878" s="512"/>
      <c r="AF878" s="512"/>
      <c r="AG878" s="512"/>
      <c r="AH878" s="512"/>
      <c r="AI878" s="512"/>
      <c r="AJ878" s="512"/>
      <c r="AK878" s="512"/>
      <c r="AL878" s="512"/>
      <c r="AM878" s="512"/>
      <c r="AN878" s="512"/>
    </row>
    <row r="879" spans="1:40" ht="15.75" customHeight="1">
      <c r="A879" s="512"/>
      <c r="B879" s="58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2"/>
      <c r="Z879" s="512"/>
      <c r="AA879" s="512"/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</row>
    <row r="880" spans="1:40" ht="15.75" customHeight="1">
      <c r="A880" s="512"/>
      <c r="B880" s="582"/>
      <c r="C880" s="512"/>
      <c r="D880" s="512"/>
      <c r="E880" s="512"/>
      <c r="F880" s="512"/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/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</row>
    <row r="881" spans="1:40" ht="15.75" customHeight="1">
      <c r="A881" s="512"/>
      <c r="B881" s="582"/>
      <c r="C881" s="512"/>
      <c r="D881" s="512"/>
      <c r="E881" s="512"/>
      <c r="F881" s="512"/>
      <c r="G881" s="512"/>
      <c r="H881" s="512"/>
      <c r="I881" s="512"/>
      <c r="J881" s="512"/>
      <c r="K881" s="512"/>
      <c r="L881" s="512"/>
      <c r="M881" s="512"/>
      <c r="N881" s="512"/>
      <c r="O881" s="512"/>
      <c r="P881" s="512"/>
      <c r="Q881" s="512"/>
      <c r="R881" s="512"/>
      <c r="S881" s="512"/>
      <c r="T881" s="512"/>
      <c r="U881" s="512"/>
      <c r="V881" s="512"/>
      <c r="W881" s="512"/>
      <c r="X881" s="512"/>
      <c r="Y881" s="512"/>
      <c r="Z881" s="512"/>
      <c r="AA881" s="512"/>
      <c r="AB881" s="512"/>
      <c r="AC881" s="512"/>
      <c r="AD881" s="512"/>
      <c r="AE881" s="512"/>
      <c r="AF881" s="512"/>
      <c r="AG881" s="512"/>
      <c r="AH881" s="512"/>
      <c r="AI881" s="512"/>
      <c r="AJ881" s="512"/>
      <c r="AK881" s="512"/>
      <c r="AL881" s="512"/>
      <c r="AM881" s="512"/>
      <c r="AN881" s="512"/>
    </row>
    <row r="882" spans="1:40" ht="15.75" customHeight="1">
      <c r="A882" s="512"/>
      <c r="B882" s="582"/>
      <c r="C882" s="512"/>
      <c r="D882" s="512"/>
      <c r="E882" s="512"/>
      <c r="F882" s="512"/>
      <c r="G882" s="512"/>
      <c r="H882" s="512"/>
      <c r="I882" s="512"/>
      <c r="J882" s="512"/>
      <c r="K882" s="512"/>
      <c r="L882" s="512"/>
      <c r="M882" s="512"/>
      <c r="N882" s="512"/>
      <c r="O882" s="512"/>
      <c r="P882" s="512"/>
      <c r="Q882" s="512"/>
      <c r="R882" s="512"/>
      <c r="S882" s="512"/>
      <c r="T882" s="512"/>
      <c r="U882" s="512"/>
      <c r="V882" s="512"/>
      <c r="W882" s="512"/>
      <c r="X882" s="512"/>
      <c r="Y882" s="512"/>
      <c r="Z882" s="512"/>
      <c r="AA882" s="512"/>
      <c r="AB882" s="512"/>
      <c r="AC882" s="512"/>
      <c r="AD882" s="512"/>
      <c r="AE882" s="512"/>
      <c r="AF882" s="512"/>
      <c r="AG882" s="512"/>
      <c r="AH882" s="512"/>
      <c r="AI882" s="512"/>
      <c r="AJ882" s="512"/>
      <c r="AK882" s="512"/>
      <c r="AL882" s="512"/>
      <c r="AM882" s="512"/>
      <c r="AN882" s="512"/>
    </row>
    <row r="883" spans="1:40" ht="15.75" customHeight="1">
      <c r="A883" s="512"/>
      <c r="B883" s="582"/>
      <c r="C883" s="512"/>
      <c r="D883" s="512"/>
      <c r="E883" s="512"/>
      <c r="F883" s="512"/>
      <c r="G883" s="512"/>
      <c r="H883" s="512"/>
      <c r="I883" s="512"/>
      <c r="J883" s="512"/>
      <c r="K883" s="512"/>
      <c r="L883" s="512"/>
      <c r="M883" s="512"/>
      <c r="N883" s="512"/>
      <c r="O883" s="512"/>
      <c r="P883" s="512"/>
      <c r="Q883" s="512"/>
      <c r="R883" s="512"/>
      <c r="S883" s="512"/>
      <c r="T883" s="512"/>
      <c r="U883" s="512"/>
      <c r="V883" s="512"/>
      <c r="W883" s="512"/>
      <c r="X883" s="512"/>
      <c r="Y883" s="512"/>
      <c r="Z883" s="512"/>
      <c r="AA883" s="512"/>
      <c r="AB883" s="512"/>
      <c r="AC883" s="512"/>
      <c r="AD883" s="512"/>
      <c r="AE883" s="512"/>
      <c r="AF883" s="512"/>
      <c r="AG883" s="512"/>
      <c r="AH883" s="512"/>
      <c r="AI883" s="512"/>
      <c r="AJ883" s="512"/>
      <c r="AK883" s="512"/>
      <c r="AL883" s="512"/>
      <c r="AM883" s="512"/>
      <c r="AN883" s="512"/>
    </row>
    <row r="884" spans="1:40" ht="15.75" customHeight="1">
      <c r="A884" s="512"/>
      <c r="B884" s="582"/>
      <c r="C884" s="512"/>
      <c r="D884" s="512"/>
      <c r="E884" s="512"/>
      <c r="F884" s="512"/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/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</row>
    <row r="885" spans="1:40" ht="15.75" customHeight="1">
      <c r="A885" s="512"/>
      <c r="B885" s="582"/>
      <c r="C885" s="512"/>
      <c r="D885" s="512"/>
      <c r="E885" s="512"/>
      <c r="F885" s="512"/>
      <c r="G885" s="512"/>
      <c r="H885" s="512"/>
      <c r="I885" s="512"/>
      <c r="J885" s="512"/>
      <c r="K885" s="512"/>
      <c r="L885" s="512"/>
      <c r="M885" s="512"/>
      <c r="N885" s="512"/>
      <c r="O885" s="512"/>
      <c r="P885" s="512"/>
      <c r="Q885" s="512"/>
      <c r="R885" s="512"/>
      <c r="S885" s="512"/>
      <c r="T885" s="512"/>
      <c r="U885" s="512"/>
      <c r="V885" s="512"/>
      <c r="W885" s="512"/>
      <c r="X885" s="512"/>
      <c r="Y885" s="512"/>
      <c r="Z885" s="512"/>
      <c r="AA885" s="512"/>
      <c r="AB885" s="512"/>
      <c r="AC885" s="512"/>
      <c r="AD885" s="512"/>
      <c r="AE885" s="512"/>
      <c r="AF885" s="512"/>
      <c r="AG885" s="512"/>
      <c r="AH885" s="512"/>
      <c r="AI885" s="512"/>
      <c r="AJ885" s="512"/>
      <c r="AK885" s="512"/>
      <c r="AL885" s="512"/>
      <c r="AM885" s="512"/>
      <c r="AN885" s="512"/>
    </row>
    <row r="886" spans="1:40" ht="15.75" customHeight="1">
      <c r="A886" s="512"/>
      <c r="B886" s="582"/>
      <c r="C886" s="512"/>
      <c r="D886" s="512"/>
      <c r="E886" s="512"/>
      <c r="F886" s="512"/>
      <c r="G886" s="512"/>
      <c r="H886" s="512"/>
      <c r="I886" s="512"/>
      <c r="J886" s="512"/>
      <c r="K886" s="512"/>
      <c r="L886" s="512"/>
      <c r="M886" s="512"/>
      <c r="N886" s="512"/>
      <c r="O886" s="512"/>
      <c r="P886" s="512"/>
      <c r="Q886" s="512"/>
      <c r="R886" s="512"/>
      <c r="S886" s="512"/>
      <c r="T886" s="512"/>
      <c r="U886" s="512"/>
      <c r="V886" s="512"/>
      <c r="W886" s="512"/>
      <c r="X886" s="512"/>
      <c r="Y886" s="512"/>
      <c r="Z886" s="512"/>
      <c r="AA886" s="512"/>
      <c r="AB886" s="512"/>
      <c r="AC886" s="512"/>
      <c r="AD886" s="512"/>
      <c r="AE886" s="512"/>
      <c r="AF886" s="512"/>
      <c r="AG886" s="512"/>
      <c r="AH886" s="512"/>
      <c r="AI886" s="512"/>
      <c r="AJ886" s="512"/>
      <c r="AK886" s="512"/>
      <c r="AL886" s="512"/>
      <c r="AM886" s="512"/>
      <c r="AN886" s="512"/>
    </row>
    <row r="887" spans="1:40" ht="15.75" customHeight="1">
      <c r="A887" s="512"/>
      <c r="B887" s="582"/>
      <c r="C887" s="512"/>
      <c r="D887" s="512"/>
      <c r="E887" s="512"/>
      <c r="F887" s="512"/>
      <c r="G887" s="512"/>
      <c r="H887" s="512"/>
      <c r="I887" s="512"/>
      <c r="J887" s="512"/>
      <c r="K887" s="512"/>
      <c r="L887" s="512"/>
      <c r="M887" s="512"/>
      <c r="N887" s="512"/>
      <c r="O887" s="512"/>
      <c r="P887" s="512"/>
      <c r="Q887" s="512"/>
      <c r="R887" s="512"/>
      <c r="S887" s="512"/>
      <c r="T887" s="512"/>
      <c r="U887" s="512"/>
      <c r="V887" s="512"/>
      <c r="W887" s="512"/>
      <c r="X887" s="512"/>
      <c r="Y887" s="512"/>
      <c r="Z887" s="512"/>
      <c r="AA887" s="512"/>
      <c r="AB887" s="512"/>
      <c r="AC887" s="512"/>
      <c r="AD887" s="512"/>
      <c r="AE887" s="512"/>
      <c r="AF887" s="512"/>
      <c r="AG887" s="512"/>
      <c r="AH887" s="512"/>
      <c r="AI887" s="512"/>
      <c r="AJ887" s="512"/>
      <c r="AK887" s="512"/>
      <c r="AL887" s="512"/>
      <c r="AM887" s="512"/>
      <c r="AN887" s="512"/>
    </row>
    <row r="888" spans="1:40" ht="15.75" customHeight="1">
      <c r="A888" s="512"/>
      <c r="B888" s="582"/>
      <c r="C888" s="512"/>
      <c r="D888" s="512"/>
      <c r="E888" s="512"/>
      <c r="F888" s="512"/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/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</row>
    <row r="889" spans="1:40" ht="15.75" customHeight="1">
      <c r="A889" s="512"/>
      <c r="B889" s="582"/>
      <c r="C889" s="512"/>
      <c r="D889" s="512"/>
      <c r="E889" s="512"/>
      <c r="F889" s="512"/>
      <c r="G889" s="512"/>
      <c r="H889" s="512"/>
      <c r="I889" s="512"/>
      <c r="J889" s="512"/>
      <c r="K889" s="512"/>
      <c r="L889" s="512"/>
      <c r="M889" s="512"/>
      <c r="N889" s="512"/>
      <c r="O889" s="512"/>
      <c r="P889" s="512"/>
      <c r="Q889" s="512"/>
      <c r="R889" s="512"/>
      <c r="S889" s="512"/>
      <c r="T889" s="512"/>
      <c r="U889" s="512"/>
      <c r="V889" s="512"/>
      <c r="W889" s="512"/>
      <c r="X889" s="512"/>
      <c r="Y889" s="512"/>
      <c r="Z889" s="512"/>
      <c r="AA889" s="512"/>
      <c r="AB889" s="512"/>
      <c r="AC889" s="512"/>
      <c r="AD889" s="512"/>
      <c r="AE889" s="512"/>
      <c r="AF889" s="512"/>
      <c r="AG889" s="512"/>
      <c r="AH889" s="512"/>
      <c r="AI889" s="512"/>
      <c r="AJ889" s="512"/>
      <c r="AK889" s="512"/>
      <c r="AL889" s="512"/>
      <c r="AM889" s="512"/>
      <c r="AN889" s="512"/>
    </row>
    <row r="890" spans="1:40" ht="15.75" customHeight="1">
      <c r="A890" s="512"/>
      <c r="B890" s="582"/>
      <c r="C890" s="512"/>
      <c r="D890" s="512"/>
      <c r="E890" s="512"/>
      <c r="F890" s="512"/>
      <c r="G890" s="512"/>
      <c r="H890" s="512"/>
      <c r="I890" s="512"/>
      <c r="J890" s="512"/>
      <c r="K890" s="512"/>
      <c r="L890" s="512"/>
      <c r="M890" s="512"/>
      <c r="N890" s="512"/>
      <c r="O890" s="512"/>
      <c r="P890" s="512"/>
      <c r="Q890" s="512"/>
      <c r="R890" s="512"/>
      <c r="S890" s="512"/>
      <c r="T890" s="512"/>
      <c r="U890" s="512"/>
      <c r="V890" s="512"/>
      <c r="W890" s="512"/>
      <c r="X890" s="512"/>
      <c r="Y890" s="512"/>
      <c r="Z890" s="512"/>
      <c r="AA890" s="512"/>
      <c r="AB890" s="512"/>
      <c r="AC890" s="512"/>
      <c r="AD890" s="512"/>
      <c r="AE890" s="512"/>
      <c r="AF890" s="512"/>
      <c r="AG890" s="512"/>
      <c r="AH890" s="512"/>
      <c r="AI890" s="512"/>
      <c r="AJ890" s="512"/>
      <c r="AK890" s="512"/>
      <c r="AL890" s="512"/>
      <c r="AM890" s="512"/>
      <c r="AN890" s="512"/>
    </row>
    <row r="891" spans="1:40" ht="15.75" customHeight="1">
      <c r="A891" s="512"/>
      <c r="B891" s="582"/>
      <c r="C891" s="512"/>
      <c r="D891" s="512"/>
      <c r="E891" s="512"/>
      <c r="F891" s="512"/>
      <c r="G891" s="512"/>
      <c r="H891" s="512"/>
      <c r="I891" s="512"/>
      <c r="J891" s="512"/>
      <c r="K891" s="512"/>
      <c r="L891" s="512"/>
      <c r="M891" s="512"/>
      <c r="N891" s="512"/>
      <c r="O891" s="512"/>
      <c r="P891" s="512"/>
      <c r="Q891" s="512"/>
      <c r="R891" s="512"/>
      <c r="S891" s="512"/>
      <c r="T891" s="512"/>
      <c r="U891" s="512"/>
      <c r="V891" s="512"/>
      <c r="W891" s="512"/>
      <c r="X891" s="512"/>
      <c r="Y891" s="512"/>
      <c r="Z891" s="512"/>
      <c r="AA891" s="512"/>
      <c r="AB891" s="512"/>
      <c r="AC891" s="512"/>
      <c r="AD891" s="512"/>
      <c r="AE891" s="512"/>
      <c r="AF891" s="512"/>
      <c r="AG891" s="512"/>
      <c r="AH891" s="512"/>
      <c r="AI891" s="512"/>
      <c r="AJ891" s="512"/>
      <c r="AK891" s="512"/>
      <c r="AL891" s="512"/>
      <c r="AM891" s="512"/>
      <c r="AN891" s="512"/>
    </row>
    <row r="892" spans="1:40" ht="15.75" customHeight="1">
      <c r="A892" s="512"/>
      <c r="B892" s="582"/>
      <c r="C892" s="512"/>
      <c r="D892" s="512"/>
      <c r="E892" s="512"/>
      <c r="F892" s="512"/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/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</row>
    <row r="893" spans="1:40" ht="15.75" customHeight="1">
      <c r="A893" s="512"/>
      <c r="B893" s="582"/>
      <c r="C893" s="512"/>
      <c r="D893" s="512"/>
      <c r="E893" s="512"/>
      <c r="F893" s="512"/>
      <c r="G893" s="512"/>
      <c r="H893" s="512"/>
      <c r="I893" s="512"/>
      <c r="J893" s="512"/>
      <c r="K893" s="512"/>
      <c r="L893" s="512"/>
      <c r="M893" s="512"/>
      <c r="N893" s="512"/>
      <c r="O893" s="512"/>
      <c r="P893" s="512"/>
      <c r="Q893" s="512"/>
      <c r="R893" s="512"/>
      <c r="S893" s="512"/>
      <c r="T893" s="512"/>
      <c r="U893" s="512"/>
      <c r="V893" s="512"/>
      <c r="W893" s="512"/>
      <c r="X893" s="512"/>
      <c r="Y893" s="512"/>
      <c r="Z893" s="512"/>
      <c r="AA893" s="512"/>
      <c r="AB893" s="512"/>
      <c r="AC893" s="512"/>
      <c r="AD893" s="512"/>
      <c r="AE893" s="512"/>
      <c r="AF893" s="512"/>
      <c r="AG893" s="512"/>
      <c r="AH893" s="512"/>
      <c r="AI893" s="512"/>
      <c r="AJ893" s="512"/>
      <c r="AK893" s="512"/>
      <c r="AL893" s="512"/>
      <c r="AM893" s="512"/>
      <c r="AN893" s="512"/>
    </row>
    <row r="894" spans="1:40" ht="15.75" customHeight="1">
      <c r="A894" s="512"/>
      <c r="B894" s="582"/>
      <c r="C894" s="512"/>
      <c r="D894" s="512"/>
      <c r="E894" s="512"/>
      <c r="F894" s="512"/>
      <c r="G894" s="512"/>
      <c r="H894" s="512"/>
      <c r="I894" s="512"/>
      <c r="J894" s="512"/>
      <c r="K894" s="512"/>
      <c r="L894" s="512"/>
      <c r="M894" s="512"/>
      <c r="N894" s="512"/>
      <c r="O894" s="512"/>
      <c r="P894" s="512"/>
      <c r="Q894" s="512"/>
      <c r="R894" s="512"/>
      <c r="S894" s="512"/>
      <c r="T894" s="512"/>
      <c r="U894" s="512"/>
      <c r="V894" s="512"/>
      <c r="W894" s="512"/>
      <c r="X894" s="512"/>
      <c r="Y894" s="512"/>
      <c r="Z894" s="512"/>
      <c r="AA894" s="512"/>
      <c r="AB894" s="512"/>
      <c r="AC894" s="512"/>
      <c r="AD894" s="512"/>
      <c r="AE894" s="512"/>
      <c r="AF894" s="512"/>
      <c r="AG894" s="512"/>
      <c r="AH894" s="512"/>
      <c r="AI894" s="512"/>
      <c r="AJ894" s="512"/>
      <c r="AK894" s="512"/>
      <c r="AL894" s="512"/>
      <c r="AM894" s="512"/>
      <c r="AN894" s="512"/>
    </row>
    <row r="895" spans="1:40" ht="15.75" customHeight="1">
      <c r="A895" s="512"/>
      <c r="B895" s="582"/>
      <c r="C895" s="512"/>
      <c r="D895" s="512"/>
      <c r="E895" s="512"/>
      <c r="F895" s="512"/>
      <c r="G895" s="512"/>
      <c r="H895" s="512"/>
      <c r="I895" s="512"/>
      <c r="J895" s="512"/>
      <c r="K895" s="512"/>
      <c r="L895" s="512"/>
      <c r="M895" s="512"/>
      <c r="N895" s="512"/>
      <c r="O895" s="512"/>
      <c r="P895" s="512"/>
      <c r="Q895" s="512"/>
      <c r="R895" s="512"/>
      <c r="S895" s="512"/>
      <c r="T895" s="512"/>
      <c r="U895" s="512"/>
      <c r="V895" s="512"/>
      <c r="W895" s="512"/>
      <c r="X895" s="512"/>
      <c r="Y895" s="512"/>
      <c r="Z895" s="512"/>
      <c r="AA895" s="512"/>
      <c r="AB895" s="512"/>
      <c r="AC895" s="512"/>
      <c r="AD895" s="512"/>
      <c r="AE895" s="512"/>
      <c r="AF895" s="512"/>
      <c r="AG895" s="512"/>
      <c r="AH895" s="512"/>
      <c r="AI895" s="512"/>
      <c r="AJ895" s="512"/>
      <c r="AK895" s="512"/>
      <c r="AL895" s="512"/>
      <c r="AM895" s="512"/>
      <c r="AN895" s="512"/>
    </row>
    <row r="896" spans="1:40" ht="15.75" customHeight="1">
      <c r="A896" s="512"/>
      <c r="B896" s="582"/>
      <c r="C896" s="512"/>
      <c r="D896" s="512"/>
      <c r="E896" s="512"/>
      <c r="F896" s="512"/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/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</row>
    <row r="897" spans="1:40" ht="15.75" customHeight="1">
      <c r="A897" s="512"/>
      <c r="B897" s="582"/>
      <c r="C897" s="512"/>
      <c r="D897" s="512"/>
      <c r="E897" s="512"/>
      <c r="F897" s="512"/>
      <c r="G897" s="512"/>
      <c r="H897" s="512"/>
      <c r="I897" s="512"/>
      <c r="J897" s="512"/>
      <c r="K897" s="512"/>
      <c r="L897" s="512"/>
      <c r="M897" s="512"/>
      <c r="N897" s="512"/>
      <c r="O897" s="512"/>
      <c r="P897" s="512"/>
      <c r="Q897" s="512"/>
      <c r="R897" s="512"/>
      <c r="S897" s="512"/>
      <c r="T897" s="512"/>
      <c r="U897" s="512"/>
      <c r="V897" s="512"/>
      <c r="W897" s="512"/>
      <c r="X897" s="512"/>
      <c r="Y897" s="512"/>
      <c r="Z897" s="512"/>
      <c r="AA897" s="512"/>
      <c r="AB897" s="512"/>
      <c r="AC897" s="512"/>
      <c r="AD897" s="512"/>
      <c r="AE897" s="512"/>
      <c r="AF897" s="512"/>
      <c r="AG897" s="512"/>
      <c r="AH897" s="512"/>
      <c r="AI897" s="512"/>
      <c r="AJ897" s="512"/>
      <c r="AK897" s="512"/>
      <c r="AL897" s="512"/>
      <c r="AM897" s="512"/>
      <c r="AN897" s="512"/>
    </row>
    <row r="898" spans="1:40" ht="15.75" customHeight="1">
      <c r="A898" s="512"/>
      <c r="B898" s="582"/>
      <c r="C898" s="512"/>
      <c r="D898" s="512"/>
      <c r="E898" s="512"/>
      <c r="F898" s="512"/>
      <c r="G898" s="512"/>
      <c r="H898" s="512"/>
      <c r="I898" s="512"/>
      <c r="J898" s="512"/>
      <c r="K898" s="512"/>
      <c r="L898" s="512"/>
      <c r="M898" s="512"/>
      <c r="N898" s="512"/>
      <c r="O898" s="512"/>
      <c r="P898" s="512"/>
      <c r="Q898" s="512"/>
      <c r="R898" s="512"/>
      <c r="S898" s="512"/>
      <c r="T898" s="512"/>
      <c r="U898" s="512"/>
      <c r="V898" s="512"/>
      <c r="W898" s="512"/>
      <c r="X898" s="512"/>
      <c r="Y898" s="512"/>
      <c r="Z898" s="512"/>
      <c r="AA898" s="512"/>
      <c r="AB898" s="512"/>
      <c r="AC898" s="512"/>
      <c r="AD898" s="512"/>
      <c r="AE898" s="512"/>
      <c r="AF898" s="512"/>
      <c r="AG898" s="512"/>
      <c r="AH898" s="512"/>
      <c r="AI898" s="512"/>
      <c r="AJ898" s="512"/>
      <c r="AK898" s="512"/>
      <c r="AL898" s="512"/>
      <c r="AM898" s="512"/>
      <c r="AN898" s="512"/>
    </row>
    <row r="899" spans="1:40" ht="15.75" customHeight="1">
      <c r="A899" s="512"/>
      <c r="B899" s="582"/>
      <c r="C899" s="512"/>
      <c r="D899" s="512"/>
      <c r="E899" s="512"/>
      <c r="F899" s="512"/>
      <c r="G899" s="512"/>
      <c r="H899" s="512"/>
      <c r="I899" s="512"/>
      <c r="J899" s="512"/>
      <c r="K899" s="512"/>
      <c r="L899" s="512"/>
      <c r="M899" s="512"/>
      <c r="N899" s="512"/>
      <c r="O899" s="512"/>
      <c r="P899" s="512"/>
      <c r="Q899" s="512"/>
      <c r="R899" s="512"/>
      <c r="S899" s="512"/>
      <c r="T899" s="512"/>
      <c r="U899" s="512"/>
      <c r="V899" s="512"/>
      <c r="W899" s="512"/>
      <c r="X899" s="512"/>
      <c r="Y899" s="512"/>
      <c r="Z899" s="512"/>
      <c r="AA899" s="512"/>
      <c r="AB899" s="512"/>
      <c r="AC899" s="512"/>
      <c r="AD899" s="512"/>
      <c r="AE899" s="512"/>
      <c r="AF899" s="512"/>
      <c r="AG899" s="512"/>
      <c r="AH899" s="512"/>
      <c r="AI899" s="512"/>
      <c r="AJ899" s="512"/>
      <c r="AK899" s="512"/>
      <c r="AL899" s="512"/>
      <c r="AM899" s="512"/>
      <c r="AN899" s="512"/>
    </row>
    <row r="900" spans="1:40" ht="15.75" customHeight="1">
      <c r="A900" s="512"/>
      <c r="B900" s="582"/>
      <c r="C900" s="512"/>
      <c r="D900" s="512"/>
      <c r="E900" s="512"/>
      <c r="F900" s="512"/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/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</row>
    <row r="901" spans="1:40" ht="15.75" customHeight="1">
      <c r="A901" s="512"/>
      <c r="B901" s="582"/>
      <c r="C901" s="512"/>
      <c r="D901" s="512"/>
      <c r="E901" s="512"/>
      <c r="F901" s="512"/>
      <c r="G901" s="512"/>
      <c r="H901" s="512"/>
      <c r="I901" s="512"/>
      <c r="J901" s="512"/>
      <c r="K901" s="512"/>
      <c r="L901" s="512"/>
      <c r="M901" s="512"/>
      <c r="N901" s="512"/>
      <c r="O901" s="512"/>
      <c r="P901" s="512"/>
      <c r="Q901" s="512"/>
      <c r="R901" s="512"/>
      <c r="S901" s="512"/>
      <c r="T901" s="512"/>
      <c r="U901" s="512"/>
      <c r="V901" s="512"/>
      <c r="W901" s="512"/>
      <c r="X901" s="512"/>
      <c r="Y901" s="512"/>
      <c r="Z901" s="512"/>
      <c r="AA901" s="512"/>
      <c r="AB901" s="512"/>
      <c r="AC901" s="512"/>
      <c r="AD901" s="512"/>
      <c r="AE901" s="512"/>
      <c r="AF901" s="512"/>
      <c r="AG901" s="512"/>
      <c r="AH901" s="512"/>
      <c r="AI901" s="512"/>
      <c r="AJ901" s="512"/>
      <c r="AK901" s="512"/>
      <c r="AL901" s="512"/>
      <c r="AM901" s="512"/>
      <c r="AN901" s="512"/>
    </row>
    <row r="902" spans="1:40" ht="15.75" customHeight="1">
      <c r="A902" s="512"/>
      <c r="B902" s="582"/>
      <c r="C902" s="512"/>
      <c r="D902" s="512"/>
      <c r="E902" s="512"/>
      <c r="F902" s="512"/>
      <c r="G902" s="512"/>
      <c r="H902" s="512"/>
      <c r="I902" s="512"/>
      <c r="J902" s="512"/>
      <c r="K902" s="512"/>
      <c r="L902" s="512"/>
      <c r="M902" s="512"/>
      <c r="N902" s="512"/>
      <c r="O902" s="512"/>
      <c r="P902" s="512"/>
      <c r="Q902" s="512"/>
      <c r="R902" s="512"/>
      <c r="S902" s="512"/>
      <c r="T902" s="512"/>
      <c r="U902" s="512"/>
      <c r="V902" s="512"/>
      <c r="W902" s="512"/>
      <c r="X902" s="512"/>
      <c r="Y902" s="512"/>
      <c r="Z902" s="512"/>
      <c r="AA902" s="512"/>
      <c r="AB902" s="512"/>
      <c r="AC902" s="512"/>
      <c r="AD902" s="512"/>
      <c r="AE902" s="512"/>
      <c r="AF902" s="512"/>
      <c r="AG902" s="512"/>
      <c r="AH902" s="512"/>
      <c r="AI902" s="512"/>
      <c r="AJ902" s="512"/>
      <c r="AK902" s="512"/>
      <c r="AL902" s="512"/>
      <c r="AM902" s="512"/>
      <c r="AN902" s="512"/>
    </row>
    <row r="903" spans="1:40" ht="15.75" customHeight="1">
      <c r="A903" s="512"/>
      <c r="B903" s="582"/>
      <c r="C903" s="512"/>
      <c r="D903" s="512"/>
      <c r="E903" s="512"/>
      <c r="F903" s="512"/>
      <c r="G903" s="512"/>
      <c r="H903" s="512"/>
      <c r="I903" s="512"/>
      <c r="J903" s="512"/>
      <c r="K903" s="512"/>
      <c r="L903" s="512"/>
      <c r="M903" s="512"/>
      <c r="N903" s="512"/>
      <c r="O903" s="512"/>
      <c r="P903" s="512"/>
      <c r="Q903" s="512"/>
      <c r="R903" s="512"/>
      <c r="S903" s="512"/>
      <c r="T903" s="512"/>
      <c r="U903" s="512"/>
      <c r="V903" s="512"/>
      <c r="W903" s="512"/>
      <c r="X903" s="512"/>
      <c r="Y903" s="512"/>
      <c r="Z903" s="512"/>
      <c r="AA903" s="512"/>
      <c r="AB903" s="512"/>
      <c r="AC903" s="512"/>
      <c r="AD903" s="512"/>
      <c r="AE903" s="512"/>
      <c r="AF903" s="512"/>
      <c r="AG903" s="512"/>
      <c r="AH903" s="512"/>
      <c r="AI903" s="512"/>
      <c r="AJ903" s="512"/>
      <c r="AK903" s="512"/>
      <c r="AL903" s="512"/>
      <c r="AM903" s="512"/>
      <c r="AN903" s="512"/>
    </row>
    <row r="904" spans="1:40" ht="15.75" customHeight="1">
      <c r="A904" s="512"/>
      <c r="B904" s="582"/>
      <c r="C904" s="512"/>
      <c r="D904" s="512"/>
      <c r="E904" s="512"/>
      <c r="F904" s="512"/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/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</row>
    <row r="905" spans="1:40" ht="15.75" customHeight="1">
      <c r="A905" s="512"/>
      <c r="B905" s="582"/>
      <c r="C905" s="512"/>
      <c r="D905" s="512"/>
      <c r="E905" s="512"/>
      <c r="F905" s="512"/>
      <c r="G905" s="512"/>
      <c r="H905" s="512"/>
      <c r="I905" s="512"/>
      <c r="J905" s="512"/>
      <c r="K905" s="512"/>
      <c r="L905" s="512"/>
      <c r="M905" s="512"/>
      <c r="N905" s="512"/>
      <c r="O905" s="512"/>
      <c r="P905" s="512"/>
      <c r="Q905" s="512"/>
      <c r="R905" s="512"/>
      <c r="S905" s="512"/>
      <c r="T905" s="512"/>
      <c r="U905" s="512"/>
      <c r="V905" s="512"/>
      <c r="W905" s="512"/>
      <c r="X905" s="512"/>
      <c r="Y905" s="512"/>
      <c r="Z905" s="512"/>
      <c r="AA905" s="512"/>
      <c r="AB905" s="512"/>
      <c r="AC905" s="512"/>
      <c r="AD905" s="512"/>
      <c r="AE905" s="512"/>
      <c r="AF905" s="512"/>
      <c r="AG905" s="512"/>
      <c r="AH905" s="512"/>
      <c r="AI905" s="512"/>
      <c r="AJ905" s="512"/>
      <c r="AK905" s="512"/>
      <c r="AL905" s="512"/>
      <c r="AM905" s="512"/>
      <c r="AN905" s="512"/>
    </row>
    <row r="906" spans="1:40" ht="15.75" customHeight="1">
      <c r="A906" s="512"/>
      <c r="B906" s="582"/>
      <c r="C906" s="512"/>
      <c r="D906" s="512"/>
      <c r="E906" s="512"/>
      <c r="F906" s="512"/>
      <c r="G906" s="512"/>
      <c r="H906" s="512"/>
      <c r="I906" s="512"/>
      <c r="J906" s="512"/>
      <c r="K906" s="512"/>
      <c r="L906" s="512"/>
      <c r="M906" s="512"/>
      <c r="N906" s="512"/>
      <c r="O906" s="512"/>
      <c r="P906" s="512"/>
      <c r="Q906" s="512"/>
      <c r="R906" s="512"/>
      <c r="S906" s="512"/>
      <c r="T906" s="512"/>
      <c r="U906" s="512"/>
      <c r="V906" s="512"/>
      <c r="W906" s="512"/>
      <c r="X906" s="512"/>
      <c r="Y906" s="512"/>
      <c r="Z906" s="512"/>
      <c r="AA906" s="512"/>
      <c r="AB906" s="512"/>
      <c r="AC906" s="512"/>
      <c r="AD906" s="512"/>
      <c r="AE906" s="512"/>
      <c r="AF906" s="512"/>
      <c r="AG906" s="512"/>
      <c r="AH906" s="512"/>
      <c r="AI906" s="512"/>
      <c r="AJ906" s="512"/>
      <c r="AK906" s="512"/>
      <c r="AL906" s="512"/>
      <c r="AM906" s="512"/>
      <c r="AN906" s="512"/>
    </row>
    <row r="907" spans="1:40" ht="15.75" customHeight="1">
      <c r="A907" s="512"/>
      <c r="B907" s="582"/>
      <c r="C907" s="512"/>
      <c r="D907" s="512"/>
      <c r="E907" s="512"/>
      <c r="F907" s="512"/>
      <c r="G907" s="512"/>
      <c r="H907" s="512"/>
      <c r="I907" s="512"/>
      <c r="J907" s="512"/>
      <c r="K907" s="512"/>
      <c r="L907" s="512"/>
      <c r="M907" s="512"/>
      <c r="N907" s="512"/>
      <c r="O907" s="512"/>
      <c r="P907" s="512"/>
      <c r="Q907" s="512"/>
      <c r="R907" s="512"/>
      <c r="S907" s="512"/>
      <c r="T907" s="512"/>
      <c r="U907" s="512"/>
      <c r="V907" s="512"/>
      <c r="W907" s="512"/>
      <c r="X907" s="512"/>
      <c r="Y907" s="512"/>
      <c r="Z907" s="512"/>
      <c r="AA907" s="512"/>
      <c r="AB907" s="512"/>
      <c r="AC907" s="512"/>
      <c r="AD907" s="512"/>
      <c r="AE907" s="512"/>
      <c r="AF907" s="512"/>
      <c r="AG907" s="512"/>
      <c r="AH907" s="512"/>
      <c r="AI907" s="512"/>
      <c r="AJ907" s="512"/>
      <c r="AK907" s="512"/>
      <c r="AL907" s="512"/>
      <c r="AM907" s="512"/>
      <c r="AN907" s="512"/>
    </row>
    <row r="908" spans="1:40" ht="15.75" customHeight="1">
      <c r="A908" s="512"/>
      <c r="B908" s="582"/>
      <c r="C908" s="512"/>
      <c r="D908" s="512"/>
      <c r="E908" s="512"/>
      <c r="F908" s="512"/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/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</row>
    <row r="909" spans="1:40" ht="15.75" customHeight="1">
      <c r="A909" s="512"/>
      <c r="B909" s="582"/>
      <c r="C909" s="512"/>
      <c r="D909" s="512"/>
      <c r="E909" s="512"/>
      <c r="F909" s="512"/>
      <c r="G909" s="512"/>
      <c r="H909" s="512"/>
      <c r="I909" s="512"/>
      <c r="J909" s="512"/>
      <c r="K909" s="512"/>
      <c r="L909" s="512"/>
      <c r="M909" s="512"/>
      <c r="N909" s="512"/>
      <c r="O909" s="512"/>
      <c r="P909" s="512"/>
      <c r="Q909" s="512"/>
      <c r="R909" s="512"/>
      <c r="S909" s="512"/>
      <c r="T909" s="512"/>
      <c r="U909" s="512"/>
      <c r="V909" s="512"/>
      <c r="W909" s="512"/>
      <c r="X909" s="512"/>
      <c r="Y909" s="512"/>
      <c r="Z909" s="512"/>
      <c r="AA909" s="512"/>
      <c r="AB909" s="512"/>
      <c r="AC909" s="512"/>
      <c r="AD909" s="512"/>
      <c r="AE909" s="512"/>
      <c r="AF909" s="512"/>
      <c r="AG909" s="512"/>
      <c r="AH909" s="512"/>
      <c r="AI909" s="512"/>
      <c r="AJ909" s="512"/>
      <c r="AK909" s="512"/>
      <c r="AL909" s="512"/>
      <c r="AM909" s="512"/>
      <c r="AN909" s="512"/>
    </row>
    <row r="910" spans="1:40" ht="15.75" customHeight="1">
      <c r="A910" s="512"/>
      <c r="B910" s="582"/>
      <c r="C910" s="512"/>
      <c r="D910" s="512"/>
      <c r="E910" s="512"/>
      <c r="F910" s="512"/>
      <c r="G910" s="512"/>
      <c r="H910" s="512"/>
      <c r="I910" s="512"/>
      <c r="J910" s="512"/>
      <c r="K910" s="512"/>
      <c r="L910" s="512"/>
      <c r="M910" s="512"/>
      <c r="N910" s="512"/>
      <c r="O910" s="512"/>
      <c r="P910" s="512"/>
      <c r="Q910" s="512"/>
      <c r="R910" s="512"/>
      <c r="S910" s="512"/>
      <c r="T910" s="512"/>
      <c r="U910" s="512"/>
      <c r="V910" s="512"/>
      <c r="W910" s="512"/>
      <c r="X910" s="512"/>
      <c r="Y910" s="512"/>
      <c r="Z910" s="512"/>
      <c r="AA910" s="512"/>
      <c r="AB910" s="512"/>
      <c r="AC910" s="512"/>
      <c r="AD910" s="512"/>
      <c r="AE910" s="512"/>
      <c r="AF910" s="512"/>
      <c r="AG910" s="512"/>
      <c r="AH910" s="512"/>
      <c r="AI910" s="512"/>
      <c r="AJ910" s="512"/>
      <c r="AK910" s="512"/>
      <c r="AL910" s="512"/>
      <c r="AM910" s="512"/>
      <c r="AN910" s="512"/>
    </row>
    <row r="911" spans="1:40" ht="15.75" customHeight="1">
      <c r="A911" s="512"/>
      <c r="B911" s="582"/>
      <c r="C911" s="512"/>
      <c r="D911" s="512"/>
      <c r="E911" s="512"/>
      <c r="F911" s="512"/>
      <c r="G911" s="512"/>
      <c r="H911" s="512"/>
      <c r="I911" s="512"/>
      <c r="J911" s="512"/>
      <c r="K911" s="512"/>
      <c r="L911" s="512"/>
      <c r="M911" s="512"/>
      <c r="N911" s="512"/>
      <c r="O911" s="512"/>
      <c r="P911" s="512"/>
      <c r="Q911" s="512"/>
      <c r="R911" s="512"/>
      <c r="S911" s="512"/>
      <c r="T911" s="512"/>
      <c r="U911" s="512"/>
      <c r="V911" s="512"/>
      <c r="W911" s="512"/>
      <c r="X911" s="512"/>
      <c r="Y911" s="512"/>
      <c r="Z911" s="512"/>
      <c r="AA911" s="512"/>
      <c r="AB911" s="512"/>
      <c r="AC911" s="512"/>
      <c r="AD911" s="512"/>
      <c r="AE911" s="512"/>
      <c r="AF911" s="512"/>
      <c r="AG911" s="512"/>
      <c r="AH911" s="512"/>
      <c r="AI911" s="512"/>
      <c r="AJ911" s="512"/>
      <c r="AK911" s="512"/>
      <c r="AL911" s="512"/>
      <c r="AM911" s="512"/>
      <c r="AN911" s="512"/>
    </row>
    <row r="912" spans="1:40" ht="15.75" customHeight="1">
      <c r="A912" s="512"/>
      <c r="B912" s="582"/>
      <c r="C912" s="512"/>
      <c r="D912" s="512"/>
      <c r="E912" s="512"/>
      <c r="F912" s="512"/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/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</row>
    <row r="913" spans="1:40" ht="15.75" customHeight="1">
      <c r="A913" s="512"/>
      <c r="B913" s="582"/>
      <c r="C913" s="512"/>
      <c r="D913" s="512"/>
      <c r="E913" s="512"/>
      <c r="F913" s="512"/>
      <c r="G913" s="512"/>
      <c r="H913" s="512"/>
      <c r="I913" s="512"/>
      <c r="J913" s="512"/>
      <c r="K913" s="512"/>
      <c r="L913" s="512"/>
      <c r="M913" s="512"/>
      <c r="N913" s="512"/>
      <c r="O913" s="512"/>
      <c r="P913" s="512"/>
      <c r="Q913" s="512"/>
      <c r="R913" s="512"/>
      <c r="S913" s="512"/>
      <c r="T913" s="512"/>
      <c r="U913" s="512"/>
      <c r="V913" s="512"/>
      <c r="W913" s="512"/>
      <c r="X913" s="512"/>
      <c r="Y913" s="512"/>
      <c r="Z913" s="512"/>
      <c r="AA913" s="512"/>
      <c r="AB913" s="512"/>
      <c r="AC913" s="512"/>
      <c r="AD913" s="512"/>
      <c r="AE913" s="512"/>
      <c r="AF913" s="512"/>
      <c r="AG913" s="512"/>
      <c r="AH913" s="512"/>
      <c r="AI913" s="512"/>
      <c r="AJ913" s="512"/>
      <c r="AK913" s="512"/>
      <c r="AL913" s="512"/>
      <c r="AM913" s="512"/>
      <c r="AN913" s="512"/>
    </row>
    <row r="914" spans="1:40" ht="15.75" customHeight="1">
      <c r="A914" s="512"/>
      <c r="B914" s="582"/>
      <c r="C914" s="512"/>
      <c r="D914" s="512"/>
      <c r="E914" s="512"/>
      <c r="F914" s="512"/>
      <c r="G914" s="512"/>
      <c r="H914" s="512"/>
      <c r="I914" s="512"/>
      <c r="J914" s="512"/>
      <c r="K914" s="512"/>
      <c r="L914" s="512"/>
      <c r="M914" s="512"/>
      <c r="N914" s="512"/>
      <c r="O914" s="512"/>
      <c r="P914" s="512"/>
      <c r="Q914" s="512"/>
      <c r="R914" s="512"/>
      <c r="S914" s="512"/>
      <c r="T914" s="512"/>
      <c r="U914" s="512"/>
      <c r="V914" s="512"/>
      <c r="W914" s="512"/>
      <c r="X914" s="512"/>
      <c r="Y914" s="512"/>
      <c r="Z914" s="512"/>
      <c r="AA914" s="512"/>
      <c r="AB914" s="512"/>
      <c r="AC914" s="512"/>
      <c r="AD914" s="512"/>
      <c r="AE914" s="512"/>
      <c r="AF914" s="512"/>
      <c r="AG914" s="512"/>
      <c r="AH914" s="512"/>
      <c r="AI914" s="512"/>
      <c r="AJ914" s="512"/>
      <c r="AK914" s="512"/>
      <c r="AL914" s="512"/>
      <c r="AM914" s="512"/>
      <c r="AN914" s="512"/>
    </row>
    <row r="915" spans="1:40" ht="15.75" customHeight="1">
      <c r="A915" s="512"/>
      <c r="B915" s="582"/>
      <c r="C915" s="512"/>
      <c r="D915" s="512"/>
      <c r="E915" s="512"/>
      <c r="F915" s="512"/>
      <c r="G915" s="512"/>
      <c r="H915" s="512"/>
      <c r="I915" s="512"/>
      <c r="J915" s="512"/>
      <c r="K915" s="512"/>
      <c r="L915" s="512"/>
      <c r="M915" s="512"/>
      <c r="N915" s="512"/>
      <c r="O915" s="512"/>
      <c r="P915" s="512"/>
      <c r="Q915" s="512"/>
      <c r="R915" s="512"/>
      <c r="S915" s="512"/>
      <c r="T915" s="512"/>
      <c r="U915" s="512"/>
      <c r="V915" s="512"/>
      <c r="W915" s="512"/>
      <c r="X915" s="512"/>
      <c r="Y915" s="512"/>
      <c r="Z915" s="512"/>
      <c r="AA915" s="512"/>
      <c r="AB915" s="512"/>
      <c r="AC915" s="512"/>
      <c r="AD915" s="512"/>
      <c r="AE915" s="512"/>
      <c r="AF915" s="512"/>
      <c r="AG915" s="512"/>
      <c r="AH915" s="512"/>
      <c r="AI915" s="512"/>
      <c r="AJ915" s="512"/>
      <c r="AK915" s="512"/>
      <c r="AL915" s="512"/>
      <c r="AM915" s="512"/>
      <c r="AN915" s="512"/>
    </row>
    <row r="916" spans="1:40" ht="15.75" customHeight="1">
      <c r="A916" s="512"/>
      <c r="B916" s="582"/>
      <c r="C916" s="512"/>
      <c r="D916" s="512"/>
      <c r="E916" s="512"/>
      <c r="F916" s="512"/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/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</row>
    <row r="917" spans="1:40" ht="15.75" customHeight="1">
      <c r="A917" s="512"/>
      <c r="B917" s="582"/>
      <c r="C917" s="512"/>
      <c r="D917" s="512"/>
      <c r="E917" s="512"/>
      <c r="F917" s="512"/>
      <c r="G917" s="512"/>
      <c r="H917" s="512"/>
      <c r="I917" s="512"/>
      <c r="J917" s="512"/>
      <c r="K917" s="512"/>
      <c r="L917" s="512"/>
      <c r="M917" s="512"/>
      <c r="N917" s="512"/>
      <c r="O917" s="512"/>
      <c r="P917" s="512"/>
      <c r="Q917" s="512"/>
      <c r="R917" s="512"/>
      <c r="S917" s="512"/>
      <c r="T917" s="512"/>
      <c r="U917" s="512"/>
      <c r="V917" s="512"/>
      <c r="W917" s="512"/>
      <c r="X917" s="512"/>
      <c r="Y917" s="512"/>
      <c r="Z917" s="512"/>
      <c r="AA917" s="512"/>
      <c r="AB917" s="512"/>
      <c r="AC917" s="512"/>
      <c r="AD917" s="512"/>
      <c r="AE917" s="512"/>
      <c r="AF917" s="512"/>
      <c r="AG917" s="512"/>
      <c r="AH917" s="512"/>
      <c r="AI917" s="512"/>
      <c r="AJ917" s="512"/>
      <c r="AK917" s="512"/>
      <c r="AL917" s="512"/>
      <c r="AM917" s="512"/>
      <c r="AN917" s="512"/>
    </row>
    <row r="918" spans="1:40" ht="15.75" customHeight="1">
      <c r="A918" s="512"/>
      <c r="B918" s="582"/>
      <c r="C918" s="512"/>
      <c r="D918" s="512"/>
      <c r="E918" s="512"/>
      <c r="F918" s="512"/>
      <c r="G918" s="512"/>
      <c r="H918" s="512"/>
      <c r="I918" s="512"/>
      <c r="J918" s="512"/>
      <c r="K918" s="512"/>
      <c r="L918" s="512"/>
      <c r="M918" s="512"/>
      <c r="N918" s="512"/>
      <c r="O918" s="512"/>
      <c r="P918" s="512"/>
      <c r="Q918" s="512"/>
      <c r="R918" s="512"/>
      <c r="S918" s="512"/>
      <c r="T918" s="512"/>
      <c r="U918" s="512"/>
      <c r="V918" s="512"/>
      <c r="W918" s="512"/>
      <c r="X918" s="512"/>
      <c r="Y918" s="512"/>
      <c r="Z918" s="512"/>
      <c r="AA918" s="512"/>
      <c r="AB918" s="512"/>
      <c r="AC918" s="512"/>
      <c r="AD918" s="512"/>
      <c r="AE918" s="512"/>
      <c r="AF918" s="512"/>
      <c r="AG918" s="512"/>
      <c r="AH918" s="512"/>
      <c r="AI918" s="512"/>
      <c r="AJ918" s="512"/>
      <c r="AK918" s="512"/>
      <c r="AL918" s="512"/>
      <c r="AM918" s="512"/>
      <c r="AN918" s="512"/>
    </row>
    <row r="919" spans="1:40" ht="15.75" customHeight="1">
      <c r="A919" s="512"/>
      <c r="B919" s="582"/>
      <c r="C919" s="512"/>
      <c r="D919" s="512"/>
      <c r="E919" s="512"/>
      <c r="F919" s="512"/>
      <c r="G919" s="512"/>
      <c r="H919" s="512"/>
      <c r="I919" s="512"/>
      <c r="J919" s="512"/>
      <c r="K919" s="512"/>
      <c r="L919" s="512"/>
      <c r="M919" s="512"/>
      <c r="N919" s="512"/>
      <c r="O919" s="512"/>
      <c r="P919" s="512"/>
      <c r="Q919" s="512"/>
      <c r="R919" s="512"/>
      <c r="S919" s="512"/>
      <c r="T919" s="512"/>
      <c r="U919" s="512"/>
      <c r="V919" s="512"/>
      <c r="W919" s="512"/>
      <c r="X919" s="512"/>
      <c r="Y919" s="512"/>
      <c r="Z919" s="512"/>
      <c r="AA919" s="512"/>
      <c r="AB919" s="512"/>
      <c r="AC919" s="512"/>
      <c r="AD919" s="512"/>
      <c r="AE919" s="512"/>
      <c r="AF919" s="512"/>
      <c r="AG919" s="512"/>
      <c r="AH919" s="512"/>
      <c r="AI919" s="512"/>
      <c r="AJ919" s="512"/>
      <c r="AK919" s="512"/>
      <c r="AL919" s="512"/>
      <c r="AM919" s="512"/>
      <c r="AN919" s="512"/>
    </row>
    <row r="920" spans="1:40" ht="15.75" customHeight="1">
      <c r="A920" s="512"/>
      <c r="B920" s="582"/>
      <c r="C920" s="512"/>
      <c r="D920" s="512"/>
      <c r="E920" s="512"/>
      <c r="F920" s="512"/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/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</row>
    <row r="921" spans="1:40" ht="15.75" customHeight="1">
      <c r="A921" s="512"/>
      <c r="B921" s="582"/>
      <c r="C921" s="512"/>
      <c r="D921" s="512"/>
      <c r="E921" s="512"/>
      <c r="F921" s="512"/>
      <c r="G921" s="512"/>
      <c r="H921" s="512"/>
      <c r="I921" s="512"/>
      <c r="J921" s="512"/>
      <c r="K921" s="512"/>
      <c r="L921" s="512"/>
      <c r="M921" s="512"/>
      <c r="N921" s="512"/>
      <c r="O921" s="512"/>
      <c r="P921" s="512"/>
      <c r="Q921" s="512"/>
      <c r="R921" s="512"/>
      <c r="S921" s="512"/>
      <c r="T921" s="512"/>
      <c r="U921" s="512"/>
      <c r="V921" s="512"/>
      <c r="W921" s="512"/>
      <c r="X921" s="512"/>
      <c r="Y921" s="512"/>
      <c r="Z921" s="512"/>
      <c r="AA921" s="512"/>
      <c r="AB921" s="512"/>
      <c r="AC921" s="512"/>
      <c r="AD921" s="512"/>
      <c r="AE921" s="512"/>
      <c r="AF921" s="512"/>
      <c r="AG921" s="512"/>
      <c r="AH921" s="512"/>
      <c r="AI921" s="512"/>
      <c r="AJ921" s="512"/>
      <c r="AK921" s="512"/>
      <c r="AL921" s="512"/>
      <c r="AM921" s="512"/>
      <c r="AN921" s="512"/>
    </row>
    <row r="922" spans="1:40" ht="15.75" customHeight="1">
      <c r="A922" s="512"/>
      <c r="B922" s="582"/>
      <c r="C922" s="512"/>
      <c r="D922" s="512"/>
      <c r="E922" s="512"/>
      <c r="F922" s="512"/>
      <c r="G922" s="512"/>
      <c r="H922" s="512"/>
      <c r="I922" s="512"/>
      <c r="J922" s="512"/>
      <c r="K922" s="512"/>
      <c r="L922" s="512"/>
      <c r="M922" s="512"/>
      <c r="N922" s="512"/>
      <c r="O922" s="512"/>
      <c r="P922" s="512"/>
      <c r="Q922" s="512"/>
      <c r="R922" s="512"/>
      <c r="S922" s="512"/>
      <c r="T922" s="512"/>
      <c r="U922" s="512"/>
      <c r="V922" s="512"/>
      <c r="W922" s="512"/>
      <c r="X922" s="512"/>
      <c r="Y922" s="512"/>
      <c r="Z922" s="512"/>
      <c r="AA922" s="512"/>
      <c r="AB922" s="512"/>
      <c r="AC922" s="512"/>
      <c r="AD922" s="512"/>
      <c r="AE922" s="512"/>
      <c r="AF922" s="512"/>
      <c r="AG922" s="512"/>
      <c r="AH922" s="512"/>
      <c r="AI922" s="512"/>
      <c r="AJ922" s="512"/>
      <c r="AK922" s="512"/>
      <c r="AL922" s="512"/>
      <c r="AM922" s="512"/>
      <c r="AN922" s="512"/>
    </row>
    <row r="923" spans="1:40" ht="15.75" customHeight="1">
      <c r="A923" s="512"/>
      <c r="B923" s="582"/>
      <c r="C923" s="512"/>
      <c r="D923" s="512"/>
      <c r="E923" s="512"/>
      <c r="F923" s="512"/>
      <c r="G923" s="512"/>
      <c r="H923" s="512"/>
      <c r="I923" s="512"/>
      <c r="J923" s="512"/>
      <c r="K923" s="512"/>
      <c r="L923" s="512"/>
      <c r="M923" s="512"/>
      <c r="N923" s="512"/>
      <c r="O923" s="512"/>
      <c r="P923" s="512"/>
      <c r="Q923" s="512"/>
      <c r="R923" s="512"/>
      <c r="S923" s="512"/>
      <c r="T923" s="512"/>
      <c r="U923" s="512"/>
      <c r="V923" s="512"/>
      <c r="W923" s="512"/>
      <c r="X923" s="512"/>
      <c r="Y923" s="512"/>
      <c r="Z923" s="512"/>
      <c r="AA923" s="512"/>
      <c r="AB923" s="512"/>
      <c r="AC923" s="512"/>
      <c r="AD923" s="512"/>
      <c r="AE923" s="512"/>
      <c r="AF923" s="512"/>
      <c r="AG923" s="512"/>
      <c r="AH923" s="512"/>
      <c r="AI923" s="512"/>
      <c r="AJ923" s="512"/>
      <c r="AK923" s="512"/>
      <c r="AL923" s="512"/>
      <c r="AM923" s="512"/>
      <c r="AN923" s="512"/>
    </row>
    <row r="924" spans="1:40" ht="15.75" customHeight="1">
      <c r="A924" s="512"/>
      <c r="B924" s="582"/>
      <c r="C924" s="512"/>
      <c r="D924" s="512"/>
      <c r="E924" s="512"/>
      <c r="F924" s="512"/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/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</row>
    <row r="925" spans="1:40" ht="15.75" customHeight="1">
      <c r="A925" s="512"/>
      <c r="B925" s="582"/>
      <c r="C925" s="512"/>
      <c r="D925" s="512"/>
      <c r="E925" s="512"/>
      <c r="F925" s="512"/>
      <c r="G925" s="512"/>
      <c r="H925" s="512"/>
      <c r="I925" s="512"/>
      <c r="J925" s="512"/>
      <c r="K925" s="512"/>
      <c r="L925" s="512"/>
      <c r="M925" s="512"/>
      <c r="N925" s="512"/>
      <c r="O925" s="512"/>
      <c r="P925" s="512"/>
      <c r="Q925" s="512"/>
      <c r="R925" s="512"/>
      <c r="S925" s="512"/>
      <c r="T925" s="512"/>
      <c r="U925" s="512"/>
      <c r="V925" s="512"/>
      <c r="W925" s="512"/>
      <c r="X925" s="512"/>
      <c r="Y925" s="512"/>
      <c r="Z925" s="512"/>
      <c r="AA925" s="512"/>
      <c r="AB925" s="512"/>
      <c r="AC925" s="512"/>
      <c r="AD925" s="512"/>
      <c r="AE925" s="512"/>
      <c r="AF925" s="512"/>
      <c r="AG925" s="512"/>
      <c r="AH925" s="512"/>
      <c r="AI925" s="512"/>
      <c r="AJ925" s="512"/>
      <c r="AK925" s="512"/>
      <c r="AL925" s="512"/>
      <c r="AM925" s="512"/>
      <c r="AN925" s="512"/>
    </row>
    <row r="926" spans="1:40" ht="15.75" customHeight="1">
      <c r="A926" s="512"/>
      <c r="B926" s="582"/>
      <c r="C926" s="512"/>
      <c r="D926" s="512"/>
      <c r="E926" s="512"/>
      <c r="F926" s="512"/>
      <c r="G926" s="512"/>
      <c r="H926" s="512"/>
      <c r="I926" s="512"/>
      <c r="J926" s="512"/>
      <c r="K926" s="512"/>
      <c r="L926" s="512"/>
      <c r="M926" s="512"/>
      <c r="N926" s="512"/>
      <c r="O926" s="512"/>
      <c r="P926" s="512"/>
      <c r="Q926" s="512"/>
      <c r="R926" s="512"/>
      <c r="S926" s="512"/>
      <c r="T926" s="512"/>
      <c r="U926" s="512"/>
      <c r="V926" s="512"/>
      <c r="W926" s="512"/>
      <c r="X926" s="512"/>
      <c r="Y926" s="512"/>
      <c r="Z926" s="512"/>
      <c r="AA926" s="512"/>
      <c r="AB926" s="512"/>
      <c r="AC926" s="512"/>
      <c r="AD926" s="512"/>
      <c r="AE926" s="512"/>
      <c r="AF926" s="512"/>
      <c r="AG926" s="512"/>
      <c r="AH926" s="512"/>
      <c r="AI926" s="512"/>
      <c r="AJ926" s="512"/>
      <c r="AK926" s="512"/>
      <c r="AL926" s="512"/>
      <c r="AM926" s="512"/>
      <c r="AN926" s="512"/>
    </row>
    <row r="927" spans="1:40" ht="15.75" customHeight="1">
      <c r="A927" s="512"/>
      <c r="B927" s="582"/>
      <c r="C927" s="512"/>
      <c r="D927" s="512"/>
      <c r="E927" s="512"/>
      <c r="F927" s="512"/>
      <c r="G927" s="512"/>
      <c r="H927" s="512"/>
      <c r="I927" s="512"/>
      <c r="J927" s="512"/>
      <c r="K927" s="512"/>
      <c r="L927" s="512"/>
      <c r="M927" s="512"/>
      <c r="N927" s="512"/>
      <c r="O927" s="512"/>
      <c r="P927" s="512"/>
      <c r="Q927" s="512"/>
      <c r="R927" s="512"/>
      <c r="S927" s="512"/>
      <c r="T927" s="512"/>
      <c r="U927" s="512"/>
      <c r="V927" s="512"/>
      <c r="W927" s="512"/>
      <c r="X927" s="512"/>
      <c r="Y927" s="512"/>
      <c r="Z927" s="512"/>
      <c r="AA927" s="512"/>
      <c r="AB927" s="512"/>
      <c r="AC927" s="512"/>
      <c r="AD927" s="512"/>
      <c r="AE927" s="512"/>
      <c r="AF927" s="512"/>
      <c r="AG927" s="512"/>
      <c r="AH927" s="512"/>
      <c r="AI927" s="512"/>
      <c r="AJ927" s="512"/>
      <c r="AK927" s="512"/>
      <c r="AL927" s="512"/>
      <c r="AM927" s="512"/>
      <c r="AN927" s="512"/>
    </row>
    <row r="928" spans="1:40" ht="15.75" customHeight="1">
      <c r="A928" s="512"/>
      <c r="B928" s="582"/>
      <c r="C928" s="512"/>
      <c r="D928" s="512"/>
      <c r="E928" s="512"/>
      <c r="F928" s="512"/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/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</row>
    <row r="929" spans="1:40" ht="15.75" customHeight="1">
      <c r="A929" s="512"/>
      <c r="B929" s="582"/>
      <c r="C929" s="512"/>
      <c r="D929" s="512"/>
      <c r="E929" s="512"/>
      <c r="F929" s="512"/>
      <c r="G929" s="512"/>
      <c r="H929" s="512"/>
      <c r="I929" s="512"/>
      <c r="J929" s="512"/>
      <c r="K929" s="512"/>
      <c r="L929" s="512"/>
      <c r="M929" s="512"/>
      <c r="N929" s="512"/>
      <c r="O929" s="512"/>
      <c r="P929" s="512"/>
      <c r="Q929" s="512"/>
      <c r="R929" s="512"/>
      <c r="S929" s="512"/>
      <c r="T929" s="512"/>
      <c r="U929" s="512"/>
      <c r="V929" s="512"/>
      <c r="W929" s="512"/>
      <c r="X929" s="512"/>
      <c r="Y929" s="512"/>
      <c r="Z929" s="512"/>
      <c r="AA929" s="512"/>
      <c r="AB929" s="512"/>
      <c r="AC929" s="512"/>
      <c r="AD929" s="512"/>
      <c r="AE929" s="512"/>
      <c r="AF929" s="512"/>
      <c r="AG929" s="512"/>
      <c r="AH929" s="512"/>
      <c r="AI929" s="512"/>
      <c r="AJ929" s="512"/>
      <c r="AK929" s="512"/>
      <c r="AL929" s="512"/>
      <c r="AM929" s="512"/>
      <c r="AN929" s="512"/>
    </row>
    <row r="930" spans="1:40" ht="15.75" customHeight="1">
      <c r="A930" s="512"/>
      <c r="B930" s="582"/>
      <c r="C930" s="512"/>
      <c r="D930" s="512"/>
      <c r="E930" s="512"/>
      <c r="F930" s="512"/>
      <c r="G930" s="512"/>
      <c r="H930" s="512"/>
      <c r="I930" s="512"/>
      <c r="J930" s="512"/>
      <c r="K930" s="512"/>
      <c r="L930" s="512"/>
      <c r="M930" s="512"/>
      <c r="N930" s="512"/>
      <c r="O930" s="512"/>
      <c r="P930" s="512"/>
      <c r="Q930" s="512"/>
      <c r="R930" s="512"/>
      <c r="S930" s="512"/>
      <c r="T930" s="512"/>
      <c r="U930" s="512"/>
      <c r="V930" s="512"/>
      <c r="W930" s="512"/>
      <c r="X930" s="512"/>
      <c r="Y930" s="512"/>
      <c r="Z930" s="512"/>
      <c r="AA930" s="512"/>
      <c r="AB930" s="512"/>
      <c r="AC930" s="512"/>
      <c r="AD930" s="512"/>
      <c r="AE930" s="512"/>
      <c r="AF930" s="512"/>
      <c r="AG930" s="512"/>
      <c r="AH930" s="512"/>
      <c r="AI930" s="512"/>
      <c r="AJ930" s="512"/>
      <c r="AK930" s="512"/>
      <c r="AL930" s="512"/>
      <c r="AM930" s="512"/>
      <c r="AN930" s="512"/>
    </row>
    <row r="931" spans="1:40" ht="15.75" customHeight="1">
      <c r="A931" s="512"/>
      <c r="B931" s="582"/>
      <c r="C931" s="512"/>
      <c r="D931" s="512"/>
      <c r="E931" s="512"/>
      <c r="F931" s="512"/>
      <c r="G931" s="512"/>
      <c r="H931" s="512"/>
      <c r="I931" s="512"/>
      <c r="J931" s="512"/>
      <c r="K931" s="512"/>
      <c r="L931" s="512"/>
      <c r="M931" s="512"/>
      <c r="N931" s="512"/>
      <c r="O931" s="512"/>
      <c r="P931" s="512"/>
      <c r="Q931" s="512"/>
      <c r="R931" s="512"/>
      <c r="S931" s="512"/>
      <c r="T931" s="512"/>
      <c r="U931" s="512"/>
      <c r="V931" s="512"/>
      <c r="W931" s="512"/>
      <c r="X931" s="512"/>
      <c r="Y931" s="512"/>
      <c r="Z931" s="512"/>
      <c r="AA931" s="512"/>
      <c r="AB931" s="512"/>
      <c r="AC931" s="512"/>
      <c r="AD931" s="512"/>
      <c r="AE931" s="512"/>
      <c r="AF931" s="512"/>
      <c r="AG931" s="512"/>
      <c r="AH931" s="512"/>
      <c r="AI931" s="512"/>
      <c r="AJ931" s="512"/>
      <c r="AK931" s="512"/>
      <c r="AL931" s="512"/>
      <c r="AM931" s="512"/>
      <c r="AN931" s="512"/>
    </row>
    <row r="932" spans="1:40" ht="15.75" customHeight="1">
      <c r="A932" s="512"/>
      <c r="B932" s="582"/>
      <c r="C932" s="512"/>
      <c r="D932" s="512"/>
      <c r="E932" s="512"/>
      <c r="F932" s="512"/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/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</row>
    <row r="933" spans="1:40" ht="15.75" customHeight="1">
      <c r="A933" s="512"/>
      <c r="B933" s="582"/>
      <c r="C933" s="512"/>
      <c r="D933" s="512"/>
      <c r="E933" s="512"/>
      <c r="F933" s="512"/>
      <c r="G933" s="512"/>
      <c r="H933" s="512"/>
      <c r="I933" s="512"/>
      <c r="J933" s="512"/>
      <c r="K933" s="512"/>
      <c r="L933" s="512"/>
      <c r="M933" s="512"/>
      <c r="N933" s="512"/>
      <c r="O933" s="512"/>
      <c r="P933" s="512"/>
      <c r="Q933" s="512"/>
      <c r="R933" s="512"/>
      <c r="S933" s="512"/>
      <c r="T933" s="512"/>
      <c r="U933" s="512"/>
      <c r="V933" s="512"/>
      <c r="W933" s="512"/>
      <c r="X933" s="512"/>
      <c r="Y933" s="512"/>
      <c r="Z933" s="512"/>
      <c r="AA933" s="512"/>
      <c r="AB933" s="512"/>
      <c r="AC933" s="512"/>
      <c r="AD933" s="512"/>
      <c r="AE933" s="512"/>
      <c r="AF933" s="512"/>
      <c r="AG933" s="512"/>
      <c r="AH933" s="512"/>
      <c r="AI933" s="512"/>
      <c r="AJ933" s="512"/>
      <c r="AK933" s="512"/>
      <c r="AL933" s="512"/>
      <c r="AM933" s="512"/>
      <c r="AN933" s="512"/>
    </row>
    <row r="934" spans="1:40" ht="15.75" customHeight="1">
      <c r="A934" s="512"/>
      <c r="B934" s="582"/>
      <c r="C934" s="512"/>
      <c r="D934" s="512"/>
      <c r="E934" s="512"/>
      <c r="F934" s="512"/>
      <c r="G934" s="512"/>
      <c r="H934" s="512"/>
      <c r="I934" s="512"/>
      <c r="J934" s="512"/>
      <c r="K934" s="512"/>
      <c r="L934" s="512"/>
      <c r="M934" s="512"/>
      <c r="N934" s="512"/>
      <c r="O934" s="512"/>
      <c r="P934" s="512"/>
      <c r="Q934" s="512"/>
      <c r="R934" s="512"/>
      <c r="S934" s="512"/>
      <c r="T934" s="512"/>
      <c r="U934" s="512"/>
      <c r="V934" s="512"/>
      <c r="W934" s="512"/>
      <c r="X934" s="512"/>
      <c r="Y934" s="512"/>
      <c r="Z934" s="512"/>
      <c r="AA934" s="512"/>
      <c r="AB934" s="512"/>
      <c r="AC934" s="512"/>
      <c r="AD934" s="512"/>
      <c r="AE934" s="512"/>
      <c r="AF934" s="512"/>
      <c r="AG934" s="512"/>
      <c r="AH934" s="512"/>
      <c r="AI934" s="512"/>
      <c r="AJ934" s="512"/>
      <c r="AK934" s="512"/>
      <c r="AL934" s="512"/>
      <c r="AM934" s="512"/>
      <c r="AN934" s="512"/>
    </row>
    <row r="935" spans="1:40" ht="15.75" customHeight="1">
      <c r="A935" s="512"/>
      <c r="B935" s="582"/>
      <c r="C935" s="512"/>
      <c r="D935" s="512"/>
      <c r="E935" s="512"/>
      <c r="F935" s="512"/>
      <c r="G935" s="512"/>
      <c r="H935" s="512"/>
      <c r="I935" s="512"/>
      <c r="J935" s="512"/>
      <c r="K935" s="512"/>
      <c r="L935" s="512"/>
      <c r="M935" s="512"/>
      <c r="N935" s="512"/>
      <c r="O935" s="512"/>
      <c r="P935" s="512"/>
      <c r="Q935" s="512"/>
      <c r="R935" s="512"/>
      <c r="S935" s="512"/>
      <c r="T935" s="512"/>
      <c r="U935" s="512"/>
      <c r="V935" s="512"/>
      <c r="W935" s="512"/>
      <c r="X935" s="512"/>
      <c r="Y935" s="512"/>
      <c r="Z935" s="512"/>
      <c r="AA935" s="512"/>
      <c r="AB935" s="512"/>
      <c r="AC935" s="512"/>
      <c r="AD935" s="512"/>
      <c r="AE935" s="512"/>
      <c r="AF935" s="512"/>
      <c r="AG935" s="512"/>
      <c r="AH935" s="512"/>
      <c r="AI935" s="512"/>
      <c r="AJ935" s="512"/>
      <c r="AK935" s="512"/>
      <c r="AL935" s="512"/>
      <c r="AM935" s="512"/>
      <c r="AN935" s="512"/>
    </row>
    <row r="936" spans="1:40" ht="15.75" customHeight="1">
      <c r="A936" s="512"/>
      <c r="B936" s="582"/>
      <c r="C936" s="512"/>
      <c r="D936" s="512"/>
      <c r="E936" s="512"/>
      <c r="F936" s="512"/>
      <c r="G936" s="512"/>
      <c r="H936" s="512"/>
      <c r="I936" s="512"/>
      <c r="J936" s="512"/>
      <c r="K936" s="512"/>
      <c r="L936" s="512"/>
      <c r="M936" s="512"/>
      <c r="N936" s="512"/>
      <c r="O936" s="512"/>
      <c r="P936" s="512"/>
      <c r="Q936" s="512"/>
      <c r="R936" s="512"/>
      <c r="S936" s="512"/>
      <c r="T936" s="512"/>
      <c r="U936" s="512"/>
      <c r="V936" s="512"/>
      <c r="W936" s="512"/>
      <c r="X936" s="512"/>
      <c r="Y936" s="512"/>
      <c r="Z936" s="512"/>
      <c r="AA936" s="512"/>
      <c r="AB936" s="512"/>
      <c r="AC936" s="512"/>
      <c r="AD936" s="512"/>
      <c r="AE936" s="512"/>
      <c r="AF936" s="512"/>
      <c r="AG936" s="512"/>
      <c r="AH936" s="512"/>
      <c r="AI936" s="512"/>
      <c r="AJ936" s="512"/>
      <c r="AK936" s="512"/>
      <c r="AL936" s="512"/>
      <c r="AM936" s="512"/>
      <c r="AN936" s="512"/>
    </row>
    <row r="937" spans="1:40" ht="15.75" customHeight="1">
      <c r="A937" s="512"/>
      <c r="B937" s="582"/>
      <c r="C937" s="512"/>
      <c r="D937" s="512"/>
      <c r="E937" s="512"/>
      <c r="F937" s="512"/>
      <c r="G937" s="512"/>
      <c r="H937" s="512"/>
      <c r="I937" s="512"/>
      <c r="J937" s="512"/>
      <c r="K937" s="512"/>
      <c r="L937" s="512"/>
      <c r="M937" s="512"/>
      <c r="N937" s="512"/>
      <c r="O937" s="512"/>
      <c r="P937" s="512"/>
      <c r="Q937" s="512"/>
      <c r="R937" s="512"/>
      <c r="S937" s="512"/>
      <c r="T937" s="512"/>
      <c r="U937" s="512"/>
      <c r="V937" s="512"/>
      <c r="W937" s="512"/>
      <c r="X937" s="512"/>
      <c r="Y937" s="512"/>
      <c r="Z937" s="512"/>
      <c r="AA937" s="512"/>
      <c r="AB937" s="512"/>
      <c r="AC937" s="512"/>
      <c r="AD937" s="512"/>
      <c r="AE937" s="512"/>
      <c r="AF937" s="512"/>
      <c r="AG937" s="512"/>
      <c r="AH937" s="512"/>
      <c r="AI937" s="512"/>
      <c r="AJ937" s="512"/>
      <c r="AK937" s="512"/>
      <c r="AL937" s="512"/>
      <c r="AM937" s="512"/>
      <c r="AN937" s="512"/>
    </row>
    <row r="938" spans="1:40" ht="15.75" customHeight="1">
      <c r="A938" s="512"/>
      <c r="B938" s="582"/>
      <c r="C938" s="512"/>
      <c r="D938" s="512"/>
      <c r="E938" s="512"/>
      <c r="F938" s="512"/>
      <c r="G938" s="512"/>
      <c r="H938" s="512"/>
      <c r="I938" s="512"/>
      <c r="J938" s="512"/>
      <c r="K938" s="512"/>
      <c r="L938" s="512"/>
      <c r="M938" s="512"/>
      <c r="N938" s="512"/>
      <c r="O938" s="512"/>
      <c r="P938" s="512"/>
      <c r="Q938" s="512"/>
      <c r="R938" s="512"/>
      <c r="S938" s="512"/>
      <c r="T938" s="512"/>
      <c r="U938" s="512"/>
      <c r="V938" s="512"/>
      <c r="W938" s="512"/>
      <c r="X938" s="512"/>
      <c r="Y938" s="512"/>
      <c r="Z938" s="512"/>
      <c r="AA938" s="512"/>
      <c r="AB938" s="512"/>
      <c r="AC938" s="512"/>
      <c r="AD938" s="512"/>
      <c r="AE938" s="512"/>
      <c r="AF938" s="512"/>
      <c r="AG938" s="512"/>
      <c r="AH938" s="512"/>
      <c r="AI938" s="512"/>
      <c r="AJ938" s="512"/>
      <c r="AK938" s="512"/>
      <c r="AL938" s="512"/>
      <c r="AM938" s="512"/>
      <c r="AN938" s="512"/>
    </row>
    <row r="939" spans="1:40" ht="15.75" customHeight="1">
      <c r="A939" s="512"/>
      <c r="B939" s="582"/>
      <c r="C939" s="512"/>
      <c r="D939" s="512"/>
      <c r="E939" s="512"/>
      <c r="F939" s="512"/>
      <c r="G939" s="512"/>
      <c r="H939" s="512"/>
      <c r="I939" s="512"/>
      <c r="J939" s="512"/>
      <c r="K939" s="512"/>
      <c r="L939" s="512"/>
      <c r="M939" s="512"/>
      <c r="N939" s="512"/>
      <c r="O939" s="512"/>
      <c r="P939" s="512"/>
      <c r="Q939" s="512"/>
      <c r="R939" s="512"/>
      <c r="S939" s="512"/>
      <c r="T939" s="512"/>
      <c r="U939" s="512"/>
      <c r="V939" s="512"/>
      <c r="W939" s="512"/>
      <c r="X939" s="512"/>
      <c r="Y939" s="512"/>
      <c r="Z939" s="512"/>
      <c r="AA939" s="512"/>
      <c r="AB939" s="512"/>
      <c r="AC939" s="512"/>
      <c r="AD939" s="512"/>
      <c r="AE939" s="512"/>
      <c r="AF939" s="512"/>
      <c r="AG939" s="512"/>
      <c r="AH939" s="512"/>
      <c r="AI939" s="512"/>
      <c r="AJ939" s="512"/>
      <c r="AK939" s="512"/>
      <c r="AL939" s="512"/>
      <c r="AM939" s="512"/>
      <c r="AN939" s="512"/>
    </row>
    <row r="940" spans="1:40" ht="15.75" customHeight="1">
      <c r="A940" s="512"/>
      <c r="B940" s="582"/>
      <c r="C940" s="512"/>
      <c r="D940" s="512"/>
      <c r="E940" s="512"/>
      <c r="F940" s="512"/>
      <c r="G940" s="512"/>
      <c r="H940" s="512"/>
      <c r="I940" s="512"/>
      <c r="J940" s="512"/>
      <c r="K940" s="512"/>
      <c r="L940" s="512"/>
      <c r="M940" s="512"/>
      <c r="N940" s="512"/>
      <c r="O940" s="512"/>
      <c r="P940" s="512"/>
      <c r="Q940" s="512"/>
      <c r="R940" s="512"/>
      <c r="S940" s="512"/>
      <c r="T940" s="512"/>
      <c r="U940" s="512"/>
      <c r="V940" s="512"/>
      <c r="W940" s="512"/>
      <c r="X940" s="512"/>
      <c r="Y940" s="512"/>
      <c r="Z940" s="512"/>
      <c r="AA940" s="512"/>
      <c r="AB940" s="512"/>
      <c r="AC940" s="512"/>
      <c r="AD940" s="512"/>
      <c r="AE940" s="512"/>
      <c r="AF940" s="512"/>
      <c r="AG940" s="512"/>
      <c r="AH940" s="512"/>
      <c r="AI940" s="512"/>
      <c r="AJ940" s="512"/>
      <c r="AK940" s="512"/>
      <c r="AL940" s="512"/>
      <c r="AM940" s="512"/>
      <c r="AN940" s="512"/>
    </row>
    <row r="941" spans="1:40" ht="15.75" customHeight="1">
      <c r="A941" s="512"/>
      <c r="B941" s="582"/>
      <c r="C941" s="512"/>
      <c r="D941" s="512"/>
      <c r="E941" s="512"/>
      <c r="F941" s="512"/>
      <c r="G941" s="512"/>
      <c r="H941" s="512"/>
      <c r="I941" s="512"/>
      <c r="J941" s="512"/>
      <c r="K941" s="512"/>
      <c r="L941" s="512"/>
      <c r="M941" s="512"/>
      <c r="N941" s="512"/>
      <c r="O941" s="512"/>
      <c r="P941" s="512"/>
      <c r="Q941" s="512"/>
      <c r="R941" s="512"/>
      <c r="S941" s="512"/>
      <c r="T941" s="512"/>
      <c r="U941" s="512"/>
      <c r="V941" s="512"/>
      <c r="W941" s="512"/>
      <c r="X941" s="512"/>
      <c r="Y941" s="512"/>
      <c r="Z941" s="512"/>
      <c r="AA941" s="512"/>
      <c r="AB941" s="512"/>
      <c r="AC941" s="512"/>
      <c r="AD941" s="512"/>
      <c r="AE941" s="512"/>
      <c r="AF941" s="512"/>
      <c r="AG941" s="512"/>
      <c r="AH941" s="512"/>
      <c r="AI941" s="512"/>
      <c r="AJ941" s="512"/>
      <c r="AK941" s="512"/>
      <c r="AL941" s="512"/>
      <c r="AM941" s="512"/>
      <c r="AN941" s="512"/>
    </row>
    <row r="942" spans="1:40" ht="15.75" customHeight="1">
      <c r="A942" s="512"/>
      <c r="B942" s="582"/>
      <c r="C942" s="512"/>
      <c r="D942" s="512"/>
      <c r="E942" s="512"/>
      <c r="F942" s="512"/>
      <c r="G942" s="512"/>
      <c r="H942" s="512"/>
      <c r="I942" s="512"/>
      <c r="J942" s="512"/>
      <c r="K942" s="512"/>
      <c r="L942" s="512"/>
      <c r="M942" s="512"/>
      <c r="N942" s="512"/>
      <c r="O942" s="512"/>
      <c r="P942" s="512"/>
      <c r="Q942" s="512"/>
      <c r="R942" s="512"/>
      <c r="S942" s="512"/>
      <c r="T942" s="512"/>
      <c r="U942" s="512"/>
      <c r="V942" s="512"/>
      <c r="W942" s="512"/>
      <c r="X942" s="512"/>
      <c r="Y942" s="512"/>
      <c r="Z942" s="512"/>
      <c r="AA942" s="512"/>
      <c r="AB942" s="512"/>
      <c r="AC942" s="512"/>
      <c r="AD942" s="512"/>
      <c r="AE942" s="512"/>
      <c r="AF942" s="512"/>
      <c r="AG942" s="512"/>
      <c r="AH942" s="512"/>
      <c r="AI942" s="512"/>
      <c r="AJ942" s="512"/>
      <c r="AK942" s="512"/>
      <c r="AL942" s="512"/>
      <c r="AM942" s="512"/>
      <c r="AN942" s="512"/>
    </row>
    <row r="943" spans="1:40" ht="15.75" customHeight="1">
      <c r="A943" s="512"/>
      <c r="B943" s="582"/>
      <c r="C943" s="512"/>
      <c r="D943" s="512"/>
      <c r="E943" s="512"/>
      <c r="F943" s="512"/>
      <c r="G943" s="512"/>
      <c r="H943" s="512"/>
      <c r="I943" s="512"/>
      <c r="J943" s="512"/>
      <c r="K943" s="512"/>
      <c r="L943" s="512"/>
      <c r="M943" s="512"/>
      <c r="N943" s="512"/>
      <c r="O943" s="512"/>
      <c r="P943" s="512"/>
      <c r="Q943" s="512"/>
      <c r="R943" s="512"/>
      <c r="S943" s="512"/>
      <c r="T943" s="512"/>
      <c r="U943" s="512"/>
      <c r="V943" s="512"/>
      <c r="W943" s="512"/>
      <c r="X943" s="512"/>
      <c r="Y943" s="512"/>
      <c r="Z943" s="512"/>
      <c r="AA943" s="512"/>
      <c r="AB943" s="512"/>
      <c r="AC943" s="512"/>
      <c r="AD943" s="512"/>
      <c r="AE943" s="512"/>
      <c r="AF943" s="512"/>
      <c r="AG943" s="512"/>
      <c r="AH943" s="512"/>
      <c r="AI943" s="512"/>
      <c r="AJ943" s="512"/>
      <c r="AK943" s="512"/>
      <c r="AL943" s="512"/>
      <c r="AM943" s="512"/>
      <c r="AN943" s="512"/>
    </row>
    <row r="944" spans="1:40" ht="15.75" customHeight="1">
      <c r="A944" s="512"/>
      <c r="B944" s="582"/>
      <c r="C944" s="512"/>
      <c r="D944" s="512"/>
      <c r="E944" s="512"/>
      <c r="F944" s="512"/>
      <c r="G944" s="512"/>
      <c r="H944" s="512"/>
      <c r="I944" s="512"/>
      <c r="J944" s="512"/>
      <c r="K944" s="512"/>
      <c r="L944" s="512"/>
      <c r="M944" s="512"/>
      <c r="N944" s="512"/>
      <c r="O944" s="512"/>
      <c r="P944" s="512"/>
      <c r="Q944" s="512"/>
      <c r="R944" s="512"/>
      <c r="S944" s="512"/>
      <c r="T944" s="512"/>
      <c r="U944" s="512"/>
      <c r="V944" s="512"/>
      <c r="W944" s="512"/>
      <c r="X944" s="512"/>
      <c r="Y944" s="512"/>
      <c r="Z944" s="512"/>
      <c r="AA944" s="512"/>
      <c r="AB944" s="512"/>
      <c r="AC944" s="512"/>
      <c r="AD944" s="512"/>
      <c r="AE944" s="512"/>
      <c r="AF944" s="512"/>
      <c r="AG944" s="512"/>
      <c r="AH944" s="512"/>
      <c r="AI944" s="512"/>
      <c r="AJ944" s="512"/>
      <c r="AK944" s="512"/>
      <c r="AL944" s="512"/>
      <c r="AM944" s="512"/>
      <c r="AN944" s="512"/>
    </row>
    <row r="945" spans="1:40" ht="15.75" customHeight="1">
      <c r="A945" s="512"/>
      <c r="B945" s="582"/>
      <c r="C945" s="512"/>
      <c r="D945" s="512"/>
      <c r="E945" s="512"/>
      <c r="F945" s="512"/>
      <c r="G945" s="512"/>
      <c r="H945" s="512"/>
      <c r="I945" s="512"/>
      <c r="J945" s="512"/>
      <c r="K945" s="512"/>
      <c r="L945" s="512"/>
      <c r="M945" s="512"/>
      <c r="N945" s="512"/>
      <c r="O945" s="512"/>
      <c r="P945" s="512"/>
      <c r="Q945" s="512"/>
      <c r="R945" s="512"/>
      <c r="S945" s="512"/>
      <c r="T945" s="512"/>
      <c r="U945" s="512"/>
      <c r="V945" s="512"/>
      <c r="W945" s="512"/>
      <c r="X945" s="512"/>
      <c r="Y945" s="512"/>
      <c r="Z945" s="512"/>
      <c r="AA945" s="512"/>
      <c r="AB945" s="512"/>
      <c r="AC945" s="512"/>
      <c r="AD945" s="512"/>
      <c r="AE945" s="512"/>
      <c r="AF945" s="512"/>
      <c r="AG945" s="512"/>
      <c r="AH945" s="512"/>
      <c r="AI945" s="512"/>
      <c r="AJ945" s="512"/>
      <c r="AK945" s="512"/>
      <c r="AL945" s="512"/>
      <c r="AM945" s="512"/>
      <c r="AN945" s="512"/>
    </row>
    <row r="946" spans="1:40" ht="15.75" customHeight="1">
      <c r="A946" s="512"/>
      <c r="B946" s="582"/>
      <c r="C946" s="512"/>
      <c r="D946" s="512"/>
      <c r="E946" s="512"/>
      <c r="F946" s="512"/>
      <c r="G946" s="512"/>
      <c r="H946" s="512"/>
      <c r="I946" s="512"/>
      <c r="J946" s="512"/>
      <c r="K946" s="512"/>
      <c r="L946" s="512"/>
      <c r="M946" s="512"/>
      <c r="N946" s="512"/>
      <c r="O946" s="512"/>
      <c r="P946" s="512"/>
      <c r="Q946" s="512"/>
      <c r="R946" s="512"/>
      <c r="S946" s="512"/>
      <c r="T946" s="512"/>
      <c r="U946" s="512"/>
      <c r="V946" s="512"/>
      <c r="W946" s="512"/>
      <c r="X946" s="512"/>
      <c r="Y946" s="512"/>
      <c r="Z946" s="512"/>
      <c r="AA946" s="512"/>
      <c r="AB946" s="512"/>
      <c r="AC946" s="512"/>
      <c r="AD946" s="512"/>
      <c r="AE946" s="512"/>
      <c r="AF946" s="512"/>
      <c r="AG946" s="512"/>
      <c r="AH946" s="512"/>
      <c r="AI946" s="512"/>
      <c r="AJ946" s="512"/>
      <c r="AK946" s="512"/>
      <c r="AL946" s="512"/>
      <c r="AM946" s="512"/>
      <c r="AN946" s="512"/>
    </row>
    <row r="947" spans="1:40" ht="15.75" customHeight="1">
      <c r="A947" s="512"/>
      <c r="B947" s="582"/>
      <c r="C947" s="512"/>
      <c r="D947" s="512"/>
      <c r="E947" s="512"/>
      <c r="F947" s="512"/>
      <c r="G947" s="512"/>
      <c r="H947" s="512"/>
      <c r="I947" s="512"/>
      <c r="J947" s="512"/>
      <c r="K947" s="512"/>
      <c r="L947" s="512"/>
      <c r="M947" s="512"/>
      <c r="N947" s="512"/>
      <c r="O947" s="512"/>
      <c r="P947" s="512"/>
      <c r="Q947" s="512"/>
      <c r="R947" s="512"/>
      <c r="S947" s="512"/>
      <c r="T947" s="512"/>
      <c r="U947" s="512"/>
      <c r="V947" s="512"/>
      <c r="W947" s="512"/>
      <c r="X947" s="512"/>
      <c r="Y947" s="512"/>
      <c r="Z947" s="512"/>
      <c r="AA947" s="512"/>
      <c r="AB947" s="512"/>
      <c r="AC947" s="512"/>
      <c r="AD947" s="512"/>
      <c r="AE947" s="512"/>
      <c r="AF947" s="512"/>
      <c r="AG947" s="512"/>
      <c r="AH947" s="512"/>
      <c r="AI947" s="512"/>
      <c r="AJ947" s="512"/>
      <c r="AK947" s="512"/>
      <c r="AL947" s="512"/>
      <c r="AM947" s="512"/>
      <c r="AN947" s="512"/>
    </row>
    <row r="948" spans="1:40" ht="15.75" customHeight="1">
      <c r="A948" s="512"/>
      <c r="B948" s="582"/>
      <c r="C948" s="512"/>
      <c r="D948" s="512"/>
      <c r="E948" s="512"/>
      <c r="F948" s="512"/>
      <c r="G948" s="512"/>
      <c r="H948" s="512"/>
      <c r="I948" s="512"/>
      <c r="J948" s="512"/>
      <c r="K948" s="512"/>
      <c r="L948" s="512"/>
      <c r="M948" s="512"/>
      <c r="N948" s="512"/>
      <c r="O948" s="512"/>
      <c r="P948" s="512"/>
      <c r="Q948" s="512"/>
      <c r="R948" s="512"/>
      <c r="S948" s="512"/>
      <c r="T948" s="512"/>
      <c r="U948" s="512"/>
      <c r="V948" s="512"/>
      <c r="W948" s="512"/>
      <c r="X948" s="512"/>
      <c r="Y948" s="512"/>
      <c r="Z948" s="512"/>
      <c r="AA948" s="512"/>
      <c r="AB948" s="512"/>
      <c r="AC948" s="512"/>
      <c r="AD948" s="512"/>
      <c r="AE948" s="512"/>
      <c r="AF948" s="512"/>
      <c r="AG948" s="512"/>
      <c r="AH948" s="512"/>
      <c r="AI948" s="512"/>
      <c r="AJ948" s="512"/>
      <c r="AK948" s="512"/>
      <c r="AL948" s="512"/>
      <c r="AM948" s="512"/>
      <c r="AN948" s="512"/>
    </row>
    <row r="949" spans="1:40" ht="15.75" customHeight="1">
      <c r="A949" s="512"/>
      <c r="B949" s="582"/>
      <c r="C949" s="512"/>
      <c r="D949" s="512"/>
      <c r="E949" s="512"/>
      <c r="F949" s="512"/>
      <c r="G949" s="512"/>
      <c r="H949" s="512"/>
      <c r="I949" s="512"/>
      <c r="J949" s="512"/>
      <c r="K949" s="512"/>
      <c r="L949" s="512"/>
      <c r="M949" s="512"/>
      <c r="N949" s="512"/>
      <c r="O949" s="512"/>
      <c r="P949" s="512"/>
      <c r="Q949" s="512"/>
      <c r="R949" s="512"/>
      <c r="S949" s="512"/>
      <c r="T949" s="512"/>
      <c r="U949" s="512"/>
      <c r="V949" s="512"/>
      <c r="W949" s="512"/>
      <c r="X949" s="512"/>
      <c r="Y949" s="512"/>
      <c r="Z949" s="512"/>
      <c r="AA949" s="512"/>
      <c r="AB949" s="512"/>
      <c r="AC949" s="512"/>
      <c r="AD949" s="512"/>
      <c r="AE949" s="512"/>
      <c r="AF949" s="512"/>
      <c r="AG949" s="512"/>
      <c r="AH949" s="512"/>
      <c r="AI949" s="512"/>
      <c r="AJ949" s="512"/>
      <c r="AK949" s="512"/>
      <c r="AL949" s="512"/>
      <c r="AM949" s="512"/>
      <c r="AN949" s="512"/>
    </row>
    <row r="950" spans="1:40" ht="15.75" customHeight="1">
      <c r="A950" s="512"/>
      <c r="B950" s="582"/>
      <c r="C950" s="512"/>
      <c r="D950" s="512"/>
      <c r="E950" s="512"/>
      <c r="F950" s="512"/>
      <c r="G950" s="512"/>
      <c r="H950" s="512"/>
      <c r="I950" s="512"/>
      <c r="J950" s="512"/>
      <c r="K950" s="512"/>
      <c r="L950" s="512"/>
      <c r="M950" s="512"/>
      <c r="N950" s="512"/>
      <c r="O950" s="512"/>
      <c r="P950" s="512"/>
      <c r="Q950" s="512"/>
      <c r="R950" s="512"/>
      <c r="S950" s="512"/>
      <c r="T950" s="512"/>
      <c r="U950" s="512"/>
      <c r="V950" s="512"/>
      <c r="W950" s="512"/>
      <c r="X950" s="512"/>
      <c r="Y950" s="512"/>
      <c r="Z950" s="512"/>
      <c r="AA950" s="512"/>
      <c r="AB950" s="512"/>
      <c r="AC950" s="512"/>
      <c r="AD950" s="512"/>
      <c r="AE950" s="512"/>
      <c r="AF950" s="512"/>
      <c r="AG950" s="512"/>
      <c r="AH950" s="512"/>
      <c r="AI950" s="512"/>
      <c r="AJ950" s="512"/>
      <c r="AK950" s="512"/>
      <c r="AL950" s="512"/>
      <c r="AM950" s="512"/>
      <c r="AN950" s="512"/>
    </row>
    <row r="951" spans="1:40" ht="15.75" customHeight="1">
      <c r="A951" s="512"/>
      <c r="B951" s="582"/>
      <c r="C951" s="512"/>
      <c r="D951" s="512"/>
      <c r="E951" s="512"/>
      <c r="F951" s="512"/>
      <c r="G951" s="512"/>
      <c r="H951" s="512"/>
      <c r="I951" s="512"/>
      <c r="J951" s="512"/>
      <c r="K951" s="512"/>
      <c r="L951" s="512"/>
      <c r="M951" s="512"/>
      <c r="N951" s="512"/>
      <c r="O951" s="512"/>
      <c r="P951" s="512"/>
      <c r="Q951" s="512"/>
      <c r="R951" s="512"/>
      <c r="S951" s="512"/>
      <c r="T951" s="512"/>
      <c r="U951" s="512"/>
      <c r="V951" s="512"/>
      <c r="W951" s="512"/>
      <c r="X951" s="512"/>
      <c r="Y951" s="512"/>
      <c r="Z951" s="512"/>
      <c r="AA951" s="512"/>
      <c r="AB951" s="512"/>
      <c r="AC951" s="512"/>
      <c r="AD951" s="512"/>
      <c r="AE951" s="512"/>
      <c r="AF951" s="512"/>
      <c r="AG951" s="512"/>
      <c r="AH951" s="512"/>
      <c r="AI951" s="512"/>
      <c r="AJ951" s="512"/>
      <c r="AK951" s="512"/>
      <c r="AL951" s="512"/>
      <c r="AM951" s="512"/>
      <c r="AN951" s="512"/>
    </row>
    <row r="952" spans="1:40" ht="15.75" customHeight="1">
      <c r="A952" s="512"/>
      <c r="B952" s="582"/>
      <c r="C952" s="512"/>
      <c r="D952" s="512"/>
      <c r="E952" s="512"/>
      <c r="F952" s="512"/>
      <c r="G952" s="512"/>
      <c r="H952" s="512"/>
      <c r="I952" s="512"/>
      <c r="J952" s="512"/>
      <c r="K952" s="512"/>
      <c r="L952" s="512"/>
      <c r="M952" s="512"/>
      <c r="N952" s="512"/>
      <c r="O952" s="512"/>
      <c r="P952" s="512"/>
      <c r="Q952" s="512"/>
      <c r="R952" s="512"/>
      <c r="S952" s="512"/>
      <c r="T952" s="512"/>
      <c r="U952" s="512"/>
      <c r="V952" s="512"/>
      <c r="W952" s="512"/>
      <c r="X952" s="512"/>
      <c r="Y952" s="512"/>
      <c r="Z952" s="512"/>
      <c r="AA952" s="512"/>
      <c r="AB952" s="512"/>
      <c r="AC952" s="512"/>
      <c r="AD952" s="512"/>
      <c r="AE952" s="512"/>
      <c r="AF952" s="512"/>
      <c r="AG952" s="512"/>
      <c r="AH952" s="512"/>
      <c r="AI952" s="512"/>
      <c r="AJ952" s="512"/>
      <c r="AK952" s="512"/>
      <c r="AL952" s="512"/>
      <c r="AM952" s="512"/>
      <c r="AN952" s="512"/>
    </row>
    <row r="953" spans="1:40" ht="15.75" customHeight="1">
      <c r="A953" s="512"/>
      <c r="B953" s="582"/>
      <c r="C953" s="512"/>
      <c r="D953" s="512"/>
      <c r="E953" s="512"/>
      <c r="F953" s="512"/>
      <c r="G953" s="512"/>
      <c r="H953" s="512"/>
      <c r="I953" s="512"/>
      <c r="J953" s="512"/>
      <c r="K953" s="512"/>
      <c r="L953" s="512"/>
      <c r="M953" s="512"/>
      <c r="N953" s="512"/>
      <c r="O953" s="512"/>
      <c r="P953" s="512"/>
      <c r="Q953" s="512"/>
      <c r="R953" s="512"/>
      <c r="S953" s="512"/>
      <c r="T953" s="512"/>
      <c r="U953" s="512"/>
      <c r="V953" s="512"/>
      <c r="W953" s="512"/>
      <c r="X953" s="512"/>
      <c r="Y953" s="512"/>
      <c r="Z953" s="512"/>
      <c r="AA953" s="512"/>
      <c r="AB953" s="512"/>
      <c r="AC953" s="512"/>
      <c r="AD953" s="512"/>
      <c r="AE953" s="512"/>
      <c r="AF953" s="512"/>
      <c r="AG953" s="512"/>
      <c r="AH953" s="512"/>
      <c r="AI953" s="512"/>
      <c r="AJ953" s="512"/>
      <c r="AK953" s="512"/>
      <c r="AL953" s="512"/>
      <c r="AM953" s="512"/>
      <c r="AN953" s="512"/>
    </row>
    <row r="954" spans="1:40" ht="15.75" customHeight="1">
      <c r="A954" s="512"/>
      <c r="B954" s="582"/>
      <c r="C954" s="512"/>
      <c r="D954" s="512"/>
      <c r="E954" s="512"/>
      <c r="F954" s="512"/>
      <c r="G954" s="512"/>
      <c r="H954" s="512"/>
      <c r="I954" s="512"/>
      <c r="J954" s="512"/>
      <c r="K954" s="512"/>
      <c r="L954" s="512"/>
      <c r="M954" s="512"/>
      <c r="N954" s="512"/>
      <c r="O954" s="512"/>
      <c r="P954" s="512"/>
      <c r="Q954" s="512"/>
      <c r="R954" s="512"/>
      <c r="S954" s="512"/>
      <c r="T954" s="512"/>
      <c r="U954" s="512"/>
      <c r="V954" s="512"/>
      <c r="W954" s="512"/>
      <c r="X954" s="512"/>
      <c r="Y954" s="512"/>
      <c r="Z954" s="512"/>
      <c r="AA954" s="512"/>
      <c r="AB954" s="512"/>
      <c r="AC954" s="512"/>
      <c r="AD954" s="512"/>
      <c r="AE954" s="512"/>
      <c r="AF954" s="512"/>
      <c r="AG954" s="512"/>
      <c r="AH954" s="512"/>
      <c r="AI954" s="512"/>
      <c r="AJ954" s="512"/>
      <c r="AK954" s="512"/>
      <c r="AL954" s="512"/>
      <c r="AM954" s="512"/>
      <c r="AN954" s="512"/>
    </row>
    <row r="955" spans="1:40" ht="15.75" customHeight="1">
      <c r="A955" s="512"/>
      <c r="B955" s="582"/>
      <c r="C955" s="512"/>
      <c r="D955" s="512"/>
      <c r="E955" s="512"/>
      <c r="F955" s="512"/>
      <c r="G955" s="512"/>
      <c r="H955" s="512"/>
      <c r="I955" s="512"/>
      <c r="J955" s="512"/>
      <c r="K955" s="512"/>
      <c r="L955" s="512"/>
      <c r="M955" s="512"/>
      <c r="N955" s="512"/>
      <c r="O955" s="512"/>
      <c r="P955" s="512"/>
      <c r="Q955" s="512"/>
      <c r="R955" s="512"/>
      <c r="S955" s="512"/>
      <c r="T955" s="512"/>
      <c r="U955" s="512"/>
      <c r="V955" s="512"/>
      <c r="W955" s="512"/>
      <c r="X955" s="512"/>
      <c r="Y955" s="512"/>
      <c r="Z955" s="512"/>
      <c r="AA955" s="512"/>
      <c r="AB955" s="512"/>
      <c r="AC955" s="512"/>
      <c r="AD955" s="512"/>
      <c r="AE955" s="512"/>
      <c r="AF955" s="512"/>
      <c r="AG955" s="512"/>
      <c r="AH955" s="512"/>
      <c r="AI955" s="512"/>
      <c r="AJ955" s="512"/>
      <c r="AK955" s="512"/>
      <c r="AL955" s="512"/>
      <c r="AM955" s="512"/>
      <c r="AN955" s="512"/>
    </row>
    <row r="956" spans="1:40" ht="15.75" customHeight="1">
      <c r="A956" s="512"/>
      <c r="B956" s="582"/>
      <c r="C956" s="512"/>
      <c r="D956" s="512"/>
      <c r="E956" s="512"/>
      <c r="F956" s="512"/>
      <c r="G956" s="512"/>
      <c r="H956" s="512"/>
      <c r="I956" s="512"/>
      <c r="J956" s="512"/>
      <c r="K956" s="512"/>
      <c r="L956" s="512"/>
      <c r="M956" s="512"/>
      <c r="N956" s="512"/>
      <c r="O956" s="512"/>
      <c r="P956" s="512"/>
      <c r="Q956" s="512"/>
      <c r="R956" s="512"/>
      <c r="S956" s="512"/>
      <c r="T956" s="512"/>
      <c r="U956" s="512"/>
      <c r="V956" s="512"/>
      <c r="W956" s="512"/>
      <c r="X956" s="512"/>
      <c r="Y956" s="512"/>
      <c r="Z956" s="512"/>
      <c r="AA956" s="512"/>
      <c r="AB956" s="512"/>
      <c r="AC956" s="512"/>
      <c r="AD956" s="512"/>
      <c r="AE956" s="512"/>
      <c r="AF956" s="512"/>
      <c r="AG956" s="512"/>
      <c r="AH956" s="512"/>
      <c r="AI956" s="512"/>
      <c r="AJ956" s="512"/>
      <c r="AK956" s="512"/>
      <c r="AL956" s="512"/>
      <c r="AM956" s="512"/>
      <c r="AN956" s="512"/>
    </row>
    <row r="957" spans="1:40" ht="15.75" customHeight="1">
      <c r="A957" s="512"/>
      <c r="B957" s="582"/>
      <c r="C957" s="512"/>
      <c r="D957" s="512"/>
      <c r="E957" s="512"/>
      <c r="F957" s="512"/>
      <c r="G957" s="512"/>
      <c r="H957" s="512"/>
      <c r="I957" s="512"/>
      <c r="J957" s="512"/>
      <c r="K957" s="512"/>
      <c r="L957" s="512"/>
      <c r="M957" s="512"/>
      <c r="N957" s="512"/>
      <c r="O957" s="512"/>
      <c r="P957" s="512"/>
      <c r="Q957" s="512"/>
      <c r="R957" s="512"/>
      <c r="S957" s="512"/>
      <c r="T957" s="512"/>
      <c r="U957" s="512"/>
      <c r="V957" s="512"/>
      <c r="W957" s="512"/>
      <c r="X957" s="512"/>
      <c r="Y957" s="512"/>
      <c r="Z957" s="512"/>
      <c r="AA957" s="512"/>
      <c r="AB957" s="512"/>
      <c r="AC957" s="512"/>
      <c r="AD957" s="512"/>
      <c r="AE957" s="512"/>
      <c r="AF957" s="512"/>
      <c r="AG957" s="512"/>
      <c r="AH957" s="512"/>
      <c r="AI957" s="512"/>
      <c r="AJ957" s="512"/>
      <c r="AK957" s="512"/>
      <c r="AL957" s="512"/>
      <c r="AM957" s="512"/>
      <c r="AN957" s="512"/>
    </row>
    <row r="958" spans="1:40" ht="15.75" customHeight="1">
      <c r="A958" s="512"/>
      <c r="B958" s="582"/>
      <c r="C958" s="512"/>
      <c r="D958" s="512"/>
      <c r="E958" s="512"/>
      <c r="F958" s="512"/>
      <c r="G958" s="512"/>
      <c r="H958" s="512"/>
      <c r="I958" s="512"/>
      <c r="J958" s="512"/>
      <c r="K958" s="512"/>
      <c r="L958" s="512"/>
      <c r="M958" s="512"/>
      <c r="N958" s="512"/>
      <c r="O958" s="512"/>
      <c r="P958" s="512"/>
      <c r="Q958" s="512"/>
      <c r="R958" s="512"/>
      <c r="S958" s="512"/>
      <c r="T958" s="512"/>
      <c r="U958" s="512"/>
      <c r="V958" s="512"/>
      <c r="W958" s="512"/>
      <c r="X958" s="512"/>
      <c r="Y958" s="512"/>
      <c r="Z958" s="512"/>
      <c r="AA958" s="512"/>
      <c r="AB958" s="512"/>
      <c r="AC958" s="512"/>
      <c r="AD958" s="512"/>
      <c r="AE958" s="512"/>
      <c r="AF958" s="512"/>
      <c r="AG958" s="512"/>
      <c r="AH958" s="512"/>
      <c r="AI958" s="512"/>
      <c r="AJ958" s="512"/>
      <c r="AK958" s="512"/>
      <c r="AL958" s="512"/>
      <c r="AM958" s="512"/>
      <c r="AN958" s="512"/>
    </row>
    <row r="959" spans="1:40" ht="15.75" customHeight="1">
      <c r="A959" s="512"/>
      <c r="B959" s="582"/>
      <c r="C959" s="512"/>
      <c r="D959" s="512"/>
      <c r="E959" s="512"/>
      <c r="F959" s="512"/>
      <c r="G959" s="512"/>
      <c r="H959" s="512"/>
      <c r="I959" s="512"/>
      <c r="J959" s="512"/>
      <c r="K959" s="512"/>
      <c r="L959" s="512"/>
      <c r="M959" s="512"/>
      <c r="N959" s="512"/>
      <c r="O959" s="512"/>
      <c r="P959" s="512"/>
      <c r="Q959" s="512"/>
      <c r="R959" s="512"/>
      <c r="S959" s="512"/>
      <c r="T959" s="512"/>
      <c r="U959" s="512"/>
      <c r="V959" s="512"/>
      <c r="W959" s="512"/>
      <c r="X959" s="512"/>
      <c r="Y959" s="512"/>
      <c r="Z959" s="512"/>
      <c r="AA959" s="512"/>
      <c r="AB959" s="512"/>
      <c r="AC959" s="512"/>
      <c r="AD959" s="512"/>
      <c r="AE959" s="512"/>
      <c r="AF959" s="512"/>
      <c r="AG959" s="512"/>
      <c r="AH959" s="512"/>
      <c r="AI959" s="512"/>
      <c r="AJ959" s="512"/>
      <c r="AK959" s="512"/>
      <c r="AL959" s="512"/>
      <c r="AM959" s="512"/>
      <c r="AN959" s="512"/>
    </row>
    <row r="960" spans="1:40" ht="15.75" customHeight="1">
      <c r="A960" s="512"/>
      <c r="B960" s="582"/>
      <c r="C960" s="512"/>
      <c r="D960" s="512"/>
      <c r="E960" s="512"/>
      <c r="F960" s="512"/>
      <c r="G960" s="512"/>
      <c r="H960" s="512"/>
      <c r="I960" s="512"/>
      <c r="J960" s="512"/>
      <c r="K960" s="512"/>
      <c r="L960" s="512"/>
      <c r="M960" s="512"/>
      <c r="N960" s="512"/>
      <c r="O960" s="512"/>
      <c r="P960" s="512"/>
      <c r="Q960" s="512"/>
      <c r="R960" s="512"/>
      <c r="S960" s="512"/>
      <c r="T960" s="512"/>
      <c r="U960" s="512"/>
      <c r="V960" s="512"/>
      <c r="W960" s="512"/>
      <c r="X960" s="512"/>
      <c r="Y960" s="512"/>
      <c r="Z960" s="512"/>
      <c r="AA960" s="512"/>
      <c r="AB960" s="512"/>
      <c r="AC960" s="512"/>
      <c r="AD960" s="512"/>
      <c r="AE960" s="512"/>
      <c r="AF960" s="512"/>
      <c r="AG960" s="512"/>
      <c r="AH960" s="512"/>
      <c r="AI960" s="512"/>
      <c r="AJ960" s="512"/>
      <c r="AK960" s="512"/>
      <c r="AL960" s="512"/>
      <c r="AM960" s="512"/>
      <c r="AN960" s="512"/>
    </row>
    <row r="961" spans="1:40" ht="15.75" customHeight="1">
      <c r="A961" s="512"/>
      <c r="B961" s="582"/>
      <c r="C961" s="512"/>
      <c r="D961" s="512"/>
      <c r="E961" s="512"/>
      <c r="F961" s="512"/>
      <c r="G961" s="512"/>
      <c r="H961" s="512"/>
      <c r="I961" s="512"/>
      <c r="J961" s="512"/>
      <c r="K961" s="512"/>
      <c r="L961" s="512"/>
      <c r="M961" s="512"/>
      <c r="N961" s="512"/>
      <c r="O961" s="512"/>
      <c r="P961" s="512"/>
      <c r="Q961" s="512"/>
      <c r="R961" s="512"/>
      <c r="S961" s="512"/>
      <c r="T961" s="512"/>
      <c r="U961" s="512"/>
      <c r="V961" s="512"/>
      <c r="W961" s="512"/>
      <c r="X961" s="512"/>
      <c r="Y961" s="512"/>
      <c r="Z961" s="512"/>
      <c r="AA961" s="512"/>
      <c r="AB961" s="512"/>
      <c r="AC961" s="512"/>
      <c r="AD961" s="512"/>
      <c r="AE961" s="512"/>
      <c r="AF961" s="512"/>
      <c r="AG961" s="512"/>
      <c r="AH961" s="512"/>
      <c r="AI961" s="512"/>
      <c r="AJ961" s="512"/>
      <c r="AK961" s="512"/>
      <c r="AL961" s="512"/>
      <c r="AM961" s="512"/>
      <c r="AN961" s="512"/>
    </row>
    <row r="962" spans="1:40" ht="15.75" customHeight="1">
      <c r="A962" s="512"/>
      <c r="B962" s="582"/>
      <c r="C962" s="512"/>
      <c r="D962" s="512"/>
      <c r="E962" s="512"/>
      <c r="F962" s="512"/>
      <c r="G962" s="512"/>
      <c r="H962" s="512"/>
      <c r="I962" s="512"/>
      <c r="J962" s="512"/>
      <c r="K962" s="512"/>
      <c r="L962" s="512"/>
      <c r="M962" s="512"/>
      <c r="N962" s="512"/>
      <c r="O962" s="512"/>
      <c r="P962" s="512"/>
      <c r="Q962" s="512"/>
      <c r="R962" s="512"/>
      <c r="S962" s="512"/>
      <c r="T962" s="512"/>
      <c r="U962" s="512"/>
      <c r="V962" s="512"/>
      <c r="W962" s="512"/>
      <c r="X962" s="512"/>
      <c r="Y962" s="512"/>
      <c r="Z962" s="512"/>
      <c r="AA962" s="512"/>
      <c r="AB962" s="512"/>
      <c r="AC962" s="512"/>
      <c r="AD962" s="512"/>
      <c r="AE962" s="512"/>
      <c r="AF962" s="512"/>
      <c r="AG962" s="512"/>
      <c r="AH962" s="512"/>
      <c r="AI962" s="512"/>
      <c r="AJ962" s="512"/>
      <c r="AK962" s="512"/>
      <c r="AL962" s="512"/>
      <c r="AM962" s="512"/>
      <c r="AN962" s="512"/>
    </row>
    <row r="963" spans="1:40" ht="15.75" customHeight="1">
      <c r="A963" s="512"/>
      <c r="B963" s="582"/>
      <c r="C963" s="512"/>
      <c r="D963" s="512"/>
      <c r="E963" s="512"/>
      <c r="F963" s="512"/>
      <c r="G963" s="512"/>
      <c r="H963" s="512"/>
      <c r="I963" s="512"/>
      <c r="J963" s="512"/>
      <c r="K963" s="512"/>
      <c r="L963" s="512"/>
      <c r="M963" s="512"/>
      <c r="N963" s="512"/>
      <c r="O963" s="512"/>
      <c r="P963" s="512"/>
      <c r="Q963" s="512"/>
      <c r="R963" s="512"/>
      <c r="S963" s="512"/>
      <c r="T963" s="512"/>
      <c r="U963" s="512"/>
      <c r="V963" s="512"/>
      <c r="W963" s="512"/>
      <c r="X963" s="512"/>
      <c r="Y963" s="512"/>
      <c r="Z963" s="512"/>
      <c r="AA963" s="512"/>
      <c r="AB963" s="512"/>
      <c r="AC963" s="512"/>
      <c r="AD963" s="512"/>
      <c r="AE963" s="512"/>
      <c r="AF963" s="512"/>
      <c r="AG963" s="512"/>
      <c r="AH963" s="512"/>
      <c r="AI963" s="512"/>
      <c r="AJ963" s="512"/>
      <c r="AK963" s="512"/>
      <c r="AL963" s="512"/>
      <c r="AM963" s="512"/>
      <c r="AN963" s="512"/>
    </row>
    <row r="964" spans="1:40" ht="15.75" customHeight="1">
      <c r="A964" s="512"/>
      <c r="B964" s="582"/>
      <c r="C964" s="512"/>
      <c r="D964" s="512"/>
      <c r="E964" s="512"/>
      <c r="F964" s="512"/>
      <c r="G964" s="512"/>
      <c r="H964" s="512"/>
      <c r="I964" s="512"/>
      <c r="J964" s="512"/>
      <c r="K964" s="512"/>
      <c r="L964" s="512"/>
      <c r="M964" s="512"/>
      <c r="N964" s="512"/>
      <c r="O964" s="512"/>
      <c r="P964" s="512"/>
      <c r="Q964" s="512"/>
      <c r="R964" s="512"/>
      <c r="S964" s="512"/>
      <c r="T964" s="512"/>
      <c r="U964" s="512"/>
      <c r="V964" s="512"/>
      <c r="W964" s="512"/>
      <c r="X964" s="512"/>
      <c r="Y964" s="512"/>
      <c r="Z964" s="512"/>
      <c r="AA964" s="512"/>
      <c r="AB964" s="512"/>
      <c r="AC964" s="512"/>
      <c r="AD964" s="512"/>
      <c r="AE964" s="512"/>
      <c r="AF964" s="512"/>
      <c r="AG964" s="512"/>
      <c r="AH964" s="512"/>
      <c r="AI964" s="512"/>
      <c r="AJ964" s="512"/>
      <c r="AK964" s="512"/>
      <c r="AL964" s="512"/>
      <c r="AM964" s="512"/>
      <c r="AN964" s="512"/>
    </row>
    <row r="965" spans="1:40" ht="15.75" customHeight="1">
      <c r="A965" s="512"/>
      <c r="B965" s="582"/>
      <c r="C965" s="512"/>
      <c r="D965" s="512"/>
      <c r="E965" s="512"/>
      <c r="F965" s="512"/>
      <c r="G965" s="512"/>
      <c r="H965" s="512"/>
      <c r="I965" s="512"/>
      <c r="J965" s="512"/>
      <c r="K965" s="512"/>
      <c r="L965" s="512"/>
      <c r="M965" s="512"/>
      <c r="N965" s="512"/>
      <c r="O965" s="512"/>
      <c r="P965" s="512"/>
      <c r="Q965" s="512"/>
      <c r="R965" s="512"/>
      <c r="S965" s="512"/>
      <c r="T965" s="512"/>
      <c r="U965" s="512"/>
      <c r="V965" s="512"/>
      <c r="W965" s="512"/>
      <c r="X965" s="512"/>
      <c r="Y965" s="512"/>
      <c r="Z965" s="512"/>
      <c r="AA965" s="512"/>
      <c r="AB965" s="512"/>
      <c r="AC965" s="512"/>
      <c r="AD965" s="512"/>
      <c r="AE965" s="512"/>
      <c r="AF965" s="512"/>
      <c r="AG965" s="512"/>
      <c r="AH965" s="512"/>
      <c r="AI965" s="512"/>
      <c r="AJ965" s="512"/>
      <c r="AK965" s="512"/>
      <c r="AL965" s="512"/>
      <c r="AM965" s="512"/>
      <c r="AN965" s="512"/>
    </row>
    <row r="966" spans="1:40" ht="15.75" customHeight="1">
      <c r="A966" s="512"/>
      <c r="B966" s="582"/>
      <c r="C966" s="512"/>
      <c r="D966" s="512"/>
      <c r="E966" s="512"/>
      <c r="F966" s="512"/>
      <c r="G966" s="512"/>
      <c r="H966" s="512"/>
      <c r="I966" s="512"/>
      <c r="J966" s="512"/>
      <c r="K966" s="512"/>
      <c r="L966" s="512"/>
      <c r="M966" s="512"/>
      <c r="N966" s="512"/>
      <c r="O966" s="512"/>
      <c r="P966" s="512"/>
      <c r="Q966" s="512"/>
      <c r="R966" s="512"/>
      <c r="S966" s="512"/>
      <c r="T966" s="512"/>
      <c r="U966" s="512"/>
      <c r="V966" s="512"/>
      <c r="W966" s="512"/>
      <c r="X966" s="512"/>
      <c r="Y966" s="512"/>
      <c r="Z966" s="512"/>
      <c r="AA966" s="512"/>
      <c r="AB966" s="512"/>
      <c r="AC966" s="512"/>
      <c r="AD966" s="512"/>
      <c r="AE966" s="512"/>
      <c r="AF966" s="512"/>
      <c r="AG966" s="512"/>
      <c r="AH966" s="512"/>
      <c r="AI966" s="512"/>
      <c r="AJ966" s="512"/>
      <c r="AK966" s="512"/>
      <c r="AL966" s="512"/>
      <c r="AM966" s="512"/>
      <c r="AN966" s="512"/>
    </row>
    <row r="967" spans="1:40" ht="15.75" customHeight="1">
      <c r="A967" s="512"/>
      <c r="B967" s="582"/>
      <c r="C967" s="512"/>
      <c r="D967" s="512"/>
      <c r="E967" s="512"/>
      <c r="F967" s="512"/>
      <c r="G967" s="512"/>
      <c r="H967" s="512"/>
      <c r="I967" s="512"/>
      <c r="J967" s="512"/>
      <c r="K967" s="512"/>
      <c r="L967" s="512"/>
      <c r="M967" s="512"/>
      <c r="N967" s="512"/>
      <c r="O967" s="512"/>
      <c r="P967" s="512"/>
      <c r="Q967" s="512"/>
      <c r="R967" s="512"/>
      <c r="S967" s="512"/>
      <c r="T967" s="512"/>
      <c r="U967" s="512"/>
      <c r="V967" s="512"/>
      <c r="W967" s="512"/>
      <c r="X967" s="512"/>
      <c r="Y967" s="512"/>
      <c r="Z967" s="512"/>
      <c r="AA967" s="512"/>
      <c r="AB967" s="512"/>
      <c r="AC967" s="512"/>
      <c r="AD967" s="512"/>
      <c r="AE967" s="512"/>
      <c r="AF967" s="512"/>
      <c r="AG967" s="512"/>
      <c r="AH967" s="512"/>
      <c r="AI967" s="512"/>
      <c r="AJ967" s="512"/>
      <c r="AK967" s="512"/>
      <c r="AL967" s="512"/>
      <c r="AM967" s="512"/>
      <c r="AN967" s="512"/>
    </row>
    <row r="968" spans="1:40" ht="15.75" customHeight="1">
      <c r="A968" s="512"/>
      <c r="B968" s="582"/>
      <c r="C968" s="512"/>
      <c r="D968" s="512"/>
      <c r="E968" s="512"/>
      <c r="F968" s="512"/>
      <c r="G968" s="512"/>
      <c r="H968" s="512"/>
      <c r="I968" s="512"/>
      <c r="J968" s="512"/>
      <c r="K968" s="512"/>
      <c r="L968" s="512"/>
      <c r="M968" s="512"/>
      <c r="N968" s="512"/>
      <c r="O968" s="512"/>
      <c r="P968" s="512"/>
      <c r="Q968" s="512"/>
      <c r="R968" s="512"/>
      <c r="S968" s="512"/>
      <c r="T968" s="512"/>
      <c r="U968" s="512"/>
      <c r="V968" s="512"/>
      <c r="W968" s="512"/>
      <c r="X968" s="512"/>
      <c r="Y968" s="512"/>
      <c r="Z968" s="512"/>
      <c r="AA968" s="512"/>
      <c r="AB968" s="512"/>
      <c r="AC968" s="512"/>
      <c r="AD968" s="512"/>
      <c r="AE968" s="512"/>
      <c r="AF968" s="512"/>
      <c r="AG968" s="512"/>
      <c r="AH968" s="512"/>
      <c r="AI968" s="512"/>
      <c r="AJ968" s="512"/>
      <c r="AK968" s="512"/>
      <c r="AL968" s="512"/>
      <c r="AM968" s="512"/>
      <c r="AN968" s="512"/>
    </row>
    <row r="969" spans="1:40" ht="15.75" customHeight="1">
      <c r="A969" s="512"/>
      <c r="B969" s="582"/>
      <c r="C969" s="512"/>
      <c r="D969" s="512"/>
      <c r="E969" s="512"/>
      <c r="F969" s="512"/>
      <c r="G969" s="512"/>
      <c r="H969" s="512"/>
      <c r="I969" s="512"/>
      <c r="J969" s="512"/>
      <c r="K969" s="512"/>
      <c r="L969" s="512"/>
      <c r="M969" s="512"/>
      <c r="N969" s="512"/>
      <c r="O969" s="512"/>
      <c r="P969" s="512"/>
      <c r="Q969" s="512"/>
      <c r="R969" s="512"/>
      <c r="S969" s="512"/>
      <c r="T969" s="512"/>
      <c r="U969" s="512"/>
      <c r="V969" s="512"/>
      <c r="W969" s="512"/>
      <c r="X969" s="512"/>
      <c r="Y969" s="512"/>
      <c r="Z969" s="512"/>
      <c r="AA969" s="512"/>
      <c r="AB969" s="512"/>
      <c r="AC969" s="512"/>
      <c r="AD969" s="512"/>
      <c r="AE969" s="512"/>
      <c r="AF969" s="512"/>
      <c r="AG969" s="512"/>
      <c r="AH969" s="512"/>
      <c r="AI969" s="512"/>
      <c r="AJ969" s="512"/>
      <c r="AK969" s="512"/>
      <c r="AL969" s="512"/>
      <c r="AM969" s="512"/>
      <c r="AN969" s="512"/>
    </row>
    <row r="970" spans="1:40" ht="15.75" customHeight="1">
      <c r="A970" s="512"/>
      <c r="B970" s="582"/>
      <c r="C970" s="512"/>
      <c r="D970" s="512"/>
      <c r="E970" s="512"/>
      <c r="F970" s="512"/>
      <c r="G970" s="512"/>
      <c r="H970" s="512"/>
      <c r="I970" s="512"/>
      <c r="J970" s="512"/>
      <c r="K970" s="512"/>
      <c r="L970" s="512"/>
      <c r="M970" s="512"/>
      <c r="N970" s="512"/>
      <c r="O970" s="512"/>
      <c r="P970" s="512"/>
      <c r="Q970" s="512"/>
      <c r="R970" s="512"/>
      <c r="S970" s="512"/>
      <c r="T970" s="512"/>
      <c r="U970" s="512"/>
      <c r="V970" s="512"/>
      <c r="W970" s="512"/>
      <c r="X970" s="512"/>
      <c r="Y970" s="512"/>
      <c r="Z970" s="512"/>
      <c r="AA970" s="512"/>
      <c r="AB970" s="512"/>
      <c r="AC970" s="512"/>
      <c r="AD970" s="512"/>
      <c r="AE970" s="512"/>
      <c r="AF970" s="512"/>
      <c r="AG970" s="512"/>
      <c r="AH970" s="512"/>
      <c r="AI970" s="512"/>
      <c r="AJ970" s="512"/>
      <c r="AK970" s="512"/>
      <c r="AL970" s="512"/>
      <c r="AM970" s="512"/>
      <c r="AN970" s="512"/>
    </row>
    <row r="971" spans="1:40" ht="15.75" customHeight="1">
      <c r="A971" s="512"/>
      <c r="B971" s="582"/>
      <c r="C971" s="512"/>
      <c r="D971" s="512"/>
      <c r="E971" s="512"/>
      <c r="F971" s="512"/>
      <c r="G971" s="512"/>
      <c r="H971" s="512"/>
      <c r="I971" s="512"/>
      <c r="J971" s="512"/>
      <c r="K971" s="512"/>
      <c r="L971" s="512"/>
      <c r="M971" s="512"/>
      <c r="N971" s="512"/>
      <c r="O971" s="512"/>
      <c r="P971" s="512"/>
      <c r="Q971" s="512"/>
      <c r="R971" s="512"/>
      <c r="S971" s="512"/>
      <c r="T971" s="512"/>
      <c r="U971" s="512"/>
      <c r="V971" s="512"/>
      <c r="W971" s="512"/>
      <c r="X971" s="512"/>
      <c r="Y971" s="512"/>
      <c r="Z971" s="512"/>
      <c r="AA971" s="512"/>
      <c r="AB971" s="512"/>
      <c r="AC971" s="512"/>
      <c r="AD971" s="512"/>
      <c r="AE971" s="512"/>
      <c r="AF971" s="512"/>
      <c r="AG971" s="512"/>
      <c r="AH971" s="512"/>
      <c r="AI971" s="512"/>
      <c r="AJ971" s="512"/>
      <c r="AK971" s="512"/>
      <c r="AL971" s="512"/>
      <c r="AM971" s="512"/>
      <c r="AN971" s="512"/>
    </row>
    <row r="972" spans="1:40" ht="15.75" customHeight="1">
      <c r="A972" s="512"/>
      <c r="B972" s="582"/>
      <c r="C972" s="512"/>
      <c r="D972" s="512"/>
      <c r="E972" s="512"/>
      <c r="F972" s="512"/>
      <c r="G972" s="512"/>
      <c r="H972" s="512"/>
      <c r="I972" s="512"/>
      <c r="J972" s="512"/>
      <c r="K972" s="512"/>
      <c r="L972" s="512"/>
      <c r="M972" s="512"/>
      <c r="N972" s="512"/>
      <c r="O972" s="512"/>
      <c r="P972" s="512"/>
      <c r="Q972" s="512"/>
      <c r="R972" s="512"/>
      <c r="S972" s="512"/>
      <c r="T972" s="512"/>
      <c r="U972" s="512"/>
      <c r="V972" s="512"/>
      <c r="W972" s="512"/>
      <c r="X972" s="512"/>
      <c r="Y972" s="512"/>
      <c r="Z972" s="512"/>
      <c r="AA972" s="512"/>
      <c r="AB972" s="512"/>
      <c r="AC972" s="512"/>
      <c r="AD972" s="512"/>
      <c r="AE972" s="512"/>
      <c r="AF972" s="512"/>
      <c r="AG972" s="512"/>
      <c r="AH972" s="512"/>
      <c r="AI972" s="512"/>
      <c r="AJ972" s="512"/>
      <c r="AK972" s="512"/>
      <c r="AL972" s="512"/>
      <c r="AM972" s="512"/>
      <c r="AN972" s="512"/>
    </row>
    <row r="973" spans="1:40" ht="15.75" customHeight="1">
      <c r="A973" s="512"/>
      <c r="B973" s="582"/>
      <c r="C973" s="512"/>
      <c r="D973" s="512"/>
      <c r="E973" s="512"/>
      <c r="F973" s="512"/>
      <c r="G973" s="512"/>
      <c r="H973" s="512"/>
      <c r="I973" s="512"/>
      <c r="J973" s="512"/>
      <c r="K973" s="512"/>
      <c r="L973" s="512"/>
      <c r="M973" s="512"/>
      <c r="N973" s="512"/>
      <c r="O973" s="512"/>
      <c r="P973" s="512"/>
      <c r="Q973" s="512"/>
      <c r="R973" s="512"/>
      <c r="S973" s="512"/>
      <c r="T973" s="512"/>
      <c r="U973" s="512"/>
      <c r="V973" s="512"/>
      <c r="W973" s="512"/>
      <c r="X973" s="512"/>
      <c r="Y973" s="512"/>
      <c r="Z973" s="512"/>
      <c r="AA973" s="512"/>
      <c r="AB973" s="512"/>
      <c r="AC973" s="512"/>
      <c r="AD973" s="512"/>
      <c r="AE973" s="512"/>
      <c r="AF973" s="512"/>
      <c r="AG973" s="512"/>
      <c r="AH973" s="512"/>
      <c r="AI973" s="512"/>
      <c r="AJ973" s="512"/>
      <c r="AK973" s="512"/>
      <c r="AL973" s="512"/>
      <c r="AM973" s="512"/>
      <c r="AN973" s="512"/>
    </row>
    <row r="974" spans="1:40" ht="15.75" customHeight="1">
      <c r="A974" s="512"/>
      <c r="B974" s="582"/>
      <c r="C974" s="512"/>
      <c r="D974" s="512"/>
      <c r="E974" s="512"/>
      <c r="F974" s="512"/>
      <c r="G974" s="512"/>
      <c r="H974" s="512"/>
      <c r="I974" s="512"/>
      <c r="J974" s="512"/>
      <c r="K974" s="512"/>
      <c r="L974" s="512"/>
      <c r="M974" s="512"/>
      <c r="N974" s="512"/>
      <c r="O974" s="512"/>
      <c r="P974" s="512"/>
      <c r="Q974" s="512"/>
      <c r="R974" s="512"/>
      <c r="S974" s="512"/>
      <c r="T974" s="512"/>
      <c r="U974" s="512"/>
      <c r="V974" s="512"/>
      <c r="W974" s="512"/>
      <c r="X974" s="512"/>
      <c r="Y974" s="512"/>
      <c r="Z974" s="512"/>
      <c r="AA974" s="512"/>
      <c r="AB974" s="512"/>
      <c r="AC974" s="512"/>
      <c r="AD974" s="512"/>
      <c r="AE974" s="512"/>
      <c r="AF974" s="512"/>
      <c r="AG974" s="512"/>
      <c r="AH974" s="512"/>
      <c r="AI974" s="512"/>
      <c r="AJ974" s="512"/>
      <c r="AK974" s="512"/>
      <c r="AL974" s="512"/>
      <c r="AM974" s="512"/>
      <c r="AN974" s="512"/>
    </row>
    <row r="975" spans="1:40" ht="15.75" customHeight="1">
      <c r="A975" s="512"/>
      <c r="B975" s="582"/>
      <c r="C975" s="512"/>
      <c r="D975" s="512"/>
      <c r="E975" s="512"/>
      <c r="F975" s="512"/>
      <c r="G975" s="512"/>
      <c r="H975" s="512"/>
      <c r="I975" s="512"/>
      <c r="J975" s="512"/>
      <c r="K975" s="512"/>
      <c r="L975" s="512"/>
      <c r="M975" s="512"/>
      <c r="N975" s="512"/>
      <c r="O975" s="512"/>
      <c r="P975" s="512"/>
      <c r="Q975" s="512"/>
      <c r="R975" s="512"/>
      <c r="S975" s="512"/>
      <c r="T975" s="512"/>
      <c r="U975" s="512"/>
      <c r="V975" s="512"/>
      <c r="W975" s="512"/>
      <c r="X975" s="512"/>
      <c r="Y975" s="512"/>
      <c r="Z975" s="512"/>
      <c r="AA975" s="512"/>
      <c r="AB975" s="512"/>
      <c r="AC975" s="512"/>
      <c r="AD975" s="512"/>
      <c r="AE975" s="512"/>
      <c r="AF975" s="512"/>
      <c r="AG975" s="512"/>
      <c r="AH975" s="512"/>
      <c r="AI975" s="512"/>
      <c r="AJ975" s="512"/>
      <c r="AK975" s="512"/>
      <c r="AL975" s="512"/>
      <c r="AM975" s="512"/>
      <c r="AN975" s="512"/>
    </row>
    <row r="976" spans="1:40" ht="15.75" customHeight="1">
      <c r="A976" s="512"/>
      <c r="B976" s="582"/>
      <c r="C976" s="512"/>
      <c r="D976" s="512"/>
      <c r="E976" s="512"/>
      <c r="F976" s="512"/>
      <c r="G976" s="512"/>
      <c r="H976" s="512"/>
      <c r="I976" s="512"/>
      <c r="J976" s="512"/>
      <c r="K976" s="512"/>
      <c r="L976" s="512"/>
      <c r="M976" s="512"/>
      <c r="N976" s="512"/>
      <c r="O976" s="512"/>
      <c r="P976" s="512"/>
      <c r="Q976" s="512"/>
      <c r="R976" s="512"/>
      <c r="S976" s="512"/>
      <c r="T976" s="512"/>
      <c r="U976" s="512"/>
      <c r="V976" s="512"/>
      <c r="W976" s="512"/>
      <c r="X976" s="512"/>
      <c r="Y976" s="512"/>
      <c r="Z976" s="512"/>
      <c r="AA976" s="512"/>
      <c r="AB976" s="512"/>
      <c r="AC976" s="512"/>
      <c r="AD976" s="512"/>
      <c r="AE976" s="512"/>
      <c r="AF976" s="512"/>
      <c r="AG976" s="512"/>
      <c r="AH976" s="512"/>
      <c r="AI976" s="512"/>
      <c r="AJ976" s="512"/>
      <c r="AK976" s="512"/>
      <c r="AL976" s="512"/>
      <c r="AM976" s="512"/>
      <c r="AN976" s="512"/>
    </row>
    <row r="977" spans="1:40" ht="15.75" customHeight="1">
      <c r="A977" s="512"/>
      <c r="B977" s="582"/>
      <c r="C977" s="512"/>
      <c r="D977" s="512"/>
      <c r="E977" s="512"/>
      <c r="F977" s="512"/>
      <c r="G977" s="512"/>
      <c r="H977" s="512"/>
      <c r="I977" s="512"/>
      <c r="J977" s="512"/>
      <c r="K977" s="512"/>
      <c r="L977" s="512"/>
      <c r="M977" s="512"/>
      <c r="N977" s="512"/>
      <c r="O977" s="512"/>
      <c r="P977" s="512"/>
      <c r="Q977" s="512"/>
      <c r="R977" s="512"/>
      <c r="S977" s="512"/>
      <c r="T977" s="512"/>
      <c r="U977" s="512"/>
      <c r="V977" s="512"/>
      <c r="W977" s="512"/>
      <c r="X977" s="512"/>
      <c r="Y977" s="512"/>
      <c r="Z977" s="512"/>
      <c r="AA977" s="512"/>
      <c r="AB977" s="512"/>
      <c r="AC977" s="512"/>
      <c r="AD977" s="512"/>
      <c r="AE977" s="512"/>
      <c r="AF977" s="512"/>
      <c r="AG977" s="512"/>
      <c r="AH977" s="512"/>
      <c r="AI977" s="512"/>
      <c r="AJ977" s="512"/>
      <c r="AK977" s="512"/>
      <c r="AL977" s="512"/>
      <c r="AM977" s="512"/>
      <c r="AN977" s="512"/>
    </row>
    <row r="978" spans="1:40" ht="15.75" customHeight="1">
      <c r="A978" s="512"/>
      <c r="B978" s="582"/>
      <c r="C978" s="512"/>
      <c r="D978" s="512"/>
      <c r="E978" s="512"/>
      <c r="F978" s="512"/>
      <c r="G978" s="512"/>
      <c r="H978" s="512"/>
      <c r="I978" s="512"/>
      <c r="J978" s="512"/>
      <c r="K978" s="512"/>
      <c r="L978" s="512"/>
      <c r="M978" s="512"/>
      <c r="N978" s="512"/>
      <c r="O978" s="512"/>
      <c r="P978" s="512"/>
      <c r="Q978" s="512"/>
      <c r="R978" s="512"/>
      <c r="S978" s="512"/>
      <c r="T978" s="512"/>
      <c r="U978" s="512"/>
      <c r="V978" s="512"/>
      <c r="W978" s="512"/>
      <c r="X978" s="512"/>
      <c r="Y978" s="512"/>
      <c r="Z978" s="512"/>
      <c r="AA978" s="512"/>
      <c r="AB978" s="512"/>
      <c r="AC978" s="512"/>
      <c r="AD978" s="512"/>
      <c r="AE978" s="512"/>
      <c r="AF978" s="512"/>
      <c r="AG978" s="512"/>
      <c r="AH978" s="512"/>
      <c r="AI978" s="512"/>
      <c r="AJ978" s="512"/>
      <c r="AK978" s="512"/>
      <c r="AL978" s="512"/>
      <c r="AM978" s="512"/>
      <c r="AN978" s="512"/>
    </row>
    <row r="979" spans="1:40" ht="15.75" customHeight="1">
      <c r="A979" s="512"/>
      <c r="B979" s="582"/>
      <c r="C979" s="512"/>
      <c r="D979" s="512"/>
      <c r="E979" s="512"/>
      <c r="F979" s="512"/>
      <c r="G979" s="512"/>
      <c r="H979" s="512"/>
      <c r="I979" s="512"/>
      <c r="J979" s="512"/>
      <c r="K979" s="512"/>
      <c r="L979" s="512"/>
      <c r="M979" s="512"/>
      <c r="N979" s="512"/>
      <c r="O979" s="512"/>
      <c r="P979" s="512"/>
      <c r="Q979" s="512"/>
      <c r="R979" s="512"/>
      <c r="S979" s="512"/>
      <c r="T979" s="512"/>
      <c r="U979" s="512"/>
      <c r="V979" s="512"/>
      <c r="W979" s="512"/>
      <c r="X979" s="512"/>
      <c r="Y979" s="512"/>
      <c r="Z979" s="512"/>
      <c r="AA979" s="512"/>
      <c r="AB979" s="512"/>
      <c r="AC979" s="512"/>
      <c r="AD979" s="512"/>
      <c r="AE979" s="512"/>
      <c r="AF979" s="512"/>
      <c r="AG979" s="512"/>
      <c r="AH979" s="512"/>
      <c r="AI979" s="512"/>
      <c r="AJ979" s="512"/>
      <c r="AK979" s="512"/>
      <c r="AL979" s="512"/>
      <c r="AM979" s="512"/>
      <c r="AN979" s="512"/>
    </row>
    <row r="980" spans="1:40" ht="15.75" customHeight="1">
      <c r="A980" s="512"/>
      <c r="B980" s="582"/>
      <c r="C980" s="512"/>
      <c r="D980" s="512"/>
      <c r="E980" s="512"/>
      <c r="F980" s="512"/>
      <c r="G980" s="512"/>
      <c r="H980" s="512"/>
      <c r="I980" s="512"/>
      <c r="J980" s="512"/>
      <c r="K980" s="512"/>
      <c r="L980" s="512"/>
      <c r="M980" s="512"/>
      <c r="N980" s="512"/>
      <c r="O980" s="512"/>
      <c r="P980" s="512"/>
      <c r="Q980" s="512"/>
      <c r="R980" s="512"/>
      <c r="S980" s="512"/>
      <c r="T980" s="512"/>
      <c r="U980" s="512"/>
      <c r="V980" s="512"/>
      <c r="W980" s="512"/>
      <c r="X980" s="512"/>
      <c r="Y980" s="512"/>
      <c r="Z980" s="512"/>
      <c r="AA980" s="512"/>
      <c r="AB980" s="512"/>
      <c r="AC980" s="512"/>
      <c r="AD980" s="512"/>
      <c r="AE980" s="512"/>
      <c r="AF980" s="512"/>
      <c r="AG980" s="512"/>
      <c r="AH980" s="512"/>
      <c r="AI980" s="512"/>
      <c r="AJ980" s="512"/>
      <c r="AK980" s="512"/>
      <c r="AL980" s="512"/>
      <c r="AM980" s="512"/>
      <c r="AN980" s="512"/>
    </row>
    <row r="981" spans="1:40" ht="15.75" customHeight="1">
      <c r="A981" s="512"/>
      <c r="B981" s="582"/>
      <c r="C981" s="512"/>
      <c r="D981" s="512"/>
      <c r="E981" s="512"/>
      <c r="F981" s="512"/>
      <c r="G981" s="512"/>
      <c r="H981" s="512"/>
      <c r="I981" s="512"/>
      <c r="J981" s="512"/>
      <c r="K981" s="512"/>
      <c r="L981" s="512"/>
      <c r="M981" s="512"/>
      <c r="N981" s="512"/>
      <c r="O981" s="512"/>
      <c r="P981" s="512"/>
      <c r="Q981" s="512"/>
      <c r="R981" s="512"/>
      <c r="S981" s="512"/>
      <c r="T981" s="512"/>
      <c r="U981" s="512"/>
      <c r="V981" s="512"/>
      <c r="W981" s="512"/>
      <c r="X981" s="512"/>
      <c r="Y981" s="512"/>
      <c r="Z981" s="512"/>
      <c r="AA981" s="512"/>
      <c r="AB981" s="512"/>
      <c r="AC981" s="512"/>
      <c r="AD981" s="512"/>
      <c r="AE981" s="512"/>
      <c r="AF981" s="512"/>
      <c r="AG981" s="512"/>
      <c r="AH981" s="512"/>
      <c r="AI981" s="512"/>
      <c r="AJ981" s="512"/>
      <c r="AK981" s="512"/>
      <c r="AL981" s="512"/>
      <c r="AM981" s="512"/>
      <c r="AN981" s="512"/>
    </row>
    <row r="982" spans="1:40" ht="15.75" customHeight="1">
      <c r="A982" s="512"/>
      <c r="B982" s="582"/>
      <c r="C982" s="512"/>
      <c r="D982" s="512"/>
      <c r="E982" s="512"/>
      <c r="F982" s="512"/>
      <c r="G982" s="512"/>
      <c r="H982" s="512"/>
      <c r="I982" s="512"/>
      <c r="J982" s="512"/>
      <c r="K982" s="512"/>
      <c r="L982" s="512"/>
      <c r="M982" s="512"/>
      <c r="N982" s="512"/>
      <c r="O982" s="512"/>
      <c r="P982" s="512"/>
      <c r="Q982" s="512"/>
      <c r="R982" s="512"/>
      <c r="S982" s="512"/>
      <c r="T982" s="512"/>
      <c r="U982" s="512"/>
      <c r="V982" s="512"/>
      <c r="W982" s="512"/>
      <c r="X982" s="512"/>
      <c r="Y982" s="512"/>
      <c r="Z982" s="512"/>
      <c r="AA982" s="512"/>
      <c r="AB982" s="512"/>
      <c r="AC982" s="512"/>
      <c r="AD982" s="512"/>
      <c r="AE982" s="512"/>
      <c r="AF982" s="512"/>
      <c r="AG982" s="512"/>
      <c r="AH982" s="512"/>
      <c r="AI982" s="512"/>
      <c r="AJ982" s="512"/>
      <c r="AK982" s="512"/>
      <c r="AL982" s="512"/>
      <c r="AM982" s="512"/>
      <c r="AN982" s="512"/>
    </row>
    <row r="983" spans="1:40" ht="15.75" customHeight="1">
      <c r="A983" s="512"/>
      <c r="B983" s="582"/>
      <c r="C983" s="512"/>
      <c r="D983" s="512"/>
      <c r="E983" s="512"/>
      <c r="F983" s="512"/>
      <c r="G983" s="512"/>
      <c r="H983" s="512"/>
      <c r="I983" s="512"/>
      <c r="J983" s="512"/>
      <c r="K983" s="512"/>
      <c r="L983" s="512"/>
      <c r="M983" s="512"/>
      <c r="N983" s="512"/>
      <c r="O983" s="512"/>
      <c r="P983" s="512"/>
      <c r="Q983" s="512"/>
      <c r="R983" s="512"/>
      <c r="S983" s="512"/>
      <c r="T983" s="512"/>
      <c r="U983" s="512"/>
      <c r="V983" s="512"/>
      <c r="W983" s="512"/>
      <c r="X983" s="512"/>
      <c r="Y983" s="512"/>
      <c r="Z983" s="512"/>
      <c r="AA983" s="512"/>
      <c r="AB983" s="512"/>
      <c r="AC983" s="512"/>
      <c r="AD983" s="512"/>
      <c r="AE983" s="512"/>
      <c r="AF983" s="512"/>
      <c r="AG983" s="512"/>
      <c r="AH983" s="512"/>
      <c r="AI983" s="512"/>
      <c r="AJ983" s="512"/>
      <c r="AK983" s="512"/>
      <c r="AL983" s="512"/>
      <c r="AM983" s="512"/>
      <c r="AN983" s="512"/>
    </row>
    <row r="984" spans="1:40" ht="15.75" customHeight="1">
      <c r="A984" s="512"/>
      <c r="B984" s="582"/>
      <c r="C984" s="512"/>
      <c r="D984" s="512"/>
      <c r="E984" s="512"/>
      <c r="F984" s="512"/>
      <c r="G984" s="512"/>
      <c r="H984" s="512"/>
      <c r="I984" s="512"/>
      <c r="J984" s="512"/>
      <c r="K984" s="512"/>
      <c r="L984" s="512"/>
      <c r="M984" s="512"/>
      <c r="N984" s="512"/>
      <c r="O984" s="512"/>
      <c r="P984" s="512"/>
      <c r="Q984" s="512"/>
      <c r="R984" s="512"/>
      <c r="S984" s="512"/>
      <c r="T984" s="512"/>
      <c r="U984" s="512"/>
      <c r="V984" s="512"/>
      <c r="W984" s="512"/>
      <c r="X984" s="512"/>
      <c r="Y984" s="512"/>
      <c r="Z984" s="512"/>
      <c r="AA984" s="512"/>
      <c r="AB984" s="512"/>
      <c r="AC984" s="512"/>
      <c r="AD984" s="512"/>
      <c r="AE984" s="512"/>
      <c r="AF984" s="512"/>
      <c r="AG984" s="512"/>
      <c r="AH984" s="512"/>
      <c r="AI984" s="512"/>
      <c r="AJ984" s="512"/>
      <c r="AK984" s="512"/>
      <c r="AL984" s="512"/>
      <c r="AM984" s="512"/>
      <c r="AN984" s="512"/>
    </row>
    <row r="985" spans="1:40" ht="15.75" customHeight="1">
      <c r="A985" s="512"/>
      <c r="B985" s="582"/>
      <c r="C985" s="512"/>
      <c r="D985" s="512"/>
      <c r="E985" s="512"/>
      <c r="F985" s="512"/>
      <c r="G985" s="512"/>
      <c r="H985" s="512"/>
      <c r="I985" s="512"/>
      <c r="J985" s="512"/>
      <c r="K985" s="512"/>
      <c r="L985" s="512"/>
      <c r="M985" s="512"/>
      <c r="N985" s="512"/>
      <c r="O985" s="512"/>
      <c r="P985" s="512"/>
      <c r="Q985" s="512"/>
      <c r="R985" s="512"/>
      <c r="S985" s="512"/>
      <c r="T985" s="512"/>
      <c r="U985" s="512"/>
      <c r="V985" s="512"/>
      <c r="W985" s="512"/>
      <c r="X985" s="512"/>
      <c r="Y985" s="512"/>
      <c r="Z985" s="512"/>
      <c r="AA985" s="512"/>
      <c r="AB985" s="512"/>
      <c r="AC985" s="512"/>
      <c r="AD985" s="512"/>
      <c r="AE985" s="512"/>
      <c r="AF985" s="512"/>
      <c r="AG985" s="512"/>
      <c r="AH985" s="512"/>
      <c r="AI985" s="512"/>
      <c r="AJ985" s="512"/>
      <c r="AK985" s="512"/>
      <c r="AL985" s="512"/>
      <c r="AM985" s="512"/>
      <c r="AN985" s="512"/>
    </row>
    <row r="986" spans="1:40" ht="15.75" customHeight="1">
      <c r="A986" s="512"/>
      <c r="B986" s="582"/>
      <c r="C986" s="512"/>
      <c r="D986" s="512"/>
      <c r="E986" s="512"/>
      <c r="F986" s="512"/>
      <c r="G986" s="512"/>
      <c r="H986" s="512"/>
      <c r="I986" s="512"/>
      <c r="J986" s="512"/>
      <c r="K986" s="512"/>
      <c r="L986" s="512"/>
      <c r="M986" s="512"/>
      <c r="N986" s="512"/>
      <c r="O986" s="512"/>
      <c r="P986" s="512"/>
      <c r="Q986" s="512"/>
      <c r="R986" s="512"/>
      <c r="S986" s="512"/>
      <c r="T986" s="512"/>
      <c r="U986" s="512"/>
      <c r="V986" s="512"/>
      <c r="W986" s="512"/>
      <c r="X986" s="512"/>
      <c r="Y986" s="512"/>
      <c r="Z986" s="512"/>
      <c r="AA986" s="512"/>
      <c r="AB986" s="512"/>
      <c r="AC986" s="512"/>
      <c r="AD986" s="512"/>
      <c r="AE986" s="512"/>
      <c r="AF986" s="512"/>
      <c r="AG986" s="512"/>
      <c r="AH986" s="512"/>
      <c r="AI986" s="512"/>
      <c r="AJ986" s="512"/>
      <c r="AK986" s="512"/>
      <c r="AL986" s="512"/>
      <c r="AM986" s="512"/>
      <c r="AN986" s="512"/>
    </row>
    <row r="987" spans="1:40" ht="15.75" customHeight="1">
      <c r="A987" s="512"/>
      <c r="B987" s="582"/>
      <c r="C987" s="512"/>
      <c r="D987" s="512"/>
      <c r="E987" s="512"/>
      <c r="F987" s="512"/>
      <c r="G987" s="512"/>
      <c r="H987" s="512"/>
      <c r="I987" s="512"/>
      <c r="J987" s="512"/>
      <c r="K987" s="512"/>
      <c r="L987" s="512"/>
      <c r="M987" s="512"/>
      <c r="N987" s="512"/>
      <c r="O987" s="512"/>
      <c r="P987" s="512"/>
      <c r="Q987" s="512"/>
      <c r="R987" s="512"/>
      <c r="S987" s="512"/>
      <c r="T987" s="512"/>
      <c r="U987" s="512"/>
      <c r="V987" s="512"/>
      <c r="W987" s="512"/>
      <c r="X987" s="512"/>
      <c r="Y987" s="512"/>
      <c r="Z987" s="512"/>
      <c r="AA987" s="512"/>
      <c r="AB987" s="512"/>
      <c r="AC987" s="512"/>
      <c r="AD987" s="512"/>
      <c r="AE987" s="512"/>
      <c r="AF987" s="512"/>
      <c r="AG987" s="512"/>
      <c r="AH987" s="512"/>
      <c r="AI987" s="512"/>
      <c r="AJ987" s="512"/>
      <c r="AK987" s="512"/>
      <c r="AL987" s="512"/>
      <c r="AM987" s="512"/>
      <c r="AN987" s="512"/>
    </row>
    <row r="988" spans="1:40" ht="15.75" customHeight="1">
      <c r="A988" s="512"/>
      <c r="B988" s="582"/>
      <c r="C988" s="512"/>
      <c r="D988" s="512"/>
      <c r="E988" s="512"/>
      <c r="F988" s="512"/>
      <c r="G988" s="512"/>
      <c r="H988" s="512"/>
      <c r="I988" s="512"/>
      <c r="J988" s="512"/>
      <c r="K988" s="512"/>
      <c r="L988" s="512"/>
      <c r="M988" s="512"/>
      <c r="N988" s="512"/>
      <c r="O988" s="512"/>
      <c r="P988" s="512"/>
      <c r="Q988" s="512"/>
      <c r="R988" s="512"/>
      <c r="S988" s="512"/>
      <c r="T988" s="512"/>
      <c r="U988" s="512"/>
      <c r="V988" s="512"/>
      <c r="W988" s="512"/>
      <c r="X988" s="512"/>
      <c r="Y988" s="512"/>
      <c r="Z988" s="512"/>
      <c r="AA988" s="512"/>
      <c r="AB988" s="512"/>
      <c r="AC988" s="512"/>
      <c r="AD988" s="512"/>
      <c r="AE988" s="512"/>
      <c r="AF988" s="512"/>
      <c r="AG988" s="512"/>
      <c r="AH988" s="512"/>
      <c r="AI988" s="512"/>
      <c r="AJ988" s="512"/>
      <c r="AK988" s="512"/>
      <c r="AL988" s="512"/>
      <c r="AM988" s="512"/>
      <c r="AN988" s="512"/>
    </row>
    <row r="989" spans="1:40" ht="15.75" customHeight="1">
      <c r="A989" s="512"/>
      <c r="B989" s="582"/>
      <c r="C989" s="512"/>
      <c r="D989" s="512"/>
      <c r="E989" s="512"/>
      <c r="F989" s="512"/>
      <c r="G989" s="512"/>
      <c r="H989" s="512"/>
      <c r="I989" s="512"/>
      <c r="J989" s="512"/>
      <c r="K989" s="512"/>
      <c r="L989" s="512"/>
      <c r="M989" s="512"/>
      <c r="N989" s="512"/>
      <c r="O989" s="512"/>
      <c r="P989" s="512"/>
      <c r="Q989" s="512"/>
      <c r="R989" s="512"/>
      <c r="S989" s="512"/>
      <c r="T989" s="512"/>
      <c r="U989" s="512"/>
      <c r="V989" s="512"/>
      <c r="W989" s="512"/>
      <c r="X989" s="512"/>
      <c r="Y989" s="512"/>
      <c r="Z989" s="512"/>
      <c r="AA989" s="512"/>
      <c r="AB989" s="512"/>
      <c r="AC989" s="512"/>
      <c r="AD989" s="512"/>
      <c r="AE989" s="512"/>
      <c r="AF989" s="512"/>
      <c r="AG989" s="512"/>
      <c r="AH989" s="512"/>
      <c r="AI989" s="512"/>
      <c r="AJ989" s="512"/>
      <c r="AK989" s="512"/>
      <c r="AL989" s="512"/>
      <c r="AM989" s="512"/>
      <c r="AN989" s="512"/>
    </row>
    <row r="990" spans="1:40" ht="15.75" customHeight="1">
      <c r="A990" s="512"/>
      <c r="B990" s="582"/>
      <c r="C990" s="512"/>
      <c r="D990" s="512"/>
      <c r="E990" s="512"/>
      <c r="F990" s="512"/>
      <c r="G990" s="512"/>
      <c r="H990" s="512"/>
      <c r="I990" s="512"/>
      <c r="J990" s="512"/>
      <c r="K990" s="512"/>
      <c r="L990" s="512"/>
      <c r="M990" s="512"/>
      <c r="N990" s="512"/>
      <c r="O990" s="512"/>
      <c r="P990" s="512"/>
      <c r="Q990" s="512"/>
      <c r="R990" s="512"/>
      <c r="S990" s="512"/>
      <c r="T990" s="512"/>
      <c r="U990" s="512"/>
      <c r="V990" s="512"/>
      <c r="W990" s="512"/>
      <c r="X990" s="512"/>
      <c r="Y990" s="512"/>
      <c r="Z990" s="512"/>
      <c r="AA990" s="512"/>
      <c r="AB990" s="512"/>
      <c r="AC990" s="512"/>
      <c r="AD990" s="512"/>
      <c r="AE990" s="512"/>
      <c r="AF990" s="512"/>
      <c r="AG990" s="512"/>
      <c r="AH990" s="512"/>
      <c r="AI990" s="512"/>
      <c r="AJ990" s="512"/>
      <c r="AK990" s="512"/>
      <c r="AL990" s="512"/>
      <c r="AM990" s="512"/>
      <c r="AN990" s="512"/>
    </row>
    <row r="991" spans="1:40" ht="15.75" customHeight="1">
      <c r="A991" s="512"/>
      <c r="B991" s="582"/>
      <c r="C991" s="512"/>
      <c r="D991" s="512"/>
      <c r="E991" s="512"/>
      <c r="F991" s="512"/>
      <c r="G991" s="512"/>
      <c r="H991" s="512"/>
      <c r="I991" s="512"/>
      <c r="J991" s="512"/>
      <c r="K991" s="512"/>
      <c r="L991" s="512"/>
      <c r="M991" s="512"/>
      <c r="N991" s="512"/>
      <c r="O991" s="512"/>
      <c r="P991" s="512"/>
      <c r="Q991" s="512"/>
      <c r="R991" s="512"/>
      <c r="S991" s="512"/>
      <c r="T991" s="512"/>
      <c r="U991" s="512"/>
      <c r="V991" s="512"/>
      <c r="W991" s="512"/>
      <c r="X991" s="512"/>
      <c r="Y991" s="512"/>
      <c r="Z991" s="512"/>
      <c r="AA991" s="512"/>
      <c r="AB991" s="512"/>
      <c r="AC991" s="512"/>
      <c r="AD991" s="512"/>
      <c r="AE991" s="512"/>
      <c r="AF991" s="512"/>
      <c r="AG991" s="512"/>
      <c r="AH991" s="512"/>
      <c r="AI991" s="512"/>
      <c r="AJ991" s="512"/>
      <c r="AK991" s="512"/>
      <c r="AL991" s="512"/>
      <c r="AM991" s="512"/>
      <c r="AN991" s="512"/>
    </row>
    <row r="992" spans="1:40" ht="15.75" customHeight="1">
      <c r="A992" s="512"/>
      <c r="B992" s="582"/>
      <c r="C992" s="512"/>
      <c r="D992" s="512"/>
      <c r="E992" s="512"/>
      <c r="F992" s="512"/>
      <c r="G992" s="512"/>
      <c r="H992" s="512"/>
      <c r="I992" s="512"/>
      <c r="J992" s="512"/>
      <c r="K992" s="512"/>
      <c r="L992" s="512"/>
      <c r="M992" s="512"/>
      <c r="N992" s="512"/>
      <c r="O992" s="512"/>
      <c r="P992" s="512"/>
      <c r="Q992" s="512"/>
      <c r="R992" s="512"/>
      <c r="S992" s="512"/>
      <c r="T992" s="512"/>
      <c r="U992" s="512"/>
      <c r="V992" s="512"/>
      <c r="W992" s="512"/>
      <c r="X992" s="512"/>
      <c r="Y992" s="512"/>
      <c r="Z992" s="512"/>
      <c r="AA992" s="512"/>
      <c r="AB992" s="512"/>
      <c r="AC992" s="512"/>
      <c r="AD992" s="512"/>
      <c r="AE992" s="512"/>
      <c r="AF992" s="512"/>
      <c r="AG992" s="512"/>
      <c r="AH992" s="512"/>
      <c r="AI992" s="512"/>
      <c r="AJ992" s="512"/>
      <c r="AK992" s="512"/>
      <c r="AL992" s="512"/>
      <c r="AM992" s="512"/>
      <c r="AN992" s="512"/>
    </row>
    <row r="993" spans="1:40" ht="15.75" customHeight="1">
      <c r="A993" s="512"/>
      <c r="B993" s="582"/>
      <c r="C993" s="512"/>
      <c r="D993" s="512"/>
      <c r="E993" s="512"/>
      <c r="F993" s="512"/>
      <c r="G993" s="512"/>
      <c r="H993" s="512"/>
      <c r="I993" s="512"/>
      <c r="J993" s="512"/>
      <c r="K993" s="512"/>
      <c r="L993" s="512"/>
      <c r="M993" s="512"/>
      <c r="N993" s="512"/>
      <c r="O993" s="512"/>
      <c r="P993" s="512"/>
      <c r="Q993" s="512"/>
      <c r="R993" s="512"/>
      <c r="S993" s="512"/>
      <c r="T993" s="512"/>
      <c r="U993" s="512"/>
      <c r="V993" s="512"/>
      <c r="W993" s="512"/>
      <c r="X993" s="512"/>
      <c r="Y993" s="512"/>
      <c r="Z993" s="512"/>
      <c r="AA993" s="512"/>
      <c r="AB993" s="512"/>
      <c r="AC993" s="512"/>
      <c r="AD993" s="512"/>
      <c r="AE993" s="512"/>
      <c r="AF993" s="512"/>
      <c r="AG993" s="512"/>
      <c r="AH993" s="512"/>
      <c r="AI993" s="512"/>
      <c r="AJ993" s="512"/>
      <c r="AK993" s="512"/>
      <c r="AL993" s="512"/>
      <c r="AM993" s="512"/>
      <c r="AN993" s="512"/>
    </row>
    <row r="994" spans="1:40" ht="15.75" customHeight="1">
      <c r="A994" s="512"/>
      <c r="B994" s="582"/>
      <c r="C994" s="512"/>
      <c r="D994" s="512"/>
      <c r="E994" s="512"/>
      <c r="F994" s="512"/>
      <c r="G994" s="512"/>
      <c r="H994" s="512"/>
      <c r="I994" s="512"/>
      <c r="J994" s="512"/>
      <c r="K994" s="512"/>
      <c r="L994" s="512"/>
      <c r="M994" s="512"/>
      <c r="N994" s="512"/>
      <c r="O994" s="512"/>
      <c r="P994" s="512"/>
      <c r="Q994" s="512"/>
      <c r="R994" s="512"/>
      <c r="S994" s="512"/>
      <c r="T994" s="512"/>
      <c r="U994" s="512"/>
      <c r="V994" s="512"/>
      <c r="W994" s="512"/>
      <c r="X994" s="512"/>
      <c r="Y994" s="512"/>
      <c r="Z994" s="512"/>
      <c r="AA994" s="512"/>
      <c r="AB994" s="512"/>
      <c r="AC994" s="512"/>
      <c r="AD994" s="512"/>
      <c r="AE994" s="512"/>
      <c r="AF994" s="512"/>
      <c r="AG994" s="512"/>
      <c r="AH994" s="512"/>
      <c r="AI994" s="512"/>
      <c r="AJ994" s="512"/>
      <c r="AK994" s="512"/>
      <c r="AL994" s="512"/>
      <c r="AM994" s="512"/>
      <c r="AN994" s="512"/>
    </row>
    <row r="995" spans="1:40" ht="15.75" customHeight="1">
      <c r="A995" s="512"/>
      <c r="B995" s="582"/>
      <c r="C995" s="512"/>
      <c r="D995" s="512"/>
      <c r="E995" s="512"/>
      <c r="F995" s="512"/>
      <c r="G995" s="512"/>
      <c r="H995" s="512"/>
      <c r="I995" s="512"/>
      <c r="J995" s="512"/>
      <c r="K995" s="512"/>
      <c r="L995" s="512"/>
      <c r="M995" s="512"/>
      <c r="N995" s="512"/>
      <c r="O995" s="512"/>
      <c r="P995" s="512"/>
      <c r="Q995" s="512"/>
      <c r="R995" s="512"/>
      <c r="S995" s="512"/>
      <c r="T995" s="512"/>
      <c r="U995" s="512"/>
      <c r="V995" s="512"/>
      <c r="W995" s="512"/>
      <c r="X995" s="512"/>
      <c r="Y995" s="512"/>
      <c r="Z995" s="512"/>
      <c r="AA995" s="512"/>
      <c r="AB995" s="512"/>
      <c r="AC995" s="512"/>
      <c r="AD995" s="512"/>
      <c r="AE995" s="512"/>
      <c r="AF995" s="512"/>
      <c r="AG995" s="512"/>
      <c r="AH995" s="512"/>
      <c r="AI995" s="512"/>
      <c r="AJ995" s="512"/>
      <c r="AK995" s="512"/>
      <c r="AL995" s="512"/>
      <c r="AM995" s="512"/>
      <c r="AN995" s="512"/>
    </row>
    <row r="996" spans="1:40" ht="15.75" customHeight="1">
      <c r="A996" s="512"/>
      <c r="B996" s="582"/>
      <c r="C996" s="512"/>
      <c r="D996" s="512"/>
      <c r="E996" s="512"/>
      <c r="F996" s="512"/>
      <c r="G996" s="512"/>
      <c r="H996" s="512"/>
      <c r="I996" s="512"/>
      <c r="J996" s="512"/>
      <c r="K996" s="512"/>
      <c r="L996" s="512"/>
      <c r="M996" s="512"/>
      <c r="N996" s="512"/>
      <c r="O996" s="512"/>
      <c r="P996" s="512"/>
      <c r="Q996" s="512"/>
      <c r="R996" s="512"/>
      <c r="S996" s="512"/>
      <c r="T996" s="512"/>
      <c r="U996" s="512"/>
      <c r="V996" s="512"/>
      <c r="W996" s="512"/>
      <c r="X996" s="512"/>
      <c r="Y996" s="512"/>
      <c r="Z996" s="512"/>
      <c r="AA996" s="512"/>
      <c r="AB996" s="512"/>
      <c r="AC996" s="512"/>
      <c r="AD996" s="512"/>
      <c r="AE996" s="512"/>
      <c r="AF996" s="512"/>
      <c r="AG996" s="512"/>
      <c r="AH996" s="512"/>
      <c r="AI996" s="512"/>
      <c r="AJ996" s="512"/>
      <c r="AK996" s="512"/>
      <c r="AL996" s="512"/>
      <c r="AM996" s="512"/>
      <c r="AN996" s="512"/>
    </row>
    <row r="997" spans="1:40" ht="15.75" customHeight="1">
      <c r="A997" s="512"/>
      <c r="B997" s="582"/>
      <c r="C997" s="512"/>
      <c r="D997" s="512"/>
      <c r="E997" s="512"/>
      <c r="F997" s="512"/>
      <c r="G997" s="512"/>
      <c r="H997" s="512"/>
      <c r="I997" s="512"/>
      <c r="J997" s="512"/>
      <c r="K997" s="512"/>
      <c r="L997" s="512"/>
      <c r="M997" s="512"/>
      <c r="N997" s="512"/>
      <c r="O997" s="512"/>
      <c r="P997" s="512"/>
      <c r="Q997" s="512"/>
      <c r="R997" s="512"/>
      <c r="S997" s="512"/>
      <c r="T997" s="512"/>
      <c r="U997" s="512"/>
      <c r="V997" s="512"/>
      <c r="W997" s="512"/>
      <c r="X997" s="512"/>
      <c r="Y997" s="512"/>
      <c r="Z997" s="512"/>
      <c r="AA997" s="512"/>
      <c r="AB997" s="512"/>
      <c r="AC997" s="512"/>
      <c r="AD997" s="512"/>
      <c r="AE997" s="512"/>
      <c r="AF997" s="512"/>
      <c r="AG997" s="512"/>
      <c r="AH997" s="512"/>
      <c r="AI997" s="512"/>
      <c r="AJ997" s="512"/>
      <c r="AK997" s="512"/>
      <c r="AL997" s="512"/>
      <c r="AM997" s="512"/>
      <c r="AN997" s="512"/>
    </row>
    <row r="998" spans="1:40" ht="15.75" customHeight="1">
      <c r="A998" s="512"/>
      <c r="B998" s="582"/>
      <c r="C998" s="512"/>
      <c r="D998" s="512"/>
      <c r="E998" s="512"/>
      <c r="F998" s="512"/>
      <c r="G998" s="512"/>
      <c r="H998" s="512"/>
      <c r="I998" s="512"/>
      <c r="J998" s="512"/>
      <c r="K998" s="512"/>
      <c r="L998" s="512"/>
      <c r="M998" s="512"/>
      <c r="N998" s="512"/>
      <c r="O998" s="512"/>
      <c r="P998" s="512"/>
      <c r="Q998" s="512"/>
      <c r="R998" s="512"/>
      <c r="S998" s="512"/>
      <c r="T998" s="512"/>
      <c r="U998" s="512"/>
      <c r="V998" s="512"/>
      <c r="W998" s="512"/>
      <c r="X998" s="512"/>
      <c r="Y998" s="512"/>
      <c r="Z998" s="512"/>
      <c r="AA998" s="512"/>
      <c r="AB998" s="512"/>
      <c r="AC998" s="512"/>
      <c r="AD998" s="512"/>
      <c r="AE998" s="512"/>
      <c r="AF998" s="512"/>
      <c r="AG998" s="512"/>
      <c r="AH998" s="512"/>
      <c r="AI998" s="512"/>
      <c r="AJ998" s="512"/>
      <c r="AK998" s="512"/>
      <c r="AL998" s="512"/>
      <c r="AM998" s="512"/>
      <c r="AN998" s="512"/>
    </row>
    <row r="999" spans="1:40" ht="15.75" customHeight="1">
      <c r="A999" s="512"/>
      <c r="B999" s="582"/>
      <c r="C999" s="512"/>
      <c r="D999" s="512"/>
      <c r="E999" s="512"/>
      <c r="F999" s="512"/>
      <c r="G999" s="512"/>
      <c r="H999" s="512"/>
      <c r="I999" s="512"/>
      <c r="J999" s="512"/>
      <c r="K999" s="512"/>
      <c r="L999" s="512"/>
      <c r="M999" s="512"/>
      <c r="N999" s="512"/>
      <c r="O999" s="512"/>
      <c r="P999" s="512"/>
      <c r="Q999" s="512"/>
      <c r="R999" s="512"/>
      <c r="S999" s="512"/>
      <c r="T999" s="512"/>
      <c r="U999" s="512"/>
      <c r="V999" s="512"/>
      <c r="W999" s="512"/>
      <c r="X999" s="512"/>
      <c r="Y999" s="512"/>
      <c r="Z999" s="512"/>
      <c r="AA999" s="512"/>
      <c r="AB999" s="512"/>
      <c r="AC999" s="512"/>
      <c r="AD999" s="512"/>
      <c r="AE999" s="512"/>
      <c r="AF999" s="512"/>
      <c r="AG999" s="512"/>
      <c r="AH999" s="512"/>
      <c r="AI999" s="512"/>
      <c r="AJ999" s="512"/>
      <c r="AK999" s="512"/>
      <c r="AL999" s="512"/>
      <c r="AM999" s="512"/>
      <c r="AN999" s="512"/>
    </row>
    <row r="1000" spans="1:40" ht="15.75" customHeight="1">
      <c r="A1000" s="512"/>
      <c r="B1000" s="582"/>
      <c r="C1000" s="512"/>
      <c r="D1000" s="512"/>
      <c r="E1000" s="512"/>
      <c r="F1000" s="512"/>
      <c r="G1000" s="512"/>
      <c r="H1000" s="512"/>
      <c r="I1000" s="512"/>
      <c r="J1000" s="512"/>
      <c r="K1000" s="512"/>
      <c r="L1000" s="512"/>
      <c r="M1000" s="512"/>
      <c r="N1000" s="512"/>
      <c r="O1000" s="512"/>
      <c r="P1000" s="512"/>
      <c r="Q1000" s="512"/>
      <c r="R1000" s="512"/>
      <c r="S1000" s="512"/>
      <c r="T1000" s="512"/>
      <c r="U1000" s="512"/>
      <c r="V1000" s="512"/>
      <c r="W1000" s="512"/>
      <c r="X1000" s="512"/>
      <c r="Y1000" s="512"/>
      <c r="Z1000" s="512"/>
      <c r="AA1000" s="512"/>
      <c r="AB1000" s="512"/>
      <c r="AC1000" s="512"/>
      <c r="AD1000" s="512"/>
      <c r="AE1000" s="512"/>
      <c r="AF1000" s="512"/>
      <c r="AG1000" s="512"/>
      <c r="AH1000" s="512"/>
      <c r="AI1000" s="512"/>
      <c r="AJ1000" s="512"/>
      <c r="AK1000" s="512"/>
      <c r="AL1000" s="512"/>
      <c r="AM1000" s="512"/>
      <c r="AN1000" s="512"/>
    </row>
  </sheetData>
  <mergeCells count="148">
    <mergeCell ref="AK20:AK21"/>
    <mergeCell ref="AL20:AL21"/>
    <mergeCell ref="AM20:AM21"/>
    <mergeCell ref="AN20:AN21"/>
    <mergeCell ref="AC22:AN22"/>
    <mergeCell ref="Z20:Z21"/>
    <mergeCell ref="AA20:AA21"/>
    <mergeCell ref="AC20:AC21"/>
    <mergeCell ref="AD20:AD21"/>
    <mergeCell ref="AE20:AE21"/>
    <mergeCell ref="AF20:AF21"/>
    <mergeCell ref="AG20:AG21"/>
    <mergeCell ref="AK15:AK16"/>
    <mergeCell ref="AL15:AL16"/>
    <mergeCell ref="AM15:AM16"/>
    <mergeCell ref="AN15:AN16"/>
    <mergeCell ref="Z17:Z18"/>
    <mergeCell ref="AA17:AA18"/>
    <mergeCell ref="AC17:AN18"/>
    <mergeCell ref="Z15:Z16"/>
    <mergeCell ref="AA15:AA16"/>
    <mergeCell ref="AC15:AC16"/>
    <mergeCell ref="AD15:AD16"/>
    <mergeCell ref="AE15:AE16"/>
    <mergeCell ref="AF15:AF16"/>
    <mergeCell ref="AG15:AG16"/>
    <mergeCell ref="AK13:AK14"/>
    <mergeCell ref="AL13:AL14"/>
    <mergeCell ref="AM13:AM14"/>
    <mergeCell ref="AN13:AN14"/>
    <mergeCell ref="Z13:Z14"/>
    <mergeCell ref="AA13:AA14"/>
    <mergeCell ref="AC13:AC14"/>
    <mergeCell ref="AD13:AD14"/>
    <mergeCell ref="AE13:AE14"/>
    <mergeCell ref="AF13:AF14"/>
    <mergeCell ref="AG13:AG14"/>
    <mergeCell ref="AK23:AK24"/>
    <mergeCell ref="AL23:AL24"/>
    <mergeCell ref="AM23:AM24"/>
    <mergeCell ref="AN23:AN24"/>
    <mergeCell ref="Z25:Z26"/>
    <mergeCell ref="AA25:AA26"/>
    <mergeCell ref="AC25:AN26"/>
    <mergeCell ref="Y27:AA27"/>
    <mergeCell ref="Z23:Z24"/>
    <mergeCell ref="AA23:AA24"/>
    <mergeCell ref="AC23:AC24"/>
    <mergeCell ref="AD23:AD24"/>
    <mergeCell ref="AE23:AE24"/>
    <mergeCell ref="AF23:AF24"/>
    <mergeCell ref="AG23:AG24"/>
    <mergeCell ref="Z11:Z12"/>
    <mergeCell ref="AA11:AA12"/>
    <mergeCell ref="AC11:AC12"/>
    <mergeCell ref="AD11:AD12"/>
    <mergeCell ref="AE11:AE12"/>
    <mergeCell ref="AF11:AF12"/>
    <mergeCell ref="AH23:AH24"/>
    <mergeCell ref="AI23:AI24"/>
    <mergeCell ref="AJ23:AJ24"/>
    <mergeCell ref="AH13:AH14"/>
    <mergeCell ref="AI13:AI14"/>
    <mergeCell ref="AJ13:AJ14"/>
    <mergeCell ref="AH15:AH16"/>
    <mergeCell ref="AI15:AI16"/>
    <mergeCell ref="AJ15:AJ16"/>
    <mergeCell ref="AH20:AH21"/>
    <mergeCell ref="AI20:AI21"/>
    <mergeCell ref="AJ20:AJ21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C10:AN10"/>
    <mergeCell ref="Z8:Z9"/>
    <mergeCell ref="AA8:AA9"/>
    <mergeCell ref="AC8:AC9"/>
    <mergeCell ref="AD8:AD9"/>
    <mergeCell ref="AE8:AE9"/>
    <mergeCell ref="AM8:AM9"/>
    <mergeCell ref="AN8:AN9"/>
    <mergeCell ref="AF8:AF9"/>
    <mergeCell ref="AG8:AG9"/>
    <mergeCell ref="AH8:AH9"/>
    <mergeCell ref="AI8:AI9"/>
    <mergeCell ref="AJ8:AJ9"/>
    <mergeCell ref="AK8:AK9"/>
    <mergeCell ref="AL8:AL9"/>
    <mergeCell ref="B3:B5"/>
    <mergeCell ref="C3:X5"/>
    <mergeCell ref="AM2:AN2"/>
    <mergeCell ref="AM3:AN5"/>
    <mergeCell ref="L6:X6"/>
    <mergeCell ref="Y6:AA6"/>
    <mergeCell ref="A1:A6"/>
    <mergeCell ref="B1:X2"/>
    <mergeCell ref="Y1:AA1"/>
    <mergeCell ref="AC1:AL5"/>
    <mergeCell ref="AM1:AN1"/>
    <mergeCell ref="Y2:AA2"/>
    <mergeCell ref="Y3:Z3"/>
    <mergeCell ref="Y4:Z4"/>
    <mergeCell ref="Y5:Z5"/>
    <mergeCell ref="A20:A26"/>
    <mergeCell ref="B20:B21"/>
    <mergeCell ref="C20:C21"/>
    <mergeCell ref="D20:D21"/>
    <mergeCell ref="E20:E21"/>
    <mergeCell ref="B23:B24"/>
    <mergeCell ref="C23:J24"/>
    <mergeCell ref="K23:K24"/>
    <mergeCell ref="C25:J26"/>
    <mergeCell ref="F20:F21"/>
    <mergeCell ref="G20:G21"/>
    <mergeCell ref="H20:H21"/>
    <mergeCell ref="I20:I21"/>
    <mergeCell ref="J20:J21"/>
    <mergeCell ref="K20:K21"/>
    <mergeCell ref="C22:J22"/>
    <mergeCell ref="C17:J18"/>
    <mergeCell ref="B6:F6"/>
    <mergeCell ref="G6:K6"/>
    <mergeCell ref="C8:C9"/>
    <mergeCell ref="D8:D9"/>
    <mergeCell ref="E8:E9"/>
    <mergeCell ref="C10:J10"/>
    <mergeCell ref="K13:K14"/>
    <mergeCell ref="A8:A18"/>
    <mergeCell ref="B15:B16"/>
    <mergeCell ref="F8:F9"/>
    <mergeCell ref="G8:G9"/>
    <mergeCell ref="H8:H9"/>
    <mergeCell ref="I8:I9"/>
    <mergeCell ref="J8:J9"/>
    <mergeCell ref="K8:K9"/>
    <mergeCell ref="B8:B9"/>
    <mergeCell ref="B11:B12"/>
    <mergeCell ref="C11:J12"/>
    <mergeCell ref="K11:K12"/>
    <mergeCell ref="B13:B14"/>
    <mergeCell ref="C13:J14"/>
    <mergeCell ref="C15:J16"/>
    <mergeCell ref="K15:K16"/>
  </mergeCells>
  <conditionalFormatting sqref="Z17:Z18">
    <cfRule type="cellIs" dxfId="5" priority="1" operator="lessThan">
      <formula>1</formula>
    </cfRule>
  </conditionalFormatting>
  <conditionalFormatting sqref="Z17:Z18">
    <cfRule type="cellIs" dxfId="4" priority="2" operator="equal">
      <formula>1</formula>
    </cfRule>
  </conditionalFormatting>
  <conditionalFormatting sqref="Z17:Z18">
    <cfRule type="cellIs" dxfId="3" priority="3" operator="greaterThan">
      <formula>1</formula>
    </cfRule>
  </conditionalFormatting>
  <conditionalFormatting sqref="Z25:Z26">
    <cfRule type="cellIs" dxfId="2" priority="4" operator="lessThan">
      <formula>1</formula>
    </cfRule>
  </conditionalFormatting>
  <conditionalFormatting sqref="Z25:Z26">
    <cfRule type="cellIs" dxfId="1" priority="5" operator="equal">
      <formula>1</formula>
    </cfRule>
  </conditionalFormatting>
  <conditionalFormatting sqref="Z25:Z26">
    <cfRule type="cellIs" dxfId="0" priority="6" operator="greaterThan">
      <formula>1</formula>
    </cfRule>
  </conditionalFormatting>
  <dataValidations count="3">
    <dataValidation type="list" allowBlank="1" showErrorMessage="1" sqref="F8 F20">
      <formula1>INDIRECT($E$8)</formula1>
    </dataValidation>
    <dataValidation type="list" allowBlank="1" showErrorMessage="1" sqref="C8 C20">
      <formula1>#REF!</formula1>
    </dataValidation>
    <dataValidation type="list" allowBlank="1" showErrorMessage="1" sqref="D8 D20">
      <formula1>INDIRECT($C$8)</formula1>
    </dataValidation>
  </dataValidation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5.5703125" customWidth="1"/>
    <col min="2" max="2" width="21" customWidth="1"/>
    <col min="3" max="4" width="20.42578125" customWidth="1"/>
    <col min="5" max="8" width="14.42578125" customWidth="1"/>
    <col min="9" max="9" width="18.85546875" customWidth="1"/>
    <col min="10" max="11" width="14.42578125" customWidth="1"/>
    <col min="12" max="12" width="7.85546875" customWidth="1"/>
    <col min="13" max="24" width="8.7109375" customWidth="1"/>
    <col min="25" max="25" width="10.140625" customWidth="1"/>
    <col min="26" max="26" width="11.85546875" customWidth="1"/>
    <col min="27" max="27" width="12" customWidth="1"/>
    <col min="28" max="28" width="3.140625" customWidth="1"/>
    <col min="29" max="40" width="14.42578125" customWidth="1"/>
  </cols>
  <sheetData>
    <row r="1" spans="1:40">
      <c r="A1" s="769"/>
      <c r="B1" s="824" t="s">
        <v>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04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05" t="s">
        <v>355</v>
      </c>
      <c r="AN2" s="680"/>
    </row>
    <row r="3" spans="1:40" ht="28.5" customHeight="1">
      <c r="A3" s="687"/>
      <c r="B3" s="770" t="s">
        <v>357</v>
      </c>
      <c r="C3" s="1050" t="s">
        <v>1051</v>
      </c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  <c r="Q3" s="690"/>
      <c r="R3" s="690"/>
      <c r="S3" s="690"/>
      <c r="T3" s="690"/>
      <c r="U3" s="690"/>
      <c r="V3" s="690"/>
      <c r="W3" s="690"/>
      <c r="X3" s="679"/>
      <c r="Y3" s="795" t="s">
        <v>359</v>
      </c>
      <c r="Z3" s="680"/>
      <c r="AA3" s="404">
        <v>4.2000000000000003E-2</v>
      </c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8.5" customHeight="1">
      <c r="A4" s="687"/>
      <c r="B4" s="679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924" t="s">
        <v>360</v>
      </c>
      <c r="Z4" s="882"/>
      <c r="AA4" s="405">
        <f>AA8+AA20</f>
        <v>0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8.5" customHeight="1">
      <c r="A5" s="687"/>
      <c r="B5" s="680"/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691"/>
      <c r="Q5" s="691"/>
      <c r="R5" s="691"/>
      <c r="S5" s="691"/>
      <c r="T5" s="691"/>
      <c r="U5" s="691"/>
      <c r="V5" s="691"/>
      <c r="W5" s="691"/>
      <c r="X5" s="680"/>
      <c r="Y5" s="1051" t="s">
        <v>361</v>
      </c>
      <c r="Z5" s="894"/>
      <c r="AA5" s="632">
        <f>+AA4*AA3</f>
        <v>0</v>
      </c>
      <c r="AB5" s="152"/>
      <c r="AC5" s="691"/>
      <c r="AD5" s="691"/>
      <c r="AE5" s="691"/>
      <c r="AF5" s="691"/>
      <c r="AG5" s="691"/>
      <c r="AH5" s="691"/>
      <c r="AI5" s="691"/>
      <c r="AJ5" s="691"/>
      <c r="AK5" s="691"/>
      <c r="AL5" s="680"/>
      <c r="AM5" s="690"/>
      <c r="AN5" s="690"/>
    </row>
    <row r="6" spans="1:40" ht="23.25">
      <c r="A6" s="688"/>
      <c r="B6" s="798" t="s">
        <v>362</v>
      </c>
      <c r="C6" s="691"/>
      <c r="D6" s="691"/>
      <c r="E6" s="691"/>
      <c r="F6" s="680"/>
      <c r="G6" s="798" t="s">
        <v>4</v>
      </c>
      <c r="H6" s="691"/>
      <c r="I6" s="691"/>
      <c r="J6" s="691"/>
      <c r="K6" s="680"/>
      <c r="L6" s="798" t="s">
        <v>363</v>
      </c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9" t="s">
        <v>364</v>
      </c>
      <c r="Z6" s="691"/>
      <c r="AA6" s="680"/>
      <c r="AB6" s="152"/>
      <c r="AC6" s="156"/>
      <c r="AD6" s="156"/>
      <c r="AE6" s="156"/>
      <c r="AF6" s="156"/>
      <c r="AG6" s="156"/>
      <c r="AH6" s="156"/>
      <c r="AI6" s="156"/>
      <c r="AJ6" s="156"/>
      <c r="AK6" s="156"/>
      <c r="AL6" s="161"/>
      <c r="AM6" s="162"/>
      <c r="AN6" s="162"/>
    </row>
    <row r="7" spans="1:40" ht="60">
      <c r="A7" s="408" t="s">
        <v>10</v>
      </c>
      <c r="B7" s="410" t="s">
        <v>11</v>
      </c>
      <c r="C7" s="410" t="s">
        <v>12</v>
      </c>
      <c r="D7" s="410" t="s">
        <v>13</v>
      </c>
      <c r="E7" s="410" t="s">
        <v>14</v>
      </c>
      <c r="F7" s="410" t="s">
        <v>15</v>
      </c>
      <c r="G7" s="410" t="s">
        <v>16</v>
      </c>
      <c r="H7" s="410" t="s">
        <v>17</v>
      </c>
      <c r="I7" s="410" t="s">
        <v>18</v>
      </c>
      <c r="J7" s="410" t="s">
        <v>19</v>
      </c>
      <c r="K7" s="410" t="s">
        <v>20</v>
      </c>
      <c r="L7" s="410" t="s">
        <v>48</v>
      </c>
      <c r="M7" s="410" t="s">
        <v>49</v>
      </c>
      <c r="N7" s="410" t="s">
        <v>50</v>
      </c>
      <c r="O7" s="410" t="s">
        <v>51</v>
      </c>
      <c r="P7" s="410" t="s">
        <v>52</v>
      </c>
      <c r="Q7" s="410" t="s">
        <v>53</v>
      </c>
      <c r="R7" s="410" t="s">
        <v>54</v>
      </c>
      <c r="S7" s="410" t="s">
        <v>55</v>
      </c>
      <c r="T7" s="410" t="s">
        <v>56</v>
      </c>
      <c r="U7" s="410" t="s">
        <v>57</v>
      </c>
      <c r="V7" s="410" t="s">
        <v>58</v>
      </c>
      <c r="W7" s="410" t="s">
        <v>59</v>
      </c>
      <c r="X7" s="410" t="s">
        <v>60</v>
      </c>
      <c r="Y7" s="410" t="s">
        <v>61</v>
      </c>
      <c r="Z7" s="452" t="s">
        <v>365</v>
      </c>
      <c r="AA7" s="410" t="s">
        <v>366</v>
      </c>
      <c r="AB7" s="152"/>
      <c r="AC7" s="166" t="s">
        <v>65</v>
      </c>
      <c r="AD7" s="166" t="s">
        <v>66</v>
      </c>
      <c r="AE7" s="166" t="s">
        <v>67</v>
      </c>
      <c r="AF7" s="166" t="s">
        <v>68</v>
      </c>
      <c r="AG7" s="166" t="s">
        <v>69</v>
      </c>
      <c r="AH7" s="166" t="s">
        <v>70</v>
      </c>
      <c r="AI7" s="166" t="s">
        <v>71</v>
      </c>
      <c r="AJ7" s="166" t="s">
        <v>72</v>
      </c>
      <c r="AK7" s="166" t="s">
        <v>73</v>
      </c>
      <c r="AL7" s="166" t="s">
        <v>74</v>
      </c>
      <c r="AM7" s="166" t="s">
        <v>75</v>
      </c>
      <c r="AN7" s="166" t="s">
        <v>367</v>
      </c>
    </row>
    <row r="8" spans="1:40" ht="55.5" customHeight="1">
      <c r="A8" s="1046" t="s">
        <v>1052</v>
      </c>
      <c r="B8" s="678" t="s">
        <v>369</v>
      </c>
      <c r="C8" s="898" t="s">
        <v>622</v>
      </c>
      <c r="D8" s="898" t="s">
        <v>623</v>
      </c>
      <c r="E8" s="898" t="s">
        <v>407</v>
      </c>
      <c r="F8" s="898" t="s">
        <v>424</v>
      </c>
      <c r="G8" s="681" t="s">
        <v>1053</v>
      </c>
      <c r="H8" s="678">
        <v>1</v>
      </c>
      <c r="I8" s="681" t="s">
        <v>1054</v>
      </c>
      <c r="J8" s="681" t="s">
        <v>375</v>
      </c>
      <c r="K8" s="681" t="s">
        <v>1055</v>
      </c>
      <c r="L8" s="46" t="s">
        <v>44</v>
      </c>
      <c r="M8" s="47">
        <f t="shared" ref="M8:X8" si="0">M17</f>
        <v>2.4989999999999998E-2</v>
      </c>
      <c r="N8" s="47">
        <f t="shared" si="0"/>
        <v>2.4989999999999998E-2</v>
      </c>
      <c r="O8" s="47">
        <f t="shared" si="0"/>
        <v>7.5020000000000003E-2</v>
      </c>
      <c r="P8" s="47">
        <f t="shared" si="0"/>
        <v>2.4989999999999998E-2</v>
      </c>
      <c r="Q8" s="47">
        <f t="shared" si="0"/>
        <v>7.4990000000000001E-2</v>
      </c>
      <c r="R8" s="47">
        <f t="shared" si="0"/>
        <v>0.17502000000000001</v>
      </c>
      <c r="S8" s="47">
        <f t="shared" si="0"/>
        <v>7.4990000000000001E-2</v>
      </c>
      <c r="T8" s="47">
        <f t="shared" si="0"/>
        <v>2.4989999999999998E-2</v>
      </c>
      <c r="U8" s="47">
        <f t="shared" si="0"/>
        <v>0.17502000000000001</v>
      </c>
      <c r="V8" s="47">
        <f t="shared" si="0"/>
        <v>7.4990000000000001E-2</v>
      </c>
      <c r="W8" s="47">
        <f t="shared" si="0"/>
        <v>7.4990000000000001E-2</v>
      </c>
      <c r="X8" s="47">
        <f t="shared" si="0"/>
        <v>0.17502000000000001</v>
      </c>
      <c r="Y8" s="416">
        <f t="shared" ref="Y8:Y9" si="1">SUM(M8:X8)</f>
        <v>1</v>
      </c>
      <c r="Z8" s="709">
        <v>0.9</v>
      </c>
      <c r="AA8" s="916">
        <f>IF(OR(Y9=0,Z8=0),0,(Y9/Y8*Z8))</f>
        <v>0</v>
      </c>
      <c r="AB8" s="152"/>
      <c r="AC8" s="681"/>
      <c r="AD8" s="681"/>
      <c r="AE8" s="681"/>
      <c r="AF8" s="681"/>
      <c r="AG8" s="681"/>
      <c r="AH8" s="681"/>
      <c r="AI8" s="681"/>
      <c r="AJ8" s="681"/>
      <c r="AK8" s="681"/>
      <c r="AL8" s="681"/>
      <c r="AM8" s="681"/>
      <c r="AN8" s="681"/>
    </row>
    <row r="9" spans="1:40" ht="54" customHeight="1">
      <c r="A9" s="1047"/>
      <c r="B9" s="680"/>
      <c r="C9" s="684"/>
      <c r="D9" s="684"/>
      <c r="E9" s="684"/>
      <c r="F9" s="684"/>
      <c r="G9" s="680"/>
      <c r="H9" s="680"/>
      <c r="I9" s="680"/>
      <c r="J9" s="680"/>
      <c r="K9" s="680"/>
      <c r="L9" s="168" t="s">
        <v>377</v>
      </c>
      <c r="M9" s="169">
        <f t="shared" ref="M9:X9" si="2">M18</f>
        <v>0</v>
      </c>
      <c r="N9" s="169">
        <f t="shared" si="2"/>
        <v>0</v>
      </c>
      <c r="O9" s="169">
        <f t="shared" si="2"/>
        <v>0</v>
      </c>
      <c r="P9" s="169">
        <f t="shared" si="2"/>
        <v>0</v>
      </c>
      <c r="Q9" s="169">
        <f t="shared" si="2"/>
        <v>0</v>
      </c>
      <c r="R9" s="169">
        <f t="shared" si="2"/>
        <v>0</v>
      </c>
      <c r="S9" s="169">
        <f t="shared" si="2"/>
        <v>0</v>
      </c>
      <c r="T9" s="169">
        <f t="shared" si="2"/>
        <v>0</v>
      </c>
      <c r="U9" s="169">
        <f t="shared" si="2"/>
        <v>0</v>
      </c>
      <c r="V9" s="169">
        <f t="shared" si="2"/>
        <v>0</v>
      </c>
      <c r="W9" s="169">
        <f t="shared" si="2"/>
        <v>0</v>
      </c>
      <c r="X9" s="169">
        <f t="shared" si="2"/>
        <v>0</v>
      </c>
      <c r="Y9" s="52">
        <f t="shared" si="1"/>
        <v>0</v>
      </c>
      <c r="Z9" s="680"/>
      <c r="AA9" s="684"/>
      <c r="AB9" s="152"/>
      <c r="AC9" s="680"/>
      <c r="AD9" s="680"/>
      <c r="AE9" s="680"/>
      <c r="AF9" s="680"/>
      <c r="AG9" s="680"/>
      <c r="AH9" s="680"/>
      <c r="AI9" s="680"/>
      <c r="AJ9" s="680"/>
      <c r="AK9" s="680"/>
      <c r="AL9" s="680"/>
      <c r="AM9" s="680"/>
      <c r="AN9" s="680"/>
    </row>
    <row r="10" spans="1:40">
      <c r="A10" s="1047"/>
      <c r="B10" s="421"/>
      <c r="C10" s="919" t="s">
        <v>378</v>
      </c>
      <c r="D10" s="890"/>
      <c r="E10" s="890"/>
      <c r="F10" s="890"/>
      <c r="G10" s="890"/>
      <c r="H10" s="890"/>
      <c r="I10" s="890"/>
      <c r="J10" s="882"/>
      <c r="K10" s="422"/>
      <c r="L10" s="42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421"/>
      <c r="Z10" s="607" t="s">
        <v>379</v>
      </c>
      <c r="AA10" s="422"/>
      <c r="AB10" s="152"/>
      <c r="AC10" s="777"/>
      <c r="AD10" s="691"/>
      <c r="AE10" s="691"/>
      <c r="AF10" s="691"/>
      <c r="AG10" s="691"/>
      <c r="AH10" s="691"/>
      <c r="AI10" s="691"/>
      <c r="AJ10" s="691"/>
      <c r="AK10" s="691"/>
      <c r="AL10" s="691"/>
      <c r="AM10" s="691"/>
      <c r="AN10" s="680"/>
    </row>
    <row r="11" spans="1:40" ht="25.5" customHeight="1">
      <c r="A11" s="1047"/>
      <c r="B11" s="678" t="s">
        <v>369</v>
      </c>
      <c r="C11" s="788" t="s">
        <v>1056</v>
      </c>
      <c r="D11" s="690"/>
      <c r="E11" s="690"/>
      <c r="F11" s="690"/>
      <c r="G11" s="690"/>
      <c r="H11" s="690"/>
      <c r="I11" s="690"/>
      <c r="J11" s="679"/>
      <c r="K11" s="681" t="s">
        <v>1055</v>
      </c>
      <c r="L11" s="46" t="s">
        <v>44</v>
      </c>
      <c r="M11" s="65"/>
      <c r="N11" s="65"/>
      <c r="O11" s="65">
        <v>0.1</v>
      </c>
      <c r="P11" s="65"/>
      <c r="Q11" s="65"/>
      <c r="R11" s="65">
        <v>0.3</v>
      </c>
      <c r="S11" s="65"/>
      <c r="T11" s="65"/>
      <c r="U11" s="65">
        <v>0.3</v>
      </c>
      <c r="V11" s="65"/>
      <c r="W11" s="65"/>
      <c r="X11" s="65">
        <v>0.3</v>
      </c>
      <c r="Y11" s="416">
        <f t="shared" ref="Y11:Y18" si="3">SUM(M11:X11)</f>
        <v>1</v>
      </c>
      <c r="Z11" s="1052">
        <v>0.5</v>
      </c>
      <c r="AA11" s="915">
        <f>IF(OR(Y12=0,Z11=0),0,(Y12/Y11*Z11))</f>
        <v>0</v>
      </c>
      <c r="AB11" s="152"/>
      <c r="AC11" s="681"/>
      <c r="AD11" s="681"/>
      <c r="AE11" s="681"/>
      <c r="AF11" s="681"/>
      <c r="AG11" s="681"/>
      <c r="AH11" s="681"/>
      <c r="AI11" s="681"/>
      <c r="AJ11" s="681"/>
      <c r="AK11" s="681"/>
      <c r="AL11" s="681"/>
      <c r="AM11" s="681"/>
      <c r="AN11" s="681"/>
    </row>
    <row r="12" spans="1:40" ht="25.5" customHeight="1">
      <c r="A12" s="1047"/>
      <c r="B12" s="680"/>
      <c r="C12" s="691"/>
      <c r="D12" s="691"/>
      <c r="E12" s="691"/>
      <c r="F12" s="691"/>
      <c r="G12" s="691"/>
      <c r="H12" s="691"/>
      <c r="I12" s="691"/>
      <c r="J12" s="680"/>
      <c r="K12" s="680"/>
      <c r="L12" s="124" t="s">
        <v>377</v>
      </c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52">
        <f t="shared" si="3"/>
        <v>0</v>
      </c>
      <c r="Z12" s="680"/>
      <c r="AA12" s="684"/>
      <c r="AB12" s="152"/>
      <c r="AC12" s="680"/>
      <c r="AD12" s="680"/>
      <c r="AE12" s="680"/>
      <c r="AF12" s="680"/>
      <c r="AG12" s="680"/>
      <c r="AH12" s="680"/>
      <c r="AI12" s="680"/>
      <c r="AJ12" s="680"/>
      <c r="AK12" s="680"/>
      <c r="AL12" s="680"/>
      <c r="AM12" s="680"/>
      <c r="AN12" s="680"/>
    </row>
    <row r="13" spans="1:40" ht="25.5" customHeight="1">
      <c r="A13" s="1047"/>
      <c r="B13" s="678" t="s">
        <v>369</v>
      </c>
      <c r="C13" s="788" t="s">
        <v>1057</v>
      </c>
      <c r="D13" s="690"/>
      <c r="E13" s="690"/>
      <c r="F13" s="690"/>
      <c r="G13" s="690"/>
      <c r="H13" s="690"/>
      <c r="I13" s="690"/>
      <c r="J13" s="679"/>
      <c r="K13" s="681" t="s">
        <v>1055</v>
      </c>
      <c r="L13" s="46" t="s">
        <v>44</v>
      </c>
      <c r="M13" s="65"/>
      <c r="N13" s="65"/>
      <c r="O13" s="65"/>
      <c r="P13" s="65"/>
      <c r="Q13" s="65">
        <v>0.25</v>
      </c>
      <c r="R13" s="65"/>
      <c r="S13" s="65">
        <v>0.25</v>
      </c>
      <c r="T13" s="65"/>
      <c r="U13" s="65"/>
      <c r="V13" s="65">
        <v>0.25</v>
      </c>
      <c r="W13" s="65">
        <v>0.25</v>
      </c>
      <c r="X13" s="65"/>
      <c r="Y13" s="416">
        <f t="shared" si="3"/>
        <v>1</v>
      </c>
      <c r="Z13" s="1052">
        <v>0.2</v>
      </c>
      <c r="AA13" s="915">
        <f>IF(OR(Y14=0,Z13=0),0,(Y14/Y13*Z13))</f>
        <v>0</v>
      </c>
      <c r="AB13" s="152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681"/>
      <c r="AN13" s="681"/>
    </row>
    <row r="14" spans="1:40" ht="25.5" customHeight="1">
      <c r="A14" s="1047"/>
      <c r="B14" s="680"/>
      <c r="C14" s="691"/>
      <c r="D14" s="691"/>
      <c r="E14" s="691"/>
      <c r="F14" s="691"/>
      <c r="G14" s="691"/>
      <c r="H14" s="691"/>
      <c r="I14" s="691"/>
      <c r="J14" s="680"/>
      <c r="K14" s="680"/>
      <c r="L14" s="124" t="s">
        <v>377</v>
      </c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52">
        <f t="shared" si="3"/>
        <v>0</v>
      </c>
      <c r="Z14" s="680"/>
      <c r="AA14" s="684"/>
      <c r="AB14" s="152"/>
      <c r="AC14" s="680"/>
      <c r="AD14" s="680"/>
      <c r="AE14" s="680"/>
      <c r="AF14" s="680"/>
      <c r="AG14" s="680"/>
      <c r="AH14" s="680"/>
      <c r="AI14" s="680"/>
      <c r="AJ14" s="680"/>
      <c r="AK14" s="680"/>
      <c r="AL14" s="680"/>
      <c r="AM14" s="680"/>
      <c r="AN14" s="680"/>
    </row>
    <row r="15" spans="1:40" ht="25.5" customHeight="1">
      <c r="A15" s="1047"/>
      <c r="B15" s="678" t="s">
        <v>369</v>
      </c>
      <c r="C15" s="788" t="s">
        <v>1058</v>
      </c>
      <c r="D15" s="690"/>
      <c r="E15" s="690"/>
      <c r="F15" s="690"/>
      <c r="G15" s="690"/>
      <c r="H15" s="690"/>
      <c r="I15" s="690"/>
      <c r="J15" s="679"/>
      <c r="K15" s="681" t="s">
        <v>1055</v>
      </c>
      <c r="L15" s="46" t="s">
        <v>44</v>
      </c>
      <c r="M15" s="634">
        <v>8.3299999999999999E-2</v>
      </c>
      <c r="N15" s="634">
        <v>8.3299999999999999E-2</v>
      </c>
      <c r="O15" s="634">
        <v>8.3400000000000002E-2</v>
      </c>
      <c r="P15" s="634">
        <v>8.3299999999999999E-2</v>
      </c>
      <c r="Q15" s="634">
        <v>8.3299999999999999E-2</v>
      </c>
      <c r="R15" s="634">
        <v>8.3400000000000002E-2</v>
      </c>
      <c r="S15" s="634">
        <v>8.3299999999999999E-2</v>
      </c>
      <c r="T15" s="634">
        <v>8.3299999999999999E-2</v>
      </c>
      <c r="U15" s="634">
        <v>8.3400000000000002E-2</v>
      </c>
      <c r="V15" s="634">
        <v>8.3299999999999999E-2</v>
      </c>
      <c r="W15" s="634">
        <v>8.3299999999999999E-2</v>
      </c>
      <c r="X15" s="634">
        <v>8.3400000000000002E-2</v>
      </c>
      <c r="Y15" s="416">
        <f t="shared" si="3"/>
        <v>1.0000000000000002</v>
      </c>
      <c r="Z15" s="1052">
        <v>0.3</v>
      </c>
      <c r="AA15" s="915">
        <f>IF(OR(Y16=0,Z15=0),0,(Y16/Y15*Z15))</f>
        <v>0</v>
      </c>
      <c r="AB15" s="152"/>
      <c r="AC15" s="681"/>
      <c r="AD15" s="681"/>
      <c r="AE15" s="681"/>
      <c r="AF15" s="681"/>
      <c r="AG15" s="681"/>
      <c r="AH15" s="681"/>
      <c r="AI15" s="681"/>
      <c r="AJ15" s="681"/>
      <c r="AK15" s="681"/>
      <c r="AL15" s="681"/>
      <c r="AM15" s="681"/>
      <c r="AN15" s="681"/>
    </row>
    <row r="16" spans="1:40" ht="25.5" customHeight="1">
      <c r="A16" s="1047"/>
      <c r="B16" s="680"/>
      <c r="C16" s="691"/>
      <c r="D16" s="691"/>
      <c r="E16" s="691"/>
      <c r="F16" s="691"/>
      <c r="G16" s="691"/>
      <c r="H16" s="691"/>
      <c r="I16" s="691"/>
      <c r="J16" s="680"/>
      <c r="K16" s="680"/>
      <c r="L16" s="124" t="s">
        <v>377</v>
      </c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52">
        <f t="shared" si="3"/>
        <v>0</v>
      </c>
      <c r="Z16" s="680"/>
      <c r="AA16" s="684"/>
      <c r="AB16" s="152"/>
      <c r="AC16" s="680"/>
      <c r="AD16" s="680"/>
      <c r="AE16" s="680"/>
      <c r="AF16" s="680"/>
      <c r="AG16" s="680"/>
      <c r="AH16" s="680"/>
      <c r="AI16" s="680"/>
      <c r="AJ16" s="680"/>
      <c r="AK16" s="680"/>
      <c r="AL16" s="680"/>
      <c r="AM16" s="680"/>
      <c r="AN16" s="680"/>
    </row>
    <row r="17" spans="1:40">
      <c r="A17" s="1047"/>
      <c r="B17" s="427"/>
      <c r="C17" s="922" t="s">
        <v>383</v>
      </c>
      <c r="D17" s="893"/>
      <c r="E17" s="893"/>
      <c r="F17" s="893"/>
      <c r="G17" s="893"/>
      <c r="H17" s="893"/>
      <c r="I17" s="893"/>
      <c r="J17" s="894"/>
      <c r="K17" s="428"/>
      <c r="L17" s="429" t="s">
        <v>44</v>
      </c>
      <c r="M17" s="430">
        <f t="shared" ref="M17:X17" si="4">+(M11*$Z$11)+(M13*$Z$13)+(M15*$Z$15)</f>
        <v>2.4989999999999998E-2</v>
      </c>
      <c r="N17" s="430">
        <f t="shared" si="4"/>
        <v>2.4989999999999998E-2</v>
      </c>
      <c r="O17" s="430">
        <f t="shared" si="4"/>
        <v>7.5020000000000003E-2</v>
      </c>
      <c r="P17" s="430">
        <f t="shared" si="4"/>
        <v>2.4989999999999998E-2</v>
      </c>
      <c r="Q17" s="430">
        <f t="shared" si="4"/>
        <v>7.4990000000000001E-2</v>
      </c>
      <c r="R17" s="430">
        <f t="shared" si="4"/>
        <v>0.17502000000000001</v>
      </c>
      <c r="S17" s="430">
        <f t="shared" si="4"/>
        <v>7.4990000000000001E-2</v>
      </c>
      <c r="T17" s="430">
        <f t="shared" si="4"/>
        <v>2.4989999999999998E-2</v>
      </c>
      <c r="U17" s="430">
        <f t="shared" si="4"/>
        <v>0.17502000000000001</v>
      </c>
      <c r="V17" s="430">
        <f t="shared" si="4"/>
        <v>7.4990000000000001E-2</v>
      </c>
      <c r="W17" s="430">
        <f t="shared" si="4"/>
        <v>7.4990000000000001E-2</v>
      </c>
      <c r="X17" s="430">
        <f t="shared" si="4"/>
        <v>0.17502000000000001</v>
      </c>
      <c r="Y17" s="416">
        <f t="shared" si="3"/>
        <v>1</v>
      </c>
      <c r="Z17" s="926">
        <f>SUM(Z11:Z16)</f>
        <v>1</v>
      </c>
      <c r="AA17" s="915">
        <f>IF(OR(Y18=0,Z17=0),0,(Y18/Y17*Z17))</f>
        <v>0</v>
      </c>
      <c r="AB17" s="152"/>
      <c r="AC17" s="689" t="s">
        <v>384</v>
      </c>
      <c r="AD17" s="690"/>
      <c r="AE17" s="690"/>
      <c r="AF17" s="690"/>
      <c r="AG17" s="690"/>
      <c r="AH17" s="690"/>
      <c r="AI17" s="690"/>
      <c r="AJ17" s="690"/>
      <c r="AK17" s="690"/>
      <c r="AL17" s="690"/>
      <c r="AM17" s="690"/>
      <c r="AN17" s="679"/>
    </row>
    <row r="18" spans="1:40">
      <c r="A18" s="1048"/>
      <c r="B18" s="432"/>
      <c r="C18" s="906"/>
      <c r="D18" s="786"/>
      <c r="E18" s="786"/>
      <c r="F18" s="786"/>
      <c r="G18" s="786"/>
      <c r="H18" s="786"/>
      <c r="I18" s="786"/>
      <c r="J18" s="772"/>
      <c r="K18" s="433"/>
      <c r="L18" s="434" t="s">
        <v>377</v>
      </c>
      <c r="M18" s="435">
        <f t="shared" ref="M18:X18" si="5">+(M12*$Z$11)+(M14*$Z$13)+(M16*$Z$15)</f>
        <v>0</v>
      </c>
      <c r="N18" s="435">
        <f t="shared" si="5"/>
        <v>0</v>
      </c>
      <c r="O18" s="435">
        <f t="shared" si="5"/>
        <v>0</v>
      </c>
      <c r="P18" s="435">
        <f t="shared" si="5"/>
        <v>0</v>
      </c>
      <c r="Q18" s="435">
        <f t="shared" si="5"/>
        <v>0</v>
      </c>
      <c r="R18" s="435">
        <f t="shared" si="5"/>
        <v>0</v>
      </c>
      <c r="S18" s="435">
        <f t="shared" si="5"/>
        <v>0</v>
      </c>
      <c r="T18" s="435">
        <f t="shared" si="5"/>
        <v>0</v>
      </c>
      <c r="U18" s="435">
        <f t="shared" si="5"/>
        <v>0</v>
      </c>
      <c r="V18" s="435">
        <f t="shared" si="5"/>
        <v>0</v>
      </c>
      <c r="W18" s="435">
        <f t="shared" si="5"/>
        <v>0</v>
      </c>
      <c r="X18" s="435">
        <f t="shared" si="5"/>
        <v>0</v>
      </c>
      <c r="Y18" s="438">
        <f t="shared" si="3"/>
        <v>0</v>
      </c>
      <c r="Z18" s="873"/>
      <c r="AA18" s="873"/>
      <c r="AB18" s="152"/>
      <c r="AC18" s="786"/>
      <c r="AD18" s="786"/>
      <c r="AE18" s="786"/>
      <c r="AF18" s="786"/>
      <c r="AG18" s="786"/>
      <c r="AH18" s="786"/>
      <c r="AI18" s="786"/>
      <c r="AJ18" s="786"/>
      <c r="AK18" s="786"/>
      <c r="AL18" s="786"/>
      <c r="AM18" s="786"/>
      <c r="AN18" s="772"/>
    </row>
    <row r="19" spans="1:40" ht="60">
      <c r="A19" s="408" t="s">
        <v>10</v>
      </c>
      <c r="B19" s="411" t="s">
        <v>11</v>
      </c>
      <c r="C19" s="411" t="s">
        <v>12</v>
      </c>
      <c r="D19" s="411" t="s">
        <v>13</v>
      </c>
      <c r="E19" s="411" t="s">
        <v>14</v>
      </c>
      <c r="F19" s="411" t="s">
        <v>15</v>
      </c>
      <c r="G19" s="411" t="s">
        <v>16</v>
      </c>
      <c r="H19" s="411" t="s">
        <v>17</v>
      </c>
      <c r="I19" s="411" t="s">
        <v>18</v>
      </c>
      <c r="J19" s="411" t="s">
        <v>19</v>
      </c>
      <c r="K19" s="411" t="s">
        <v>20</v>
      </c>
      <c r="L19" s="411" t="s">
        <v>48</v>
      </c>
      <c r="M19" s="411" t="s">
        <v>49</v>
      </c>
      <c r="N19" s="411" t="s">
        <v>50</v>
      </c>
      <c r="O19" s="411" t="s">
        <v>51</v>
      </c>
      <c r="P19" s="411" t="s">
        <v>52</v>
      </c>
      <c r="Q19" s="411" t="s">
        <v>53</v>
      </c>
      <c r="R19" s="411" t="s">
        <v>54</v>
      </c>
      <c r="S19" s="411" t="s">
        <v>55</v>
      </c>
      <c r="T19" s="411" t="s">
        <v>56</v>
      </c>
      <c r="U19" s="411" t="s">
        <v>57</v>
      </c>
      <c r="V19" s="411" t="s">
        <v>58</v>
      </c>
      <c r="W19" s="411" t="s">
        <v>59</v>
      </c>
      <c r="X19" s="411" t="s">
        <v>60</v>
      </c>
      <c r="Y19" s="411" t="s">
        <v>61</v>
      </c>
      <c r="Z19" s="412" t="s">
        <v>365</v>
      </c>
      <c r="AA19" s="411" t="s">
        <v>366</v>
      </c>
      <c r="AB19" s="152"/>
      <c r="AC19" s="166" t="s">
        <v>65</v>
      </c>
      <c r="AD19" s="166" t="s">
        <v>66</v>
      </c>
      <c r="AE19" s="166" t="s">
        <v>67</v>
      </c>
      <c r="AF19" s="166" t="s">
        <v>68</v>
      </c>
      <c r="AG19" s="166" t="s">
        <v>69</v>
      </c>
      <c r="AH19" s="166" t="s">
        <v>70</v>
      </c>
      <c r="AI19" s="166" t="s">
        <v>71</v>
      </c>
      <c r="AJ19" s="166" t="s">
        <v>72</v>
      </c>
      <c r="AK19" s="166" t="s">
        <v>73</v>
      </c>
      <c r="AL19" s="166" t="s">
        <v>74</v>
      </c>
      <c r="AM19" s="166" t="s">
        <v>75</v>
      </c>
      <c r="AN19" s="166" t="s">
        <v>367</v>
      </c>
    </row>
    <row r="20" spans="1:40" ht="33.75" customHeight="1">
      <c r="A20" s="1049" t="s">
        <v>1059</v>
      </c>
      <c r="B20" s="678" t="s">
        <v>369</v>
      </c>
      <c r="C20" s="898" t="s">
        <v>622</v>
      </c>
      <c r="D20" s="898" t="s">
        <v>623</v>
      </c>
      <c r="E20" s="898" t="s">
        <v>407</v>
      </c>
      <c r="F20" s="898" t="s">
        <v>424</v>
      </c>
      <c r="G20" s="681" t="s">
        <v>6</v>
      </c>
      <c r="H20" s="678">
        <v>1</v>
      </c>
      <c r="I20" s="681" t="s">
        <v>1060</v>
      </c>
      <c r="J20" s="681" t="s">
        <v>375</v>
      </c>
      <c r="K20" s="681" t="s">
        <v>1055</v>
      </c>
      <c r="L20" s="46" t="s">
        <v>44</v>
      </c>
      <c r="M20" s="47">
        <f t="shared" ref="M20:X20" si="6">+M25</f>
        <v>0</v>
      </c>
      <c r="N20" s="47">
        <f t="shared" si="6"/>
        <v>0</v>
      </c>
      <c r="O20" s="47">
        <f t="shared" si="6"/>
        <v>0.25</v>
      </c>
      <c r="P20" s="47">
        <f t="shared" si="6"/>
        <v>0</v>
      </c>
      <c r="Q20" s="47">
        <f t="shared" si="6"/>
        <v>0</v>
      </c>
      <c r="R20" s="47">
        <f t="shared" si="6"/>
        <v>0.25</v>
      </c>
      <c r="S20" s="47">
        <f t="shared" si="6"/>
        <v>0</v>
      </c>
      <c r="T20" s="47">
        <f t="shared" si="6"/>
        <v>0</v>
      </c>
      <c r="U20" s="47">
        <f t="shared" si="6"/>
        <v>0.25</v>
      </c>
      <c r="V20" s="47">
        <f t="shared" si="6"/>
        <v>0</v>
      </c>
      <c r="W20" s="47">
        <f t="shared" si="6"/>
        <v>0</v>
      </c>
      <c r="X20" s="47">
        <f t="shared" si="6"/>
        <v>0.25</v>
      </c>
      <c r="Y20" s="416">
        <f t="shared" ref="Y20:Y21" si="7">SUM(M20:X20)</f>
        <v>1</v>
      </c>
      <c r="Z20" s="709">
        <v>0.1</v>
      </c>
      <c r="AA20" s="916">
        <f>IF(OR(Y21=0,Z20=0),0,(Y21/Y20*Z20))</f>
        <v>0</v>
      </c>
      <c r="AB20" s="152"/>
      <c r="AC20" s="681"/>
      <c r="AD20" s="681"/>
      <c r="AE20" s="681"/>
      <c r="AF20" s="681"/>
      <c r="AG20" s="681"/>
      <c r="AH20" s="681"/>
      <c r="AI20" s="681"/>
      <c r="AJ20" s="681"/>
      <c r="AK20" s="681"/>
      <c r="AL20" s="681"/>
      <c r="AM20" s="681"/>
      <c r="AN20" s="681"/>
    </row>
    <row r="21" spans="1:40" ht="33.75" customHeight="1">
      <c r="A21" s="687"/>
      <c r="B21" s="680"/>
      <c r="C21" s="684"/>
      <c r="D21" s="684"/>
      <c r="E21" s="684"/>
      <c r="F21" s="684"/>
      <c r="G21" s="680"/>
      <c r="H21" s="680"/>
      <c r="I21" s="680"/>
      <c r="J21" s="680"/>
      <c r="K21" s="680"/>
      <c r="L21" s="168" t="s">
        <v>377</v>
      </c>
      <c r="M21" s="169">
        <f t="shared" ref="M21:X21" si="8">+M26</f>
        <v>0</v>
      </c>
      <c r="N21" s="169">
        <f t="shared" si="8"/>
        <v>0</v>
      </c>
      <c r="O21" s="169">
        <f t="shared" si="8"/>
        <v>0</v>
      </c>
      <c r="P21" s="169">
        <f t="shared" si="8"/>
        <v>0</v>
      </c>
      <c r="Q21" s="169">
        <f t="shared" si="8"/>
        <v>0</v>
      </c>
      <c r="R21" s="169">
        <f t="shared" si="8"/>
        <v>0</v>
      </c>
      <c r="S21" s="169">
        <f t="shared" si="8"/>
        <v>0</v>
      </c>
      <c r="T21" s="169">
        <f t="shared" si="8"/>
        <v>0</v>
      </c>
      <c r="U21" s="169">
        <f t="shared" si="8"/>
        <v>0</v>
      </c>
      <c r="V21" s="169">
        <f t="shared" si="8"/>
        <v>0</v>
      </c>
      <c r="W21" s="169">
        <f t="shared" si="8"/>
        <v>0</v>
      </c>
      <c r="X21" s="169">
        <f t="shared" si="8"/>
        <v>0</v>
      </c>
      <c r="Y21" s="52">
        <f t="shared" si="7"/>
        <v>0</v>
      </c>
      <c r="Z21" s="680"/>
      <c r="AA21" s="684"/>
      <c r="AB21" s="152"/>
      <c r="AC21" s="680"/>
      <c r="AD21" s="680"/>
      <c r="AE21" s="680"/>
      <c r="AF21" s="680"/>
      <c r="AG21" s="680"/>
      <c r="AH21" s="680"/>
      <c r="AI21" s="680"/>
      <c r="AJ21" s="680"/>
      <c r="AK21" s="680"/>
      <c r="AL21" s="680"/>
      <c r="AM21" s="680"/>
      <c r="AN21" s="680"/>
    </row>
    <row r="22" spans="1:40" ht="15.75" customHeight="1">
      <c r="A22" s="687"/>
      <c r="B22" s="421"/>
      <c r="C22" s="919" t="s">
        <v>378</v>
      </c>
      <c r="D22" s="890"/>
      <c r="E22" s="890"/>
      <c r="F22" s="890"/>
      <c r="G22" s="890"/>
      <c r="H22" s="890"/>
      <c r="I22" s="890"/>
      <c r="J22" s="882"/>
      <c r="K22" s="422"/>
      <c r="L22" s="423"/>
      <c r="M22" s="633"/>
      <c r="N22" s="633"/>
      <c r="O22" s="633"/>
      <c r="P22" s="633"/>
      <c r="Q22" s="633"/>
      <c r="R22" s="633"/>
      <c r="S22" s="633"/>
      <c r="T22" s="633"/>
      <c r="U22" s="633"/>
      <c r="V22" s="633"/>
      <c r="W22" s="633"/>
      <c r="X22" s="633"/>
      <c r="Y22" s="421"/>
      <c r="Z22" s="607" t="s">
        <v>379</v>
      </c>
      <c r="AA22" s="422"/>
      <c r="AB22" s="152"/>
      <c r="AC22" s="777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80"/>
    </row>
    <row r="23" spans="1:40" ht="15.75" customHeight="1">
      <c r="A23" s="687"/>
      <c r="B23" s="678" t="s">
        <v>369</v>
      </c>
      <c r="C23" s="788" t="s">
        <v>1061</v>
      </c>
      <c r="D23" s="690"/>
      <c r="E23" s="690"/>
      <c r="F23" s="690"/>
      <c r="G23" s="690"/>
      <c r="H23" s="690"/>
      <c r="I23" s="690"/>
      <c r="J23" s="679"/>
      <c r="K23" s="681" t="s">
        <v>1055</v>
      </c>
      <c r="L23" s="46" t="s">
        <v>44</v>
      </c>
      <c r="M23" s="65"/>
      <c r="N23" s="65"/>
      <c r="O23" s="65">
        <v>0.25</v>
      </c>
      <c r="P23" s="65"/>
      <c r="Q23" s="65"/>
      <c r="R23" s="65">
        <v>0.25</v>
      </c>
      <c r="S23" s="65"/>
      <c r="T23" s="65"/>
      <c r="U23" s="65">
        <v>0.25</v>
      </c>
      <c r="V23" s="65"/>
      <c r="W23" s="65"/>
      <c r="X23" s="65">
        <v>0.25</v>
      </c>
      <c r="Y23" s="416">
        <f t="shared" ref="Y23:Y26" si="9">SUM(M23:X23)</f>
        <v>1</v>
      </c>
      <c r="Z23" s="709">
        <v>1</v>
      </c>
      <c r="AA23" s="915">
        <f>IF(OR(Y24=0,Z23=0),0,(Y24/Y23*Z23))</f>
        <v>0</v>
      </c>
      <c r="AB23" s="152"/>
      <c r="AC23" s="681"/>
      <c r="AD23" s="681"/>
      <c r="AE23" s="681"/>
      <c r="AF23" s="681"/>
      <c r="AG23" s="681"/>
      <c r="AH23" s="681"/>
      <c r="AI23" s="681"/>
      <c r="AJ23" s="681"/>
      <c r="AK23" s="681"/>
      <c r="AL23" s="681"/>
      <c r="AM23" s="681"/>
      <c r="AN23" s="681"/>
    </row>
    <row r="24" spans="1:40" ht="15.75" customHeight="1">
      <c r="A24" s="687"/>
      <c r="B24" s="680"/>
      <c r="C24" s="691"/>
      <c r="D24" s="691"/>
      <c r="E24" s="691"/>
      <c r="F24" s="691"/>
      <c r="G24" s="691"/>
      <c r="H24" s="691"/>
      <c r="I24" s="691"/>
      <c r="J24" s="680"/>
      <c r="K24" s="680"/>
      <c r="L24" s="124" t="s">
        <v>377</v>
      </c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52">
        <f t="shared" si="9"/>
        <v>0</v>
      </c>
      <c r="Z24" s="680"/>
      <c r="AA24" s="684"/>
      <c r="AB24" s="152"/>
      <c r="AC24" s="680"/>
      <c r="AD24" s="680"/>
      <c r="AE24" s="680"/>
      <c r="AF24" s="680"/>
      <c r="AG24" s="680"/>
      <c r="AH24" s="680"/>
      <c r="AI24" s="680"/>
      <c r="AJ24" s="680"/>
      <c r="AK24" s="680"/>
      <c r="AL24" s="680"/>
      <c r="AM24" s="680"/>
      <c r="AN24" s="680"/>
    </row>
    <row r="25" spans="1:40" ht="15.75" customHeight="1">
      <c r="A25" s="687"/>
      <c r="B25" s="427"/>
      <c r="C25" s="922" t="s">
        <v>383</v>
      </c>
      <c r="D25" s="893"/>
      <c r="E25" s="893"/>
      <c r="F25" s="893"/>
      <c r="G25" s="893"/>
      <c r="H25" s="893"/>
      <c r="I25" s="893"/>
      <c r="J25" s="894"/>
      <c r="K25" s="428"/>
      <c r="L25" s="429" t="s">
        <v>44</v>
      </c>
      <c r="M25" s="430">
        <f t="shared" ref="M25:X25" si="10">+M23*$Z$23</f>
        <v>0</v>
      </c>
      <c r="N25" s="430">
        <f t="shared" si="10"/>
        <v>0</v>
      </c>
      <c r="O25" s="430">
        <f t="shared" si="10"/>
        <v>0.25</v>
      </c>
      <c r="P25" s="430">
        <f t="shared" si="10"/>
        <v>0</v>
      </c>
      <c r="Q25" s="430">
        <f t="shared" si="10"/>
        <v>0</v>
      </c>
      <c r="R25" s="430">
        <f t="shared" si="10"/>
        <v>0.25</v>
      </c>
      <c r="S25" s="430">
        <f t="shared" si="10"/>
        <v>0</v>
      </c>
      <c r="T25" s="430">
        <f t="shared" si="10"/>
        <v>0</v>
      </c>
      <c r="U25" s="430">
        <f t="shared" si="10"/>
        <v>0.25</v>
      </c>
      <c r="V25" s="430">
        <f t="shared" si="10"/>
        <v>0</v>
      </c>
      <c r="W25" s="430">
        <f t="shared" si="10"/>
        <v>0</v>
      </c>
      <c r="X25" s="430">
        <f t="shared" si="10"/>
        <v>0.25</v>
      </c>
      <c r="Y25" s="416">
        <f t="shared" si="9"/>
        <v>1</v>
      </c>
      <c r="Z25" s="926">
        <f>SUM(Z23:Z24)</f>
        <v>1</v>
      </c>
      <c r="AA25" s="915">
        <f>IF(OR(Y26=0,Z25=0),0,(Y26/Y25*Z25))</f>
        <v>0</v>
      </c>
      <c r="AB25" s="152"/>
      <c r="AC25" s="689" t="s">
        <v>384</v>
      </c>
      <c r="AD25" s="690"/>
      <c r="AE25" s="690"/>
      <c r="AF25" s="690"/>
      <c r="AG25" s="690"/>
      <c r="AH25" s="690"/>
      <c r="AI25" s="690"/>
      <c r="AJ25" s="690"/>
      <c r="AK25" s="690"/>
      <c r="AL25" s="690"/>
      <c r="AM25" s="690"/>
      <c r="AN25" s="679"/>
    </row>
    <row r="26" spans="1:40" ht="15.75" customHeight="1">
      <c r="A26" s="688"/>
      <c r="B26" s="432"/>
      <c r="C26" s="906"/>
      <c r="D26" s="786"/>
      <c r="E26" s="786"/>
      <c r="F26" s="786"/>
      <c r="G26" s="786"/>
      <c r="H26" s="786"/>
      <c r="I26" s="786"/>
      <c r="J26" s="772"/>
      <c r="K26" s="433"/>
      <c r="L26" s="434" t="s">
        <v>377</v>
      </c>
      <c r="M26" s="435">
        <f t="shared" ref="M26:X26" si="11">+M24*$Z$23</f>
        <v>0</v>
      </c>
      <c r="N26" s="435">
        <f t="shared" si="11"/>
        <v>0</v>
      </c>
      <c r="O26" s="435">
        <f t="shared" si="11"/>
        <v>0</v>
      </c>
      <c r="P26" s="435">
        <f t="shared" si="11"/>
        <v>0</v>
      </c>
      <c r="Q26" s="435">
        <f t="shared" si="11"/>
        <v>0</v>
      </c>
      <c r="R26" s="435">
        <f t="shared" si="11"/>
        <v>0</v>
      </c>
      <c r="S26" s="435">
        <f t="shared" si="11"/>
        <v>0</v>
      </c>
      <c r="T26" s="435">
        <f t="shared" si="11"/>
        <v>0</v>
      </c>
      <c r="U26" s="435">
        <f t="shared" si="11"/>
        <v>0</v>
      </c>
      <c r="V26" s="435">
        <f t="shared" si="11"/>
        <v>0</v>
      </c>
      <c r="W26" s="435">
        <f t="shared" si="11"/>
        <v>0</v>
      </c>
      <c r="X26" s="435">
        <f t="shared" si="11"/>
        <v>0</v>
      </c>
      <c r="Y26" s="438">
        <f t="shared" si="9"/>
        <v>0</v>
      </c>
      <c r="Z26" s="873"/>
      <c r="AA26" s="873"/>
      <c r="AB26" s="152"/>
      <c r="AC26" s="786"/>
      <c r="AD26" s="786"/>
      <c r="AE26" s="786"/>
      <c r="AF26" s="786"/>
      <c r="AG26" s="786"/>
      <c r="AH26" s="786"/>
      <c r="AI26" s="786"/>
      <c r="AJ26" s="786"/>
      <c r="AK26" s="786"/>
      <c r="AL26" s="786"/>
      <c r="AM26" s="786"/>
      <c r="AN26" s="772"/>
    </row>
    <row r="27" spans="1:40" ht="18" customHeight="1">
      <c r="A27" s="157"/>
      <c r="B27" s="2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839" t="s">
        <v>1050</v>
      </c>
      <c r="Z27" s="690"/>
      <c r="AA27" s="690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 t="s">
        <v>1050</v>
      </c>
    </row>
    <row r="28" spans="1:40" ht="15.75" customHeight="1">
      <c r="A28" s="157"/>
      <c r="B28" s="2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</row>
    <row r="29" spans="1:40" ht="15.75" customHeight="1">
      <c r="A29" s="157"/>
      <c r="B29" s="2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</row>
    <row r="30" spans="1:40" ht="15.75" customHeight="1">
      <c r="A30" s="157"/>
      <c r="B30" s="2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</row>
    <row r="31" spans="1:40" ht="15.75" customHeight="1">
      <c r="A31" s="157"/>
      <c r="B31" s="2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</row>
    <row r="32" spans="1:40" ht="15.75" customHeight="1">
      <c r="A32" s="157"/>
      <c r="B32" s="2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</row>
    <row r="33" spans="1:40" ht="15.75" customHeight="1">
      <c r="A33" s="157"/>
      <c r="B33" s="2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</row>
    <row r="34" spans="1:40" ht="15.75" customHeight="1">
      <c r="A34" s="157"/>
      <c r="B34" s="2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</row>
    <row r="35" spans="1:40" ht="15.75" customHeight="1">
      <c r="A35" s="157"/>
      <c r="B35" s="2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</row>
    <row r="36" spans="1:40" ht="15.75" customHeight="1">
      <c r="A36" s="157"/>
      <c r="B36" s="2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</row>
    <row r="37" spans="1:40" ht="15.75" customHeight="1">
      <c r="A37" s="157"/>
      <c r="B37" s="2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</row>
    <row r="38" spans="1:40" ht="15.75" customHeight="1">
      <c r="A38" s="157"/>
      <c r="B38" s="2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</row>
    <row r="39" spans="1:40" ht="15.75" customHeight="1">
      <c r="A39" s="157"/>
      <c r="B39" s="2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</row>
    <row r="40" spans="1:40" ht="15.75" customHeight="1">
      <c r="A40" s="157"/>
      <c r="B40" s="2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</row>
    <row r="41" spans="1:40" ht="15.75" customHeight="1">
      <c r="A41" s="157"/>
      <c r="B41" s="2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</row>
    <row r="42" spans="1:40" ht="15.75" customHeight="1">
      <c r="A42" s="157"/>
      <c r="B42" s="2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</row>
    <row r="43" spans="1:40" ht="15.75" customHeight="1">
      <c r="A43" s="157"/>
      <c r="B43" s="2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</row>
    <row r="44" spans="1:40" ht="15.75" customHeight="1">
      <c r="A44" s="157"/>
      <c r="B44" s="2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</row>
    <row r="45" spans="1:40" ht="15.75" customHeight="1">
      <c r="A45" s="157"/>
      <c r="B45" s="2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</row>
    <row r="46" spans="1:40" ht="15.75" customHeight="1">
      <c r="A46" s="157"/>
      <c r="B46" s="2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</row>
    <row r="47" spans="1:40" ht="15.75" customHeight="1">
      <c r="A47" s="157"/>
      <c r="B47" s="2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</row>
    <row r="48" spans="1:40" ht="15.75" customHeight="1">
      <c r="A48" s="157"/>
      <c r="B48" s="2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</row>
    <row r="49" spans="1:40" ht="15.75" customHeight="1">
      <c r="A49" s="157"/>
      <c r="B49" s="2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</row>
    <row r="50" spans="1:40" ht="15.75" customHeight="1">
      <c r="A50" s="157"/>
      <c r="B50" s="2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</row>
    <row r="51" spans="1:40" ht="15.75" customHeight="1">
      <c r="A51" s="157"/>
      <c r="B51" s="2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</row>
    <row r="52" spans="1:40" ht="15.75" customHeight="1">
      <c r="A52" s="157"/>
      <c r="B52" s="2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</row>
    <row r="53" spans="1:40" ht="15.75" customHeight="1">
      <c r="A53" s="157"/>
      <c r="B53" s="2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</row>
    <row r="54" spans="1:40" ht="15.75" customHeight="1">
      <c r="A54" s="157"/>
      <c r="B54" s="2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</row>
    <row r="55" spans="1:40" ht="15.75" customHeight="1">
      <c r="A55" s="157"/>
      <c r="B55" s="2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</row>
    <row r="56" spans="1:40" ht="15.75" customHeight="1">
      <c r="A56" s="157"/>
      <c r="B56" s="2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</row>
    <row r="57" spans="1:40" ht="15.75" customHeight="1">
      <c r="A57" s="157"/>
      <c r="B57" s="2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</row>
    <row r="58" spans="1:40" ht="15.75" customHeight="1">
      <c r="A58" s="157"/>
      <c r="B58" s="2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</row>
    <row r="59" spans="1:40" ht="15.75" customHeight="1">
      <c r="A59" s="157"/>
      <c r="B59" s="2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</row>
    <row r="60" spans="1:40" ht="15.75" customHeight="1">
      <c r="A60" s="157"/>
      <c r="B60" s="2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</row>
    <row r="61" spans="1:40" ht="15.75" customHeight="1">
      <c r="A61" s="157"/>
      <c r="B61" s="2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</row>
    <row r="62" spans="1:40" ht="15.75" customHeight="1">
      <c r="A62" s="157"/>
      <c r="B62" s="2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</row>
    <row r="63" spans="1:40" ht="15.75" customHeight="1">
      <c r="A63" s="157"/>
      <c r="B63" s="2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</row>
    <row r="64" spans="1:40" ht="15.75" customHeight="1">
      <c r="A64" s="157"/>
      <c r="B64" s="2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</row>
    <row r="65" spans="1:40" ht="15.75" customHeight="1">
      <c r="A65" s="157"/>
      <c r="B65" s="2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</row>
    <row r="66" spans="1:40" ht="15.75" customHeight="1">
      <c r="A66" s="157"/>
      <c r="B66" s="2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</row>
    <row r="67" spans="1:40" ht="15.75" customHeight="1">
      <c r="A67" s="157"/>
      <c r="B67" s="2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</row>
    <row r="68" spans="1:40" ht="15.75" customHeight="1">
      <c r="A68" s="157"/>
      <c r="B68" s="2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</row>
    <row r="69" spans="1:40" ht="15.75" customHeight="1">
      <c r="A69" s="157"/>
      <c r="B69" s="2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</row>
    <row r="70" spans="1:40" ht="15.75" customHeight="1">
      <c r="A70" s="157"/>
      <c r="B70" s="2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</row>
    <row r="71" spans="1:40" ht="15.75" customHeight="1">
      <c r="A71" s="157"/>
      <c r="B71" s="2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</row>
    <row r="72" spans="1:40" ht="15.75" customHeight="1">
      <c r="A72" s="157"/>
      <c r="B72" s="2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</row>
    <row r="73" spans="1:40" ht="15.75" customHeight="1">
      <c r="A73" s="157"/>
      <c r="B73" s="2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</row>
    <row r="74" spans="1:40" ht="15.75" customHeight="1">
      <c r="A74" s="157"/>
      <c r="B74" s="2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</row>
    <row r="75" spans="1:40" ht="15.75" customHeight="1">
      <c r="A75" s="157"/>
      <c r="B75" s="2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</row>
    <row r="76" spans="1:40" ht="15.75" customHeight="1">
      <c r="A76" s="157"/>
      <c r="B76" s="2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</row>
    <row r="77" spans="1:40" ht="15.75" customHeight="1">
      <c r="A77" s="157"/>
      <c r="B77" s="2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</row>
    <row r="78" spans="1:40" ht="15.75" customHeight="1">
      <c r="A78" s="157"/>
      <c r="B78" s="2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</row>
    <row r="79" spans="1:40" ht="15.75" customHeight="1">
      <c r="A79" s="157"/>
      <c r="B79" s="2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</row>
    <row r="80" spans="1:40" ht="15.75" customHeight="1">
      <c r="A80" s="157"/>
      <c r="B80" s="2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</row>
    <row r="81" spans="1:40" ht="15.75" customHeight="1">
      <c r="A81" s="157"/>
      <c r="B81" s="2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</row>
    <row r="82" spans="1:40" ht="15.75" customHeight="1">
      <c r="A82" s="157"/>
      <c r="B82" s="2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</row>
    <row r="83" spans="1:40" ht="15.75" customHeight="1">
      <c r="A83" s="157"/>
      <c r="B83" s="2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</row>
    <row r="84" spans="1:40" ht="15.75" customHeight="1">
      <c r="A84" s="157"/>
      <c r="B84" s="2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</row>
    <row r="85" spans="1:40" ht="15.75" customHeight="1">
      <c r="A85" s="157"/>
      <c r="B85" s="2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</row>
    <row r="86" spans="1:40" ht="15.75" customHeight="1">
      <c r="A86" s="157"/>
      <c r="B86" s="2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</row>
    <row r="87" spans="1:40" ht="15.75" customHeight="1">
      <c r="A87" s="157"/>
      <c r="B87" s="2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</row>
    <row r="88" spans="1:40" ht="15.75" customHeight="1">
      <c r="A88" s="157"/>
      <c r="B88" s="2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</row>
    <row r="89" spans="1:40" ht="15.75" customHeight="1">
      <c r="A89" s="157"/>
      <c r="B89" s="2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</row>
    <row r="90" spans="1:40" ht="15.75" customHeight="1">
      <c r="A90" s="157"/>
      <c r="B90" s="2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spans="1:40" ht="15.75" customHeight="1">
      <c r="A91" s="157"/>
      <c r="B91" s="2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spans="1:40" ht="15.75" customHeight="1">
      <c r="A92" s="157"/>
      <c r="B92" s="2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spans="1:40" ht="15.75" customHeight="1">
      <c r="A93" s="157"/>
      <c r="B93" s="2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spans="1:40" ht="15.75" customHeight="1">
      <c r="A94" s="157"/>
      <c r="B94" s="2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spans="1:40" ht="15.75" customHeight="1">
      <c r="A95" s="157"/>
      <c r="B95" s="2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spans="1:40" ht="15.75" customHeight="1">
      <c r="A96" s="157"/>
      <c r="B96" s="2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spans="1:40" ht="15.75" customHeight="1">
      <c r="A97" s="157"/>
      <c r="B97" s="2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ht="15.75" customHeight="1">
      <c r="A98" s="157"/>
      <c r="B98" s="2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spans="1:40" ht="15.75" customHeight="1">
      <c r="A99" s="157"/>
      <c r="B99" s="2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spans="1:40" ht="15.75" customHeight="1">
      <c r="A100" s="157"/>
      <c r="B100" s="2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spans="1:40" ht="15.75" customHeight="1">
      <c r="A101" s="157"/>
      <c r="B101" s="2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spans="1:40" ht="15.75" customHeight="1">
      <c r="A102" s="157"/>
      <c r="B102" s="2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spans="1:40" ht="15.75" customHeight="1">
      <c r="A103" s="157"/>
      <c r="B103" s="2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spans="1:40" ht="15.75" customHeight="1">
      <c r="A104" s="157"/>
      <c r="B104" s="2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spans="1:40" ht="15.75" customHeight="1">
      <c r="A105" s="157"/>
      <c r="B105" s="2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spans="1:40" ht="15.75" customHeight="1">
      <c r="A106" s="157"/>
      <c r="B106" s="2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spans="1:40" ht="15.75" customHeight="1">
      <c r="A107" s="157"/>
      <c r="B107" s="2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spans="1:40" ht="15.75" customHeight="1">
      <c r="A108" s="157"/>
      <c r="B108" s="2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spans="1:40" ht="15.75" customHeight="1">
      <c r="A109" s="157"/>
      <c r="B109" s="2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spans="1:40" ht="15.75" customHeight="1">
      <c r="A110" s="157"/>
      <c r="B110" s="2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spans="1:40" ht="15.75" customHeight="1">
      <c r="A111" s="157"/>
      <c r="B111" s="2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spans="1:40" ht="15.75" customHeight="1">
      <c r="A112" s="157"/>
      <c r="B112" s="2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spans="1:40" ht="15.75" customHeight="1">
      <c r="A113" s="157"/>
      <c r="B113" s="2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spans="1:40" ht="15.75" customHeight="1">
      <c r="A114" s="157"/>
      <c r="B114" s="2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spans="1:40" ht="15.75" customHeight="1">
      <c r="A115" s="157"/>
      <c r="B115" s="2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spans="1:40" ht="15.75" customHeight="1">
      <c r="A116" s="157"/>
      <c r="B116" s="2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spans="1:40" ht="15.75" customHeight="1">
      <c r="A117" s="157"/>
      <c r="B117" s="2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spans="1:40" ht="15.75" customHeight="1">
      <c r="A118" s="157"/>
      <c r="B118" s="2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spans="1:40" ht="15.75" customHeight="1">
      <c r="A119" s="157"/>
      <c r="B119" s="2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spans="1:40" ht="15.75" customHeight="1">
      <c r="A120" s="157"/>
      <c r="B120" s="2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spans="1:40" ht="15.75" customHeight="1">
      <c r="A121" s="157"/>
      <c r="B121" s="2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spans="1:40" ht="15.75" customHeight="1">
      <c r="A122" s="157"/>
      <c r="B122" s="2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spans="1:40" ht="15.75" customHeight="1">
      <c r="A123" s="157"/>
      <c r="B123" s="2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spans="1:40" ht="15.75" customHeight="1">
      <c r="A124" s="157"/>
      <c r="B124" s="2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2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2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2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2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2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2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2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2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2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2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2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2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2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2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2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2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2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2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2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2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2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2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2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2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2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2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2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2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2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2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2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2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2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2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2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2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2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2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2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2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2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2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2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2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2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2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2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2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2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2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2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2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2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2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2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2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2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2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2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2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2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2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2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2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2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2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2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2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2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2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2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2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2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2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2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2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2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2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2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2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2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2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2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2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2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2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2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2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2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2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2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2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2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2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2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2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2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2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2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2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2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2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2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512"/>
      <c r="B228" s="512"/>
      <c r="C228" s="512"/>
      <c r="D228" s="512"/>
      <c r="E228" s="512"/>
      <c r="F228" s="512"/>
      <c r="G228" s="512"/>
      <c r="H228" s="512"/>
      <c r="I228" s="512"/>
      <c r="J228" s="512"/>
      <c r="K228" s="512"/>
      <c r="L228" s="512"/>
      <c r="M228" s="512"/>
      <c r="N228" s="512"/>
      <c r="O228" s="512"/>
      <c r="P228" s="512"/>
      <c r="Q228" s="512"/>
      <c r="R228" s="512"/>
      <c r="S228" s="512"/>
      <c r="T228" s="512"/>
      <c r="U228" s="512"/>
      <c r="V228" s="512"/>
      <c r="W228" s="512"/>
      <c r="X228" s="512"/>
      <c r="Y228" s="512"/>
      <c r="Z228" s="512"/>
      <c r="AA228" s="512"/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</row>
    <row r="229" spans="1:40" ht="15.75" customHeight="1">
      <c r="A229" s="512"/>
      <c r="B229" s="512"/>
      <c r="C229" s="512"/>
      <c r="D229" s="512"/>
      <c r="E229" s="512"/>
      <c r="F229" s="512"/>
      <c r="G229" s="512"/>
      <c r="H229" s="512"/>
      <c r="I229" s="512"/>
      <c r="J229" s="512"/>
      <c r="K229" s="512"/>
      <c r="L229" s="512"/>
      <c r="M229" s="512"/>
      <c r="N229" s="512"/>
      <c r="O229" s="512"/>
      <c r="P229" s="512"/>
      <c r="Q229" s="512"/>
      <c r="R229" s="512"/>
      <c r="S229" s="512"/>
      <c r="T229" s="512"/>
      <c r="U229" s="512"/>
      <c r="V229" s="512"/>
      <c r="W229" s="512"/>
      <c r="X229" s="512"/>
      <c r="Y229" s="512"/>
      <c r="Z229" s="512"/>
      <c r="AA229" s="512"/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</row>
    <row r="230" spans="1:40" ht="15.75" customHeight="1">
      <c r="A230" s="512"/>
      <c r="B230" s="512"/>
      <c r="C230" s="512"/>
      <c r="D230" s="512"/>
      <c r="E230" s="512"/>
      <c r="F230" s="512"/>
      <c r="G230" s="512"/>
      <c r="H230" s="512"/>
      <c r="I230" s="512"/>
      <c r="J230" s="512"/>
      <c r="K230" s="512"/>
      <c r="L230" s="512"/>
      <c r="M230" s="512"/>
      <c r="N230" s="512"/>
      <c r="O230" s="512"/>
      <c r="P230" s="512"/>
      <c r="Q230" s="512"/>
      <c r="R230" s="512"/>
      <c r="S230" s="512"/>
      <c r="T230" s="512"/>
      <c r="U230" s="512"/>
      <c r="V230" s="512"/>
      <c r="W230" s="512"/>
      <c r="X230" s="512"/>
      <c r="Y230" s="512"/>
      <c r="Z230" s="512"/>
      <c r="AA230" s="512"/>
      <c r="AB230" s="512"/>
      <c r="AC230" s="512"/>
      <c r="AD230" s="512"/>
      <c r="AE230" s="512"/>
      <c r="AF230" s="512"/>
      <c r="AG230" s="512"/>
      <c r="AH230" s="512"/>
      <c r="AI230" s="512"/>
      <c r="AJ230" s="512"/>
      <c r="AK230" s="512"/>
      <c r="AL230" s="512"/>
      <c r="AM230" s="512"/>
      <c r="AN230" s="512"/>
    </row>
    <row r="231" spans="1:40" ht="15.75" customHeight="1">
      <c r="A231" s="512"/>
      <c r="B231" s="512"/>
      <c r="C231" s="512"/>
      <c r="D231" s="512"/>
      <c r="E231" s="512"/>
      <c r="F231" s="512"/>
      <c r="G231" s="512"/>
      <c r="H231" s="512"/>
      <c r="I231" s="512"/>
      <c r="J231" s="512"/>
      <c r="K231" s="512"/>
      <c r="L231" s="512"/>
      <c r="M231" s="512"/>
      <c r="N231" s="512"/>
      <c r="O231" s="512"/>
      <c r="P231" s="512"/>
      <c r="Q231" s="512"/>
      <c r="R231" s="512"/>
      <c r="S231" s="512"/>
      <c r="T231" s="512"/>
      <c r="U231" s="512"/>
      <c r="V231" s="512"/>
      <c r="W231" s="512"/>
      <c r="X231" s="512"/>
      <c r="Y231" s="512"/>
      <c r="Z231" s="512"/>
      <c r="AA231" s="512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</row>
    <row r="232" spans="1:40" ht="15.75" customHeight="1">
      <c r="A232" s="512"/>
      <c r="B232" s="512"/>
      <c r="C232" s="512"/>
      <c r="D232" s="512"/>
      <c r="E232" s="512"/>
      <c r="F232" s="512"/>
      <c r="G232" s="512"/>
      <c r="H232" s="512"/>
      <c r="I232" s="512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12"/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</row>
    <row r="233" spans="1:40" ht="15.75" customHeight="1">
      <c r="A233" s="512"/>
      <c r="B233" s="512"/>
      <c r="C233" s="512"/>
      <c r="D233" s="512"/>
      <c r="E233" s="512"/>
      <c r="F233" s="512"/>
      <c r="G233" s="512"/>
      <c r="H233" s="512"/>
      <c r="I233" s="512"/>
      <c r="J233" s="512"/>
      <c r="K233" s="512"/>
      <c r="L233" s="512"/>
      <c r="M233" s="512"/>
      <c r="N233" s="512"/>
      <c r="O233" s="512"/>
      <c r="P233" s="512"/>
      <c r="Q233" s="512"/>
      <c r="R233" s="512"/>
      <c r="S233" s="512"/>
      <c r="T233" s="512"/>
      <c r="U233" s="512"/>
      <c r="V233" s="512"/>
      <c r="W233" s="512"/>
      <c r="X233" s="512"/>
      <c r="Y233" s="512"/>
      <c r="Z233" s="512"/>
      <c r="AA233" s="512"/>
      <c r="AB233" s="512"/>
      <c r="AC233" s="512"/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</row>
    <row r="234" spans="1:40" ht="15.75" customHeight="1">
      <c r="A234" s="512"/>
      <c r="B234" s="512"/>
      <c r="C234" s="512"/>
      <c r="D234" s="512"/>
      <c r="E234" s="512"/>
      <c r="F234" s="512"/>
      <c r="G234" s="512"/>
      <c r="H234" s="512"/>
      <c r="I234" s="512"/>
      <c r="J234" s="512"/>
      <c r="K234" s="512"/>
      <c r="L234" s="512"/>
      <c r="M234" s="512"/>
      <c r="N234" s="512"/>
      <c r="O234" s="512"/>
      <c r="P234" s="512"/>
      <c r="Q234" s="512"/>
      <c r="R234" s="512"/>
      <c r="S234" s="512"/>
      <c r="T234" s="512"/>
      <c r="U234" s="512"/>
      <c r="V234" s="512"/>
      <c r="W234" s="512"/>
      <c r="X234" s="512"/>
      <c r="Y234" s="512"/>
      <c r="Z234" s="512"/>
      <c r="AA234" s="512"/>
      <c r="AB234" s="512"/>
      <c r="AC234" s="512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</row>
    <row r="235" spans="1:40" ht="15.75" customHeight="1">
      <c r="A235" s="512"/>
      <c r="B235" s="512"/>
      <c r="C235" s="512"/>
      <c r="D235" s="512"/>
      <c r="E235" s="512"/>
      <c r="F235" s="512"/>
      <c r="G235" s="512"/>
      <c r="H235" s="512"/>
      <c r="I235" s="512"/>
      <c r="J235" s="512"/>
      <c r="K235" s="512"/>
      <c r="L235" s="512"/>
      <c r="M235" s="512"/>
      <c r="N235" s="512"/>
      <c r="O235" s="512"/>
      <c r="P235" s="512"/>
      <c r="Q235" s="512"/>
      <c r="R235" s="512"/>
      <c r="S235" s="512"/>
      <c r="T235" s="512"/>
      <c r="U235" s="512"/>
      <c r="V235" s="512"/>
      <c r="W235" s="512"/>
      <c r="X235" s="512"/>
      <c r="Y235" s="512"/>
      <c r="Z235" s="512"/>
      <c r="AA235" s="512"/>
      <c r="AB235" s="512"/>
      <c r="AC235" s="512"/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</row>
    <row r="236" spans="1:40" ht="15.75" customHeight="1">
      <c r="A236" s="512"/>
      <c r="B236" s="512"/>
      <c r="C236" s="512"/>
      <c r="D236" s="512"/>
      <c r="E236" s="512"/>
      <c r="F236" s="512"/>
      <c r="G236" s="512"/>
      <c r="H236" s="512"/>
      <c r="I236" s="512"/>
      <c r="J236" s="512"/>
      <c r="K236" s="512"/>
      <c r="L236" s="512"/>
      <c r="M236" s="512"/>
      <c r="N236" s="512"/>
      <c r="O236" s="512"/>
      <c r="P236" s="512"/>
      <c r="Q236" s="512"/>
      <c r="R236" s="512"/>
      <c r="S236" s="512"/>
      <c r="T236" s="512"/>
      <c r="U236" s="512"/>
      <c r="V236" s="512"/>
      <c r="W236" s="512"/>
      <c r="X236" s="512"/>
      <c r="Y236" s="512"/>
      <c r="Z236" s="512"/>
      <c r="AA236" s="512"/>
      <c r="AB236" s="512"/>
      <c r="AC236" s="512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</row>
    <row r="237" spans="1:40" ht="15.75" customHeight="1">
      <c r="A237" s="512"/>
      <c r="B237" s="512"/>
      <c r="C237" s="512"/>
      <c r="D237" s="512"/>
      <c r="E237" s="512"/>
      <c r="F237" s="512"/>
      <c r="G237" s="512"/>
      <c r="H237" s="512"/>
      <c r="I237" s="512"/>
      <c r="J237" s="512"/>
      <c r="K237" s="512"/>
      <c r="L237" s="512"/>
      <c r="M237" s="512"/>
      <c r="N237" s="512"/>
      <c r="O237" s="512"/>
      <c r="P237" s="512"/>
      <c r="Q237" s="512"/>
      <c r="R237" s="512"/>
      <c r="S237" s="512"/>
      <c r="T237" s="512"/>
      <c r="U237" s="512"/>
      <c r="V237" s="512"/>
      <c r="W237" s="512"/>
      <c r="X237" s="512"/>
      <c r="Y237" s="512"/>
      <c r="Z237" s="512"/>
      <c r="AA237" s="512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</row>
    <row r="238" spans="1:40" ht="15.75" customHeight="1">
      <c r="A238" s="512"/>
      <c r="B238" s="512"/>
      <c r="C238" s="512"/>
      <c r="D238" s="512"/>
      <c r="E238" s="512"/>
      <c r="F238" s="512"/>
      <c r="G238" s="512"/>
      <c r="H238" s="512"/>
      <c r="I238" s="512"/>
      <c r="J238" s="512"/>
      <c r="K238" s="512"/>
      <c r="L238" s="512"/>
      <c r="M238" s="512"/>
      <c r="N238" s="512"/>
      <c r="O238" s="512"/>
      <c r="P238" s="512"/>
      <c r="Q238" s="512"/>
      <c r="R238" s="512"/>
      <c r="S238" s="512"/>
      <c r="T238" s="512"/>
      <c r="U238" s="512"/>
      <c r="V238" s="512"/>
      <c r="W238" s="512"/>
      <c r="X238" s="512"/>
      <c r="Y238" s="512"/>
      <c r="Z238" s="512"/>
      <c r="AA238" s="512"/>
      <c r="AB238" s="512"/>
      <c r="AC238" s="512"/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</row>
    <row r="239" spans="1:40" ht="15.75" customHeight="1">
      <c r="A239" s="512"/>
      <c r="B239" s="512"/>
      <c r="C239" s="512"/>
      <c r="D239" s="512"/>
      <c r="E239" s="512"/>
      <c r="F239" s="512"/>
      <c r="G239" s="512"/>
      <c r="H239" s="512"/>
      <c r="I239" s="512"/>
      <c r="J239" s="512"/>
      <c r="K239" s="512"/>
      <c r="L239" s="512"/>
      <c r="M239" s="512"/>
      <c r="N239" s="512"/>
      <c r="O239" s="512"/>
      <c r="P239" s="512"/>
      <c r="Q239" s="512"/>
      <c r="R239" s="512"/>
      <c r="S239" s="512"/>
      <c r="T239" s="512"/>
      <c r="U239" s="512"/>
      <c r="V239" s="512"/>
      <c r="W239" s="512"/>
      <c r="X239" s="512"/>
      <c r="Y239" s="512"/>
      <c r="Z239" s="512"/>
      <c r="AA239" s="512"/>
      <c r="AB239" s="512"/>
      <c r="AC239" s="512"/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</row>
    <row r="240" spans="1:40" ht="15.75" customHeight="1">
      <c r="A240" s="512"/>
      <c r="B240" s="512"/>
      <c r="C240" s="512"/>
      <c r="D240" s="512"/>
      <c r="E240" s="512"/>
      <c r="F240" s="512"/>
      <c r="G240" s="512"/>
      <c r="H240" s="512"/>
      <c r="I240" s="512"/>
      <c r="J240" s="512"/>
      <c r="K240" s="512"/>
      <c r="L240" s="512"/>
      <c r="M240" s="512"/>
      <c r="N240" s="512"/>
      <c r="O240" s="512"/>
      <c r="P240" s="512"/>
      <c r="Q240" s="512"/>
      <c r="R240" s="512"/>
      <c r="S240" s="512"/>
      <c r="T240" s="512"/>
      <c r="U240" s="512"/>
      <c r="V240" s="512"/>
      <c r="W240" s="512"/>
      <c r="X240" s="512"/>
      <c r="Y240" s="512"/>
      <c r="Z240" s="512"/>
      <c r="AA240" s="512"/>
      <c r="AB240" s="512"/>
      <c r="AC240" s="512"/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</row>
    <row r="241" spans="1:40" ht="15.75" customHeight="1">
      <c r="A241" s="512"/>
      <c r="B241" s="512"/>
      <c r="C241" s="512"/>
      <c r="D241" s="512"/>
      <c r="E241" s="512"/>
      <c r="F241" s="512"/>
      <c r="G241" s="512"/>
      <c r="H241" s="512"/>
      <c r="I241" s="512"/>
      <c r="J241" s="512"/>
      <c r="K241" s="512"/>
      <c r="L241" s="512"/>
      <c r="M241" s="512"/>
      <c r="N241" s="512"/>
      <c r="O241" s="512"/>
      <c r="P241" s="512"/>
      <c r="Q241" s="512"/>
      <c r="R241" s="512"/>
      <c r="S241" s="512"/>
      <c r="T241" s="512"/>
      <c r="U241" s="512"/>
      <c r="V241" s="512"/>
      <c r="W241" s="512"/>
      <c r="X241" s="512"/>
      <c r="Y241" s="512"/>
      <c r="Z241" s="512"/>
      <c r="AA241" s="512"/>
      <c r="AB241" s="512"/>
      <c r="AC241" s="512"/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</row>
    <row r="242" spans="1:40" ht="15.75" customHeight="1">
      <c r="A242" s="512"/>
      <c r="B242" s="512"/>
      <c r="C242" s="512"/>
      <c r="D242" s="512"/>
      <c r="E242" s="512"/>
      <c r="F242" s="512"/>
      <c r="G242" s="512"/>
      <c r="H242" s="512"/>
      <c r="I242" s="512"/>
      <c r="J242" s="512"/>
      <c r="K242" s="512"/>
      <c r="L242" s="512"/>
      <c r="M242" s="512"/>
      <c r="N242" s="512"/>
      <c r="O242" s="512"/>
      <c r="P242" s="512"/>
      <c r="Q242" s="512"/>
      <c r="R242" s="512"/>
      <c r="S242" s="512"/>
      <c r="T242" s="512"/>
      <c r="U242" s="512"/>
      <c r="V242" s="512"/>
      <c r="W242" s="512"/>
      <c r="X242" s="512"/>
      <c r="Y242" s="512"/>
      <c r="Z242" s="512"/>
      <c r="AA242" s="512"/>
      <c r="AB242" s="512"/>
      <c r="AC242" s="512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</row>
    <row r="243" spans="1:40" ht="15.75" customHeight="1">
      <c r="A243" s="512"/>
      <c r="B243" s="512"/>
      <c r="C243" s="512"/>
      <c r="D243" s="512"/>
      <c r="E243" s="512"/>
      <c r="F243" s="512"/>
      <c r="G243" s="512"/>
      <c r="H243" s="512"/>
      <c r="I243" s="512"/>
      <c r="J243" s="512"/>
      <c r="K243" s="512"/>
      <c r="L243" s="512"/>
      <c r="M243" s="512"/>
      <c r="N243" s="512"/>
      <c r="O243" s="512"/>
      <c r="P243" s="512"/>
      <c r="Q243" s="512"/>
      <c r="R243" s="512"/>
      <c r="S243" s="512"/>
      <c r="T243" s="512"/>
      <c r="U243" s="512"/>
      <c r="V243" s="512"/>
      <c r="W243" s="512"/>
      <c r="X243" s="512"/>
      <c r="Y243" s="512"/>
      <c r="Z243" s="512"/>
      <c r="AA243" s="512"/>
      <c r="AB243" s="512"/>
      <c r="AC243" s="512"/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</row>
    <row r="244" spans="1:40" ht="15.75" customHeight="1">
      <c r="A244" s="512"/>
      <c r="B244" s="512"/>
      <c r="C244" s="512"/>
      <c r="D244" s="512"/>
      <c r="E244" s="512"/>
      <c r="F244" s="512"/>
      <c r="G244" s="512"/>
      <c r="H244" s="512"/>
      <c r="I244" s="512"/>
      <c r="J244" s="512"/>
      <c r="K244" s="512"/>
      <c r="L244" s="512"/>
      <c r="M244" s="512"/>
      <c r="N244" s="512"/>
      <c r="O244" s="512"/>
      <c r="P244" s="512"/>
      <c r="Q244" s="512"/>
      <c r="R244" s="512"/>
      <c r="S244" s="512"/>
      <c r="T244" s="512"/>
      <c r="U244" s="512"/>
      <c r="V244" s="512"/>
      <c r="W244" s="512"/>
      <c r="X244" s="512"/>
      <c r="Y244" s="512"/>
      <c r="Z244" s="512"/>
      <c r="AA244" s="512"/>
      <c r="AB244" s="512"/>
      <c r="AC244" s="512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</row>
    <row r="245" spans="1:40" ht="15.75" customHeight="1">
      <c r="A245" s="512"/>
      <c r="B245" s="512"/>
      <c r="C245" s="512"/>
      <c r="D245" s="512"/>
      <c r="E245" s="512"/>
      <c r="F245" s="512"/>
      <c r="G245" s="512"/>
      <c r="H245" s="512"/>
      <c r="I245" s="512"/>
      <c r="J245" s="512"/>
      <c r="K245" s="512"/>
      <c r="L245" s="512"/>
      <c r="M245" s="512"/>
      <c r="N245" s="512"/>
      <c r="O245" s="512"/>
      <c r="P245" s="512"/>
      <c r="Q245" s="512"/>
      <c r="R245" s="512"/>
      <c r="S245" s="512"/>
      <c r="T245" s="512"/>
      <c r="U245" s="512"/>
      <c r="V245" s="512"/>
      <c r="W245" s="512"/>
      <c r="X245" s="512"/>
      <c r="Y245" s="512"/>
      <c r="Z245" s="512"/>
      <c r="AA245" s="512"/>
      <c r="AB245" s="512"/>
      <c r="AC245" s="512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</row>
    <row r="246" spans="1:40" ht="15.75" customHeight="1">
      <c r="A246" s="512"/>
      <c r="B246" s="512"/>
      <c r="C246" s="512"/>
      <c r="D246" s="512"/>
      <c r="E246" s="512"/>
      <c r="F246" s="512"/>
      <c r="G246" s="512"/>
      <c r="H246" s="512"/>
      <c r="I246" s="512"/>
      <c r="J246" s="512"/>
      <c r="K246" s="512"/>
      <c r="L246" s="512"/>
      <c r="M246" s="512"/>
      <c r="N246" s="512"/>
      <c r="O246" s="512"/>
      <c r="P246" s="512"/>
      <c r="Q246" s="512"/>
      <c r="R246" s="512"/>
      <c r="S246" s="512"/>
      <c r="T246" s="512"/>
      <c r="U246" s="512"/>
      <c r="V246" s="512"/>
      <c r="W246" s="512"/>
      <c r="X246" s="512"/>
      <c r="Y246" s="512"/>
      <c r="Z246" s="512"/>
      <c r="AA246" s="512"/>
      <c r="AB246" s="512"/>
      <c r="AC246" s="512"/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</row>
    <row r="247" spans="1:40" ht="15.75" customHeight="1">
      <c r="A247" s="512"/>
      <c r="B247" s="512"/>
      <c r="C247" s="512"/>
      <c r="D247" s="512"/>
      <c r="E247" s="512"/>
      <c r="F247" s="512"/>
      <c r="G247" s="512"/>
      <c r="H247" s="512"/>
      <c r="I247" s="512"/>
      <c r="J247" s="512"/>
      <c r="K247" s="512"/>
      <c r="L247" s="512"/>
      <c r="M247" s="512"/>
      <c r="N247" s="512"/>
      <c r="O247" s="512"/>
      <c r="P247" s="512"/>
      <c r="Q247" s="512"/>
      <c r="R247" s="512"/>
      <c r="S247" s="512"/>
      <c r="T247" s="512"/>
      <c r="U247" s="512"/>
      <c r="V247" s="512"/>
      <c r="W247" s="512"/>
      <c r="X247" s="512"/>
      <c r="Y247" s="512"/>
      <c r="Z247" s="512"/>
      <c r="AA247" s="512"/>
      <c r="AB247" s="512"/>
      <c r="AC247" s="512"/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</row>
    <row r="248" spans="1:40" ht="15.75" customHeight="1">
      <c r="A248" s="512"/>
      <c r="B248" s="512"/>
      <c r="C248" s="512"/>
      <c r="D248" s="512"/>
      <c r="E248" s="512"/>
      <c r="F248" s="512"/>
      <c r="G248" s="512"/>
      <c r="H248" s="512"/>
      <c r="I248" s="512"/>
      <c r="J248" s="512"/>
      <c r="K248" s="512"/>
      <c r="L248" s="512"/>
      <c r="M248" s="512"/>
      <c r="N248" s="512"/>
      <c r="O248" s="512"/>
      <c r="P248" s="512"/>
      <c r="Q248" s="512"/>
      <c r="R248" s="512"/>
      <c r="S248" s="512"/>
      <c r="T248" s="512"/>
      <c r="U248" s="512"/>
      <c r="V248" s="512"/>
      <c r="W248" s="512"/>
      <c r="X248" s="512"/>
      <c r="Y248" s="512"/>
      <c r="Z248" s="512"/>
      <c r="AA248" s="512"/>
      <c r="AB248" s="512"/>
      <c r="AC248" s="512"/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</row>
    <row r="249" spans="1:40" ht="15.75" customHeight="1">
      <c r="A249" s="512"/>
      <c r="B249" s="512"/>
      <c r="C249" s="512"/>
      <c r="D249" s="512"/>
      <c r="E249" s="512"/>
      <c r="F249" s="512"/>
      <c r="G249" s="512"/>
      <c r="H249" s="512"/>
      <c r="I249" s="512"/>
      <c r="J249" s="512"/>
      <c r="K249" s="512"/>
      <c r="L249" s="512"/>
      <c r="M249" s="512"/>
      <c r="N249" s="512"/>
      <c r="O249" s="512"/>
      <c r="P249" s="512"/>
      <c r="Q249" s="512"/>
      <c r="R249" s="512"/>
      <c r="S249" s="512"/>
      <c r="T249" s="512"/>
      <c r="U249" s="512"/>
      <c r="V249" s="512"/>
      <c r="W249" s="512"/>
      <c r="X249" s="512"/>
      <c r="Y249" s="512"/>
      <c r="Z249" s="512"/>
      <c r="AA249" s="512"/>
      <c r="AB249" s="512"/>
      <c r="AC249" s="512"/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</row>
    <row r="250" spans="1:40" ht="15.75" customHeight="1">
      <c r="A250" s="512"/>
      <c r="B250" s="512"/>
      <c r="C250" s="512"/>
      <c r="D250" s="512"/>
      <c r="E250" s="512"/>
      <c r="F250" s="512"/>
      <c r="G250" s="512"/>
      <c r="H250" s="512"/>
      <c r="I250" s="512"/>
      <c r="J250" s="512"/>
      <c r="K250" s="512"/>
      <c r="L250" s="512"/>
      <c r="M250" s="512"/>
      <c r="N250" s="512"/>
      <c r="O250" s="512"/>
      <c r="P250" s="512"/>
      <c r="Q250" s="512"/>
      <c r="R250" s="512"/>
      <c r="S250" s="512"/>
      <c r="T250" s="512"/>
      <c r="U250" s="512"/>
      <c r="V250" s="512"/>
      <c r="W250" s="512"/>
      <c r="X250" s="512"/>
      <c r="Y250" s="512"/>
      <c r="Z250" s="512"/>
      <c r="AA250" s="512"/>
      <c r="AB250" s="512"/>
      <c r="AC250" s="512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</row>
    <row r="251" spans="1:40" ht="15.75" customHeight="1">
      <c r="A251" s="512"/>
      <c r="B251" s="512"/>
      <c r="C251" s="512"/>
      <c r="D251" s="512"/>
      <c r="E251" s="512"/>
      <c r="F251" s="512"/>
      <c r="G251" s="512"/>
      <c r="H251" s="512"/>
      <c r="I251" s="512"/>
      <c r="J251" s="512"/>
      <c r="K251" s="512"/>
      <c r="L251" s="512"/>
      <c r="M251" s="512"/>
      <c r="N251" s="512"/>
      <c r="O251" s="512"/>
      <c r="P251" s="512"/>
      <c r="Q251" s="512"/>
      <c r="R251" s="512"/>
      <c r="S251" s="512"/>
      <c r="T251" s="512"/>
      <c r="U251" s="512"/>
      <c r="V251" s="512"/>
      <c r="W251" s="512"/>
      <c r="X251" s="512"/>
      <c r="Y251" s="512"/>
      <c r="Z251" s="512"/>
      <c r="AA251" s="512"/>
      <c r="AB251" s="512"/>
      <c r="AC251" s="512"/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</row>
    <row r="252" spans="1:40" ht="15.75" customHeight="1">
      <c r="A252" s="512"/>
      <c r="B252" s="512"/>
      <c r="C252" s="512"/>
      <c r="D252" s="512"/>
      <c r="E252" s="512"/>
      <c r="F252" s="512"/>
      <c r="G252" s="512"/>
      <c r="H252" s="512"/>
      <c r="I252" s="512"/>
      <c r="J252" s="512"/>
      <c r="K252" s="512"/>
      <c r="L252" s="512"/>
      <c r="M252" s="512"/>
      <c r="N252" s="512"/>
      <c r="O252" s="512"/>
      <c r="P252" s="512"/>
      <c r="Q252" s="512"/>
      <c r="R252" s="512"/>
      <c r="S252" s="512"/>
      <c r="T252" s="512"/>
      <c r="U252" s="512"/>
      <c r="V252" s="512"/>
      <c r="W252" s="512"/>
      <c r="X252" s="512"/>
      <c r="Y252" s="512"/>
      <c r="Z252" s="512"/>
      <c r="AA252" s="512"/>
      <c r="AB252" s="512"/>
      <c r="AC252" s="512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</row>
    <row r="253" spans="1:40" ht="15.75" customHeight="1">
      <c r="A253" s="512"/>
      <c r="B253" s="512"/>
      <c r="C253" s="512"/>
      <c r="D253" s="512"/>
      <c r="E253" s="512"/>
      <c r="F253" s="512"/>
      <c r="G253" s="512"/>
      <c r="H253" s="512"/>
      <c r="I253" s="512"/>
      <c r="J253" s="512"/>
      <c r="K253" s="512"/>
      <c r="L253" s="512"/>
      <c r="M253" s="512"/>
      <c r="N253" s="512"/>
      <c r="O253" s="512"/>
      <c r="P253" s="512"/>
      <c r="Q253" s="512"/>
      <c r="R253" s="512"/>
      <c r="S253" s="512"/>
      <c r="T253" s="512"/>
      <c r="U253" s="512"/>
      <c r="V253" s="512"/>
      <c r="W253" s="512"/>
      <c r="X253" s="512"/>
      <c r="Y253" s="512"/>
      <c r="Z253" s="512"/>
      <c r="AA253" s="512"/>
      <c r="AB253" s="512"/>
      <c r="AC253" s="512"/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</row>
    <row r="254" spans="1:40" ht="15.75" customHeight="1">
      <c r="A254" s="512"/>
      <c r="B254" s="512"/>
      <c r="C254" s="512"/>
      <c r="D254" s="512"/>
      <c r="E254" s="512"/>
      <c r="F254" s="512"/>
      <c r="G254" s="512"/>
      <c r="H254" s="512"/>
      <c r="I254" s="512"/>
      <c r="J254" s="512"/>
      <c r="K254" s="512"/>
      <c r="L254" s="512"/>
      <c r="M254" s="512"/>
      <c r="N254" s="512"/>
      <c r="O254" s="512"/>
      <c r="P254" s="512"/>
      <c r="Q254" s="512"/>
      <c r="R254" s="512"/>
      <c r="S254" s="512"/>
      <c r="T254" s="512"/>
      <c r="U254" s="512"/>
      <c r="V254" s="512"/>
      <c r="W254" s="512"/>
      <c r="X254" s="512"/>
      <c r="Y254" s="512"/>
      <c r="Z254" s="512"/>
      <c r="AA254" s="512"/>
      <c r="AB254" s="512"/>
      <c r="AC254" s="512"/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</row>
    <row r="255" spans="1:40" ht="15.75" customHeight="1">
      <c r="A255" s="512"/>
      <c r="B255" s="512"/>
      <c r="C255" s="512"/>
      <c r="D255" s="512"/>
      <c r="E255" s="512"/>
      <c r="F255" s="512"/>
      <c r="G255" s="512"/>
      <c r="H255" s="512"/>
      <c r="I255" s="512"/>
      <c r="J255" s="512"/>
      <c r="K255" s="512"/>
      <c r="L255" s="512"/>
      <c r="M255" s="512"/>
      <c r="N255" s="512"/>
      <c r="O255" s="512"/>
      <c r="P255" s="512"/>
      <c r="Q255" s="512"/>
      <c r="R255" s="512"/>
      <c r="S255" s="512"/>
      <c r="T255" s="512"/>
      <c r="U255" s="512"/>
      <c r="V255" s="512"/>
      <c r="W255" s="512"/>
      <c r="X255" s="512"/>
      <c r="Y255" s="512"/>
      <c r="Z255" s="512"/>
      <c r="AA255" s="512"/>
      <c r="AB255" s="512"/>
      <c r="AC255" s="512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</row>
    <row r="256" spans="1:40" ht="15.75" customHeight="1">
      <c r="A256" s="512"/>
      <c r="B256" s="512"/>
      <c r="C256" s="512"/>
      <c r="D256" s="512"/>
      <c r="E256" s="512"/>
      <c r="F256" s="512"/>
      <c r="G256" s="512"/>
      <c r="H256" s="512"/>
      <c r="I256" s="512"/>
      <c r="J256" s="512"/>
      <c r="K256" s="512"/>
      <c r="L256" s="512"/>
      <c r="M256" s="512"/>
      <c r="N256" s="512"/>
      <c r="O256" s="512"/>
      <c r="P256" s="512"/>
      <c r="Q256" s="512"/>
      <c r="R256" s="512"/>
      <c r="S256" s="512"/>
      <c r="T256" s="512"/>
      <c r="U256" s="512"/>
      <c r="V256" s="512"/>
      <c r="W256" s="512"/>
      <c r="X256" s="512"/>
      <c r="Y256" s="512"/>
      <c r="Z256" s="512"/>
      <c r="AA256" s="512"/>
      <c r="AB256" s="512"/>
      <c r="AC256" s="512"/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</row>
    <row r="257" spans="1:40" ht="15.75" customHeight="1">
      <c r="A257" s="512"/>
      <c r="B257" s="512"/>
      <c r="C257" s="512"/>
      <c r="D257" s="512"/>
      <c r="E257" s="512"/>
      <c r="F257" s="512"/>
      <c r="G257" s="512"/>
      <c r="H257" s="512"/>
      <c r="I257" s="512"/>
      <c r="J257" s="512"/>
      <c r="K257" s="512"/>
      <c r="L257" s="512"/>
      <c r="M257" s="512"/>
      <c r="N257" s="512"/>
      <c r="O257" s="512"/>
      <c r="P257" s="512"/>
      <c r="Q257" s="512"/>
      <c r="R257" s="512"/>
      <c r="S257" s="512"/>
      <c r="T257" s="512"/>
      <c r="U257" s="512"/>
      <c r="V257" s="512"/>
      <c r="W257" s="512"/>
      <c r="X257" s="512"/>
      <c r="Y257" s="512"/>
      <c r="Z257" s="512"/>
      <c r="AA257" s="512"/>
      <c r="AB257" s="512"/>
      <c r="AC257" s="512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</row>
    <row r="258" spans="1:40" ht="15.75" customHeight="1">
      <c r="A258" s="512"/>
      <c r="B258" s="512"/>
      <c r="C258" s="512"/>
      <c r="D258" s="512"/>
      <c r="E258" s="512"/>
      <c r="F258" s="512"/>
      <c r="G258" s="512"/>
      <c r="H258" s="512"/>
      <c r="I258" s="512"/>
      <c r="J258" s="512"/>
      <c r="K258" s="512"/>
      <c r="L258" s="512"/>
      <c r="M258" s="512"/>
      <c r="N258" s="512"/>
      <c r="O258" s="512"/>
      <c r="P258" s="512"/>
      <c r="Q258" s="512"/>
      <c r="R258" s="512"/>
      <c r="S258" s="512"/>
      <c r="T258" s="512"/>
      <c r="U258" s="512"/>
      <c r="V258" s="512"/>
      <c r="W258" s="512"/>
      <c r="X258" s="512"/>
      <c r="Y258" s="512"/>
      <c r="Z258" s="512"/>
      <c r="AA258" s="512"/>
      <c r="AB258" s="512"/>
      <c r="AC258" s="512"/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</row>
    <row r="259" spans="1:40" ht="15.75" customHeight="1">
      <c r="A259" s="512"/>
      <c r="B259" s="512"/>
      <c r="C259" s="512"/>
      <c r="D259" s="512"/>
      <c r="E259" s="512"/>
      <c r="F259" s="512"/>
      <c r="G259" s="512"/>
      <c r="H259" s="512"/>
      <c r="I259" s="512"/>
      <c r="J259" s="512"/>
      <c r="K259" s="512"/>
      <c r="L259" s="512"/>
      <c r="M259" s="512"/>
      <c r="N259" s="512"/>
      <c r="O259" s="512"/>
      <c r="P259" s="512"/>
      <c r="Q259" s="512"/>
      <c r="R259" s="512"/>
      <c r="S259" s="512"/>
      <c r="T259" s="512"/>
      <c r="U259" s="512"/>
      <c r="V259" s="512"/>
      <c r="W259" s="512"/>
      <c r="X259" s="512"/>
      <c r="Y259" s="512"/>
      <c r="Z259" s="512"/>
      <c r="AA259" s="512"/>
      <c r="AB259" s="512"/>
      <c r="AC259" s="512"/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</row>
    <row r="260" spans="1:40" ht="15.75" customHeight="1">
      <c r="A260" s="512"/>
      <c r="B260" s="512"/>
      <c r="C260" s="512"/>
      <c r="D260" s="512"/>
      <c r="E260" s="512"/>
      <c r="F260" s="512"/>
      <c r="G260" s="512"/>
      <c r="H260" s="512"/>
      <c r="I260" s="512"/>
      <c r="J260" s="512"/>
      <c r="K260" s="512"/>
      <c r="L260" s="512"/>
      <c r="M260" s="512"/>
      <c r="N260" s="512"/>
      <c r="O260" s="512"/>
      <c r="P260" s="512"/>
      <c r="Q260" s="512"/>
      <c r="R260" s="512"/>
      <c r="S260" s="512"/>
      <c r="T260" s="512"/>
      <c r="U260" s="512"/>
      <c r="V260" s="512"/>
      <c r="W260" s="512"/>
      <c r="X260" s="512"/>
      <c r="Y260" s="512"/>
      <c r="Z260" s="512"/>
      <c r="AA260" s="512"/>
      <c r="AB260" s="512"/>
      <c r="AC260" s="512"/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</row>
    <row r="261" spans="1:40" ht="15.75" customHeight="1">
      <c r="A261" s="512"/>
      <c r="B261" s="512"/>
      <c r="C261" s="512"/>
      <c r="D261" s="512"/>
      <c r="E261" s="512"/>
      <c r="F261" s="512"/>
      <c r="G261" s="512"/>
      <c r="H261" s="512"/>
      <c r="I261" s="512"/>
      <c r="J261" s="512"/>
      <c r="K261" s="512"/>
      <c r="L261" s="512"/>
      <c r="M261" s="512"/>
      <c r="N261" s="512"/>
      <c r="O261" s="512"/>
      <c r="P261" s="512"/>
      <c r="Q261" s="512"/>
      <c r="R261" s="512"/>
      <c r="S261" s="512"/>
      <c r="T261" s="512"/>
      <c r="U261" s="512"/>
      <c r="V261" s="512"/>
      <c r="W261" s="512"/>
      <c r="X261" s="512"/>
      <c r="Y261" s="512"/>
      <c r="Z261" s="512"/>
      <c r="AA261" s="512"/>
      <c r="AB261" s="512"/>
      <c r="AC261" s="512"/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</row>
    <row r="262" spans="1:40" ht="15.75" customHeight="1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</row>
    <row r="263" spans="1:40" ht="15.75" customHeight="1">
      <c r="A263" s="512"/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2"/>
      <c r="Z263" s="512"/>
      <c r="AA263" s="512"/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</row>
    <row r="264" spans="1:40" ht="15.75" customHeight="1">
      <c r="A264" s="512"/>
      <c r="B264" s="512"/>
      <c r="C264" s="512"/>
      <c r="D264" s="512"/>
      <c r="E264" s="512"/>
      <c r="F264" s="512"/>
      <c r="G264" s="512"/>
      <c r="H264" s="512"/>
      <c r="I264" s="512"/>
      <c r="J264" s="512"/>
      <c r="K264" s="512"/>
      <c r="L264" s="512"/>
      <c r="M264" s="512"/>
      <c r="N264" s="512"/>
      <c r="O264" s="512"/>
      <c r="P264" s="512"/>
      <c r="Q264" s="512"/>
      <c r="R264" s="512"/>
      <c r="S264" s="512"/>
      <c r="T264" s="512"/>
      <c r="U264" s="512"/>
      <c r="V264" s="512"/>
      <c r="W264" s="512"/>
      <c r="X264" s="512"/>
      <c r="Y264" s="512"/>
      <c r="Z264" s="512"/>
      <c r="AA264" s="512"/>
      <c r="AB264" s="512"/>
      <c r="AC264" s="512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</row>
    <row r="265" spans="1:40" ht="15.75" customHeight="1">
      <c r="A265" s="512"/>
      <c r="B265" s="512"/>
      <c r="C265" s="512"/>
      <c r="D265" s="512"/>
      <c r="E265" s="512"/>
      <c r="F265" s="512"/>
      <c r="G265" s="512"/>
      <c r="H265" s="512"/>
      <c r="I265" s="512"/>
      <c r="J265" s="512"/>
      <c r="K265" s="512"/>
      <c r="L265" s="512"/>
      <c r="M265" s="512"/>
      <c r="N265" s="512"/>
      <c r="O265" s="512"/>
      <c r="P265" s="512"/>
      <c r="Q265" s="512"/>
      <c r="R265" s="512"/>
      <c r="S265" s="512"/>
      <c r="T265" s="512"/>
      <c r="U265" s="512"/>
      <c r="V265" s="512"/>
      <c r="W265" s="512"/>
      <c r="X265" s="512"/>
      <c r="Y265" s="512"/>
      <c r="Z265" s="512"/>
      <c r="AA265" s="512"/>
      <c r="AB265" s="512"/>
      <c r="AC265" s="512"/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</row>
    <row r="266" spans="1:40" ht="15.75" customHeight="1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</row>
    <row r="267" spans="1:40" ht="15.75" customHeight="1">
      <c r="A267" s="512"/>
      <c r="B267" s="512"/>
      <c r="C267" s="512"/>
      <c r="D267" s="512"/>
      <c r="E267" s="512"/>
      <c r="F267" s="512"/>
      <c r="G267" s="512"/>
      <c r="H267" s="512"/>
      <c r="I267" s="512"/>
      <c r="J267" s="512"/>
      <c r="K267" s="512"/>
      <c r="L267" s="512"/>
      <c r="M267" s="512"/>
      <c r="N267" s="512"/>
      <c r="O267" s="512"/>
      <c r="P267" s="512"/>
      <c r="Q267" s="512"/>
      <c r="R267" s="512"/>
      <c r="S267" s="512"/>
      <c r="T267" s="512"/>
      <c r="U267" s="512"/>
      <c r="V267" s="512"/>
      <c r="W267" s="512"/>
      <c r="X267" s="512"/>
      <c r="Y267" s="512"/>
      <c r="Z267" s="512"/>
      <c r="AA267" s="512"/>
      <c r="AB267" s="512"/>
      <c r="AC267" s="512"/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</row>
    <row r="268" spans="1:40" ht="15.75" customHeight="1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</row>
    <row r="269" spans="1:40" ht="15.75" customHeight="1">
      <c r="A269" s="512"/>
      <c r="B269" s="512"/>
      <c r="C269" s="512"/>
      <c r="D269" s="512"/>
      <c r="E269" s="512"/>
      <c r="F269" s="512"/>
      <c r="G269" s="512"/>
      <c r="H269" s="512"/>
      <c r="I269" s="512"/>
      <c r="J269" s="512"/>
      <c r="K269" s="512"/>
      <c r="L269" s="512"/>
      <c r="M269" s="512"/>
      <c r="N269" s="512"/>
      <c r="O269" s="512"/>
      <c r="P269" s="512"/>
      <c r="Q269" s="512"/>
      <c r="R269" s="512"/>
      <c r="S269" s="512"/>
      <c r="T269" s="512"/>
      <c r="U269" s="512"/>
      <c r="V269" s="512"/>
      <c r="W269" s="512"/>
      <c r="X269" s="512"/>
      <c r="Y269" s="512"/>
      <c r="Z269" s="512"/>
      <c r="AA269" s="512"/>
      <c r="AB269" s="512"/>
      <c r="AC269" s="512"/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</row>
    <row r="270" spans="1:40" ht="15.75" customHeight="1">
      <c r="A270" s="512"/>
      <c r="B270" s="512"/>
      <c r="C270" s="512"/>
      <c r="D270" s="512"/>
      <c r="E270" s="512"/>
      <c r="F270" s="512"/>
      <c r="G270" s="512"/>
      <c r="H270" s="512"/>
      <c r="I270" s="512"/>
      <c r="J270" s="512"/>
      <c r="K270" s="512"/>
      <c r="L270" s="512"/>
      <c r="M270" s="512"/>
      <c r="N270" s="512"/>
      <c r="O270" s="512"/>
      <c r="P270" s="512"/>
      <c r="Q270" s="512"/>
      <c r="R270" s="512"/>
      <c r="S270" s="512"/>
      <c r="T270" s="512"/>
      <c r="U270" s="512"/>
      <c r="V270" s="512"/>
      <c r="W270" s="512"/>
      <c r="X270" s="512"/>
      <c r="Y270" s="512"/>
      <c r="Z270" s="512"/>
      <c r="AA270" s="512"/>
      <c r="AB270" s="512"/>
      <c r="AC270" s="512"/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</row>
    <row r="271" spans="1:40" ht="15.75" customHeight="1">
      <c r="A271" s="512"/>
      <c r="B271" s="512"/>
      <c r="C271" s="512"/>
      <c r="D271" s="512"/>
      <c r="E271" s="512"/>
      <c r="F271" s="512"/>
      <c r="G271" s="512"/>
      <c r="H271" s="512"/>
      <c r="I271" s="512"/>
      <c r="J271" s="512"/>
      <c r="K271" s="512"/>
      <c r="L271" s="512"/>
      <c r="M271" s="512"/>
      <c r="N271" s="512"/>
      <c r="O271" s="512"/>
      <c r="P271" s="512"/>
      <c r="Q271" s="512"/>
      <c r="R271" s="512"/>
      <c r="S271" s="512"/>
      <c r="T271" s="512"/>
      <c r="U271" s="512"/>
      <c r="V271" s="512"/>
      <c r="W271" s="512"/>
      <c r="X271" s="512"/>
      <c r="Y271" s="512"/>
      <c r="Z271" s="512"/>
      <c r="AA271" s="512"/>
      <c r="AB271" s="512"/>
      <c r="AC271" s="512"/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</row>
    <row r="272" spans="1:40" ht="15.75" customHeight="1">
      <c r="A272" s="512"/>
      <c r="B272" s="512"/>
      <c r="C272" s="512"/>
      <c r="D272" s="512"/>
      <c r="E272" s="512"/>
      <c r="F272" s="512"/>
      <c r="G272" s="512"/>
      <c r="H272" s="512"/>
      <c r="I272" s="512"/>
      <c r="J272" s="512"/>
      <c r="K272" s="512"/>
      <c r="L272" s="512"/>
      <c r="M272" s="512"/>
      <c r="N272" s="512"/>
      <c r="O272" s="512"/>
      <c r="P272" s="512"/>
      <c r="Q272" s="512"/>
      <c r="R272" s="512"/>
      <c r="S272" s="512"/>
      <c r="T272" s="512"/>
      <c r="U272" s="512"/>
      <c r="V272" s="512"/>
      <c r="W272" s="512"/>
      <c r="X272" s="512"/>
      <c r="Y272" s="512"/>
      <c r="Z272" s="512"/>
      <c r="AA272" s="512"/>
      <c r="AB272" s="512"/>
      <c r="AC272" s="512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</row>
    <row r="273" spans="1:40" ht="15.75" customHeight="1">
      <c r="A273" s="512"/>
      <c r="B273" s="512"/>
      <c r="C273" s="512"/>
      <c r="D273" s="512"/>
      <c r="E273" s="512"/>
      <c r="F273" s="512"/>
      <c r="G273" s="512"/>
      <c r="H273" s="512"/>
      <c r="I273" s="512"/>
      <c r="J273" s="512"/>
      <c r="K273" s="512"/>
      <c r="L273" s="512"/>
      <c r="M273" s="512"/>
      <c r="N273" s="512"/>
      <c r="O273" s="512"/>
      <c r="P273" s="512"/>
      <c r="Q273" s="512"/>
      <c r="R273" s="512"/>
      <c r="S273" s="512"/>
      <c r="T273" s="512"/>
      <c r="U273" s="512"/>
      <c r="V273" s="512"/>
      <c r="W273" s="512"/>
      <c r="X273" s="512"/>
      <c r="Y273" s="512"/>
      <c r="Z273" s="512"/>
      <c r="AA273" s="512"/>
      <c r="AB273" s="512"/>
      <c r="AC273" s="512"/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</row>
    <row r="274" spans="1:40" ht="15.75" customHeight="1">
      <c r="A274" s="512"/>
      <c r="B274" s="512"/>
      <c r="C274" s="512"/>
      <c r="D274" s="512"/>
      <c r="E274" s="512"/>
      <c r="F274" s="512"/>
      <c r="G274" s="512"/>
      <c r="H274" s="512"/>
      <c r="I274" s="512"/>
      <c r="J274" s="512"/>
      <c r="K274" s="512"/>
      <c r="L274" s="512"/>
      <c r="M274" s="512"/>
      <c r="N274" s="512"/>
      <c r="O274" s="512"/>
      <c r="P274" s="512"/>
      <c r="Q274" s="512"/>
      <c r="R274" s="512"/>
      <c r="S274" s="512"/>
      <c r="T274" s="512"/>
      <c r="U274" s="512"/>
      <c r="V274" s="512"/>
      <c r="W274" s="512"/>
      <c r="X274" s="512"/>
      <c r="Y274" s="512"/>
      <c r="Z274" s="512"/>
      <c r="AA274" s="512"/>
      <c r="AB274" s="512"/>
      <c r="AC274" s="512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</row>
    <row r="275" spans="1:40" ht="15.75" customHeight="1">
      <c r="A275" s="512"/>
      <c r="B275" s="512"/>
      <c r="C275" s="512"/>
      <c r="D275" s="512"/>
      <c r="E275" s="512"/>
      <c r="F275" s="512"/>
      <c r="G275" s="512"/>
      <c r="H275" s="512"/>
      <c r="I275" s="512"/>
      <c r="J275" s="512"/>
      <c r="K275" s="512"/>
      <c r="L275" s="512"/>
      <c r="M275" s="512"/>
      <c r="N275" s="512"/>
      <c r="O275" s="512"/>
      <c r="P275" s="512"/>
      <c r="Q275" s="512"/>
      <c r="R275" s="512"/>
      <c r="S275" s="512"/>
      <c r="T275" s="512"/>
      <c r="U275" s="512"/>
      <c r="V275" s="512"/>
      <c r="W275" s="512"/>
      <c r="X275" s="512"/>
      <c r="Y275" s="512"/>
      <c r="Z275" s="512"/>
      <c r="AA275" s="512"/>
      <c r="AB275" s="512"/>
      <c r="AC275" s="512"/>
      <c r="AD275" s="512"/>
      <c r="AE275" s="512"/>
      <c r="AF275" s="512"/>
      <c r="AG275" s="512"/>
      <c r="AH275" s="512"/>
      <c r="AI275" s="512"/>
      <c r="AJ275" s="512"/>
      <c r="AK275" s="512"/>
      <c r="AL275" s="512"/>
      <c r="AM275" s="512"/>
      <c r="AN275" s="512"/>
    </row>
    <row r="276" spans="1:40" ht="15.75" customHeight="1">
      <c r="A276" s="512"/>
      <c r="B276" s="512"/>
      <c r="C276" s="512"/>
      <c r="D276" s="512"/>
      <c r="E276" s="512"/>
      <c r="F276" s="512"/>
      <c r="G276" s="512"/>
      <c r="H276" s="512"/>
      <c r="I276" s="512"/>
      <c r="J276" s="512"/>
      <c r="K276" s="512"/>
      <c r="L276" s="512"/>
      <c r="M276" s="512"/>
      <c r="N276" s="512"/>
      <c r="O276" s="512"/>
      <c r="P276" s="512"/>
      <c r="Q276" s="512"/>
      <c r="R276" s="512"/>
      <c r="S276" s="512"/>
      <c r="T276" s="512"/>
      <c r="U276" s="512"/>
      <c r="V276" s="512"/>
      <c r="W276" s="512"/>
      <c r="X276" s="512"/>
      <c r="Y276" s="512"/>
      <c r="Z276" s="512"/>
      <c r="AA276" s="512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</row>
    <row r="277" spans="1:40" ht="15.75" customHeight="1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12"/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</row>
    <row r="278" spans="1:40" ht="15.75" customHeight="1">
      <c r="A278" s="512"/>
      <c r="B278" s="512"/>
      <c r="C278" s="512"/>
      <c r="D278" s="512"/>
      <c r="E278" s="512"/>
      <c r="F278" s="512"/>
      <c r="G278" s="512"/>
      <c r="H278" s="512"/>
      <c r="I278" s="512"/>
      <c r="J278" s="512"/>
      <c r="K278" s="512"/>
      <c r="L278" s="512"/>
      <c r="M278" s="512"/>
      <c r="N278" s="512"/>
      <c r="O278" s="512"/>
      <c r="P278" s="512"/>
      <c r="Q278" s="512"/>
      <c r="R278" s="512"/>
      <c r="S278" s="512"/>
      <c r="T278" s="512"/>
      <c r="U278" s="512"/>
      <c r="V278" s="512"/>
      <c r="W278" s="512"/>
      <c r="X278" s="512"/>
      <c r="Y278" s="512"/>
      <c r="Z278" s="512"/>
      <c r="AA278" s="512"/>
      <c r="AB278" s="512"/>
      <c r="AC278" s="512"/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</row>
    <row r="279" spans="1:40" ht="15.75" customHeight="1">
      <c r="A279" s="512"/>
      <c r="B279" s="512"/>
      <c r="C279" s="512"/>
      <c r="D279" s="512"/>
      <c r="E279" s="512"/>
      <c r="F279" s="512"/>
      <c r="G279" s="512"/>
      <c r="H279" s="512"/>
      <c r="I279" s="512"/>
      <c r="J279" s="512"/>
      <c r="K279" s="512"/>
      <c r="L279" s="512"/>
      <c r="M279" s="512"/>
      <c r="N279" s="512"/>
      <c r="O279" s="512"/>
      <c r="P279" s="512"/>
      <c r="Q279" s="512"/>
      <c r="R279" s="512"/>
      <c r="S279" s="512"/>
      <c r="T279" s="512"/>
      <c r="U279" s="512"/>
      <c r="V279" s="512"/>
      <c r="W279" s="512"/>
      <c r="X279" s="512"/>
      <c r="Y279" s="512"/>
      <c r="Z279" s="512"/>
      <c r="AA279" s="512"/>
      <c r="AB279" s="512"/>
      <c r="AC279" s="512"/>
      <c r="AD279" s="512"/>
      <c r="AE279" s="512"/>
      <c r="AF279" s="512"/>
      <c r="AG279" s="512"/>
      <c r="AH279" s="512"/>
      <c r="AI279" s="512"/>
      <c r="AJ279" s="512"/>
      <c r="AK279" s="512"/>
      <c r="AL279" s="512"/>
      <c r="AM279" s="512"/>
      <c r="AN279" s="512"/>
    </row>
    <row r="280" spans="1:40" ht="15.75" customHeight="1">
      <c r="A280" s="512"/>
      <c r="B280" s="512"/>
      <c r="C280" s="512"/>
      <c r="D280" s="512"/>
      <c r="E280" s="512"/>
      <c r="F280" s="512"/>
      <c r="G280" s="512"/>
      <c r="H280" s="512"/>
      <c r="I280" s="512"/>
      <c r="J280" s="512"/>
      <c r="K280" s="512"/>
      <c r="L280" s="512"/>
      <c r="M280" s="512"/>
      <c r="N280" s="512"/>
      <c r="O280" s="512"/>
      <c r="P280" s="512"/>
      <c r="Q280" s="512"/>
      <c r="R280" s="512"/>
      <c r="S280" s="512"/>
      <c r="T280" s="512"/>
      <c r="U280" s="512"/>
      <c r="V280" s="512"/>
      <c r="W280" s="512"/>
      <c r="X280" s="512"/>
      <c r="Y280" s="512"/>
      <c r="Z280" s="512"/>
      <c r="AA280" s="512"/>
      <c r="AB280" s="512"/>
      <c r="AC280" s="512"/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</row>
    <row r="281" spans="1:40" ht="15.75" customHeight="1">
      <c r="A281" s="512"/>
      <c r="B281" s="512"/>
      <c r="C281" s="512"/>
      <c r="D281" s="512"/>
      <c r="E281" s="512"/>
      <c r="F281" s="512"/>
      <c r="G281" s="512"/>
      <c r="H281" s="512"/>
      <c r="I281" s="512"/>
      <c r="J281" s="512"/>
      <c r="K281" s="512"/>
      <c r="L281" s="512"/>
      <c r="M281" s="512"/>
      <c r="N281" s="512"/>
      <c r="O281" s="512"/>
      <c r="P281" s="512"/>
      <c r="Q281" s="512"/>
      <c r="R281" s="512"/>
      <c r="S281" s="512"/>
      <c r="T281" s="512"/>
      <c r="U281" s="512"/>
      <c r="V281" s="512"/>
      <c r="W281" s="512"/>
      <c r="X281" s="512"/>
      <c r="Y281" s="512"/>
      <c r="Z281" s="512"/>
      <c r="AA281" s="512"/>
      <c r="AB281" s="512"/>
      <c r="AC281" s="512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</row>
    <row r="282" spans="1:40" ht="15.75" customHeight="1">
      <c r="A282" s="512"/>
      <c r="B282" s="512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512"/>
      <c r="AF282" s="512"/>
      <c r="AG282" s="512"/>
      <c r="AH282" s="512"/>
      <c r="AI282" s="512"/>
      <c r="AJ282" s="512"/>
      <c r="AK282" s="512"/>
      <c r="AL282" s="512"/>
      <c r="AM282" s="512"/>
      <c r="AN282" s="512"/>
    </row>
    <row r="283" spans="1:40" ht="15.75" customHeight="1">
      <c r="A283" s="512"/>
      <c r="B283" s="512"/>
      <c r="C283" s="512"/>
      <c r="D283" s="512"/>
      <c r="E283" s="512"/>
      <c r="F283" s="512"/>
      <c r="G283" s="512"/>
      <c r="H283" s="512"/>
      <c r="I283" s="512"/>
      <c r="J283" s="512"/>
      <c r="K283" s="512"/>
      <c r="L283" s="512"/>
      <c r="M283" s="512"/>
      <c r="N283" s="512"/>
      <c r="O283" s="512"/>
      <c r="P283" s="512"/>
      <c r="Q283" s="512"/>
      <c r="R283" s="512"/>
      <c r="S283" s="512"/>
      <c r="T283" s="512"/>
      <c r="U283" s="512"/>
      <c r="V283" s="512"/>
      <c r="W283" s="512"/>
      <c r="X283" s="512"/>
      <c r="Y283" s="512"/>
      <c r="Z283" s="512"/>
      <c r="AA283" s="512"/>
      <c r="AB283" s="512"/>
      <c r="AC283" s="512"/>
      <c r="AD283" s="512"/>
      <c r="AE283" s="512"/>
      <c r="AF283" s="512"/>
      <c r="AG283" s="512"/>
      <c r="AH283" s="512"/>
      <c r="AI283" s="512"/>
      <c r="AJ283" s="512"/>
      <c r="AK283" s="512"/>
      <c r="AL283" s="512"/>
      <c r="AM283" s="512"/>
      <c r="AN283" s="512"/>
    </row>
    <row r="284" spans="1:40" ht="15.75" customHeight="1">
      <c r="A284" s="512"/>
      <c r="B284" s="512"/>
      <c r="C284" s="512"/>
      <c r="D284" s="512"/>
      <c r="E284" s="512"/>
      <c r="F284" s="512"/>
      <c r="G284" s="512"/>
      <c r="H284" s="512"/>
      <c r="I284" s="512"/>
      <c r="J284" s="512"/>
      <c r="K284" s="512"/>
      <c r="L284" s="512"/>
      <c r="M284" s="512"/>
      <c r="N284" s="512"/>
      <c r="O284" s="512"/>
      <c r="P284" s="512"/>
      <c r="Q284" s="512"/>
      <c r="R284" s="512"/>
      <c r="S284" s="512"/>
      <c r="T284" s="512"/>
      <c r="U284" s="512"/>
      <c r="V284" s="512"/>
      <c r="W284" s="512"/>
      <c r="X284" s="512"/>
      <c r="Y284" s="512"/>
      <c r="Z284" s="512"/>
      <c r="AA284" s="512"/>
      <c r="AB284" s="512"/>
      <c r="AC284" s="512"/>
      <c r="AD284" s="512"/>
      <c r="AE284" s="512"/>
      <c r="AF284" s="512"/>
      <c r="AG284" s="512"/>
      <c r="AH284" s="512"/>
      <c r="AI284" s="512"/>
      <c r="AJ284" s="512"/>
      <c r="AK284" s="512"/>
      <c r="AL284" s="512"/>
      <c r="AM284" s="512"/>
      <c r="AN284" s="512"/>
    </row>
    <row r="285" spans="1:40" ht="15.75" customHeight="1">
      <c r="A285" s="512"/>
      <c r="B285" s="512"/>
      <c r="C285" s="512"/>
      <c r="D285" s="512"/>
      <c r="E285" s="512"/>
      <c r="F285" s="512"/>
      <c r="G285" s="512"/>
      <c r="H285" s="512"/>
      <c r="I285" s="512"/>
      <c r="J285" s="512"/>
      <c r="K285" s="512"/>
      <c r="L285" s="512"/>
      <c r="M285" s="512"/>
      <c r="N285" s="512"/>
      <c r="O285" s="512"/>
      <c r="P285" s="512"/>
      <c r="Q285" s="512"/>
      <c r="R285" s="512"/>
      <c r="S285" s="512"/>
      <c r="T285" s="512"/>
      <c r="U285" s="512"/>
      <c r="V285" s="512"/>
      <c r="W285" s="512"/>
      <c r="X285" s="512"/>
      <c r="Y285" s="512"/>
      <c r="Z285" s="512"/>
      <c r="AA285" s="512"/>
      <c r="AB285" s="512"/>
      <c r="AC285" s="512"/>
      <c r="AD285" s="512"/>
      <c r="AE285" s="512"/>
      <c r="AF285" s="512"/>
      <c r="AG285" s="512"/>
      <c r="AH285" s="512"/>
      <c r="AI285" s="512"/>
      <c r="AJ285" s="512"/>
      <c r="AK285" s="512"/>
      <c r="AL285" s="512"/>
      <c r="AM285" s="512"/>
      <c r="AN285" s="512"/>
    </row>
    <row r="286" spans="1:40" ht="15.75" customHeight="1">
      <c r="A286" s="512"/>
      <c r="B286" s="512"/>
      <c r="C286" s="512"/>
      <c r="D286" s="512"/>
      <c r="E286" s="512"/>
      <c r="F286" s="512"/>
      <c r="G286" s="512"/>
      <c r="H286" s="512"/>
      <c r="I286" s="512"/>
      <c r="J286" s="512"/>
      <c r="K286" s="512"/>
      <c r="L286" s="512"/>
      <c r="M286" s="512"/>
      <c r="N286" s="512"/>
      <c r="O286" s="512"/>
      <c r="P286" s="512"/>
      <c r="Q286" s="512"/>
      <c r="R286" s="512"/>
      <c r="S286" s="512"/>
      <c r="T286" s="512"/>
      <c r="U286" s="512"/>
      <c r="V286" s="512"/>
      <c r="W286" s="512"/>
      <c r="X286" s="512"/>
      <c r="Y286" s="512"/>
      <c r="Z286" s="512"/>
      <c r="AA286" s="512"/>
      <c r="AB286" s="512"/>
      <c r="AC286" s="512"/>
      <c r="AD286" s="512"/>
      <c r="AE286" s="512"/>
      <c r="AF286" s="512"/>
      <c r="AG286" s="512"/>
      <c r="AH286" s="512"/>
      <c r="AI286" s="512"/>
      <c r="AJ286" s="512"/>
      <c r="AK286" s="512"/>
      <c r="AL286" s="512"/>
      <c r="AM286" s="512"/>
      <c r="AN286" s="512"/>
    </row>
    <row r="287" spans="1:40" ht="15.75" customHeight="1">
      <c r="A287" s="512"/>
      <c r="B287" s="512"/>
      <c r="C287" s="512"/>
      <c r="D287" s="512"/>
      <c r="E287" s="512"/>
      <c r="F287" s="512"/>
      <c r="G287" s="512"/>
      <c r="H287" s="512"/>
      <c r="I287" s="512"/>
      <c r="J287" s="512"/>
      <c r="K287" s="512"/>
      <c r="L287" s="512"/>
      <c r="M287" s="512"/>
      <c r="N287" s="512"/>
      <c r="O287" s="512"/>
      <c r="P287" s="512"/>
      <c r="Q287" s="512"/>
      <c r="R287" s="512"/>
      <c r="S287" s="512"/>
      <c r="T287" s="512"/>
      <c r="U287" s="512"/>
      <c r="V287" s="512"/>
      <c r="W287" s="512"/>
      <c r="X287" s="512"/>
      <c r="Y287" s="512"/>
      <c r="Z287" s="512"/>
      <c r="AA287" s="512"/>
      <c r="AB287" s="512"/>
      <c r="AC287" s="512"/>
      <c r="AD287" s="512"/>
      <c r="AE287" s="512"/>
      <c r="AF287" s="512"/>
      <c r="AG287" s="512"/>
      <c r="AH287" s="512"/>
      <c r="AI287" s="512"/>
      <c r="AJ287" s="512"/>
      <c r="AK287" s="512"/>
      <c r="AL287" s="512"/>
      <c r="AM287" s="512"/>
      <c r="AN287" s="512"/>
    </row>
    <row r="288" spans="1:40" ht="15.75" customHeight="1">
      <c r="A288" s="512"/>
      <c r="B288" s="512"/>
      <c r="C288" s="512"/>
      <c r="D288" s="512"/>
      <c r="E288" s="512"/>
      <c r="F288" s="512"/>
      <c r="G288" s="512"/>
      <c r="H288" s="512"/>
      <c r="I288" s="512"/>
      <c r="J288" s="512"/>
      <c r="K288" s="512"/>
      <c r="L288" s="512"/>
      <c r="M288" s="512"/>
      <c r="N288" s="512"/>
      <c r="O288" s="512"/>
      <c r="P288" s="512"/>
      <c r="Q288" s="512"/>
      <c r="R288" s="512"/>
      <c r="S288" s="512"/>
      <c r="T288" s="512"/>
      <c r="U288" s="512"/>
      <c r="V288" s="512"/>
      <c r="W288" s="512"/>
      <c r="X288" s="512"/>
      <c r="Y288" s="512"/>
      <c r="Z288" s="512"/>
      <c r="AA288" s="512"/>
      <c r="AB288" s="512"/>
      <c r="AC288" s="512"/>
      <c r="AD288" s="512"/>
      <c r="AE288" s="512"/>
      <c r="AF288" s="512"/>
      <c r="AG288" s="512"/>
      <c r="AH288" s="512"/>
      <c r="AI288" s="512"/>
      <c r="AJ288" s="512"/>
      <c r="AK288" s="512"/>
      <c r="AL288" s="512"/>
      <c r="AM288" s="512"/>
      <c r="AN288" s="512"/>
    </row>
    <row r="289" spans="1:40" ht="15.75" customHeight="1">
      <c r="A289" s="512"/>
      <c r="B289" s="512"/>
      <c r="C289" s="512"/>
      <c r="D289" s="512"/>
      <c r="E289" s="512"/>
      <c r="F289" s="512"/>
      <c r="G289" s="512"/>
      <c r="H289" s="512"/>
      <c r="I289" s="512"/>
      <c r="J289" s="512"/>
      <c r="K289" s="512"/>
      <c r="L289" s="512"/>
      <c r="M289" s="512"/>
      <c r="N289" s="512"/>
      <c r="O289" s="512"/>
      <c r="P289" s="512"/>
      <c r="Q289" s="512"/>
      <c r="R289" s="512"/>
      <c r="S289" s="512"/>
      <c r="T289" s="512"/>
      <c r="U289" s="512"/>
      <c r="V289" s="512"/>
      <c r="W289" s="512"/>
      <c r="X289" s="512"/>
      <c r="Y289" s="512"/>
      <c r="Z289" s="512"/>
      <c r="AA289" s="512"/>
      <c r="AB289" s="512"/>
      <c r="AC289" s="512"/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</row>
    <row r="290" spans="1:40" ht="15.75" customHeight="1">
      <c r="A290" s="512"/>
      <c r="B290" s="512"/>
      <c r="C290" s="512"/>
      <c r="D290" s="512"/>
      <c r="E290" s="512"/>
      <c r="F290" s="512"/>
      <c r="G290" s="512"/>
      <c r="H290" s="512"/>
      <c r="I290" s="512"/>
      <c r="J290" s="512"/>
      <c r="K290" s="512"/>
      <c r="L290" s="512"/>
      <c r="M290" s="512"/>
      <c r="N290" s="512"/>
      <c r="O290" s="512"/>
      <c r="P290" s="512"/>
      <c r="Q290" s="512"/>
      <c r="R290" s="512"/>
      <c r="S290" s="512"/>
      <c r="T290" s="512"/>
      <c r="U290" s="512"/>
      <c r="V290" s="512"/>
      <c r="W290" s="512"/>
      <c r="X290" s="512"/>
      <c r="Y290" s="512"/>
      <c r="Z290" s="512"/>
      <c r="AA290" s="512"/>
      <c r="AB290" s="512"/>
      <c r="AC290" s="512"/>
      <c r="AD290" s="512"/>
      <c r="AE290" s="512"/>
      <c r="AF290" s="512"/>
      <c r="AG290" s="512"/>
      <c r="AH290" s="512"/>
      <c r="AI290" s="512"/>
      <c r="AJ290" s="512"/>
      <c r="AK290" s="512"/>
      <c r="AL290" s="512"/>
      <c r="AM290" s="512"/>
      <c r="AN290" s="512"/>
    </row>
    <row r="291" spans="1:40" ht="15.75" customHeight="1">
      <c r="A291" s="512"/>
      <c r="B291" s="512"/>
      <c r="C291" s="512"/>
      <c r="D291" s="512"/>
      <c r="E291" s="512"/>
      <c r="F291" s="512"/>
      <c r="G291" s="512"/>
      <c r="H291" s="512"/>
      <c r="I291" s="512"/>
      <c r="J291" s="512"/>
      <c r="K291" s="512"/>
      <c r="L291" s="512"/>
      <c r="M291" s="512"/>
      <c r="N291" s="512"/>
      <c r="O291" s="512"/>
      <c r="P291" s="512"/>
      <c r="Q291" s="512"/>
      <c r="R291" s="512"/>
      <c r="S291" s="512"/>
      <c r="T291" s="512"/>
      <c r="U291" s="512"/>
      <c r="V291" s="512"/>
      <c r="W291" s="512"/>
      <c r="X291" s="512"/>
      <c r="Y291" s="512"/>
      <c r="Z291" s="512"/>
      <c r="AA291" s="512"/>
      <c r="AB291" s="512"/>
      <c r="AC291" s="512"/>
      <c r="AD291" s="512"/>
      <c r="AE291" s="512"/>
      <c r="AF291" s="512"/>
      <c r="AG291" s="512"/>
      <c r="AH291" s="512"/>
      <c r="AI291" s="512"/>
      <c r="AJ291" s="512"/>
      <c r="AK291" s="512"/>
      <c r="AL291" s="512"/>
      <c r="AM291" s="512"/>
      <c r="AN291" s="512"/>
    </row>
    <row r="292" spans="1:40" ht="15.75" customHeight="1">
      <c r="A292" s="512"/>
      <c r="B292" s="512"/>
      <c r="C292" s="512"/>
      <c r="D292" s="512"/>
      <c r="E292" s="512"/>
      <c r="F292" s="512"/>
      <c r="G292" s="512"/>
      <c r="H292" s="512"/>
      <c r="I292" s="512"/>
      <c r="J292" s="512"/>
      <c r="K292" s="512"/>
      <c r="L292" s="512"/>
      <c r="M292" s="512"/>
      <c r="N292" s="512"/>
      <c r="O292" s="512"/>
      <c r="P292" s="512"/>
      <c r="Q292" s="512"/>
      <c r="R292" s="512"/>
      <c r="S292" s="512"/>
      <c r="T292" s="512"/>
      <c r="U292" s="512"/>
      <c r="V292" s="512"/>
      <c r="W292" s="512"/>
      <c r="X292" s="512"/>
      <c r="Y292" s="512"/>
      <c r="Z292" s="512"/>
      <c r="AA292" s="512"/>
      <c r="AB292" s="512"/>
      <c r="AC292" s="512"/>
      <c r="AD292" s="512"/>
      <c r="AE292" s="512"/>
      <c r="AF292" s="512"/>
      <c r="AG292" s="512"/>
      <c r="AH292" s="512"/>
      <c r="AI292" s="512"/>
      <c r="AJ292" s="512"/>
      <c r="AK292" s="512"/>
      <c r="AL292" s="512"/>
      <c r="AM292" s="512"/>
      <c r="AN292" s="512"/>
    </row>
    <row r="293" spans="1:40" ht="15.75" customHeight="1">
      <c r="A293" s="512"/>
      <c r="B293" s="512"/>
      <c r="C293" s="512"/>
      <c r="D293" s="512"/>
      <c r="E293" s="512"/>
      <c r="F293" s="512"/>
      <c r="G293" s="512"/>
      <c r="H293" s="512"/>
      <c r="I293" s="512"/>
      <c r="J293" s="512"/>
      <c r="K293" s="512"/>
      <c r="L293" s="512"/>
      <c r="M293" s="512"/>
      <c r="N293" s="512"/>
      <c r="O293" s="512"/>
      <c r="P293" s="512"/>
      <c r="Q293" s="512"/>
      <c r="R293" s="512"/>
      <c r="S293" s="512"/>
      <c r="T293" s="512"/>
      <c r="U293" s="512"/>
      <c r="V293" s="512"/>
      <c r="W293" s="512"/>
      <c r="X293" s="512"/>
      <c r="Y293" s="512"/>
      <c r="Z293" s="512"/>
      <c r="AA293" s="512"/>
      <c r="AB293" s="512"/>
      <c r="AC293" s="512"/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</row>
    <row r="294" spans="1:40" ht="15.75" customHeight="1">
      <c r="A294" s="512"/>
      <c r="B294" s="512"/>
      <c r="C294" s="512"/>
      <c r="D294" s="512"/>
      <c r="E294" s="512"/>
      <c r="F294" s="512"/>
      <c r="G294" s="512"/>
      <c r="H294" s="512"/>
      <c r="I294" s="512"/>
      <c r="J294" s="512"/>
      <c r="K294" s="512"/>
      <c r="L294" s="512"/>
      <c r="M294" s="512"/>
      <c r="N294" s="512"/>
      <c r="O294" s="512"/>
      <c r="P294" s="512"/>
      <c r="Q294" s="512"/>
      <c r="R294" s="512"/>
      <c r="S294" s="512"/>
      <c r="T294" s="512"/>
      <c r="U294" s="512"/>
      <c r="V294" s="512"/>
      <c r="W294" s="512"/>
      <c r="X294" s="512"/>
      <c r="Y294" s="512"/>
      <c r="Z294" s="512"/>
      <c r="AA294" s="512"/>
      <c r="AB294" s="512"/>
      <c r="AC294" s="512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</row>
    <row r="295" spans="1:40" ht="15.75" customHeight="1">
      <c r="A295" s="512"/>
      <c r="B295" s="512"/>
      <c r="C295" s="512"/>
      <c r="D295" s="512"/>
      <c r="E295" s="512"/>
      <c r="F295" s="512"/>
      <c r="G295" s="512"/>
      <c r="H295" s="512"/>
      <c r="I295" s="512"/>
      <c r="J295" s="512"/>
      <c r="K295" s="512"/>
      <c r="L295" s="512"/>
      <c r="M295" s="512"/>
      <c r="N295" s="512"/>
      <c r="O295" s="512"/>
      <c r="P295" s="512"/>
      <c r="Q295" s="512"/>
      <c r="R295" s="512"/>
      <c r="S295" s="512"/>
      <c r="T295" s="512"/>
      <c r="U295" s="512"/>
      <c r="V295" s="512"/>
      <c r="W295" s="512"/>
      <c r="X295" s="512"/>
      <c r="Y295" s="512"/>
      <c r="Z295" s="512"/>
      <c r="AA295" s="512"/>
      <c r="AB295" s="512"/>
      <c r="AC295" s="512"/>
      <c r="AD295" s="512"/>
      <c r="AE295" s="512"/>
      <c r="AF295" s="512"/>
      <c r="AG295" s="512"/>
      <c r="AH295" s="512"/>
      <c r="AI295" s="512"/>
      <c r="AJ295" s="512"/>
      <c r="AK295" s="512"/>
      <c r="AL295" s="512"/>
      <c r="AM295" s="512"/>
      <c r="AN295" s="512"/>
    </row>
    <row r="296" spans="1:40" ht="15.75" customHeight="1">
      <c r="A296" s="512"/>
      <c r="B296" s="512"/>
      <c r="C296" s="512"/>
      <c r="D296" s="512"/>
      <c r="E296" s="512"/>
      <c r="F296" s="512"/>
      <c r="G296" s="512"/>
      <c r="H296" s="512"/>
      <c r="I296" s="512"/>
      <c r="J296" s="512"/>
      <c r="K296" s="512"/>
      <c r="L296" s="512"/>
      <c r="M296" s="512"/>
      <c r="N296" s="512"/>
      <c r="O296" s="512"/>
      <c r="P296" s="512"/>
      <c r="Q296" s="512"/>
      <c r="R296" s="512"/>
      <c r="S296" s="512"/>
      <c r="T296" s="512"/>
      <c r="U296" s="512"/>
      <c r="V296" s="512"/>
      <c r="W296" s="512"/>
      <c r="X296" s="512"/>
      <c r="Y296" s="512"/>
      <c r="Z296" s="512"/>
      <c r="AA296" s="512"/>
      <c r="AB296" s="512"/>
      <c r="AC296" s="512"/>
      <c r="AD296" s="512"/>
      <c r="AE296" s="512"/>
      <c r="AF296" s="512"/>
      <c r="AG296" s="512"/>
      <c r="AH296" s="512"/>
      <c r="AI296" s="512"/>
      <c r="AJ296" s="512"/>
      <c r="AK296" s="512"/>
      <c r="AL296" s="512"/>
      <c r="AM296" s="512"/>
      <c r="AN296" s="512"/>
    </row>
    <row r="297" spans="1:40" ht="15.75" customHeight="1">
      <c r="A297" s="512"/>
      <c r="B297" s="512"/>
      <c r="C297" s="512"/>
      <c r="D297" s="512"/>
      <c r="E297" s="512"/>
      <c r="F297" s="512"/>
      <c r="G297" s="512"/>
      <c r="H297" s="512"/>
      <c r="I297" s="512"/>
      <c r="J297" s="512"/>
      <c r="K297" s="512"/>
      <c r="L297" s="512"/>
      <c r="M297" s="512"/>
      <c r="N297" s="512"/>
      <c r="O297" s="512"/>
      <c r="P297" s="512"/>
      <c r="Q297" s="512"/>
      <c r="R297" s="512"/>
      <c r="S297" s="512"/>
      <c r="T297" s="512"/>
      <c r="U297" s="512"/>
      <c r="V297" s="512"/>
      <c r="W297" s="512"/>
      <c r="X297" s="512"/>
      <c r="Y297" s="512"/>
      <c r="Z297" s="512"/>
      <c r="AA297" s="512"/>
      <c r="AB297" s="512"/>
      <c r="AC297" s="512"/>
      <c r="AD297" s="512"/>
      <c r="AE297" s="512"/>
      <c r="AF297" s="512"/>
      <c r="AG297" s="512"/>
      <c r="AH297" s="512"/>
      <c r="AI297" s="512"/>
      <c r="AJ297" s="512"/>
      <c r="AK297" s="512"/>
      <c r="AL297" s="512"/>
      <c r="AM297" s="512"/>
      <c r="AN297" s="512"/>
    </row>
    <row r="298" spans="1:40" ht="15.75" customHeight="1">
      <c r="A298" s="512"/>
      <c r="B298" s="512"/>
      <c r="C298" s="512"/>
      <c r="D298" s="512"/>
      <c r="E298" s="512"/>
      <c r="F298" s="512"/>
      <c r="G298" s="512"/>
      <c r="H298" s="512"/>
      <c r="I298" s="512"/>
      <c r="J298" s="512"/>
      <c r="K298" s="512"/>
      <c r="L298" s="512"/>
      <c r="M298" s="512"/>
      <c r="N298" s="512"/>
      <c r="O298" s="512"/>
      <c r="P298" s="512"/>
      <c r="Q298" s="512"/>
      <c r="R298" s="512"/>
      <c r="S298" s="512"/>
      <c r="T298" s="512"/>
      <c r="U298" s="512"/>
      <c r="V298" s="512"/>
      <c r="W298" s="512"/>
      <c r="X298" s="512"/>
      <c r="Y298" s="512"/>
      <c r="Z298" s="512"/>
      <c r="AA298" s="512"/>
      <c r="AB298" s="512"/>
      <c r="AC298" s="512"/>
      <c r="AD298" s="512"/>
      <c r="AE298" s="512"/>
      <c r="AF298" s="512"/>
      <c r="AG298" s="512"/>
      <c r="AH298" s="512"/>
      <c r="AI298" s="512"/>
      <c r="AJ298" s="512"/>
      <c r="AK298" s="512"/>
      <c r="AL298" s="512"/>
      <c r="AM298" s="512"/>
      <c r="AN298" s="512"/>
    </row>
    <row r="299" spans="1:40" ht="15.75" customHeight="1">
      <c r="A299" s="512"/>
      <c r="B299" s="512"/>
      <c r="C299" s="512"/>
      <c r="D299" s="512"/>
      <c r="E299" s="512"/>
      <c r="F299" s="512"/>
      <c r="G299" s="512"/>
      <c r="H299" s="512"/>
      <c r="I299" s="512"/>
      <c r="J299" s="512"/>
      <c r="K299" s="512"/>
      <c r="L299" s="512"/>
      <c r="M299" s="512"/>
      <c r="N299" s="512"/>
      <c r="O299" s="512"/>
      <c r="P299" s="512"/>
      <c r="Q299" s="512"/>
      <c r="R299" s="512"/>
      <c r="S299" s="512"/>
      <c r="T299" s="512"/>
      <c r="U299" s="512"/>
      <c r="V299" s="512"/>
      <c r="W299" s="512"/>
      <c r="X299" s="512"/>
      <c r="Y299" s="512"/>
      <c r="Z299" s="512"/>
      <c r="AA299" s="512"/>
      <c r="AB299" s="512"/>
      <c r="AC299" s="512"/>
      <c r="AD299" s="512"/>
      <c r="AE299" s="512"/>
      <c r="AF299" s="512"/>
      <c r="AG299" s="512"/>
      <c r="AH299" s="512"/>
      <c r="AI299" s="512"/>
      <c r="AJ299" s="512"/>
      <c r="AK299" s="512"/>
      <c r="AL299" s="512"/>
      <c r="AM299" s="512"/>
      <c r="AN299" s="512"/>
    </row>
    <row r="300" spans="1:40" ht="15.75" customHeight="1">
      <c r="A300" s="512"/>
      <c r="B300" s="512"/>
      <c r="C300" s="512"/>
      <c r="D300" s="512"/>
      <c r="E300" s="512"/>
      <c r="F300" s="512"/>
      <c r="G300" s="512"/>
      <c r="H300" s="512"/>
      <c r="I300" s="512"/>
      <c r="J300" s="512"/>
      <c r="K300" s="512"/>
      <c r="L300" s="512"/>
      <c r="M300" s="512"/>
      <c r="N300" s="512"/>
      <c r="O300" s="512"/>
      <c r="P300" s="512"/>
      <c r="Q300" s="512"/>
      <c r="R300" s="512"/>
      <c r="S300" s="512"/>
      <c r="T300" s="512"/>
      <c r="U300" s="512"/>
      <c r="V300" s="512"/>
      <c r="W300" s="512"/>
      <c r="X300" s="512"/>
      <c r="Y300" s="512"/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</row>
    <row r="301" spans="1:40" ht="15.75" customHeight="1">
      <c r="A301" s="512"/>
      <c r="B301" s="512"/>
      <c r="C301" s="512"/>
      <c r="D301" s="512"/>
      <c r="E301" s="512"/>
      <c r="F301" s="512"/>
      <c r="G301" s="512"/>
      <c r="H301" s="512"/>
      <c r="I301" s="512"/>
      <c r="J301" s="512"/>
      <c r="K301" s="512"/>
      <c r="L301" s="512"/>
      <c r="M301" s="512"/>
      <c r="N301" s="512"/>
      <c r="O301" s="512"/>
      <c r="P301" s="512"/>
      <c r="Q301" s="512"/>
      <c r="R301" s="512"/>
      <c r="S301" s="512"/>
      <c r="T301" s="512"/>
      <c r="U301" s="512"/>
      <c r="V301" s="512"/>
      <c r="W301" s="512"/>
      <c r="X301" s="512"/>
      <c r="Y301" s="512"/>
      <c r="Z301" s="512"/>
      <c r="AA301" s="512"/>
      <c r="AB301" s="512"/>
      <c r="AC301" s="512"/>
      <c r="AD301" s="512"/>
      <c r="AE301" s="512"/>
      <c r="AF301" s="512"/>
      <c r="AG301" s="512"/>
      <c r="AH301" s="512"/>
      <c r="AI301" s="512"/>
      <c r="AJ301" s="512"/>
      <c r="AK301" s="512"/>
      <c r="AL301" s="512"/>
      <c r="AM301" s="512"/>
      <c r="AN301" s="512"/>
    </row>
    <row r="302" spans="1:40" ht="15.75" customHeight="1">
      <c r="A302" s="512"/>
      <c r="B302" s="512"/>
      <c r="C302" s="512"/>
      <c r="D302" s="512"/>
      <c r="E302" s="512"/>
      <c r="F302" s="512"/>
      <c r="G302" s="512"/>
      <c r="H302" s="512"/>
      <c r="I302" s="512"/>
      <c r="J302" s="512"/>
      <c r="K302" s="512"/>
      <c r="L302" s="512"/>
      <c r="M302" s="512"/>
      <c r="N302" s="512"/>
      <c r="O302" s="512"/>
      <c r="P302" s="512"/>
      <c r="Q302" s="512"/>
      <c r="R302" s="512"/>
      <c r="S302" s="512"/>
      <c r="T302" s="512"/>
      <c r="U302" s="512"/>
      <c r="V302" s="512"/>
      <c r="W302" s="512"/>
      <c r="X302" s="512"/>
      <c r="Y302" s="512"/>
      <c r="Z302" s="512"/>
      <c r="AA302" s="512"/>
      <c r="AB302" s="512"/>
      <c r="AC302" s="512"/>
      <c r="AD302" s="512"/>
      <c r="AE302" s="512"/>
      <c r="AF302" s="512"/>
      <c r="AG302" s="512"/>
      <c r="AH302" s="512"/>
      <c r="AI302" s="512"/>
      <c r="AJ302" s="512"/>
      <c r="AK302" s="512"/>
      <c r="AL302" s="512"/>
      <c r="AM302" s="512"/>
      <c r="AN302" s="512"/>
    </row>
    <row r="303" spans="1:40" ht="15.75" customHeight="1">
      <c r="A303" s="512"/>
      <c r="B303" s="512"/>
      <c r="C303" s="512"/>
      <c r="D303" s="512"/>
      <c r="E303" s="512"/>
      <c r="F303" s="512"/>
      <c r="G303" s="512"/>
      <c r="H303" s="512"/>
      <c r="I303" s="512"/>
      <c r="J303" s="512"/>
      <c r="K303" s="512"/>
      <c r="L303" s="512"/>
      <c r="M303" s="512"/>
      <c r="N303" s="512"/>
      <c r="O303" s="512"/>
      <c r="P303" s="512"/>
      <c r="Q303" s="512"/>
      <c r="R303" s="512"/>
      <c r="S303" s="512"/>
      <c r="T303" s="512"/>
      <c r="U303" s="512"/>
      <c r="V303" s="512"/>
      <c r="W303" s="512"/>
      <c r="X303" s="512"/>
      <c r="Y303" s="512"/>
      <c r="Z303" s="512"/>
      <c r="AA303" s="512"/>
      <c r="AB303" s="512"/>
      <c r="AC303" s="512"/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</row>
    <row r="304" spans="1:40" ht="15.75" customHeight="1">
      <c r="A304" s="512"/>
      <c r="B304" s="51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/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</row>
    <row r="305" spans="1:40" ht="15.75" customHeight="1">
      <c r="A305" s="512"/>
      <c r="B305" s="512"/>
      <c r="C305" s="512"/>
      <c r="D305" s="512"/>
      <c r="E305" s="512"/>
      <c r="F305" s="512"/>
      <c r="G305" s="512"/>
      <c r="H305" s="512"/>
      <c r="I305" s="512"/>
      <c r="J305" s="512"/>
      <c r="K305" s="512"/>
      <c r="L305" s="512"/>
      <c r="M305" s="512"/>
      <c r="N305" s="512"/>
      <c r="O305" s="512"/>
      <c r="P305" s="512"/>
      <c r="Q305" s="512"/>
      <c r="R305" s="512"/>
      <c r="S305" s="512"/>
      <c r="T305" s="512"/>
      <c r="U305" s="512"/>
      <c r="V305" s="512"/>
      <c r="W305" s="512"/>
      <c r="X305" s="512"/>
      <c r="Y305" s="512"/>
      <c r="Z305" s="512"/>
      <c r="AA305" s="512"/>
      <c r="AB305" s="512"/>
      <c r="AC305" s="512"/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</row>
    <row r="306" spans="1:40" ht="15.75" customHeight="1">
      <c r="A306" s="512"/>
      <c r="B306" s="512"/>
      <c r="C306" s="512"/>
      <c r="D306" s="512"/>
      <c r="E306" s="512"/>
      <c r="F306" s="512"/>
      <c r="G306" s="512"/>
      <c r="H306" s="512"/>
      <c r="I306" s="512"/>
      <c r="J306" s="512"/>
      <c r="K306" s="512"/>
      <c r="L306" s="512"/>
      <c r="M306" s="512"/>
      <c r="N306" s="512"/>
      <c r="O306" s="512"/>
      <c r="P306" s="512"/>
      <c r="Q306" s="512"/>
      <c r="R306" s="512"/>
      <c r="S306" s="512"/>
      <c r="T306" s="512"/>
      <c r="U306" s="512"/>
      <c r="V306" s="512"/>
      <c r="W306" s="512"/>
      <c r="X306" s="512"/>
      <c r="Y306" s="512"/>
      <c r="Z306" s="512"/>
      <c r="AA306" s="512"/>
      <c r="AB306" s="512"/>
      <c r="AC306" s="512"/>
      <c r="AD306" s="512"/>
      <c r="AE306" s="512"/>
      <c r="AF306" s="512"/>
      <c r="AG306" s="512"/>
      <c r="AH306" s="512"/>
      <c r="AI306" s="512"/>
      <c r="AJ306" s="512"/>
      <c r="AK306" s="512"/>
      <c r="AL306" s="512"/>
      <c r="AM306" s="512"/>
      <c r="AN306" s="512"/>
    </row>
    <row r="307" spans="1:40" ht="15.75" customHeight="1">
      <c r="A307" s="512"/>
      <c r="B307" s="512"/>
      <c r="C307" s="512"/>
      <c r="D307" s="512"/>
      <c r="E307" s="512"/>
      <c r="F307" s="512"/>
      <c r="G307" s="512"/>
      <c r="H307" s="512"/>
      <c r="I307" s="512"/>
      <c r="J307" s="512"/>
      <c r="K307" s="512"/>
      <c r="L307" s="512"/>
      <c r="M307" s="512"/>
      <c r="N307" s="512"/>
      <c r="O307" s="512"/>
      <c r="P307" s="512"/>
      <c r="Q307" s="512"/>
      <c r="R307" s="512"/>
      <c r="S307" s="512"/>
      <c r="T307" s="512"/>
      <c r="U307" s="512"/>
      <c r="V307" s="512"/>
      <c r="W307" s="512"/>
      <c r="X307" s="512"/>
      <c r="Y307" s="512"/>
      <c r="Z307" s="512"/>
      <c r="AA307" s="512"/>
      <c r="AB307" s="512"/>
      <c r="AC307" s="512"/>
      <c r="AD307" s="512"/>
      <c r="AE307" s="512"/>
      <c r="AF307" s="512"/>
      <c r="AG307" s="512"/>
      <c r="AH307" s="512"/>
      <c r="AI307" s="512"/>
      <c r="AJ307" s="512"/>
      <c r="AK307" s="512"/>
      <c r="AL307" s="512"/>
      <c r="AM307" s="512"/>
      <c r="AN307" s="512"/>
    </row>
    <row r="308" spans="1:40" ht="15.75" customHeight="1">
      <c r="A308" s="512"/>
      <c r="B308" s="512"/>
      <c r="C308" s="512"/>
      <c r="D308" s="512"/>
      <c r="E308" s="512"/>
      <c r="F308" s="512"/>
      <c r="G308" s="512"/>
      <c r="H308" s="512"/>
      <c r="I308" s="512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/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</row>
    <row r="309" spans="1:40" ht="15.75" customHeight="1">
      <c r="A309" s="512"/>
      <c r="B309" s="512"/>
      <c r="C309" s="512"/>
      <c r="D309" s="512"/>
      <c r="E309" s="512"/>
      <c r="F309" s="512"/>
      <c r="G309" s="512"/>
      <c r="H309" s="512"/>
      <c r="I309" s="512"/>
      <c r="J309" s="512"/>
      <c r="K309" s="512"/>
      <c r="L309" s="512"/>
      <c r="M309" s="512"/>
      <c r="N309" s="512"/>
      <c r="O309" s="512"/>
      <c r="P309" s="512"/>
      <c r="Q309" s="512"/>
      <c r="R309" s="512"/>
      <c r="S309" s="512"/>
      <c r="T309" s="512"/>
      <c r="U309" s="512"/>
      <c r="V309" s="512"/>
      <c r="W309" s="512"/>
      <c r="X309" s="512"/>
      <c r="Y309" s="512"/>
      <c r="Z309" s="512"/>
      <c r="AA309" s="512"/>
      <c r="AB309" s="512"/>
      <c r="AC309" s="512"/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</row>
    <row r="310" spans="1:40" ht="15.75" customHeight="1">
      <c r="A310" s="512"/>
      <c r="B310" s="512"/>
      <c r="C310" s="512"/>
      <c r="D310" s="512"/>
      <c r="E310" s="512"/>
      <c r="F310" s="512"/>
      <c r="G310" s="512"/>
      <c r="H310" s="512"/>
      <c r="I310" s="512"/>
      <c r="J310" s="512"/>
      <c r="K310" s="512"/>
      <c r="L310" s="512"/>
      <c r="M310" s="512"/>
      <c r="N310" s="512"/>
      <c r="O310" s="512"/>
      <c r="P310" s="512"/>
      <c r="Q310" s="512"/>
      <c r="R310" s="512"/>
      <c r="S310" s="512"/>
      <c r="T310" s="512"/>
      <c r="U310" s="512"/>
      <c r="V310" s="512"/>
      <c r="W310" s="512"/>
      <c r="X310" s="512"/>
      <c r="Y310" s="512"/>
      <c r="Z310" s="512"/>
      <c r="AA310" s="512"/>
      <c r="AB310" s="512"/>
      <c r="AC310" s="512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</row>
    <row r="311" spans="1:40" ht="15.75" customHeight="1">
      <c r="A311" s="512"/>
      <c r="B311" s="512"/>
      <c r="C311" s="512"/>
      <c r="D311" s="512"/>
      <c r="E311" s="512"/>
      <c r="F311" s="512"/>
      <c r="G311" s="512"/>
      <c r="H311" s="512"/>
      <c r="I311" s="512"/>
      <c r="J311" s="512"/>
      <c r="K311" s="512"/>
      <c r="L311" s="512"/>
      <c r="M311" s="512"/>
      <c r="N311" s="512"/>
      <c r="O311" s="512"/>
      <c r="P311" s="512"/>
      <c r="Q311" s="512"/>
      <c r="R311" s="512"/>
      <c r="S311" s="512"/>
      <c r="T311" s="512"/>
      <c r="U311" s="512"/>
      <c r="V311" s="512"/>
      <c r="W311" s="512"/>
      <c r="X311" s="512"/>
      <c r="Y311" s="512"/>
      <c r="Z311" s="512"/>
      <c r="AA311" s="512"/>
      <c r="AB311" s="512"/>
      <c r="AC311" s="512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</row>
    <row r="312" spans="1:40" ht="15.75" customHeight="1">
      <c r="A312" s="512"/>
      <c r="B312" s="512"/>
      <c r="C312" s="512"/>
      <c r="D312" s="512"/>
      <c r="E312" s="512"/>
      <c r="F312" s="512"/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/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</row>
    <row r="313" spans="1:40" ht="15.75" customHeight="1">
      <c r="A313" s="512"/>
      <c r="B313" s="512"/>
      <c r="C313" s="512"/>
      <c r="D313" s="512"/>
      <c r="E313" s="512"/>
      <c r="F313" s="512"/>
      <c r="G313" s="512"/>
      <c r="H313" s="512"/>
      <c r="I313" s="512"/>
      <c r="J313" s="512"/>
      <c r="K313" s="512"/>
      <c r="L313" s="512"/>
      <c r="M313" s="512"/>
      <c r="N313" s="512"/>
      <c r="O313" s="512"/>
      <c r="P313" s="512"/>
      <c r="Q313" s="512"/>
      <c r="R313" s="512"/>
      <c r="S313" s="512"/>
      <c r="T313" s="512"/>
      <c r="U313" s="512"/>
      <c r="V313" s="512"/>
      <c r="W313" s="512"/>
      <c r="X313" s="512"/>
      <c r="Y313" s="512"/>
      <c r="Z313" s="512"/>
      <c r="AA313" s="512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</row>
    <row r="314" spans="1:40" ht="15.75" customHeight="1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12"/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</row>
    <row r="315" spans="1:40" ht="15.75" customHeight="1">
      <c r="A315" s="512"/>
      <c r="B315" s="512"/>
      <c r="C315" s="512"/>
      <c r="D315" s="512"/>
      <c r="E315" s="512"/>
      <c r="F315" s="512"/>
      <c r="G315" s="512"/>
      <c r="H315" s="512"/>
      <c r="I315" s="512"/>
      <c r="J315" s="512"/>
      <c r="K315" s="512"/>
      <c r="L315" s="512"/>
      <c r="M315" s="512"/>
      <c r="N315" s="512"/>
      <c r="O315" s="512"/>
      <c r="P315" s="512"/>
      <c r="Q315" s="512"/>
      <c r="R315" s="512"/>
      <c r="S315" s="512"/>
      <c r="T315" s="512"/>
      <c r="U315" s="512"/>
      <c r="V315" s="512"/>
      <c r="W315" s="512"/>
      <c r="X315" s="512"/>
      <c r="Y315" s="512"/>
      <c r="Z315" s="512"/>
      <c r="AA315" s="512"/>
      <c r="AB315" s="512"/>
      <c r="AC315" s="512"/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</row>
    <row r="316" spans="1:40" ht="15.75" customHeight="1">
      <c r="A316" s="512"/>
      <c r="B316" s="512"/>
      <c r="C316" s="512"/>
      <c r="D316" s="512"/>
      <c r="E316" s="512"/>
      <c r="F316" s="512"/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/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</row>
    <row r="317" spans="1:40" ht="15.75" customHeight="1">
      <c r="A317" s="512"/>
      <c r="B317" s="512"/>
      <c r="C317" s="512"/>
      <c r="D317" s="512"/>
      <c r="E317" s="512"/>
      <c r="F317" s="512"/>
      <c r="G317" s="512"/>
      <c r="H317" s="512"/>
      <c r="I317" s="512"/>
      <c r="J317" s="512"/>
      <c r="K317" s="512"/>
      <c r="L317" s="512"/>
      <c r="M317" s="512"/>
      <c r="N317" s="512"/>
      <c r="O317" s="512"/>
      <c r="P317" s="512"/>
      <c r="Q317" s="512"/>
      <c r="R317" s="512"/>
      <c r="S317" s="512"/>
      <c r="T317" s="512"/>
      <c r="U317" s="512"/>
      <c r="V317" s="512"/>
      <c r="W317" s="512"/>
      <c r="X317" s="512"/>
      <c r="Y317" s="512"/>
      <c r="Z317" s="512"/>
      <c r="AA317" s="512"/>
      <c r="AB317" s="512"/>
      <c r="AC317" s="512"/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</row>
    <row r="318" spans="1:40" ht="15.75" customHeight="1">
      <c r="A318" s="512"/>
      <c r="B318" s="512"/>
      <c r="C318" s="512"/>
      <c r="D318" s="512"/>
      <c r="E318" s="512"/>
      <c r="F318" s="512"/>
      <c r="G318" s="512"/>
      <c r="H318" s="512"/>
      <c r="I318" s="512"/>
      <c r="J318" s="512"/>
      <c r="K318" s="512"/>
      <c r="L318" s="512"/>
      <c r="M318" s="512"/>
      <c r="N318" s="512"/>
      <c r="O318" s="512"/>
      <c r="P318" s="512"/>
      <c r="Q318" s="512"/>
      <c r="R318" s="512"/>
      <c r="S318" s="512"/>
      <c r="T318" s="512"/>
      <c r="U318" s="512"/>
      <c r="V318" s="512"/>
      <c r="W318" s="512"/>
      <c r="X318" s="512"/>
      <c r="Y318" s="512"/>
      <c r="Z318" s="512"/>
      <c r="AA318" s="512"/>
      <c r="AB318" s="512"/>
      <c r="AC318" s="512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</row>
    <row r="319" spans="1:40" ht="15.75" customHeight="1">
      <c r="A319" s="512"/>
      <c r="B319" s="512"/>
      <c r="C319" s="512"/>
      <c r="D319" s="512"/>
      <c r="E319" s="512"/>
      <c r="F319" s="512"/>
      <c r="G319" s="512"/>
      <c r="H319" s="512"/>
      <c r="I319" s="512"/>
      <c r="J319" s="512"/>
      <c r="K319" s="512"/>
      <c r="L319" s="512"/>
      <c r="M319" s="512"/>
      <c r="N319" s="512"/>
      <c r="O319" s="512"/>
      <c r="P319" s="512"/>
      <c r="Q319" s="512"/>
      <c r="R319" s="512"/>
      <c r="S319" s="512"/>
      <c r="T319" s="512"/>
      <c r="U319" s="512"/>
      <c r="V319" s="512"/>
      <c r="W319" s="512"/>
      <c r="X319" s="512"/>
      <c r="Y319" s="512"/>
      <c r="Z319" s="512"/>
      <c r="AA319" s="512"/>
      <c r="AB319" s="512"/>
      <c r="AC319" s="512"/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</row>
    <row r="320" spans="1:40" ht="15.75" customHeight="1">
      <c r="A320" s="512"/>
      <c r="B320" s="512"/>
      <c r="C320" s="512"/>
      <c r="D320" s="512"/>
      <c r="E320" s="512"/>
      <c r="F320" s="512"/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/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</row>
    <row r="321" spans="1:40" ht="15.75" customHeight="1">
      <c r="A321" s="512"/>
      <c r="B321" s="512"/>
      <c r="C321" s="512"/>
      <c r="D321" s="512"/>
      <c r="E321" s="512"/>
      <c r="F321" s="512"/>
      <c r="G321" s="512"/>
      <c r="H321" s="512"/>
      <c r="I321" s="512"/>
      <c r="J321" s="512"/>
      <c r="K321" s="512"/>
      <c r="L321" s="512"/>
      <c r="M321" s="512"/>
      <c r="N321" s="512"/>
      <c r="O321" s="512"/>
      <c r="P321" s="512"/>
      <c r="Q321" s="512"/>
      <c r="R321" s="512"/>
      <c r="S321" s="512"/>
      <c r="T321" s="512"/>
      <c r="U321" s="512"/>
      <c r="V321" s="512"/>
      <c r="W321" s="512"/>
      <c r="X321" s="512"/>
      <c r="Y321" s="512"/>
      <c r="Z321" s="512"/>
      <c r="AA321" s="512"/>
      <c r="AB321" s="512"/>
      <c r="AC321" s="512"/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</row>
    <row r="322" spans="1:40" ht="15.75" customHeight="1">
      <c r="A322" s="512"/>
      <c r="B322" s="512"/>
      <c r="C322" s="512"/>
      <c r="D322" s="512"/>
      <c r="E322" s="512"/>
      <c r="F322" s="512"/>
      <c r="G322" s="512"/>
      <c r="H322" s="512"/>
      <c r="I322" s="512"/>
      <c r="J322" s="512"/>
      <c r="K322" s="512"/>
      <c r="L322" s="512"/>
      <c r="M322" s="512"/>
      <c r="N322" s="512"/>
      <c r="O322" s="512"/>
      <c r="P322" s="512"/>
      <c r="Q322" s="512"/>
      <c r="R322" s="512"/>
      <c r="S322" s="512"/>
      <c r="T322" s="512"/>
      <c r="U322" s="512"/>
      <c r="V322" s="512"/>
      <c r="W322" s="512"/>
      <c r="X322" s="512"/>
      <c r="Y322" s="512"/>
      <c r="Z322" s="512"/>
      <c r="AA322" s="512"/>
      <c r="AB322" s="512"/>
      <c r="AC322" s="512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</row>
    <row r="323" spans="1:40" ht="15.75" customHeight="1">
      <c r="A323" s="512"/>
      <c r="B323" s="512"/>
      <c r="C323" s="512"/>
      <c r="D323" s="512"/>
      <c r="E323" s="512"/>
      <c r="F323" s="512"/>
      <c r="G323" s="512"/>
      <c r="H323" s="512"/>
      <c r="I323" s="512"/>
      <c r="J323" s="512"/>
      <c r="K323" s="512"/>
      <c r="L323" s="512"/>
      <c r="M323" s="512"/>
      <c r="N323" s="512"/>
      <c r="O323" s="512"/>
      <c r="P323" s="512"/>
      <c r="Q323" s="512"/>
      <c r="R323" s="512"/>
      <c r="S323" s="512"/>
      <c r="T323" s="512"/>
      <c r="U323" s="512"/>
      <c r="V323" s="512"/>
      <c r="W323" s="512"/>
      <c r="X323" s="512"/>
      <c r="Y323" s="512"/>
      <c r="Z323" s="512"/>
      <c r="AA323" s="512"/>
      <c r="AB323" s="512"/>
      <c r="AC323" s="512"/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</row>
    <row r="324" spans="1:40" ht="15.75" customHeight="1">
      <c r="A324" s="512"/>
      <c r="B324" s="512"/>
      <c r="C324" s="512"/>
      <c r="D324" s="512"/>
      <c r="E324" s="512"/>
      <c r="F324" s="512"/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/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</row>
    <row r="325" spans="1:40" ht="15.75" customHeight="1">
      <c r="A325" s="512"/>
      <c r="B325" s="512"/>
      <c r="C325" s="512"/>
      <c r="D325" s="512"/>
      <c r="E325" s="512"/>
      <c r="F325" s="512"/>
      <c r="G325" s="512"/>
      <c r="H325" s="512"/>
      <c r="I325" s="512"/>
      <c r="J325" s="512"/>
      <c r="K325" s="512"/>
      <c r="L325" s="512"/>
      <c r="M325" s="512"/>
      <c r="N325" s="512"/>
      <c r="O325" s="512"/>
      <c r="P325" s="512"/>
      <c r="Q325" s="512"/>
      <c r="R325" s="512"/>
      <c r="S325" s="512"/>
      <c r="T325" s="512"/>
      <c r="U325" s="512"/>
      <c r="V325" s="512"/>
      <c r="W325" s="512"/>
      <c r="X325" s="512"/>
      <c r="Y325" s="512"/>
      <c r="Z325" s="512"/>
      <c r="AA325" s="512"/>
      <c r="AB325" s="512"/>
      <c r="AC325" s="512"/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</row>
    <row r="326" spans="1:40" ht="15.75" customHeight="1">
      <c r="A326" s="512"/>
      <c r="B326" s="512"/>
      <c r="C326" s="512"/>
      <c r="D326" s="512"/>
      <c r="E326" s="512"/>
      <c r="F326" s="512"/>
      <c r="G326" s="512"/>
      <c r="H326" s="512"/>
      <c r="I326" s="512"/>
      <c r="J326" s="512"/>
      <c r="K326" s="512"/>
      <c r="L326" s="512"/>
      <c r="M326" s="512"/>
      <c r="N326" s="512"/>
      <c r="O326" s="512"/>
      <c r="P326" s="512"/>
      <c r="Q326" s="512"/>
      <c r="R326" s="512"/>
      <c r="S326" s="512"/>
      <c r="T326" s="512"/>
      <c r="U326" s="512"/>
      <c r="V326" s="512"/>
      <c r="W326" s="512"/>
      <c r="X326" s="512"/>
      <c r="Y326" s="512"/>
      <c r="Z326" s="512"/>
      <c r="AA326" s="512"/>
      <c r="AB326" s="512"/>
      <c r="AC326" s="512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</row>
    <row r="327" spans="1:40" ht="15.75" customHeight="1">
      <c r="A327" s="512"/>
      <c r="B327" s="512"/>
      <c r="C327" s="512"/>
      <c r="D327" s="512"/>
      <c r="E327" s="512"/>
      <c r="F327" s="512"/>
      <c r="G327" s="512"/>
      <c r="H327" s="512"/>
      <c r="I327" s="512"/>
      <c r="J327" s="512"/>
      <c r="K327" s="512"/>
      <c r="L327" s="512"/>
      <c r="M327" s="512"/>
      <c r="N327" s="512"/>
      <c r="O327" s="512"/>
      <c r="P327" s="512"/>
      <c r="Q327" s="512"/>
      <c r="R327" s="512"/>
      <c r="S327" s="512"/>
      <c r="T327" s="512"/>
      <c r="U327" s="512"/>
      <c r="V327" s="512"/>
      <c r="W327" s="512"/>
      <c r="X327" s="512"/>
      <c r="Y327" s="512"/>
      <c r="Z327" s="512"/>
      <c r="AA327" s="512"/>
      <c r="AB327" s="512"/>
      <c r="AC327" s="512"/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</row>
    <row r="328" spans="1:40" ht="15.75" customHeight="1">
      <c r="A328" s="512"/>
      <c r="B328" s="512"/>
      <c r="C328" s="512"/>
      <c r="D328" s="512"/>
      <c r="E328" s="512"/>
      <c r="F328" s="512"/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/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</row>
    <row r="329" spans="1:40" ht="15.75" customHeight="1">
      <c r="A329" s="512"/>
      <c r="B329" s="512"/>
      <c r="C329" s="512"/>
      <c r="D329" s="512"/>
      <c r="E329" s="512"/>
      <c r="F329" s="512"/>
      <c r="G329" s="512"/>
      <c r="H329" s="512"/>
      <c r="I329" s="512"/>
      <c r="J329" s="512"/>
      <c r="K329" s="512"/>
      <c r="L329" s="512"/>
      <c r="M329" s="512"/>
      <c r="N329" s="512"/>
      <c r="O329" s="512"/>
      <c r="P329" s="512"/>
      <c r="Q329" s="512"/>
      <c r="R329" s="512"/>
      <c r="S329" s="512"/>
      <c r="T329" s="512"/>
      <c r="U329" s="512"/>
      <c r="V329" s="512"/>
      <c r="W329" s="512"/>
      <c r="X329" s="512"/>
      <c r="Y329" s="512"/>
      <c r="Z329" s="512"/>
      <c r="AA329" s="512"/>
      <c r="AB329" s="512"/>
      <c r="AC329" s="512"/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</row>
    <row r="330" spans="1:40" ht="15.75" customHeight="1">
      <c r="A330" s="512"/>
      <c r="B330" s="512"/>
      <c r="C330" s="512"/>
      <c r="D330" s="512"/>
      <c r="E330" s="512"/>
      <c r="F330" s="512"/>
      <c r="G330" s="512"/>
      <c r="H330" s="512"/>
      <c r="I330" s="512"/>
      <c r="J330" s="512"/>
      <c r="K330" s="512"/>
      <c r="L330" s="512"/>
      <c r="M330" s="512"/>
      <c r="N330" s="512"/>
      <c r="O330" s="512"/>
      <c r="P330" s="512"/>
      <c r="Q330" s="512"/>
      <c r="R330" s="512"/>
      <c r="S330" s="512"/>
      <c r="T330" s="512"/>
      <c r="U330" s="512"/>
      <c r="V330" s="512"/>
      <c r="W330" s="512"/>
      <c r="X330" s="512"/>
      <c r="Y330" s="512"/>
      <c r="Z330" s="512"/>
      <c r="AA330" s="512"/>
      <c r="AB330" s="512"/>
      <c r="AC330" s="512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</row>
    <row r="331" spans="1:40" ht="15.75" customHeight="1">
      <c r="A331" s="512"/>
      <c r="B331" s="512"/>
      <c r="C331" s="512"/>
      <c r="D331" s="512"/>
      <c r="E331" s="512"/>
      <c r="F331" s="512"/>
      <c r="G331" s="512"/>
      <c r="H331" s="512"/>
      <c r="I331" s="512"/>
      <c r="J331" s="512"/>
      <c r="K331" s="512"/>
      <c r="L331" s="512"/>
      <c r="M331" s="512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X331" s="512"/>
      <c r="Y331" s="512"/>
      <c r="Z331" s="512"/>
      <c r="AA331" s="512"/>
      <c r="AB331" s="512"/>
      <c r="AC331" s="512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</row>
    <row r="332" spans="1:40" ht="15.75" customHeight="1">
      <c r="A332" s="512"/>
      <c r="B332" s="512"/>
      <c r="C332" s="512"/>
      <c r="D332" s="512"/>
      <c r="E332" s="512"/>
      <c r="F332" s="512"/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/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</row>
    <row r="333" spans="1:40" ht="15.75" customHeight="1">
      <c r="A333" s="512"/>
      <c r="B333" s="512"/>
      <c r="C333" s="512"/>
      <c r="D333" s="512"/>
      <c r="E333" s="512"/>
      <c r="F333" s="512"/>
      <c r="G333" s="512"/>
      <c r="H333" s="512"/>
      <c r="I333" s="512"/>
      <c r="J333" s="512"/>
      <c r="K333" s="512"/>
      <c r="L333" s="512"/>
      <c r="M333" s="512"/>
      <c r="N333" s="512"/>
      <c r="O333" s="512"/>
      <c r="P333" s="512"/>
      <c r="Q333" s="512"/>
      <c r="R333" s="512"/>
      <c r="S333" s="512"/>
      <c r="T333" s="512"/>
      <c r="U333" s="512"/>
      <c r="V333" s="512"/>
      <c r="W333" s="512"/>
      <c r="X333" s="512"/>
      <c r="Y333" s="512"/>
      <c r="Z333" s="512"/>
      <c r="AA333" s="512"/>
      <c r="AB333" s="512"/>
      <c r="AC333" s="512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</row>
    <row r="334" spans="1:40" ht="15.75" customHeight="1">
      <c r="A334" s="512"/>
      <c r="B334" s="512"/>
      <c r="C334" s="512"/>
      <c r="D334" s="512"/>
      <c r="E334" s="512"/>
      <c r="F334" s="512"/>
      <c r="G334" s="512"/>
      <c r="H334" s="512"/>
      <c r="I334" s="512"/>
      <c r="J334" s="512"/>
      <c r="K334" s="512"/>
      <c r="L334" s="512"/>
      <c r="M334" s="512"/>
      <c r="N334" s="512"/>
      <c r="O334" s="512"/>
      <c r="P334" s="512"/>
      <c r="Q334" s="512"/>
      <c r="R334" s="512"/>
      <c r="S334" s="512"/>
      <c r="T334" s="512"/>
      <c r="U334" s="512"/>
      <c r="V334" s="512"/>
      <c r="W334" s="512"/>
      <c r="X334" s="512"/>
      <c r="Y334" s="512"/>
      <c r="Z334" s="512"/>
      <c r="AA334" s="512"/>
      <c r="AB334" s="512"/>
      <c r="AC334" s="512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</row>
    <row r="335" spans="1:40" ht="15.75" customHeight="1">
      <c r="A335" s="512"/>
      <c r="B335" s="512"/>
      <c r="C335" s="512"/>
      <c r="D335" s="512"/>
      <c r="E335" s="512"/>
      <c r="F335" s="512"/>
      <c r="G335" s="512"/>
      <c r="H335" s="512"/>
      <c r="I335" s="512"/>
      <c r="J335" s="512"/>
      <c r="K335" s="512"/>
      <c r="L335" s="512"/>
      <c r="M335" s="512"/>
      <c r="N335" s="512"/>
      <c r="O335" s="512"/>
      <c r="P335" s="512"/>
      <c r="Q335" s="512"/>
      <c r="R335" s="512"/>
      <c r="S335" s="512"/>
      <c r="T335" s="512"/>
      <c r="U335" s="512"/>
      <c r="V335" s="512"/>
      <c r="W335" s="512"/>
      <c r="X335" s="512"/>
      <c r="Y335" s="512"/>
      <c r="Z335" s="512"/>
      <c r="AA335" s="512"/>
      <c r="AB335" s="512"/>
      <c r="AC335" s="512"/>
      <c r="AD335" s="512"/>
      <c r="AE335" s="512"/>
      <c r="AF335" s="512"/>
      <c r="AG335" s="512"/>
      <c r="AH335" s="512"/>
      <c r="AI335" s="512"/>
      <c r="AJ335" s="512"/>
      <c r="AK335" s="512"/>
      <c r="AL335" s="512"/>
      <c r="AM335" s="512"/>
      <c r="AN335" s="512"/>
    </row>
    <row r="336" spans="1:40" ht="15.75" customHeight="1">
      <c r="A336" s="512"/>
      <c r="B336" s="512"/>
      <c r="C336" s="512"/>
      <c r="D336" s="512"/>
      <c r="E336" s="512"/>
      <c r="F336" s="512"/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/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</row>
    <row r="337" spans="1:40" ht="15.75" customHeight="1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12"/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</row>
    <row r="338" spans="1:40" ht="15.75" customHeight="1">
      <c r="A338" s="512"/>
      <c r="B338" s="512"/>
      <c r="C338" s="512"/>
      <c r="D338" s="512"/>
      <c r="E338" s="512"/>
      <c r="F338" s="512"/>
      <c r="G338" s="512"/>
      <c r="H338" s="512"/>
      <c r="I338" s="512"/>
      <c r="J338" s="512"/>
      <c r="K338" s="512"/>
      <c r="L338" s="512"/>
      <c r="M338" s="512"/>
      <c r="N338" s="512"/>
      <c r="O338" s="512"/>
      <c r="P338" s="512"/>
      <c r="Q338" s="512"/>
      <c r="R338" s="512"/>
      <c r="S338" s="512"/>
      <c r="T338" s="512"/>
      <c r="U338" s="512"/>
      <c r="V338" s="512"/>
      <c r="W338" s="512"/>
      <c r="X338" s="512"/>
      <c r="Y338" s="512"/>
      <c r="Z338" s="512"/>
      <c r="AA338" s="512"/>
      <c r="AB338" s="512"/>
      <c r="AC338" s="512"/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</row>
    <row r="339" spans="1:40" ht="15.75" customHeight="1">
      <c r="A339" s="512"/>
      <c r="B339" s="512"/>
      <c r="C339" s="512"/>
      <c r="D339" s="512"/>
      <c r="E339" s="512"/>
      <c r="F339" s="512"/>
      <c r="G339" s="512"/>
      <c r="H339" s="512"/>
      <c r="I339" s="512"/>
      <c r="J339" s="512"/>
      <c r="K339" s="512"/>
      <c r="L339" s="512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/>
      <c r="AD339" s="512"/>
      <c r="AE339" s="512"/>
      <c r="AF339" s="512"/>
      <c r="AG339" s="512"/>
      <c r="AH339" s="512"/>
      <c r="AI339" s="512"/>
      <c r="AJ339" s="512"/>
      <c r="AK339" s="512"/>
      <c r="AL339" s="512"/>
      <c r="AM339" s="512"/>
      <c r="AN339" s="512"/>
    </row>
    <row r="340" spans="1:40" ht="15.75" customHeight="1">
      <c r="A340" s="512"/>
      <c r="B340" s="512"/>
      <c r="C340" s="512"/>
      <c r="D340" s="512"/>
      <c r="E340" s="512"/>
      <c r="F340" s="512"/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/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</row>
    <row r="341" spans="1:40" ht="15.75" customHeight="1">
      <c r="A341" s="512"/>
      <c r="B341" s="512"/>
      <c r="C341" s="512"/>
      <c r="D341" s="512"/>
      <c r="E341" s="512"/>
      <c r="F341" s="512"/>
      <c r="G341" s="512"/>
      <c r="H341" s="512"/>
      <c r="I341" s="512"/>
      <c r="J341" s="512"/>
      <c r="K341" s="512"/>
      <c r="L341" s="512"/>
      <c r="M341" s="512"/>
      <c r="N341" s="512"/>
      <c r="O341" s="512"/>
      <c r="P341" s="512"/>
      <c r="Q341" s="512"/>
      <c r="R341" s="512"/>
      <c r="S341" s="512"/>
      <c r="T341" s="512"/>
      <c r="U341" s="512"/>
      <c r="V341" s="512"/>
      <c r="W341" s="512"/>
      <c r="X341" s="512"/>
      <c r="Y341" s="512"/>
      <c r="Z341" s="512"/>
      <c r="AA341" s="512"/>
      <c r="AB341" s="512"/>
      <c r="AC341" s="512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</row>
    <row r="342" spans="1:40" ht="15.75" customHeight="1">
      <c r="A342" s="512"/>
      <c r="B342" s="512"/>
      <c r="C342" s="512"/>
      <c r="D342" s="512"/>
      <c r="E342" s="512"/>
      <c r="F342" s="512"/>
      <c r="G342" s="512"/>
      <c r="H342" s="512"/>
      <c r="I342" s="512"/>
      <c r="J342" s="512"/>
      <c r="K342" s="512"/>
      <c r="L342" s="512"/>
      <c r="M342" s="512"/>
      <c r="N342" s="512"/>
      <c r="O342" s="512"/>
      <c r="P342" s="512"/>
      <c r="Q342" s="512"/>
      <c r="R342" s="512"/>
      <c r="S342" s="512"/>
      <c r="T342" s="512"/>
      <c r="U342" s="512"/>
      <c r="V342" s="512"/>
      <c r="W342" s="512"/>
      <c r="X342" s="512"/>
      <c r="Y342" s="512"/>
      <c r="Z342" s="512"/>
      <c r="AA342" s="512"/>
      <c r="AB342" s="512"/>
      <c r="AC342" s="512"/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</row>
    <row r="343" spans="1:40" ht="15.75" customHeight="1">
      <c r="A343" s="512"/>
      <c r="B343" s="512"/>
      <c r="C343" s="512"/>
      <c r="D343" s="512"/>
      <c r="E343" s="512"/>
      <c r="F343" s="512"/>
      <c r="G343" s="512"/>
      <c r="H343" s="512"/>
      <c r="I343" s="512"/>
      <c r="J343" s="512"/>
      <c r="K343" s="512"/>
      <c r="L343" s="512"/>
      <c r="M343" s="512"/>
      <c r="N343" s="512"/>
      <c r="O343" s="512"/>
      <c r="P343" s="512"/>
      <c r="Q343" s="512"/>
      <c r="R343" s="512"/>
      <c r="S343" s="512"/>
      <c r="T343" s="512"/>
      <c r="U343" s="512"/>
      <c r="V343" s="512"/>
      <c r="W343" s="512"/>
      <c r="X343" s="512"/>
      <c r="Y343" s="512"/>
      <c r="Z343" s="512"/>
      <c r="AA343" s="512"/>
      <c r="AB343" s="512"/>
      <c r="AC343" s="512"/>
      <c r="AD343" s="512"/>
      <c r="AE343" s="512"/>
      <c r="AF343" s="512"/>
      <c r="AG343" s="512"/>
      <c r="AH343" s="512"/>
      <c r="AI343" s="512"/>
      <c r="AJ343" s="512"/>
      <c r="AK343" s="512"/>
      <c r="AL343" s="512"/>
      <c r="AM343" s="512"/>
      <c r="AN343" s="512"/>
    </row>
    <row r="344" spans="1:40" ht="15.75" customHeight="1">
      <c r="A344" s="512"/>
      <c r="B344" s="512"/>
      <c r="C344" s="512"/>
      <c r="D344" s="512"/>
      <c r="E344" s="512"/>
      <c r="F344" s="512"/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/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</row>
    <row r="345" spans="1:40" ht="15.75" customHeight="1">
      <c r="A345" s="512"/>
      <c r="B345" s="512"/>
      <c r="C345" s="512"/>
      <c r="D345" s="512"/>
      <c r="E345" s="512"/>
      <c r="F345" s="512"/>
      <c r="G345" s="512"/>
      <c r="H345" s="512"/>
      <c r="I345" s="512"/>
      <c r="J345" s="512"/>
      <c r="K345" s="512"/>
      <c r="L345" s="512"/>
      <c r="M345" s="512"/>
      <c r="N345" s="512"/>
      <c r="O345" s="512"/>
      <c r="P345" s="512"/>
      <c r="Q345" s="512"/>
      <c r="R345" s="512"/>
      <c r="S345" s="512"/>
      <c r="T345" s="512"/>
      <c r="U345" s="512"/>
      <c r="V345" s="512"/>
      <c r="W345" s="512"/>
      <c r="X345" s="512"/>
      <c r="Y345" s="512"/>
      <c r="Z345" s="512"/>
      <c r="AA345" s="512"/>
      <c r="AB345" s="512"/>
      <c r="AC345" s="512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</row>
    <row r="346" spans="1:40" ht="15.75" customHeight="1">
      <c r="A346" s="512"/>
      <c r="B346" s="512"/>
      <c r="C346" s="512"/>
      <c r="D346" s="512"/>
      <c r="E346" s="512"/>
      <c r="F346" s="512"/>
      <c r="G346" s="512"/>
      <c r="H346" s="512"/>
      <c r="I346" s="512"/>
      <c r="J346" s="512"/>
      <c r="K346" s="512"/>
      <c r="L346" s="512"/>
      <c r="M346" s="512"/>
      <c r="N346" s="512"/>
      <c r="O346" s="512"/>
      <c r="P346" s="512"/>
      <c r="Q346" s="512"/>
      <c r="R346" s="512"/>
      <c r="S346" s="512"/>
      <c r="T346" s="512"/>
      <c r="U346" s="512"/>
      <c r="V346" s="512"/>
      <c r="W346" s="512"/>
      <c r="X346" s="512"/>
      <c r="Y346" s="512"/>
      <c r="Z346" s="512"/>
      <c r="AA346" s="512"/>
      <c r="AB346" s="512"/>
      <c r="AC346" s="512"/>
      <c r="AD346" s="512"/>
      <c r="AE346" s="512"/>
      <c r="AF346" s="512"/>
      <c r="AG346" s="512"/>
      <c r="AH346" s="512"/>
      <c r="AI346" s="512"/>
      <c r="AJ346" s="512"/>
      <c r="AK346" s="512"/>
      <c r="AL346" s="512"/>
      <c r="AM346" s="512"/>
      <c r="AN346" s="512"/>
    </row>
    <row r="347" spans="1:40" ht="15.75" customHeight="1">
      <c r="A347" s="512"/>
      <c r="B347" s="512"/>
      <c r="C347" s="512"/>
      <c r="D347" s="512"/>
      <c r="E347" s="512"/>
      <c r="F347" s="512"/>
      <c r="G347" s="512"/>
      <c r="H347" s="512"/>
      <c r="I347" s="512"/>
      <c r="J347" s="512"/>
      <c r="K347" s="512"/>
      <c r="L347" s="512"/>
      <c r="M347" s="512"/>
      <c r="N347" s="512"/>
      <c r="O347" s="512"/>
      <c r="P347" s="512"/>
      <c r="Q347" s="512"/>
      <c r="R347" s="512"/>
      <c r="S347" s="512"/>
      <c r="T347" s="512"/>
      <c r="U347" s="512"/>
      <c r="V347" s="512"/>
      <c r="W347" s="512"/>
      <c r="X347" s="512"/>
      <c r="Y347" s="512"/>
      <c r="Z347" s="512"/>
      <c r="AA347" s="512"/>
      <c r="AB347" s="512"/>
      <c r="AC347" s="512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</row>
    <row r="348" spans="1:40" ht="15.75" customHeight="1">
      <c r="A348" s="512"/>
      <c r="B348" s="512"/>
      <c r="C348" s="512"/>
      <c r="D348" s="512"/>
      <c r="E348" s="512"/>
      <c r="F348" s="512"/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/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</row>
    <row r="349" spans="1:40" ht="15.75" customHeight="1">
      <c r="A349" s="512"/>
      <c r="B349" s="512"/>
      <c r="C349" s="512"/>
      <c r="D349" s="512"/>
      <c r="E349" s="512"/>
      <c r="F349" s="512"/>
      <c r="G349" s="512"/>
      <c r="H349" s="512"/>
      <c r="I349" s="512"/>
      <c r="J349" s="512"/>
      <c r="K349" s="512"/>
      <c r="L349" s="512"/>
      <c r="M349" s="512"/>
      <c r="N349" s="512"/>
      <c r="O349" s="512"/>
      <c r="P349" s="512"/>
      <c r="Q349" s="512"/>
      <c r="R349" s="512"/>
      <c r="S349" s="512"/>
      <c r="T349" s="512"/>
      <c r="U349" s="512"/>
      <c r="V349" s="512"/>
      <c r="W349" s="512"/>
      <c r="X349" s="512"/>
      <c r="Y349" s="512"/>
      <c r="Z349" s="512"/>
      <c r="AA349" s="512"/>
      <c r="AB349" s="512"/>
      <c r="AC349" s="512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</row>
    <row r="350" spans="1:40" ht="15.75" customHeight="1">
      <c r="A350" s="512"/>
      <c r="B350" s="512"/>
      <c r="C350" s="512"/>
      <c r="D350" s="512"/>
      <c r="E350" s="512"/>
      <c r="F350" s="512"/>
      <c r="G350" s="512"/>
      <c r="H350" s="512"/>
      <c r="I350" s="512"/>
      <c r="J350" s="512"/>
      <c r="K350" s="512"/>
      <c r="L350" s="512"/>
      <c r="M350" s="512"/>
      <c r="N350" s="512"/>
      <c r="O350" s="512"/>
      <c r="P350" s="512"/>
      <c r="Q350" s="512"/>
      <c r="R350" s="512"/>
      <c r="S350" s="512"/>
      <c r="T350" s="512"/>
      <c r="U350" s="512"/>
      <c r="V350" s="512"/>
      <c r="W350" s="512"/>
      <c r="X350" s="512"/>
      <c r="Y350" s="512"/>
      <c r="Z350" s="512"/>
      <c r="AA350" s="512"/>
      <c r="AB350" s="512"/>
      <c r="AC350" s="512"/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</row>
    <row r="351" spans="1:40" ht="15.75" customHeight="1">
      <c r="A351" s="512"/>
      <c r="B351" s="512"/>
      <c r="C351" s="512"/>
      <c r="D351" s="512"/>
      <c r="E351" s="512"/>
      <c r="F351" s="512"/>
      <c r="G351" s="512"/>
      <c r="H351" s="512"/>
      <c r="I351" s="512"/>
      <c r="J351" s="512"/>
      <c r="K351" s="512"/>
      <c r="L351" s="512"/>
      <c r="M351" s="512"/>
      <c r="N351" s="512"/>
      <c r="O351" s="512"/>
      <c r="P351" s="512"/>
      <c r="Q351" s="512"/>
      <c r="R351" s="512"/>
      <c r="S351" s="512"/>
      <c r="T351" s="512"/>
      <c r="U351" s="512"/>
      <c r="V351" s="512"/>
      <c r="W351" s="512"/>
      <c r="X351" s="512"/>
      <c r="Y351" s="512"/>
      <c r="Z351" s="512"/>
      <c r="AA351" s="512"/>
      <c r="AB351" s="512"/>
      <c r="AC351" s="512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</row>
    <row r="352" spans="1:40" ht="15.75" customHeight="1">
      <c r="A352" s="512"/>
      <c r="B352" s="512"/>
      <c r="C352" s="512"/>
      <c r="D352" s="512"/>
      <c r="E352" s="512"/>
      <c r="F352" s="512"/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/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</row>
    <row r="353" spans="1:40" ht="15.75" customHeight="1">
      <c r="A353" s="512"/>
      <c r="B353" s="512"/>
      <c r="C353" s="512"/>
      <c r="D353" s="512"/>
      <c r="E353" s="512"/>
      <c r="F353" s="512"/>
      <c r="G353" s="512"/>
      <c r="H353" s="512"/>
      <c r="I353" s="512"/>
      <c r="J353" s="512"/>
      <c r="K353" s="512"/>
      <c r="L353" s="512"/>
      <c r="M353" s="512"/>
      <c r="N353" s="512"/>
      <c r="O353" s="512"/>
      <c r="P353" s="512"/>
      <c r="Q353" s="512"/>
      <c r="R353" s="512"/>
      <c r="S353" s="512"/>
      <c r="T353" s="512"/>
      <c r="U353" s="512"/>
      <c r="V353" s="512"/>
      <c r="W353" s="512"/>
      <c r="X353" s="512"/>
      <c r="Y353" s="512"/>
      <c r="Z353" s="512"/>
      <c r="AA353" s="512"/>
      <c r="AB353" s="512"/>
      <c r="AC353" s="512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</row>
    <row r="354" spans="1:40" ht="15.75" customHeight="1">
      <c r="A354" s="512"/>
      <c r="B354" s="512"/>
      <c r="C354" s="512"/>
      <c r="D354" s="512"/>
      <c r="E354" s="512"/>
      <c r="F354" s="512"/>
      <c r="G354" s="512"/>
      <c r="H354" s="512"/>
      <c r="I354" s="512"/>
      <c r="J354" s="512"/>
      <c r="K354" s="512"/>
      <c r="L354" s="512"/>
      <c r="M354" s="512"/>
      <c r="N354" s="512"/>
      <c r="O354" s="512"/>
      <c r="P354" s="512"/>
      <c r="Q354" s="512"/>
      <c r="R354" s="512"/>
      <c r="S354" s="512"/>
      <c r="T354" s="512"/>
      <c r="U354" s="512"/>
      <c r="V354" s="512"/>
      <c r="W354" s="512"/>
      <c r="X354" s="512"/>
      <c r="Y354" s="512"/>
      <c r="Z354" s="512"/>
      <c r="AA354" s="512"/>
      <c r="AB354" s="512"/>
      <c r="AC354" s="512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</row>
    <row r="355" spans="1:40" ht="15.75" customHeight="1">
      <c r="A355" s="512"/>
      <c r="B355" s="512"/>
      <c r="C355" s="512"/>
      <c r="D355" s="512"/>
      <c r="E355" s="512"/>
      <c r="F355" s="512"/>
      <c r="G355" s="512"/>
      <c r="H355" s="512"/>
      <c r="I355" s="512"/>
      <c r="J355" s="512"/>
      <c r="K355" s="512"/>
      <c r="L355" s="512"/>
      <c r="M355" s="512"/>
      <c r="N355" s="512"/>
      <c r="O355" s="512"/>
      <c r="P355" s="512"/>
      <c r="Q355" s="512"/>
      <c r="R355" s="512"/>
      <c r="S355" s="512"/>
      <c r="T355" s="512"/>
      <c r="U355" s="512"/>
      <c r="V355" s="512"/>
      <c r="W355" s="512"/>
      <c r="X355" s="512"/>
      <c r="Y355" s="512"/>
      <c r="Z355" s="512"/>
      <c r="AA355" s="512"/>
      <c r="AB355" s="512"/>
      <c r="AC355" s="512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</row>
    <row r="356" spans="1:40" ht="15.75" customHeight="1">
      <c r="A356" s="512"/>
      <c r="B356" s="512"/>
      <c r="C356" s="512"/>
      <c r="D356" s="512"/>
      <c r="E356" s="512"/>
      <c r="F356" s="512"/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/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</row>
    <row r="357" spans="1:40" ht="15.75" customHeight="1">
      <c r="A357" s="512"/>
      <c r="B357" s="512"/>
      <c r="C357" s="512"/>
      <c r="D357" s="512"/>
      <c r="E357" s="512"/>
      <c r="F357" s="512"/>
      <c r="G357" s="512"/>
      <c r="H357" s="512"/>
      <c r="I357" s="512"/>
      <c r="J357" s="512"/>
      <c r="K357" s="512"/>
      <c r="L357" s="512"/>
      <c r="M357" s="512"/>
      <c r="N357" s="512"/>
      <c r="O357" s="512"/>
      <c r="P357" s="512"/>
      <c r="Q357" s="512"/>
      <c r="R357" s="512"/>
      <c r="S357" s="512"/>
      <c r="T357" s="512"/>
      <c r="U357" s="512"/>
      <c r="V357" s="512"/>
      <c r="W357" s="512"/>
      <c r="X357" s="512"/>
      <c r="Y357" s="512"/>
      <c r="Z357" s="512"/>
      <c r="AA357" s="512"/>
      <c r="AB357" s="512"/>
      <c r="AC357" s="512"/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</row>
    <row r="358" spans="1:40" ht="15.75" customHeight="1">
      <c r="A358" s="512"/>
      <c r="B358" s="512"/>
      <c r="C358" s="512"/>
      <c r="D358" s="512"/>
      <c r="E358" s="512"/>
      <c r="F358" s="512"/>
      <c r="G358" s="512"/>
      <c r="H358" s="512"/>
      <c r="I358" s="512"/>
      <c r="J358" s="512"/>
      <c r="K358" s="512"/>
      <c r="L358" s="512"/>
      <c r="M358" s="512"/>
      <c r="N358" s="512"/>
      <c r="O358" s="512"/>
      <c r="P358" s="512"/>
      <c r="Q358" s="512"/>
      <c r="R358" s="512"/>
      <c r="S358" s="512"/>
      <c r="T358" s="512"/>
      <c r="U358" s="512"/>
      <c r="V358" s="512"/>
      <c r="W358" s="512"/>
      <c r="X358" s="512"/>
      <c r="Y358" s="512"/>
      <c r="Z358" s="512"/>
      <c r="AA358" s="512"/>
      <c r="AB358" s="512"/>
      <c r="AC358" s="512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</row>
    <row r="359" spans="1:40" ht="15.75" customHeight="1">
      <c r="A359" s="512"/>
      <c r="B359" s="512"/>
      <c r="C359" s="512"/>
      <c r="D359" s="512"/>
      <c r="E359" s="512"/>
      <c r="F359" s="512"/>
      <c r="G359" s="512"/>
      <c r="H359" s="512"/>
      <c r="I359" s="512"/>
      <c r="J359" s="512"/>
      <c r="K359" s="512"/>
      <c r="L359" s="512"/>
      <c r="M359" s="512"/>
      <c r="N359" s="512"/>
      <c r="O359" s="512"/>
      <c r="P359" s="512"/>
      <c r="Q359" s="512"/>
      <c r="R359" s="512"/>
      <c r="S359" s="512"/>
      <c r="T359" s="512"/>
      <c r="U359" s="512"/>
      <c r="V359" s="512"/>
      <c r="W359" s="512"/>
      <c r="X359" s="512"/>
      <c r="Y359" s="512"/>
      <c r="Z359" s="512"/>
      <c r="AA359" s="512"/>
      <c r="AB359" s="512"/>
      <c r="AC359" s="512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</row>
    <row r="360" spans="1:40" ht="15.75" customHeight="1">
      <c r="A360" s="512"/>
      <c r="B360" s="512"/>
      <c r="C360" s="512"/>
      <c r="D360" s="512"/>
      <c r="E360" s="512"/>
      <c r="F360" s="512"/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</row>
    <row r="361" spans="1:40" ht="15.75" customHeight="1">
      <c r="A361" s="512"/>
      <c r="B361" s="512"/>
      <c r="C361" s="512"/>
      <c r="D361" s="512"/>
      <c r="E361" s="512"/>
      <c r="F361" s="512"/>
      <c r="G361" s="512"/>
      <c r="H361" s="512"/>
      <c r="I361" s="512"/>
      <c r="J361" s="512"/>
      <c r="K361" s="512"/>
      <c r="L361" s="512"/>
      <c r="M361" s="512"/>
      <c r="N361" s="512"/>
      <c r="O361" s="512"/>
      <c r="P361" s="512"/>
      <c r="Q361" s="512"/>
      <c r="R361" s="512"/>
      <c r="S361" s="512"/>
      <c r="T361" s="512"/>
      <c r="U361" s="512"/>
      <c r="V361" s="512"/>
      <c r="W361" s="512"/>
      <c r="X361" s="512"/>
      <c r="Y361" s="512"/>
      <c r="Z361" s="512"/>
      <c r="AA361" s="512"/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512"/>
    </row>
    <row r="362" spans="1:40" ht="15.75" customHeight="1">
      <c r="A362" s="512"/>
      <c r="B362" s="512"/>
      <c r="C362" s="512"/>
      <c r="D362" s="512"/>
      <c r="E362" s="512"/>
      <c r="F362" s="512"/>
      <c r="G362" s="512"/>
      <c r="H362" s="512"/>
      <c r="I362" s="512"/>
      <c r="J362" s="512"/>
      <c r="K362" s="512"/>
      <c r="L362" s="512"/>
      <c r="M362" s="512"/>
      <c r="N362" s="512"/>
      <c r="O362" s="512"/>
      <c r="P362" s="512"/>
      <c r="Q362" s="512"/>
      <c r="R362" s="512"/>
      <c r="S362" s="512"/>
      <c r="T362" s="512"/>
      <c r="U362" s="512"/>
      <c r="V362" s="512"/>
      <c r="W362" s="512"/>
      <c r="X362" s="512"/>
      <c r="Y362" s="512"/>
      <c r="Z362" s="512"/>
      <c r="AA362" s="512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</row>
    <row r="363" spans="1:40" ht="15.75" customHeight="1">
      <c r="A363" s="512"/>
      <c r="B363" s="512"/>
      <c r="C363" s="512"/>
      <c r="D363" s="512"/>
      <c r="E363" s="512"/>
      <c r="F363" s="512"/>
      <c r="G363" s="512"/>
      <c r="H363" s="512"/>
      <c r="I363" s="512"/>
      <c r="J363" s="512"/>
      <c r="K363" s="512"/>
      <c r="L363" s="512"/>
      <c r="M363" s="512"/>
      <c r="N363" s="512"/>
      <c r="O363" s="512"/>
      <c r="P363" s="512"/>
      <c r="Q363" s="512"/>
      <c r="R363" s="512"/>
      <c r="S363" s="512"/>
      <c r="T363" s="512"/>
      <c r="U363" s="512"/>
      <c r="V363" s="512"/>
      <c r="W363" s="512"/>
      <c r="X363" s="512"/>
      <c r="Y363" s="512"/>
      <c r="Z363" s="512"/>
      <c r="AA363" s="512"/>
      <c r="AB363" s="512"/>
      <c r="AC363" s="512"/>
      <c r="AD363" s="512"/>
      <c r="AE363" s="512"/>
      <c r="AF363" s="512"/>
      <c r="AG363" s="512"/>
      <c r="AH363" s="512"/>
      <c r="AI363" s="512"/>
      <c r="AJ363" s="512"/>
      <c r="AK363" s="512"/>
      <c r="AL363" s="512"/>
      <c r="AM363" s="512"/>
      <c r="AN363" s="512"/>
    </row>
    <row r="364" spans="1:40" ht="15.75" customHeight="1">
      <c r="A364" s="512"/>
      <c r="B364" s="512"/>
      <c r="C364" s="512"/>
      <c r="D364" s="512"/>
      <c r="E364" s="512"/>
      <c r="F364" s="512"/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/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</row>
    <row r="365" spans="1:40" ht="15.75" customHeight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2"/>
      <c r="K365" s="512"/>
      <c r="L365" s="512"/>
      <c r="M365" s="512"/>
      <c r="N365" s="512"/>
      <c r="O365" s="512"/>
      <c r="P365" s="512"/>
      <c r="Q365" s="512"/>
      <c r="R365" s="512"/>
      <c r="S365" s="512"/>
      <c r="T365" s="512"/>
      <c r="U365" s="512"/>
      <c r="V365" s="512"/>
      <c r="W365" s="512"/>
      <c r="X365" s="512"/>
      <c r="Y365" s="512"/>
      <c r="Z365" s="512"/>
      <c r="AA365" s="512"/>
      <c r="AB365" s="512"/>
      <c r="AC365" s="512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</row>
    <row r="366" spans="1:40" ht="15.75" customHeight="1">
      <c r="A366" s="512"/>
      <c r="B366" s="512"/>
      <c r="C366" s="512"/>
      <c r="D366" s="512"/>
      <c r="E366" s="512"/>
      <c r="F366" s="512"/>
      <c r="G366" s="512"/>
      <c r="H366" s="512"/>
      <c r="I366" s="512"/>
      <c r="J366" s="512"/>
      <c r="K366" s="512"/>
      <c r="L366" s="512"/>
      <c r="M366" s="512"/>
      <c r="N366" s="512"/>
      <c r="O366" s="512"/>
      <c r="P366" s="512"/>
      <c r="Q366" s="512"/>
      <c r="R366" s="512"/>
      <c r="S366" s="512"/>
      <c r="T366" s="512"/>
      <c r="U366" s="512"/>
      <c r="V366" s="512"/>
      <c r="W366" s="512"/>
      <c r="X366" s="512"/>
      <c r="Y366" s="512"/>
      <c r="Z366" s="512"/>
      <c r="AA366" s="512"/>
      <c r="AB366" s="512"/>
      <c r="AC366" s="512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</row>
    <row r="367" spans="1:40" ht="15.75" customHeight="1">
      <c r="A367" s="512"/>
      <c r="B367" s="512"/>
      <c r="C367" s="512"/>
      <c r="D367" s="512"/>
      <c r="E367" s="512"/>
      <c r="F367" s="512"/>
      <c r="G367" s="512"/>
      <c r="H367" s="512"/>
      <c r="I367" s="512"/>
      <c r="J367" s="512"/>
      <c r="K367" s="512"/>
      <c r="L367" s="512"/>
      <c r="M367" s="512"/>
      <c r="N367" s="512"/>
      <c r="O367" s="512"/>
      <c r="P367" s="512"/>
      <c r="Q367" s="512"/>
      <c r="R367" s="512"/>
      <c r="S367" s="512"/>
      <c r="T367" s="512"/>
      <c r="U367" s="512"/>
      <c r="V367" s="512"/>
      <c r="W367" s="512"/>
      <c r="X367" s="512"/>
      <c r="Y367" s="512"/>
      <c r="Z367" s="512"/>
      <c r="AA367" s="512"/>
      <c r="AB367" s="512"/>
      <c r="AC367" s="512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</row>
    <row r="368" spans="1:40" ht="15.75" customHeight="1">
      <c r="A368" s="512"/>
      <c r="B368" s="512"/>
      <c r="C368" s="512"/>
      <c r="D368" s="512"/>
      <c r="E368" s="512"/>
      <c r="F368" s="512"/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/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</row>
    <row r="369" spans="1:40" ht="15.75" customHeight="1">
      <c r="A369" s="512"/>
      <c r="B369" s="512"/>
      <c r="C369" s="512"/>
      <c r="D369" s="512"/>
      <c r="E369" s="512"/>
      <c r="F369" s="512"/>
      <c r="G369" s="512"/>
      <c r="H369" s="512"/>
      <c r="I369" s="512"/>
      <c r="J369" s="512"/>
      <c r="K369" s="512"/>
      <c r="L369" s="512"/>
      <c r="M369" s="512"/>
      <c r="N369" s="512"/>
      <c r="O369" s="512"/>
      <c r="P369" s="512"/>
      <c r="Q369" s="512"/>
      <c r="R369" s="512"/>
      <c r="S369" s="512"/>
      <c r="T369" s="512"/>
      <c r="U369" s="512"/>
      <c r="V369" s="512"/>
      <c r="W369" s="512"/>
      <c r="X369" s="512"/>
      <c r="Y369" s="512"/>
      <c r="Z369" s="512"/>
      <c r="AA369" s="512"/>
      <c r="AB369" s="512"/>
      <c r="AC369" s="512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</row>
    <row r="370" spans="1:40" ht="15.75" customHeight="1">
      <c r="A370" s="512"/>
      <c r="B370" s="512"/>
      <c r="C370" s="512"/>
      <c r="D370" s="512"/>
      <c r="E370" s="512"/>
      <c r="F370" s="512"/>
      <c r="G370" s="512"/>
      <c r="H370" s="512"/>
      <c r="I370" s="512"/>
      <c r="J370" s="512"/>
      <c r="K370" s="512"/>
      <c r="L370" s="512"/>
      <c r="M370" s="512"/>
      <c r="N370" s="512"/>
      <c r="O370" s="512"/>
      <c r="P370" s="512"/>
      <c r="Q370" s="512"/>
      <c r="R370" s="512"/>
      <c r="S370" s="512"/>
      <c r="T370" s="512"/>
      <c r="U370" s="512"/>
      <c r="V370" s="512"/>
      <c r="W370" s="512"/>
      <c r="X370" s="512"/>
      <c r="Y370" s="512"/>
      <c r="Z370" s="512"/>
      <c r="AA370" s="512"/>
      <c r="AB370" s="512"/>
      <c r="AC370" s="512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</row>
    <row r="371" spans="1:40" ht="15.75" customHeight="1">
      <c r="A371" s="512"/>
      <c r="B371" s="512"/>
      <c r="C371" s="512"/>
      <c r="D371" s="512"/>
      <c r="E371" s="512"/>
      <c r="F371" s="512"/>
      <c r="G371" s="512"/>
      <c r="H371" s="512"/>
      <c r="I371" s="512"/>
      <c r="J371" s="512"/>
      <c r="K371" s="512"/>
      <c r="L371" s="512"/>
      <c r="M371" s="512"/>
      <c r="N371" s="512"/>
      <c r="O371" s="512"/>
      <c r="P371" s="512"/>
      <c r="Q371" s="512"/>
      <c r="R371" s="512"/>
      <c r="S371" s="512"/>
      <c r="T371" s="512"/>
      <c r="U371" s="512"/>
      <c r="V371" s="512"/>
      <c r="W371" s="512"/>
      <c r="X371" s="512"/>
      <c r="Y371" s="512"/>
      <c r="Z371" s="512"/>
      <c r="AA371" s="512"/>
      <c r="AB371" s="512"/>
      <c r="AC371" s="512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</row>
    <row r="372" spans="1:40" ht="15.75" customHeight="1">
      <c r="A372" s="512"/>
      <c r="B372" s="512"/>
      <c r="C372" s="512"/>
      <c r="D372" s="512"/>
      <c r="E372" s="512"/>
      <c r="F372" s="512"/>
      <c r="G372" s="512"/>
      <c r="H372" s="512"/>
      <c r="I372" s="512"/>
      <c r="J372" s="512"/>
      <c r="K372" s="512"/>
      <c r="L372" s="512"/>
      <c r="M372" s="512"/>
      <c r="N372" s="512"/>
      <c r="O372" s="512"/>
      <c r="P372" s="512"/>
      <c r="Q372" s="512"/>
      <c r="R372" s="512"/>
      <c r="S372" s="512"/>
      <c r="T372" s="512"/>
      <c r="U372" s="512"/>
      <c r="V372" s="512"/>
      <c r="W372" s="512"/>
      <c r="X372" s="512"/>
      <c r="Y372" s="512"/>
      <c r="Z372" s="512"/>
      <c r="AA372" s="512"/>
      <c r="AB372" s="512"/>
      <c r="AC372" s="512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</row>
    <row r="373" spans="1:40" ht="15.75" customHeight="1">
      <c r="A373" s="512"/>
      <c r="B373" s="512"/>
      <c r="C373" s="512"/>
      <c r="D373" s="512"/>
      <c r="E373" s="512"/>
      <c r="F373" s="512"/>
      <c r="G373" s="512"/>
      <c r="H373" s="512"/>
      <c r="I373" s="512"/>
      <c r="J373" s="512"/>
      <c r="K373" s="512"/>
      <c r="L373" s="512"/>
      <c r="M373" s="512"/>
      <c r="N373" s="512"/>
      <c r="O373" s="512"/>
      <c r="P373" s="512"/>
      <c r="Q373" s="512"/>
      <c r="R373" s="512"/>
      <c r="S373" s="512"/>
      <c r="T373" s="512"/>
      <c r="U373" s="512"/>
      <c r="V373" s="512"/>
      <c r="W373" s="512"/>
      <c r="X373" s="512"/>
      <c r="Y373" s="512"/>
      <c r="Z373" s="512"/>
      <c r="AA373" s="512"/>
      <c r="AB373" s="512"/>
      <c r="AC373" s="512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</row>
    <row r="374" spans="1:40" ht="15.75" customHeight="1">
      <c r="A374" s="512"/>
      <c r="B374" s="512"/>
      <c r="C374" s="512"/>
      <c r="D374" s="512"/>
      <c r="E374" s="512"/>
      <c r="F374" s="512"/>
      <c r="G374" s="512"/>
      <c r="H374" s="512"/>
      <c r="I374" s="512"/>
      <c r="J374" s="512"/>
      <c r="K374" s="512"/>
      <c r="L374" s="512"/>
      <c r="M374" s="512"/>
      <c r="N374" s="512"/>
      <c r="O374" s="512"/>
      <c r="P374" s="512"/>
      <c r="Q374" s="512"/>
      <c r="R374" s="512"/>
      <c r="S374" s="512"/>
      <c r="T374" s="512"/>
      <c r="U374" s="512"/>
      <c r="V374" s="512"/>
      <c r="W374" s="512"/>
      <c r="X374" s="512"/>
      <c r="Y374" s="512"/>
      <c r="Z374" s="512"/>
      <c r="AA374" s="512"/>
      <c r="AB374" s="512"/>
      <c r="AC374" s="512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</row>
    <row r="375" spans="1:40" ht="15.75" customHeight="1">
      <c r="A375" s="512"/>
      <c r="B375" s="512"/>
      <c r="C375" s="512"/>
      <c r="D375" s="512"/>
      <c r="E375" s="512"/>
      <c r="F375" s="512"/>
      <c r="G375" s="512"/>
      <c r="H375" s="512"/>
      <c r="I375" s="512"/>
      <c r="J375" s="512"/>
      <c r="K375" s="512"/>
      <c r="L375" s="512"/>
      <c r="M375" s="512"/>
      <c r="N375" s="512"/>
      <c r="O375" s="512"/>
      <c r="P375" s="512"/>
      <c r="Q375" s="512"/>
      <c r="R375" s="512"/>
      <c r="S375" s="512"/>
      <c r="T375" s="512"/>
      <c r="U375" s="512"/>
      <c r="V375" s="512"/>
      <c r="W375" s="512"/>
      <c r="X375" s="512"/>
      <c r="Y375" s="512"/>
      <c r="Z375" s="512"/>
      <c r="AA375" s="512"/>
      <c r="AB375" s="512"/>
      <c r="AC375" s="512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</row>
    <row r="376" spans="1:40" ht="15.75" customHeight="1">
      <c r="A376" s="512"/>
      <c r="B376" s="512"/>
      <c r="C376" s="512"/>
      <c r="D376" s="512"/>
      <c r="E376" s="512"/>
      <c r="F376" s="512"/>
      <c r="G376" s="512"/>
      <c r="H376" s="512"/>
      <c r="I376" s="512"/>
      <c r="J376" s="512"/>
      <c r="K376" s="512"/>
      <c r="L376" s="512"/>
      <c r="M376" s="512"/>
      <c r="N376" s="512"/>
      <c r="O376" s="512"/>
      <c r="P376" s="512"/>
      <c r="Q376" s="512"/>
      <c r="R376" s="512"/>
      <c r="S376" s="512"/>
      <c r="T376" s="512"/>
      <c r="U376" s="512"/>
      <c r="V376" s="512"/>
      <c r="W376" s="512"/>
      <c r="X376" s="512"/>
      <c r="Y376" s="512"/>
      <c r="Z376" s="512"/>
      <c r="AA376" s="512"/>
      <c r="AB376" s="512"/>
      <c r="AC376" s="512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</row>
    <row r="377" spans="1:40" ht="15.75" customHeight="1">
      <c r="A377" s="512"/>
      <c r="B377" s="512"/>
      <c r="C377" s="512"/>
      <c r="D377" s="512"/>
      <c r="E377" s="512"/>
      <c r="F377" s="512"/>
      <c r="G377" s="512"/>
      <c r="H377" s="512"/>
      <c r="I377" s="512"/>
      <c r="J377" s="512"/>
      <c r="K377" s="512"/>
      <c r="L377" s="512"/>
      <c r="M377" s="512"/>
      <c r="N377" s="512"/>
      <c r="O377" s="512"/>
      <c r="P377" s="512"/>
      <c r="Q377" s="512"/>
      <c r="R377" s="512"/>
      <c r="S377" s="512"/>
      <c r="T377" s="512"/>
      <c r="U377" s="512"/>
      <c r="V377" s="512"/>
      <c r="W377" s="512"/>
      <c r="X377" s="512"/>
      <c r="Y377" s="512"/>
      <c r="Z377" s="512"/>
      <c r="AA377" s="512"/>
      <c r="AB377" s="512"/>
      <c r="AC377" s="512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</row>
    <row r="378" spans="1:40" ht="15.75" customHeight="1">
      <c r="A378" s="512"/>
      <c r="B378" s="512"/>
      <c r="C378" s="512"/>
      <c r="D378" s="512"/>
      <c r="E378" s="512"/>
      <c r="F378" s="512"/>
      <c r="G378" s="512"/>
      <c r="H378" s="512"/>
      <c r="I378" s="512"/>
      <c r="J378" s="512"/>
      <c r="K378" s="512"/>
      <c r="L378" s="512"/>
      <c r="M378" s="512"/>
      <c r="N378" s="512"/>
      <c r="O378" s="512"/>
      <c r="P378" s="512"/>
      <c r="Q378" s="512"/>
      <c r="R378" s="512"/>
      <c r="S378" s="512"/>
      <c r="T378" s="512"/>
      <c r="U378" s="512"/>
      <c r="V378" s="512"/>
      <c r="W378" s="512"/>
      <c r="X378" s="512"/>
      <c r="Y378" s="512"/>
      <c r="Z378" s="512"/>
      <c r="AA378" s="512"/>
      <c r="AB378" s="512"/>
      <c r="AC378" s="512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</row>
    <row r="379" spans="1:40" ht="15.75" customHeight="1">
      <c r="A379" s="512"/>
      <c r="B379" s="512"/>
      <c r="C379" s="512"/>
      <c r="D379" s="512"/>
      <c r="E379" s="512"/>
      <c r="F379" s="512"/>
      <c r="G379" s="512"/>
      <c r="H379" s="512"/>
      <c r="I379" s="512"/>
      <c r="J379" s="512"/>
      <c r="K379" s="512"/>
      <c r="L379" s="512"/>
      <c r="M379" s="512"/>
      <c r="N379" s="512"/>
      <c r="O379" s="512"/>
      <c r="P379" s="512"/>
      <c r="Q379" s="512"/>
      <c r="R379" s="512"/>
      <c r="S379" s="512"/>
      <c r="T379" s="512"/>
      <c r="U379" s="512"/>
      <c r="V379" s="512"/>
      <c r="W379" s="512"/>
      <c r="X379" s="512"/>
      <c r="Y379" s="512"/>
      <c r="Z379" s="512"/>
      <c r="AA379" s="512"/>
      <c r="AB379" s="512"/>
      <c r="AC379" s="512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</row>
    <row r="380" spans="1:40" ht="15.75" customHeight="1">
      <c r="A380" s="512"/>
      <c r="B380" s="512"/>
      <c r="C380" s="512"/>
      <c r="D380" s="512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512"/>
      <c r="R380" s="512"/>
      <c r="S380" s="512"/>
      <c r="T380" s="512"/>
      <c r="U380" s="512"/>
      <c r="V380" s="512"/>
      <c r="W380" s="512"/>
      <c r="X380" s="512"/>
      <c r="Y380" s="512"/>
      <c r="Z380" s="512"/>
      <c r="AA380" s="512"/>
      <c r="AB380" s="512"/>
      <c r="AC380" s="512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</row>
    <row r="381" spans="1:40" ht="15.75" customHeight="1">
      <c r="A381" s="512"/>
      <c r="B381" s="512"/>
      <c r="C381" s="512"/>
      <c r="D381" s="512"/>
      <c r="E381" s="512"/>
      <c r="F381" s="512"/>
      <c r="G381" s="512"/>
      <c r="H381" s="512"/>
      <c r="I381" s="512"/>
      <c r="J381" s="512"/>
      <c r="K381" s="512"/>
      <c r="L381" s="512"/>
      <c r="M381" s="512"/>
      <c r="N381" s="512"/>
      <c r="O381" s="512"/>
      <c r="P381" s="512"/>
      <c r="Q381" s="512"/>
      <c r="R381" s="512"/>
      <c r="S381" s="512"/>
      <c r="T381" s="512"/>
      <c r="U381" s="512"/>
      <c r="V381" s="512"/>
      <c r="W381" s="512"/>
      <c r="X381" s="512"/>
      <c r="Y381" s="512"/>
      <c r="Z381" s="512"/>
      <c r="AA381" s="512"/>
      <c r="AB381" s="512"/>
      <c r="AC381" s="512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</row>
    <row r="382" spans="1:40" ht="15.75" customHeight="1">
      <c r="A382" s="512"/>
      <c r="B382" s="512"/>
      <c r="C382" s="512"/>
      <c r="D382" s="512"/>
      <c r="E382" s="512"/>
      <c r="F382" s="512"/>
      <c r="G382" s="512"/>
      <c r="H382" s="512"/>
      <c r="I382" s="512"/>
      <c r="J382" s="512"/>
      <c r="K382" s="512"/>
      <c r="L382" s="512"/>
      <c r="M382" s="512"/>
      <c r="N382" s="512"/>
      <c r="O382" s="512"/>
      <c r="P382" s="512"/>
      <c r="Q382" s="512"/>
      <c r="R382" s="512"/>
      <c r="S382" s="512"/>
      <c r="T382" s="512"/>
      <c r="U382" s="512"/>
      <c r="V382" s="512"/>
      <c r="W382" s="512"/>
      <c r="X382" s="512"/>
      <c r="Y382" s="512"/>
      <c r="Z382" s="512"/>
      <c r="AA382" s="512"/>
      <c r="AB382" s="512"/>
      <c r="AC382" s="512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</row>
    <row r="383" spans="1:40" ht="15.75" customHeight="1">
      <c r="A383" s="512"/>
      <c r="B383" s="512"/>
      <c r="C383" s="512"/>
      <c r="D383" s="512"/>
      <c r="E383" s="512"/>
      <c r="F383" s="512"/>
      <c r="G383" s="512"/>
      <c r="H383" s="512"/>
      <c r="I383" s="512"/>
      <c r="J383" s="512"/>
      <c r="K383" s="512"/>
      <c r="L383" s="512"/>
      <c r="M383" s="512"/>
      <c r="N383" s="512"/>
      <c r="O383" s="512"/>
      <c r="P383" s="512"/>
      <c r="Q383" s="512"/>
      <c r="R383" s="512"/>
      <c r="S383" s="512"/>
      <c r="T383" s="512"/>
      <c r="U383" s="512"/>
      <c r="V383" s="512"/>
      <c r="W383" s="512"/>
      <c r="X383" s="512"/>
      <c r="Y383" s="512"/>
      <c r="Z383" s="512"/>
      <c r="AA383" s="512"/>
      <c r="AB383" s="512"/>
      <c r="AC383" s="512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</row>
    <row r="384" spans="1:40" ht="15.75" customHeight="1">
      <c r="A384" s="512"/>
      <c r="B384" s="512"/>
      <c r="C384" s="512"/>
      <c r="D384" s="512"/>
      <c r="E384" s="512"/>
      <c r="F384" s="512"/>
      <c r="G384" s="512"/>
      <c r="H384" s="512"/>
      <c r="I384" s="512"/>
      <c r="J384" s="512"/>
      <c r="K384" s="512"/>
      <c r="L384" s="512"/>
      <c r="M384" s="512"/>
      <c r="N384" s="512"/>
      <c r="O384" s="512"/>
      <c r="P384" s="512"/>
      <c r="Q384" s="512"/>
      <c r="R384" s="512"/>
      <c r="S384" s="512"/>
      <c r="T384" s="512"/>
      <c r="U384" s="512"/>
      <c r="V384" s="512"/>
      <c r="W384" s="512"/>
      <c r="X384" s="512"/>
      <c r="Y384" s="512"/>
      <c r="Z384" s="512"/>
      <c r="AA384" s="512"/>
      <c r="AB384" s="512"/>
      <c r="AC384" s="512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</row>
    <row r="385" spans="1:40" ht="15.75" customHeight="1">
      <c r="A385" s="512"/>
      <c r="B385" s="512"/>
      <c r="C385" s="512"/>
      <c r="D385" s="512"/>
      <c r="E385" s="512"/>
      <c r="F385" s="512"/>
      <c r="G385" s="512"/>
      <c r="H385" s="512"/>
      <c r="I385" s="512"/>
      <c r="J385" s="512"/>
      <c r="K385" s="512"/>
      <c r="L385" s="512"/>
      <c r="M385" s="512"/>
      <c r="N385" s="512"/>
      <c r="O385" s="512"/>
      <c r="P385" s="512"/>
      <c r="Q385" s="512"/>
      <c r="R385" s="512"/>
      <c r="S385" s="512"/>
      <c r="T385" s="512"/>
      <c r="U385" s="512"/>
      <c r="V385" s="512"/>
      <c r="W385" s="512"/>
      <c r="X385" s="512"/>
      <c r="Y385" s="512"/>
      <c r="Z385" s="512"/>
      <c r="AA385" s="512"/>
      <c r="AB385" s="512"/>
      <c r="AC385" s="512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</row>
    <row r="386" spans="1:40" ht="15.75" customHeight="1">
      <c r="A386" s="512"/>
      <c r="B386" s="512"/>
      <c r="C386" s="512"/>
      <c r="D386" s="512"/>
      <c r="E386" s="512"/>
      <c r="F386" s="512"/>
      <c r="G386" s="512"/>
      <c r="H386" s="512"/>
      <c r="I386" s="512"/>
      <c r="J386" s="512"/>
      <c r="K386" s="512"/>
      <c r="L386" s="512"/>
      <c r="M386" s="512"/>
      <c r="N386" s="512"/>
      <c r="O386" s="512"/>
      <c r="P386" s="512"/>
      <c r="Q386" s="512"/>
      <c r="R386" s="512"/>
      <c r="S386" s="512"/>
      <c r="T386" s="512"/>
      <c r="U386" s="512"/>
      <c r="V386" s="512"/>
      <c r="W386" s="512"/>
      <c r="X386" s="512"/>
      <c r="Y386" s="512"/>
      <c r="Z386" s="512"/>
      <c r="AA386" s="512"/>
      <c r="AB386" s="512"/>
      <c r="AC386" s="512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</row>
    <row r="387" spans="1:40" ht="15.75" customHeight="1">
      <c r="A387" s="512"/>
      <c r="B387" s="512"/>
      <c r="C387" s="512"/>
      <c r="D387" s="512"/>
      <c r="E387" s="512"/>
      <c r="F387" s="512"/>
      <c r="G387" s="512"/>
      <c r="H387" s="512"/>
      <c r="I387" s="512"/>
      <c r="J387" s="512"/>
      <c r="K387" s="512"/>
      <c r="L387" s="512"/>
      <c r="M387" s="512"/>
      <c r="N387" s="512"/>
      <c r="O387" s="512"/>
      <c r="P387" s="512"/>
      <c r="Q387" s="512"/>
      <c r="R387" s="512"/>
      <c r="S387" s="512"/>
      <c r="T387" s="512"/>
      <c r="U387" s="512"/>
      <c r="V387" s="512"/>
      <c r="W387" s="512"/>
      <c r="X387" s="512"/>
      <c r="Y387" s="512"/>
      <c r="Z387" s="512"/>
      <c r="AA387" s="512"/>
      <c r="AB387" s="512"/>
      <c r="AC387" s="512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</row>
    <row r="388" spans="1:40" ht="15.75" customHeight="1">
      <c r="A388" s="512"/>
      <c r="B388" s="512"/>
      <c r="C388" s="512"/>
      <c r="D388" s="512"/>
      <c r="E388" s="512"/>
      <c r="F388" s="512"/>
      <c r="G388" s="512"/>
      <c r="H388" s="512"/>
      <c r="I388" s="512"/>
      <c r="J388" s="512"/>
      <c r="K388" s="512"/>
      <c r="L388" s="512"/>
      <c r="M388" s="512"/>
      <c r="N388" s="512"/>
      <c r="O388" s="512"/>
      <c r="P388" s="512"/>
      <c r="Q388" s="512"/>
      <c r="R388" s="512"/>
      <c r="S388" s="512"/>
      <c r="T388" s="512"/>
      <c r="U388" s="512"/>
      <c r="V388" s="512"/>
      <c r="W388" s="512"/>
      <c r="X388" s="512"/>
      <c r="Y388" s="512"/>
      <c r="Z388" s="512"/>
      <c r="AA388" s="512"/>
      <c r="AB388" s="512"/>
      <c r="AC388" s="512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</row>
    <row r="389" spans="1:40" ht="15.75" customHeight="1">
      <c r="A389" s="512"/>
      <c r="B389" s="512"/>
      <c r="C389" s="512"/>
      <c r="D389" s="512"/>
      <c r="E389" s="512"/>
      <c r="F389" s="512"/>
      <c r="G389" s="512"/>
      <c r="H389" s="512"/>
      <c r="I389" s="512"/>
      <c r="J389" s="512"/>
      <c r="K389" s="512"/>
      <c r="L389" s="512"/>
      <c r="M389" s="512"/>
      <c r="N389" s="512"/>
      <c r="O389" s="512"/>
      <c r="P389" s="512"/>
      <c r="Q389" s="512"/>
      <c r="R389" s="512"/>
      <c r="S389" s="512"/>
      <c r="T389" s="512"/>
      <c r="U389" s="512"/>
      <c r="V389" s="512"/>
      <c r="W389" s="512"/>
      <c r="X389" s="512"/>
      <c r="Y389" s="512"/>
      <c r="Z389" s="512"/>
      <c r="AA389" s="512"/>
      <c r="AB389" s="512"/>
      <c r="AC389" s="512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</row>
    <row r="390" spans="1:40" ht="15.75" customHeight="1">
      <c r="A390" s="512"/>
      <c r="B390" s="512"/>
      <c r="C390" s="512"/>
      <c r="D390" s="512"/>
      <c r="E390" s="512"/>
      <c r="F390" s="512"/>
      <c r="G390" s="512"/>
      <c r="H390" s="512"/>
      <c r="I390" s="512"/>
      <c r="J390" s="512"/>
      <c r="K390" s="512"/>
      <c r="L390" s="512"/>
      <c r="M390" s="512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X390" s="512"/>
      <c r="Y390" s="512"/>
      <c r="Z390" s="512"/>
      <c r="AA390" s="512"/>
      <c r="AB390" s="512"/>
      <c r="AC390" s="512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</row>
    <row r="391" spans="1:40" ht="15.75" customHeight="1">
      <c r="A391" s="512"/>
      <c r="B391" s="512"/>
      <c r="C391" s="512"/>
      <c r="D391" s="512"/>
      <c r="E391" s="512"/>
      <c r="F391" s="512"/>
      <c r="G391" s="512"/>
      <c r="H391" s="512"/>
      <c r="I391" s="512"/>
      <c r="J391" s="512"/>
      <c r="K391" s="512"/>
      <c r="L391" s="512"/>
      <c r="M391" s="512"/>
      <c r="N391" s="512"/>
      <c r="O391" s="512"/>
      <c r="P391" s="512"/>
      <c r="Q391" s="512"/>
      <c r="R391" s="512"/>
      <c r="S391" s="512"/>
      <c r="T391" s="512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</row>
    <row r="392" spans="1:40" ht="15.75" customHeight="1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</row>
    <row r="393" spans="1:40" ht="15.75" customHeight="1">
      <c r="A393" s="512"/>
      <c r="B393" s="512"/>
      <c r="C393" s="512"/>
      <c r="D393" s="512"/>
      <c r="E393" s="512"/>
      <c r="F393" s="512"/>
      <c r="G393" s="512"/>
      <c r="H393" s="512"/>
      <c r="I393" s="512"/>
      <c r="J393" s="512"/>
      <c r="K393" s="512"/>
      <c r="L393" s="512"/>
      <c r="M393" s="512"/>
      <c r="N393" s="512"/>
      <c r="O393" s="512"/>
      <c r="P393" s="512"/>
      <c r="Q393" s="512"/>
      <c r="R393" s="512"/>
      <c r="S393" s="512"/>
      <c r="T393" s="512"/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</row>
    <row r="394" spans="1:40" ht="15.75" customHeight="1">
      <c r="A394" s="512"/>
      <c r="B394" s="512"/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/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</row>
    <row r="395" spans="1:40" ht="15.75" customHeight="1">
      <c r="A395" s="512"/>
      <c r="B395" s="512"/>
      <c r="C395" s="512"/>
      <c r="D395" s="512"/>
      <c r="E395" s="512"/>
      <c r="F395" s="512"/>
      <c r="G395" s="512"/>
      <c r="H395" s="512"/>
      <c r="I395" s="512"/>
      <c r="J395" s="512"/>
      <c r="K395" s="512"/>
      <c r="L395" s="512"/>
      <c r="M395" s="512"/>
      <c r="N395" s="512"/>
      <c r="O395" s="512"/>
      <c r="P395" s="512"/>
      <c r="Q395" s="512"/>
      <c r="R395" s="512"/>
      <c r="S395" s="512"/>
      <c r="T395" s="512"/>
      <c r="U395" s="512"/>
      <c r="V395" s="512"/>
      <c r="W395" s="512"/>
      <c r="X395" s="512"/>
      <c r="Y395" s="512"/>
      <c r="Z395" s="512"/>
      <c r="AA395" s="512"/>
      <c r="AB395" s="512"/>
      <c r="AC395" s="512"/>
      <c r="AD395" s="512"/>
      <c r="AE395" s="512"/>
      <c r="AF395" s="512"/>
      <c r="AG395" s="512"/>
      <c r="AH395" s="512"/>
      <c r="AI395" s="512"/>
      <c r="AJ395" s="512"/>
      <c r="AK395" s="512"/>
      <c r="AL395" s="512"/>
      <c r="AM395" s="512"/>
      <c r="AN395" s="512"/>
    </row>
    <row r="396" spans="1:40" ht="15.75" customHeight="1">
      <c r="A396" s="512"/>
      <c r="B396" s="512"/>
      <c r="C396" s="512"/>
      <c r="D396" s="512"/>
      <c r="E396" s="512"/>
      <c r="F396" s="512"/>
      <c r="G396" s="512"/>
      <c r="H396" s="512"/>
      <c r="I396" s="512"/>
      <c r="J396" s="512"/>
      <c r="K396" s="512"/>
      <c r="L396" s="512"/>
      <c r="M396" s="512"/>
      <c r="N396" s="512"/>
      <c r="O396" s="512"/>
      <c r="P396" s="512"/>
      <c r="Q396" s="512"/>
      <c r="R396" s="512"/>
      <c r="S396" s="512"/>
      <c r="T396" s="512"/>
      <c r="U396" s="512"/>
      <c r="V396" s="512"/>
      <c r="W396" s="512"/>
      <c r="X396" s="512"/>
      <c r="Y396" s="512"/>
      <c r="Z396" s="512"/>
      <c r="AA396" s="512"/>
      <c r="AB396" s="512"/>
      <c r="AC396" s="512"/>
      <c r="AD396" s="512"/>
      <c r="AE396" s="512"/>
      <c r="AF396" s="512"/>
      <c r="AG396" s="512"/>
      <c r="AH396" s="512"/>
      <c r="AI396" s="512"/>
      <c r="AJ396" s="512"/>
      <c r="AK396" s="512"/>
      <c r="AL396" s="512"/>
      <c r="AM396" s="512"/>
      <c r="AN396" s="512"/>
    </row>
    <row r="397" spans="1:40" ht="15.75" customHeight="1">
      <c r="A397" s="512"/>
      <c r="B397" s="512"/>
      <c r="C397" s="512"/>
      <c r="D397" s="512"/>
      <c r="E397" s="512"/>
      <c r="F397" s="512"/>
      <c r="G397" s="512"/>
      <c r="H397" s="512"/>
      <c r="I397" s="512"/>
      <c r="J397" s="512"/>
      <c r="K397" s="512"/>
      <c r="L397" s="512"/>
      <c r="M397" s="512"/>
      <c r="N397" s="512"/>
      <c r="O397" s="512"/>
      <c r="P397" s="512"/>
      <c r="Q397" s="512"/>
      <c r="R397" s="512"/>
      <c r="S397" s="512"/>
      <c r="T397" s="512"/>
      <c r="U397" s="512"/>
      <c r="V397" s="512"/>
      <c r="W397" s="512"/>
      <c r="X397" s="512"/>
      <c r="Y397" s="512"/>
      <c r="Z397" s="512"/>
      <c r="AA397" s="512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</row>
    <row r="398" spans="1:40" ht="15.75" customHeight="1">
      <c r="A398" s="512"/>
      <c r="B398" s="512"/>
      <c r="C398" s="512"/>
      <c r="D398" s="512"/>
      <c r="E398" s="512"/>
      <c r="F398" s="512"/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/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</row>
    <row r="399" spans="1:40" ht="15.75" customHeight="1">
      <c r="A399" s="512"/>
      <c r="B399" s="512"/>
      <c r="C399" s="512"/>
      <c r="D399" s="512"/>
      <c r="E399" s="512"/>
      <c r="F399" s="512"/>
      <c r="G399" s="512"/>
      <c r="H399" s="512"/>
      <c r="I399" s="512"/>
      <c r="J399" s="512"/>
      <c r="K399" s="512"/>
      <c r="L399" s="512"/>
      <c r="M399" s="512"/>
      <c r="N399" s="512"/>
      <c r="O399" s="512"/>
      <c r="P399" s="512"/>
      <c r="Q399" s="512"/>
      <c r="R399" s="512"/>
      <c r="S399" s="512"/>
      <c r="T399" s="512"/>
      <c r="U399" s="512"/>
      <c r="V399" s="512"/>
      <c r="W399" s="512"/>
      <c r="X399" s="512"/>
      <c r="Y399" s="512"/>
      <c r="Z399" s="512"/>
      <c r="AA399" s="512"/>
      <c r="AB399" s="512"/>
      <c r="AC399" s="512"/>
      <c r="AD399" s="512"/>
      <c r="AE399" s="512"/>
      <c r="AF399" s="512"/>
      <c r="AG399" s="512"/>
      <c r="AH399" s="512"/>
      <c r="AI399" s="512"/>
      <c r="AJ399" s="512"/>
      <c r="AK399" s="512"/>
      <c r="AL399" s="512"/>
      <c r="AM399" s="512"/>
      <c r="AN399" s="512"/>
    </row>
    <row r="400" spans="1:40" ht="15.75" customHeight="1">
      <c r="A400" s="512"/>
      <c r="B400" s="512"/>
      <c r="C400" s="512"/>
      <c r="D400" s="512"/>
      <c r="E400" s="512"/>
      <c r="F400" s="512"/>
      <c r="G400" s="512"/>
      <c r="H400" s="512"/>
      <c r="I400" s="512"/>
      <c r="J400" s="512"/>
      <c r="K400" s="512"/>
      <c r="L400" s="512"/>
      <c r="M400" s="512"/>
      <c r="N400" s="512"/>
      <c r="O400" s="512"/>
      <c r="P400" s="512"/>
      <c r="Q400" s="512"/>
      <c r="R400" s="512"/>
      <c r="S400" s="512"/>
      <c r="T400" s="512"/>
      <c r="U400" s="512"/>
      <c r="V400" s="512"/>
      <c r="W400" s="512"/>
      <c r="X400" s="512"/>
      <c r="Y400" s="512"/>
      <c r="Z400" s="512"/>
      <c r="AA400" s="512"/>
      <c r="AB400" s="512"/>
      <c r="AC400" s="512"/>
      <c r="AD400" s="512"/>
      <c r="AE400" s="512"/>
      <c r="AF400" s="512"/>
      <c r="AG400" s="512"/>
      <c r="AH400" s="512"/>
      <c r="AI400" s="512"/>
      <c r="AJ400" s="512"/>
      <c r="AK400" s="512"/>
      <c r="AL400" s="512"/>
      <c r="AM400" s="512"/>
      <c r="AN400" s="512"/>
    </row>
    <row r="401" spans="1:40" ht="15.75" customHeight="1">
      <c r="A401" s="512"/>
      <c r="B401" s="512"/>
      <c r="C401" s="512"/>
      <c r="D401" s="512"/>
      <c r="E401" s="512"/>
      <c r="F401" s="512"/>
      <c r="G401" s="512"/>
      <c r="H401" s="512"/>
      <c r="I401" s="512"/>
      <c r="J401" s="512"/>
      <c r="K401" s="512"/>
      <c r="L401" s="512"/>
      <c r="M401" s="512"/>
      <c r="N401" s="512"/>
      <c r="O401" s="512"/>
      <c r="P401" s="512"/>
      <c r="Q401" s="512"/>
      <c r="R401" s="512"/>
      <c r="S401" s="512"/>
      <c r="T401" s="512"/>
      <c r="U401" s="512"/>
      <c r="V401" s="512"/>
      <c r="W401" s="512"/>
      <c r="X401" s="512"/>
      <c r="Y401" s="512"/>
      <c r="Z401" s="512"/>
      <c r="AA401" s="512"/>
      <c r="AB401" s="512"/>
      <c r="AC401" s="512"/>
      <c r="AD401" s="512"/>
      <c r="AE401" s="512"/>
      <c r="AF401" s="512"/>
      <c r="AG401" s="512"/>
      <c r="AH401" s="512"/>
      <c r="AI401" s="512"/>
      <c r="AJ401" s="512"/>
      <c r="AK401" s="512"/>
      <c r="AL401" s="512"/>
      <c r="AM401" s="512"/>
      <c r="AN401" s="512"/>
    </row>
    <row r="402" spans="1:40" ht="15.75" customHeight="1">
      <c r="A402" s="512"/>
      <c r="B402" s="512"/>
      <c r="C402" s="512"/>
      <c r="D402" s="512"/>
      <c r="E402" s="512"/>
      <c r="F402" s="512"/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/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</row>
    <row r="403" spans="1:40" ht="15.75" customHeight="1">
      <c r="A403" s="512"/>
      <c r="B403" s="512"/>
      <c r="C403" s="512"/>
      <c r="D403" s="512"/>
      <c r="E403" s="512"/>
      <c r="F403" s="512"/>
      <c r="G403" s="512"/>
      <c r="H403" s="512"/>
      <c r="I403" s="512"/>
      <c r="J403" s="512"/>
      <c r="K403" s="512"/>
      <c r="L403" s="512"/>
      <c r="M403" s="512"/>
      <c r="N403" s="512"/>
      <c r="O403" s="512"/>
      <c r="P403" s="512"/>
      <c r="Q403" s="512"/>
      <c r="R403" s="512"/>
      <c r="S403" s="512"/>
      <c r="T403" s="512"/>
      <c r="U403" s="512"/>
      <c r="V403" s="512"/>
      <c r="W403" s="512"/>
      <c r="X403" s="512"/>
      <c r="Y403" s="512"/>
      <c r="Z403" s="512"/>
      <c r="AA403" s="512"/>
      <c r="AB403" s="512"/>
      <c r="AC403" s="512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</row>
    <row r="404" spans="1:40" ht="15.75" customHeight="1">
      <c r="A404" s="512"/>
      <c r="B404" s="512"/>
      <c r="C404" s="512"/>
      <c r="D404" s="512"/>
      <c r="E404" s="512"/>
      <c r="F404" s="512"/>
      <c r="G404" s="512"/>
      <c r="H404" s="512"/>
      <c r="I404" s="512"/>
      <c r="J404" s="512"/>
      <c r="K404" s="512"/>
      <c r="L404" s="512"/>
      <c r="M404" s="512"/>
      <c r="N404" s="512"/>
      <c r="O404" s="512"/>
      <c r="P404" s="512"/>
      <c r="Q404" s="512"/>
      <c r="R404" s="512"/>
      <c r="S404" s="512"/>
      <c r="T404" s="512"/>
      <c r="U404" s="512"/>
      <c r="V404" s="512"/>
      <c r="W404" s="512"/>
      <c r="X404" s="512"/>
      <c r="Y404" s="512"/>
      <c r="Z404" s="512"/>
      <c r="AA404" s="512"/>
      <c r="AB404" s="512"/>
      <c r="AC404" s="512"/>
      <c r="AD404" s="512"/>
      <c r="AE404" s="512"/>
      <c r="AF404" s="512"/>
      <c r="AG404" s="512"/>
      <c r="AH404" s="512"/>
      <c r="AI404" s="512"/>
      <c r="AJ404" s="512"/>
      <c r="AK404" s="512"/>
      <c r="AL404" s="512"/>
      <c r="AM404" s="512"/>
      <c r="AN404" s="512"/>
    </row>
    <row r="405" spans="1:40" ht="15.75" customHeight="1">
      <c r="A405" s="512"/>
      <c r="B405" s="512"/>
      <c r="C405" s="512"/>
      <c r="D405" s="512"/>
      <c r="E405" s="512"/>
      <c r="F405" s="512"/>
      <c r="G405" s="512"/>
      <c r="H405" s="512"/>
      <c r="I405" s="512"/>
      <c r="J405" s="512"/>
      <c r="K405" s="512"/>
      <c r="L405" s="512"/>
      <c r="M405" s="512"/>
      <c r="N405" s="512"/>
      <c r="O405" s="512"/>
      <c r="P405" s="512"/>
      <c r="Q405" s="512"/>
      <c r="R405" s="512"/>
      <c r="S405" s="512"/>
      <c r="T405" s="512"/>
      <c r="U405" s="512"/>
      <c r="V405" s="512"/>
      <c r="W405" s="512"/>
      <c r="X405" s="512"/>
      <c r="Y405" s="512"/>
      <c r="Z405" s="512"/>
      <c r="AA405" s="512"/>
      <c r="AB405" s="512"/>
      <c r="AC405" s="512"/>
      <c r="AD405" s="512"/>
      <c r="AE405" s="512"/>
      <c r="AF405" s="512"/>
      <c r="AG405" s="512"/>
      <c r="AH405" s="512"/>
      <c r="AI405" s="512"/>
      <c r="AJ405" s="512"/>
      <c r="AK405" s="512"/>
      <c r="AL405" s="512"/>
      <c r="AM405" s="512"/>
      <c r="AN405" s="512"/>
    </row>
    <row r="406" spans="1:40" ht="15.75" customHeight="1">
      <c r="A406" s="512"/>
      <c r="B406" s="512"/>
      <c r="C406" s="512"/>
      <c r="D406" s="512"/>
      <c r="E406" s="512"/>
      <c r="F406" s="512"/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/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</row>
    <row r="407" spans="1:40" ht="15.75" customHeight="1">
      <c r="A407" s="512"/>
      <c r="B407" s="512"/>
      <c r="C407" s="512"/>
      <c r="D407" s="512"/>
      <c r="E407" s="512"/>
      <c r="F407" s="512"/>
      <c r="G407" s="512"/>
      <c r="H407" s="512"/>
      <c r="I407" s="512"/>
      <c r="J407" s="512"/>
      <c r="K407" s="512"/>
      <c r="L407" s="512"/>
      <c r="M407" s="512"/>
      <c r="N407" s="512"/>
      <c r="O407" s="512"/>
      <c r="P407" s="512"/>
      <c r="Q407" s="512"/>
      <c r="R407" s="512"/>
      <c r="S407" s="512"/>
      <c r="T407" s="512"/>
      <c r="U407" s="512"/>
      <c r="V407" s="512"/>
      <c r="W407" s="512"/>
      <c r="X407" s="512"/>
      <c r="Y407" s="512"/>
      <c r="Z407" s="512"/>
      <c r="AA407" s="512"/>
      <c r="AB407" s="512"/>
      <c r="AC407" s="512"/>
      <c r="AD407" s="512"/>
      <c r="AE407" s="512"/>
      <c r="AF407" s="512"/>
      <c r="AG407" s="512"/>
      <c r="AH407" s="512"/>
      <c r="AI407" s="512"/>
      <c r="AJ407" s="512"/>
      <c r="AK407" s="512"/>
      <c r="AL407" s="512"/>
      <c r="AM407" s="512"/>
      <c r="AN407" s="512"/>
    </row>
    <row r="408" spans="1:40" ht="15.75" customHeight="1">
      <c r="A408" s="512"/>
      <c r="B408" s="512"/>
      <c r="C408" s="512"/>
      <c r="D408" s="512"/>
      <c r="E408" s="512"/>
      <c r="F408" s="512"/>
      <c r="G408" s="512"/>
      <c r="H408" s="512"/>
      <c r="I408" s="512"/>
      <c r="J408" s="512"/>
      <c r="K408" s="512"/>
      <c r="L408" s="512"/>
      <c r="M408" s="512"/>
      <c r="N408" s="512"/>
      <c r="O408" s="512"/>
      <c r="P408" s="512"/>
      <c r="Q408" s="512"/>
      <c r="R408" s="512"/>
      <c r="S408" s="512"/>
      <c r="T408" s="512"/>
      <c r="U408" s="512"/>
      <c r="V408" s="512"/>
      <c r="W408" s="512"/>
      <c r="X408" s="512"/>
      <c r="Y408" s="512"/>
      <c r="Z408" s="512"/>
      <c r="AA408" s="512"/>
      <c r="AB408" s="512"/>
      <c r="AC408" s="512"/>
      <c r="AD408" s="512"/>
      <c r="AE408" s="512"/>
      <c r="AF408" s="512"/>
      <c r="AG408" s="512"/>
      <c r="AH408" s="512"/>
      <c r="AI408" s="512"/>
      <c r="AJ408" s="512"/>
      <c r="AK408" s="512"/>
      <c r="AL408" s="512"/>
      <c r="AM408" s="512"/>
      <c r="AN408" s="512"/>
    </row>
    <row r="409" spans="1:40" ht="15.75" customHeight="1">
      <c r="A409" s="512"/>
      <c r="B409" s="512"/>
      <c r="C409" s="512"/>
      <c r="D409" s="512"/>
      <c r="E409" s="512"/>
      <c r="F409" s="512"/>
      <c r="G409" s="512"/>
      <c r="H409" s="512"/>
      <c r="I409" s="512"/>
      <c r="J409" s="512"/>
      <c r="K409" s="512"/>
      <c r="L409" s="512"/>
      <c r="M409" s="512"/>
      <c r="N409" s="512"/>
      <c r="O409" s="512"/>
      <c r="P409" s="512"/>
      <c r="Q409" s="512"/>
      <c r="R409" s="512"/>
      <c r="S409" s="512"/>
      <c r="T409" s="512"/>
      <c r="U409" s="512"/>
      <c r="V409" s="512"/>
      <c r="W409" s="512"/>
      <c r="X409" s="512"/>
      <c r="Y409" s="512"/>
      <c r="Z409" s="512"/>
      <c r="AA409" s="512"/>
      <c r="AB409" s="512"/>
      <c r="AC409" s="512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</row>
    <row r="410" spans="1:40" ht="15.75" customHeight="1">
      <c r="A410" s="512"/>
      <c r="B410" s="512"/>
      <c r="C410" s="512"/>
      <c r="D410" s="512"/>
      <c r="E410" s="512"/>
      <c r="F410" s="512"/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/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</row>
    <row r="411" spans="1:40" ht="15.75" customHeight="1">
      <c r="A411" s="512"/>
      <c r="B411" s="512"/>
      <c r="C411" s="512"/>
      <c r="D411" s="512"/>
      <c r="E411" s="512"/>
      <c r="F411" s="512"/>
      <c r="G411" s="512"/>
      <c r="H411" s="512"/>
      <c r="I411" s="512"/>
      <c r="J411" s="512"/>
      <c r="K411" s="512"/>
      <c r="L411" s="512"/>
      <c r="M411" s="512"/>
      <c r="N411" s="512"/>
      <c r="O411" s="512"/>
      <c r="P411" s="512"/>
      <c r="Q411" s="512"/>
      <c r="R411" s="512"/>
      <c r="S411" s="512"/>
      <c r="T411" s="512"/>
      <c r="U411" s="512"/>
      <c r="V411" s="512"/>
      <c r="W411" s="512"/>
      <c r="X411" s="512"/>
      <c r="Y411" s="512"/>
      <c r="Z411" s="512"/>
      <c r="AA411" s="512"/>
      <c r="AB411" s="512"/>
      <c r="AC411" s="512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</row>
    <row r="412" spans="1:40" ht="15.75" customHeight="1">
      <c r="A412" s="512"/>
      <c r="B412" s="512"/>
      <c r="C412" s="512"/>
      <c r="D412" s="512"/>
      <c r="E412" s="512"/>
      <c r="F412" s="512"/>
      <c r="G412" s="512"/>
      <c r="H412" s="512"/>
      <c r="I412" s="512"/>
      <c r="J412" s="512"/>
      <c r="K412" s="512"/>
      <c r="L412" s="512"/>
      <c r="M412" s="512"/>
      <c r="N412" s="512"/>
      <c r="O412" s="512"/>
      <c r="P412" s="512"/>
      <c r="Q412" s="512"/>
      <c r="R412" s="512"/>
      <c r="S412" s="512"/>
      <c r="T412" s="512"/>
      <c r="U412" s="512"/>
      <c r="V412" s="512"/>
      <c r="W412" s="512"/>
      <c r="X412" s="512"/>
      <c r="Y412" s="512"/>
      <c r="Z412" s="512"/>
      <c r="AA412" s="512"/>
      <c r="AB412" s="512"/>
      <c r="AC412" s="512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</row>
    <row r="413" spans="1:40" ht="15.75" customHeight="1">
      <c r="A413" s="512"/>
      <c r="B413" s="512"/>
      <c r="C413" s="512"/>
      <c r="D413" s="512"/>
      <c r="E413" s="512"/>
      <c r="F413" s="512"/>
      <c r="G413" s="512"/>
      <c r="H413" s="512"/>
      <c r="I413" s="512"/>
      <c r="J413" s="512"/>
      <c r="K413" s="512"/>
      <c r="L413" s="512"/>
      <c r="M413" s="512"/>
      <c r="N413" s="512"/>
      <c r="O413" s="512"/>
      <c r="P413" s="512"/>
      <c r="Q413" s="512"/>
      <c r="R413" s="512"/>
      <c r="S413" s="512"/>
      <c r="T413" s="512"/>
      <c r="U413" s="512"/>
      <c r="V413" s="512"/>
      <c r="W413" s="512"/>
      <c r="X413" s="512"/>
      <c r="Y413" s="512"/>
      <c r="Z413" s="512"/>
      <c r="AA413" s="512"/>
      <c r="AB413" s="512"/>
      <c r="AC413" s="512"/>
      <c r="AD413" s="512"/>
      <c r="AE413" s="512"/>
      <c r="AF413" s="512"/>
      <c r="AG413" s="512"/>
      <c r="AH413" s="512"/>
      <c r="AI413" s="512"/>
      <c r="AJ413" s="512"/>
      <c r="AK413" s="512"/>
      <c r="AL413" s="512"/>
      <c r="AM413" s="512"/>
      <c r="AN413" s="512"/>
    </row>
    <row r="414" spans="1:40" ht="15.75" customHeight="1">
      <c r="A414" s="512"/>
      <c r="B414" s="512"/>
      <c r="C414" s="512"/>
      <c r="D414" s="512"/>
      <c r="E414" s="512"/>
      <c r="F414" s="512"/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/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</row>
    <row r="415" spans="1:40" ht="15.75" customHeight="1">
      <c r="A415" s="512"/>
      <c r="B415" s="512"/>
      <c r="C415" s="512"/>
      <c r="D415" s="512"/>
      <c r="E415" s="512"/>
      <c r="F415" s="512"/>
      <c r="G415" s="512"/>
      <c r="H415" s="512"/>
      <c r="I415" s="512"/>
      <c r="J415" s="512"/>
      <c r="K415" s="512"/>
      <c r="L415" s="512"/>
      <c r="M415" s="512"/>
      <c r="N415" s="512"/>
      <c r="O415" s="512"/>
      <c r="P415" s="512"/>
      <c r="Q415" s="512"/>
      <c r="R415" s="512"/>
      <c r="S415" s="512"/>
      <c r="T415" s="512"/>
      <c r="U415" s="512"/>
      <c r="V415" s="512"/>
      <c r="W415" s="512"/>
      <c r="X415" s="512"/>
      <c r="Y415" s="512"/>
      <c r="Z415" s="512"/>
      <c r="AA415" s="512"/>
      <c r="AB415" s="512"/>
      <c r="AC415" s="512"/>
      <c r="AD415" s="512"/>
      <c r="AE415" s="512"/>
      <c r="AF415" s="512"/>
      <c r="AG415" s="512"/>
      <c r="AH415" s="512"/>
      <c r="AI415" s="512"/>
      <c r="AJ415" s="512"/>
      <c r="AK415" s="512"/>
      <c r="AL415" s="512"/>
      <c r="AM415" s="512"/>
      <c r="AN415" s="512"/>
    </row>
    <row r="416" spans="1:40" ht="15.75" customHeight="1">
      <c r="A416" s="512"/>
      <c r="B416" s="512"/>
      <c r="C416" s="512"/>
      <c r="D416" s="512"/>
      <c r="E416" s="512"/>
      <c r="F416" s="512"/>
      <c r="G416" s="512"/>
      <c r="H416" s="512"/>
      <c r="I416" s="512"/>
      <c r="J416" s="512"/>
      <c r="K416" s="512"/>
      <c r="L416" s="512"/>
      <c r="M416" s="512"/>
      <c r="N416" s="512"/>
      <c r="O416" s="512"/>
      <c r="P416" s="512"/>
      <c r="Q416" s="512"/>
      <c r="R416" s="512"/>
      <c r="S416" s="512"/>
      <c r="T416" s="512"/>
      <c r="U416" s="512"/>
      <c r="V416" s="512"/>
      <c r="W416" s="512"/>
      <c r="X416" s="512"/>
      <c r="Y416" s="512"/>
      <c r="Z416" s="512"/>
      <c r="AA416" s="512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</row>
    <row r="417" spans="1:40" ht="15.75" customHeight="1">
      <c r="A417" s="512"/>
      <c r="B417" s="512"/>
      <c r="C417" s="512"/>
      <c r="D417" s="512"/>
      <c r="E417" s="512"/>
      <c r="F417" s="512"/>
      <c r="G417" s="512"/>
      <c r="H417" s="512"/>
      <c r="I417" s="512"/>
      <c r="J417" s="512"/>
      <c r="K417" s="512"/>
      <c r="L417" s="512"/>
      <c r="M417" s="512"/>
      <c r="N417" s="512"/>
      <c r="O417" s="512"/>
      <c r="P417" s="512"/>
      <c r="Q417" s="512"/>
      <c r="R417" s="512"/>
      <c r="S417" s="512"/>
      <c r="T417" s="512"/>
      <c r="U417" s="512"/>
      <c r="V417" s="512"/>
      <c r="W417" s="512"/>
      <c r="X417" s="512"/>
      <c r="Y417" s="512"/>
      <c r="Z417" s="512"/>
      <c r="AA417" s="512"/>
      <c r="AB417" s="512"/>
      <c r="AC417" s="512"/>
      <c r="AD417" s="512"/>
      <c r="AE417" s="512"/>
      <c r="AF417" s="512"/>
      <c r="AG417" s="512"/>
      <c r="AH417" s="512"/>
      <c r="AI417" s="512"/>
      <c r="AJ417" s="512"/>
      <c r="AK417" s="512"/>
      <c r="AL417" s="512"/>
      <c r="AM417" s="512"/>
      <c r="AN417" s="512"/>
    </row>
    <row r="418" spans="1:40" ht="15.75" customHeight="1">
      <c r="A418" s="512"/>
      <c r="B418" s="512"/>
      <c r="C418" s="512"/>
      <c r="D418" s="512"/>
      <c r="E418" s="512"/>
      <c r="F418" s="512"/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/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</row>
    <row r="419" spans="1:40" ht="15.75" customHeight="1">
      <c r="A419" s="512"/>
      <c r="B419" s="512"/>
      <c r="C419" s="512"/>
      <c r="D419" s="512"/>
      <c r="E419" s="512"/>
      <c r="F419" s="512"/>
      <c r="G419" s="512"/>
      <c r="H419" s="512"/>
      <c r="I419" s="512"/>
      <c r="J419" s="512"/>
      <c r="K419" s="512"/>
      <c r="L419" s="512"/>
      <c r="M419" s="512"/>
      <c r="N419" s="512"/>
      <c r="O419" s="512"/>
      <c r="P419" s="512"/>
      <c r="Q419" s="512"/>
      <c r="R419" s="512"/>
      <c r="S419" s="512"/>
      <c r="T419" s="512"/>
      <c r="U419" s="512"/>
      <c r="V419" s="512"/>
      <c r="W419" s="512"/>
      <c r="X419" s="512"/>
      <c r="Y419" s="512"/>
      <c r="Z419" s="512"/>
      <c r="AA419" s="512"/>
      <c r="AB419" s="512"/>
      <c r="AC419" s="512"/>
      <c r="AD419" s="512"/>
      <c r="AE419" s="512"/>
      <c r="AF419" s="512"/>
      <c r="AG419" s="512"/>
      <c r="AH419" s="512"/>
      <c r="AI419" s="512"/>
      <c r="AJ419" s="512"/>
      <c r="AK419" s="512"/>
      <c r="AL419" s="512"/>
      <c r="AM419" s="512"/>
      <c r="AN419" s="512"/>
    </row>
    <row r="420" spans="1:40" ht="15.75" customHeight="1">
      <c r="A420" s="512"/>
      <c r="B420" s="512"/>
      <c r="C420" s="512"/>
      <c r="D420" s="512"/>
      <c r="E420" s="512"/>
      <c r="F420" s="512"/>
      <c r="G420" s="512"/>
      <c r="H420" s="512"/>
      <c r="I420" s="512"/>
      <c r="J420" s="512"/>
      <c r="K420" s="512"/>
      <c r="L420" s="512"/>
      <c r="M420" s="512"/>
      <c r="N420" s="512"/>
      <c r="O420" s="512"/>
      <c r="P420" s="512"/>
      <c r="Q420" s="512"/>
      <c r="R420" s="512"/>
      <c r="S420" s="512"/>
      <c r="T420" s="512"/>
      <c r="U420" s="512"/>
      <c r="V420" s="512"/>
      <c r="W420" s="512"/>
      <c r="X420" s="512"/>
      <c r="Y420" s="512"/>
      <c r="Z420" s="512"/>
      <c r="AA420" s="512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</row>
    <row r="421" spans="1:40" ht="15.75" customHeight="1">
      <c r="A421" s="512"/>
      <c r="B421" s="512"/>
      <c r="C421" s="512"/>
      <c r="D421" s="512"/>
      <c r="E421" s="512"/>
      <c r="F421" s="512"/>
      <c r="G421" s="512"/>
      <c r="H421" s="512"/>
      <c r="I421" s="512"/>
      <c r="J421" s="512"/>
      <c r="K421" s="512"/>
      <c r="L421" s="512"/>
      <c r="M421" s="512"/>
      <c r="N421" s="512"/>
      <c r="O421" s="512"/>
      <c r="P421" s="512"/>
      <c r="Q421" s="512"/>
      <c r="R421" s="512"/>
      <c r="S421" s="512"/>
      <c r="T421" s="512"/>
      <c r="U421" s="512"/>
      <c r="V421" s="512"/>
      <c r="W421" s="512"/>
      <c r="X421" s="512"/>
      <c r="Y421" s="512"/>
      <c r="Z421" s="512"/>
      <c r="AA421" s="512"/>
      <c r="AB421" s="512"/>
      <c r="AC421" s="512"/>
      <c r="AD421" s="512"/>
      <c r="AE421" s="512"/>
      <c r="AF421" s="512"/>
      <c r="AG421" s="512"/>
      <c r="AH421" s="512"/>
      <c r="AI421" s="512"/>
      <c r="AJ421" s="512"/>
      <c r="AK421" s="512"/>
      <c r="AL421" s="512"/>
      <c r="AM421" s="512"/>
      <c r="AN421" s="512"/>
    </row>
    <row r="422" spans="1:40" ht="15.75" customHeight="1">
      <c r="A422" s="512"/>
      <c r="B422" s="512"/>
      <c r="C422" s="512"/>
      <c r="D422" s="512"/>
      <c r="E422" s="512"/>
      <c r="F422" s="512"/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/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</row>
    <row r="423" spans="1:40" ht="15.75" customHeight="1">
      <c r="A423" s="512"/>
      <c r="B423" s="512"/>
      <c r="C423" s="512"/>
      <c r="D423" s="512"/>
      <c r="E423" s="512"/>
      <c r="F423" s="512"/>
      <c r="G423" s="512"/>
      <c r="H423" s="512"/>
      <c r="I423" s="512"/>
      <c r="J423" s="512"/>
      <c r="K423" s="512"/>
      <c r="L423" s="512"/>
      <c r="M423" s="512"/>
      <c r="N423" s="512"/>
      <c r="O423" s="512"/>
      <c r="P423" s="512"/>
      <c r="Q423" s="512"/>
      <c r="R423" s="512"/>
      <c r="S423" s="512"/>
      <c r="T423" s="512"/>
      <c r="U423" s="512"/>
      <c r="V423" s="512"/>
      <c r="W423" s="512"/>
      <c r="X423" s="512"/>
      <c r="Y423" s="512"/>
      <c r="Z423" s="512"/>
      <c r="AA423" s="512"/>
      <c r="AB423" s="512"/>
      <c r="AC423" s="512"/>
      <c r="AD423" s="512"/>
      <c r="AE423" s="512"/>
      <c r="AF423" s="512"/>
      <c r="AG423" s="512"/>
      <c r="AH423" s="512"/>
      <c r="AI423" s="512"/>
      <c r="AJ423" s="512"/>
      <c r="AK423" s="512"/>
      <c r="AL423" s="512"/>
      <c r="AM423" s="512"/>
      <c r="AN423" s="512"/>
    </row>
    <row r="424" spans="1:40" ht="15.75" customHeight="1">
      <c r="A424" s="512"/>
      <c r="B424" s="512"/>
      <c r="C424" s="512"/>
      <c r="D424" s="512"/>
      <c r="E424" s="512"/>
      <c r="F424" s="512"/>
      <c r="G424" s="512"/>
      <c r="H424" s="512"/>
      <c r="I424" s="512"/>
      <c r="J424" s="512"/>
      <c r="K424" s="512"/>
      <c r="L424" s="512"/>
      <c r="M424" s="512"/>
      <c r="N424" s="512"/>
      <c r="O424" s="512"/>
      <c r="P424" s="512"/>
      <c r="Q424" s="512"/>
      <c r="R424" s="512"/>
      <c r="S424" s="512"/>
      <c r="T424" s="512"/>
      <c r="U424" s="512"/>
      <c r="V424" s="512"/>
      <c r="W424" s="512"/>
      <c r="X424" s="512"/>
      <c r="Y424" s="512"/>
      <c r="Z424" s="512"/>
      <c r="AA424" s="512"/>
      <c r="AB424" s="512"/>
      <c r="AC424" s="512"/>
      <c r="AD424" s="512"/>
      <c r="AE424" s="512"/>
      <c r="AF424" s="512"/>
      <c r="AG424" s="512"/>
      <c r="AH424" s="512"/>
      <c r="AI424" s="512"/>
      <c r="AJ424" s="512"/>
      <c r="AK424" s="512"/>
      <c r="AL424" s="512"/>
      <c r="AM424" s="512"/>
      <c r="AN424" s="512"/>
    </row>
    <row r="425" spans="1:40" ht="15.75" customHeight="1">
      <c r="A425" s="512"/>
      <c r="B425" s="512"/>
      <c r="C425" s="512"/>
      <c r="D425" s="512"/>
      <c r="E425" s="512"/>
      <c r="F425" s="512"/>
      <c r="G425" s="512"/>
      <c r="H425" s="512"/>
      <c r="I425" s="512"/>
      <c r="J425" s="512"/>
      <c r="K425" s="512"/>
      <c r="L425" s="512"/>
      <c r="M425" s="512"/>
      <c r="N425" s="512"/>
      <c r="O425" s="512"/>
      <c r="P425" s="512"/>
      <c r="Q425" s="512"/>
      <c r="R425" s="512"/>
      <c r="S425" s="512"/>
      <c r="T425" s="512"/>
      <c r="U425" s="512"/>
      <c r="V425" s="512"/>
      <c r="W425" s="512"/>
      <c r="X425" s="512"/>
      <c r="Y425" s="512"/>
      <c r="Z425" s="512"/>
      <c r="AA425" s="512"/>
      <c r="AB425" s="512"/>
      <c r="AC425" s="512"/>
      <c r="AD425" s="512"/>
      <c r="AE425" s="512"/>
      <c r="AF425" s="512"/>
      <c r="AG425" s="512"/>
      <c r="AH425" s="512"/>
      <c r="AI425" s="512"/>
      <c r="AJ425" s="512"/>
      <c r="AK425" s="512"/>
      <c r="AL425" s="512"/>
      <c r="AM425" s="512"/>
      <c r="AN425" s="512"/>
    </row>
    <row r="426" spans="1:40" ht="15.75" customHeight="1">
      <c r="A426" s="512"/>
      <c r="B426" s="512"/>
      <c r="C426" s="512"/>
      <c r="D426" s="512"/>
      <c r="E426" s="512"/>
      <c r="F426" s="512"/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/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</row>
    <row r="427" spans="1:40" ht="15.75" customHeight="1">
      <c r="A427" s="512"/>
      <c r="B427" s="512"/>
      <c r="C427" s="512"/>
      <c r="D427" s="512"/>
      <c r="E427" s="512"/>
      <c r="F427" s="512"/>
      <c r="G427" s="512"/>
      <c r="H427" s="512"/>
      <c r="I427" s="512"/>
      <c r="J427" s="512"/>
      <c r="K427" s="512"/>
      <c r="L427" s="512"/>
      <c r="M427" s="512"/>
      <c r="N427" s="512"/>
      <c r="O427" s="512"/>
      <c r="P427" s="512"/>
      <c r="Q427" s="512"/>
      <c r="R427" s="512"/>
      <c r="S427" s="512"/>
      <c r="T427" s="512"/>
      <c r="U427" s="512"/>
      <c r="V427" s="512"/>
      <c r="W427" s="512"/>
      <c r="X427" s="512"/>
      <c r="Y427" s="512"/>
      <c r="Z427" s="512"/>
      <c r="AA427" s="512"/>
      <c r="AB427" s="512"/>
      <c r="AC427" s="512"/>
      <c r="AD427" s="512"/>
      <c r="AE427" s="512"/>
      <c r="AF427" s="512"/>
      <c r="AG427" s="512"/>
      <c r="AH427" s="512"/>
      <c r="AI427" s="512"/>
      <c r="AJ427" s="512"/>
      <c r="AK427" s="512"/>
      <c r="AL427" s="512"/>
      <c r="AM427" s="512"/>
      <c r="AN427" s="512"/>
    </row>
    <row r="428" spans="1:40" ht="15.75" customHeight="1">
      <c r="A428" s="512"/>
      <c r="B428" s="51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2"/>
      <c r="V428" s="512"/>
      <c r="W428" s="512"/>
      <c r="X428" s="512"/>
      <c r="Y428" s="512"/>
      <c r="Z428" s="512"/>
      <c r="AA428" s="512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</row>
    <row r="429" spans="1:40" ht="15.75" customHeight="1">
      <c r="A429" s="512"/>
      <c r="B429" s="512"/>
      <c r="C429" s="512"/>
      <c r="D429" s="512"/>
      <c r="E429" s="512"/>
      <c r="F429" s="512"/>
      <c r="G429" s="512"/>
      <c r="H429" s="512"/>
      <c r="I429" s="512"/>
      <c r="J429" s="512"/>
      <c r="K429" s="512"/>
      <c r="L429" s="512"/>
      <c r="M429" s="512"/>
      <c r="N429" s="512"/>
      <c r="O429" s="512"/>
      <c r="P429" s="512"/>
      <c r="Q429" s="512"/>
      <c r="R429" s="512"/>
      <c r="S429" s="512"/>
      <c r="T429" s="512"/>
      <c r="U429" s="512"/>
      <c r="V429" s="512"/>
      <c r="W429" s="512"/>
      <c r="X429" s="512"/>
      <c r="Y429" s="512"/>
      <c r="Z429" s="512"/>
      <c r="AA429" s="512"/>
      <c r="AB429" s="512"/>
      <c r="AC429" s="512"/>
      <c r="AD429" s="512"/>
      <c r="AE429" s="512"/>
      <c r="AF429" s="512"/>
      <c r="AG429" s="512"/>
      <c r="AH429" s="512"/>
      <c r="AI429" s="512"/>
      <c r="AJ429" s="512"/>
      <c r="AK429" s="512"/>
      <c r="AL429" s="512"/>
      <c r="AM429" s="512"/>
      <c r="AN429" s="512"/>
    </row>
    <row r="430" spans="1:40" ht="15.75" customHeight="1">
      <c r="A430" s="512"/>
      <c r="B430" s="512"/>
      <c r="C430" s="512"/>
      <c r="D430" s="512"/>
      <c r="E430" s="512"/>
      <c r="F430" s="512"/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/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</row>
    <row r="431" spans="1:40" ht="15.75" customHeight="1">
      <c r="A431" s="512"/>
      <c r="B431" s="512"/>
      <c r="C431" s="512"/>
      <c r="D431" s="512"/>
      <c r="E431" s="512"/>
      <c r="F431" s="512"/>
      <c r="G431" s="512"/>
      <c r="H431" s="512"/>
      <c r="I431" s="512"/>
      <c r="J431" s="512"/>
      <c r="K431" s="512"/>
      <c r="L431" s="512"/>
      <c r="M431" s="512"/>
      <c r="N431" s="512"/>
      <c r="O431" s="512"/>
      <c r="P431" s="512"/>
      <c r="Q431" s="512"/>
      <c r="R431" s="512"/>
      <c r="S431" s="512"/>
      <c r="T431" s="512"/>
      <c r="U431" s="512"/>
      <c r="V431" s="512"/>
      <c r="W431" s="512"/>
      <c r="X431" s="512"/>
      <c r="Y431" s="512"/>
      <c r="Z431" s="512"/>
      <c r="AA431" s="512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</row>
    <row r="432" spans="1:40" ht="15.75" customHeight="1">
      <c r="A432" s="512"/>
      <c r="B432" s="512"/>
      <c r="C432" s="512"/>
      <c r="D432" s="512"/>
      <c r="E432" s="512"/>
      <c r="F432" s="512"/>
      <c r="G432" s="512"/>
      <c r="H432" s="512"/>
      <c r="I432" s="512"/>
      <c r="J432" s="512"/>
      <c r="K432" s="512"/>
      <c r="L432" s="512"/>
      <c r="M432" s="512"/>
      <c r="N432" s="512"/>
      <c r="O432" s="512"/>
      <c r="P432" s="512"/>
      <c r="Q432" s="512"/>
      <c r="R432" s="512"/>
      <c r="S432" s="512"/>
      <c r="T432" s="512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</row>
    <row r="433" spans="1:40" ht="15.75" customHeight="1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</row>
    <row r="434" spans="1:40" ht="15.75" customHeight="1">
      <c r="A434" s="512"/>
      <c r="B434" s="512"/>
      <c r="C434" s="512"/>
      <c r="D434" s="512"/>
      <c r="E434" s="512"/>
      <c r="F434" s="512"/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</row>
    <row r="435" spans="1:40" ht="15.75" customHeight="1">
      <c r="A435" s="512"/>
      <c r="B435" s="512"/>
      <c r="C435" s="512"/>
      <c r="D435" s="512"/>
      <c r="E435" s="512"/>
      <c r="F435" s="512"/>
      <c r="G435" s="512"/>
      <c r="H435" s="512"/>
      <c r="I435" s="512"/>
      <c r="J435" s="512"/>
      <c r="K435" s="512"/>
      <c r="L435" s="512"/>
      <c r="M435" s="512"/>
      <c r="N435" s="512"/>
      <c r="O435" s="512"/>
      <c r="P435" s="512"/>
      <c r="Q435" s="512"/>
      <c r="R435" s="512"/>
      <c r="S435" s="512"/>
      <c r="T435" s="512"/>
      <c r="U435" s="512"/>
      <c r="V435" s="512"/>
      <c r="W435" s="512"/>
      <c r="X435" s="512"/>
      <c r="Y435" s="512"/>
      <c r="Z435" s="512"/>
      <c r="AA435" s="512"/>
      <c r="AB435" s="512"/>
      <c r="AC435" s="512"/>
      <c r="AD435" s="512"/>
      <c r="AE435" s="512"/>
      <c r="AF435" s="512"/>
      <c r="AG435" s="512"/>
      <c r="AH435" s="512"/>
      <c r="AI435" s="512"/>
      <c r="AJ435" s="512"/>
      <c r="AK435" s="512"/>
      <c r="AL435" s="512"/>
      <c r="AM435" s="512"/>
      <c r="AN435" s="512"/>
    </row>
    <row r="436" spans="1:40" ht="15.75" customHeight="1">
      <c r="A436" s="512"/>
      <c r="B436" s="512"/>
      <c r="C436" s="512"/>
      <c r="D436" s="512"/>
      <c r="E436" s="512"/>
      <c r="F436" s="512"/>
      <c r="G436" s="512"/>
      <c r="H436" s="512"/>
      <c r="I436" s="512"/>
      <c r="J436" s="512"/>
      <c r="K436" s="512"/>
      <c r="L436" s="512"/>
      <c r="M436" s="512"/>
      <c r="N436" s="512"/>
      <c r="O436" s="512"/>
      <c r="P436" s="512"/>
      <c r="Q436" s="512"/>
      <c r="R436" s="512"/>
      <c r="S436" s="512"/>
      <c r="T436" s="512"/>
      <c r="U436" s="512"/>
      <c r="V436" s="512"/>
      <c r="W436" s="512"/>
      <c r="X436" s="512"/>
      <c r="Y436" s="512"/>
      <c r="Z436" s="512"/>
      <c r="AA436" s="512"/>
      <c r="AB436" s="512"/>
      <c r="AC436" s="512"/>
      <c r="AD436" s="512"/>
      <c r="AE436" s="512"/>
      <c r="AF436" s="512"/>
      <c r="AG436" s="512"/>
      <c r="AH436" s="512"/>
      <c r="AI436" s="512"/>
      <c r="AJ436" s="512"/>
      <c r="AK436" s="512"/>
      <c r="AL436" s="512"/>
      <c r="AM436" s="512"/>
      <c r="AN436" s="512"/>
    </row>
    <row r="437" spans="1:40" ht="15.75" customHeight="1">
      <c r="A437" s="512"/>
      <c r="B437" s="512"/>
      <c r="C437" s="512"/>
      <c r="D437" s="512"/>
      <c r="E437" s="512"/>
      <c r="F437" s="512"/>
      <c r="G437" s="512"/>
      <c r="H437" s="512"/>
      <c r="I437" s="512"/>
      <c r="J437" s="512"/>
      <c r="K437" s="512"/>
      <c r="L437" s="512"/>
      <c r="M437" s="512"/>
      <c r="N437" s="512"/>
      <c r="O437" s="512"/>
      <c r="P437" s="512"/>
      <c r="Q437" s="512"/>
      <c r="R437" s="512"/>
      <c r="S437" s="512"/>
      <c r="T437" s="512"/>
      <c r="U437" s="512"/>
      <c r="V437" s="512"/>
      <c r="W437" s="512"/>
      <c r="X437" s="512"/>
      <c r="Y437" s="512"/>
      <c r="Z437" s="512"/>
      <c r="AA437" s="512"/>
      <c r="AB437" s="512"/>
      <c r="AC437" s="512"/>
      <c r="AD437" s="512"/>
      <c r="AE437" s="512"/>
      <c r="AF437" s="512"/>
      <c r="AG437" s="512"/>
      <c r="AH437" s="512"/>
      <c r="AI437" s="512"/>
      <c r="AJ437" s="512"/>
      <c r="AK437" s="512"/>
      <c r="AL437" s="512"/>
      <c r="AM437" s="512"/>
      <c r="AN437" s="512"/>
    </row>
    <row r="438" spans="1:40" ht="15.75" customHeight="1">
      <c r="A438" s="512"/>
      <c r="B438" s="512"/>
      <c r="C438" s="512"/>
      <c r="D438" s="512"/>
      <c r="E438" s="512"/>
      <c r="F438" s="512"/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/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</row>
    <row r="439" spans="1:40" ht="15.75" customHeight="1">
      <c r="A439" s="512"/>
      <c r="B439" s="512"/>
      <c r="C439" s="512"/>
      <c r="D439" s="512"/>
      <c r="E439" s="512"/>
      <c r="F439" s="512"/>
      <c r="G439" s="512"/>
      <c r="H439" s="512"/>
      <c r="I439" s="512"/>
      <c r="J439" s="512"/>
      <c r="K439" s="512"/>
      <c r="L439" s="512"/>
      <c r="M439" s="512"/>
      <c r="N439" s="512"/>
      <c r="O439" s="512"/>
      <c r="P439" s="512"/>
      <c r="Q439" s="512"/>
      <c r="R439" s="512"/>
      <c r="S439" s="512"/>
      <c r="T439" s="512"/>
      <c r="U439" s="512"/>
      <c r="V439" s="512"/>
      <c r="W439" s="512"/>
      <c r="X439" s="512"/>
      <c r="Y439" s="512"/>
      <c r="Z439" s="512"/>
      <c r="AA439" s="512"/>
      <c r="AB439" s="512"/>
      <c r="AC439" s="512"/>
      <c r="AD439" s="512"/>
      <c r="AE439" s="512"/>
      <c r="AF439" s="512"/>
      <c r="AG439" s="512"/>
      <c r="AH439" s="512"/>
      <c r="AI439" s="512"/>
      <c r="AJ439" s="512"/>
      <c r="AK439" s="512"/>
      <c r="AL439" s="512"/>
      <c r="AM439" s="512"/>
      <c r="AN439" s="512"/>
    </row>
    <row r="440" spans="1:40" ht="15.75" customHeight="1">
      <c r="A440" s="512"/>
      <c r="B440" s="512"/>
      <c r="C440" s="512"/>
      <c r="D440" s="512"/>
      <c r="E440" s="512"/>
      <c r="F440" s="512"/>
      <c r="G440" s="512"/>
      <c r="H440" s="512"/>
      <c r="I440" s="512"/>
      <c r="J440" s="512"/>
      <c r="K440" s="512"/>
      <c r="L440" s="512"/>
      <c r="M440" s="512"/>
      <c r="N440" s="512"/>
      <c r="O440" s="512"/>
      <c r="P440" s="512"/>
      <c r="Q440" s="512"/>
      <c r="R440" s="512"/>
      <c r="S440" s="512"/>
      <c r="T440" s="512"/>
      <c r="U440" s="512"/>
      <c r="V440" s="512"/>
      <c r="W440" s="512"/>
      <c r="X440" s="512"/>
      <c r="Y440" s="512"/>
      <c r="Z440" s="512"/>
      <c r="AA440" s="512"/>
      <c r="AB440" s="512"/>
      <c r="AC440" s="512"/>
      <c r="AD440" s="512"/>
      <c r="AE440" s="512"/>
      <c r="AF440" s="512"/>
      <c r="AG440" s="512"/>
      <c r="AH440" s="512"/>
      <c r="AI440" s="512"/>
      <c r="AJ440" s="512"/>
      <c r="AK440" s="512"/>
      <c r="AL440" s="512"/>
      <c r="AM440" s="512"/>
      <c r="AN440" s="512"/>
    </row>
    <row r="441" spans="1:40" ht="15.75" customHeight="1">
      <c r="A441" s="512"/>
      <c r="B441" s="512"/>
      <c r="C441" s="512"/>
      <c r="D441" s="512"/>
      <c r="E441" s="512"/>
      <c r="F441" s="512"/>
      <c r="G441" s="512"/>
      <c r="H441" s="512"/>
      <c r="I441" s="512"/>
      <c r="J441" s="512"/>
      <c r="K441" s="512"/>
      <c r="L441" s="512"/>
      <c r="M441" s="512"/>
      <c r="N441" s="512"/>
      <c r="O441" s="512"/>
      <c r="P441" s="512"/>
      <c r="Q441" s="512"/>
      <c r="R441" s="512"/>
      <c r="S441" s="512"/>
      <c r="T441" s="512"/>
      <c r="U441" s="512"/>
      <c r="V441" s="512"/>
      <c r="W441" s="512"/>
      <c r="X441" s="512"/>
      <c r="Y441" s="512"/>
      <c r="Z441" s="512"/>
      <c r="AA441" s="512"/>
      <c r="AB441" s="512"/>
      <c r="AC441" s="512"/>
      <c r="AD441" s="512"/>
      <c r="AE441" s="512"/>
      <c r="AF441" s="512"/>
      <c r="AG441" s="512"/>
      <c r="AH441" s="512"/>
      <c r="AI441" s="512"/>
      <c r="AJ441" s="512"/>
      <c r="AK441" s="512"/>
      <c r="AL441" s="512"/>
      <c r="AM441" s="512"/>
      <c r="AN441" s="512"/>
    </row>
    <row r="442" spans="1:40" ht="15.75" customHeight="1">
      <c r="A442" s="512"/>
      <c r="B442" s="512"/>
      <c r="C442" s="512"/>
      <c r="D442" s="512"/>
      <c r="E442" s="512"/>
      <c r="F442" s="512"/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/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</row>
    <row r="443" spans="1:40" ht="15.75" customHeight="1">
      <c r="A443" s="512"/>
      <c r="B443" s="512"/>
      <c r="C443" s="512"/>
      <c r="D443" s="512"/>
      <c r="E443" s="512"/>
      <c r="F443" s="512"/>
      <c r="G443" s="512"/>
      <c r="H443" s="512"/>
      <c r="I443" s="512"/>
      <c r="J443" s="512"/>
      <c r="K443" s="512"/>
      <c r="L443" s="512"/>
      <c r="M443" s="512"/>
      <c r="N443" s="512"/>
      <c r="O443" s="512"/>
      <c r="P443" s="512"/>
      <c r="Q443" s="512"/>
      <c r="R443" s="512"/>
      <c r="S443" s="512"/>
      <c r="T443" s="512"/>
      <c r="U443" s="512"/>
      <c r="V443" s="512"/>
      <c r="W443" s="512"/>
      <c r="X443" s="512"/>
      <c r="Y443" s="512"/>
      <c r="Z443" s="512"/>
      <c r="AA443" s="512"/>
      <c r="AB443" s="512"/>
      <c r="AC443" s="512"/>
      <c r="AD443" s="512"/>
      <c r="AE443" s="512"/>
      <c r="AF443" s="512"/>
      <c r="AG443" s="512"/>
      <c r="AH443" s="512"/>
      <c r="AI443" s="512"/>
      <c r="AJ443" s="512"/>
      <c r="AK443" s="512"/>
      <c r="AL443" s="512"/>
      <c r="AM443" s="512"/>
      <c r="AN443" s="512"/>
    </row>
    <row r="444" spans="1:40" ht="15.75" customHeight="1">
      <c r="A444" s="512"/>
      <c r="B444" s="512"/>
      <c r="C444" s="512"/>
      <c r="D444" s="512"/>
      <c r="E444" s="512"/>
      <c r="F444" s="512"/>
      <c r="G444" s="512"/>
      <c r="H444" s="512"/>
      <c r="I444" s="512"/>
      <c r="J444" s="512"/>
      <c r="K444" s="512"/>
      <c r="L444" s="512"/>
      <c r="M444" s="512"/>
      <c r="N444" s="512"/>
      <c r="O444" s="512"/>
      <c r="P444" s="512"/>
      <c r="Q444" s="512"/>
      <c r="R444" s="512"/>
      <c r="S444" s="512"/>
      <c r="T444" s="512"/>
      <c r="U444" s="512"/>
      <c r="V444" s="512"/>
      <c r="W444" s="512"/>
      <c r="X444" s="512"/>
      <c r="Y444" s="512"/>
      <c r="Z444" s="512"/>
      <c r="AA444" s="512"/>
      <c r="AB444" s="512"/>
      <c r="AC444" s="512"/>
      <c r="AD444" s="512"/>
      <c r="AE444" s="512"/>
      <c r="AF444" s="512"/>
      <c r="AG444" s="512"/>
      <c r="AH444" s="512"/>
      <c r="AI444" s="512"/>
      <c r="AJ444" s="512"/>
      <c r="AK444" s="512"/>
      <c r="AL444" s="512"/>
      <c r="AM444" s="512"/>
      <c r="AN444" s="512"/>
    </row>
    <row r="445" spans="1:40" ht="15.75" customHeight="1">
      <c r="A445" s="512"/>
      <c r="B445" s="512"/>
      <c r="C445" s="512"/>
      <c r="D445" s="512"/>
      <c r="E445" s="512"/>
      <c r="F445" s="512"/>
      <c r="G445" s="512"/>
      <c r="H445" s="512"/>
      <c r="I445" s="512"/>
      <c r="J445" s="512"/>
      <c r="K445" s="512"/>
      <c r="L445" s="512"/>
      <c r="M445" s="512"/>
      <c r="N445" s="512"/>
      <c r="O445" s="512"/>
      <c r="P445" s="512"/>
      <c r="Q445" s="512"/>
      <c r="R445" s="512"/>
      <c r="S445" s="512"/>
      <c r="T445" s="512"/>
      <c r="U445" s="512"/>
      <c r="V445" s="512"/>
      <c r="W445" s="512"/>
      <c r="X445" s="512"/>
      <c r="Y445" s="512"/>
      <c r="Z445" s="512"/>
      <c r="AA445" s="512"/>
      <c r="AB445" s="512"/>
      <c r="AC445" s="512"/>
      <c r="AD445" s="512"/>
      <c r="AE445" s="512"/>
      <c r="AF445" s="512"/>
      <c r="AG445" s="512"/>
      <c r="AH445" s="512"/>
      <c r="AI445" s="512"/>
      <c r="AJ445" s="512"/>
      <c r="AK445" s="512"/>
      <c r="AL445" s="512"/>
      <c r="AM445" s="512"/>
      <c r="AN445" s="512"/>
    </row>
    <row r="446" spans="1:40" ht="15.75" customHeight="1">
      <c r="A446" s="512"/>
      <c r="B446" s="512"/>
      <c r="C446" s="512"/>
      <c r="D446" s="512"/>
      <c r="E446" s="512"/>
      <c r="F446" s="512"/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/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</row>
    <row r="447" spans="1:40" ht="15.75" customHeight="1">
      <c r="A447" s="512"/>
      <c r="B447" s="512"/>
      <c r="C447" s="512"/>
      <c r="D447" s="512"/>
      <c r="E447" s="512"/>
      <c r="F447" s="512"/>
      <c r="G447" s="512"/>
      <c r="H447" s="512"/>
      <c r="I447" s="512"/>
      <c r="J447" s="512"/>
      <c r="K447" s="512"/>
      <c r="L447" s="512"/>
      <c r="M447" s="512"/>
      <c r="N447" s="512"/>
      <c r="O447" s="512"/>
      <c r="P447" s="512"/>
      <c r="Q447" s="512"/>
      <c r="R447" s="512"/>
      <c r="S447" s="512"/>
      <c r="T447" s="512"/>
      <c r="U447" s="512"/>
      <c r="V447" s="512"/>
      <c r="W447" s="512"/>
      <c r="X447" s="512"/>
      <c r="Y447" s="512"/>
      <c r="Z447" s="512"/>
      <c r="AA447" s="512"/>
      <c r="AB447" s="512"/>
      <c r="AC447" s="512"/>
      <c r="AD447" s="512"/>
      <c r="AE447" s="512"/>
      <c r="AF447" s="512"/>
      <c r="AG447" s="512"/>
      <c r="AH447" s="512"/>
      <c r="AI447" s="512"/>
      <c r="AJ447" s="512"/>
      <c r="AK447" s="512"/>
      <c r="AL447" s="512"/>
      <c r="AM447" s="512"/>
      <c r="AN447" s="512"/>
    </row>
    <row r="448" spans="1:40" ht="15.75" customHeight="1">
      <c r="A448" s="512"/>
      <c r="B448" s="512"/>
      <c r="C448" s="512"/>
      <c r="D448" s="512"/>
      <c r="E448" s="512"/>
      <c r="F448" s="512"/>
      <c r="G448" s="512"/>
      <c r="H448" s="512"/>
      <c r="I448" s="512"/>
      <c r="J448" s="512"/>
      <c r="K448" s="512"/>
      <c r="L448" s="512"/>
      <c r="M448" s="512"/>
      <c r="N448" s="512"/>
      <c r="O448" s="512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2"/>
      <c r="AC448" s="512"/>
      <c r="AD448" s="512"/>
      <c r="AE448" s="512"/>
      <c r="AF448" s="512"/>
      <c r="AG448" s="512"/>
      <c r="AH448" s="512"/>
      <c r="AI448" s="512"/>
      <c r="AJ448" s="512"/>
      <c r="AK448" s="512"/>
      <c r="AL448" s="512"/>
      <c r="AM448" s="512"/>
      <c r="AN448" s="512"/>
    </row>
    <row r="449" spans="1:40" ht="15.75" customHeight="1">
      <c r="A449" s="512"/>
      <c r="B449" s="512"/>
      <c r="C449" s="512"/>
      <c r="D449" s="512"/>
      <c r="E449" s="512"/>
      <c r="F449" s="512"/>
      <c r="G449" s="512"/>
      <c r="H449" s="512"/>
      <c r="I449" s="512"/>
      <c r="J449" s="512"/>
      <c r="K449" s="512"/>
      <c r="L449" s="512"/>
      <c r="M449" s="512"/>
      <c r="N449" s="512"/>
      <c r="O449" s="512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</row>
    <row r="450" spans="1:40" ht="15.75" customHeight="1">
      <c r="A450" s="512"/>
      <c r="B450" s="512"/>
      <c r="C450" s="512"/>
      <c r="D450" s="512"/>
      <c r="E450" s="512"/>
      <c r="F450" s="512"/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/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</row>
    <row r="451" spans="1:40" ht="15.75" customHeight="1">
      <c r="A451" s="512"/>
      <c r="B451" s="512"/>
      <c r="C451" s="512"/>
      <c r="D451" s="512"/>
      <c r="E451" s="512"/>
      <c r="F451" s="512"/>
      <c r="G451" s="512"/>
      <c r="H451" s="512"/>
      <c r="I451" s="512"/>
      <c r="J451" s="512"/>
      <c r="K451" s="512"/>
      <c r="L451" s="512"/>
      <c r="M451" s="512"/>
      <c r="N451" s="512"/>
      <c r="O451" s="512"/>
      <c r="P451" s="512"/>
      <c r="Q451" s="512"/>
      <c r="R451" s="512"/>
      <c r="S451" s="512"/>
      <c r="T451" s="512"/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</row>
    <row r="452" spans="1:40" ht="15.75" customHeight="1">
      <c r="A452" s="512"/>
      <c r="B452" s="512"/>
      <c r="C452" s="512"/>
      <c r="D452" s="512"/>
      <c r="E452" s="512"/>
      <c r="F452" s="512"/>
      <c r="G452" s="512"/>
      <c r="H452" s="512"/>
      <c r="I452" s="512"/>
      <c r="J452" s="512"/>
      <c r="K452" s="512"/>
      <c r="L452" s="512"/>
      <c r="M452" s="512"/>
      <c r="N452" s="512"/>
      <c r="O452" s="512"/>
      <c r="P452" s="512"/>
      <c r="Q452" s="512"/>
      <c r="R452" s="512"/>
      <c r="S452" s="512"/>
      <c r="T452" s="512"/>
      <c r="U452" s="512"/>
      <c r="V452" s="512"/>
      <c r="W452" s="512"/>
      <c r="X452" s="512"/>
      <c r="Y452" s="512"/>
      <c r="Z452" s="512"/>
      <c r="AA452" s="512"/>
      <c r="AB452" s="512"/>
      <c r="AC452" s="512"/>
      <c r="AD452" s="512"/>
      <c r="AE452" s="512"/>
      <c r="AF452" s="512"/>
      <c r="AG452" s="512"/>
      <c r="AH452" s="512"/>
      <c r="AI452" s="512"/>
      <c r="AJ452" s="512"/>
      <c r="AK452" s="512"/>
      <c r="AL452" s="512"/>
      <c r="AM452" s="512"/>
      <c r="AN452" s="512"/>
    </row>
    <row r="453" spans="1:40" ht="15.75" customHeight="1">
      <c r="A453" s="512"/>
      <c r="B453" s="512"/>
      <c r="C453" s="512"/>
      <c r="D453" s="512"/>
      <c r="E453" s="512"/>
      <c r="F453" s="512"/>
      <c r="G453" s="512"/>
      <c r="H453" s="512"/>
      <c r="I453" s="512"/>
      <c r="J453" s="512"/>
      <c r="K453" s="512"/>
      <c r="L453" s="512"/>
      <c r="M453" s="512"/>
      <c r="N453" s="512"/>
      <c r="O453" s="512"/>
      <c r="P453" s="512"/>
      <c r="Q453" s="512"/>
      <c r="R453" s="512"/>
      <c r="S453" s="512"/>
      <c r="T453" s="512"/>
      <c r="U453" s="512"/>
      <c r="V453" s="512"/>
      <c r="W453" s="512"/>
      <c r="X453" s="512"/>
      <c r="Y453" s="512"/>
      <c r="Z453" s="512"/>
      <c r="AA453" s="512"/>
      <c r="AB453" s="512"/>
      <c r="AC453" s="512"/>
      <c r="AD453" s="512"/>
      <c r="AE453" s="512"/>
      <c r="AF453" s="512"/>
      <c r="AG453" s="512"/>
      <c r="AH453" s="512"/>
      <c r="AI453" s="512"/>
      <c r="AJ453" s="512"/>
      <c r="AK453" s="512"/>
      <c r="AL453" s="512"/>
      <c r="AM453" s="512"/>
      <c r="AN453" s="512"/>
    </row>
    <row r="454" spans="1:40" ht="15.75" customHeight="1">
      <c r="A454" s="512"/>
      <c r="B454" s="512"/>
      <c r="C454" s="512"/>
      <c r="D454" s="512"/>
      <c r="E454" s="512"/>
      <c r="F454" s="512"/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/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</row>
    <row r="455" spans="1:40" ht="15.75" customHeight="1">
      <c r="A455" s="512"/>
      <c r="B455" s="512"/>
      <c r="C455" s="512"/>
      <c r="D455" s="512"/>
      <c r="E455" s="512"/>
      <c r="F455" s="512"/>
      <c r="G455" s="512"/>
      <c r="H455" s="512"/>
      <c r="I455" s="512"/>
      <c r="J455" s="512"/>
      <c r="K455" s="512"/>
      <c r="L455" s="512"/>
      <c r="M455" s="512"/>
      <c r="N455" s="512"/>
      <c r="O455" s="512"/>
      <c r="P455" s="512"/>
      <c r="Q455" s="512"/>
      <c r="R455" s="512"/>
      <c r="S455" s="512"/>
      <c r="T455" s="512"/>
      <c r="U455" s="512"/>
      <c r="V455" s="512"/>
      <c r="W455" s="512"/>
      <c r="X455" s="512"/>
      <c r="Y455" s="512"/>
      <c r="Z455" s="512"/>
      <c r="AA455" s="512"/>
      <c r="AB455" s="512"/>
      <c r="AC455" s="512"/>
      <c r="AD455" s="512"/>
      <c r="AE455" s="512"/>
      <c r="AF455" s="512"/>
      <c r="AG455" s="512"/>
      <c r="AH455" s="512"/>
      <c r="AI455" s="512"/>
      <c r="AJ455" s="512"/>
      <c r="AK455" s="512"/>
      <c r="AL455" s="512"/>
      <c r="AM455" s="512"/>
      <c r="AN455" s="512"/>
    </row>
    <row r="456" spans="1:40" ht="15.75" customHeight="1">
      <c r="A456" s="512"/>
      <c r="B456" s="512"/>
      <c r="C456" s="512"/>
      <c r="D456" s="512"/>
      <c r="E456" s="512"/>
      <c r="F456" s="512"/>
      <c r="G456" s="512"/>
      <c r="H456" s="512"/>
      <c r="I456" s="512"/>
      <c r="J456" s="512"/>
      <c r="K456" s="512"/>
      <c r="L456" s="512"/>
      <c r="M456" s="512"/>
      <c r="N456" s="512"/>
      <c r="O456" s="512"/>
      <c r="P456" s="512"/>
      <c r="Q456" s="512"/>
      <c r="R456" s="512"/>
      <c r="S456" s="512"/>
      <c r="T456" s="512"/>
      <c r="U456" s="512"/>
      <c r="V456" s="512"/>
      <c r="W456" s="512"/>
      <c r="X456" s="512"/>
      <c r="Y456" s="512"/>
      <c r="Z456" s="512"/>
      <c r="AA456" s="512"/>
      <c r="AB456" s="512"/>
      <c r="AC456" s="512"/>
      <c r="AD456" s="512"/>
      <c r="AE456" s="512"/>
      <c r="AF456" s="512"/>
      <c r="AG456" s="512"/>
      <c r="AH456" s="512"/>
      <c r="AI456" s="512"/>
      <c r="AJ456" s="512"/>
      <c r="AK456" s="512"/>
      <c r="AL456" s="512"/>
      <c r="AM456" s="512"/>
      <c r="AN456" s="512"/>
    </row>
    <row r="457" spans="1:40" ht="15.75" customHeight="1">
      <c r="A457" s="512"/>
      <c r="B457" s="512"/>
      <c r="C457" s="512"/>
      <c r="D457" s="512"/>
      <c r="E457" s="512"/>
      <c r="F457" s="512"/>
      <c r="G457" s="512"/>
      <c r="H457" s="512"/>
      <c r="I457" s="512"/>
      <c r="J457" s="512"/>
      <c r="K457" s="512"/>
      <c r="L457" s="512"/>
      <c r="M457" s="512"/>
      <c r="N457" s="512"/>
      <c r="O457" s="512"/>
      <c r="P457" s="512"/>
      <c r="Q457" s="512"/>
      <c r="R457" s="512"/>
      <c r="S457" s="512"/>
      <c r="T457" s="512"/>
      <c r="U457" s="512"/>
      <c r="V457" s="512"/>
      <c r="W457" s="512"/>
      <c r="X457" s="512"/>
      <c r="Y457" s="512"/>
      <c r="Z457" s="512"/>
      <c r="AA457" s="512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</row>
    <row r="458" spans="1:40" ht="15.75" customHeight="1">
      <c r="A458" s="512"/>
      <c r="B458" s="512"/>
      <c r="C458" s="512"/>
      <c r="D458" s="512"/>
      <c r="E458" s="512"/>
      <c r="F458" s="512"/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/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</row>
    <row r="459" spans="1:40" ht="15.75" customHeight="1">
      <c r="A459" s="512"/>
      <c r="B459" s="512"/>
      <c r="C459" s="512"/>
      <c r="D459" s="512"/>
      <c r="E459" s="512"/>
      <c r="F459" s="512"/>
      <c r="G459" s="512"/>
      <c r="H459" s="512"/>
      <c r="I459" s="512"/>
      <c r="J459" s="512"/>
      <c r="K459" s="512"/>
      <c r="L459" s="512"/>
      <c r="M459" s="512"/>
      <c r="N459" s="512"/>
      <c r="O459" s="512"/>
      <c r="P459" s="512"/>
      <c r="Q459" s="512"/>
      <c r="R459" s="512"/>
      <c r="S459" s="512"/>
      <c r="T459" s="512"/>
      <c r="U459" s="512"/>
      <c r="V459" s="512"/>
      <c r="W459" s="512"/>
      <c r="X459" s="512"/>
      <c r="Y459" s="512"/>
      <c r="Z459" s="512"/>
      <c r="AA459" s="512"/>
      <c r="AB459" s="512"/>
      <c r="AC459" s="512"/>
      <c r="AD459" s="512"/>
      <c r="AE459" s="512"/>
      <c r="AF459" s="512"/>
      <c r="AG459" s="512"/>
      <c r="AH459" s="512"/>
      <c r="AI459" s="512"/>
      <c r="AJ459" s="512"/>
      <c r="AK459" s="512"/>
      <c r="AL459" s="512"/>
      <c r="AM459" s="512"/>
      <c r="AN459" s="512"/>
    </row>
    <row r="460" spans="1:40" ht="15.75" customHeight="1">
      <c r="A460" s="512"/>
      <c r="B460" s="512"/>
      <c r="C460" s="512"/>
      <c r="D460" s="512"/>
      <c r="E460" s="512"/>
      <c r="F460" s="512"/>
      <c r="G460" s="512"/>
      <c r="H460" s="512"/>
      <c r="I460" s="512"/>
      <c r="J460" s="512"/>
      <c r="K460" s="512"/>
      <c r="L460" s="512"/>
      <c r="M460" s="512"/>
      <c r="N460" s="512"/>
      <c r="O460" s="512"/>
      <c r="P460" s="512"/>
      <c r="Q460" s="512"/>
      <c r="R460" s="512"/>
      <c r="S460" s="512"/>
      <c r="T460" s="512"/>
      <c r="U460" s="512"/>
      <c r="V460" s="512"/>
      <c r="W460" s="512"/>
      <c r="X460" s="512"/>
      <c r="Y460" s="512"/>
      <c r="Z460" s="512"/>
      <c r="AA460" s="512"/>
      <c r="AB460" s="512"/>
      <c r="AC460" s="512"/>
      <c r="AD460" s="512"/>
      <c r="AE460" s="512"/>
      <c r="AF460" s="512"/>
      <c r="AG460" s="512"/>
      <c r="AH460" s="512"/>
      <c r="AI460" s="512"/>
      <c r="AJ460" s="512"/>
      <c r="AK460" s="512"/>
      <c r="AL460" s="512"/>
      <c r="AM460" s="512"/>
      <c r="AN460" s="512"/>
    </row>
    <row r="461" spans="1:40" ht="15.75" customHeight="1">
      <c r="A461" s="512"/>
      <c r="B461" s="512"/>
      <c r="C461" s="512"/>
      <c r="D461" s="512"/>
      <c r="E461" s="512"/>
      <c r="F461" s="512"/>
      <c r="G461" s="512"/>
      <c r="H461" s="512"/>
      <c r="I461" s="512"/>
      <c r="J461" s="512"/>
      <c r="K461" s="512"/>
      <c r="L461" s="512"/>
      <c r="M461" s="512"/>
      <c r="N461" s="512"/>
      <c r="O461" s="512"/>
      <c r="P461" s="512"/>
      <c r="Q461" s="512"/>
      <c r="R461" s="512"/>
      <c r="S461" s="512"/>
      <c r="T461" s="512"/>
      <c r="U461" s="512"/>
      <c r="V461" s="512"/>
      <c r="W461" s="512"/>
      <c r="X461" s="512"/>
      <c r="Y461" s="512"/>
      <c r="Z461" s="512"/>
      <c r="AA461" s="512"/>
      <c r="AB461" s="512"/>
      <c r="AC461" s="512"/>
      <c r="AD461" s="512"/>
      <c r="AE461" s="512"/>
      <c r="AF461" s="512"/>
      <c r="AG461" s="512"/>
      <c r="AH461" s="512"/>
      <c r="AI461" s="512"/>
      <c r="AJ461" s="512"/>
      <c r="AK461" s="512"/>
      <c r="AL461" s="512"/>
      <c r="AM461" s="512"/>
      <c r="AN461" s="512"/>
    </row>
    <row r="462" spans="1:40" ht="15.75" customHeight="1">
      <c r="A462" s="512"/>
      <c r="B462" s="512"/>
      <c r="C462" s="512"/>
      <c r="D462" s="512"/>
      <c r="E462" s="512"/>
      <c r="F462" s="512"/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/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</row>
    <row r="463" spans="1:40" ht="15.75" customHeight="1">
      <c r="A463" s="512"/>
      <c r="B463" s="512"/>
      <c r="C463" s="512"/>
      <c r="D463" s="512"/>
      <c r="E463" s="512"/>
      <c r="F463" s="512"/>
      <c r="G463" s="512"/>
      <c r="H463" s="512"/>
      <c r="I463" s="512"/>
      <c r="J463" s="512"/>
      <c r="K463" s="512"/>
      <c r="L463" s="512"/>
      <c r="M463" s="512"/>
      <c r="N463" s="512"/>
      <c r="O463" s="512"/>
      <c r="P463" s="512"/>
      <c r="Q463" s="512"/>
      <c r="R463" s="512"/>
      <c r="S463" s="512"/>
      <c r="T463" s="512"/>
      <c r="U463" s="512"/>
      <c r="V463" s="512"/>
      <c r="W463" s="512"/>
      <c r="X463" s="512"/>
      <c r="Y463" s="512"/>
      <c r="Z463" s="512"/>
      <c r="AA463" s="512"/>
      <c r="AB463" s="512"/>
      <c r="AC463" s="512"/>
      <c r="AD463" s="512"/>
      <c r="AE463" s="512"/>
      <c r="AF463" s="512"/>
      <c r="AG463" s="512"/>
      <c r="AH463" s="512"/>
      <c r="AI463" s="512"/>
      <c r="AJ463" s="512"/>
      <c r="AK463" s="512"/>
      <c r="AL463" s="512"/>
      <c r="AM463" s="512"/>
      <c r="AN463" s="512"/>
    </row>
    <row r="464" spans="1:40" ht="15.75" customHeight="1">
      <c r="A464" s="512"/>
      <c r="B464" s="512"/>
      <c r="C464" s="512"/>
      <c r="D464" s="512"/>
      <c r="E464" s="512"/>
      <c r="F464" s="512"/>
      <c r="G464" s="512"/>
      <c r="H464" s="512"/>
      <c r="I464" s="512"/>
      <c r="J464" s="512"/>
      <c r="K464" s="512"/>
      <c r="L464" s="512"/>
      <c r="M464" s="512"/>
      <c r="N464" s="512"/>
      <c r="O464" s="512"/>
      <c r="P464" s="512"/>
      <c r="Q464" s="512"/>
      <c r="R464" s="512"/>
      <c r="S464" s="512"/>
      <c r="T464" s="512"/>
      <c r="U464" s="512"/>
      <c r="V464" s="512"/>
      <c r="W464" s="512"/>
      <c r="X464" s="512"/>
      <c r="Y464" s="512"/>
      <c r="Z464" s="512"/>
      <c r="AA464" s="512"/>
      <c r="AB464" s="512"/>
      <c r="AC464" s="512"/>
      <c r="AD464" s="512"/>
      <c r="AE464" s="512"/>
      <c r="AF464" s="512"/>
      <c r="AG464" s="512"/>
      <c r="AH464" s="512"/>
      <c r="AI464" s="512"/>
      <c r="AJ464" s="512"/>
      <c r="AK464" s="512"/>
      <c r="AL464" s="512"/>
      <c r="AM464" s="512"/>
      <c r="AN464" s="512"/>
    </row>
    <row r="465" spans="1:40" ht="15.75" customHeight="1">
      <c r="A465" s="512"/>
      <c r="B465" s="512"/>
      <c r="C465" s="512"/>
      <c r="D465" s="512"/>
      <c r="E465" s="512"/>
      <c r="F465" s="512"/>
      <c r="G465" s="512"/>
      <c r="H465" s="512"/>
      <c r="I465" s="512"/>
      <c r="J465" s="512"/>
      <c r="K465" s="512"/>
      <c r="L465" s="512"/>
      <c r="M465" s="512"/>
      <c r="N465" s="512"/>
      <c r="O465" s="512"/>
      <c r="P465" s="512"/>
      <c r="Q465" s="512"/>
      <c r="R465" s="512"/>
      <c r="S465" s="512"/>
      <c r="T465" s="512"/>
      <c r="U465" s="512"/>
      <c r="V465" s="512"/>
      <c r="W465" s="512"/>
      <c r="X465" s="512"/>
      <c r="Y465" s="512"/>
      <c r="Z465" s="512"/>
      <c r="AA465" s="512"/>
      <c r="AB465" s="512"/>
      <c r="AC465" s="512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</row>
    <row r="466" spans="1:40" ht="15.75" customHeight="1">
      <c r="A466" s="512"/>
      <c r="B466" s="512"/>
      <c r="C466" s="512"/>
      <c r="D466" s="512"/>
      <c r="E466" s="512"/>
      <c r="F466" s="512"/>
      <c r="G466" s="512"/>
      <c r="H466" s="512"/>
      <c r="I466" s="512"/>
      <c r="J466" s="512"/>
      <c r="K466" s="512"/>
      <c r="L466" s="512"/>
      <c r="M466" s="512"/>
      <c r="N466" s="512"/>
      <c r="O466" s="512"/>
      <c r="P466" s="512"/>
      <c r="Q466" s="512"/>
      <c r="R466" s="512"/>
      <c r="S466" s="512"/>
      <c r="T466" s="512"/>
      <c r="U466" s="512"/>
      <c r="V466" s="512"/>
      <c r="W466" s="512"/>
      <c r="X466" s="512"/>
      <c r="Y466" s="512"/>
      <c r="Z466" s="512"/>
      <c r="AA466" s="512"/>
      <c r="AB466" s="512"/>
      <c r="AC466" s="512"/>
      <c r="AD466" s="512"/>
      <c r="AE466" s="512"/>
      <c r="AF466" s="512"/>
      <c r="AG466" s="512"/>
      <c r="AH466" s="512"/>
      <c r="AI466" s="512"/>
      <c r="AJ466" s="512"/>
      <c r="AK466" s="512"/>
      <c r="AL466" s="512"/>
      <c r="AM466" s="512"/>
      <c r="AN466" s="512"/>
    </row>
    <row r="467" spans="1:40" ht="15.75" customHeight="1">
      <c r="A467" s="512"/>
      <c r="B467" s="512"/>
      <c r="C467" s="512"/>
      <c r="D467" s="512"/>
      <c r="E467" s="512"/>
      <c r="F467" s="512"/>
      <c r="G467" s="512"/>
      <c r="H467" s="512"/>
      <c r="I467" s="512"/>
      <c r="J467" s="512"/>
      <c r="K467" s="512"/>
      <c r="L467" s="512"/>
      <c r="M467" s="512"/>
      <c r="N467" s="512"/>
      <c r="O467" s="512"/>
      <c r="P467" s="512"/>
      <c r="Q467" s="512"/>
      <c r="R467" s="512"/>
      <c r="S467" s="512"/>
      <c r="T467" s="512"/>
      <c r="U467" s="512"/>
      <c r="V467" s="512"/>
      <c r="W467" s="512"/>
      <c r="X467" s="512"/>
      <c r="Y467" s="512"/>
      <c r="Z467" s="512"/>
      <c r="AA467" s="512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</row>
    <row r="468" spans="1:40" ht="15.75" customHeight="1">
      <c r="A468" s="512"/>
      <c r="B468" s="512"/>
      <c r="C468" s="512"/>
      <c r="D468" s="512"/>
      <c r="E468" s="512"/>
      <c r="F468" s="512"/>
      <c r="G468" s="512"/>
      <c r="H468" s="512"/>
      <c r="I468" s="512"/>
      <c r="J468" s="512"/>
      <c r="K468" s="512"/>
      <c r="L468" s="512"/>
      <c r="M468" s="512"/>
      <c r="N468" s="512"/>
      <c r="O468" s="512"/>
      <c r="P468" s="512"/>
      <c r="Q468" s="512"/>
      <c r="R468" s="512"/>
      <c r="S468" s="512"/>
      <c r="T468" s="512"/>
      <c r="U468" s="512"/>
      <c r="V468" s="512"/>
      <c r="W468" s="512"/>
      <c r="X468" s="512"/>
      <c r="Y468" s="512"/>
      <c r="Z468" s="512"/>
      <c r="AA468" s="512"/>
      <c r="AB468" s="512"/>
      <c r="AC468" s="512"/>
      <c r="AD468" s="512"/>
      <c r="AE468" s="512"/>
      <c r="AF468" s="512"/>
      <c r="AG468" s="512"/>
      <c r="AH468" s="512"/>
      <c r="AI468" s="512"/>
      <c r="AJ468" s="512"/>
      <c r="AK468" s="512"/>
      <c r="AL468" s="512"/>
      <c r="AM468" s="512"/>
      <c r="AN468" s="512"/>
    </row>
    <row r="469" spans="1:40" ht="15.75" customHeight="1">
      <c r="A469" s="512"/>
      <c r="B469" s="512"/>
      <c r="C469" s="512"/>
      <c r="D469" s="512"/>
      <c r="E469" s="512"/>
      <c r="F469" s="512"/>
      <c r="G469" s="512"/>
      <c r="H469" s="512"/>
      <c r="I469" s="512"/>
      <c r="J469" s="512"/>
      <c r="K469" s="512"/>
      <c r="L469" s="512"/>
      <c r="M469" s="512"/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  <c r="AA469" s="512"/>
      <c r="AB469" s="512"/>
      <c r="AC469" s="512"/>
      <c r="AD469" s="512"/>
      <c r="AE469" s="512"/>
      <c r="AF469" s="512"/>
      <c r="AG469" s="512"/>
      <c r="AH469" s="512"/>
      <c r="AI469" s="512"/>
      <c r="AJ469" s="512"/>
      <c r="AK469" s="512"/>
      <c r="AL469" s="512"/>
      <c r="AM469" s="512"/>
      <c r="AN469" s="512"/>
    </row>
    <row r="470" spans="1:40" ht="15.75" customHeight="1">
      <c r="A470" s="512"/>
      <c r="B470" s="512"/>
      <c r="C470" s="512"/>
      <c r="D470" s="512"/>
      <c r="E470" s="512"/>
      <c r="F470" s="512"/>
      <c r="G470" s="512"/>
      <c r="H470" s="512"/>
      <c r="I470" s="512"/>
      <c r="J470" s="512"/>
      <c r="K470" s="512"/>
      <c r="L470" s="512"/>
      <c r="M470" s="512"/>
      <c r="N470" s="512"/>
      <c r="O470" s="512"/>
      <c r="P470" s="512"/>
      <c r="Q470" s="512"/>
      <c r="R470" s="512"/>
      <c r="S470" s="512"/>
      <c r="T470" s="512"/>
      <c r="U470" s="512"/>
      <c r="V470" s="512"/>
      <c r="W470" s="512"/>
      <c r="X470" s="512"/>
      <c r="Y470" s="512"/>
      <c r="Z470" s="512"/>
      <c r="AA470" s="512"/>
      <c r="AB470" s="512"/>
      <c r="AC470" s="512"/>
      <c r="AD470" s="512"/>
      <c r="AE470" s="512"/>
      <c r="AF470" s="512"/>
      <c r="AG470" s="512"/>
      <c r="AH470" s="512"/>
      <c r="AI470" s="512"/>
      <c r="AJ470" s="512"/>
      <c r="AK470" s="512"/>
      <c r="AL470" s="512"/>
      <c r="AM470" s="512"/>
      <c r="AN470" s="512"/>
    </row>
    <row r="471" spans="1:40" ht="15.75" customHeight="1">
      <c r="A471" s="512"/>
      <c r="B471" s="512"/>
      <c r="C471" s="512"/>
      <c r="D471" s="512"/>
      <c r="E471" s="512"/>
      <c r="F471" s="512"/>
      <c r="G471" s="512"/>
      <c r="H471" s="512"/>
      <c r="I471" s="512"/>
      <c r="J471" s="512"/>
      <c r="K471" s="512"/>
      <c r="L471" s="512"/>
      <c r="M471" s="512"/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  <c r="AA471" s="512"/>
      <c r="AB471" s="512"/>
      <c r="AC471" s="512"/>
      <c r="AD471" s="512"/>
      <c r="AE471" s="512"/>
      <c r="AF471" s="512"/>
      <c r="AG471" s="512"/>
      <c r="AH471" s="512"/>
      <c r="AI471" s="512"/>
      <c r="AJ471" s="512"/>
      <c r="AK471" s="512"/>
      <c r="AL471" s="512"/>
      <c r="AM471" s="512"/>
      <c r="AN471" s="512"/>
    </row>
    <row r="472" spans="1:40" ht="15.75" customHeight="1">
      <c r="A472" s="512"/>
      <c r="B472" s="512"/>
      <c r="C472" s="512"/>
      <c r="D472" s="512"/>
      <c r="E472" s="512"/>
      <c r="F472" s="512"/>
      <c r="G472" s="512"/>
      <c r="H472" s="512"/>
      <c r="I472" s="512"/>
      <c r="J472" s="512"/>
      <c r="K472" s="512"/>
      <c r="L472" s="512"/>
      <c r="M472" s="512"/>
      <c r="N472" s="512"/>
      <c r="O472" s="512"/>
      <c r="P472" s="512"/>
      <c r="Q472" s="512"/>
      <c r="R472" s="512"/>
      <c r="S472" s="512"/>
      <c r="T472" s="512"/>
      <c r="U472" s="512"/>
      <c r="V472" s="512"/>
      <c r="W472" s="512"/>
      <c r="X472" s="512"/>
      <c r="Y472" s="512"/>
      <c r="Z472" s="512"/>
      <c r="AA472" s="512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</row>
    <row r="473" spans="1:40" ht="15.75" customHeight="1">
      <c r="A473" s="512"/>
      <c r="B473" s="512"/>
      <c r="C473" s="512"/>
      <c r="D473" s="512"/>
      <c r="E473" s="512"/>
      <c r="F473" s="512"/>
      <c r="G473" s="512"/>
      <c r="H473" s="512"/>
      <c r="I473" s="512"/>
      <c r="J473" s="512"/>
      <c r="K473" s="512"/>
      <c r="L473" s="512"/>
      <c r="M473" s="512"/>
      <c r="N473" s="512"/>
      <c r="O473" s="512"/>
      <c r="P473" s="512"/>
      <c r="Q473" s="512"/>
      <c r="R473" s="512"/>
      <c r="S473" s="512"/>
      <c r="T473" s="512"/>
      <c r="U473" s="512"/>
      <c r="V473" s="512"/>
      <c r="W473" s="512"/>
      <c r="X473" s="512"/>
      <c r="Y473" s="512"/>
      <c r="Z473" s="512"/>
      <c r="AA473" s="512"/>
      <c r="AB473" s="512"/>
      <c r="AC473" s="512"/>
      <c r="AD473" s="512"/>
      <c r="AE473" s="512"/>
      <c r="AF473" s="512"/>
      <c r="AG473" s="512"/>
      <c r="AH473" s="512"/>
      <c r="AI473" s="512"/>
      <c r="AJ473" s="512"/>
      <c r="AK473" s="512"/>
      <c r="AL473" s="512"/>
      <c r="AM473" s="512"/>
      <c r="AN473" s="512"/>
    </row>
    <row r="474" spans="1:40" ht="15.75" customHeight="1">
      <c r="A474" s="512"/>
      <c r="B474" s="512"/>
      <c r="C474" s="512"/>
      <c r="D474" s="512"/>
      <c r="E474" s="512"/>
      <c r="F474" s="512"/>
      <c r="G474" s="512"/>
      <c r="H474" s="512"/>
      <c r="I474" s="512"/>
      <c r="J474" s="512"/>
      <c r="K474" s="512"/>
      <c r="L474" s="512"/>
      <c r="M474" s="512"/>
      <c r="N474" s="512"/>
      <c r="O474" s="512"/>
      <c r="P474" s="512"/>
      <c r="Q474" s="512"/>
      <c r="R474" s="512"/>
      <c r="S474" s="512"/>
      <c r="T474" s="512"/>
      <c r="U474" s="512"/>
      <c r="V474" s="512"/>
      <c r="W474" s="512"/>
      <c r="X474" s="512"/>
      <c r="Y474" s="512"/>
      <c r="Z474" s="512"/>
      <c r="AA474" s="512"/>
      <c r="AB474" s="512"/>
      <c r="AC474" s="512"/>
      <c r="AD474" s="512"/>
      <c r="AE474" s="512"/>
      <c r="AF474" s="512"/>
      <c r="AG474" s="512"/>
      <c r="AH474" s="512"/>
      <c r="AI474" s="512"/>
      <c r="AJ474" s="512"/>
      <c r="AK474" s="512"/>
      <c r="AL474" s="512"/>
      <c r="AM474" s="512"/>
      <c r="AN474" s="512"/>
    </row>
    <row r="475" spans="1:40" ht="15.75" customHeight="1">
      <c r="A475" s="512"/>
      <c r="B475" s="512"/>
      <c r="C475" s="512"/>
      <c r="D475" s="512"/>
      <c r="E475" s="512"/>
      <c r="F475" s="512"/>
      <c r="G475" s="512"/>
      <c r="H475" s="512"/>
      <c r="I475" s="512"/>
      <c r="J475" s="512"/>
      <c r="K475" s="512"/>
      <c r="L475" s="512"/>
      <c r="M475" s="512"/>
      <c r="N475" s="512"/>
      <c r="O475" s="512"/>
      <c r="P475" s="512"/>
      <c r="Q475" s="512"/>
      <c r="R475" s="512"/>
      <c r="S475" s="512"/>
      <c r="T475" s="512"/>
      <c r="U475" s="512"/>
      <c r="V475" s="512"/>
      <c r="W475" s="512"/>
      <c r="X475" s="512"/>
      <c r="Y475" s="512"/>
      <c r="Z475" s="512"/>
      <c r="AA475" s="512"/>
      <c r="AB475" s="512"/>
      <c r="AC475" s="512"/>
      <c r="AD475" s="512"/>
      <c r="AE475" s="512"/>
      <c r="AF475" s="512"/>
      <c r="AG475" s="512"/>
      <c r="AH475" s="512"/>
      <c r="AI475" s="512"/>
      <c r="AJ475" s="512"/>
      <c r="AK475" s="512"/>
      <c r="AL475" s="512"/>
      <c r="AM475" s="512"/>
      <c r="AN475" s="512"/>
    </row>
    <row r="476" spans="1:40" ht="15.75" customHeight="1">
      <c r="A476" s="512"/>
      <c r="B476" s="512"/>
      <c r="C476" s="512"/>
      <c r="D476" s="512"/>
      <c r="E476" s="512"/>
      <c r="F476" s="512"/>
      <c r="G476" s="512"/>
      <c r="H476" s="512"/>
      <c r="I476" s="512"/>
      <c r="J476" s="512"/>
      <c r="K476" s="512"/>
      <c r="L476" s="512"/>
      <c r="M476" s="512"/>
      <c r="N476" s="512"/>
      <c r="O476" s="512"/>
      <c r="P476" s="512"/>
      <c r="Q476" s="512"/>
      <c r="R476" s="512"/>
      <c r="S476" s="512"/>
      <c r="T476" s="512"/>
      <c r="U476" s="512"/>
      <c r="V476" s="512"/>
      <c r="W476" s="512"/>
      <c r="X476" s="512"/>
      <c r="Y476" s="512"/>
      <c r="Z476" s="512"/>
      <c r="AA476" s="512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</row>
    <row r="477" spans="1:40" ht="15.75" customHeight="1">
      <c r="A477" s="512"/>
      <c r="B477" s="512"/>
      <c r="C477" s="512"/>
      <c r="D477" s="512"/>
      <c r="E477" s="512"/>
      <c r="F477" s="512"/>
      <c r="G477" s="512"/>
      <c r="H477" s="512"/>
      <c r="I477" s="512"/>
      <c r="J477" s="512"/>
      <c r="K477" s="512"/>
      <c r="L477" s="512"/>
      <c r="M477" s="512"/>
      <c r="N477" s="512"/>
      <c r="O477" s="512"/>
      <c r="P477" s="512"/>
      <c r="Q477" s="512"/>
      <c r="R477" s="512"/>
      <c r="S477" s="512"/>
      <c r="T477" s="512"/>
      <c r="U477" s="512"/>
      <c r="V477" s="512"/>
      <c r="W477" s="512"/>
      <c r="X477" s="512"/>
      <c r="Y477" s="512"/>
      <c r="Z477" s="512"/>
      <c r="AA477" s="512"/>
      <c r="AB477" s="512"/>
      <c r="AC477" s="512"/>
      <c r="AD477" s="512"/>
      <c r="AE477" s="512"/>
      <c r="AF477" s="512"/>
      <c r="AG477" s="512"/>
      <c r="AH477" s="512"/>
      <c r="AI477" s="512"/>
      <c r="AJ477" s="512"/>
      <c r="AK477" s="512"/>
      <c r="AL477" s="512"/>
      <c r="AM477" s="512"/>
      <c r="AN477" s="512"/>
    </row>
    <row r="478" spans="1:40" ht="15.75" customHeight="1">
      <c r="A478" s="512"/>
      <c r="B478" s="512"/>
      <c r="C478" s="512"/>
      <c r="D478" s="512"/>
      <c r="E478" s="512"/>
      <c r="F478" s="512"/>
      <c r="G478" s="512"/>
      <c r="H478" s="512"/>
      <c r="I478" s="512"/>
      <c r="J478" s="512"/>
      <c r="K478" s="512"/>
      <c r="L478" s="512"/>
      <c r="M478" s="512"/>
      <c r="N478" s="512"/>
      <c r="O478" s="512"/>
      <c r="P478" s="512"/>
      <c r="Q478" s="512"/>
      <c r="R478" s="512"/>
      <c r="S478" s="512"/>
      <c r="T478" s="512"/>
      <c r="U478" s="512"/>
      <c r="V478" s="512"/>
      <c r="W478" s="512"/>
      <c r="X478" s="512"/>
      <c r="Y478" s="512"/>
      <c r="Z478" s="512"/>
      <c r="AA478" s="512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</row>
    <row r="479" spans="1:40" ht="15.75" customHeight="1">
      <c r="A479" s="512"/>
      <c r="B479" s="512"/>
      <c r="C479" s="512"/>
      <c r="D479" s="512"/>
      <c r="E479" s="512"/>
      <c r="F479" s="512"/>
      <c r="G479" s="512"/>
      <c r="H479" s="512"/>
      <c r="I479" s="512"/>
      <c r="J479" s="512"/>
      <c r="K479" s="512"/>
      <c r="L479" s="512"/>
      <c r="M479" s="512"/>
      <c r="N479" s="512"/>
      <c r="O479" s="512"/>
      <c r="P479" s="512"/>
      <c r="Q479" s="512"/>
      <c r="R479" s="512"/>
      <c r="S479" s="512"/>
      <c r="T479" s="512"/>
      <c r="U479" s="512"/>
      <c r="V479" s="512"/>
      <c r="W479" s="512"/>
      <c r="X479" s="512"/>
      <c r="Y479" s="512"/>
      <c r="Z479" s="512"/>
      <c r="AA479" s="512"/>
      <c r="AB479" s="512"/>
      <c r="AC479" s="512"/>
      <c r="AD479" s="512"/>
      <c r="AE479" s="512"/>
      <c r="AF479" s="512"/>
      <c r="AG479" s="512"/>
      <c r="AH479" s="512"/>
      <c r="AI479" s="512"/>
      <c r="AJ479" s="512"/>
      <c r="AK479" s="512"/>
      <c r="AL479" s="512"/>
      <c r="AM479" s="512"/>
      <c r="AN479" s="512"/>
    </row>
    <row r="480" spans="1:40" ht="15.75" customHeight="1">
      <c r="A480" s="512"/>
      <c r="B480" s="512"/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512"/>
      <c r="O480" s="512"/>
      <c r="P480" s="512"/>
      <c r="Q480" s="512"/>
      <c r="R480" s="512"/>
      <c r="S480" s="512"/>
      <c r="T480" s="512"/>
      <c r="U480" s="512"/>
      <c r="V480" s="512"/>
      <c r="W480" s="512"/>
      <c r="X480" s="512"/>
      <c r="Y480" s="512"/>
      <c r="Z480" s="512"/>
      <c r="AA480" s="512"/>
      <c r="AB480" s="512"/>
      <c r="AC480" s="512"/>
      <c r="AD480" s="512"/>
      <c r="AE480" s="512"/>
      <c r="AF480" s="512"/>
      <c r="AG480" s="512"/>
      <c r="AH480" s="512"/>
      <c r="AI480" s="512"/>
      <c r="AJ480" s="512"/>
      <c r="AK480" s="512"/>
      <c r="AL480" s="512"/>
      <c r="AM480" s="512"/>
      <c r="AN480" s="512"/>
    </row>
    <row r="481" spans="1:40" ht="15.75" customHeight="1">
      <c r="A481" s="512"/>
      <c r="B481" s="512"/>
      <c r="C481" s="512"/>
      <c r="D481" s="512"/>
      <c r="E481" s="512"/>
      <c r="F481" s="512"/>
      <c r="G481" s="512"/>
      <c r="H481" s="512"/>
      <c r="I481" s="512"/>
      <c r="J481" s="512"/>
      <c r="K481" s="512"/>
      <c r="L481" s="512"/>
      <c r="M481" s="512"/>
      <c r="N481" s="512"/>
      <c r="O481" s="512"/>
      <c r="P481" s="512"/>
      <c r="Q481" s="512"/>
      <c r="R481" s="512"/>
      <c r="S481" s="512"/>
      <c r="T481" s="512"/>
      <c r="U481" s="512"/>
      <c r="V481" s="512"/>
      <c r="W481" s="512"/>
      <c r="X481" s="512"/>
      <c r="Y481" s="512"/>
      <c r="Z481" s="512"/>
      <c r="AA481" s="512"/>
      <c r="AB481" s="512"/>
      <c r="AC481" s="512"/>
      <c r="AD481" s="512"/>
      <c r="AE481" s="512"/>
      <c r="AF481" s="512"/>
      <c r="AG481" s="512"/>
      <c r="AH481" s="512"/>
      <c r="AI481" s="512"/>
      <c r="AJ481" s="512"/>
      <c r="AK481" s="512"/>
      <c r="AL481" s="512"/>
      <c r="AM481" s="512"/>
      <c r="AN481" s="512"/>
    </row>
    <row r="482" spans="1:40" ht="15.75" customHeight="1">
      <c r="A482" s="512"/>
      <c r="B482" s="512"/>
      <c r="C482" s="512"/>
      <c r="D482" s="512"/>
      <c r="E482" s="512"/>
      <c r="F482" s="512"/>
      <c r="G482" s="512"/>
      <c r="H482" s="512"/>
      <c r="I482" s="512"/>
      <c r="J482" s="512"/>
      <c r="K482" s="512"/>
      <c r="L482" s="512"/>
      <c r="M482" s="512"/>
      <c r="N482" s="512"/>
      <c r="O482" s="512"/>
      <c r="P482" s="512"/>
      <c r="Q482" s="512"/>
      <c r="R482" s="512"/>
      <c r="S482" s="512"/>
      <c r="T482" s="512"/>
      <c r="U482" s="512"/>
      <c r="V482" s="512"/>
      <c r="W482" s="512"/>
      <c r="X482" s="512"/>
      <c r="Y482" s="512"/>
      <c r="Z482" s="512"/>
      <c r="AA482" s="512"/>
      <c r="AB482" s="512"/>
      <c r="AC482" s="512"/>
      <c r="AD482" s="512"/>
      <c r="AE482" s="512"/>
      <c r="AF482" s="512"/>
      <c r="AG482" s="512"/>
      <c r="AH482" s="512"/>
      <c r="AI482" s="512"/>
      <c r="AJ482" s="512"/>
      <c r="AK482" s="512"/>
      <c r="AL482" s="512"/>
      <c r="AM482" s="512"/>
      <c r="AN482" s="512"/>
    </row>
    <row r="483" spans="1:40" ht="15.75" customHeight="1">
      <c r="A483" s="512"/>
      <c r="B483" s="512"/>
      <c r="C483" s="512"/>
      <c r="D483" s="512"/>
      <c r="E483" s="512"/>
      <c r="F483" s="512"/>
      <c r="G483" s="512"/>
      <c r="H483" s="512"/>
      <c r="I483" s="512"/>
      <c r="J483" s="512"/>
      <c r="K483" s="512"/>
      <c r="L483" s="512"/>
      <c r="M483" s="512"/>
      <c r="N483" s="512"/>
      <c r="O483" s="512"/>
      <c r="P483" s="512"/>
      <c r="Q483" s="512"/>
      <c r="R483" s="512"/>
      <c r="S483" s="512"/>
      <c r="T483" s="512"/>
      <c r="U483" s="512"/>
      <c r="V483" s="512"/>
      <c r="W483" s="512"/>
      <c r="X483" s="512"/>
      <c r="Y483" s="512"/>
      <c r="Z483" s="512"/>
      <c r="AA483" s="512"/>
      <c r="AB483" s="512"/>
      <c r="AC483" s="512"/>
      <c r="AD483" s="512"/>
      <c r="AE483" s="512"/>
      <c r="AF483" s="512"/>
      <c r="AG483" s="512"/>
      <c r="AH483" s="512"/>
      <c r="AI483" s="512"/>
      <c r="AJ483" s="512"/>
      <c r="AK483" s="512"/>
      <c r="AL483" s="512"/>
      <c r="AM483" s="512"/>
      <c r="AN483" s="512"/>
    </row>
    <row r="484" spans="1:40" ht="15.75" customHeight="1">
      <c r="A484" s="512"/>
      <c r="B484" s="512"/>
      <c r="C484" s="512"/>
      <c r="D484" s="512"/>
      <c r="E484" s="512"/>
      <c r="F484" s="512"/>
      <c r="G484" s="512"/>
      <c r="H484" s="512"/>
      <c r="I484" s="512"/>
      <c r="J484" s="512"/>
      <c r="K484" s="512"/>
      <c r="L484" s="512"/>
      <c r="M484" s="512"/>
      <c r="N484" s="512"/>
      <c r="O484" s="512"/>
      <c r="P484" s="512"/>
      <c r="Q484" s="512"/>
      <c r="R484" s="512"/>
      <c r="S484" s="512"/>
      <c r="T484" s="512"/>
      <c r="U484" s="512"/>
      <c r="V484" s="512"/>
      <c r="W484" s="512"/>
      <c r="X484" s="512"/>
      <c r="Y484" s="512"/>
      <c r="Z484" s="512"/>
      <c r="AA484" s="512"/>
      <c r="AB484" s="512"/>
      <c r="AC484" s="512"/>
      <c r="AD484" s="512"/>
      <c r="AE484" s="512"/>
      <c r="AF484" s="512"/>
      <c r="AG484" s="512"/>
      <c r="AH484" s="512"/>
      <c r="AI484" s="512"/>
      <c r="AJ484" s="512"/>
      <c r="AK484" s="512"/>
      <c r="AL484" s="512"/>
      <c r="AM484" s="512"/>
      <c r="AN484" s="512"/>
    </row>
    <row r="485" spans="1:40" ht="15.75" customHeight="1">
      <c r="A485" s="512"/>
      <c r="B485" s="512"/>
      <c r="C485" s="512"/>
      <c r="D485" s="512"/>
      <c r="E485" s="512"/>
      <c r="F485" s="512"/>
      <c r="G485" s="512"/>
      <c r="H485" s="512"/>
      <c r="I485" s="512"/>
      <c r="J485" s="512"/>
      <c r="K485" s="512"/>
      <c r="L485" s="512"/>
      <c r="M485" s="512"/>
      <c r="N485" s="512"/>
      <c r="O485" s="512"/>
      <c r="P485" s="512"/>
      <c r="Q485" s="512"/>
      <c r="R485" s="512"/>
      <c r="S485" s="512"/>
      <c r="T485" s="512"/>
      <c r="U485" s="512"/>
      <c r="V485" s="512"/>
      <c r="W485" s="512"/>
      <c r="X485" s="512"/>
      <c r="Y485" s="512"/>
      <c r="Z485" s="512"/>
      <c r="AA485" s="512"/>
      <c r="AB485" s="512"/>
      <c r="AC485" s="512"/>
      <c r="AD485" s="512"/>
      <c r="AE485" s="512"/>
      <c r="AF485" s="512"/>
      <c r="AG485" s="512"/>
      <c r="AH485" s="512"/>
      <c r="AI485" s="512"/>
      <c r="AJ485" s="512"/>
      <c r="AK485" s="512"/>
      <c r="AL485" s="512"/>
      <c r="AM485" s="512"/>
      <c r="AN485" s="512"/>
    </row>
    <row r="486" spans="1:40" ht="15.75" customHeight="1">
      <c r="A486" s="512"/>
      <c r="B486" s="512"/>
      <c r="C486" s="512"/>
      <c r="D486" s="512"/>
      <c r="E486" s="512"/>
      <c r="F486" s="512"/>
      <c r="G486" s="512"/>
      <c r="H486" s="512"/>
      <c r="I486" s="512"/>
      <c r="J486" s="512"/>
      <c r="K486" s="512"/>
      <c r="L486" s="512"/>
      <c r="M486" s="512"/>
      <c r="N486" s="512"/>
      <c r="O486" s="512"/>
      <c r="P486" s="512"/>
      <c r="Q486" s="512"/>
      <c r="R486" s="512"/>
      <c r="S486" s="512"/>
      <c r="T486" s="512"/>
      <c r="U486" s="512"/>
      <c r="V486" s="512"/>
      <c r="W486" s="512"/>
      <c r="X486" s="512"/>
      <c r="Y486" s="512"/>
      <c r="Z486" s="512"/>
      <c r="AA486" s="512"/>
      <c r="AB486" s="512"/>
      <c r="AC486" s="512"/>
      <c r="AD486" s="512"/>
      <c r="AE486" s="512"/>
      <c r="AF486" s="512"/>
      <c r="AG486" s="512"/>
      <c r="AH486" s="512"/>
      <c r="AI486" s="512"/>
      <c r="AJ486" s="512"/>
      <c r="AK486" s="512"/>
      <c r="AL486" s="512"/>
      <c r="AM486" s="512"/>
      <c r="AN486" s="512"/>
    </row>
    <row r="487" spans="1:40" ht="15.75" customHeight="1">
      <c r="A487" s="512"/>
      <c r="B487" s="512"/>
      <c r="C487" s="512"/>
      <c r="D487" s="512"/>
      <c r="E487" s="512"/>
      <c r="F487" s="512"/>
      <c r="G487" s="512"/>
      <c r="H487" s="512"/>
      <c r="I487" s="512"/>
      <c r="J487" s="512"/>
      <c r="K487" s="512"/>
      <c r="L487" s="512"/>
      <c r="M487" s="512"/>
      <c r="N487" s="512"/>
      <c r="O487" s="512"/>
      <c r="P487" s="512"/>
      <c r="Q487" s="512"/>
      <c r="R487" s="512"/>
      <c r="S487" s="512"/>
      <c r="T487" s="512"/>
      <c r="U487" s="512"/>
      <c r="V487" s="512"/>
      <c r="W487" s="512"/>
      <c r="X487" s="512"/>
      <c r="Y487" s="512"/>
      <c r="Z487" s="512"/>
      <c r="AA487" s="512"/>
      <c r="AB487" s="512"/>
      <c r="AC487" s="512"/>
      <c r="AD487" s="512"/>
      <c r="AE487" s="512"/>
      <c r="AF487" s="512"/>
      <c r="AG487" s="512"/>
      <c r="AH487" s="512"/>
      <c r="AI487" s="512"/>
      <c r="AJ487" s="512"/>
      <c r="AK487" s="512"/>
      <c r="AL487" s="512"/>
      <c r="AM487" s="512"/>
      <c r="AN487" s="512"/>
    </row>
    <row r="488" spans="1:40" ht="15.75" customHeight="1">
      <c r="A488" s="512"/>
      <c r="B488" s="512"/>
      <c r="C488" s="512"/>
      <c r="D488" s="512"/>
      <c r="E488" s="512"/>
      <c r="F488" s="512"/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/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</row>
    <row r="489" spans="1:40" ht="15.75" customHeight="1">
      <c r="A489" s="512"/>
      <c r="B489" s="51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2"/>
      <c r="Z489" s="512"/>
      <c r="AA489" s="512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</row>
    <row r="490" spans="1:40" ht="15.75" customHeight="1">
      <c r="A490" s="512"/>
      <c r="B490" s="512"/>
      <c r="C490" s="512"/>
      <c r="D490" s="512"/>
      <c r="E490" s="512"/>
      <c r="F490" s="512"/>
      <c r="G490" s="512"/>
      <c r="H490" s="512"/>
      <c r="I490" s="512"/>
      <c r="J490" s="512"/>
      <c r="K490" s="512"/>
      <c r="L490" s="512"/>
      <c r="M490" s="512"/>
      <c r="N490" s="512"/>
      <c r="O490" s="512"/>
      <c r="P490" s="512"/>
      <c r="Q490" s="512"/>
      <c r="R490" s="512"/>
      <c r="S490" s="512"/>
      <c r="T490" s="512"/>
      <c r="U490" s="512"/>
      <c r="V490" s="512"/>
      <c r="W490" s="512"/>
      <c r="X490" s="512"/>
      <c r="Y490" s="512"/>
      <c r="Z490" s="512"/>
      <c r="AA490" s="512"/>
      <c r="AB490" s="512"/>
      <c r="AC490" s="512"/>
      <c r="AD490" s="512"/>
      <c r="AE490" s="512"/>
      <c r="AF490" s="512"/>
      <c r="AG490" s="512"/>
      <c r="AH490" s="512"/>
      <c r="AI490" s="512"/>
      <c r="AJ490" s="512"/>
      <c r="AK490" s="512"/>
      <c r="AL490" s="512"/>
      <c r="AM490" s="512"/>
      <c r="AN490" s="512"/>
    </row>
    <row r="491" spans="1:40" ht="15.75" customHeight="1">
      <c r="A491" s="512"/>
      <c r="B491" s="512"/>
      <c r="C491" s="512"/>
      <c r="D491" s="512"/>
      <c r="E491" s="512"/>
      <c r="F491" s="512"/>
      <c r="G491" s="512"/>
      <c r="H491" s="512"/>
      <c r="I491" s="512"/>
      <c r="J491" s="512"/>
      <c r="K491" s="512"/>
      <c r="L491" s="512"/>
      <c r="M491" s="512"/>
      <c r="N491" s="512"/>
      <c r="O491" s="512"/>
      <c r="P491" s="512"/>
      <c r="Q491" s="512"/>
      <c r="R491" s="512"/>
      <c r="S491" s="512"/>
      <c r="T491" s="512"/>
      <c r="U491" s="512"/>
      <c r="V491" s="512"/>
      <c r="W491" s="512"/>
      <c r="X491" s="512"/>
      <c r="Y491" s="512"/>
      <c r="Z491" s="512"/>
      <c r="AA491" s="512"/>
      <c r="AB491" s="512"/>
      <c r="AC491" s="512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</row>
    <row r="492" spans="1:40" ht="15.75" customHeight="1">
      <c r="A492" s="512"/>
      <c r="B492" s="512"/>
      <c r="C492" s="512"/>
      <c r="D492" s="512"/>
      <c r="E492" s="512"/>
      <c r="F492" s="512"/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/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</row>
    <row r="493" spans="1:40" ht="15.75" customHeight="1">
      <c r="A493" s="512"/>
      <c r="B493" s="512"/>
      <c r="C493" s="512"/>
      <c r="D493" s="512"/>
      <c r="E493" s="512"/>
      <c r="F493" s="512"/>
      <c r="G493" s="512"/>
      <c r="H493" s="512"/>
      <c r="I493" s="512"/>
      <c r="J493" s="512"/>
      <c r="K493" s="512"/>
      <c r="L493" s="512"/>
      <c r="M493" s="512"/>
      <c r="N493" s="512"/>
      <c r="O493" s="512"/>
      <c r="P493" s="512"/>
      <c r="Q493" s="512"/>
      <c r="R493" s="512"/>
      <c r="S493" s="512"/>
      <c r="T493" s="512"/>
      <c r="U493" s="512"/>
      <c r="V493" s="512"/>
      <c r="W493" s="512"/>
      <c r="X493" s="512"/>
      <c r="Y493" s="512"/>
      <c r="Z493" s="512"/>
      <c r="AA493" s="512"/>
      <c r="AB493" s="512"/>
      <c r="AC493" s="512"/>
      <c r="AD493" s="512"/>
      <c r="AE493" s="512"/>
      <c r="AF493" s="512"/>
      <c r="AG493" s="512"/>
      <c r="AH493" s="512"/>
      <c r="AI493" s="512"/>
      <c r="AJ493" s="512"/>
      <c r="AK493" s="512"/>
      <c r="AL493" s="512"/>
      <c r="AM493" s="512"/>
      <c r="AN493" s="512"/>
    </row>
    <row r="494" spans="1:40" ht="15.75" customHeight="1">
      <c r="A494" s="512"/>
      <c r="B494" s="512"/>
      <c r="C494" s="512"/>
      <c r="D494" s="512"/>
      <c r="E494" s="512"/>
      <c r="F494" s="512"/>
      <c r="G494" s="512"/>
      <c r="H494" s="512"/>
      <c r="I494" s="512"/>
      <c r="J494" s="512"/>
      <c r="K494" s="512"/>
      <c r="L494" s="512"/>
      <c r="M494" s="512"/>
      <c r="N494" s="512"/>
      <c r="O494" s="512"/>
      <c r="P494" s="512"/>
      <c r="Q494" s="512"/>
      <c r="R494" s="512"/>
      <c r="S494" s="512"/>
      <c r="T494" s="512"/>
      <c r="U494" s="512"/>
      <c r="V494" s="512"/>
      <c r="W494" s="512"/>
      <c r="X494" s="512"/>
      <c r="Y494" s="512"/>
      <c r="Z494" s="512"/>
      <c r="AA494" s="512"/>
      <c r="AB494" s="512"/>
      <c r="AC494" s="512"/>
      <c r="AD494" s="512"/>
      <c r="AE494" s="512"/>
      <c r="AF494" s="512"/>
      <c r="AG494" s="512"/>
      <c r="AH494" s="512"/>
      <c r="AI494" s="512"/>
      <c r="AJ494" s="512"/>
      <c r="AK494" s="512"/>
      <c r="AL494" s="512"/>
      <c r="AM494" s="512"/>
      <c r="AN494" s="512"/>
    </row>
    <row r="495" spans="1:40" ht="15.75" customHeight="1">
      <c r="A495" s="512"/>
      <c r="B495" s="512"/>
      <c r="C495" s="512"/>
      <c r="D495" s="512"/>
      <c r="E495" s="512"/>
      <c r="F495" s="512"/>
      <c r="G495" s="512"/>
      <c r="H495" s="512"/>
      <c r="I495" s="512"/>
      <c r="J495" s="512"/>
      <c r="K495" s="512"/>
      <c r="L495" s="512"/>
      <c r="M495" s="512"/>
      <c r="N495" s="512"/>
      <c r="O495" s="512"/>
      <c r="P495" s="512"/>
      <c r="Q495" s="512"/>
      <c r="R495" s="512"/>
      <c r="S495" s="512"/>
      <c r="T495" s="512"/>
      <c r="U495" s="512"/>
      <c r="V495" s="512"/>
      <c r="W495" s="512"/>
      <c r="X495" s="512"/>
      <c r="Y495" s="512"/>
      <c r="Z495" s="512"/>
      <c r="AA495" s="512"/>
      <c r="AB495" s="512"/>
      <c r="AC495" s="512"/>
      <c r="AD495" s="512"/>
      <c r="AE495" s="512"/>
      <c r="AF495" s="512"/>
      <c r="AG495" s="512"/>
      <c r="AH495" s="512"/>
      <c r="AI495" s="512"/>
      <c r="AJ495" s="512"/>
      <c r="AK495" s="512"/>
      <c r="AL495" s="512"/>
      <c r="AM495" s="512"/>
      <c r="AN495" s="512"/>
    </row>
    <row r="496" spans="1:40" ht="15.75" customHeight="1">
      <c r="A496" s="512"/>
      <c r="B496" s="512"/>
      <c r="C496" s="512"/>
      <c r="D496" s="512"/>
      <c r="E496" s="512"/>
      <c r="F496" s="512"/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/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</row>
    <row r="497" spans="1:40" ht="15.75" customHeight="1">
      <c r="A497" s="512"/>
      <c r="B497" s="512"/>
      <c r="C497" s="512"/>
      <c r="D497" s="512"/>
      <c r="E497" s="512"/>
      <c r="F497" s="512"/>
      <c r="G497" s="512"/>
      <c r="H497" s="512"/>
      <c r="I497" s="512"/>
      <c r="J497" s="512"/>
      <c r="K497" s="512"/>
      <c r="L497" s="512"/>
      <c r="M497" s="512"/>
      <c r="N497" s="512"/>
      <c r="O497" s="512"/>
      <c r="P497" s="512"/>
      <c r="Q497" s="512"/>
      <c r="R497" s="512"/>
      <c r="S497" s="512"/>
      <c r="T497" s="512"/>
      <c r="U497" s="512"/>
      <c r="V497" s="512"/>
      <c r="W497" s="512"/>
      <c r="X497" s="512"/>
      <c r="Y497" s="512"/>
      <c r="Z497" s="512"/>
      <c r="AA497" s="512"/>
      <c r="AB497" s="512"/>
      <c r="AC497" s="512"/>
      <c r="AD497" s="512"/>
      <c r="AE497" s="512"/>
      <c r="AF497" s="512"/>
      <c r="AG497" s="512"/>
      <c r="AH497" s="512"/>
      <c r="AI497" s="512"/>
      <c r="AJ497" s="512"/>
      <c r="AK497" s="512"/>
      <c r="AL497" s="512"/>
      <c r="AM497" s="512"/>
      <c r="AN497" s="512"/>
    </row>
    <row r="498" spans="1:40" ht="15.75" customHeight="1">
      <c r="A498" s="512"/>
      <c r="B498" s="512"/>
      <c r="C498" s="512"/>
      <c r="D498" s="512"/>
      <c r="E498" s="512"/>
      <c r="F498" s="512"/>
      <c r="G498" s="512"/>
      <c r="H498" s="512"/>
      <c r="I498" s="512"/>
      <c r="J498" s="512"/>
      <c r="K498" s="512"/>
      <c r="L498" s="512"/>
      <c r="M498" s="512"/>
      <c r="N498" s="512"/>
      <c r="O498" s="512"/>
      <c r="P498" s="512"/>
      <c r="Q498" s="512"/>
      <c r="R498" s="512"/>
      <c r="S498" s="512"/>
      <c r="T498" s="512"/>
      <c r="U498" s="512"/>
      <c r="V498" s="512"/>
      <c r="W498" s="512"/>
      <c r="X498" s="512"/>
      <c r="Y498" s="512"/>
      <c r="Z498" s="512"/>
      <c r="AA498" s="512"/>
      <c r="AB498" s="512"/>
      <c r="AC498" s="512"/>
      <c r="AD498" s="512"/>
      <c r="AE498" s="512"/>
      <c r="AF498" s="512"/>
      <c r="AG498" s="512"/>
      <c r="AH498" s="512"/>
      <c r="AI498" s="512"/>
      <c r="AJ498" s="512"/>
      <c r="AK498" s="512"/>
      <c r="AL498" s="512"/>
      <c r="AM498" s="512"/>
      <c r="AN498" s="512"/>
    </row>
    <row r="499" spans="1:40" ht="15.75" customHeight="1">
      <c r="A499" s="512"/>
      <c r="B499" s="512"/>
      <c r="C499" s="512"/>
      <c r="D499" s="512"/>
      <c r="E499" s="512"/>
      <c r="F499" s="512"/>
      <c r="G499" s="512"/>
      <c r="H499" s="512"/>
      <c r="I499" s="512"/>
      <c r="J499" s="512"/>
      <c r="K499" s="512"/>
      <c r="L499" s="512"/>
      <c r="M499" s="512"/>
      <c r="N499" s="512"/>
      <c r="O499" s="512"/>
      <c r="P499" s="512"/>
      <c r="Q499" s="512"/>
      <c r="R499" s="512"/>
      <c r="S499" s="512"/>
      <c r="T499" s="512"/>
      <c r="U499" s="512"/>
      <c r="V499" s="512"/>
      <c r="W499" s="512"/>
      <c r="X499" s="512"/>
      <c r="Y499" s="512"/>
      <c r="Z499" s="512"/>
      <c r="AA499" s="512"/>
      <c r="AB499" s="512"/>
      <c r="AC499" s="512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</row>
    <row r="500" spans="1:40" ht="15.75" customHeight="1">
      <c r="A500" s="512"/>
      <c r="B500" s="512"/>
      <c r="C500" s="512"/>
      <c r="D500" s="512"/>
      <c r="E500" s="512"/>
      <c r="F500" s="512"/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/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</row>
    <row r="501" spans="1:40" ht="15.75" customHeight="1">
      <c r="A501" s="512"/>
      <c r="B501" s="512"/>
      <c r="C501" s="512"/>
      <c r="D501" s="512"/>
      <c r="E501" s="512"/>
      <c r="F501" s="512"/>
      <c r="G501" s="512"/>
      <c r="H501" s="512"/>
      <c r="I501" s="512"/>
      <c r="J501" s="512"/>
      <c r="K501" s="512"/>
      <c r="L501" s="512"/>
      <c r="M501" s="512"/>
      <c r="N501" s="512"/>
      <c r="O501" s="512"/>
      <c r="P501" s="512"/>
      <c r="Q501" s="512"/>
      <c r="R501" s="512"/>
      <c r="S501" s="512"/>
      <c r="T501" s="512"/>
      <c r="U501" s="512"/>
      <c r="V501" s="512"/>
      <c r="W501" s="512"/>
      <c r="X501" s="512"/>
      <c r="Y501" s="512"/>
      <c r="Z501" s="512"/>
      <c r="AA501" s="512"/>
      <c r="AB501" s="512"/>
      <c r="AC501" s="512"/>
      <c r="AD501" s="512"/>
      <c r="AE501" s="512"/>
      <c r="AF501" s="512"/>
      <c r="AG501" s="512"/>
      <c r="AH501" s="512"/>
      <c r="AI501" s="512"/>
      <c r="AJ501" s="512"/>
      <c r="AK501" s="512"/>
      <c r="AL501" s="512"/>
      <c r="AM501" s="512"/>
      <c r="AN501" s="512"/>
    </row>
    <row r="502" spans="1:40" ht="15.75" customHeight="1">
      <c r="A502" s="512"/>
      <c r="B502" s="512"/>
      <c r="C502" s="512"/>
      <c r="D502" s="512"/>
      <c r="E502" s="512"/>
      <c r="F502" s="512"/>
      <c r="G502" s="512"/>
      <c r="H502" s="512"/>
      <c r="I502" s="512"/>
      <c r="J502" s="512"/>
      <c r="K502" s="512"/>
      <c r="L502" s="512"/>
      <c r="M502" s="512"/>
      <c r="N502" s="512"/>
      <c r="O502" s="512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2"/>
      <c r="AC502" s="512"/>
      <c r="AD502" s="512"/>
      <c r="AE502" s="512"/>
      <c r="AF502" s="512"/>
      <c r="AG502" s="512"/>
      <c r="AH502" s="512"/>
      <c r="AI502" s="512"/>
      <c r="AJ502" s="512"/>
      <c r="AK502" s="512"/>
      <c r="AL502" s="512"/>
      <c r="AM502" s="512"/>
      <c r="AN502" s="512"/>
    </row>
    <row r="503" spans="1:40" ht="15.75" customHeight="1">
      <c r="A503" s="512"/>
      <c r="B503" s="512"/>
      <c r="C503" s="512"/>
      <c r="D503" s="512"/>
      <c r="E503" s="512"/>
      <c r="F503" s="512"/>
      <c r="G503" s="512"/>
      <c r="H503" s="512"/>
      <c r="I503" s="512"/>
      <c r="J503" s="512"/>
      <c r="K503" s="512"/>
      <c r="L503" s="512"/>
      <c r="M503" s="512"/>
      <c r="N503" s="512"/>
      <c r="O503" s="512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</row>
    <row r="504" spans="1:40" ht="15.75" customHeight="1">
      <c r="A504" s="512"/>
      <c r="B504" s="512"/>
      <c r="C504" s="512"/>
      <c r="D504" s="512"/>
      <c r="E504" s="512"/>
      <c r="F504" s="512"/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/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</row>
    <row r="505" spans="1:40" ht="15.75" customHeigh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512"/>
      <c r="K505" s="512"/>
      <c r="L505" s="512"/>
      <c r="M505" s="512"/>
      <c r="N505" s="512"/>
      <c r="O505" s="512"/>
      <c r="P505" s="512"/>
      <c r="Q505" s="512"/>
      <c r="R505" s="512"/>
      <c r="S505" s="512"/>
      <c r="T505" s="512"/>
      <c r="U505" s="512"/>
      <c r="V505" s="512"/>
      <c r="W505" s="512"/>
      <c r="X505" s="512"/>
      <c r="Y505" s="512"/>
      <c r="Z505" s="512"/>
      <c r="AA505" s="512"/>
      <c r="AB505" s="512"/>
      <c r="AC505" s="512"/>
      <c r="AD505" s="512"/>
      <c r="AE505" s="512"/>
      <c r="AF505" s="512"/>
      <c r="AG505" s="512"/>
      <c r="AH505" s="512"/>
      <c r="AI505" s="512"/>
      <c r="AJ505" s="512"/>
      <c r="AK505" s="512"/>
      <c r="AL505" s="512"/>
      <c r="AM505" s="512"/>
      <c r="AN505" s="512"/>
    </row>
    <row r="506" spans="1:40" ht="15.75" customHeight="1">
      <c r="A506" s="512"/>
      <c r="B506" s="512"/>
      <c r="C506" s="512"/>
      <c r="D506" s="512"/>
      <c r="E506" s="512"/>
      <c r="F506" s="512"/>
      <c r="G506" s="512"/>
      <c r="H506" s="512"/>
      <c r="I506" s="512"/>
      <c r="J506" s="512"/>
      <c r="K506" s="512"/>
      <c r="L506" s="512"/>
      <c r="M506" s="512"/>
      <c r="N506" s="512"/>
      <c r="O506" s="512"/>
      <c r="P506" s="512"/>
      <c r="Q506" s="512"/>
      <c r="R506" s="512"/>
      <c r="S506" s="512"/>
      <c r="T506" s="512"/>
      <c r="U506" s="512"/>
      <c r="V506" s="512"/>
      <c r="W506" s="512"/>
      <c r="X506" s="512"/>
      <c r="Y506" s="512"/>
      <c r="Z506" s="512"/>
      <c r="AA506" s="512"/>
      <c r="AB506" s="512"/>
      <c r="AC506" s="512"/>
      <c r="AD506" s="512"/>
      <c r="AE506" s="512"/>
      <c r="AF506" s="512"/>
      <c r="AG506" s="512"/>
      <c r="AH506" s="512"/>
      <c r="AI506" s="512"/>
      <c r="AJ506" s="512"/>
      <c r="AK506" s="512"/>
      <c r="AL506" s="512"/>
      <c r="AM506" s="512"/>
      <c r="AN506" s="512"/>
    </row>
    <row r="507" spans="1:40" ht="15.75" customHeight="1">
      <c r="A507" s="512"/>
      <c r="B507" s="512"/>
      <c r="C507" s="512"/>
      <c r="D507" s="512"/>
      <c r="E507" s="512"/>
      <c r="F507" s="512"/>
      <c r="G507" s="512"/>
      <c r="H507" s="512"/>
      <c r="I507" s="512"/>
      <c r="J507" s="512"/>
      <c r="K507" s="512"/>
      <c r="L507" s="512"/>
      <c r="M507" s="512"/>
      <c r="N507" s="512"/>
      <c r="O507" s="512"/>
      <c r="P507" s="512"/>
      <c r="Q507" s="512"/>
      <c r="R507" s="512"/>
      <c r="S507" s="512"/>
      <c r="T507" s="512"/>
      <c r="U507" s="512"/>
      <c r="V507" s="512"/>
      <c r="W507" s="512"/>
      <c r="X507" s="512"/>
      <c r="Y507" s="512"/>
      <c r="Z507" s="512"/>
      <c r="AA507" s="512"/>
      <c r="AB507" s="512"/>
      <c r="AC507" s="512"/>
      <c r="AD507" s="512"/>
      <c r="AE507" s="512"/>
      <c r="AF507" s="512"/>
      <c r="AG507" s="512"/>
      <c r="AH507" s="512"/>
      <c r="AI507" s="512"/>
      <c r="AJ507" s="512"/>
      <c r="AK507" s="512"/>
      <c r="AL507" s="512"/>
      <c r="AM507" s="512"/>
      <c r="AN507" s="512"/>
    </row>
    <row r="508" spans="1:40" ht="15.75" customHeight="1">
      <c r="A508" s="512"/>
      <c r="B508" s="512"/>
      <c r="C508" s="512"/>
      <c r="D508" s="512"/>
      <c r="E508" s="512"/>
      <c r="F508" s="512"/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/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</row>
    <row r="509" spans="1:40" ht="15.75" customHeight="1">
      <c r="A509" s="512"/>
      <c r="B509" s="512"/>
      <c r="C509" s="512"/>
      <c r="D509" s="512"/>
      <c r="E509" s="512"/>
      <c r="F509" s="512"/>
      <c r="G509" s="512"/>
      <c r="H509" s="512"/>
      <c r="I509" s="512"/>
      <c r="J509" s="512"/>
      <c r="K509" s="512"/>
      <c r="L509" s="512"/>
      <c r="M509" s="512"/>
      <c r="N509" s="512"/>
      <c r="O509" s="512"/>
      <c r="P509" s="512"/>
      <c r="Q509" s="512"/>
      <c r="R509" s="512"/>
      <c r="S509" s="512"/>
      <c r="T509" s="512"/>
      <c r="U509" s="512"/>
      <c r="V509" s="512"/>
      <c r="W509" s="512"/>
      <c r="X509" s="512"/>
      <c r="Y509" s="512"/>
      <c r="Z509" s="512"/>
      <c r="AA509" s="512"/>
      <c r="AB509" s="512"/>
      <c r="AC509" s="512"/>
      <c r="AD509" s="512"/>
      <c r="AE509" s="512"/>
      <c r="AF509" s="512"/>
      <c r="AG509" s="512"/>
      <c r="AH509" s="512"/>
      <c r="AI509" s="512"/>
      <c r="AJ509" s="512"/>
      <c r="AK509" s="512"/>
      <c r="AL509" s="512"/>
      <c r="AM509" s="512"/>
      <c r="AN509" s="512"/>
    </row>
    <row r="510" spans="1:40" ht="15.75" customHeight="1">
      <c r="A510" s="512"/>
      <c r="B510" s="512"/>
      <c r="C510" s="512"/>
      <c r="D510" s="512"/>
      <c r="E510" s="512"/>
      <c r="F510" s="512"/>
      <c r="G510" s="512"/>
      <c r="H510" s="512"/>
      <c r="I510" s="512"/>
      <c r="J510" s="512"/>
      <c r="K510" s="512"/>
      <c r="L510" s="512"/>
      <c r="M510" s="512"/>
      <c r="N510" s="512"/>
      <c r="O510" s="512"/>
      <c r="P510" s="512"/>
      <c r="Q510" s="512"/>
      <c r="R510" s="512"/>
      <c r="S510" s="512"/>
      <c r="T510" s="512"/>
      <c r="U510" s="512"/>
      <c r="V510" s="512"/>
      <c r="W510" s="512"/>
      <c r="X510" s="512"/>
      <c r="Y510" s="512"/>
      <c r="Z510" s="512"/>
      <c r="AA510" s="512"/>
      <c r="AB510" s="512"/>
      <c r="AC510" s="512"/>
      <c r="AD510" s="512"/>
      <c r="AE510" s="512"/>
      <c r="AF510" s="512"/>
      <c r="AG510" s="512"/>
      <c r="AH510" s="512"/>
      <c r="AI510" s="512"/>
      <c r="AJ510" s="512"/>
      <c r="AK510" s="512"/>
      <c r="AL510" s="512"/>
      <c r="AM510" s="512"/>
      <c r="AN510" s="512"/>
    </row>
    <row r="511" spans="1:40" ht="15.75" customHeight="1">
      <c r="A511" s="512"/>
      <c r="B511" s="512"/>
      <c r="C511" s="512"/>
      <c r="D511" s="512"/>
      <c r="E511" s="512"/>
      <c r="F511" s="512"/>
      <c r="G511" s="512"/>
      <c r="H511" s="512"/>
      <c r="I511" s="512"/>
      <c r="J511" s="512"/>
      <c r="K511" s="512"/>
      <c r="L511" s="512"/>
      <c r="M511" s="512"/>
      <c r="N511" s="512"/>
      <c r="O511" s="512"/>
      <c r="P511" s="512"/>
      <c r="Q511" s="512"/>
      <c r="R511" s="512"/>
      <c r="S511" s="512"/>
      <c r="T511" s="512"/>
      <c r="U511" s="512"/>
      <c r="V511" s="512"/>
      <c r="W511" s="512"/>
      <c r="X511" s="512"/>
      <c r="Y511" s="512"/>
      <c r="Z511" s="512"/>
      <c r="AA511" s="512"/>
      <c r="AB511" s="512"/>
      <c r="AC511" s="512"/>
      <c r="AD511" s="512"/>
      <c r="AE511" s="512"/>
      <c r="AF511" s="512"/>
      <c r="AG511" s="512"/>
      <c r="AH511" s="512"/>
      <c r="AI511" s="512"/>
      <c r="AJ511" s="512"/>
      <c r="AK511" s="512"/>
      <c r="AL511" s="512"/>
      <c r="AM511" s="512"/>
      <c r="AN511" s="512"/>
    </row>
    <row r="512" spans="1:40" ht="15.75" customHeight="1">
      <c r="A512" s="512"/>
      <c r="B512" s="512"/>
      <c r="C512" s="512"/>
      <c r="D512" s="512"/>
      <c r="E512" s="512"/>
      <c r="F512" s="512"/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/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</row>
    <row r="513" spans="1:40" ht="15.75" customHeight="1">
      <c r="A513" s="512"/>
      <c r="B513" s="512"/>
      <c r="C513" s="512"/>
      <c r="D513" s="512"/>
      <c r="E513" s="512"/>
      <c r="F513" s="512"/>
      <c r="G513" s="512"/>
      <c r="H513" s="512"/>
      <c r="I513" s="512"/>
      <c r="J513" s="512"/>
      <c r="K513" s="512"/>
      <c r="L513" s="512"/>
      <c r="M513" s="512"/>
      <c r="N513" s="512"/>
      <c r="O513" s="512"/>
      <c r="P513" s="512"/>
      <c r="Q513" s="512"/>
      <c r="R513" s="512"/>
      <c r="S513" s="512"/>
      <c r="T513" s="512"/>
      <c r="U513" s="512"/>
      <c r="V513" s="512"/>
      <c r="W513" s="512"/>
      <c r="X513" s="512"/>
      <c r="Y513" s="512"/>
      <c r="Z513" s="512"/>
      <c r="AA513" s="512"/>
      <c r="AB513" s="512"/>
      <c r="AC513" s="512"/>
      <c r="AD513" s="512"/>
      <c r="AE513" s="512"/>
      <c r="AF513" s="512"/>
      <c r="AG513" s="512"/>
      <c r="AH513" s="512"/>
      <c r="AI513" s="512"/>
      <c r="AJ513" s="512"/>
      <c r="AK513" s="512"/>
      <c r="AL513" s="512"/>
      <c r="AM513" s="512"/>
      <c r="AN513" s="512"/>
    </row>
    <row r="514" spans="1:40" ht="15.75" customHeight="1">
      <c r="A514" s="512"/>
      <c r="B514" s="512"/>
      <c r="C514" s="512"/>
      <c r="D514" s="512"/>
      <c r="E514" s="512"/>
      <c r="F514" s="512"/>
      <c r="G514" s="512"/>
      <c r="H514" s="512"/>
      <c r="I514" s="512"/>
      <c r="J514" s="512"/>
      <c r="K514" s="512"/>
      <c r="L514" s="512"/>
      <c r="M514" s="512"/>
      <c r="N514" s="512"/>
      <c r="O514" s="512"/>
      <c r="P514" s="512"/>
      <c r="Q514" s="512"/>
      <c r="R514" s="512"/>
      <c r="S514" s="512"/>
      <c r="T514" s="512"/>
      <c r="U514" s="512"/>
      <c r="V514" s="512"/>
      <c r="W514" s="512"/>
      <c r="X514" s="512"/>
      <c r="Y514" s="512"/>
      <c r="Z514" s="512"/>
      <c r="AA514" s="512"/>
      <c r="AB514" s="512"/>
      <c r="AC514" s="512"/>
      <c r="AD514" s="512"/>
      <c r="AE514" s="512"/>
      <c r="AF514" s="512"/>
      <c r="AG514" s="512"/>
      <c r="AH514" s="512"/>
      <c r="AI514" s="512"/>
      <c r="AJ514" s="512"/>
      <c r="AK514" s="512"/>
      <c r="AL514" s="512"/>
      <c r="AM514" s="512"/>
      <c r="AN514" s="512"/>
    </row>
    <row r="515" spans="1:40" ht="15.75" customHeight="1">
      <c r="A515" s="512"/>
      <c r="B515" s="512"/>
      <c r="C515" s="512"/>
      <c r="D515" s="512"/>
      <c r="E515" s="512"/>
      <c r="F515" s="512"/>
      <c r="G515" s="512"/>
      <c r="H515" s="512"/>
      <c r="I515" s="512"/>
      <c r="J515" s="512"/>
      <c r="K515" s="512"/>
      <c r="L515" s="512"/>
      <c r="M515" s="512"/>
      <c r="N515" s="512"/>
      <c r="O515" s="512"/>
      <c r="P515" s="512"/>
      <c r="Q515" s="512"/>
      <c r="R515" s="512"/>
      <c r="S515" s="512"/>
      <c r="T515" s="512"/>
      <c r="U515" s="512"/>
      <c r="V515" s="512"/>
      <c r="W515" s="512"/>
      <c r="X515" s="512"/>
      <c r="Y515" s="512"/>
      <c r="Z515" s="512"/>
      <c r="AA515" s="512"/>
      <c r="AB515" s="512"/>
      <c r="AC515" s="512"/>
      <c r="AD515" s="512"/>
      <c r="AE515" s="512"/>
      <c r="AF515" s="512"/>
      <c r="AG515" s="512"/>
      <c r="AH515" s="512"/>
      <c r="AI515" s="512"/>
      <c r="AJ515" s="512"/>
      <c r="AK515" s="512"/>
      <c r="AL515" s="512"/>
      <c r="AM515" s="512"/>
      <c r="AN515" s="512"/>
    </row>
    <row r="516" spans="1:40" ht="15.75" customHeight="1">
      <c r="A516" s="512"/>
      <c r="B516" s="512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/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</row>
    <row r="517" spans="1:40" ht="15.75" customHeight="1">
      <c r="A517" s="512"/>
      <c r="B517" s="512"/>
      <c r="C517" s="512"/>
      <c r="D517" s="512"/>
      <c r="E517" s="512"/>
      <c r="F517" s="512"/>
      <c r="G517" s="512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512"/>
      <c r="T517" s="512"/>
      <c r="U517" s="512"/>
      <c r="V517" s="512"/>
      <c r="W517" s="512"/>
      <c r="X517" s="512"/>
      <c r="Y517" s="512"/>
      <c r="Z517" s="512"/>
      <c r="AA517" s="512"/>
      <c r="AB517" s="512"/>
      <c r="AC517" s="512"/>
      <c r="AD517" s="512"/>
      <c r="AE517" s="512"/>
      <c r="AF517" s="512"/>
      <c r="AG517" s="512"/>
      <c r="AH517" s="512"/>
      <c r="AI517" s="512"/>
      <c r="AJ517" s="512"/>
      <c r="AK517" s="512"/>
      <c r="AL517" s="512"/>
      <c r="AM517" s="512"/>
      <c r="AN517" s="512"/>
    </row>
    <row r="518" spans="1:40" ht="15.75" customHeight="1">
      <c r="A518" s="512"/>
      <c r="B518" s="512"/>
      <c r="C518" s="512"/>
      <c r="D518" s="512"/>
      <c r="E518" s="512"/>
      <c r="F518" s="512"/>
      <c r="G518" s="512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512"/>
      <c r="T518" s="512"/>
      <c r="U518" s="512"/>
      <c r="V518" s="512"/>
      <c r="W518" s="512"/>
      <c r="X518" s="512"/>
      <c r="Y518" s="512"/>
      <c r="Z518" s="512"/>
      <c r="AA518" s="512"/>
      <c r="AB518" s="512"/>
      <c r="AC518" s="512"/>
      <c r="AD518" s="512"/>
      <c r="AE518" s="512"/>
      <c r="AF518" s="512"/>
      <c r="AG518" s="512"/>
      <c r="AH518" s="512"/>
      <c r="AI518" s="512"/>
      <c r="AJ518" s="512"/>
      <c r="AK518" s="512"/>
      <c r="AL518" s="512"/>
      <c r="AM518" s="512"/>
      <c r="AN518" s="512"/>
    </row>
    <row r="519" spans="1:40" ht="15.75" customHeight="1">
      <c r="A519" s="512"/>
      <c r="B519" s="512"/>
      <c r="C519" s="512"/>
      <c r="D519" s="512"/>
      <c r="E519" s="512"/>
      <c r="F519" s="512"/>
      <c r="G519" s="512"/>
      <c r="H519" s="512"/>
      <c r="I519" s="512"/>
      <c r="J519" s="512"/>
      <c r="K519" s="512"/>
      <c r="L519" s="512"/>
      <c r="M519" s="512"/>
      <c r="N519" s="512"/>
      <c r="O519" s="512"/>
      <c r="P519" s="512"/>
      <c r="Q519" s="512"/>
      <c r="R519" s="512"/>
      <c r="S519" s="512"/>
      <c r="T519" s="512"/>
      <c r="U519" s="512"/>
      <c r="V519" s="512"/>
      <c r="W519" s="512"/>
      <c r="X519" s="512"/>
      <c r="Y519" s="512"/>
      <c r="Z519" s="512"/>
      <c r="AA519" s="512"/>
      <c r="AB519" s="512"/>
      <c r="AC519" s="512"/>
      <c r="AD519" s="512"/>
      <c r="AE519" s="512"/>
      <c r="AF519" s="512"/>
      <c r="AG519" s="512"/>
      <c r="AH519" s="512"/>
      <c r="AI519" s="512"/>
      <c r="AJ519" s="512"/>
      <c r="AK519" s="512"/>
      <c r="AL519" s="512"/>
      <c r="AM519" s="512"/>
      <c r="AN519" s="512"/>
    </row>
    <row r="520" spans="1:40" ht="15.75" customHeight="1">
      <c r="A520" s="512"/>
      <c r="B520" s="512"/>
      <c r="C520" s="512"/>
      <c r="D520" s="512"/>
      <c r="E520" s="512"/>
      <c r="F520" s="512"/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</row>
    <row r="521" spans="1:40" ht="15.75" customHeight="1">
      <c r="A521" s="512"/>
      <c r="B521" s="512"/>
      <c r="C521" s="512"/>
      <c r="D521" s="512"/>
      <c r="E521" s="512"/>
      <c r="F521" s="512"/>
      <c r="G521" s="512"/>
      <c r="H521" s="512"/>
      <c r="I521" s="512"/>
      <c r="J521" s="512"/>
      <c r="K521" s="512"/>
      <c r="L521" s="512"/>
      <c r="M521" s="512"/>
      <c r="N521" s="512"/>
      <c r="O521" s="512"/>
      <c r="P521" s="512"/>
      <c r="Q521" s="512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2"/>
      <c r="AC521" s="512"/>
      <c r="AD521" s="512"/>
      <c r="AE521" s="512"/>
      <c r="AF521" s="512"/>
      <c r="AG521" s="512"/>
      <c r="AH521" s="512"/>
      <c r="AI521" s="512"/>
      <c r="AJ521" s="512"/>
      <c r="AK521" s="512"/>
      <c r="AL521" s="512"/>
      <c r="AM521" s="512"/>
      <c r="AN521" s="512"/>
    </row>
    <row r="522" spans="1:40" ht="15.75" customHeight="1">
      <c r="A522" s="512"/>
      <c r="B522" s="512"/>
      <c r="C522" s="512"/>
      <c r="D522" s="512"/>
      <c r="E522" s="512"/>
      <c r="F522" s="512"/>
      <c r="G522" s="512"/>
      <c r="H522" s="512"/>
      <c r="I522" s="512"/>
      <c r="J522" s="512"/>
      <c r="K522" s="512"/>
      <c r="L522" s="512"/>
      <c r="M522" s="512"/>
      <c r="N522" s="512"/>
      <c r="O522" s="512"/>
      <c r="P522" s="512"/>
      <c r="Q522" s="512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2"/>
      <c r="AC522" s="512"/>
      <c r="AD522" s="512"/>
      <c r="AE522" s="512"/>
      <c r="AF522" s="512"/>
      <c r="AG522" s="512"/>
      <c r="AH522" s="512"/>
      <c r="AI522" s="512"/>
      <c r="AJ522" s="512"/>
      <c r="AK522" s="512"/>
      <c r="AL522" s="512"/>
      <c r="AM522" s="512"/>
      <c r="AN522" s="512"/>
    </row>
    <row r="523" spans="1:40" ht="15.75" customHeight="1">
      <c r="A523" s="512"/>
      <c r="B523" s="512"/>
      <c r="C523" s="512"/>
      <c r="D523" s="512"/>
      <c r="E523" s="512"/>
      <c r="F523" s="512"/>
      <c r="G523" s="512"/>
      <c r="H523" s="512"/>
      <c r="I523" s="512"/>
      <c r="J523" s="512"/>
      <c r="K523" s="512"/>
      <c r="L523" s="512"/>
      <c r="M523" s="512"/>
      <c r="N523" s="512"/>
      <c r="O523" s="512"/>
      <c r="P523" s="512"/>
      <c r="Q523" s="512"/>
      <c r="R523" s="512"/>
      <c r="S523" s="512"/>
      <c r="T523" s="512"/>
      <c r="U523" s="512"/>
      <c r="V523" s="512"/>
      <c r="W523" s="512"/>
      <c r="X523" s="512"/>
      <c r="Y523" s="512"/>
      <c r="Z523" s="512"/>
      <c r="AA523" s="512"/>
      <c r="AB523" s="512"/>
      <c r="AC523" s="512"/>
      <c r="AD523" s="512"/>
      <c r="AE523" s="512"/>
      <c r="AF523" s="512"/>
      <c r="AG523" s="512"/>
      <c r="AH523" s="512"/>
      <c r="AI523" s="512"/>
      <c r="AJ523" s="512"/>
      <c r="AK523" s="512"/>
      <c r="AL523" s="512"/>
      <c r="AM523" s="512"/>
      <c r="AN523" s="512"/>
    </row>
    <row r="524" spans="1:40" ht="15.75" customHeight="1">
      <c r="A524" s="512"/>
      <c r="B524" s="512"/>
      <c r="C524" s="512"/>
      <c r="D524" s="512"/>
      <c r="E524" s="512"/>
      <c r="F524" s="512"/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/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</row>
    <row r="525" spans="1:40" ht="15.75" customHeight="1">
      <c r="A525" s="512"/>
      <c r="B525" s="512"/>
      <c r="C525" s="512"/>
      <c r="D525" s="512"/>
      <c r="E525" s="512"/>
      <c r="F525" s="512"/>
      <c r="G525" s="512"/>
      <c r="H525" s="512"/>
      <c r="I525" s="512"/>
      <c r="J525" s="512"/>
      <c r="K525" s="512"/>
      <c r="L525" s="512"/>
      <c r="M525" s="512"/>
      <c r="N525" s="512"/>
      <c r="O525" s="512"/>
      <c r="P525" s="512"/>
      <c r="Q525" s="512"/>
      <c r="R525" s="512"/>
      <c r="S525" s="512"/>
      <c r="T525" s="512"/>
      <c r="U525" s="512"/>
      <c r="V525" s="512"/>
      <c r="W525" s="512"/>
      <c r="X525" s="512"/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</row>
    <row r="526" spans="1:40" ht="15.75" customHeight="1">
      <c r="A526" s="512"/>
      <c r="B526" s="512"/>
      <c r="C526" s="512"/>
      <c r="D526" s="512"/>
      <c r="E526" s="512"/>
      <c r="F526" s="512"/>
      <c r="G526" s="512"/>
      <c r="H526" s="512"/>
      <c r="I526" s="512"/>
      <c r="J526" s="512"/>
      <c r="K526" s="512"/>
      <c r="L526" s="512"/>
      <c r="M526" s="512"/>
      <c r="N526" s="512"/>
      <c r="O526" s="512"/>
      <c r="P526" s="512"/>
      <c r="Q526" s="512"/>
      <c r="R526" s="512"/>
      <c r="S526" s="512"/>
      <c r="T526" s="512"/>
      <c r="U526" s="512"/>
      <c r="V526" s="512"/>
      <c r="W526" s="512"/>
      <c r="X526" s="512"/>
      <c r="Y526" s="512"/>
      <c r="Z526" s="512"/>
      <c r="AA526" s="512"/>
      <c r="AB526" s="512"/>
      <c r="AC526" s="512"/>
      <c r="AD526" s="512"/>
      <c r="AE526" s="512"/>
      <c r="AF526" s="512"/>
      <c r="AG526" s="512"/>
      <c r="AH526" s="512"/>
      <c r="AI526" s="512"/>
      <c r="AJ526" s="512"/>
      <c r="AK526" s="512"/>
      <c r="AL526" s="512"/>
      <c r="AM526" s="512"/>
      <c r="AN526" s="512"/>
    </row>
    <row r="527" spans="1:40" ht="15.75" customHeight="1">
      <c r="A527" s="512"/>
      <c r="B527" s="512"/>
      <c r="C527" s="512"/>
      <c r="D527" s="512"/>
      <c r="E527" s="512"/>
      <c r="F527" s="512"/>
      <c r="G527" s="512"/>
      <c r="H527" s="512"/>
      <c r="I527" s="512"/>
      <c r="J527" s="512"/>
      <c r="K527" s="512"/>
      <c r="L527" s="512"/>
      <c r="M527" s="512"/>
      <c r="N527" s="512"/>
      <c r="O527" s="512"/>
      <c r="P527" s="512"/>
      <c r="Q527" s="512"/>
      <c r="R527" s="512"/>
      <c r="S527" s="512"/>
      <c r="T527" s="512"/>
      <c r="U527" s="512"/>
      <c r="V527" s="512"/>
      <c r="W527" s="512"/>
      <c r="X527" s="512"/>
      <c r="Y527" s="512"/>
      <c r="Z527" s="512"/>
      <c r="AA527" s="512"/>
      <c r="AB527" s="512"/>
      <c r="AC527" s="512"/>
      <c r="AD527" s="512"/>
      <c r="AE527" s="512"/>
      <c r="AF527" s="512"/>
      <c r="AG527" s="512"/>
      <c r="AH527" s="512"/>
      <c r="AI527" s="512"/>
      <c r="AJ527" s="512"/>
      <c r="AK527" s="512"/>
      <c r="AL527" s="512"/>
      <c r="AM527" s="512"/>
      <c r="AN527" s="512"/>
    </row>
    <row r="528" spans="1:40" ht="15.75" customHeight="1">
      <c r="A528" s="512"/>
      <c r="B528" s="512"/>
      <c r="C528" s="512"/>
      <c r="D528" s="512"/>
      <c r="E528" s="512"/>
      <c r="F528" s="512"/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/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</row>
    <row r="529" spans="1:40" ht="15.75" customHeight="1">
      <c r="A529" s="512"/>
      <c r="B529" s="512"/>
      <c r="C529" s="512"/>
      <c r="D529" s="512"/>
      <c r="E529" s="512"/>
      <c r="F529" s="512"/>
      <c r="G529" s="512"/>
      <c r="H529" s="512"/>
      <c r="I529" s="512"/>
      <c r="J529" s="512"/>
      <c r="K529" s="512"/>
      <c r="L529" s="512"/>
      <c r="M529" s="512"/>
      <c r="N529" s="512"/>
      <c r="O529" s="512"/>
      <c r="P529" s="512"/>
      <c r="Q529" s="512"/>
      <c r="R529" s="512"/>
      <c r="S529" s="512"/>
      <c r="T529" s="512"/>
      <c r="U529" s="512"/>
      <c r="V529" s="512"/>
      <c r="W529" s="512"/>
      <c r="X529" s="512"/>
      <c r="Y529" s="512"/>
      <c r="Z529" s="512"/>
      <c r="AA529" s="512"/>
      <c r="AB529" s="512"/>
      <c r="AC529" s="512"/>
      <c r="AD529" s="512"/>
      <c r="AE529" s="512"/>
      <c r="AF529" s="512"/>
      <c r="AG529" s="512"/>
      <c r="AH529" s="512"/>
      <c r="AI529" s="512"/>
      <c r="AJ529" s="512"/>
      <c r="AK529" s="512"/>
      <c r="AL529" s="512"/>
      <c r="AM529" s="512"/>
      <c r="AN529" s="512"/>
    </row>
    <row r="530" spans="1:40" ht="15.75" customHeight="1">
      <c r="A530" s="512"/>
      <c r="B530" s="512"/>
      <c r="C530" s="512"/>
      <c r="D530" s="512"/>
      <c r="E530" s="512"/>
      <c r="F530" s="512"/>
      <c r="G530" s="512"/>
      <c r="H530" s="512"/>
      <c r="I530" s="512"/>
      <c r="J530" s="512"/>
      <c r="K530" s="512"/>
      <c r="L530" s="512"/>
      <c r="M530" s="512"/>
      <c r="N530" s="512"/>
      <c r="O530" s="512"/>
      <c r="P530" s="512"/>
      <c r="Q530" s="512"/>
      <c r="R530" s="512"/>
      <c r="S530" s="512"/>
      <c r="T530" s="512"/>
      <c r="U530" s="512"/>
      <c r="V530" s="512"/>
      <c r="W530" s="512"/>
      <c r="X530" s="512"/>
      <c r="Y530" s="512"/>
      <c r="Z530" s="512"/>
      <c r="AA530" s="512"/>
      <c r="AB530" s="512"/>
      <c r="AC530" s="512"/>
      <c r="AD530" s="512"/>
      <c r="AE530" s="512"/>
      <c r="AF530" s="512"/>
      <c r="AG530" s="512"/>
      <c r="AH530" s="512"/>
      <c r="AI530" s="512"/>
      <c r="AJ530" s="512"/>
      <c r="AK530" s="512"/>
      <c r="AL530" s="512"/>
      <c r="AM530" s="512"/>
      <c r="AN530" s="512"/>
    </row>
    <row r="531" spans="1:40" ht="15.75" customHeight="1">
      <c r="A531" s="512"/>
      <c r="B531" s="512"/>
      <c r="C531" s="512"/>
      <c r="D531" s="512"/>
      <c r="E531" s="512"/>
      <c r="F531" s="512"/>
      <c r="G531" s="512"/>
      <c r="H531" s="512"/>
      <c r="I531" s="512"/>
      <c r="J531" s="512"/>
      <c r="K531" s="512"/>
      <c r="L531" s="512"/>
      <c r="M531" s="512"/>
      <c r="N531" s="512"/>
      <c r="O531" s="512"/>
      <c r="P531" s="512"/>
      <c r="Q531" s="512"/>
      <c r="R531" s="512"/>
      <c r="S531" s="512"/>
      <c r="T531" s="512"/>
      <c r="U531" s="512"/>
      <c r="V531" s="512"/>
      <c r="W531" s="512"/>
      <c r="X531" s="512"/>
      <c r="Y531" s="512"/>
      <c r="Z531" s="512"/>
      <c r="AA531" s="512"/>
      <c r="AB531" s="512"/>
      <c r="AC531" s="512"/>
      <c r="AD531" s="512"/>
      <c r="AE531" s="512"/>
      <c r="AF531" s="512"/>
      <c r="AG531" s="512"/>
      <c r="AH531" s="512"/>
      <c r="AI531" s="512"/>
      <c r="AJ531" s="512"/>
      <c r="AK531" s="512"/>
      <c r="AL531" s="512"/>
      <c r="AM531" s="512"/>
      <c r="AN531" s="512"/>
    </row>
    <row r="532" spans="1:40" ht="15.75" customHeight="1">
      <c r="A532" s="512"/>
      <c r="B532" s="51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/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</row>
    <row r="533" spans="1:40" ht="15.75" customHeight="1">
      <c r="A533" s="512"/>
      <c r="B533" s="512"/>
      <c r="C533" s="512"/>
      <c r="D533" s="512"/>
      <c r="E533" s="512"/>
      <c r="F533" s="512"/>
      <c r="G533" s="512"/>
      <c r="H533" s="512"/>
      <c r="I533" s="512"/>
      <c r="J533" s="512"/>
      <c r="K533" s="512"/>
      <c r="L533" s="512"/>
      <c r="M533" s="512"/>
      <c r="N533" s="512"/>
      <c r="O533" s="512"/>
      <c r="P533" s="512"/>
      <c r="Q533" s="512"/>
      <c r="R533" s="512"/>
      <c r="S533" s="512"/>
      <c r="T533" s="512"/>
      <c r="U533" s="512"/>
      <c r="V533" s="512"/>
      <c r="W533" s="512"/>
      <c r="X533" s="512"/>
      <c r="Y533" s="512"/>
      <c r="Z533" s="512"/>
      <c r="AA533" s="512"/>
      <c r="AB533" s="512"/>
      <c r="AC533" s="512"/>
      <c r="AD533" s="512"/>
      <c r="AE533" s="512"/>
      <c r="AF533" s="512"/>
      <c r="AG533" s="512"/>
      <c r="AH533" s="512"/>
      <c r="AI533" s="512"/>
      <c r="AJ533" s="512"/>
      <c r="AK533" s="512"/>
      <c r="AL533" s="512"/>
      <c r="AM533" s="512"/>
      <c r="AN533" s="512"/>
    </row>
    <row r="534" spans="1:40" ht="15.75" customHeight="1">
      <c r="A534" s="512"/>
      <c r="B534" s="51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</row>
    <row r="535" spans="1:40" ht="15.75" customHeight="1">
      <c r="A535" s="512"/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2"/>
      <c r="Z535" s="512"/>
      <c r="AA535" s="512"/>
      <c r="AB535" s="512"/>
      <c r="AC535" s="512"/>
      <c r="AD535" s="512"/>
      <c r="AE535" s="512"/>
      <c r="AF535" s="512"/>
      <c r="AG535" s="512"/>
      <c r="AH535" s="512"/>
      <c r="AI535" s="512"/>
      <c r="AJ535" s="512"/>
      <c r="AK535" s="512"/>
      <c r="AL535" s="512"/>
      <c r="AM535" s="512"/>
      <c r="AN535" s="512"/>
    </row>
    <row r="536" spans="1:40" ht="15.75" customHeight="1">
      <c r="A536" s="512"/>
      <c r="B536" s="512"/>
      <c r="C536" s="512"/>
      <c r="D536" s="512"/>
      <c r="E536" s="512"/>
      <c r="F536" s="512"/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/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</row>
    <row r="537" spans="1:40" ht="15.75" customHeight="1">
      <c r="A537" s="512"/>
      <c r="B537" s="512"/>
      <c r="C537" s="512"/>
      <c r="D537" s="512"/>
      <c r="E537" s="512"/>
      <c r="F537" s="512"/>
      <c r="G537" s="512"/>
      <c r="H537" s="512"/>
      <c r="I537" s="512"/>
      <c r="J537" s="512"/>
      <c r="K537" s="512"/>
      <c r="L537" s="512"/>
      <c r="M537" s="512"/>
      <c r="N537" s="512"/>
      <c r="O537" s="512"/>
      <c r="P537" s="512"/>
      <c r="Q537" s="512"/>
      <c r="R537" s="512"/>
      <c r="S537" s="512"/>
      <c r="T537" s="512"/>
      <c r="U537" s="512"/>
      <c r="V537" s="512"/>
      <c r="W537" s="512"/>
      <c r="X537" s="512"/>
      <c r="Y537" s="512"/>
      <c r="Z537" s="512"/>
      <c r="AA537" s="512"/>
      <c r="AB537" s="512"/>
      <c r="AC537" s="512"/>
      <c r="AD537" s="512"/>
      <c r="AE537" s="512"/>
      <c r="AF537" s="512"/>
      <c r="AG537" s="512"/>
      <c r="AH537" s="512"/>
      <c r="AI537" s="512"/>
      <c r="AJ537" s="512"/>
      <c r="AK537" s="512"/>
      <c r="AL537" s="512"/>
      <c r="AM537" s="512"/>
      <c r="AN537" s="512"/>
    </row>
    <row r="538" spans="1:40" ht="15.75" customHeight="1">
      <c r="A538" s="512"/>
      <c r="B538" s="512"/>
      <c r="C538" s="512"/>
      <c r="D538" s="512"/>
      <c r="E538" s="512"/>
      <c r="F538" s="512"/>
      <c r="G538" s="512"/>
      <c r="H538" s="512"/>
      <c r="I538" s="512"/>
      <c r="J538" s="512"/>
      <c r="K538" s="512"/>
      <c r="L538" s="512"/>
      <c r="M538" s="512"/>
      <c r="N538" s="512"/>
      <c r="O538" s="512"/>
      <c r="P538" s="512"/>
      <c r="Q538" s="512"/>
      <c r="R538" s="512"/>
      <c r="S538" s="512"/>
      <c r="T538" s="512"/>
      <c r="U538" s="512"/>
      <c r="V538" s="512"/>
      <c r="W538" s="512"/>
      <c r="X538" s="512"/>
      <c r="Y538" s="512"/>
      <c r="Z538" s="512"/>
      <c r="AA538" s="512"/>
      <c r="AB538" s="512"/>
      <c r="AC538" s="512"/>
      <c r="AD538" s="512"/>
      <c r="AE538" s="512"/>
      <c r="AF538" s="512"/>
      <c r="AG538" s="512"/>
      <c r="AH538" s="512"/>
      <c r="AI538" s="512"/>
      <c r="AJ538" s="512"/>
      <c r="AK538" s="512"/>
      <c r="AL538" s="512"/>
      <c r="AM538" s="512"/>
      <c r="AN538" s="512"/>
    </row>
    <row r="539" spans="1:40" ht="15.75" customHeight="1">
      <c r="A539" s="512"/>
      <c r="B539" s="512"/>
      <c r="C539" s="512"/>
      <c r="D539" s="512"/>
      <c r="E539" s="512"/>
      <c r="F539" s="512"/>
      <c r="G539" s="512"/>
      <c r="H539" s="512"/>
      <c r="I539" s="512"/>
      <c r="J539" s="512"/>
      <c r="K539" s="512"/>
      <c r="L539" s="512"/>
      <c r="M539" s="512"/>
      <c r="N539" s="512"/>
      <c r="O539" s="512"/>
      <c r="P539" s="512"/>
      <c r="Q539" s="512"/>
      <c r="R539" s="512"/>
      <c r="S539" s="512"/>
      <c r="T539" s="512"/>
      <c r="U539" s="512"/>
      <c r="V539" s="512"/>
      <c r="W539" s="512"/>
      <c r="X539" s="512"/>
      <c r="Y539" s="512"/>
      <c r="Z539" s="512"/>
      <c r="AA539" s="512"/>
      <c r="AB539" s="512"/>
      <c r="AC539" s="512"/>
      <c r="AD539" s="512"/>
      <c r="AE539" s="512"/>
      <c r="AF539" s="512"/>
      <c r="AG539" s="512"/>
      <c r="AH539" s="512"/>
      <c r="AI539" s="512"/>
      <c r="AJ539" s="512"/>
      <c r="AK539" s="512"/>
      <c r="AL539" s="512"/>
      <c r="AM539" s="512"/>
      <c r="AN539" s="512"/>
    </row>
    <row r="540" spans="1:40" ht="15.75" customHeight="1">
      <c r="A540" s="512"/>
      <c r="B540" s="512"/>
      <c r="C540" s="512"/>
      <c r="D540" s="512"/>
      <c r="E540" s="512"/>
      <c r="F540" s="512"/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/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</row>
    <row r="541" spans="1:40" ht="15.75" customHeight="1">
      <c r="A541" s="512"/>
      <c r="B541" s="51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2"/>
      <c r="Z541" s="512"/>
      <c r="AA541" s="512"/>
      <c r="AB541" s="512"/>
      <c r="AC541" s="512"/>
      <c r="AD541" s="512"/>
      <c r="AE541" s="512"/>
      <c r="AF541" s="512"/>
      <c r="AG541" s="512"/>
      <c r="AH541" s="512"/>
      <c r="AI541" s="512"/>
      <c r="AJ541" s="512"/>
      <c r="AK541" s="512"/>
      <c r="AL541" s="512"/>
      <c r="AM541" s="512"/>
      <c r="AN541" s="512"/>
    </row>
    <row r="542" spans="1:40" ht="15.75" customHeight="1">
      <c r="A542" s="512"/>
      <c r="B542" s="512"/>
      <c r="C542" s="512"/>
      <c r="D542" s="512"/>
      <c r="E542" s="512"/>
      <c r="F542" s="512"/>
      <c r="G542" s="512"/>
      <c r="H542" s="512"/>
      <c r="I542" s="512"/>
      <c r="J542" s="512"/>
      <c r="K542" s="512"/>
      <c r="L542" s="512"/>
      <c r="M542" s="512"/>
      <c r="N542" s="512"/>
      <c r="O542" s="512"/>
      <c r="P542" s="512"/>
      <c r="Q542" s="512"/>
      <c r="R542" s="512"/>
      <c r="S542" s="512"/>
      <c r="T542" s="512"/>
      <c r="U542" s="512"/>
      <c r="V542" s="512"/>
      <c r="W542" s="512"/>
      <c r="X542" s="512"/>
      <c r="Y542" s="512"/>
      <c r="Z542" s="512"/>
      <c r="AA542" s="512"/>
      <c r="AB542" s="512"/>
      <c r="AC542" s="512"/>
      <c r="AD542" s="512"/>
      <c r="AE542" s="512"/>
      <c r="AF542" s="512"/>
      <c r="AG542" s="512"/>
      <c r="AH542" s="512"/>
      <c r="AI542" s="512"/>
      <c r="AJ542" s="512"/>
      <c r="AK542" s="512"/>
      <c r="AL542" s="512"/>
      <c r="AM542" s="512"/>
      <c r="AN542" s="512"/>
    </row>
    <row r="543" spans="1:40" ht="15.75" customHeight="1">
      <c r="A543" s="512"/>
      <c r="B543" s="512"/>
      <c r="C543" s="512"/>
      <c r="D543" s="512"/>
      <c r="E543" s="512"/>
      <c r="F543" s="512"/>
      <c r="G543" s="512"/>
      <c r="H543" s="512"/>
      <c r="I543" s="512"/>
      <c r="J543" s="512"/>
      <c r="K543" s="512"/>
      <c r="L543" s="512"/>
      <c r="M543" s="512"/>
      <c r="N543" s="512"/>
      <c r="O543" s="512"/>
      <c r="P543" s="512"/>
      <c r="Q543" s="512"/>
      <c r="R543" s="512"/>
      <c r="S543" s="512"/>
      <c r="T543" s="512"/>
      <c r="U543" s="512"/>
      <c r="V543" s="512"/>
      <c r="W543" s="512"/>
      <c r="X543" s="512"/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</row>
    <row r="544" spans="1:40" ht="15.75" customHeight="1">
      <c r="A544" s="512"/>
      <c r="B544" s="512"/>
      <c r="C544" s="512"/>
      <c r="D544" s="512"/>
      <c r="E544" s="512"/>
      <c r="F544" s="512"/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/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</row>
    <row r="545" spans="1:40" ht="15.75" customHeight="1">
      <c r="A545" s="512"/>
      <c r="B545" s="51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</row>
    <row r="546" spans="1:40" ht="15.75" customHeight="1">
      <c r="A546" s="512"/>
      <c r="B546" s="51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</row>
    <row r="547" spans="1:40" ht="15.75" customHeight="1">
      <c r="A547" s="512"/>
      <c r="B547" s="512"/>
      <c r="C547" s="512"/>
      <c r="D547" s="512"/>
      <c r="E547" s="512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512"/>
      <c r="Q547" s="512"/>
      <c r="R547" s="512"/>
      <c r="S547" s="512"/>
      <c r="T547" s="512"/>
      <c r="U547" s="512"/>
      <c r="V547" s="512"/>
      <c r="W547" s="512"/>
      <c r="X547" s="512"/>
      <c r="Y547" s="512"/>
      <c r="Z547" s="512"/>
      <c r="AA547" s="512"/>
      <c r="AB547" s="512"/>
      <c r="AC547" s="512"/>
      <c r="AD547" s="512"/>
      <c r="AE547" s="512"/>
      <c r="AF547" s="512"/>
      <c r="AG547" s="512"/>
      <c r="AH547" s="512"/>
      <c r="AI547" s="512"/>
      <c r="AJ547" s="512"/>
      <c r="AK547" s="512"/>
      <c r="AL547" s="512"/>
      <c r="AM547" s="512"/>
      <c r="AN547" s="512"/>
    </row>
    <row r="548" spans="1:40" ht="15.75" customHeight="1">
      <c r="A548" s="512"/>
      <c r="B548" s="512"/>
      <c r="C548" s="512"/>
      <c r="D548" s="512"/>
      <c r="E548" s="512"/>
      <c r="F548" s="512"/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/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</row>
    <row r="549" spans="1:40" ht="15.75" customHeight="1">
      <c r="A549" s="512"/>
      <c r="B549" s="51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2"/>
      <c r="T549" s="512"/>
      <c r="U549" s="512"/>
      <c r="V549" s="512"/>
      <c r="W549" s="512"/>
      <c r="X549" s="512"/>
      <c r="Y549" s="512"/>
      <c r="Z549" s="512"/>
      <c r="AA549" s="512"/>
      <c r="AB549" s="512"/>
      <c r="AC549" s="512"/>
      <c r="AD549" s="512"/>
      <c r="AE549" s="512"/>
      <c r="AF549" s="512"/>
      <c r="AG549" s="512"/>
      <c r="AH549" s="512"/>
      <c r="AI549" s="512"/>
      <c r="AJ549" s="512"/>
      <c r="AK549" s="512"/>
      <c r="AL549" s="512"/>
      <c r="AM549" s="512"/>
      <c r="AN549" s="512"/>
    </row>
    <row r="550" spans="1:40" ht="15.75" customHeight="1">
      <c r="A550" s="512"/>
      <c r="B550" s="512"/>
      <c r="C550" s="512"/>
      <c r="D550" s="512"/>
      <c r="E550" s="512"/>
      <c r="F550" s="512"/>
      <c r="G550" s="512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512"/>
      <c r="T550" s="512"/>
      <c r="U550" s="512"/>
      <c r="V550" s="512"/>
      <c r="W550" s="512"/>
      <c r="X550" s="512"/>
      <c r="Y550" s="512"/>
      <c r="Z550" s="512"/>
      <c r="AA550" s="512"/>
      <c r="AB550" s="512"/>
      <c r="AC550" s="512"/>
      <c r="AD550" s="512"/>
      <c r="AE550" s="512"/>
      <c r="AF550" s="512"/>
      <c r="AG550" s="512"/>
      <c r="AH550" s="512"/>
      <c r="AI550" s="512"/>
      <c r="AJ550" s="512"/>
      <c r="AK550" s="512"/>
      <c r="AL550" s="512"/>
      <c r="AM550" s="512"/>
      <c r="AN550" s="512"/>
    </row>
    <row r="551" spans="1:40" ht="15.75" customHeight="1">
      <c r="A551" s="512"/>
      <c r="B551" s="512"/>
      <c r="C551" s="512"/>
      <c r="D551" s="512"/>
      <c r="E551" s="512"/>
      <c r="F551" s="512"/>
      <c r="G551" s="512"/>
      <c r="H551" s="512"/>
      <c r="I551" s="512"/>
      <c r="J551" s="512"/>
      <c r="K551" s="512"/>
      <c r="L551" s="512"/>
      <c r="M551" s="512"/>
      <c r="N551" s="512"/>
      <c r="O551" s="512"/>
      <c r="P551" s="512"/>
      <c r="Q551" s="512"/>
      <c r="R551" s="512"/>
      <c r="S551" s="512"/>
      <c r="T551" s="512"/>
      <c r="U551" s="512"/>
      <c r="V551" s="512"/>
      <c r="W551" s="512"/>
      <c r="X551" s="512"/>
      <c r="Y551" s="512"/>
      <c r="Z551" s="512"/>
      <c r="AA551" s="512"/>
      <c r="AB551" s="512"/>
      <c r="AC551" s="512"/>
      <c r="AD551" s="512"/>
      <c r="AE551" s="512"/>
      <c r="AF551" s="512"/>
      <c r="AG551" s="512"/>
      <c r="AH551" s="512"/>
      <c r="AI551" s="512"/>
      <c r="AJ551" s="512"/>
      <c r="AK551" s="512"/>
      <c r="AL551" s="512"/>
      <c r="AM551" s="512"/>
      <c r="AN551" s="512"/>
    </row>
    <row r="552" spans="1:40" ht="15.75" customHeight="1">
      <c r="A552" s="512"/>
      <c r="B552" s="512"/>
      <c r="C552" s="512"/>
      <c r="D552" s="512"/>
      <c r="E552" s="512"/>
      <c r="F552" s="512"/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</row>
    <row r="553" spans="1:40" ht="15.75" customHeight="1">
      <c r="A553" s="512"/>
      <c r="B553" s="512"/>
      <c r="C553" s="512"/>
      <c r="D553" s="512"/>
      <c r="E553" s="512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512"/>
      <c r="Q553" s="512"/>
      <c r="R553" s="512"/>
      <c r="S553" s="512"/>
      <c r="T553" s="512"/>
      <c r="U553" s="512"/>
      <c r="V553" s="512"/>
      <c r="W553" s="512"/>
      <c r="X553" s="512"/>
      <c r="Y553" s="512"/>
      <c r="Z553" s="512"/>
      <c r="AA553" s="512"/>
      <c r="AB553" s="512"/>
      <c r="AC553" s="512"/>
      <c r="AD553" s="512"/>
      <c r="AE553" s="512"/>
      <c r="AF553" s="512"/>
      <c r="AG553" s="512"/>
      <c r="AH553" s="512"/>
      <c r="AI553" s="512"/>
      <c r="AJ553" s="512"/>
      <c r="AK553" s="512"/>
      <c r="AL553" s="512"/>
      <c r="AM553" s="512"/>
      <c r="AN553" s="512"/>
    </row>
    <row r="554" spans="1:40" ht="15.75" customHeight="1">
      <c r="A554" s="512"/>
      <c r="B554" s="512"/>
      <c r="C554" s="512"/>
      <c r="D554" s="512"/>
      <c r="E554" s="512"/>
      <c r="F554" s="512"/>
      <c r="G554" s="512"/>
      <c r="H554" s="512"/>
      <c r="I554" s="512"/>
      <c r="J554" s="512"/>
      <c r="K554" s="512"/>
      <c r="L554" s="512"/>
      <c r="M554" s="512"/>
      <c r="N554" s="512"/>
      <c r="O554" s="512"/>
      <c r="P554" s="512"/>
      <c r="Q554" s="512"/>
      <c r="R554" s="512"/>
      <c r="S554" s="512"/>
      <c r="T554" s="512"/>
      <c r="U554" s="512"/>
      <c r="V554" s="512"/>
      <c r="W554" s="512"/>
      <c r="X554" s="512"/>
      <c r="Y554" s="512"/>
      <c r="Z554" s="512"/>
      <c r="AA554" s="512"/>
      <c r="AB554" s="512"/>
      <c r="AC554" s="512"/>
      <c r="AD554" s="512"/>
      <c r="AE554" s="512"/>
      <c r="AF554" s="512"/>
      <c r="AG554" s="512"/>
      <c r="AH554" s="512"/>
      <c r="AI554" s="512"/>
      <c r="AJ554" s="512"/>
      <c r="AK554" s="512"/>
      <c r="AL554" s="512"/>
      <c r="AM554" s="512"/>
      <c r="AN554" s="512"/>
    </row>
    <row r="555" spans="1:40" ht="15.75" customHeight="1">
      <c r="A555" s="512"/>
      <c r="B555" s="512"/>
      <c r="C555" s="512"/>
      <c r="D555" s="512"/>
      <c r="E555" s="512"/>
      <c r="F555" s="512"/>
      <c r="G555" s="512"/>
      <c r="H555" s="512"/>
      <c r="I555" s="512"/>
      <c r="J555" s="512"/>
      <c r="K555" s="512"/>
      <c r="L555" s="512"/>
      <c r="M555" s="512"/>
      <c r="N555" s="512"/>
      <c r="O555" s="512"/>
      <c r="P555" s="512"/>
      <c r="Q555" s="512"/>
      <c r="R555" s="512"/>
      <c r="S555" s="512"/>
      <c r="T555" s="512"/>
      <c r="U555" s="512"/>
      <c r="V555" s="512"/>
      <c r="W555" s="512"/>
      <c r="X555" s="512"/>
      <c r="Y555" s="512"/>
      <c r="Z555" s="512"/>
      <c r="AA555" s="512"/>
      <c r="AB555" s="512"/>
      <c r="AC555" s="512"/>
      <c r="AD555" s="512"/>
      <c r="AE555" s="512"/>
      <c r="AF555" s="512"/>
      <c r="AG555" s="512"/>
      <c r="AH555" s="512"/>
      <c r="AI555" s="512"/>
      <c r="AJ555" s="512"/>
      <c r="AK555" s="512"/>
      <c r="AL555" s="512"/>
      <c r="AM555" s="512"/>
      <c r="AN555" s="512"/>
    </row>
    <row r="556" spans="1:40" ht="15.75" customHeight="1">
      <c r="A556" s="512"/>
      <c r="B556" s="512"/>
      <c r="C556" s="512"/>
      <c r="D556" s="512"/>
      <c r="E556" s="512"/>
      <c r="F556" s="512"/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/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</row>
    <row r="557" spans="1:40" ht="15.75" customHeight="1">
      <c r="A557" s="512"/>
      <c r="B557" s="51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</row>
    <row r="558" spans="1:40" ht="15.75" customHeight="1">
      <c r="A558" s="512"/>
      <c r="B558" s="512"/>
      <c r="C558" s="512"/>
      <c r="D558" s="512"/>
      <c r="E558" s="512"/>
      <c r="F558" s="512"/>
      <c r="G558" s="512"/>
      <c r="H558" s="512"/>
      <c r="I558" s="512"/>
      <c r="J558" s="512"/>
      <c r="K558" s="512"/>
      <c r="L558" s="512"/>
      <c r="M558" s="512"/>
      <c r="N558" s="512"/>
      <c r="O558" s="512"/>
      <c r="P558" s="512"/>
      <c r="Q558" s="512"/>
      <c r="R558" s="512"/>
      <c r="S558" s="512"/>
      <c r="T558" s="512"/>
      <c r="U558" s="512"/>
      <c r="V558" s="512"/>
      <c r="W558" s="512"/>
      <c r="X558" s="512"/>
      <c r="Y558" s="512"/>
      <c r="Z558" s="512"/>
      <c r="AA558" s="512"/>
      <c r="AB558" s="512"/>
      <c r="AC558" s="512"/>
      <c r="AD558" s="512"/>
      <c r="AE558" s="512"/>
      <c r="AF558" s="512"/>
      <c r="AG558" s="512"/>
      <c r="AH558" s="512"/>
      <c r="AI558" s="512"/>
      <c r="AJ558" s="512"/>
      <c r="AK558" s="512"/>
      <c r="AL558" s="512"/>
      <c r="AM558" s="512"/>
      <c r="AN558" s="512"/>
    </row>
    <row r="559" spans="1:40" ht="15.75" customHeight="1">
      <c r="A559" s="512"/>
      <c r="B559" s="51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</row>
    <row r="560" spans="1:40" ht="15.75" customHeight="1">
      <c r="A560" s="512"/>
      <c r="B560" s="512"/>
      <c r="C560" s="512"/>
      <c r="D560" s="512"/>
      <c r="E560" s="512"/>
      <c r="F560" s="512"/>
      <c r="G560" s="512"/>
      <c r="H560" s="512"/>
      <c r="I560" s="512"/>
      <c r="J560" s="512"/>
      <c r="K560" s="512"/>
      <c r="L560" s="512"/>
      <c r="M560" s="512"/>
      <c r="N560" s="512"/>
      <c r="O560" s="512"/>
      <c r="P560" s="512"/>
      <c r="Q560" s="512"/>
      <c r="R560" s="512"/>
      <c r="S560" s="512"/>
      <c r="T560" s="512"/>
      <c r="U560" s="512"/>
      <c r="V560" s="512"/>
      <c r="W560" s="512"/>
      <c r="X560" s="512"/>
      <c r="Y560" s="512"/>
      <c r="Z560" s="512"/>
      <c r="AA560" s="512"/>
      <c r="AB560" s="512"/>
      <c r="AC560" s="512"/>
      <c r="AD560" s="512"/>
      <c r="AE560" s="512"/>
      <c r="AF560" s="512"/>
      <c r="AG560" s="512"/>
      <c r="AH560" s="512"/>
      <c r="AI560" s="512"/>
      <c r="AJ560" s="512"/>
      <c r="AK560" s="512"/>
      <c r="AL560" s="512"/>
      <c r="AM560" s="512"/>
      <c r="AN560" s="512"/>
    </row>
    <row r="561" spans="1:40" ht="15.75" customHeight="1">
      <c r="A561" s="512"/>
      <c r="B561" s="512"/>
      <c r="C561" s="512"/>
      <c r="D561" s="512"/>
      <c r="E561" s="512"/>
      <c r="F561" s="512"/>
      <c r="G561" s="512"/>
      <c r="H561" s="512"/>
      <c r="I561" s="512"/>
      <c r="J561" s="512"/>
      <c r="K561" s="512"/>
      <c r="L561" s="512"/>
      <c r="M561" s="512"/>
      <c r="N561" s="512"/>
      <c r="O561" s="512"/>
      <c r="P561" s="512"/>
      <c r="Q561" s="512"/>
      <c r="R561" s="512"/>
      <c r="S561" s="512"/>
      <c r="T561" s="512"/>
      <c r="U561" s="512"/>
      <c r="V561" s="512"/>
      <c r="W561" s="512"/>
      <c r="X561" s="512"/>
      <c r="Y561" s="512"/>
      <c r="Z561" s="512"/>
      <c r="AA561" s="512"/>
      <c r="AB561" s="512"/>
      <c r="AC561" s="512"/>
      <c r="AD561" s="512"/>
      <c r="AE561" s="512"/>
      <c r="AF561" s="512"/>
      <c r="AG561" s="512"/>
      <c r="AH561" s="512"/>
      <c r="AI561" s="512"/>
      <c r="AJ561" s="512"/>
      <c r="AK561" s="512"/>
      <c r="AL561" s="512"/>
      <c r="AM561" s="512"/>
      <c r="AN561" s="512"/>
    </row>
    <row r="562" spans="1:40" ht="15.75" customHeight="1">
      <c r="A562" s="512"/>
      <c r="B562" s="512"/>
      <c r="C562" s="512"/>
      <c r="D562" s="512"/>
      <c r="E562" s="512"/>
      <c r="F562" s="512"/>
      <c r="G562" s="512"/>
      <c r="H562" s="512"/>
      <c r="I562" s="512"/>
      <c r="J562" s="512"/>
      <c r="K562" s="512"/>
      <c r="L562" s="512"/>
      <c r="M562" s="512"/>
      <c r="N562" s="512"/>
      <c r="O562" s="512"/>
      <c r="P562" s="512"/>
      <c r="Q562" s="512"/>
      <c r="R562" s="512"/>
      <c r="S562" s="512"/>
      <c r="T562" s="512"/>
      <c r="U562" s="512"/>
      <c r="V562" s="512"/>
      <c r="W562" s="512"/>
      <c r="X562" s="512"/>
      <c r="Y562" s="512"/>
      <c r="Z562" s="512"/>
      <c r="AA562" s="512"/>
      <c r="AB562" s="512"/>
      <c r="AC562" s="512"/>
      <c r="AD562" s="512"/>
      <c r="AE562" s="512"/>
      <c r="AF562" s="512"/>
      <c r="AG562" s="512"/>
      <c r="AH562" s="512"/>
      <c r="AI562" s="512"/>
      <c r="AJ562" s="512"/>
      <c r="AK562" s="512"/>
      <c r="AL562" s="512"/>
      <c r="AM562" s="512"/>
      <c r="AN562" s="512"/>
    </row>
    <row r="563" spans="1:40" ht="15.75" customHeight="1">
      <c r="A563" s="512"/>
      <c r="B563" s="512"/>
      <c r="C563" s="512"/>
      <c r="D563" s="512"/>
      <c r="E563" s="512"/>
      <c r="F563" s="512"/>
      <c r="G563" s="512"/>
      <c r="H563" s="512"/>
      <c r="I563" s="512"/>
      <c r="J563" s="512"/>
      <c r="K563" s="512"/>
      <c r="L563" s="512"/>
      <c r="M563" s="512"/>
      <c r="N563" s="512"/>
      <c r="O563" s="512"/>
      <c r="P563" s="512"/>
      <c r="Q563" s="512"/>
      <c r="R563" s="512"/>
      <c r="S563" s="512"/>
      <c r="T563" s="512"/>
      <c r="U563" s="512"/>
      <c r="V563" s="512"/>
      <c r="W563" s="512"/>
      <c r="X563" s="512"/>
      <c r="Y563" s="512"/>
      <c r="Z563" s="512"/>
      <c r="AA563" s="512"/>
      <c r="AB563" s="512"/>
      <c r="AC563" s="512"/>
      <c r="AD563" s="512"/>
      <c r="AE563" s="512"/>
      <c r="AF563" s="512"/>
      <c r="AG563" s="512"/>
      <c r="AH563" s="512"/>
      <c r="AI563" s="512"/>
      <c r="AJ563" s="512"/>
      <c r="AK563" s="512"/>
      <c r="AL563" s="512"/>
      <c r="AM563" s="512"/>
      <c r="AN563" s="512"/>
    </row>
    <row r="564" spans="1:40" ht="15.75" customHeight="1">
      <c r="A564" s="512"/>
      <c r="B564" s="512"/>
      <c r="C564" s="512"/>
      <c r="D564" s="512"/>
      <c r="E564" s="512"/>
      <c r="F564" s="512"/>
      <c r="G564" s="512"/>
      <c r="H564" s="512"/>
      <c r="I564" s="512"/>
      <c r="J564" s="512"/>
      <c r="K564" s="512"/>
      <c r="L564" s="512"/>
      <c r="M564" s="512"/>
      <c r="N564" s="512"/>
      <c r="O564" s="512"/>
      <c r="P564" s="512"/>
      <c r="Q564" s="512"/>
      <c r="R564" s="512"/>
      <c r="S564" s="512"/>
      <c r="T564" s="512"/>
      <c r="U564" s="512"/>
      <c r="V564" s="512"/>
      <c r="W564" s="512"/>
      <c r="X564" s="512"/>
      <c r="Y564" s="512"/>
      <c r="Z564" s="512"/>
      <c r="AA564" s="512"/>
      <c r="AB564" s="512"/>
      <c r="AC564" s="512"/>
      <c r="AD564" s="512"/>
      <c r="AE564" s="512"/>
      <c r="AF564" s="512"/>
      <c r="AG564" s="512"/>
      <c r="AH564" s="512"/>
      <c r="AI564" s="512"/>
      <c r="AJ564" s="512"/>
      <c r="AK564" s="512"/>
      <c r="AL564" s="512"/>
      <c r="AM564" s="512"/>
      <c r="AN564" s="512"/>
    </row>
    <row r="565" spans="1:40" ht="15.75" customHeight="1">
      <c r="A565" s="512"/>
      <c r="B565" s="512"/>
      <c r="C565" s="512"/>
      <c r="D565" s="512"/>
      <c r="E565" s="512"/>
      <c r="F565" s="512"/>
      <c r="G565" s="512"/>
      <c r="H565" s="512"/>
      <c r="I565" s="512"/>
      <c r="J565" s="512"/>
      <c r="K565" s="512"/>
      <c r="L565" s="512"/>
      <c r="M565" s="512"/>
      <c r="N565" s="512"/>
      <c r="O565" s="512"/>
      <c r="P565" s="512"/>
      <c r="Q565" s="512"/>
      <c r="R565" s="512"/>
      <c r="S565" s="512"/>
      <c r="T565" s="512"/>
      <c r="U565" s="512"/>
      <c r="V565" s="512"/>
      <c r="W565" s="512"/>
      <c r="X565" s="512"/>
      <c r="Y565" s="512"/>
      <c r="Z565" s="512"/>
      <c r="AA565" s="512"/>
      <c r="AB565" s="512"/>
      <c r="AC565" s="512"/>
      <c r="AD565" s="512"/>
      <c r="AE565" s="512"/>
      <c r="AF565" s="512"/>
      <c r="AG565" s="512"/>
      <c r="AH565" s="512"/>
      <c r="AI565" s="512"/>
      <c r="AJ565" s="512"/>
      <c r="AK565" s="512"/>
      <c r="AL565" s="512"/>
      <c r="AM565" s="512"/>
      <c r="AN565" s="512"/>
    </row>
    <row r="566" spans="1:40" ht="15.75" customHeight="1">
      <c r="A566" s="512"/>
      <c r="B566" s="512"/>
      <c r="C566" s="512"/>
      <c r="D566" s="512"/>
      <c r="E566" s="512"/>
      <c r="F566" s="512"/>
      <c r="G566" s="512"/>
      <c r="H566" s="512"/>
      <c r="I566" s="512"/>
      <c r="J566" s="512"/>
      <c r="K566" s="512"/>
      <c r="L566" s="512"/>
      <c r="M566" s="512"/>
      <c r="N566" s="512"/>
      <c r="O566" s="512"/>
      <c r="P566" s="512"/>
      <c r="Q566" s="512"/>
      <c r="R566" s="512"/>
      <c r="S566" s="512"/>
      <c r="T566" s="512"/>
      <c r="U566" s="512"/>
      <c r="V566" s="512"/>
      <c r="W566" s="512"/>
      <c r="X566" s="512"/>
      <c r="Y566" s="512"/>
      <c r="Z566" s="512"/>
      <c r="AA566" s="512"/>
      <c r="AB566" s="512"/>
      <c r="AC566" s="512"/>
      <c r="AD566" s="512"/>
      <c r="AE566" s="512"/>
      <c r="AF566" s="512"/>
      <c r="AG566" s="512"/>
      <c r="AH566" s="512"/>
      <c r="AI566" s="512"/>
      <c r="AJ566" s="512"/>
      <c r="AK566" s="512"/>
      <c r="AL566" s="512"/>
      <c r="AM566" s="512"/>
      <c r="AN566" s="512"/>
    </row>
    <row r="567" spans="1:40" ht="15.75" customHeight="1">
      <c r="A567" s="512"/>
      <c r="B567" s="512"/>
      <c r="C567" s="512"/>
      <c r="D567" s="512"/>
      <c r="E567" s="512"/>
      <c r="F567" s="512"/>
      <c r="G567" s="512"/>
      <c r="H567" s="512"/>
      <c r="I567" s="512"/>
      <c r="J567" s="512"/>
      <c r="K567" s="512"/>
      <c r="L567" s="512"/>
      <c r="M567" s="512"/>
      <c r="N567" s="512"/>
      <c r="O567" s="512"/>
      <c r="P567" s="512"/>
      <c r="Q567" s="512"/>
      <c r="R567" s="512"/>
      <c r="S567" s="512"/>
      <c r="T567" s="512"/>
      <c r="U567" s="512"/>
      <c r="V567" s="512"/>
      <c r="W567" s="512"/>
      <c r="X567" s="512"/>
      <c r="Y567" s="512"/>
      <c r="Z567" s="512"/>
      <c r="AA567" s="512"/>
      <c r="AB567" s="512"/>
      <c r="AC567" s="512"/>
      <c r="AD567" s="512"/>
      <c r="AE567" s="512"/>
      <c r="AF567" s="512"/>
      <c r="AG567" s="512"/>
      <c r="AH567" s="512"/>
      <c r="AI567" s="512"/>
      <c r="AJ567" s="512"/>
      <c r="AK567" s="512"/>
      <c r="AL567" s="512"/>
      <c r="AM567" s="512"/>
      <c r="AN567" s="512"/>
    </row>
    <row r="568" spans="1:40" ht="15.75" customHeight="1">
      <c r="A568" s="512"/>
      <c r="B568" s="512"/>
      <c r="C568" s="512"/>
      <c r="D568" s="512"/>
      <c r="E568" s="512"/>
      <c r="F568" s="512"/>
      <c r="G568" s="512"/>
      <c r="H568" s="512"/>
      <c r="I568" s="512"/>
      <c r="J568" s="512"/>
      <c r="K568" s="512"/>
      <c r="L568" s="512"/>
      <c r="M568" s="512"/>
      <c r="N568" s="512"/>
      <c r="O568" s="512"/>
      <c r="P568" s="512"/>
      <c r="Q568" s="512"/>
      <c r="R568" s="512"/>
      <c r="S568" s="512"/>
      <c r="T568" s="512"/>
      <c r="U568" s="512"/>
      <c r="V568" s="512"/>
      <c r="W568" s="512"/>
      <c r="X568" s="512"/>
      <c r="Y568" s="512"/>
      <c r="Z568" s="512"/>
      <c r="AA568" s="512"/>
      <c r="AB568" s="512"/>
      <c r="AC568" s="512"/>
      <c r="AD568" s="512"/>
      <c r="AE568" s="512"/>
      <c r="AF568" s="512"/>
      <c r="AG568" s="512"/>
      <c r="AH568" s="512"/>
      <c r="AI568" s="512"/>
      <c r="AJ568" s="512"/>
      <c r="AK568" s="512"/>
      <c r="AL568" s="512"/>
      <c r="AM568" s="512"/>
      <c r="AN568" s="512"/>
    </row>
    <row r="569" spans="1:40" ht="15.75" customHeight="1">
      <c r="A569" s="512"/>
      <c r="B569" s="512"/>
      <c r="C569" s="512"/>
      <c r="D569" s="512"/>
      <c r="E569" s="512"/>
      <c r="F569" s="512"/>
      <c r="G569" s="512"/>
      <c r="H569" s="512"/>
      <c r="I569" s="512"/>
      <c r="J569" s="512"/>
      <c r="K569" s="512"/>
      <c r="L569" s="512"/>
      <c r="M569" s="512"/>
      <c r="N569" s="512"/>
      <c r="O569" s="512"/>
      <c r="P569" s="512"/>
      <c r="Q569" s="512"/>
      <c r="R569" s="512"/>
      <c r="S569" s="512"/>
      <c r="T569" s="512"/>
      <c r="U569" s="512"/>
      <c r="V569" s="512"/>
      <c r="W569" s="512"/>
      <c r="X569" s="512"/>
      <c r="Y569" s="512"/>
      <c r="Z569" s="512"/>
      <c r="AA569" s="512"/>
      <c r="AB569" s="512"/>
      <c r="AC569" s="512"/>
      <c r="AD569" s="512"/>
      <c r="AE569" s="512"/>
      <c r="AF569" s="512"/>
      <c r="AG569" s="512"/>
      <c r="AH569" s="512"/>
      <c r="AI569" s="512"/>
      <c r="AJ569" s="512"/>
      <c r="AK569" s="512"/>
      <c r="AL569" s="512"/>
      <c r="AM569" s="512"/>
      <c r="AN569" s="512"/>
    </row>
    <row r="570" spans="1:40" ht="15.75" customHeight="1">
      <c r="A570" s="512"/>
      <c r="B570" s="512"/>
      <c r="C570" s="512"/>
      <c r="D570" s="512"/>
      <c r="E570" s="512"/>
      <c r="F570" s="512"/>
      <c r="G570" s="512"/>
      <c r="H570" s="512"/>
      <c r="I570" s="512"/>
      <c r="J570" s="512"/>
      <c r="K570" s="512"/>
      <c r="L570" s="512"/>
      <c r="M570" s="512"/>
      <c r="N570" s="512"/>
      <c r="O570" s="512"/>
      <c r="P570" s="512"/>
      <c r="Q570" s="512"/>
      <c r="R570" s="512"/>
      <c r="S570" s="512"/>
      <c r="T570" s="512"/>
      <c r="U570" s="512"/>
      <c r="V570" s="512"/>
      <c r="W570" s="512"/>
      <c r="X570" s="512"/>
      <c r="Y570" s="512"/>
      <c r="Z570" s="512"/>
      <c r="AA570" s="512"/>
      <c r="AB570" s="512"/>
      <c r="AC570" s="512"/>
      <c r="AD570" s="512"/>
      <c r="AE570" s="512"/>
      <c r="AF570" s="512"/>
      <c r="AG570" s="512"/>
      <c r="AH570" s="512"/>
      <c r="AI570" s="512"/>
      <c r="AJ570" s="512"/>
      <c r="AK570" s="512"/>
      <c r="AL570" s="512"/>
      <c r="AM570" s="512"/>
      <c r="AN570" s="512"/>
    </row>
    <row r="571" spans="1:40" ht="15.75" customHeight="1">
      <c r="A571" s="512"/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2"/>
      <c r="Z571" s="512"/>
      <c r="AA571" s="512"/>
      <c r="AB571" s="512"/>
      <c r="AC571" s="512"/>
      <c r="AD571" s="512"/>
      <c r="AE571" s="512"/>
      <c r="AF571" s="512"/>
      <c r="AG571" s="512"/>
      <c r="AH571" s="512"/>
      <c r="AI571" s="512"/>
      <c r="AJ571" s="512"/>
      <c r="AK571" s="512"/>
      <c r="AL571" s="512"/>
      <c r="AM571" s="512"/>
      <c r="AN571" s="512"/>
    </row>
    <row r="572" spans="1:40" ht="15.75" customHeight="1">
      <c r="A572" s="512"/>
      <c r="B572" s="512"/>
      <c r="C572" s="512"/>
      <c r="D572" s="512"/>
      <c r="E572" s="512"/>
      <c r="F572" s="512"/>
      <c r="G572" s="512"/>
      <c r="H572" s="512"/>
      <c r="I572" s="512"/>
      <c r="J572" s="512"/>
      <c r="K572" s="512"/>
      <c r="L572" s="512"/>
      <c r="M572" s="512"/>
      <c r="N572" s="512"/>
      <c r="O572" s="512"/>
      <c r="P572" s="512"/>
      <c r="Q572" s="512"/>
      <c r="R572" s="512"/>
      <c r="S572" s="512"/>
      <c r="T572" s="512"/>
      <c r="U572" s="512"/>
      <c r="V572" s="512"/>
      <c r="W572" s="512"/>
      <c r="X572" s="512"/>
      <c r="Y572" s="512"/>
      <c r="Z572" s="512"/>
      <c r="AA572" s="512"/>
      <c r="AB572" s="512"/>
      <c r="AC572" s="512"/>
      <c r="AD572" s="512"/>
      <c r="AE572" s="512"/>
      <c r="AF572" s="512"/>
      <c r="AG572" s="512"/>
      <c r="AH572" s="512"/>
      <c r="AI572" s="512"/>
      <c r="AJ572" s="512"/>
      <c r="AK572" s="512"/>
      <c r="AL572" s="512"/>
      <c r="AM572" s="512"/>
      <c r="AN572" s="512"/>
    </row>
    <row r="573" spans="1:40" ht="15.75" customHeight="1">
      <c r="A573" s="512"/>
      <c r="B573" s="512"/>
      <c r="C573" s="512"/>
      <c r="D573" s="512"/>
      <c r="E573" s="512"/>
      <c r="F573" s="512"/>
      <c r="G573" s="512"/>
      <c r="H573" s="512"/>
      <c r="I573" s="512"/>
      <c r="J573" s="512"/>
      <c r="K573" s="512"/>
      <c r="L573" s="512"/>
      <c r="M573" s="512"/>
      <c r="N573" s="512"/>
      <c r="O573" s="512"/>
      <c r="P573" s="512"/>
      <c r="Q573" s="512"/>
      <c r="R573" s="512"/>
      <c r="S573" s="512"/>
      <c r="T573" s="512"/>
      <c r="U573" s="512"/>
      <c r="V573" s="512"/>
      <c r="W573" s="512"/>
      <c r="X573" s="512"/>
      <c r="Y573" s="512"/>
      <c r="Z573" s="512"/>
      <c r="AA573" s="512"/>
      <c r="AB573" s="512"/>
      <c r="AC573" s="512"/>
      <c r="AD573" s="512"/>
      <c r="AE573" s="512"/>
      <c r="AF573" s="512"/>
      <c r="AG573" s="512"/>
      <c r="AH573" s="512"/>
      <c r="AI573" s="512"/>
      <c r="AJ573" s="512"/>
      <c r="AK573" s="512"/>
      <c r="AL573" s="512"/>
      <c r="AM573" s="512"/>
      <c r="AN573" s="512"/>
    </row>
    <row r="574" spans="1:40" ht="15.75" customHeight="1">
      <c r="A574" s="512"/>
      <c r="B574" s="512"/>
      <c r="C574" s="512"/>
      <c r="D574" s="512"/>
      <c r="E574" s="512"/>
      <c r="F574" s="512"/>
      <c r="G574" s="512"/>
      <c r="H574" s="512"/>
      <c r="I574" s="512"/>
      <c r="J574" s="512"/>
      <c r="K574" s="512"/>
      <c r="L574" s="512"/>
      <c r="M574" s="512"/>
      <c r="N574" s="512"/>
      <c r="O574" s="512"/>
      <c r="P574" s="512"/>
      <c r="Q574" s="512"/>
      <c r="R574" s="512"/>
      <c r="S574" s="512"/>
      <c r="T574" s="512"/>
      <c r="U574" s="512"/>
      <c r="V574" s="512"/>
      <c r="W574" s="512"/>
      <c r="X574" s="512"/>
      <c r="Y574" s="512"/>
      <c r="Z574" s="512"/>
      <c r="AA574" s="512"/>
      <c r="AB574" s="512"/>
      <c r="AC574" s="512"/>
      <c r="AD574" s="512"/>
      <c r="AE574" s="512"/>
      <c r="AF574" s="512"/>
      <c r="AG574" s="512"/>
      <c r="AH574" s="512"/>
      <c r="AI574" s="512"/>
      <c r="AJ574" s="512"/>
      <c r="AK574" s="512"/>
      <c r="AL574" s="512"/>
      <c r="AM574" s="512"/>
      <c r="AN574" s="512"/>
    </row>
    <row r="575" spans="1:40" ht="15.75" customHeight="1">
      <c r="A575" s="512"/>
      <c r="B575" s="512"/>
      <c r="C575" s="512"/>
      <c r="D575" s="512"/>
      <c r="E575" s="512"/>
      <c r="F575" s="512"/>
      <c r="G575" s="512"/>
      <c r="H575" s="512"/>
      <c r="I575" s="512"/>
      <c r="J575" s="512"/>
      <c r="K575" s="512"/>
      <c r="L575" s="512"/>
      <c r="M575" s="512"/>
      <c r="N575" s="512"/>
      <c r="O575" s="512"/>
      <c r="P575" s="512"/>
      <c r="Q575" s="512"/>
      <c r="R575" s="512"/>
      <c r="S575" s="512"/>
      <c r="T575" s="512"/>
      <c r="U575" s="512"/>
      <c r="V575" s="512"/>
      <c r="W575" s="512"/>
      <c r="X575" s="512"/>
      <c r="Y575" s="512"/>
      <c r="Z575" s="512"/>
      <c r="AA575" s="512"/>
      <c r="AB575" s="512"/>
      <c r="AC575" s="512"/>
      <c r="AD575" s="512"/>
      <c r="AE575" s="512"/>
      <c r="AF575" s="512"/>
      <c r="AG575" s="512"/>
      <c r="AH575" s="512"/>
      <c r="AI575" s="512"/>
      <c r="AJ575" s="512"/>
      <c r="AK575" s="512"/>
      <c r="AL575" s="512"/>
      <c r="AM575" s="512"/>
      <c r="AN575" s="512"/>
    </row>
    <row r="576" spans="1:40" ht="15.75" customHeight="1">
      <c r="A576" s="512"/>
      <c r="B576" s="512"/>
      <c r="C576" s="512"/>
      <c r="D576" s="512"/>
      <c r="E576" s="512"/>
      <c r="F576" s="512"/>
      <c r="G576" s="512"/>
      <c r="H576" s="512"/>
      <c r="I576" s="512"/>
      <c r="J576" s="512"/>
      <c r="K576" s="512"/>
      <c r="L576" s="512"/>
      <c r="M576" s="512"/>
      <c r="N576" s="512"/>
      <c r="O576" s="512"/>
      <c r="P576" s="512"/>
      <c r="Q576" s="512"/>
      <c r="R576" s="512"/>
      <c r="S576" s="512"/>
      <c r="T576" s="512"/>
      <c r="U576" s="512"/>
      <c r="V576" s="512"/>
      <c r="W576" s="512"/>
      <c r="X576" s="512"/>
      <c r="Y576" s="512"/>
      <c r="Z576" s="512"/>
      <c r="AA576" s="512"/>
      <c r="AB576" s="512"/>
      <c r="AC576" s="512"/>
      <c r="AD576" s="512"/>
      <c r="AE576" s="512"/>
      <c r="AF576" s="512"/>
      <c r="AG576" s="512"/>
      <c r="AH576" s="512"/>
      <c r="AI576" s="512"/>
      <c r="AJ576" s="512"/>
      <c r="AK576" s="512"/>
      <c r="AL576" s="512"/>
      <c r="AM576" s="512"/>
      <c r="AN576" s="512"/>
    </row>
    <row r="577" spans="1:40" ht="15.75" customHeight="1">
      <c r="A577" s="512"/>
      <c r="B577" s="512"/>
      <c r="C577" s="512"/>
      <c r="D577" s="512"/>
      <c r="E577" s="512"/>
      <c r="F577" s="512"/>
      <c r="G577" s="512"/>
      <c r="H577" s="512"/>
      <c r="I577" s="512"/>
      <c r="J577" s="512"/>
      <c r="K577" s="512"/>
      <c r="L577" s="512"/>
      <c r="M577" s="512"/>
      <c r="N577" s="512"/>
      <c r="O577" s="512"/>
      <c r="P577" s="512"/>
      <c r="Q577" s="512"/>
      <c r="R577" s="512"/>
      <c r="S577" s="512"/>
      <c r="T577" s="512"/>
      <c r="U577" s="512"/>
      <c r="V577" s="512"/>
      <c r="W577" s="512"/>
      <c r="X577" s="512"/>
      <c r="Y577" s="512"/>
      <c r="Z577" s="512"/>
      <c r="AA577" s="512"/>
      <c r="AB577" s="512"/>
      <c r="AC577" s="512"/>
      <c r="AD577" s="512"/>
      <c r="AE577" s="512"/>
      <c r="AF577" s="512"/>
      <c r="AG577" s="512"/>
      <c r="AH577" s="512"/>
      <c r="AI577" s="512"/>
      <c r="AJ577" s="512"/>
      <c r="AK577" s="512"/>
      <c r="AL577" s="512"/>
      <c r="AM577" s="512"/>
      <c r="AN577" s="512"/>
    </row>
    <row r="578" spans="1:40" ht="15.75" customHeight="1">
      <c r="A578" s="512"/>
      <c r="B578" s="512"/>
      <c r="C578" s="512"/>
      <c r="D578" s="512"/>
      <c r="E578" s="512"/>
      <c r="F578" s="512"/>
      <c r="G578" s="512"/>
      <c r="H578" s="512"/>
      <c r="I578" s="512"/>
      <c r="J578" s="512"/>
      <c r="K578" s="512"/>
      <c r="L578" s="512"/>
      <c r="M578" s="512"/>
      <c r="N578" s="512"/>
      <c r="O578" s="512"/>
      <c r="P578" s="512"/>
      <c r="Q578" s="512"/>
      <c r="R578" s="512"/>
      <c r="S578" s="512"/>
      <c r="T578" s="512"/>
      <c r="U578" s="512"/>
      <c r="V578" s="512"/>
      <c r="W578" s="512"/>
      <c r="X578" s="512"/>
      <c r="Y578" s="512"/>
      <c r="Z578" s="512"/>
      <c r="AA578" s="512"/>
      <c r="AB578" s="512"/>
      <c r="AC578" s="512"/>
      <c r="AD578" s="512"/>
      <c r="AE578" s="512"/>
      <c r="AF578" s="512"/>
      <c r="AG578" s="512"/>
      <c r="AH578" s="512"/>
      <c r="AI578" s="512"/>
      <c r="AJ578" s="512"/>
      <c r="AK578" s="512"/>
      <c r="AL578" s="512"/>
      <c r="AM578" s="512"/>
      <c r="AN578" s="512"/>
    </row>
    <row r="579" spans="1:40" ht="15.75" customHeight="1">
      <c r="A579" s="512"/>
      <c r="B579" s="512"/>
      <c r="C579" s="512"/>
      <c r="D579" s="512"/>
      <c r="E579" s="512"/>
      <c r="F579" s="512"/>
      <c r="G579" s="512"/>
      <c r="H579" s="512"/>
      <c r="I579" s="512"/>
      <c r="J579" s="512"/>
      <c r="K579" s="512"/>
      <c r="L579" s="512"/>
      <c r="M579" s="512"/>
      <c r="N579" s="512"/>
      <c r="O579" s="512"/>
      <c r="P579" s="512"/>
      <c r="Q579" s="512"/>
      <c r="R579" s="512"/>
      <c r="S579" s="512"/>
      <c r="T579" s="512"/>
      <c r="U579" s="512"/>
      <c r="V579" s="512"/>
      <c r="W579" s="512"/>
      <c r="X579" s="512"/>
      <c r="Y579" s="512"/>
      <c r="Z579" s="512"/>
      <c r="AA579" s="512"/>
      <c r="AB579" s="512"/>
      <c r="AC579" s="512"/>
      <c r="AD579" s="512"/>
      <c r="AE579" s="512"/>
      <c r="AF579" s="512"/>
      <c r="AG579" s="512"/>
      <c r="AH579" s="512"/>
      <c r="AI579" s="512"/>
      <c r="AJ579" s="512"/>
      <c r="AK579" s="512"/>
      <c r="AL579" s="512"/>
      <c r="AM579" s="512"/>
      <c r="AN579" s="512"/>
    </row>
    <row r="580" spans="1:40" ht="15.75" customHeight="1">
      <c r="A580" s="512"/>
      <c r="B580" s="512"/>
      <c r="C580" s="512"/>
      <c r="D580" s="512"/>
      <c r="E580" s="512"/>
      <c r="F580" s="512"/>
      <c r="G580" s="512"/>
      <c r="H580" s="512"/>
      <c r="I580" s="512"/>
      <c r="J580" s="512"/>
      <c r="K580" s="512"/>
      <c r="L580" s="512"/>
      <c r="M580" s="512"/>
      <c r="N580" s="512"/>
      <c r="O580" s="512"/>
      <c r="P580" s="512"/>
      <c r="Q580" s="512"/>
      <c r="R580" s="512"/>
      <c r="S580" s="512"/>
      <c r="T580" s="512"/>
      <c r="U580" s="512"/>
      <c r="V580" s="512"/>
      <c r="W580" s="512"/>
      <c r="X580" s="512"/>
      <c r="Y580" s="512"/>
      <c r="Z580" s="512"/>
      <c r="AA580" s="512"/>
      <c r="AB580" s="512"/>
      <c r="AC580" s="512"/>
      <c r="AD580" s="512"/>
      <c r="AE580" s="512"/>
      <c r="AF580" s="512"/>
      <c r="AG580" s="512"/>
      <c r="AH580" s="512"/>
      <c r="AI580" s="512"/>
      <c r="AJ580" s="512"/>
      <c r="AK580" s="512"/>
      <c r="AL580" s="512"/>
      <c r="AM580" s="512"/>
      <c r="AN580" s="512"/>
    </row>
    <row r="581" spans="1:40" ht="15.75" customHeight="1">
      <c r="A581" s="512"/>
      <c r="B581" s="512"/>
      <c r="C581" s="512"/>
      <c r="D581" s="512"/>
      <c r="E581" s="512"/>
      <c r="F581" s="512"/>
      <c r="G581" s="512"/>
      <c r="H581" s="512"/>
      <c r="I581" s="512"/>
      <c r="J581" s="512"/>
      <c r="K581" s="512"/>
      <c r="L581" s="512"/>
      <c r="M581" s="512"/>
      <c r="N581" s="512"/>
      <c r="O581" s="512"/>
      <c r="P581" s="512"/>
      <c r="Q581" s="512"/>
      <c r="R581" s="512"/>
      <c r="S581" s="512"/>
      <c r="T581" s="512"/>
      <c r="U581" s="512"/>
      <c r="V581" s="512"/>
      <c r="W581" s="512"/>
      <c r="X581" s="512"/>
      <c r="Y581" s="512"/>
      <c r="Z581" s="512"/>
      <c r="AA581" s="512"/>
      <c r="AB581" s="512"/>
      <c r="AC581" s="512"/>
      <c r="AD581" s="512"/>
      <c r="AE581" s="512"/>
      <c r="AF581" s="512"/>
      <c r="AG581" s="512"/>
      <c r="AH581" s="512"/>
      <c r="AI581" s="512"/>
      <c r="AJ581" s="512"/>
      <c r="AK581" s="512"/>
      <c r="AL581" s="512"/>
      <c r="AM581" s="512"/>
      <c r="AN581" s="512"/>
    </row>
    <row r="582" spans="1:40" ht="15.75" customHeight="1">
      <c r="A582" s="512"/>
      <c r="B582" s="512"/>
      <c r="C582" s="512"/>
      <c r="D582" s="512"/>
      <c r="E582" s="512"/>
      <c r="F582" s="512"/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/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</row>
    <row r="583" spans="1:40" ht="15.75" customHeight="1">
      <c r="A583" s="512"/>
      <c r="B583" s="512"/>
      <c r="C583" s="512"/>
      <c r="D583" s="512"/>
      <c r="E583" s="512"/>
      <c r="F583" s="512"/>
      <c r="G583" s="512"/>
      <c r="H583" s="512"/>
      <c r="I583" s="512"/>
      <c r="J583" s="512"/>
      <c r="K583" s="512"/>
      <c r="L583" s="512"/>
      <c r="M583" s="512"/>
      <c r="N583" s="512"/>
      <c r="O583" s="512"/>
      <c r="P583" s="512"/>
      <c r="Q583" s="512"/>
      <c r="R583" s="512"/>
      <c r="S583" s="512"/>
      <c r="T583" s="512"/>
      <c r="U583" s="512"/>
      <c r="V583" s="512"/>
      <c r="W583" s="512"/>
      <c r="X583" s="512"/>
      <c r="Y583" s="512"/>
      <c r="Z583" s="512"/>
      <c r="AA583" s="512"/>
      <c r="AB583" s="512"/>
      <c r="AC583" s="512"/>
      <c r="AD583" s="512"/>
      <c r="AE583" s="512"/>
      <c r="AF583" s="512"/>
      <c r="AG583" s="512"/>
      <c r="AH583" s="512"/>
      <c r="AI583" s="512"/>
      <c r="AJ583" s="512"/>
      <c r="AK583" s="512"/>
      <c r="AL583" s="512"/>
      <c r="AM583" s="512"/>
      <c r="AN583" s="512"/>
    </row>
    <row r="584" spans="1:40" ht="15.75" customHeight="1">
      <c r="A584" s="512"/>
      <c r="B584" s="512"/>
      <c r="C584" s="512"/>
      <c r="D584" s="512"/>
      <c r="E584" s="512"/>
      <c r="F584" s="512"/>
      <c r="G584" s="512"/>
      <c r="H584" s="512"/>
      <c r="I584" s="512"/>
      <c r="J584" s="512"/>
      <c r="K584" s="512"/>
      <c r="L584" s="512"/>
      <c r="M584" s="512"/>
      <c r="N584" s="512"/>
      <c r="O584" s="512"/>
      <c r="P584" s="512"/>
      <c r="Q584" s="512"/>
      <c r="R584" s="512"/>
      <c r="S584" s="512"/>
      <c r="T584" s="512"/>
      <c r="U584" s="512"/>
      <c r="V584" s="512"/>
      <c r="W584" s="512"/>
      <c r="X584" s="512"/>
      <c r="Y584" s="512"/>
      <c r="Z584" s="512"/>
      <c r="AA584" s="512"/>
      <c r="AB584" s="512"/>
      <c r="AC584" s="512"/>
      <c r="AD584" s="512"/>
      <c r="AE584" s="512"/>
      <c r="AF584" s="512"/>
      <c r="AG584" s="512"/>
      <c r="AH584" s="512"/>
      <c r="AI584" s="512"/>
      <c r="AJ584" s="512"/>
      <c r="AK584" s="512"/>
      <c r="AL584" s="512"/>
      <c r="AM584" s="512"/>
      <c r="AN584" s="512"/>
    </row>
    <row r="585" spans="1:40" ht="15.75" customHeight="1">
      <c r="A585" s="512"/>
      <c r="B585" s="512"/>
      <c r="C585" s="512"/>
      <c r="D585" s="512"/>
      <c r="E585" s="512"/>
      <c r="F585" s="512"/>
      <c r="G585" s="512"/>
      <c r="H585" s="512"/>
      <c r="I585" s="512"/>
      <c r="J585" s="512"/>
      <c r="K585" s="512"/>
      <c r="L585" s="512"/>
      <c r="M585" s="512"/>
      <c r="N585" s="512"/>
      <c r="O585" s="512"/>
      <c r="P585" s="512"/>
      <c r="Q585" s="512"/>
      <c r="R585" s="512"/>
      <c r="S585" s="512"/>
      <c r="T585" s="512"/>
      <c r="U585" s="512"/>
      <c r="V585" s="512"/>
      <c r="W585" s="512"/>
      <c r="X585" s="512"/>
      <c r="Y585" s="512"/>
      <c r="Z585" s="512"/>
      <c r="AA585" s="512"/>
      <c r="AB585" s="512"/>
      <c r="AC585" s="512"/>
      <c r="AD585" s="512"/>
      <c r="AE585" s="512"/>
      <c r="AF585" s="512"/>
      <c r="AG585" s="512"/>
      <c r="AH585" s="512"/>
      <c r="AI585" s="512"/>
      <c r="AJ585" s="512"/>
      <c r="AK585" s="512"/>
      <c r="AL585" s="512"/>
      <c r="AM585" s="512"/>
      <c r="AN585" s="512"/>
    </row>
    <row r="586" spans="1:40" ht="15.75" customHeight="1">
      <c r="A586" s="512"/>
      <c r="B586" s="512"/>
      <c r="C586" s="512"/>
      <c r="D586" s="512"/>
      <c r="E586" s="512"/>
      <c r="F586" s="512"/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/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</row>
    <row r="587" spans="1:40" ht="15.75" customHeight="1">
      <c r="A587" s="512"/>
      <c r="B587" s="512"/>
      <c r="C587" s="512"/>
      <c r="D587" s="512"/>
      <c r="E587" s="512"/>
      <c r="F587" s="512"/>
      <c r="G587" s="512"/>
      <c r="H587" s="512"/>
      <c r="I587" s="512"/>
      <c r="J587" s="512"/>
      <c r="K587" s="512"/>
      <c r="L587" s="512"/>
      <c r="M587" s="512"/>
      <c r="N587" s="512"/>
      <c r="O587" s="512"/>
      <c r="P587" s="512"/>
      <c r="Q587" s="512"/>
      <c r="R587" s="512"/>
      <c r="S587" s="512"/>
      <c r="T587" s="512"/>
      <c r="U587" s="512"/>
      <c r="V587" s="512"/>
      <c r="W587" s="512"/>
      <c r="X587" s="512"/>
      <c r="Y587" s="512"/>
      <c r="Z587" s="512"/>
      <c r="AA587" s="512"/>
      <c r="AB587" s="512"/>
      <c r="AC587" s="512"/>
      <c r="AD587" s="512"/>
      <c r="AE587" s="512"/>
      <c r="AF587" s="512"/>
      <c r="AG587" s="512"/>
      <c r="AH587" s="512"/>
      <c r="AI587" s="512"/>
      <c r="AJ587" s="512"/>
      <c r="AK587" s="512"/>
      <c r="AL587" s="512"/>
      <c r="AM587" s="512"/>
      <c r="AN587" s="512"/>
    </row>
    <row r="588" spans="1:40" ht="15.75" customHeight="1">
      <c r="A588" s="512"/>
      <c r="B588" s="512"/>
      <c r="C588" s="512"/>
      <c r="D588" s="512"/>
      <c r="E588" s="512"/>
      <c r="F588" s="512"/>
      <c r="G588" s="512"/>
      <c r="H588" s="512"/>
      <c r="I588" s="512"/>
      <c r="J588" s="512"/>
      <c r="K588" s="512"/>
      <c r="L588" s="512"/>
      <c r="M588" s="512"/>
      <c r="N588" s="512"/>
      <c r="O588" s="512"/>
      <c r="P588" s="512"/>
      <c r="Q588" s="512"/>
      <c r="R588" s="512"/>
      <c r="S588" s="512"/>
      <c r="T588" s="512"/>
      <c r="U588" s="512"/>
      <c r="V588" s="512"/>
      <c r="W588" s="512"/>
      <c r="X588" s="512"/>
      <c r="Y588" s="512"/>
      <c r="Z588" s="512"/>
      <c r="AA588" s="512"/>
      <c r="AB588" s="512"/>
      <c r="AC588" s="512"/>
      <c r="AD588" s="512"/>
      <c r="AE588" s="512"/>
      <c r="AF588" s="512"/>
      <c r="AG588" s="512"/>
      <c r="AH588" s="512"/>
      <c r="AI588" s="512"/>
      <c r="AJ588" s="512"/>
      <c r="AK588" s="512"/>
      <c r="AL588" s="512"/>
      <c r="AM588" s="512"/>
      <c r="AN588" s="512"/>
    </row>
    <row r="589" spans="1:40" ht="15.75" customHeight="1">
      <c r="A589" s="512"/>
      <c r="B589" s="512"/>
      <c r="C589" s="512"/>
      <c r="D589" s="512"/>
      <c r="E589" s="512"/>
      <c r="F589" s="512"/>
      <c r="G589" s="512"/>
      <c r="H589" s="512"/>
      <c r="I589" s="512"/>
      <c r="J589" s="512"/>
      <c r="K589" s="512"/>
      <c r="L589" s="512"/>
      <c r="M589" s="512"/>
      <c r="N589" s="512"/>
      <c r="O589" s="512"/>
      <c r="P589" s="512"/>
      <c r="Q589" s="512"/>
      <c r="R589" s="512"/>
      <c r="S589" s="512"/>
      <c r="T589" s="512"/>
      <c r="U589" s="512"/>
      <c r="V589" s="512"/>
      <c r="W589" s="512"/>
      <c r="X589" s="512"/>
      <c r="Y589" s="512"/>
      <c r="Z589" s="512"/>
      <c r="AA589" s="512"/>
      <c r="AB589" s="512"/>
      <c r="AC589" s="512"/>
      <c r="AD589" s="512"/>
      <c r="AE589" s="512"/>
      <c r="AF589" s="512"/>
      <c r="AG589" s="512"/>
      <c r="AH589" s="512"/>
      <c r="AI589" s="512"/>
      <c r="AJ589" s="512"/>
      <c r="AK589" s="512"/>
      <c r="AL589" s="512"/>
      <c r="AM589" s="512"/>
      <c r="AN589" s="512"/>
    </row>
    <row r="590" spans="1:40" ht="15.75" customHeight="1">
      <c r="A590" s="512"/>
      <c r="B590" s="512"/>
      <c r="C590" s="512"/>
      <c r="D590" s="512"/>
      <c r="E590" s="512"/>
      <c r="F590" s="512"/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/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</row>
    <row r="591" spans="1:40" ht="15.75" customHeight="1">
      <c r="A591" s="512"/>
      <c r="B591" s="512"/>
      <c r="C591" s="512"/>
      <c r="D591" s="512"/>
      <c r="E591" s="512"/>
      <c r="F591" s="512"/>
      <c r="G591" s="512"/>
      <c r="H591" s="512"/>
      <c r="I591" s="512"/>
      <c r="J591" s="512"/>
      <c r="K591" s="512"/>
      <c r="L591" s="512"/>
      <c r="M591" s="512"/>
      <c r="N591" s="512"/>
      <c r="O591" s="512"/>
      <c r="P591" s="512"/>
      <c r="Q591" s="512"/>
      <c r="R591" s="512"/>
      <c r="S591" s="512"/>
      <c r="T591" s="512"/>
      <c r="U591" s="512"/>
      <c r="V591" s="512"/>
      <c r="W591" s="512"/>
      <c r="X591" s="512"/>
      <c r="Y591" s="512"/>
      <c r="Z591" s="512"/>
      <c r="AA591" s="512"/>
      <c r="AB591" s="512"/>
      <c r="AC591" s="512"/>
      <c r="AD591" s="512"/>
      <c r="AE591" s="512"/>
      <c r="AF591" s="512"/>
      <c r="AG591" s="512"/>
      <c r="AH591" s="512"/>
      <c r="AI591" s="512"/>
      <c r="AJ591" s="512"/>
      <c r="AK591" s="512"/>
      <c r="AL591" s="512"/>
      <c r="AM591" s="512"/>
      <c r="AN591" s="512"/>
    </row>
    <row r="592" spans="1:40" ht="15.75" customHeight="1">
      <c r="A592" s="512"/>
      <c r="B592" s="512"/>
      <c r="C592" s="512"/>
      <c r="D592" s="512"/>
      <c r="E592" s="512"/>
      <c r="F592" s="512"/>
      <c r="G592" s="512"/>
      <c r="H592" s="512"/>
      <c r="I592" s="512"/>
      <c r="J592" s="512"/>
      <c r="K592" s="512"/>
      <c r="L592" s="512"/>
      <c r="M592" s="512"/>
      <c r="N592" s="512"/>
      <c r="O592" s="512"/>
      <c r="P592" s="512"/>
      <c r="Q592" s="512"/>
      <c r="R592" s="512"/>
      <c r="S592" s="512"/>
      <c r="T592" s="512"/>
      <c r="U592" s="512"/>
      <c r="V592" s="512"/>
      <c r="W592" s="512"/>
      <c r="X592" s="512"/>
      <c r="Y592" s="512"/>
      <c r="Z592" s="512"/>
      <c r="AA592" s="512"/>
      <c r="AB592" s="512"/>
      <c r="AC592" s="512"/>
      <c r="AD592" s="512"/>
      <c r="AE592" s="512"/>
      <c r="AF592" s="512"/>
      <c r="AG592" s="512"/>
      <c r="AH592" s="512"/>
      <c r="AI592" s="512"/>
      <c r="AJ592" s="512"/>
      <c r="AK592" s="512"/>
      <c r="AL592" s="512"/>
      <c r="AM592" s="512"/>
      <c r="AN592" s="512"/>
    </row>
    <row r="593" spans="1:40" ht="15.75" customHeight="1">
      <c r="A593" s="512"/>
      <c r="B593" s="512"/>
      <c r="C593" s="512"/>
      <c r="D593" s="512"/>
      <c r="E593" s="512"/>
      <c r="F593" s="512"/>
      <c r="G593" s="512"/>
      <c r="H593" s="512"/>
      <c r="I593" s="512"/>
      <c r="J593" s="512"/>
      <c r="K593" s="512"/>
      <c r="L593" s="512"/>
      <c r="M593" s="512"/>
      <c r="N593" s="512"/>
      <c r="O593" s="512"/>
      <c r="P593" s="512"/>
      <c r="Q593" s="512"/>
      <c r="R593" s="512"/>
      <c r="S593" s="512"/>
      <c r="T593" s="512"/>
      <c r="U593" s="512"/>
      <c r="V593" s="512"/>
      <c r="W593" s="512"/>
      <c r="X593" s="512"/>
      <c r="Y593" s="512"/>
      <c r="Z593" s="512"/>
      <c r="AA593" s="512"/>
      <c r="AB593" s="512"/>
      <c r="AC593" s="512"/>
      <c r="AD593" s="512"/>
      <c r="AE593" s="512"/>
      <c r="AF593" s="512"/>
      <c r="AG593" s="512"/>
      <c r="AH593" s="512"/>
      <c r="AI593" s="512"/>
      <c r="AJ593" s="512"/>
      <c r="AK593" s="512"/>
      <c r="AL593" s="512"/>
      <c r="AM593" s="512"/>
      <c r="AN593" s="512"/>
    </row>
    <row r="594" spans="1:40" ht="15.75" customHeight="1">
      <c r="A594" s="512"/>
      <c r="B594" s="512"/>
      <c r="C594" s="512"/>
      <c r="D594" s="512"/>
      <c r="E594" s="512"/>
      <c r="F594" s="512"/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/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</row>
    <row r="595" spans="1:40" ht="15.75" customHeight="1">
      <c r="A595" s="512"/>
      <c r="B595" s="512"/>
      <c r="C595" s="512"/>
      <c r="D595" s="512"/>
      <c r="E595" s="512"/>
      <c r="F595" s="512"/>
      <c r="G595" s="512"/>
      <c r="H595" s="512"/>
      <c r="I595" s="512"/>
      <c r="J595" s="512"/>
      <c r="K595" s="512"/>
      <c r="L595" s="512"/>
      <c r="M595" s="512"/>
      <c r="N595" s="512"/>
      <c r="O595" s="512"/>
      <c r="P595" s="512"/>
      <c r="Q595" s="512"/>
      <c r="R595" s="512"/>
      <c r="S595" s="512"/>
      <c r="T595" s="512"/>
      <c r="U595" s="512"/>
      <c r="V595" s="512"/>
      <c r="W595" s="512"/>
      <c r="X595" s="512"/>
      <c r="Y595" s="512"/>
      <c r="Z595" s="512"/>
      <c r="AA595" s="512"/>
      <c r="AB595" s="512"/>
      <c r="AC595" s="512"/>
      <c r="AD595" s="512"/>
      <c r="AE595" s="512"/>
      <c r="AF595" s="512"/>
      <c r="AG595" s="512"/>
      <c r="AH595" s="512"/>
      <c r="AI595" s="512"/>
      <c r="AJ595" s="512"/>
      <c r="AK595" s="512"/>
      <c r="AL595" s="512"/>
      <c r="AM595" s="512"/>
      <c r="AN595" s="512"/>
    </row>
    <row r="596" spans="1:40" ht="15.75" customHeight="1">
      <c r="A596" s="512"/>
      <c r="B596" s="512"/>
      <c r="C596" s="512"/>
      <c r="D596" s="512"/>
      <c r="E596" s="512"/>
      <c r="F596" s="512"/>
      <c r="G596" s="512"/>
      <c r="H596" s="512"/>
      <c r="I596" s="512"/>
      <c r="J596" s="512"/>
      <c r="K596" s="512"/>
      <c r="L596" s="512"/>
      <c r="M596" s="512"/>
      <c r="N596" s="512"/>
      <c r="O596" s="512"/>
      <c r="P596" s="512"/>
      <c r="Q596" s="512"/>
      <c r="R596" s="512"/>
      <c r="S596" s="512"/>
      <c r="T596" s="512"/>
      <c r="U596" s="512"/>
      <c r="V596" s="512"/>
      <c r="W596" s="512"/>
      <c r="X596" s="512"/>
      <c r="Y596" s="512"/>
      <c r="Z596" s="512"/>
      <c r="AA596" s="512"/>
      <c r="AB596" s="512"/>
      <c r="AC596" s="512"/>
      <c r="AD596" s="512"/>
      <c r="AE596" s="512"/>
      <c r="AF596" s="512"/>
      <c r="AG596" s="512"/>
      <c r="AH596" s="512"/>
      <c r="AI596" s="512"/>
      <c r="AJ596" s="512"/>
      <c r="AK596" s="512"/>
      <c r="AL596" s="512"/>
      <c r="AM596" s="512"/>
      <c r="AN596" s="512"/>
    </row>
    <row r="597" spans="1:40" ht="15.75" customHeight="1">
      <c r="A597" s="512"/>
      <c r="B597" s="512"/>
      <c r="C597" s="512"/>
      <c r="D597" s="512"/>
      <c r="E597" s="512"/>
      <c r="F597" s="512"/>
      <c r="G597" s="512"/>
      <c r="H597" s="512"/>
      <c r="I597" s="512"/>
      <c r="J597" s="512"/>
      <c r="K597" s="512"/>
      <c r="L597" s="512"/>
      <c r="M597" s="512"/>
      <c r="N597" s="512"/>
      <c r="O597" s="512"/>
      <c r="P597" s="512"/>
      <c r="Q597" s="512"/>
      <c r="R597" s="512"/>
      <c r="S597" s="512"/>
      <c r="T597" s="512"/>
      <c r="U597" s="512"/>
      <c r="V597" s="512"/>
      <c r="W597" s="512"/>
      <c r="X597" s="512"/>
      <c r="Y597" s="512"/>
      <c r="Z597" s="512"/>
      <c r="AA597" s="512"/>
      <c r="AB597" s="512"/>
      <c r="AC597" s="512"/>
      <c r="AD597" s="512"/>
      <c r="AE597" s="512"/>
      <c r="AF597" s="512"/>
      <c r="AG597" s="512"/>
      <c r="AH597" s="512"/>
      <c r="AI597" s="512"/>
      <c r="AJ597" s="512"/>
      <c r="AK597" s="512"/>
      <c r="AL597" s="512"/>
      <c r="AM597" s="512"/>
      <c r="AN597" s="512"/>
    </row>
    <row r="598" spans="1:40" ht="15.75" customHeight="1">
      <c r="A598" s="512"/>
      <c r="B598" s="512"/>
      <c r="C598" s="512"/>
      <c r="D598" s="512"/>
      <c r="E598" s="512"/>
      <c r="F598" s="512"/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/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</row>
    <row r="599" spans="1:40" ht="15.75" customHeight="1">
      <c r="A599" s="512"/>
      <c r="B599" s="512"/>
      <c r="C599" s="512"/>
      <c r="D599" s="512"/>
      <c r="E599" s="512"/>
      <c r="F599" s="512"/>
      <c r="G599" s="512"/>
      <c r="H599" s="512"/>
      <c r="I599" s="512"/>
      <c r="J599" s="512"/>
      <c r="K599" s="512"/>
      <c r="L599" s="512"/>
      <c r="M599" s="512"/>
      <c r="N599" s="512"/>
      <c r="O599" s="512"/>
      <c r="P599" s="512"/>
      <c r="Q599" s="512"/>
      <c r="R599" s="512"/>
      <c r="S599" s="512"/>
      <c r="T599" s="512"/>
      <c r="U599" s="512"/>
      <c r="V599" s="512"/>
      <c r="W599" s="512"/>
      <c r="X599" s="512"/>
      <c r="Y599" s="512"/>
      <c r="Z599" s="512"/>
      <c r="AA599" s="512"/>
      <c r="AB599" s="512"/>
      <c r="AC599" s="512"/>
      <c r="AD599" s="512"/>
      <c r="AE599" s="512"/>
      <c r="AF599" s="512"/>
      <c r="AG599" s="512"/>
      <c r="AH599" s="512"/>
      <c r="AI599" s="512"/>
      <c r="AJ599" s="512"/>
      <c r="AK599" s="512"/>
      <c r="AL599" s="512"/>
      <c r="AM599" s="512"/>
      <c r="AN599" s="512"/>
    </row>
    <row r="600" spans="1:40" ht="15.75" customHeight="1">
      <c r="A600" s="512"/>
      <c r="B600" s="512"/>
      <c r="C600" s="512"/>
      <c r="D600" s="512"/>
      <c r="E600" s="512"/>
      <c r="F600" s="512"/>
      <c r="G600" s="512"/>
      <c r="H600" s="512"/>
      <c r="I600" s="512"/>
      <c r="J600" s="512"/>
      <c r="K600" s="512"/>
      <c r="L600" s="512"/>
      <c r="M600" s="512"/>
      <c r="N600" s="512"/>
      <c r="O600" s="512"/>
      <c r="P600" s="512"/>
      <c r="Q600" s="512"/>
      <c r="R600" s="512"/>
      <c r="S600" s="512"/>
      <c r="T600" s="512"/>
      <c r="U600" s="512"/>
      <c r="V600" s="512"/>
      <c r="W600" s="512"/>
      <c r="X600" s="512"/>
      <c r="Y600" s="512"/>
      <c r="Z600" s="512"/>
      <c r="AA600" s="512"/>
      <c r="AB600" s="512"/>
      <c r="AC600" s="512"/>
      <c r="AD600" s="512"/>
      <c r="AE600" s="512"/>
      <c r="AF600" s="512"/>
      <c r="AG600" s="512"/>
      <c r="AH600" s="512"/>
      <c r="AI600" s="512"/>
      <c r="AJ600" s="512"/>
      <c r="AK600" s="512"/>
      <c r="AL600" s="512"/>
      <c r="AM600" s="512"/>
      <c r="AN600" s="512"/>
    </row>
    <row r="601" spans="1:40" ht="15.75" customHeight="1">
      <c r="A601" s="512"/>
      <c r="B601" s="512"/>
      <c r="C601" s="512"/>
      <c r="D601" s="512"/>
      <c r="E601" s="512"/>
      <c r="F601" s="512"/>
      <c r="G601" s="512"/>
      <c r="H601" s="512"/>
      <c r="I601" s="512"/>
      <c r="J601" s="512"/>
      <c r="K601" s="512"/>
      <c r="L601" s="512"/>
      <c r="M601" s="512"/>
      <c r="N601" s="512"/>
      <c r="O601" s="512"/>
      <c r="P601" s="512"/>
      <c r="Q601" s="512"/>
      <c r="R601" s="512"/>
      <c r="S601" s="512"/>
      <c r="T601" s="512"/>
      <c r="U601" s="512"/>
      <c r="V601" s="512"/>
      <c r="W601" s="512"/>
      <c r="X601" s="512"/>
      <c r="Y601" s="512"/>
      <c r="Z601" s="512"/>
      <c r="AA601" s="512"/>
      <c r="AB601" s="512"/>
      <c r="AC601" s="512"/>
      <c r="AD601" s="512"/>
      <c r="AE601" s="512"/>
      <c r="AF601" s="512"/>
      <c r="AG601" s="512"/>
      <c r="AH601" s="512"/>
      <c r="AI601" s="512"/>
      <c r="AJ601" s="512"/>
      <c r="AK601" s="512"/>
      <c r="AL601" s="512"/>
      <c r="AM601" s="512"/>
      <c r="AN601" s="512"/>
    </row>
    <row r="602" spans="1:40" ht="15.75" customHeight="1">
      <c r="A602" s="512"/>
      <c r="B602" s="512"/>
      <c r="C602" s="512"/>
      <c r="D602" s="512"/>
      <c r="E602" s="512"/>
      <c r="F602" s="512"/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/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</row>
    <row r="603" spans="1:40" ht="15.75" customHeight="1">
      <c r="A603" s="512"/>
      <c r="B603" s="512"/>
      <c r="C603" s="512"/>
      <c r="D603" s="512"/>
      <c r="E603" s="512"/>
      <c r="F603" s="512"/>
      <c r="G603" s="512"/>
      <c r="H603" s="512"/>
      <c r="I603" s="512"/>
      <c r="J603" s="512"/>
      <c r="K603" s="512"/>
      <c r="L603" s="512"/>
      <c r="M603" s="512"/>
      <c r="N603" s="512"/>
      <c r="O603" s="512"/>
      <c r="P603" s="512"/>
      <c r="Q603" s="512"/>
      <c r="R603" s="512"/>
      <c r="S603" s="512"/>
      <c r="T603" s="512"/>
      <c r="U603" s="512"/>
      <c r="V603" s="512"/>
      <c r="W603" s="512"/>
      <c r="X603" s="512"/>
      <c r="Y603" s="512"/>
      <c r="Z603" s="512"/>
      <c r="AA603" s="512"/>
      <c r="AB603" s="512"/>
      <c r="AC603" s="512"/>
      <c r="AD603" s="512"/>
      <c r="AE603" s="512"/>
      <c r="AF603" s="512"/>
      <c r="AG603" s="512"/>
      <c r="AH603" s="512"/>
      <c r="AI603" s="512"/>
      <c r="AJ603" s="512"/>
      <c r="AK603" s="512"/>
      <c r="AL603" s="512"/>
      <c r="AM603" s="512"/>
      <c r="AN603" s="512"/>
    </row>
    <row r="604" spans="1:40" ht="15.75" customHeight="1">
      <c r="A604" s="512"/>
      <c r="B604" s="512"/>
      <c r="C604" s="512"/>
      <c r="D604" s="512"/>
      <c r="E604" s="512"/>
      <c r="F604" s="512"/>
      <c r="G604" s="512"/>
      <c r="H604" s="512"/>
      <c r="I604" s="512"/>
      <c r="J604" s="512"/>
      <c r="K604" s="512"/>
      <c r="L604" s="512"/>
      <c r="M604" s="512"/>
      <c r="N604" s="512"/>
      <c r="O604" s="512"/>
      <c r="P604" s="512"/>
      <c r="Q604" s="512"/>
      <c r="R604" s="512"/>
      <c r="S604" s="512"/>
      <c r="T604" s="512"/>
      <c r="U604" s="512"/>
      <c r="V604" s="512"/>
      <c r="W604" s="512"/>
      <c r="X604" s="512"/>
      <c r="Y604" s="512"/>
      <c r="Z604" s="512"/>
      <c r="AA604" s="512"/>
      <c r="AB604" s="512"/>
      <c r="AC604" s="512"/>
      <c r="AD604" s="512"/>
      <c r="AE604" s="512"/>
      <c r="AF604" s="512"/>
      <c r="AG604" s="512"/>
      <c r="AH604" s="512"/>
      <c r="AI604" s="512"/>
      <c r="AJ604" s="512"/>
      <c r="AK604" s="512"/>
      <c r="AL604" s="512"/>
      <c r="AM604" s="512"/>
      <c r="AN604" s="512"/>
    </row>
    <row r="605" spans="1:40" ht="15.75" customHeight="1">
      <c r="A605" s="512"/>
      <c r="B605" s="512"/>
      <c r="C605" s="512"/>
      <c r="D605" s="512"/>
      <c r="E605" s="512"/>
      <c r="F605" s="512"/>
      <c r="G605" s="512"/>
      <c r="H605" s="512"/>
      <c r="I605" s="512"/>
      <c r="J605" s="512"/>
      <c r="K605" s="512"/>
      <c r="L605" s="512"/>
      <c r="M605" s="512"/>
      <c r="N605" s="512"/>
      <c r="O605" s="512"/>
      <c r="P605" s="512"/>
      <c r="Q605" s="512"/>
      <c r="R605" s="512"/>
      <c r="S605" s="512"/>
      <c r="T605" s="512"/>
      <c r="U605" s="512"/>
      <c r="V605" s="512"/>
      <c r="W605" s="512"/>
      <c r="X605" s="512"/>
      <c r="Y605" s="512"/>
      <c r="Z605" s="512"/>
      <c r="AA605" s="512"/>
      <c r="AB605" s="512"/>
      <c r="AC605" s="512"/>
      <c r="AD605" s="512"/>
      <c r="AE605" s="512"/>
      <c r="AF605" s="512"/>
      <c r="AG605" s="512"/>
      <c r="AH605" s="512"/>
      <c r="AI605" s="512"/>
      <c r="AJ605" s="512"/>
      <c r="AK605" s="512"/>
      <c r="AL605" s="512"/>
      <c r="AM605" s="512"/>
      <c r="AN605" s="512"/>
    </row>
    <row r="606" spans="1:40" ht="15.75" customHeight="1">
      <c r="A606" s="512"/>
      <c r="B606" s="512"/>
      <c r="C606" s="512"/>
      <c r="D606" s="512"/>
      <c r="E606" s="512"/>
      <c r="F606" s="512"/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/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</row>
    <row r="607" spans="1:40" ht="15.75" customHeight="1">
      <c r="A607" s="512"/>
      <c r="B607" s="512"/>
      <c r="C607" s="512"/>
      <c r="D607" s="512"/>
      <c r="E607" s="512"/>
      <c r="F607" s="512"/>
      <c r="G607" s="512"/>
      <c r="H607" s="512"/>
      <c r="I607" s="512"/>
      <c r="J607" s="512"/>
      <c r="K607" s="512"/>
      <c r="L607" s="512"/>
      <c r="M607" s="512"/>
      <c r="N607" s="512"/>
      <c r="O607" s="512"/>
      <c r="P607" s="512"/>
      <c r="Q607" s="512"/>
      <c r="R607" s="512"/>
      <c r="S607" s="512"/>
      <c r="T607" s="512"/>
      <c r="U607" s="512"/>
      <c r="V607" s="512"/>
      <c r="W607" s="512"/>
      <c r="X607" s="512"/>
      <c r="Y607" s="512"/>
      <c r="Z607" s="512"/>
      <c r="AA607" s="512"/>
      <c r="AB607" s="512"/>
      <c r="AC607" s="512"/>
      <c r="AD607" s="512"/>
      <c r="AE607" s="512"/>
      <c r="AF607" s="512"/>
      <c r="AG607" s="512"/>
      <c r="AH607" s="512"/>
      <c r="AI607" s="512"/>
      <c r="AJ607" s="512"/>
      <c r="AK607" s="512"/>
      <c r="AL607" s="512"/>
      <c r="AM607" s="512"/>
      <c r="AN607" s="512"/>
    </row>
    <row r="608" spans="1:40" ht="15.75" customHeight="1">
      <c r="A608" s="512"/>
      <c r="B608" s="512"/>
      <c r="C608" s="512"/>
      <c r="D608" s="512"/>
      <c r="E608" s="512"/>
      <c r="F608" s="512"/>
      <c r="G608" s="512"/>
      <c r="H608" s="512"/>
      <c r="I608" s="512"/>
      <c r="J608" s="512"/>
      <c r="K608" s="512"/>
      <c r="L608" s="512"/>
      <c r="M608" s="512"/>
      <c r="N608" s="512"/>
      <c r="O608" s="512"/>
      <c r="P608" s="512"/>
      <c r="Q608" s="512"/>
      <c r="R608" s="512"/>
      <c r="S608" s="512"/>
      <c r="T608" s="512"/>
      <c r="U608" s="512"/>
      <c r="V608" s="512"/>
      <c r="W608" s="512"/>
      <c r="X608" s="512"/>
      <c r="Y608" s="512"/>
      <c r="Z608" s="512"/>
      <c r="AA608" s="512"/>
      <c r="AB608" s="512"/>
      <c r="AC608" s="512"/>
      <c r="AD608" s="512"/>
      <c r="AE608" s="512"/>
      <c r="AF608" s="512"/>
      <c r="AG608" s="512"/>
      <c r="AH608" s="512"/>
      <c r="AI608" s="512"/>
      <c r="AJ608" s="512"/>
      <c r="AK608" s="512"/>
      <c r="AL608" s="512"/>
      <c r="AM608" s="512"/>
      <c r="AN608" s="512"/>
    </row>
    <row r="609" spans="1:40" ht="15.75" customHeight="1">
      <c r="A609" s="512"/>
      <c r="B609" s="512"/>
      <c r="C609" s="512"/>
      <c r="D609" s="512"/>
      <c r="E609" s="512"/>
      <c r="F609" s="512"/>
      <c r="G609" s="512"/>
      <c r="H609" s="512"/>
      <c r="I609" s="512"/>
      <c r="J609" s="512"/>
      <c r="K609" s="512"/>
      <c r="L609" s="512"/>
      <c r="M609" s="512"/>
      <c r="N609" s="512"/>
      <c r="O609" s="512"/>
      <c r="P609" s="512"/>
      <c r="Q609" s="512"/>
      <c r="R609" s="512"/>
      <c r="S609" s="512"/>
      <c r="T609" s="512"/>
      <c r="U609" s="512"/>
      <c r="V609" s="512"/>
      <c r="W609" s="512"/>
      <c r="X609" s="512"/>
      <c r="Y609" s="512"/>
      <c r="Z609" s="512"/>
      <c r="AA609" s="512"/>
      <c r="AB609" s="512"/>
      <c r="AC609" s="512"/>
      <c r="AD609" s="512"/>
      <c r="AE609" s="512"/>
      <c r="AF609" s="512"/>
      <c r="AG609" s="512"/>
      <c r="AH609" s="512"/>
      <c r="AI609" s="512"/>
      <c r="AJ609" s="512"/>
      <c r="AK609" s="512"/>
      <c r="AL609" s="512"/>
      <c r="AM609" s="512"/>
      <c r="AN609" s="512"/>
    </row>
    <row r="610" spans="1:40" ht="15.75" customHeight="1">
      <c r="A610" s="512"/>
      <c r="B610" s="512"/>
      <c r="C610" s="512"/>
      <c r="D610" s="512"/>
      <c r="E610" s="512"/>
      <c r="F610" s="512"/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/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</row>
    <row r="611" spans="1:40" ht="15.75" customHeight="1">
      <c r="A611" s="512"/>
      <c r="B611" s="512"/>
      <c r="C611" s="512"/>
      <c r="D611" s="512"/>
      <c r="E611" s="512"/>
      <c r="F611" s="512"/>
      <c r="G611" s="512"/>
      <c r="H611" s="512"/>
      <c r="I611" s="512"/>
      <c r="J611" s="512"/>
      <c r="K611" s="512"/>
      <c r="L611" s="512"/>
      <c r="M611" s="512"/>
      <c r="N611" s="512"/>
      <c r="O611" s="512"/>
      <c r="P611" s="512"/>
      <c r="Q611" s="512"/>
      <c r="R611" s="512"/>
      <c r="S611" s="512"/>
      <c r="T611" s="512"/>
      <c r="U611" s="512"/>
      <c r="V611" s="512"/>
      <c r="W611" s="512"/>
      <c r="X611" s="512"/>
      <c r="Y611" s="512"/>
      <c r="Z611" s="512"/>
      <c r="AA611" s="512"/>
      <c r="AB611" s="512"/>
      <c r="AC611" s="512"/>
      <c r="AD611" s="512"/>
      <c r="AE611" s="512"/>
      <c r="AF611" s="512"/>
      <c r="AG611" s="512"/>
      <c r="AH611" s="512"/>
      <c r="AI611" s="512"/>
      <c r="AJ611" s="512"/>
      <c r="AK611" s="512"/>
      <c r="AL611" s="512"/>
      <c r="AM611" s="512"/>
      <c r="AN611" s="512"/>
    </row>
    <row r="612" spans="1:40" ht="15.75" customHeight="1">
      <c r="A612" s="512"/>
      <c r="B612" s="512"/>
      <c r="C612" s="512"/>
      <c r="D612" s="512"/>
      <c r="E612" s="512"/>
      <c r="F612" s="512"/>
      <c r="G612" s="512"/>
      <c r="H612" s="512"/>
      <c r="I612" s="512"/>
      <c r="J612" s="512"/>
      <c r="K612" s="512"/>
      <c r="L612" s="512"/>
      <c r="M612" s="512"/>
      <c r="N612" s="512"/>
      <c r="O612" s="512"/>
      <c r="P612" s="512"/>
      <c r="Q612" s="512"/>
      <c r="R612" s="512"/>
      <c r="S612" s="512"/>
      <c r="T612" s="512"/>
      <c r="U612" s="512"/>
      <c r="V612" s="512"/>
      <c r="W612" s="512"/>
      <c r="X612" s="512"/>
      <c r="Y612" s="512"/>
      <c r="Z612" s="512"/>
      <c r="AA612" s="512"/>
      <c r="AB612" s="512"/>
      <c r="AC612" s="512"/>
      <c r="AD612" s="512"/>
      <c r="AE612" s="512"/>
      <c r="AF612" s="512"/>
      <c r="AG612" s="512"/>
      <c r="AH612" s="512"/>
      <c r="AI612" s="512"/>
      <c r="AJ612" s="512"/>
      <c r="AK612" s="512"/>
      <c r="AL612" s="512"/>
      <c r="AM612" s="512"/>
      <c r="AN612" s="512"/>
    </row>
    <row r="613" spans="1:40" ht="15.75" customHeight="1">
      <c r="A613" s="512"/>
      <c r="B613" s="512"/>
      <c r="C613" s="512"/>
      <c r="D613" s="512"/>
      <c r="E613" s="512"/>
      <c r="F613" s="512"/>
      <c r="G613" s="512"/>
      <c r="H613" s="512"/>
      <c r="I613" s="512"/>
      <c r="J613" s="512"/>
      <c r="K613" s="512"/>
      <c r="L613" s="512"/>
      <c r="M613" s="512"/>
      <c r="N613" s="512"/>
      <c r="O613" s="512"/>
      <c r="P613" s="512"/>
      <c r="Q613" s="512"/>
      <c r="R613" s="512"/>
      <c r="S613" s="512"/>
      <c r="T613" s="512"/>
      <c r="U613" s="512"/>
      <c r="V613" s="512"/>
      <c r="W613" s="512"/>
      <c r="X613" s="512"/>
      <c r="Y613" s="512"/>
      <c r="Z613" s="512"/>
      <c r="AA613" s="512"/>
      <c r="AB613" s="512"/>
      <c r="AC613" s="512"/>
      <c r="AD613" s="512"/>
      <c r="AE613" s="512"/>
      <c r="AF613" s="512"/>
      <c r="AG613" s="512"/>
      <c r="AH613" s="512"/>
      <c r="AI613" s="512"/>
      <c r="AJ613" s="512"/>
      <c r="AK613" s="512"/>
      <c r="AL613" s="512"/>
      <c r="AM613" s="512"/>
      <c r="AN613" s="512"/>
    </row>
    <row r="614" spans="1:40" ht="15.75" customHeight="1">
      <c r="A614" s="512"/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/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</row>
    <row r="615" spans="1:40" ht="15.75" customHeight="1">
      <c r="A615" s="512"/>
      <c r="B615" s="512"/>
      <c r="C615" s="512"/>
      <c r="D615" s="512"/>
      <c r="E615" s="512"/>
      <c r="F615" s="512"/>
      <c r="G615" s="512"/>
      <c r="H615" s="512"/>
      <c r="I615" s="512"/>
      <c r="J615" s="512"/>
      <c r="K615" s="512"/>
      <c r="L615" s="512"/>
      <c r="M615" s="512"/>
      <c r="N615" s="512"/>
      <c r="O615" s="512"/>
      <c r="P615" s="512"/>
      <c r="Q615" s="512"/>
      <c r="R615" s="512"/>
      <c r="S615" s="512"/>
      <c r="T615" s="512"/>
      <c r="U615" s="512"/>
      <c r="V615" s="512"/>
      <c r="W615" s="512"/>
      <c r="X615" s="512"/>
      <c r="Y615" s="512"/>
      <c r="Z615" s="512"/>
      <c r="AA615" s="512"/>
      <c r="AB615" s="512"/>
      <c r="AC615" s="512"/>
      <c r="AD615" s="512"/>
      <c r="AE615" s="512"/>
      <c r="AF615" s="512"/>
      <c r="AG615" s="512"/>
      <c r="AH615" s="512"/>
      <c r="AI615" s="512"/>
      <c r="AJ615" s="512"/>
      <c r="AK615" s="512"/>
      <c r="AL615" s="512"/>
      <c r="AM615" s="512"/>
      <c r="AN615" s="512"/>
    </row>
    <row r="616" spans="1:40" ht="15.75" customHeight="1">
      <c r="A616" s="512"/>
      <c r="B616" s="512"/>
      <c r="C616" s="512"/>
      <c r="D616" s="512"/>
      <c r="E616" s="512"/>
      <c r="F616" s="512"/>
      <c r="G616" s="512"/>
      <c r="H616" s="512"/>
      <c r="I616" s="512"/>
      <c r="J616" s="512"/>
      <c r="K616" s="512"/>
      <c r="L616" s="512"/>
      <c r="M616" s="512"/>
      <c r="N616" s="512"/>
      <c r="O616" s="512"/>
      <c r="P616" s="512"/>
      <c r="Q616" s="512"/>
      <c r="R616" s="512"/>
      <c r="S616" s="512"/>
      <c r="T616" s="512"/>
      <c r="U616" s="512"/>
      <c r="V616" s="512"/>
      <c r="W616" s="512"/>
      <c r="X616" s="512"/>
      <c r="Y616" s="512"/>
      <c r="Z616" s="512"/>
      <c r="AA616" s="512"/>
      <c r="AB616" s="512"/>
      <c r="AC616" s="512"/>
      <c r="AD616" s="512"/>
      <c r="AE616" s="512"/>
      <c r="AF616" s="512"/>
      <c r="AG616" s="512"/>
      <c r="AH616" s="512"/>
      <c r="AI616" s="512"/>
      <c r="AJ616" s="512"/>
      <c r="AK616" s="512"/>
      <c r="AL616" s="512"/>
      <c r="AM616" s="512"/>
      <c r="AN616" s="512"/>
    </row>
    <row r="617" spans="1:40" ht="15.75" customHeight="1">
      <c r="A617" s="512"/>
      <c r="B617" s="512"/>
      <c r="C617" s="512"/>
      <c r="D617" s="512"/>
      <c r="E617" s="512"/>
      <c r="F617" s="512"/>
      <c r="G617" s="512"/>
      <c r="H617" s="512"/>
      <c r="I617" s="512"/>
      <c r="J617" s="512"/>
      <c r="K617" s="512"/>
      <c r="L617" s="512"/>
      <c r="M617" s="512"/>
      <c r="N617" s="512"/>
      <c r="O617" s="512"/>
      <c r="P617" s="512"/>
      <c r="Q617" s="512"/>
      <c r="R617" s="512"/>
      <c r="S617" s="512"/>
      <c r="T617" s="512"/>
      <c r="U617" s="512"/>
      <c r="V617" s="512"/>
      <c r="W617" s="512"/>
      <c r="X617" s="512"/>
      <c r="Y617" s="512"/>
      <c r="Z617" s="512"/>
      <c r="AA617" s="512"/>
      <c r="AB617" s="512"/>
      <c r="AC617" s="512"/>
      <c r="AD617" s="512"/>
      <c r="AE617" s="512"/>
      <c r="AF617" s="512"/>
      <c r="AG617" s="512"/>
      <c r="AH617" s="512"/>
      <c r="AI617" s="512"/>
      <c r="AJ617" s="512"/>
      <c r="AK617" s="512"/>
      <c r="AL617" s="512"/>
      <c r="AM617" s="512"/>
      <c r="AN617" s="512"/>
    </row>
    <row r="618" spans="1:40" ht="15.75" customHeight="1">
      <c r="A618" s="512"/>
      <c r="B618" s="512"/>
      <c r="C618" s="512"/>
      <c r="D618" s="512"/>
      <c r="E618" s="512"/>
      <c r="F618" s="512"/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/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</row>
    <row r="619" spans="1:40" ht="15.75" customHeight="1">
      <c r="A619" s="512"/>
      <c r="B619" s="512"/>
      <c r="C619" s="512"/>
      <c r="D619" s="512"/>
      <c r="E619" s="512"/>
      <c r="F619" s="512"/>
      <c r="G619" s="512"/>
      <c r="H619" s="512"/>
      <c r="I619" s="512"/>
      <c r="J619" s="512"/>
      <c r="K619" s="512"/>
      <c r="L619" s="512"/>
      <c r="M619" s="512"/>
      <c r="N619" s="512"/>
      <c r="O619" s="512"/>
      <c r="P619" s="512"/>
      <c r="Q619" s="512"/>
      <c r="R619" s="512"/>
      <c r="S619" s="512"/>
      <c r="T619" s="512"/>
      <c r="U619" s="512"/>
      <c r="V619" s="512"/>
      <c r="W619" s="512"/>
      <c r="X619" s="512"/>
      <c r="Y619" s="512"/>
      <c r="Z619" s="512"/>
      <c r="AA619" s="512"/>
      <c r="AB619" s="512"/>
      <c r="AC619" s="512"/>
      <c r="AD619" s="512"/>
      <c r="AE619" s="512"/>
      <c r="AF619" s="512"/>
      <c r="AG619" s="512"/>
      <c r="AH619" s="512"/>
      <c r="AI619" s="512"/>
      <c r="AJ619" s="512"/>
      <c r="AK619" s="512"/>
      <c r="AL619" s="512"/>
      <c r="AM619" s="512"/>
      <c r="AN619" s="512"/>
    </row>
    <row r="620" spans="1:40" ht="15.75" customHeight="1">
      <c r="A620" s="512"/>
      <c r="B620" s="512"/>
      <c r="C620" s="512"/>
      <c r="D620" s="512"/>
      <c r="E620" s="512"/>
      <c r="F620" s="512"/>
      <c r="G620" s="512"/>
      <c r="H620" s="512"/>
      <c r="I620" s="512"/>
      <c r="J620" s="512"/>
      <c r="K620" s="512"/>
      <c r="L620" s="512"/>
      <c r="M620" s="512"/>
      <c r="N620" s="512"/>
      <c r="O620" s="512"/>
      <c r="P620" s="512"/>
      <c r="Q620" s="512"/>
      <c r="R620" s="512"/>
      <c r="S620" s="512"/>
      <c r="T620" s="512"/>
      <c r="U620" s="512"/>
      <c r="V620" s="512"/>
      <c r="W620" s="512"/>
      <c r="X620" s="512"/>
      <c r="Y620" s="512"/>
      <c r="Z620" s="512"/>
      <c r="AA620" s="512"/>
      <c r="AB620" s="512"/>
      <c r="AC620" s="512"/>
      <c r="AD620" s="512"/>
      <c r="AE620" s="512"/>
      <c r="AF620" s="512"/>
      <c r="AG620" s="512"/>
      <c r="AH620" s="512"/>
      <c r="AI620" s="512"/>
      <c r="AJ620" s="512"/>
      <c r="AK620" s="512"/>
      <c r="AL620" s="512"/>
      <c r="AM620" s="512"/>
      <c r="AN620" s="512"/>
    </row>
    <row r="621" spans="1:40" ht="15.75" customHeight="1">
      <c r="A621" s="512"/>
      <c r="B621" s="512"/>
      <c r="C621" s="512"/>
      <c r="D621" s="512"/>
      <c r="E621" s="512"/>
      <c r="F621" s="512"/>
      <c r="G621" s="512"/>
      <c r="H621" s="512"/>
      <c r="I621" s="512"/>
      <c r="J621" s="512"/>
      <c r="K621" s="512"/>
      <c r="L621" s="512"/>
      <c r="M621" s="512"/>
      <c r="N621" s="512"/>
      <c r="O621" s="512"/>
      <c r="P621" s="512"/>
      <c r="Q621" s="512"/>
      <c r="R621" s="512"/>
      <c r="S621" s="512"/>
      <c r="T621" s="512"/>
      <c r="U621" s="512"/>
      <c r="V621" s="512"/>
      <c r="W621" s="512"/>
      <c r="X621" s="512"/>
      <c r="Y621" s="512"/>
      <c r="Z621" s="512"/>
      <c r="AA621" s="512"/>
      <c r="AB621" s="512"/>
      <c r="AC621" s="512"/>
      <c r="AD621" s="512"/>
      <c r="AE621" s="512"/>
      <c r="AF621" s="512"/>
      <c r="AG621" s="512"/>
      <c r="AH621" s="512"/>
      <c r="AI621" s="512"/>
      <c r="AJ621" s="512"/>
      <c r="AK621" s="512"/>
      <c r="AL621" s="512"/>
      <c r="AM621" s="512"/>
      <c r="AN621" s="512"/>
    </row>
    <row r="622" spans="1:40" ht="15.75" customHeight="1">
      <c r="A622" s="512"/>
      <c r="B622" s="512"/>
      <c r="C622" s="512"/>
      <c r="D622" s="512"/>
      <c r="E622" s="512"/>
      <c r="F622" s="512"/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/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</row>
    <row r="623" spans="1:40" ht="15.75" customHeight="1">
      <c r="A623" s="512"/>
      <c r="B623" s="512"/>
      <c r="C623" s="512"/>
      <c r="D623" s="512"/>
      <c r="E623" s="512"/>
      <c r="F623" s="512"/>
      <c r="G623" s="512"/>
      <c r="H623" s="512"/>
      <c r="I623" s="512"/>
      <c r="J623" s="512"/>
      <c r="K623" s="512"/>
      <c r="L623" s="512"/>
      <c r="M623" s="512"/>
      <c r="N623" s="512"/>
      <c r="O623" s="512"/>
      <c r="P623" s="512"/>
      <c r="Q623" s="512"/>
      <c r="R623" s="512"/>
      <c r="S623" s="512"/>
      <c r="T623" s="512"/>
      <c r="U623" s="512"/>
      <c r="V623" s="512"/>
      <c r="W623" s="512"/>
      <c r="X623" s="512"/>
      <c r="Y623" s="512"/>
      <c r="Z623" s="512"/>
      <c r="AA623" s="512"/>
      <c r="AB623" s="512"/>
      <c r="AC623" s="512"/>
      <c r="AD623" s="512"/>
      <c r="AE623" s="512"/>
      <c r="AF623" s="512"/>
      <c r="AG623" s="512"/>
      <c r="AH623" s="512"/>
      <c r="AI623" s="512"/>
      <c r="AJ623" s="512"/>
      <c r="AK623" s="512"/>
      <c r="AL623" s="512"/>
      <c r="AM623" s="512"/>
      <c r="AN623" s="512"/>
    </row>
    <row r="624" spans="1:40" ht="15.75" customHeight="1">
      <c r="A624" s="512"/>
      <c r="B624" s="512"/>
      <c r="C624" s="512"/>
      <c r="D624" s="512"/>
      <c r="E624" s="512"/>
      <c r="F624" s="512"/>
      <c r="G624" s="512"/>
      <c r="H624" s="512"/>
      <c r="I624" s="512"/>
      <c r="J624" s="512"/>
      <c r="K624" s="512"/>
      <c r="L624" s="512"/>
      <c r="M624" s="512"/>
      <c r="N624" s="512"/>
      <c r="O624" s="512"/>
      <c r="P624" s="512"/>
      <c r="Q624" s="512"/>
      <c r="R624" s="512"/>
      <c r="S624" s="512"/>
      <c r="T624" s="512"/>
      <c r="U624" s="512"/>
      <c r="V624" s="512"/>
      <c r="W624" s="512"/>
      <c r="X624" s="512"/>
      <c r="Y624" s="512"/>
      <c r="Z624" s="512"/>
      <c r="AA624" s="512"/>
      <c r="AB624" s="512"/>
      <c r="AC624" s="512"/>
      <c r="AD624" s="512"/>
      <c r="AE624" s="512"/>
      <c r="AF624" s="512"/>
      <c r="AG624" s="512"/>
      <c r="AH624" s="512"/>
      <c r="AI624" s="512"/>
      <c r="AJ624" s="512"/>
      <c r="AK624" s="512"/>
      <c r="AL624" s="512"/>
      <c r="AM624" s="512"/>
      <c r="AN624" s="512"/>
    </row>
    <row r="625" spans="1:40" ht="15.75" customHeight="1">
      <c r="A625" s="512"/>
      <c r="B625" s="512"/>
      <c r="C625" s="512"/>
      <c r="D625" s="512"/>
      <c r="E625" s="512"/>
      <c r="F625" s="512"/>
      <c r="G625" s="512"/>
      <c r="H625" s="512"/>
      <c r="I625" s="512"/>
      <c r="J625" s="512"/>
      <c r="K625" s="512"/>
      <c r="L625" s="512"/>
      <c r="M625" s="512"/>
      <c r="N625" s="512"/>
      <c r="O625" s="512"/>
      <c r="P625" s="512"/>
      <c r="Q625" s="512"/>
      <c r="R625" s="512"/>
      <c r="S625" s="512"/>
      <c r="T625" s="512"/>
      <c r="U625" s="512"/>
      <c r="V625" s="512"/>
      <c r="W625" s="512"/>
      <c r="X625" s="512"/>
      <c r="Y625" s="512"/>
      <c r="Z625" s="512"/>
      <c r="AA625" s="512"/>
      <c r="AB625" s="512"/>
      <c r="AC625" s="512"/>
      <c r="AD625" s="512"/>
      <c r="AE625" s="512"/>
      <c r="AF625" s="512"/>
      <c r="AG625" s="512"/>
      <c r="AH625" s="512"/>
      <c r="AI625" s="512"/>
      <c r="AJ625" s="512"/>
      <c r="AK625" s="512"/>
      <c r="AL625" s="512"/>
      <c r="AM625" s="512"/>
      <c r="AN625" s="512"/>
    </row>
    <row r="626" spans="1:40" ht="15.75" customHeight="1">
      <c r="A626" s="512"/>
      <c r="B626" s="512"/>
      <c r="C626" s="512"/>
      <c r="D626" s="512"/>
      <c r="E626" s="512"/>
      <c r="F626" s="512"/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/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</row>
    <row r="627" spans="1:40" ht="15.75" customHeight="1">
      <c r="A627" s="512"/>
      <c r="B627" s="512"/>
      <c r="C627" s="512"/>
      <c r="D627" s="512"/>
      <c r="E627" s="512"/>
      <c r="F627" s="512"/>
      <c r="G627" s="512"/>
      <c r="H627" s="512"/>
      <c r="I627" s="512"/>
      <c r="J627" s="512"/>
      <c r="K627" s="512"/>
      <c r="L627" s="512"/>
      <c r="M627" s="512"/>
      <c r="N627" s="512"/>
      <c r="O627" s="512"/>
      <c r="P627" s="512"/>
      <c r="Q627" s="512"/>
      <c r="R627" s="512"/>
      <c r="S627" s="512"/>
      <c r="T627" s="512"/>
      <c r="U627" s="512"/>
      <c r="V627" s="512"/>
      <c r="W627" s="512"/>
      <c r="X627" s="512"/>
      <c r="Y627" s="512"/>
      <c r="Z627" s="512"/>
      <c r="AA627" s="512"/>
      <c r="AB627" s="512"/>
      <c r="AC627" s="512"/>
      <c r="AD627" s="512"/>
      <c r="AE627" s="512"/>
      <c r="AF627" s="512"/>
      <c r="AG627" s="512"/>
      <c r="AH627" s="512"/>
      <c r="AI627" s="512"/>
      <c r="AJ627" s="512"/>
      <c r="AK627" s="512"/>
      <c r="AL627" s="512"/>
      <c r="AM627" s="512"/>
      <c r="AN627" s="512"/>
    </row>
    <row r="628" spans="1:40" ht="15.75" customHeight="1">
      <c r="A628" s="512"/>
      <c r="B628" s="512"/>
      <c r="C628" s="512"/>
      <c r="D628" s="512"/>
      <c r="E628" s="512"/>
      <c r="F628" s="512"/>
      <c r="G628" s="512"/>
      <c r="H628" s="512"/>
      <c r="I628" s="512"/>
      <c r="J628" s="512"/>
      <c r="K628" s="512"/>
      <c r="L628" s="512"/>
      <c r="M628" s="512"/>
      <c r="N628" s="512"/>
      <c r="O628" s="512"/>
      <c r="P628" s="512"/>
      <c r="Q628" s="512"/>
      <c r="R628" s="512"/>
      <c r="S628" s="512"/>
      <c r="T628" s="512"/>
      <c r="U628" s="512"/>
      <c r="V628" s="512"/>
      <c r="W628" s="512"/>
      <c r="X628" s="512"/>
      <c r="Y628" s="512"/>
      <c r="Z628" s="512"/>
      <c r="AA628" s="512"/>
      <c r="AB628" s="512"/>
      <c r="AC628" s="512"/>
      <c r="AD628" s="512"/>
      <c r="AE628" s="512"/>
      <c r="AF628" s="512"/>
      <c r="AG628" s="512"/>
      <c r="AH628" s="512"/>
      <c r="AI628" s="512"/>
      <c r="AJ628" s="512"/>
      <c r="AK628" s="512"/>
      <c r="AL628" s="512"/>
      <c r="AM628" s="512"/>
      <c r="AN628" s="512"/>
    </row>
    <row r="629" spans="1:40" ht="15.75" customHeight="1">
      <c r="A629" s="512"/>
      <c r="B629" s="512"/>
      <c r="C629" s="512"/>
      <c r="D629" s="512"/>
      <c r="E629" s="512"/>
      <c r="F629" s="512"/>
      <c r="G629" s="512"/>
      <c r="H629" s="512"/>
      <c r="I629" s="512"/>
      <c r="J629" s="512"/>
      <c r="K629" s="512"/>
      <c r="L629" s="512"/>
      <c r="M629" s="512"/>
      <c r="N629" s="512"/>
      <c r="O629" s="512"/>
      <c r="P629" s="512"/>
      <c r="Q629" s="512"/>
      <c r="R629" s="512"/>
      <c r="S629" s="512"/>
      <c r="T629" s="512"/>
      <c r="U629" s="512"/>
      <c r="V629" s="512"/>
      <c r="W629" s="512"/>
      <c r="X629" s="512"/>
      <c r="Y629" s="512"/>
      <c r="Z629" s="512"/>
      <c r="AA629" s="512"/>
      <c r="AB629" s="512"/>
      <c r="AC629" s="512"/>
      <c r="AD629" s="512"/>
      <c r="AE629" s="512"/>
      <c r="AF629" s="512"/>
      <c r="AG629" s="512"/>
      <c r="AH629" s="512"/>
      <c r="AI629" s="512"/>
      <c r="AJ629" s="512"/>
      <c r="AK629" s="512"/>
      <c r="AL629" s="512"/>
      <c r="AM629" s="512"/>
      <c r="AN629" s="512"/>
    </row>
    <row r="630" spans="1:40" ht="15.75" customHeight="1">
      <c r="A630" s="512"/>
      <c r="B630" s="512"/>
      <c r="C630" s="512"/>
      <c r="D630" s="512"/>
      <c r="E630" s="512"/>
      <c r="F630" s="512"/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/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</row>
    <row r="631" spans="1:40" ht="15.75" customHeight="1">
      <c r="A631" s="512"/>
      <c r="B631" s="512"/>
      <c r="C631" s="512"/>
      <c r="D631" s="512"/>
      <c r="E631" s="512"/>
      <c r="F631" s="512"/>
      <c r="G631" s="512"/>
      <c r="H631" s="512"/>
      <c r="I631" s="512"/>
      <c r="J631" s="512"/>
      <c r="K631" s="512"/>
      <c r="L631" s="512"/>
      <c r="M631" s="512"/>
      <c r="N631" s="512"/>
      <c r="O631" s="512"/>
      <c r="P631" s="512"/>
      <c r="Q631" s="512"/>
      <c r="R631" s="512"/>
      <c r="S631" s="512"/>
      <c r="T631" s="512"/>
      <c r="U631" s="512"/>
      <c r="V631" s="512"/>
      <c r="W631" s="512"/>
      <c r="X631" s="512"/>
      <c r="Y631" s="512"/>
      <c r="Z631" s="512"/>
      <c r="AA631" s="512"/>
      <c r="AB631" s="512"/>
      <c r="AC631" s="512"/>
      <c r="AD631" s="512"/>
      <c r="AE631" s="512"/>
      <c r="AF631" s="512"/>
      <c r="AG631" s="512"/>
      <c r="AH631" s="512"/>
      <c r="AI631" s="512"/>
      <c r="AJ631" s="512"/>
      <c r="AK631" s="512"/>
      <c r="AL631" s="512"/>
      <c r="AM631" s="512"/>
      <c r="AN631" s="512"/>
    </row>
    <row r="632" spans="1:40" ht="15.75" customHeight="1">
      <c r="A632" s="512"/>
      <c r="B632" s="512"/>
      <c r="C632" s="512"/>
      <c r="D632" s="512"/>
      <c r="E632" s="512"/>
      <c r="F632" s="512"/>
      <c r="G632" s="512"/>
      <c r="H632" s="512"/>
      <c r="I632" s="512"/>
      <c r="J632" s="512"/>
      <c r="K632" s="512"/>
      <c r="L632" s="512"/>
      <c r="M632" s="512"/>
      <c r="N632" s="512"/>
      <c r="O632" s="512"/>
      <c r="P632" s="512"/>
      <c r="Q632" s="512"/>
      <c r="R632" s="512"/>
      <c r="S632" s="512"/>
      <c r="T632" s="512"/>
      <c r="U632" s="512"/>
      <c r="V632" s="512"/>
      <c r="W632" s="512"/>
      <c r="X632" s="512"/>
      <c r="Y632" s="512"/>
      <c r="Z632" s="512"/>
      <c r="AA632" s="512"/>
      <c r="AB632" s="512"/>
      <c r="AC632" s="512"/>
      <c r="AD632" s="512"/>
      <c r="AE632" s="512"/>
      <c r="AF632" s="512"/>
      <c r="AG632" s="512"/>
      <c r="AH632" s="512"/>
      <c r="AI632" s="512"/>
      <c r="AJ632" s="512"/>
      <c r="AK632" s="512"/>
      <c r="AL632" s="512"/>
      <c r="AM632" s="512"/>
      <c r="AN632" s="512"/>
    </row>
    <row r="633" spans="1:40" ht="15.75" customHeight="1">
      <c r="A633" s="512"/>
      <c r="B633" s="512"/>
      <c r="C633" s="512"/>
      <c r="D633" s="512"/>
      <c r="E633" s="512"/>
      <c r="F633" s="512"/>
      <c r="G633" s="512"/>
      <c r="H633" s="512"/>
      <c r="I633" s="512"/>
      <c r="J633" s="512"/>
      <c r="K633" s="512"/>
      <c r="L633" s="512"/>
      <c r="M633" s="512"/>
      <c r="N633" s="512"/>
      <c r="O633" s="512"/>
      <c r="P633" s="512"/>
      <c r="Q633" s="512"/>
      <c r="R633" s="512"/>
      <c r="S633" s="512"/>
      <c r="T633" s="512"/>
      <c r="U633" s="512"/>
      <c r="V633" s="512"/>
      <c r="W633" s="512"/>
      <c r="X633" s="512"/>
      <c r="Y633" s="512"/>
      <c r="Z633" s="512"/>
      <c r="AA633" s="512"/>
      <c r="AB633" s="512"/>
      <c r="AC633" s="512"/>
      <c r="AD633" s="512"/>
      <c r="AE633" s="512"/>
      <c r="AF633" s="512"/>
      <c r="AG633" s="512"/>
      <c r="AH633" s="512"/>
      <c r="AI633" s="512"/>
      <c r="AJ633" s="512"/>
      <c r="AK633" s="512"/>
      <c r="AL633" s="512"/>
      <c r="AM633" s="512"/>
      <c r="AN633" s="512"/>
    </row>
    <row r="634" spans="1:40" ht="15.75" customHeight="1">
      <c r="A634" s="512"/>
      <c r="B634" s="512"/>
      <c r="C634" s="512"/>
      <c r="D634" s="512"/>
      <c r="E634" s="512"/>
      <c r="F634" s="512"/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/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</row>
    <row r="635" spans="1:40" ht="15.75" customHeight="1">
      <c r="A635" s="512"/>
      <c r="B635" s="512"/>
      <c r="C635" s="512"/>
      <c r="D635" s="512"/>
      <c r="E635" s="512"/>
      <c r="F635" s="512"/>
      <c r="G635" s="512"/>
      <c r="H635" s="512"/>
      <c r="I635" s="512"/>
      <c r="J635" s="512"/>
      <c r="K635" s="512"/>
      <c r="L635" s="512"/>
      <c r="M635" s="512"/>
      <c r="N635" s="512"/>
      <c r="O635" s="512"/>
      <c r="P635" s="512"/>
      <c r="Q635" s="512"/>
      <c r="R635" s="512"/>
      <c r="S635" s="512"/>
      <c r="T635" s="512"/>
      <c r="U635" s="512"/>
      <c r="V635" s="512"/>
      <c r="W635" s="512"/>
      <c r="X635" s="512"/>
      <c r="Y635" s="512"/>
      <c r="Z635" s="512"/>
      <c r="AA635" s="512"/>
      <c r="AB635" s="512"/>
      <c r="AC635" s="512"/>
      <c r="AD635" s="512"/>
      <c r="AE635" s="512"/>
      <c r="AF635" s="512"/>
      <c r="AG635" s="512"/>
      <c r="AH635" s="512"/>
      <c r="AI635" s="512"/>
      <c r="AJ635" s="512"/>
      <c r="AK635" s="512"/>
      <c r="AL635" s="512"/>
      <c r="AM635" s="512"/>
      <c r="AN635" s="512"/>
    </row>
    <row r="636" spans="1:40" ht="15.75" customHeight="1">
      <c r="A636" s="512"/>
      <c r="B636" s="512"/>
      <c r="C636" s="512"/>
      <c r="D636" s="512"/>
      <c r="E636" s="512"/>
      <c r="F636" s="512"/>
      <c r="G636" s="512"/>
      <c r="H636" s="512"/>
      <c r="I636" s="512"/>
      <c r="J636" s="512"/>
      <c r="K636" s="512"/>
      <c r="L636" s="512"/>
      <c r="M636" s="512"/>
      <c r="N636" s="512"/>
      <c r="O636" s="512"/>
      <c r="P636" s="512"/>
      <c r="Q636" s="512"/>
      <c r="R636" s="512"/>
      <c r="S636" s="512"/>
      <c r="T636" s="512"/>
      <c r="U636" s="512"/>
      <c r="V636" s="512"/>
      <c r="W636" s="512"/>
      <c r="X636" s="512"/>
      <c r="Y636" s="512"/>
      <c r="Z636" s="512"/>
      <c r="AA636" s="512"/>
      <c r="AB636" s="512"/>
      <c r="AC636" s="512"/>
      <c r="AD636" s="512"/>
      <c r="AE636" s="512"/>
      <c r="AF636" s="512"/>
      <c r="AG636" s="512"/>
      <c r="AH636" s="512"/>
      <c r="AI636" s="512"/>
      <c r="AJ636" s="512"/>
      <c r="AK636" s="512"/>
      <c r="AL636" s="512"/>
      <c r="AM636" s="512"/>
      <c r="AN636" s="512"/>
    </row>
    <row r="637" spans="1:40" ht="15.75" customHeight="1">
      <c r="A637" s="512"/>
      <c r="B637" s="512"/>
      <c r="C637" s="512"/>
      <c r="D637" s="512"/>
      <c r="E637" s="512"/>
      <c r="F637" s="512"/>
      <c r="G637" s="512"/>
      <c r="H637" s="512"/>
      <c r="I637" s="512"/>
      <c r="J637" s="512"/>
      <c r="K637" s="512"/>
      <c r="L637" s="512"/>
      <c r="M637" s="512"/>
      <c r="N637" s="512"/>
      <c r="O637" s="512"/>
      <c r="P637" s="512"/>
      <c r="Q637" s="512"/>
      <c r="R637" s="512"/>
      <c r="S637" s="512"/>
      <c r="T637" s="512"/>
      <c r="U637" s="512"/>
      <c r="V637" s="512"/>
      <c r="W637" s="512"/>
      <c r="X637" s="512"/>
      <c r="Y637" s="512"/>
      <c r="Z637" s="512"/>
      <c r="AA637" s="512"/>
      <c r="AB637" s="512"/>
      <c r="AC637" s="512"/>
      <c r="AD637" s="512"/>
      <c r="AE637" s="512"/>
      <c r="AF637" s="512"/>
      <c r="AG637" s="512"/>
      <c r="AH637" s="512"/>
      <c r="AI637" s="512"/>
      <c r="AJ637" s="512"/>
      <c r="AK637" s="512"/>
      <c r="AL637" s="512"/>
      <c r="AM637" s="512"/>
      <c r="AN637" s="512"/>
    </row>
    <row r="638" spans="1:40" ht="15.75" customHeight="1">
      <c r="A638" s="512"/>
      <c r="B638" s="512"/>
      <c r="C638" s="512"/>
      <c r="D638" s="512"/>
      <c r="E638" s="512"/>
      <c r="F638" s="512"/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/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</row>
    <row r="639" spans="1:40" ht="15.75" customHeight="1">
      <c r="A639" s="512"/>
      <c r="B639" s="512"/>
      <c r="C639" s="512"/>
      <c r="D639" s="512"/>
      <c r="E639" s="512"/>
      <c r="F639" s="512"/>
      <c r="G639" s="512"/>
      <c r="H639" s="512"/>
      <c r="I639" s="512"/>
      <c r="J639" s="512"/>
      <c r="K639" s="512"/>
      <c r="L639" s="512"/>
      <c r="M639" s="512"/>
      <c r="N639" s="512"/>
      <c r="O639" s="512"/>
      <c r="P639" s="512"/>
      <c r="Q639" s="512"/>
      <c r="R639" s="512"/>
      <c r="S639" s="512"/>
      <c r="T639" s="512"/>
      <c r="U639" s="512"/>
      <c r="V639" s="512"/>
      <c r="W639" s="512"/>
      <c r="X639" s="512"/>
      <c r="Y639" s="512"/>
      <c r="Z639" s="512"/>
      <c r="AA639" s="512"/>
      <c r="AB639" s="512"/>
      <c r="AC639" s="512"/>
      <c r="AD639" s="512"/>
      <c r="AE639" s="512"/>
      <c r="AF639" s="512"/>
      <c r="AG639" s="512"/>
      <c r="AH639" s="512"/>
      <c r="AI639" s="512"/>
      <c r="AJ639" s="512"/>
      <c r="AK639" s="512"/>
      <c r="AL639" s="512"/>
      <c r="AM639" s="512"/>
      <c r="AN639" s="512"/>
    </row>
    <row r="640" spans="1:40" ht="15.75" customHeight="1">
      <c r="A640" s="512"/>
      <c r="B640" s="512"/>
      <c r="C640" s="512"/>
      <c r="D640" s="512"/>
      <c r="E640" s="512"/>
      <c r="F640" s="512"/>
      <c r="G640" s="512"/>
      <c r="H640" s="512"/>
      <c r="I640" s="512"/>
      <c r="J640" s="512"/>
      <c r="K640" s="512"/>
      <c r="L640" s="512"/>
      <c r="M640" s="512"/>
      <c r="N640" s="512"/>
      <c r="O640" s="512"/>
      <c r="P640" s="512"/>
      <c r="Q640" s="512"/>
      <c r="R640" s="512"/>
      <c r="S640" s="512"/>
      <c r="T640" s="512"/>
      <c r="U640" s="512"/>
      <c r="V640" s="512"/>
      <c r="W640" s="512"/>
      <c r="X640" s="512"/>
      <c r="Y640" s="512"/>
      <c r="Z640" s="512"/>
      <c r="AA640" s="512"/>
      <c r="AB640" s="512"/>
      <c r="AC640" s="512"/>
      <c r="AD640" s="512"/>
      <c r="AE640" s="512"/>
      <c r="AF640" s="512"/>
      <c r="AG640" s="512"/>
      <c r="AH640" s="512"/>
      <c r="AI640" s="512"/>
      <c r="AJ640" s="512"/>
      <c r="AK640" s="512"/>
      <c r="AL640" s="512"/>
      <c r="AM640" s="512"/>
      <c r="AN640" s="512"/>
    </row>
    <row r="641" spans="1:40" ht="15.75" customHeight="1">
      <c r="A641" s="512"/>
      <c r="B641" s="512"/>
      <c r="C641" s="512"/>
      <c r="D641" s="512"/>
      <c r="E641" s="512"/>
      <c r="F641" s="512"/>
      <c r="G641" s="512"/>
      <c r="H641" s="512"/>
      <c r="I641" s="512"/>
      <c r="J641" s="512"/>
      <c r="K641" s="512"/>
      <c r="L641" s="512"/>
      <c r="M641" s="512"/>
      <c r="N641" s="512"/>
      <c r="O641" s="512"/>
      <c r="P641" s="512"/>
      <c r="Q641" s="512"/>
      <c r="R641" s="512"/>
      <c r="S641" s="512"/>
      <c r="T641" s="512"/>
      <c r="U641" s="512"/>
      <c r="V641" s="512"/>
      <c r="W641" s="512"/>
      <c r="X641" s="512"/>
      <c r="Y641" s="512"/>
      <c r="Z641" s="512"/>
      <c r="AA641" s="512"/>
      <c r="AB641" s="512"/>
      <c r="AC641" s="512"/>
      <c r="AD641" s="512"/>
      <c r="AE641" s="512"/>
      <c r="AF641" s="512"/>
      <c r="AG641" s="512"/>
      <c r="AH641" s="512"/>
      <c r="AI641" s="512"/>
      <c r="AJ641" s="512"/>
      <c r="AK641" s="512"/>
      <c r="AL641" s="512"/>
      <c r="AM641" s="512"/>
      <c r="AN641" s="512"/>
    </row>
    <row r="642" spans="1:40" ht="15.75" customHeight="1">
      <c r="A642" s="512"/>
      <c r="B642" s="512"/>
      <c r="C642" s="512"/>
      <c r="D642" s="512"/>
      <c r="E642" s="512"/>
      <c r="F642" s="512"/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/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</row>
    <row r="643" spans="1:40" ht="15.75" customHeight="1">
      <c r="A643" s="512"/>
      <c r="B643" s="512"/>
      <c r="C643" s="512"/>
      <c r="D643" s="512"/>
      <c r="E643" s="512"/>
      <c r="F643" s="512"/>
      <c r="G643" s="512"/>
      <c r="H643" s="512"/>
      <c r="I643" s="512"/>
      <c r="J643" s="512"/>
      <c r="K643" s="512"/>
      <c r="L643" s="512"/>
      <c r="M643" s="512"/>
      <c r="N643" s="512"/>
      <c r="O643" s="512"/>
      <c r="P643" s="512"/>
      <c r="Q643" s="512"/>
      <c r="R643" s="512"/>
      <c r="S643" s="512"/>
      <c r="T643" s="512"/>
      <c r="U643" s="512"/>
      <c r="V643" s="512"/>
      <c r="W643" s="512"/>
      <c r="X643" s="512"/>
      <c r="Y643" s="512"/>
      <c r="Z643" s="512"/>
      <c r="AA643" s="512"/>
      <c r="AB643" s="512"/>
      <c r="AC643" s="512"/>
      <c r="AD643" s="512"/>
      <c r="AE643" s="512"/>
      <c r="AF643" s="512"/>
      <c r="AG643" s="512"/>
      <c r="AH643" s="512"/>
      <c r="AI643" s="512"/>
      <c r="AJ643" s="512"/>
      <c r="AK643" s="512"/>
      <c r="AL643" s="512"/>
      <c r="AM643" s="512"/>
      <c r="AN643" s="512"/>
    </row>
    <row r="644" spans="1:40" ht="15.75" customHeight="1">
      <c r="A644" s="512"/>
      <c r="B644" s="512"/>
      <c r="C644" s="512"/>
      <c r="D644" s="512"/>
      <c r="E644" s="512"/>
      <c r="F644" s="512"/>
      <c r="G644" s="512"/>
      <c r="H644" s="512"/>
      <c r="I644" s="512"/>
      <c r="J644" s="512"/>
      <c r="K644" s="512"/>
      <c r="L644" s="512"/>
      <c r="M644" s="512"/>
      <c r="N644" s="512"/>
      <c r="O644" s="512"/>
      <c r="P644" s="512"/>
      <c r="Q644" s="512"/>
      <c r="R644" s="512"/>
      <c r="S644" s="512"/>
      <c r="T644" s="512"/>
      <c r="U644" s="512"/>
      <c r="V644" s="512"/>
      <c r="W644" s="512"/>
      <c r="X644" s="512"/>
      <c r="Y644" s="512"/>
      <c r="Z644" s="512"/>
      <c r="AA644" s="512"/>
      <c r="AB644" s="512"/>
      <c r="AC644" s="512"/>
      <c r="AD644" s="512"/>
      <c r="AE644" s="512"/>
      <c r="AF644" s="512"/>
      <c r="AG644" s="512"/>
      <c r="AH644" s="512"/>
      <c r="AI644" s="512"/>
      <c r="AJ644" s="512"/>
      <c r="AK644" s="512"/>
      <c r="AL644" s="512"/>
      <c r="AM644" s="512"/>
      <c r="AN644" s="512"/>
    </row>
    <row r="645" spans="1:40" ht="15.75" customHeight="1">
      <c r="A645" s="512"/>
      <c r="B645" s="512"/>
      <c r="C645" s="512"/>
      <c r="D645" s="512"/>
      <c r="E645" s="512"/>
      <c r="F645" s="512"/>
      <c r="G645" s="512"/>
      <c r="H645" s="512"/>
      <c r="I645" s="512"/>
      <c r="J645" s="512"/>
      <c r="K645" s="512"/>
      <c r="L645" s="512"/>
      <c r="M645" s="512"/>
      <c r="N645" s="512"/>
      <c r="O645" s="512"/>
      <c r="P645" s="512"/>
      <c r="Q645" s="512"/>
      <c r="R645" s="512"/>
      <c r="S645" s="512"/>
      <c r="T645" s="512"/>
      <c r="U645" s="512"/>
      <c r="V645" s="512"/>
      <c r="W645" s="512"/>
      <c r="X645" s="512"/>
      <c r="Y645" s="512"/>
      <c r="Z645" s="512"/>
      <c r="AA645" s="512"/>
      <c r="AB645" s="512"/>
      <c r="AC645" s="512"/>
      <c r="AD645" s="512"/>
      <c r="AE645" s="512"/>
      <c r="AF645" s="512"/>
      <c r="AG645" s="512"/>
      <c r="AH645" s="512"/>
      <c r="AI645" s="512"/>
      <c r="AJ645" s="512"/>
      <c r="AK645" s="512"/>
      <c r="AL645" s="512"/>
      <c r="AM645" s="512"/>
      <c r="AN645" s="512"/>
    </row>
    <row r="646" spans="1:40" ht="15.75" customHeight="1">
      <c r="A646" s="512"/>
      <c r="B646" s="512"/>
      <c r="C646" s="512"/>
      <c r="D646" s="512"/>
      <c r="E646" s="512"/>
      <c r="F646" s="512"/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/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</row>
    <row r="647" spans="1:40" ht="15.75" customHeight="1">
      <c r="A647" s="512"/>
      <c r="B647" s="512"/>
      <c r="C647" s="512"/>
      <c r="D647" s="512"/>
      <c r="E647" s="512"/>
      <c r="F647" s="512"/>
      <c r="G647" s="512"/>
      <c r="H647" s="512"/>
      <c r="I647" s="512"/>
      <c r="J647" s="512"/>
      <c r="K647" s="512"/>
      <c r="L647" s="512"/>
      <c r="M647" s="512"/>
      <c r="N647" s="512"/>
      <c r="O647" s="512"/>
      <c r="P647" s="512"/>
      <c r="Q647" s="512"/>
      <c r="R647" s="512"/>
      <c r="S647" s="512"/>
      <c r="T647" s="512"/>
      <c r="U647" s="512"/>
      <c r="V647" s="512"/>
      <c r="W647" s="512"/>
      <c r="X647" s="512"/>
      <c r="Y647" s="512"/>
      <c r="Z647" s="512"/>
      <c r="AA647" s="512"/>
      <c r="AB647" s="512"/>
      <c r="AC647" s="512"/>
      <c r="AD647" s="512"/>
      <c r="AE647" s="512"/>
      <c r="AF647" s="512"/>
      <c r="AG647" s="512"/>
      <c r="AH647" s="512"/>
      <c r="AI647" s="512"/>
      <c r="AJ647" s="512"/>
      <c r="AK647" s="512"/>
      <c r="AL647" s="512"/>
      <c r="AM647" s="512"/>
      <c r="AN647" s="512"/>
    </row>
    <row r="648" spans="1:40" ht="15.75" customHeight="1">
      <c r="A648" s="512"/>
      <c r="B648" s="512"/>
      <c r="C648" s="512"/>
      <c r="D648" s="512"/>
      <c r="E648" s="512"/>
      <c r="F648" s="512"/>
      <c r="G648" s="512"/>
      <c r="H648" s="512"/>
      <c r="I648" s="512"/>
      <c r="J648" s="512"/>
      <c r="K648" s="512"/>
      <c r="L648" s="512"/>
      <c r="M648" s="512"/>
      <c r="N648" s="512"/>
      <c r="O648" s="512"/>
      <c r="P648" s="512"/>
      <c r="Q648" s="512"/>
      <c r="R648" s="512"/>
      <c r="S648" s="512"/>
      <c r="T648" s="512"/>
      <c r="U648" s="512"/>
      <c r="V648" s="512"/>
      <c r="W648" s="512"/>
      <c r="X648" s="512"/>
      <c r="Y648" s="512"/>
      <c r="Z648" s="512"/>
      <c r="AA648" s="512"/>
      <c r="AB648" s="512"/>
      <c r="AC648" s="512"/>
      <c r="AD648" s="512"/>
      <c r="AE648" s="512"/>
      <c r="AF648" s="512"/>
      <c r="AG648" s="512"/>
      <c r="AH648" s="512"/>
      <c r="AI648" s="512"/>
      <c r="AJ648" s="512"/>
      <c r="AK648" s="512"/>
      <c r="AL648" s="512"/>
      <c r="AM648" s="512"/>
      <c r="AN648" s="512"/>
    </row>
    <row r="649" spans="1:40" ht="15.75" customHeight="1">
      <c r="A649" s="512"/>
      <c r="B649" s="512"/>
      <c r="C649" s="512"/>
      <c r="D649" s="512"/>
      <c r="E649" s="512"/>
      <c r="F649" s="512"/>
      <c r="G649" s="512"/>
      <c r="H649" s="512"/>
      <c r="I649" s="512"/>
      <c r="J649" s="512"/>
      <c r="K649" s="512"/>
      <c r="L649" s="512"/>
      <c r="M649" s="512"/>
      <c r="N649" s="512"/>
      <c r="O649" s="512"/>
      <c r="P649" s="512"/>
      <c r="Q649" s="512"/>
      <c r="R649" s="512"/>
      <c r="S649" s="512"/>
      <c r="T649" s="512"/>
      <c r="U649" s="512"/>
      <c r="V649" s="512"/>
      <c r="W649" s="512"/>
      <c r="X649" s="512"/>
      <c r="Y649" s="512"/>
      <c r="Z649" s="512"/>
      <c r="AA649" s="512"/>
      <c r="AB649" s="512"/>
      <c r="AC649" s="512"/>
      <c r="AD649" s="512"/>
      <c r="AE649" s="512"/>
      <c r="AF649" s="512"/>
      <c r="AG649" s="512"/>
      <c r="AH649" s="512"/>
      <c r="AI649" s="512"/>
      <c r="AJ649" s="512"/>
      <c r="AK649" s="512"/>
      <c r="AL649" s="512"/>
      <c r="AM649" s="512"/>
      <c r="AN649" s="512"/>
    </row>
    <row r="650" spans="1:40" ht="15.75" customHeight="1">
      <c r="A650" s="512"/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/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</row>
    <row r="651" spans="1:40" ht="15.75" customHeight="1">
      <c r="A651" s="512"/>
      <c r="B651" s="512"/>
      <c r="C651" s="512"/>
      <c r="D651" s="512"/>
      <c r="E651" s="512"/>
      <c r="F651" s="512"/>
      <c r="G651" s="512"/>
      <c r="H651" s="512"/>
      <c r="I651" s="512"/>
      <c r="J651" s="512"/>
      <c r="K651" s="512"/>
      <c r="L651" s="512"/>
      <c r="M651" s="512"/>
      <c r="N651" s="512"/>
      <c r="O651" s="512"/>
      <c r="P651" s="512"/>
      <c r="Q651" s="512"/>
      <c r="R651" s="512"/>
      <c r="S651" s="512"/>
      <c r="T651" s="512"/>
      <c r="U651" s="512"/>
      <c r="V651" s="512"/>
      <c r="W651" s="512"/>
      <c r="X651" s="512"/>
      <c r="Y651" s="512"/>
      <c r="Z651" s="512"/>
      <c r="AA651" s="512"/>
      <c r="AB651" s="512"/>
      <c r="AC651" s="512"/>
      <c r="AD651" s="512"/>
      <c r="AE651" s="512"/>
      <c r="AF651" s="512"/>
      <c r="AG651" s="512"/>
      <c r="AH651" s="512"/>
      <c r="AI651" s="512"/>
      <c r="AJ651" s="512"/>
      <c r="AK651" s="512"/>
      <c r="AL651" s="512"/>
      <c r="AM651" s="512"/>
      <c r="AN651" s="512"/>
    </row>
    <row r="652" spans="1:40" ht="15.75" customHeight="1">
      <c r="A652" s="512"/>
      <c r="B652" s="512"/>
      <c r="C652" s="512"/>
      <c r="D652" s="512"/>
      <c r="E652" s="512"/>
      <c r="F652" s="512"/>
      <c r="G652" s="512"/>
      <c r="H652" s="512"/>
      <c r="I652" s="512"/>
      <c r="J652" s="512"/>
      <c r="K652" s="512"/>
      <c r="L652" s="512"/>
      <c r="M652" s="512"/>
      <c r="N652" s="512"/>
      <c r="O652" s="512"/>
      <c r="P652" s="512"/>
      <c r="Q652" s="512"/>
      <c r="R652" s="512"/>
      <c r="S652" s="512"/>
      <c r="T652" s="512"/>
      <c r="U652" s="512"/>
      <c r="V652" s="512"/>
      <c r="W652" s="512"/>
      <c r="X652" s="512"/>
      <c r="Y652" s="512"/>
      <c r="Z652" s="512"/>
      <c r="AA652" s="512"/>
      <c r="AB652" s="512"/>
      <c r="AC652" s="512"/>
      <c r="AD652" s="512"/>
      <c r="AE652" s="512"/>
      <c r="AF652" s="512"/>
      <c r="AG652" s="512"/>
      <c r="AH652" s="512"/>
      <c r="AI652" s="512"/>
      <c r="AJ652" s="512"/>
      <c r="AK652" s="512"/>
      <c r="AL652" s="512"/>
      <c r="AM652" s="512"/>
      <c r="AN652" s="512"/>
    </row>
    <row r="653" spans="1:40" ht="15.75" customHeight="1">
      <c r="A653" s="512"/>
      <c r="B653" s="512"/>
      <c r="C653" s="512"/>
      <c r="D653" s="512"/>
      <c r="E653" s="512"/>
      <c r="F653" s="512"/>
      <c r="G653" s="512"/>
      <c r="H653" s="512"/>
      <c r="I653" s="512"/>
      <c r="J653" s="512"/>
      <c r="K653" s="512"/>
      <c r="L653" s="512"/>
      <c r="M653" s="512"/>
      <c r="N653" s="512"/>
      <c r="O653" s="512"/>
      <c r="P653" s="512"/>
      <c r="Q653" s="512"/>
      <c r="R653" s="512"/>
      <c r="S653" s="512"/>
      <c r="T653" s="512"/>
      <c r="U653" s="512"/>
      <c r="V653" s="512"/>
      <c r="W653" s="512"/>
      <c r="X653" s="512"/>
      <c r="Y653" s="512"/>
      <c r="Z653" s="512"/>
      <c r="AA653" s="512"/>
      <c r="AB653" s="512"/>
      <c r="AC653" s="512"/>
      <c r="AD653" s="512"/>
      <c r="AE653" s="512"/>
      <c r="AF653" s="512"/>
      <c r="AG653" s="512"/>
      <c r="AH653" s="512"/>
      <c r="AI653" s="512"/>
      <c r="AJ653" s="512"/>
      <c r="AK653" s="512"/>
      <c r="AL653" s="512"/>
      <c r="AM653" s="512"/>
      <c r="AN653" s="512"/>
    </row>
    <row r="654" spans="1:40" ht="15.75" customHeight="1">
      <c r="A654" s="512"/>
      <c r="B654" s="512"/>
      <c r="C654" s="512"/>
      <c r="D654" s="512"/>
      <c r="E654" s="512"/>
      <c r="F654" s="512"/>
      <c r="G654" s="512"/>
      <c r="H654" s="512"/>
      <c r="I654" s="512"/>
      <c r="J654" s="512"/>
      <c r="K654" s="512"/>
      <c r="L654" s="512"/>
      <c r="M654" s="512"/>
      <c r="N654" s="512"/>
      <c r="O654" s="512"/>
      <c r="P654" s="512"/>
      <c r="Q654" s="512"/>
      <c r="R654" s="512"/>
      <c r="S654" s="512"/>
      <c r="T654" s="512"/>
      <c r="U654" s="512"/>
      <c r="V654" s="512"/>
      <c r="W654" s="512"/>
      <c r="X654" s="512"/>
      <c r="Y654" s="512"/>
      <c r="Z654" s="512"/>
      <c r="AA654" s="512"/>
      <c r="AB654" s="512"/>
      <c r="AC654" s="512"/>
      <c r="AD654" s="512"/>
      <c r="AE654" s="512"/>
      <c r="AF654" s="512"/>
      <c r="AG654" s="512"/>
      <c r="AH654" s="512"/>
      <c r="AI654" s="512"/>
      <c r="AJ654" s="512"/>
      <c r="AK654" s="512"/>
      <c r="AL654" s="512"/>
      <c r="AM654" s="512"/>
      <c r="AN654" s="512"/>
    </row>
    <row r="655" spans="1:40" ht="15.75" customHeight="1">
      <c r="A655" s="512"/>
      <c r="B655" s="512"/>
      <c r="C655" s="512"/>
      <c r="D655" s="512"/>
      <c r="E655" s="512"/>
      <c r="F655" s="512"/>
      <c r="G655" s="512"/>
      <c r="H655" s="512"/>
      <c r="I655" s="512"/>
      <c r="J655" s="512"/>
      <c r="K655" s="512"/>
      <c r="L655" s="512"/>
      <c r="M655" s="512"/>
      <c r="N655" s="512"/>
      <c r="O655" s="512"/>
      <c r="P655" s="512"/>
      <c r="Q655" s="512"/>
      <c r="R655" s="512"/>
      <c r="S655" s="512"/>
      <c r="T655" s="512"/>
      <c r="U655" s="512"/>
      <c r="V655" s="512"/>
      <c r="W655" s="512"/>
      <c r="X655" s="512"/>
      <c r="Y655" s="512"/>
      <c r="Z655" s="512"/>
      <c r="AA655" s="512"/>
      <c r="AB655" s="512"/>
      <c r="AC655" s="512"/>
      <c r="AD655" s="512"/>
      <c r="AE655" s="512"/>
      <c r="AF655" s="512"/>
      <c r="AG655" s="512"/>
      <c r="AH655" s="512"/>
      <c r="AI655" s="512"/>
      <c r="AJ655" s="512"/>
      <c r="AK655" s="512"/>
      <c r="AL655" s="512"/>
      <c r="AM655" s="512"/>
      <c r="AN655" s="512"/>
    </row>
    <row r="656" spans="1:40" ht="15.75" customHeight="1">
      <c r="A656" s="512"/>
      <c r="B656" s="512"/>
      <c r="C656" s="512"/>
      <c r="D656" s="512"/>
      <c r="E656" s="512"/>
      <c r="F656" s="512"/>
      <c r="G656" s="512"/>
      <c r="H656" s="512"/>
      <c r="I656" s="512"/>
      <c r="J656" s="512"/>
      <c r="K656" s="512"/>
      <c r="L656" s="512"/>
      <c r="M656" s="512"/>
      <c r="N656" s="512"/>
      <c r="O656" s="512"/>
      <c r="P656" s="512"/>
      <c r="Q656" s="512"/>
      <c r="R656" s="512"/>
      <c r="S656" s="512"/>
      <c r="T656" s="512"/>
      <c r="U656" s="512"/>
      <c r="V656" s="512"/>
      <c r="W656" s="512"/>
      <c r="X656" s="512"/>
      <c r="Y656" s="512"/>
      <c r="Z656" s="512"/>
      <c r="AA656" s="512"/>
      <c r="AB656" s="512"/>
      <c r="AC656" s="512"/>
      <c r="AD656" s="512"/>
      <c r="AE656" s="512"/>
      <c r="AF656" s="512"/>
      <c r="AG656" s="512"/>
      <c r="AH656" s="512"/>
      <c r="AI656" s="512"/>
      <c r="AJ656" s="512"/>
      <c r="AK656" s="512"/>
      <c r="AL656" s="512"/>
      <c r="AM656" s="512"/>
      <c r="AN656" s="512"/>
    </row>
    <row r="657" spans="1:40" ht="15.75" customHeight="1">
      <c r="A657" s="512"/>
      <c r="B657" s="512"/>
      <c r="C657" s="512"/>
      <c r="D657" s="512"/>
      <c r="E657" s="512"/>
      <c r="F657" s="512"/>
      <c r="G657" s="512"/>
      <c r="H657" s="512"/>
      <c r="I657" s="512"/>
      <c r="J657" s="512"/>
      <c r="K657" s="512"/>
      <c r="L657" s="512"/>
      <c r="M657" s="512"/>
      <c r="N657" s="512"/>
      <c r="O657" s="512"/>
      <c r="P657" s="512"/>
      <c r="Q657" s="512"/>
      <c r="R657" s="512"/>
      <c r="S657" s="512"/>
      <c r="T657" s="512"/>
      <c r="U657" s="512"/>
      <c r="V657" s="512"/>
      <c r="W657" s="512"/>
      <c r="X657" s="512"/>
      <c r="Y657" s="512"/>
      <c r="Z657" s="512"/>
      <c r="AA657" s="512"/>
      <c r="AB657" s="512"/>
      <c r="AC657" s="512"/>
      <c r="AD657" s="512"/>
      <c r="AE657" s="512"/>
      <c r="AF657" s="512"/>
      <c r="AG657" s="512"/>
      <c r="AH657" s="512"/>
      <c r="AI657" s="512"/>
      <c r="AJ657" s="512"/>
      <c r="AK657" s="512"/>
      <c r="AL657" s="512"/>
      <c r="AM657" s="512"/>
      <c r="AN657" s="512"/>
    </row>
    <row r="658" spans="1:40" ht="15.75" customHeight="1">
      <c r="A658" s="512"/>
      <c r="B658" s="512"/>
      <c r="C658" s="512"/>
      <c r="D658" s="512"/>
      <c r="E658" s="512"/>
      <c r="F658" s="512"/>
      <c r="G658" s="512"/>
      <c r="H658" s="512"/>
      <c r="I658" s="512"/>
      <c r="J658" s="512"/>
      <c r="K658" s="512"/>
      <c r="L658" s="512"/>
      <c r="M658" s="512"/>
      <c r="N658" s="512"/>
      <c r="O658" s="512"/>
      <c r="P658" s="512"/>
      <c r="Q658" s="512"/>
      <c r="R658" s="512"/>
      <c r="S658" s="512"/>
      <c r="T658" s="512"/>
      <c r="U658" s="512"/>
      <c r="V658" s="512"/>
      <c r="W658" s="512"/>
      <c r="X658" s="512"/>
      <c r="Y658" s="512"/>
      <c r="Z658" s="512"/>
      <c r="AA658" s="512"/>
      <c r="AB658" s="512"/>
      <c r="AC658" s="512"/>
      <c r="AD658" s="512"/>
      <c r="AE658" s="512"/>
      <c r="AF658" s="512"/>
      <c r="AG658" s="512"/>
      <c r="AH658" s="512"/>
      <c r="AI658" s="512"/>
      <c r="AJ658" s="512"/>
      <c r="AK658" s="512"/>
      <c r="AL658" s="512"/>
      <c r="AM658" s="512"/>
      <c r="AN658" s="512"/>
    </row>
    <row r="659" spans="1:40" ht="15.75" customHeight="1">
      <c r="A659" s="512"/>
      <c r="B659" s="512"/>
      <c r="C659" s="512"/>
      <c r="D659" s="512"/>
      <c r="E659" s="512"/>
      <c r="F659" s="512"/>
      <c r="G659" s="512"/>
      <c r="H659" s="512"/>
      <c r="I659" s="512"/>
      <c r="J659" s="512"/>
      <c r="K659" s="512"/>
      <c r="L659" s="512"/>
      <c r="M659" s="512"/>
      <c r="N659" s="512"/>
      <c r="O659" s="512"/>
      <c r="P659" s="512"/>
      <c r="Q659" s="512"/>
      <c r="R659" s="512"/>
      <c r="S659" s="512"/>
      <c r="T659" s="512"/>
      <c r="U659" s="512"/>
      <c r="V659" s="512"/>
      <c r="W659" s="512"/>
      <c r="X659" s="512"/>
      <c r="Y659" s="512"/>
      <c r="Z659" s="512"/>
      <c r="AA659" s="512"/>
      <c r="AB659" s="512"/>
      <c r="AC659" s="512"/>
      <c r="AD659" s="512"/>
      <c r="AE659" s="512"/>
      <c r="AF659" s="512"/>
      <c r="AG659" s="512"/>
      <c r="AH659" s="512"/>
      <c r="AI659" s="512"/>
      <c r="AJ659" s="512"/>
      <c r="AK659" s="512"/>
      <c r="AL659" s="512"/>
      <c r="AM659" s="512"/>
      <c r="AN659" s="512"/>
    </row>
    <row r="660" spans="1:40" ht="15.75" customHeight="1">
      <c r="A660" s="512"/>
      <c r="B660" s="512"/>
      <c r="C660" s="512"/>
      <c r="D660" s="512"/>
      <c r="E660" s="512"/>
      <c r="F660" s="512"/>
      <c r="G660" s="512"/>
      <c r="H660" s="512"/>
      <c r="I660" s="512"/>
      <c r="J660" s="512"/>
      <c r="K660" s="512"/>
      <c r="L660" s="512"/>
      <c r="M660" s="512"/>
      <c r="N660" s="512"/>
      <c r="O660" s="512"/>
      <c r="P660" s="512"/>
      <c r="Q660" s="512"/>
      <c r="R660" s="512"/>
      <c r="S660" s="512"/>
      <c r="T660" s="512"/>
      <c r="U660" s="512"/>
      <c r="V660" s="512"/>
      <c r="W660" s="512"/>
      <c r="X660" s="512"/>
      <c r="Y660" s="512"/>
      <c r="Z660" s="512"/>
      <c r="AA660" s="512"/>
      <c r="AB660" s="512"/>
      <c r="AC660" s="512"/>
      <c r="AD660" s="512"/>
      <c r="AE660" s="512"/>
      <c r="AF660" s="512"/>
      <c r="AG660" s="512"/>
      <c r="AH660" s="512"/>
      <c r="AI660" s="512"/>
      <c r="AJ660" s="512"/>
      <c r="AK660" s="512"/>
      <c r="AL660" s="512"/>
      <c r="AM660" s="512"/>
      <c r="AN660" s="512"/>
    </row>
    <row r="661" spans="1:40" ht="15.75" customHeight="1">
      <c r="A661" s="512"/>
      <c r="B661" s="512"/>
      <c r="C661" s="512"/>
      <c r="D661" s="512"/>
      <c r="E661" s="512"/>
      <c r="F661" s="512"/>
      <c r="G661" s="512"/>
      <c r="H661" s="512"/>
      <c r="I661" s="512"/>
      <c r="J661" s="512"/>
      <c r="K661" s="512"/>
      <c r="L661" s="512"/>
      <c r="M661" s="512"/>
      <c r="N661" s="512"/>
      <c r="O661" s="512"/>
      <c r="P661" s="512"/>
      <c r="Q661" s="512"/>
      <c r="R661" s="512"/>
      <c r="S661" s="512"/>
      <c r="T661" s="512"/>
      <c r="U661" s="512"/>
      <c r="V661" s="512"/>
      <c r="W661" s="512"/>
      <c r="X661" s="512"/>
      <c r="Y661" s="512"/>
      <c r="Z661" s="512"/>
      <c r="AA661" s="512"/>
      <c r="AB661" s="512"/>
      <c r="AC661" s="512"/>
      <c r="AD661" s="512"/>
      <c r="AE661" s="512"/>
      <c r="AF661" s="512"/>
      <c r="AG661" s="512"/>
      <c r="AH661" s="512"/>
      <c r="AI661" s="512"/>
      <c r="AJ661" s="512"/>
      <c r="AK661" s="512"/>
      <c r="AL661" s="512"/>
      <c r="AM661" s="512"/>
      <c r="AN661" s="512"/>
    </row>
    <row r="662" spans="1:40" ht="15.75" customHeight="1">
      <c r="A662" s="512"/>
      <c r="B662" s="512"/>
      <c r="C662" s="512"/>
      <c r="D662" s="512"/>
      <c r="E662" s="512"/>
      <c r="F662" s="512"/>
      <c r="G662" s="512"/>
      <c r="H662" s="512"/>
      <c r="I662" s="512"/>
      <c r="J662" s="512"/>
      <c r="K662" s="512"/>
      <c r="L662" s="512"/>
      <c r="M662" s="512"/>
      <c r="N662" s="512"/>
      <c r="O662" s="512"/>
      <c r="P662" s="512"/>
      <c r="Q662" s="512"/>
      <c r="R662" s="512"/>
      <c r="S662" s="512"/>
      <c r="T662" s="512"/>
      <c r="U662" s="512"/>
      <c r="V662" s="512"/>
      <c r="W662" s="512"/>
      <c r="X662" s="512"/>
      <c r="Y662" s="512"/>
      <c r="Z662" s="512"/>
      <c r="AA662" s="512"/>
      <c r="AB662" s="512"/>
      <c r="AC662" s="512"/>
      <c r="AD662" s="512"/>
      <c r="AE662" s="512"/>
      <c r="AF662" s="512"/>
      <c r="AG662" s="512"/>
      <c r="AH662" s="512"/>
      <c r="AI662" s="512"/>
      <c r="AJ662" s="512"/>
      <c r="AK662" s="512"/>
      <c r="AL662" s="512"/>
      <c r="AM662" s="512"/>
      <c r="AN662" s="512"/>
    </row>
    <row r="663" spans="1:40" ht="15.75" customHeight="1">
      <c r="A663" s="512"/>
      <c r="B663" s="512"/>
      <c r="C663" s="512"/>
      <c r="D663" s="512"/>
      <c r="E663" s="512"/>
      <c r="F663" s="512"/>
      <c r="G663" s="512"/>
      <c r="H663" s="512"/>
      <c r="I663" s="512"/>
      <c r="J663" s="512"/>
      <c r="K663" s="512"/>
      <c r="L663" s="512"/>
      <c r="M663" s="512"/>
      <c r="N663" s="512"/>
      <c r="O663" s="512"/>
      <c r="P663" s="512"/>
      <c r="Q663" s="512"/>
      <c r="R663" s="512"/>
      <c r="S663" s="512"/>
      <c r="T663" s="512"/>
      <c r="U663" s="512"/>
      <c r="V663" s="512"/>
      <c r="W663" s="512"/>
      <c r="X663" s="512"/>
      <c r="Y663" s="512"/>
      <c r="Z663" s="512"/>
      <c r="AA663" s="512"/>
      <c r="AB663" s="512"/>
      <c r="AC663" s="512"/>
      <c r="AD663" s="512"/>
      <c r="AE663" s="512"/>
      <c r="AF663" s="512"/>
      <c r="AG663" s="512"/>
      <c r="AH663" s="512"/>
      <c r="AI663" s="512"/>
      <c r="AJ663" s="512"/>
      <c r="AK663" s="512"/>
      <c r="AL663" s="512"/>
      <c r="AM663" s="512"/>
      <c r="AN663" s="512"/>
    </row>
    <row r="664" spans="1:40" ht="15.75" customHeight="1">
      <c r="A664" s="512"/>
      <c r="B664" s="512"/>
      <c r="C664" s="512"/>
      <c r="D664" s="512"/>
      <c r="E664" s="512"/>
      <c r="F664" s="512"/>
      <c r="G664" s="512"/>
      <c r="H664" s="512"/>
      <c r="I664" s="512"/>
      <c r="J664" s="512"/>
      <c r="K664" s="512"/>
      <c r="L664" s="512"/>
      <c r="M664" s="512"/>
      <c r="N664" s="512"/>
      <c r="O664" s="512"/>
      <c r="P664" s="512"/>
      <c r="Q664" s="512"/>
      <c r="R664" s="512"/>
      <c r="S664" s="512"/>
      <c r="T664" s="512"/>
      <c r="U664" s="512"/>
      <c r="V664" s="512"/>
      <c r="W664" s="512"/>
      <c r="X664" s="512"/>
      <c r="Y664" s="512"/>
      <c r="Z664" s="512"/>
      <c r="AA664" s="512"/>
      <c r="AB664" s="512"/>
      <c r="AC664" s="512"/>
      <c r="AD664" s="512"/>
      <c r="AE664" s="512"/>
      <c r="AF664" s="512"/>
      <c r="AG664" s="512"/>
      <c r="AH664" s="512"/>
      <c r="AI664" s="512"/>
      <c r="AJ664" s="512"/>
      <c r="AK664" s="512"/>
      <c r="AL664" s="512"/>
      <c r="AM664" s="512"/>
      <c r="AN664" s="512"/>
    </row>
    <row r="665" spans="1:40" ht="15.75" customHeight="1">
      <c r="A665" s="512"/>
      <c r="B665" s="512"/>
      <c r="C665" s="512"/>
      <c r="D665" s="512"/>
      <c r="E665" s="512"/>
      <c r="F665" s="512"/>
      <c r="G665" s="512"/>
      <c r="H665" s="512"/>
      <c r="I665" s="512"/>
      <c r="J665" s="512"/>
      <c r="K665" s="512"/>
      <c r="L665" s="512"/>
      <c r="M665" s="512"/>
      <c r="N665" s="512"/>
      <c r="O665" s="512"/>
      <c r="P665" s="512"/>
      <c r="Q665" s="512"/>
      <c r="R665" s="512"/>
      <c r="S665" s="512"/>
      <c r="T665" s="512"/>
      <c r="U665" s="512"/>
      <c r="V665" s="512"/>
      <c r="W665" s="512"/>
      <c r="X665" s="512"/>
      <c r="Y665" s="512"/>
      <c r="Z665" s="512"/>
      <c r="AA665" s="512"/>
      <c r="AB665" s="512"/>
      <c r="AC665" s="512"/>
      <c r="AD665" s="512"/>
      <c r="AE665" s="512"/>
      <c r="AF665" s="512"/>
      <c r="AG665" s="512"/>
      <c r="AH665" s="512"/>
      <c r="AI665" s="512"/>
      <c r="AJ665" s="512"/>
      <c r="AK665" s="512"/>
      <c r="AL665" s="512"/>
      <c r="AM665" s="512"/>
      <c r="AN665" s="512"/>
    </row>
    <row r="666" spans="1:40" ht="15.75" customHeight="1">
      <c r="A666" s="512"/>
      <c r="B666" s="512"/>
      <c r="C666" s="512"/>
      <c r="D666" s="512"/>
      <c r="E666" s="512"/>
      <c r="F666" s="512"/>
      <c r="G666" s="512"/>
      <c r="H666" s="512"/>
      <c r="I666" s="512"/>
      <c r="J666" s="512"/>
      <c r="K666" s="512"/>
      <c r="L666" s="512"/>
      <c r="M666" s="512"/>
      <c r="N666" s="512"/>
      <c r="O666" s="512"/>
      <c r="P666" s="512"/>
      <c r="Q666" s="512"/>
      <c r="R666" s="512"/>
      <c r="S666" s="512"/>
      <c r="T666" s="512"/>
      <c r="U666" s="512"/>
      <c r="V666" s="512"/>
      <c r="W666" s="512"/>
      <c r="X666" s="512"/>
      <c r="Y666" s="512"/>
      <c r="Z666" s="512"/>
      <c r="AA666" s="512"/>
      <c r="AB666" s="512"/>
      <c r="AC666" s="512"/>
      <c r="AD666" s="512"/>
      <c r="AE666" s="512"/>
      <c r="AF666" s="512"/>
      <c r="AG666" s="512"/>
      <c r="AH666" s="512"/>
      <c r="AI666" s="512"/>
      <c r="AJ666" s="512"/>
      <c r="AK666" s="512"/>
      <c r="AL666" s="512"/>
      <c r="AM666" s="512"/>
      <c r="AN666" s="512"/>
    </row>
    <row r="667" spans="1:40" ht="15.75" customHeight="1">
      <c r="A667" s="512"/>
      <c r="B667" s="512"/>
      <c r="C667" s="512"/>
      <c r="D667" s="512"/>
      <c r="E667" s="512"/>
      <c r="F667" s="512"/>
      <c r="G667" s="512"/>
      <c r="H667" s="512"/>
      <c r="I667" s="512"/>
      <c r="J667" s="512"/>
      <c r="K667" s="512"/>
      <c r="L667" s="512"/>
      <c r="M667" s="512"/>
      <c r="N667" s="512"/>
      <c r="O667" s="512"/>
      <c r="P667" s="512"/>
      <c r="Q667" s="512"/>
      <c r="R667" s="512"/>
      <c r="S667" s="512"/>
      <c r="T667" s="512"/>
      <c r="U667" s="512"/>
      <c r="V667" s="512"/>
      <c r="W667" s="512"/>
      <c r="X667" s="512"/>
      <c r="Y667" s="512"/>
      <c r="Z667" s="512"/>
      <c r="AA667" s="512"/>
      <c r="AB667" s="512"/>
      <c r="AC667" s="512"/>
      <c r="AD667" s="512"/>
      <c r="AE667" s="512"/>
      <c r="AF667" s="512"/>
      <c r="AG667" s="512"/>
      <c r="AH667" s="512"/>
      <c r="AI667" s="512"/>
      <c r="AJ667" s="512"/>
      <c r="AK667" s="512"/>
      <c r="AL667" s="512"/>
      <c r="AM667" s="512"/>
      <c r="AN667" s="512"/>
    </row>
    <row r="668" spans="1:40" ht="15.75" customHeight="1">
      <c r="A668" s="512"/>
      <c r="B668" s="512"/>
      <c r="C668" s="512"/>
      <c r="D668" s="512"/>
      <c r="E668" s="512"/>
      <c r="F668" s="512"/>
      <c r="G668" s="512"/>
      <c r="H668" s="512"/>
      <c r="I668" s="512"/>
      <c r="J668" s="512"/>
      <c r="K668" s="512"/>
      <c r="L668" s="512"/>
      <c r="M668" s="512"/>
      <c r="N668" s="512"/>
      <c r="O668" s="512"/>
      <c r="P668" s="512"/>
      <c r="Q668" s="512"/>
      <c r="R668" s="512"/>
      <c r="S668" s="512"/>
      <c r="T668" s="512"/>
      <c r="U668" s="512"/>
      <c r="V668" s="512"/>
      <c r="W668" s="512"/>
      <c r="X668" s="512"/>
      <c r="Y668" s="512"/>
      <c r="Z668" s="512"/>
      <c r="AA668" s="512"/>
      <c r="AB668" s="512"/>
      <c r="AC668" s="512"/>
      <c r="AD668" s="512"/>
      <c r="AE668" s="512"/>
      <c r="AF668" s="512"/>
      <c r="AG668" s="512"/>
      <c r="AH668" s="512"/>
      <c r="AI668" s="512"/>
      <c r="AJ668" s="512"/>
      <c r="AK668" s="512"/>
      <c r="AL668" s="512"/>
      <c r="AM668" s="512"/>
      <c r="AN668" s="512"/>
    </row>
    <row r="669" spans="1:40" ht="15.75" customHeight="1">
      <c r="A669" s="512"/>
      <c r="B669" s="512"/>
      <c r="C669" s="512"/>
      <c r="D669" s="512"/>
      <c r="E669" s="512"/>
      <c r="F669" s="512"/>
      <c r="G669" s="512"/>
      <c r="H669" s="512"/>
      <c r="I669" s="512"/>
      <c r="J669" s="512"/>
      <c r="K669" s="512"/>
      <c r="L669" s="512"/>
      <c r="M669" s="512"/>
      <c r="N669" s="512"/>
      <c r="O669" s="512"/>
      <c r="P669" s="512"/>
      <c r="Q669" s="512"/>
      <c r="R669" s="512"/>
      <c r="S669" s="512"/>
      <c r="T669" s="512"/>
      <c r="U669" s="512"/>
      <c r="V669" s="512"/>
      <c r="W669" s="512"/>
      <c r="X669" s="512"/>
      <c r="Y669" s="512"/>
      <c r="Z669" s="512"/>
      <c r="AA669" s="512"/>
      <c r="AB669" s="512"/>
      <c r="AC669" s="512"/>
      <c r="AD669" s="512"/>
      <c r="AE669" s="512"/>
      <c r="AF669" s="512"/>
      <c r="AG669" s="512"/>
      <c r="AH669" s="512"/>
      <c r="AI669" s="512"/>
      <c r="AJ669" s="512"/>
      <c r="AK669" s="512"/>
      <c r="AL669" s="512"/>
      <c r="AM669" s="512"/>
      <c r="AN669" s="512"/>
    </row>
    <row r="670" spans="1:40" ht="15.75" customHeight="1">
      <c r="A670" s="512"/>
      <c r="B670" s="512"/>
      <c r="C670" s="512"/>
      <c r="D670" s="512"/>
      <c r="E670" s="512"/>
      <c r="F670" s="512"/>
      <c r="G670" s="512"/>
      <c r="H670" s="512"/>
      <c r="I670" s="512"/>
      <c r="J670" s="512"/>
      <c r="K670" s="512"/>
      <c r="L670" s="512"/>
      <c r="M670" s="512"/>
      <c r="N670" s="512"/>
      <c r="O670" s="512"/>
      <c r="P670" s="512"/>
      <c r="Q670" s="512"/>
      <c r="R670" s="512"/>
      <c r="S670" s="512"/>
      <c r="T670" s="512"/>
      <c r="U670" s="512"/>
      <c r="V670" s="512"/>
      <c r="W670" s="512"/>
      <c r="X670" s="512"/>
      <c r="Y670" s="512"/>
      <c r="Z670" s="512"/>
      <c r="AA670" s="512"/>
      <c r="AB670" s="512"/>
      <c r="AC670" s="512"/>
      <c r="AD670" s="512"/>
      <c r="AE670" s="512"/>
      <c r="AF670" s="512"/>
      <c r="AG670" s="512"/>
      <c r="AH670" s="512"/>
      <c r="AI670" s="512"/>
      <c r="AJ670" s="512"/>
      <c r="AK670" s="512"/>
      <c r="AL670" s="512"/>
      <c r="AM670" s="512"/>
      <c r="AN670" s="512"/>
    </row>
    <row r="671" spans="1:40" ht="15.75" customHeight="1">
      <c r="A671" s="512"/>
      <c r="B671" s="512"/>
      <c r="C671" s="512"/>
      <c r="D671" s="512"/>
      <c r="E671" s="512"/>
      <c r="F671" s="512"/>
      <c r="G671" s="512"/>
      <c r="H671" s="512"/>
      <c r="I671" s="512"/>
      <c r="J671" s="512"/>
      <c r="K671" s="512"/>
      <c r="L671" s="512"/>
      <c r="M671" s="512"/>
      <c r="N671" s="512"/>
      <c r="O671" s="512"/>
      <c r="P671" s="512"/>
      <c r="Q671" s="512"/>
      <c r="R671" s="512"/>
      <c r="S671" s="512"/>
      <c r="T671" s="512"/>
      <c r="U671" s="512"/>
      <c r="V671" s="512"/>
      <c r="W671" s="512"/>
      <c r="X671" s="512"/>
      <c r="Y671" s="512"/>
      <c r="Z671" s="512"/>
      <c r="AA671" s="512"/>
      <c r="AB671" s="512"/>
      <c r="AC671" s="512"/>
      <c r="AD671" s="512"/>
      <c r="AE671" s="512"/>
      <c r="AF671" s="512"/>
      <c r="AG671" s="512"/>
      <c r="AH671" s="512"/>
      <c r="AI671" s="512"/>
      <c r="AJ671" s="512"/>
      <c r="AK671" s="512"/>
      <c r="AL671" s="512"/>
      <c r="AM671" s="512"/>
      <c r="AN671" s="512"/>
    </row>
    <row r="672" spans="1:40" ht="15.75" customHeight="1">
      <c r="A672" s="512"/>
      <c r="B672" s="512"/>
      <c r="C672" s="512"/>
      <c r="D672" s="512"/>
      <c r="E672" s="512"/>
      <c r="F672" s="512"/>
      <c r="G672" s="512"/>
      <c r="H672" s="512"/>
      <c r="I672" s="512"/>
      <c r="J672" s="512"/>
      <c r="K672" s="512"/>
      <c r="L672" s="512"/>
      <c r="M672" s="512"/>
      <c r="N672" s="512"/>
      <c r="O672" s="512"/>
      <c r="P672" s="512"/>
      <c r="Q672" s="512"/>
      <c r="R672" s="512"/>
      <c r="S672" s="512"/>
      <c r="T672" s="512"/>
      <c r="U672" s="512"/>
      <c r="V672" s="512"/>
      <c r="W672" s="512"/>
      <c r="X672" s="512"/>
      <c r="Y672" s="512"/>
      <c r="Z672" s="512"/>
      <c r="AA672" s="512"/>
      <c r="AB672" s="512"/>
      <c r="AC672" s="512"/>
      <c r="AD672" s="512"/>
      <c r="AE672" s="512"/>
      <c r="AF672" s="512"/>
      <c r="AG672" s="512"/>
      <c r="AH672" s="512"/>
      <c r="AI672" s="512"/>
      <c r="AJ672" s="512"/>
      <c r="AK672" s="512"/>
      <c r="AL672" s="512"/>
      <c r="AM672" s="512"/>
      <c r="AN672" s="512"/>
    </row>
    <row r="673" spans="1:40" ht="15.75" customHeight="1">
      <c r="A673" s="512"/>
      <c r="B673" s="512"/>
      <c r="C673" s="512"/>
      <c r="D673" s="512"/>
      <c r="E673" s="512"/>
      <c r="F673" s="512"/>
      <c r="G673" s="512"/>
      <c r="H673" s="512"/>
      <c r="I673" s="512"/>
      <c r="J673" s="512"/>
      <c r="K673" s="512"/>
      <c r="L673" s="512"/>
      <c r="M673" s="512"/>
      <c r="N673" s="512"/>
      <c r="O673" s="512"/>
      <c r="P673" s="512"/>
      <c r="Q673" s="512"/>
      <c r="R673" s="512"/>
      <c r="S673" s="512"/>
      <c r="T673" s="512"/>
      <c r="U673" s="512"/>
      <c r="V673" s="512"/>
      <c r="W673" s="512"/>
      <c r="X673" s="512"/>
      <c r="Y673" s="512"/>
      <c r="Z673" s="512"/>
      <c r="AA673" s="512"/>
      <c r="AB673" s="512"/>
      <c r="AC673" s="512"/>
      <c r="AD673" s="512"/>
      <c r="AE673" s="512"/>
      <c r="AF673" s="512"/>
      <c r="AG673" s="512"/>
      <c r="AH673" s="512"/>
      <c r="AI673" s="512"/>
      <c r="AJ673" s="512"/>
      <c r="AK673" s="512"/>
      <c r="AL673" s="512"/>
      <c r="AM673" s="512"/>
      <c r="AN673" s="512"/>
    </row>
    <row r="674" spans="1:40" ht="15.75" customHeight="1">
      <c r="A674" s="512"/>
      <c r="B674" s="512"/>
      <c r="C674" s="512"/>
      <c r="D674" s="512"/>
      <c r="E674" s="512"/>
      <c r="F674" s="512"/>
      <c r="G674" s="512"/>
      <c r="H674" s="512"/>
      <c r="I674" s="512"/>
      <c r="J674" s="512"/>
      <c r="K674" s="512"/>
      <c r="L674" s="512"/>
      <c r="M674" s="512"/>
      <c r="N674" s="512"/>
      <c r="O674" s="512"/>
      <c r="P674" s="512"/>
      <c r="Q674" s="512"/>
      <c r="R674" s="512"/>
      <c r="S674" s="512"/>
      <c r="T674" s="512"/>
      <c r="U674" s="512"/>
      <c r="V674" s="512"/>
      <c r="W674" s="512"/>
      <c r="X674" s="512"/>
      <c r="Y674" s="512"/>
      <c r="Z674" s="512"/>
      <c r="AA674" s="512"/>
      <c r="AB674" s="512"/>
      <c r="AC674" s="512"/>
      <c r="AD674" s="512"/>
      <c r="AE674" s="512"/>
      <c r="AF674" s="512"/>
      <c r="AG674" s="512"/>
      <c r="AH674" s="512"/>
      <c r="AI674" s="512"/>
      <c r="AJ674" s="512"/>
      <c r="AK674" s="512"/>
      <c r="AL674" s="512"/>
      <c r="AM674" s="512"/>
      <c r="AN674" s="512"/>
    </row>
    <row r="675" spans="1:40" ht="15.75" customHeight="1">
      <c r="A675" s="512"/>
      <c r="B675" s="512"/>
      <c r="C675" s="512"/>
      <c r="D675" s="512"/>
      <c r="E675" s="512"/>
      <c r="F675" s="512"/>
      <c r="G675" s="512"/>
      <c r="H675" s="512"/>
      <c r="I675" s="512"/>
      <c r="J675" s="512"/>
      <c r="K675" s="512"/>
      <c r="L675" s="512"/>
      <c r="M675" s="512"/>
      <c r="N675" s="512"/>
      <c r="O675" s="512"/>
      <c r="P675" s="512"/>
      <c r="Q675" s="512"/>
      <c r="R675" s="512"/>
      <c r="S675" s="512"/>
      <c r="T675" s="512"/>
      <c r="U675" s="512"/>
      <c r="V675" s="512"/>
      <c r="W675" s="512"/>
      <c r="X675" s="512"/>
      <c r="Y675" s="512"/>
      <c r="Z675" s="512"/>
      <c r="AA675" s="512"/>
      <c r="AB675" s="512"/>
      <c r="AC675" s="512"/>
      <c r="AD675" s="512"/>
      <c r="AE675" s="512"/>
      <c r="AF675" s="512"/>
      <c r="AG675" s="512"/>
      <c r="AH675" s="512"/>
      <c r="AI675" s="512"/>
      <c r="AJ675" s="512"/>
      <c r="AK675" s="512"/>
      <c r="AL675" s="512"/>
      <c r="AM675" s="512"/>
      <c r="AN675" s="512"/>
    </row>
    <row r="676" spans="1:40" ht="15.75" customHeight="1">
      <c r="A676" s="512"/>
      <c r="B676" s="512"/>
      <c r="C676" s="512"/>
      <c r="D676" s="512"/>
      <c r="E676" s="512"/>
      <c r="F676" s="512"/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/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</row>
    <row r="677" spans="1:40" ht="15.75" customHeight="1">
      <c r="A677" s="512"/>
      <c r="B677" s="512"/>
      <c r="C677" s="512"/>
      <c r="D677" s="512"/>
      <c r="E677" s="512"/>
      <c r="F677" s="512"/>
      <c r="G677" s="512"/>
      <c r="H677" s="512"/>
      <c r="I677" s="512"/>
      <c r="J677" s="512"/>
      <c r="K677" s="512"/>
      <c r="L677" s="512"/>
      <c r="M677" s="512"/>
      <c r="N677" s="512"/>
      <c r="O677" s="512"/>
      <c r="P677" s="512"/>
      <c r="Q677" s="512"/>
      <c r="R677" s="512"/>
      <c r="S677" s="512"/>
      <c r="T677" s="512"/>
      <c r="U677" s="512"/>
      <c r="V677" s="512"/>
      <c r="W677" s="512"/>
      <c r="X677" s="512"/>
      <c r="Y677" s="512"/>
      <c r="Z677" s="512"/>
      <c r="AA677" s="512"/>
      <c r="AB677" s="512"/>
      <c r="AC677" s="512"/>
      <c r="AD677" s="512"/>
      <c r="AE677" s="512"/>
      <c r="AF677" s="512"/>
      <c r="AG677" s="512"/>
      <c r="AH677" s="512"/>
      <c r="AI677" s="512"/>
      <c r="AJ677" s="512"/>
      <c r="AK677" s="512"/>
      <c r="AL677" s="512"/>
      <c r="AM677" s="512"/>
      <c r="AN677" s="512"/>
    </row>
    <row r="678" spans="1:40" ht="15.75" customHeight="1">
      <c r="A678" s="512"/>
      <c r="B678" s="512"/>
      <c r="C678" s="512"/>
      <c r="D678" s="512"/>
      <c r="E678" s="512"/>
      <c r="F678" s="512"/>
      <c r="G678" s="512"/>
      <c r="H678" s="512"/>
      <c r="I678" s="512"/>
      <c r="J678" s="512"/>
      <c r="K678" s="512"/>
      <c r="L678" s="512"/>
      <c r="M678" s="512"/>
      <c r="N678" s="512"/>
      <c r="O678" s="512"/>
      <c r="P678" s="512"/>
      <c r="Q678" s="512"/>
      <c r="R678" s="512"/>
      <c r="S678" s="512"/>
      <c r="T678" s="512"/>
      <c r="U678" s="512"/>
      <c r="V678" s="512"/>
      <c r="W678" s="512"/>
      <c r="X678" s="512"/>
      <c r="Y678" s="512"/>
      <c r="Z678" s="512"/>
      <c r="AA678" s="512"/>
      <c r="AB678" s="512"/>
      <c r="AC678" s="512"/>
      <c r="AD678" s="512"/>
      <c r="AE678" s="512"/>
      <c r="AF678" s="512"/>
      <c r="AG678" s="512"/>
      <c r="AH678" s="512"/>
      <c r="AI678" s="512"/>
      <c r="AJ678" s="512"/>
      <c r="AK678" s="512"/>
      <c r="AL678" s="512"/>
      <c r="AM678" s="512"/>
      <c r="AN678" s="512"/>
    </row>
    <row r="679" spans="1:40" ht="15.75" customHeight="1">
      <c r="A679" s="512"/>
      <c r="B679" s="512"/>
      <c r="C679" s="512"/>
      <c r="D679" s="512"/>
      <c r="E679" s="512"/>
      <c r="F679" s="512"/>
      <c r="G679" s="512"/>
      <c r="H679" s="512"/>
      <c r="I679" s="512"/>
      <c r="J679" s="512"/>
      <c r="K679" s="512"/>
      <c r="L679" s="512"/>
      <c r="M679" s="512"/>
      <c r="N679" s="512"/>
      <c r="O679" s="512"/>
      <c r="P679" s="512"/>
      <c r="Q679" s="512"/>
      <c r="R679" s="512"/>
      <c r="S679" s="512"/>
      <c r="T679" s="512"/>
      <c r="U679" s="512"/>
      <c r="V679" s="512"/>
      <c r="W679" s="512"/>
      <c r="X679" s="512"/>
      <c r="Y679" s="512"/>
      <c r="Z679" s="512"/>
      <c r="AA679" s="512"/>
      <c r="AB679" s="512"/>
      <c r="AC679" s="512"/>
      <c r="AD679" s="512"/>
      <c r="AE679" s="512"/>
      <c r="AF679" s="512"/>
      <c r="AG679" s="512"/>
      <c r="AH679" s="512"/>
      <c r="AI679" s="512"/>
      <c r="AJ679" s="512"/>
      <c r="AK679" s="512"/>
      <c r="AL679" s="512"/>
      <c r="AM679" s="512"/>
      <c r="AN679" s="512"/>
    </row>
    <row r="680" spans="1:40" ht="15.75" customHeight="1">
      <c r="A680" s="512"/>
      <c r="B680" s="512"/>
      <c r="C680" s="512"/>
      <c r="D680" s="512"/>
      <c r="E680" s="512"/>
      <c r="F680" s="512"/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/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</row>
    <row r="681" spans="1:40" ht="15.75" customHeight="1">
      <c r="A681" s="512"/>
      <c r="B681" s="512"/>
      <c r="C681" s="512"/>
      <c r="D681" s="512"/>
      <c r="E681" s="512"/>
      <c r="F681" s="512"/>
      <c r="G681" s="512"/>
      <c r="H681" s="512"/>
      <c r="I681" s="512"/>
      <c r="J681" s="512"/>
      <c r="K681" s="512"/>
      <c r="L681" s="512"/>
      <c r="M681" s="512"/>
      <c r="N681" s="512"/>
      <c r="O681" s="512"/>
      <c r="P681" s="512"/>
      <c r="Q681" s="512"/>
      <c r="R681" s="512"/>
      <c r="S681" s="512"/>
      <c r="T681" s="512"/>
      <c r="U681" s="512"/>
      <c r="V681" s="512"/>
      <c r="W681" s="512"/>
      <c r="X681" s="512"/>
      <c r="Y681" s="512"/>
      <c r="Z681" s="512"/>
      <c r="AA681" s="512"/>
      <c r="AB681" s="512"/>
      <c r="AC681" s="512"/>
      <c r="AD681" s="512"/>
      <c r="AE681" s="512"/>
      <c r="AF681" s="512"/>
      <c r="AG681" s="512"/>
      <c r="AH681" s="512"/>
      <c r="AI681" s="512"/>
      <c r="AJ681" s="512"/>
      <c r="AK681" s="512"/>
      <c r="AL681" s="512"/>
      <c r="AM681" s="512"/>
      <c r="AN681" s="512"/>
    </row>
    <row r="682" spans="1:40" ht="15.75" customHeight="1">
      <c r="A682" s="512"/>
      <c r="B682" s="512"/>
      <c r="C682" s="512"/>
      <c r="D682" s="512"/>
      <c r="E682" s="512"/>
      <c r="F682" s="512"/>
      <c r="G682" s="512"/>
      <c r="H682" s="512"/>
      <c r="I682" s="512"/>
      <c r="J682" s="512"/>
      <c r="K682" s="512"/>
      <c r="L682" s="512"/>
      <c r="M682" s="512"/>
      <c r="N682" s="512"/>
      <c r="O682" s="512"/>
      <c r="P682" s="512"/>
      <c r="Q682" s="512"/>
      <c r="R682" s="512"/>
      <c r="S682" s="512"/>
      <c r="T682" s="512"/>
      <c r="U682" s="512"/>
      <c r="V682" s="512"/>
      <c r="W682" s="512"/>
      <c r="X682" s="512"/>
      <c r="Y682" s="512"/>
      <c r="Z682" s="512"/>
      <c r="AA682" s="512"/>
      <c r="AB682" s="512"/>
      <c r="AC682" s="512"/>
      <c r="AD682" s="512"/>
      <c r="AE682" s="512"/>
      <c r="AF682" s="512"/>
      <c r="AG682" s="512"/>
      <c r="AH682" s="512"/>
      <c r="AI682" s="512"/>
      <c r="AJ682" s="512"/>
      <c r="AK682" s="512"/>
      <c r="AL682" s="512"/>
      <c r="AM682" s="512"/>
      <c r="AN682" s="512"/>
    </row>
    <row r="683" spans="1:40" ht="15.75" customHeight="1">
      <c r="A683" s="512"/>
      <c r="B683" s="512"/>
      <c r="C683" s="512"/>
      <c r="D683" s="512"/>
      <c r="E683" s="512"/>
      <c r="F683" s="512"/>
      <c r="G683" s="512"/>
      <c r="H683" s="512"/>
      <c r="I683" s="512"/>
      <c r="J683" s="512"/>
      <c r="K683" s="512"/>
      <c r="L683" s="512"/>
      <c r="M683" s="512"/>
      <c r="N683" s="512"/>
      <c r="O683" s="512"/>
      <c r="P683" s="512"/>
      <c r="Q683" s="512"/>
      <c r="R683" s="512"/>
      <c r="S683" s="512"/>
      <c r="T683" s="512"/>
      <c r="U683" s="512"/>
      <c r="V683" s="512"/>
      <c r="W683" s="512"/>
      <c r="X683" s="512"/>
      <c r="Y683" s="512"/>
      <c r="Z683" s="512"/>
      <c r="AA683" s="512"/>
      <c r="AB683" s="512"/>
      <c r="AC683" s="512"/>
      <c r="AD683" s="512"/>
      <c r="AE683" s="512"/>
      <c r="AF683" s="512"/>
      <c r="AG683" s="512"/>
      <c r="AH683" s="512"/>
      <c r="AI683" s="512"/>
      <c r="AJ683" s="512"/>
      <c r="AK683" s="512"/>
      <c r="AL683" s="512"/>
      <c r="AM683" s="512"/>
      <c r="AN683" s="512"/>
    </row>
    <row r="684" spans="1:40" ht="15.75" customHeight="1">
      <c r="A684" s="512"/>
      <c r="B684" s="512"/>
      <c r="C684" s="512"/>
      <c r="D684" s="512"/>
      <c r="E684" s="512"/>
      <c r="F684" s="512"/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/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</row>
    <row r="685" spans="1:40" ht="15.75" customHeight="1">
      <c r="A685" s="512"/>
      <c r="B685" s="512"/>
      <c r="C685" s="512"/>
      <c r="D685" s="512"/>
      <c r="E685" s="512"/>
      <c r="F685" s="512"/>
      <c r="G685" s="512"/>
      <c r="H685" s="512"/>
      <c r="I685" s="512"/>
      <c r="J685" s="512"/>
      <c r="K685" s="512"/>
      <c r="L685" s="512"/>
      <c r="M685" s="512"/>
      <c r="N685" s="512"/>
      <c r="O685" s="512"/>
      <c r="P685" s="512"/>
      <c r="Q685" s="512"/>
      <c r="R685" s="512"/>
      <c r="S685" s="512"/>
      <c r="T685" s="512"/>
      <c r="U685" s="512"/>
      <c r="V685" s="512"/>
      <c r="W685" s="512"/>
      <c r="X685" s="512"/>
      <c r="Y685" s="512"/>
      <c r="Z685" s="512"/>
      <c r="AA685" s="512"/>
      <c r="AB685" s="512"/>
      <c r="AC685" s="512"/>
      <c r="AD685" s="512"/>
      <c r="AE685" s="512"/>
      <c r="AF685" s="512"/>
      <c r="AG685" s="512"/>
      <c r="AH685" s="512"/>
      <c r="AI685" s="512"/>
      <c r="AJ685" s="512"/>
      <c r="AK685" s="512"/>
      <c r="AL685" s="512"/>
      <c r="AM685" s="512"/>
      <c r="AN685" s="512"/>
    </row>
    <row r="686" spans="1:40" ht="15.75" customHeight="1">
      <c r="A686" s="512"/>
      <c r="B686" s="512"/>
      <c r="C686" s="512"/>
      <c r="D686" s="512"/>
      <c r="E686" s="512"/>
      <c r="F686" s="512"/>
      <c r="G686" s="512"/>
      <c r="H686" s="512"/>
      <c r="I686" s="512"/>
      <c r="J686" s="512"/>
      <c r="K686" s="512"/>
      <c r="L686" s="512"/>
      <c r="M686" s="512"/>
      <c r="N686" s="512"/>
      <c r="O686" s="512"/>
      <c r="P686" s="512"/>
      <c r="Q686" s="512"/>
      <c r="R686" s="512"/>
      <c r="S686" s="512"/>
      <c r="T686" s="512"/>
      <c r="U686" s="512"/>
      <c r="V686" s="512"/>
      <c r="W686" s="512"/>
      <c r="X686" s="512"/>
      <c r="Y686" s="512"/>
      <c r="Z686" s="512"/>
      <c r="AA686" s="512"/>
      <c r="AB686" s="512"/>
      <c r="AC686" s="512"/>
      <c r="AD686" s="512"/>
      <c r="AE686" s="512"/>
      <c r="AF686" s="512"/>
      <c r="AG686" s="512"/>
      <c r="AH686" s="512"/>
      <c r="AI686" s="512"/>
      <c r="AJ686" s="512"/>
      <c r="AK686" s="512"/>
      <c r="AL686" s="512"/>
      <c r="AM686" s="512"/>
      <c r="AN686" s="512"/>
    </row>
    <row r="687" spans="1:40" ht="15.75" customHeight="1">
      <c r="A687" s="512"/>
      <c r="B687" s="512"/>
      <c r="C687" s="512"/>
      <c r="D687" s="512"/>
      <c r="E687" s="512"/>
      <c r="F687" s="512"/>
      <c r="G687" s="512"/>
      <c r="H687" s="512"/>
      <c r="I687" s="512"/>
      <c r="J687" s="512"/>
      <c r="K687" s="512"/>
      <c r="L687" s="512"/>
      <c r="M687" s="512"/>
      <c r="N687" s="512"/>
      <c r="O687" s="512"/>
      <c r="P687" s="512"/>
      <c r="Q687" s="512"/>
      <c r="R687" s="512"/>
      <c r="S687" s="512"/>
      <c r="T687" s="512"/>
      <c r="U687" s="512"/>
      <c r="V687" s="512"/>
      <c r="W687" s="512"/>
      <c r="X687" s="512"/>
      <c r="Y687" s="512"/>
      <c r="Z687" s="512"/>
      <c r="AA687" s="512"/>
      <c r="AB687" s="512"/>
      <c r="AC687" s="512"/>
      <c r="AD687" s="512"/>
      <c r="AE687" s="512"/>
      <c r="AF687" s="512"/>
      <c r="AG687" s="512"/>
      <c r="AH687" s="512"/>
      <c r="AI687" s="512"/>
      <c r="AJ687" s="512"/>
      <c r="AK687" s="512"/>
      <c r="AL687" s="512"/>
      <c r="AM687" s="512"/>
      <c r="AN687" s="512"/>
    </row>
    <row r="688" spans="1:40" ht="15.75" customHeight="1">
      <c r="A688" s="512"/>
      <c r="B688" s="512"/>
      <c r="C688" s="512"/>
      <c r="D688" s="512"/>
      <c r="E688" s="512"/>
      <c r="F688" s="512"/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/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</row>
    <row r="689" spans="1:40" ht="15.75" customHeight="1">
      <c r="A689" s="512"/>
      <c r="B689" s="512"/>
      <c r="C689" s="512"/>
      <c r="D689" s="512"/>
      <c r="E689" s="512"/>
      <c r="F689" s="512"/>
      <c r="G689" s="512"/>
      <c r="H689" s="512"/>
      <c r="I689" s="512"/>
      <c r="J689" s="512"/>
      <c r="K689" s="512"/>
      <c r="L689" s="512"/>
      <c r="M689" s="512"/>
      <c r="N689" s="512"/>
      <c r="O689" s="512"/>
      <c r="P689" s="512"/>
      <c r="Q689" s="512"/>
      <c r="R689" s="512"/>
      <c r="S689" s="512"/>
      <c r="T689" s="512"/>
      <c r="U689" s="512"/>
      <c r="V689" s="512"/>
      <c r="W689" s="512"/>
      <c r="X689" s="512"/>
      <c r="Y689" s="512"/>
      <c r="Z689" s="512"/>
      <c r="AA689" s="512"/>
      <c r="AB689" s="512"/>
      <c r="AC689" s="512"/>
      <c r="AD689" s="512"/>
      <c r="AE689" s="512"/>
      <c r="AF689" s="512"/>
      <c r="AG689" s="512"/>
      <c r="AH689" s="512"/>
      <c r="AI689" s="512"/>
      <c r="AJ689" s="512"/>
      <c r="AK689" s="512"/>
      <c r="AL689" s="512"/>
      <c r="AM689" s="512"/>
      <c r="AN689" s="512"/>
    </row>
    <row r="690" spans="1:40" ht="15.75" customHeight="1">
      <c r="A690" s="512"/>
      <c r="B690" s="512"/>
      <c r="C690" s="512"/>
      <c r="D690" s="512"/>
      <c r="E690" s="512"/>
      <c r="F690" s="512"/>
      <c r="G690" s="512"/>
      <c r="H690" s="512"/>
      <c r="I690" s="512"/>
      <c r="J690" s="512"/>
      <c r="K690" s="512"/>
      <c r="L690" s="512"/>
      <c r="M690" s="512"/>
      <c r="N690" s="512"/>
      <c r="O690" s="512"/>
      <c r="P690" s="512"/>
      <c r="Q690" s="512"/>
      <c r="R690" s="512"/>
      <c r="S690" s="512"/>
      <c r="T690" s="512"/>
      <c r="U690" s="512"/>
      <c r="V690" s="512"/>
      <c r="W690" s="512"/>
      <c r="X690" s="512"/>
      <c r="Y690" s="512"/>
      <c r="Z690" s="512"/>
      <c r="AA690" s="512"/>
      <c r="AB690" s="512"/>
      <c r="AC690" s="512"/>
      <c r="AD690" s="512"/>
      <c r="AE690" s="512"/>
      <c r="AF690" s="512"/>
      <c r="AG690" s="512"/>
      <c r="AH690" s="512"/>
      <c r="AI690" s="512"/>
      <c r="AJ690" s="512"/>
      <c r="AK690" s="512"/>
      <c r="AL690" s="512"/>
      <c r="AM690" s="512"/>
      <c r="AN690" s="512"/>
    </row>
    <row r="691" spans="1:40" ht="15.75" customHeight="1">
      <c r="A691" s="512"/>
      <c r="B691" s="512"/>
      <c r="C691" s="512"/>
      <c r="D691" s="512"/>
      <c r="E691" s="512"/>
      <c r="F691" s="512"/>
      <c r="G691" s="512"/>
      <c r="H691" s="512"/>
      <c r="I691" s="512"/>
      <c r="J691" s="512"/>
      <c r="K691" s="512"/>
      <c r="L691" s="512"/>
      <c r="M691" s="512"/>
      <c r="N691" s="512"/>
      <c r="O691" s="512"/>
      <c r="P691" s="512"/>
      <c r="Q691" s="512"/>
      <c r="R691" s="512"/>
      <c r="S691" s="512"/>
      <c r="T691" s="512"/>
      <c r="U691" s="512"/>
      <c r="V691" s="512"/>
      <c r="W691" s="512"/>
      <c r="X691" s="512"/>
      <c r="Y691" s="512"/>
      <c r="Z691" s="512"/>
      <c r="AA691" s="512"/>
      <c r="AB691" s="512"/>
      <c r="AC691" s="512"/>
      <c r="AD691" s="512"/>
      <c r="AE691" s="512"/>
      <c r="AF691" s="512"/>
      <c r="AG691" s="512"/>
      <c r="AH691" s="512"/>
      <c r="AI691" s="512"/>
      <c r="AJ691" s="512"/>
      <c r="AK691" s="512"/>
      <c r="AL691" s="512"/>
      <c r="AM691" s="512"/>
      <c r="AN691" s="512"/>
    </row>
    <row r="692" spans="1:40" ht="15.75" customHeight="1">
      <c r="A692" s="512"/>
      <c r="B692" s="512"/>
      <c r="C692" s="512"/>
      <c r="D692" s="512"/>
      <c r="E692" s="512"/>
      <c r="F692" s="512"/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/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</row>
    <row r="693" spans="1:40" ht="15.75" customHeight="1">
      <c r="A693" s="512"/>
      <c r="B693" s="512"/>
      <c r="C693" s="512"/>
      <c r="D693" s="512"/>
      <c r="E693" s="512"/>
      <c r="F693" s="512"/>
      <c r="G693" s="512"/>
      <c r="H693" s="512"/>
      <c r="I693" s="512"/>
      <c r="J693" s="512"/>
      <c r="K693" s="512"/>
      <c r="L693" s="512"/>
      <c r="M693" s="512"/>
      <c r="N693" s="512"/>
      <c r="O693" s="512"/>
      <c r="P693" s="512"/>
      <c r="Q693" s="512"/>
      <c r="R693" s="512"/>
      <c r="S693" s="512"/>
      <c r="T693" s="512"/>
      <c r="U693" s="512"/>
      <c r="V693" s="512"/>
      <c r="W693" s="512"/>
      <c r="X693" s="512"/>
      <c r="Y693" s="512"/>
      <c r="Z693" s="512"/>
      <c r="AA693" s="512"/>
      <c r="AB693" s="512"/>
      <c r="AC693" s="512"/>
      <c r="AD693" s="512"/>
      <c r="AE693" s="512"/>
      <c r="AF693" s="512"/>
      <c r="AG693" s="512"/>
      <c r="AH693" s="512"/>
      <c r="AI693" s="512"/>
      <c r="AJ693" s="512"/>
      <c r="AK693" s="512"/>
      <c r="AL693" s="512"/>
      <c r="AM693" s="512"/>
      <c r="AN693" s="512"/>
    </row>
    <row r="694" spans="1:40" ht="15.75" customHeight="1">
      <c r="A694" s="512"/>
      <c r="B694" s="512"/>
      <c r="C694" s="512"/>
      <c r="D694" s="512"/>
      <c r="E694" s="512"/>
      <c r="F694" s="512"/>
      <c r="G694" s="512"/>
      <c r="H694" s="512"/>
      <c r="I694" s="512"/>
      <c r="J694" s="512"/>
      <c r="K694" s="512"/>
      <c r="L694" s="512"/>
      <c r="M694" s="512"/>
      <c r="N694" s="512"/>
      <c r="O694" s="512"/>
      <c r="P694" s="512"/>
      <c r="Q694" s="512"/>
      <c r="R694" s="512"/>
      <c r="S694" s="512"/>
      <c r="T694" s="512"/>
      <c r="U694" s="512"/>
      <c r="V694" s="512"/>
      <c r="W694" s="512"/>
      <c r="X694" s="512"/>
      <c r="Y694" s="512"/>
      <c r="Z694" s="512"/>
      <c r="AA694" s="512"/>
      <c r="AB694" s="512"/>
      <c r="AC694" s="512"/>
      <c r="AD694" s="512"/>
      <c r="AE694" s="512"/>
      <c r="AF694" s="512"/>
      <c r="AG694" s="512"/>
      <c r="AH694" s="512"/>
      <c r="AI694" s="512"/>
      <c r="AJ694" s="512"/>
      <c r="AK694" s="512"/>
      <c r="AL694" s="512"/>
      <c r="AM694" s="512"/>
      <c r="AN694" s="512"/>
    </row>
    <row r="695" spans="1:40" ht="15.75" customHeight="1">
      <c r="A695" s="512"/>
      <c r="B695" s="512"/>
      <c r="C695" s="512"/>
      <c r="D695" s="512"/>
      <c r="E695" s="512"/>
      <c r="F695" s="512"/>
      <c r="G695" s="512"/>
      <c r="H695" s="512"/>
      <c r="I695" s="512"/>
      <c r="J695" s="512"/>
      <c r="K695" s="512"/>
      <c r="L695" s="512"/>
      <c r="M695" s="512"/>
      <c r="N695" s="512"/>
      <c r="O695" s="512"/>
      <c r="P695" s="512"/>
      <c r="Q695" s="512"/>
      <c r="R695" s="512"/>
      <c r="S695" s="512"/>
      <c r="T695" s="512"/>
      <c r="U695" s="512"/>
      <c r="V695" s="512"/>
      <c r="W695" s="512"/>
      <c r="X695" s="512"/>
      <c r="Y695" s="512"/>
      <c r="Z695" s="512"/>
      <c r="AA695" s="512"/>
      <c r="AB695" s="512"/>
      <c r="AC695" s="512"/>
      <c r="AD695" s="512"/>
      <c r="AE695" s="512"/>
      <c r="AF695" s="512"/>
      <c r="AG695" s="512"/>
      <c r="AH695" s="512"/>
      <c r="AI695" s="512"/>
      <c r="AJ695" s="512"/>
      <c r="AK695" s="512"/>
      <c r="AL695" s="512"/>
      <c r="AM695" s="512"/>
      <c r="AN695" s="512"/>
    </row>
    <row r="696" spans="1:40" ht="15.75" customHeight="1">
      <c r="A696" s="512"/>
      <c r="B696" s="512"/>
      <c r="C696" s="512"/>
      <c r="D696" s="512"/>
      <c r="E696" s="512"/>
      <c r="F696" s="512"/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/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</row>
    <row r="697" spans="1:40" ht="15.75" customHeight="1">
      <c r="A697" s="512"/>
      <c r="B697" s="512"/>
      <c r="C697" s="512"/>
      <c r="D697" s="512"/>
      <c r="E697" s="512"/>
      <c r="F697" s="512"/>
      <c r="G697" s="512"/>
      <c r="H697" s="512"/>
      <c r="I697" s="512"/>
      <c r="J697" s="512"/>
      <c r="K697" s="512"/>
      <c r="L697" s="512"/>
      <c r="M697" s="512"/>
      <c r="N697" s="512"/>
      <c r="O697" s="512"/>
      <c r="P697" s="512"/>
      <c r="Q697" s="512"/>
      <c r="R697" s="512"/>
      <c r="S697" s="512"/>
      <c r="T697" s="512"/>
      <c r="U697" s="512"/>
      <c r="V697" s="512"/>
      <c r="W697" s="512"/>
      <c r="X697" s="512"/>
      <c r="Y697" s="512"/>
      <c r="Z697" s="512"/>
      <c r="AA697" s="512"/>
      <c r="AB697" s="512"/>
      <c r="AC697" s="512"/>
      <c r="AD697" s="512"/>
      <c r="AE697" s="512"/>
      <c r="AF697" s="512"/>
      <c r="AG697" s="512"/>
      <c r="AH697" s="512"/>
      <c r="AI697" s="512"/>
      <c r="AJ697" s="512"/>
      <c r="AK697" s="512"/>
      <c r="AL697" s="512"/>
      <c r="AM697" s="512"/>
      <c r="AN697" s="512"/>
    </row>
    <row r="698" spans="1:40" ht="15.75" customHeight="1">
      <c r="A698" s="512"/>
      <c r="B698" s="512"/>
      <c r="C698" s="512"/>
      <c r="D698" s="512"/>
      <c r="E698" s="512"/>
      <c r="F698" s="512"/>
      <c r="G698" s="512"/>
      <c r="H698" s="512"/>
      <c r="I698" s="512"/>
      <c r="J698" s="512"/>
      <c r="K698" s="512"/>
      <c r="L698" s="512"/>
      <c r="M698" s="512"/>
      <c r="N698" s="512"/>
      <c r="O698" s="512"/>
      <c r="P698" s="512"/>
      <c r="Q698" s="512"/>
      <c r="R698" s="512"/>
      <c r="S698" s="512"/>
      <c r="T698" s="512"/>
      <c r="U698" s="512"/>
      <c r="V698" s="512"/>
      <c r="W698" s="512"/>
      <c r="X698" s="512"/>
      <c r="Y698" s="512"/>
      <c r="Z698" s="512"/>
      <c r="AA698" s="512"/>
      <c r="AB698" s="512"/>
      <c r="AC698" s="512"/>
      <c r="AD698" s="512"/>
      <c r="AE698" s="512"/>
      <c r="AF698" s="512"/>
      <c r="AG698" s="512"/>
      <c r="AH698" s="512"/>
      <c r="AI698" s="512"/>
      <c r="AJ698" s="512"/>
      <c r="AK698" s="512"/>
      <c r="AL698" s="512"/>
      <c r="AM698" s="512"/>
      <c r="AN698" s="512"/>
    </row>
    <row r="699" spans="1:40" ht="15.75" customHeight="1">
      <c r="A699" s="512"/>
      <c r="B699" s="512"/>
      <c r="C699" s="512"/>
      <c r="D699" s="512"/>
      <c r="E699" s="512"/>
      <c r="F699" s="512"/>
      <c r="G699" s="512"/>
      <c r="H699" s="512"/>
      <c r="I699" s="512"/>
      <c r="J699" s="512"/>
      <c r="K699" s="512"/>
      <c r="L699" s="512"/>
      <c r="M699" s="512"/>
      <c r="N699" s="512"/>
      <c r="O699" s="512"/>
      <c r="P699" s="512"/>
      <c r="Q699" s="512"/>
      <c r="R699" s="512"/>
      <c r="S699" s="512"/>
      <c r="T699" s="512"/>
      <c r="U699" s="512"/>
      <c r="V699" s="512"/>
      <c r="W699" s="512"/>
      <c r="X699" s="512"/>
      <c r="Y699" s="512"/>
      <c r="Z699" s="512"/>
      <c r="AA699" s="512"/>
      <c r="AB699" s="512"/>
      <c r="AC699" s="512"/>
      <c r="AD699" s="512"/>
      <c r="AE699" s="512"/>
      <c r="AF699" s="512"/>
      <c r="AG699" s="512"/>
      <c r="AH699" s="512"/>
      <c r="AI699" s="512"/>
      <c r="AJ699" s="512"/>
      <c r="AK699" s="512"/>
      <c r="AL699" s="512"/>
      <c r="AM699" s="512"/>
      <c r="AN699" s="512"/>
    </row>
    <row r="700" spans="1:40" ht="15.75" customHeight="1">
      <c r="A700" s="512"/>
      <c r="B700" s="512"/>
      <c r="C700" s="512"/>
      <c r="D700" s="512"/>
      <c r="E700" s="512"/>
      <c r="F700" s="512"/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/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</row>
    <row r="701" spans="1:40" ht="15.75" customHeight="1">
      <c r="A701" s="512"/>
      <c r="B701" s="512"/>
      <c r="C701" s="512"/>
      <c r="D701" s="512"/>
      <c r="E701" s="512"/>
      <c r="F701" s="512"/>
      <c r="G701" s="512"/>
      <c r="H701" s="512"/>
      <c r="I701" s="512"/>
      <c r="J701" s="512"/>
      <c r="K701" s="512"/>
      <c r="L701" s="512"/>
      <c r="M701" s="512"/>
      <c r="N701" s="512"/>
      <c r="O701" s="512"/>
      <c r="P701" s="512"/>
      <c r="Q701" s="512"/>
      <c r="R701" s="512"/>
      <c r="S701" s="512"/>
      <c r="T701" s="512"/>
      <c r="U701" s="512"/>
      <c r="V701" s="512"/>
      <c r="W701" s="512"/>
      <c r="X701" s="512"/>
      <c r="Y701" s="512"/>
      <c r="Z701" s="512"/>
      <c r="AA701" s="512"/>
      <c r="AB701" s="512"/>
      <c r="AC701" s="512"/>
      <c r="AD701" s="512"/>
      <c r="AE701" s="512"/>
      <c r="AF701" s="512"/>
      <c r="AG701" s="512"/>
      <c r="AH701" s="512"/>
      <c r="AI701" s="512"/>
      <c r="AJ701" s="512"/>
      <c r="AK701" s="512"/>
      <c r="AL701" s="512"/>
      <c r="AM701" s="512"/>
      <c r="AN701" s="512"/>
    </row>
    <row r="702" spans="1:40" ht="15.75" customHeight="1">
      <c r="A702" s="512"/>
      <c r="B702" s="512"/>
      <c r="C702" s="512"/>
      <c r="D702" s="512"/>
      <c r="E702" s="512"/>
      <c r="F702" s="512"/>
      <c r="G702" s="512"/>
      <c r="H702" s="512"/>
      <c r="I702" s="512"/>
      <c r="J702" s="512"/>
      <c r="K702" s="512"/>
      <c r="L702" s="512"/>
      <c r="M702" s="512"/>
      <c r="N702" s="512"/>
      <c r="O702" s="512"/>
      <c r="P702" s="512"/>
      <c r="Q702" s="512"/>
      <c r="R702" s="512"/>
      <c r="S702" s="512"/>
      <c r="T702" s="512"/>
      <c r="U702" s="512"/>
      <c r="V702" s="512"/>
      <c r="W702" s="512"/>
      <c r="X702" s="512"/>
      <c r="Y702" s="512"/>
      <c r="Z702" s="512"/>
      <c r="AA702" s="512"/>
      <c r="AB702" s="512"/>
      <c r="AC702" s="512"/>
      <c r="AD702" s="512"/>
      <c r="AE702" s="512"/>
      <c r="AF702" s="512"/>
      <c r="AG702" s="512"/>
      <c r="AH702" s="512"/>
      <c r="AI702" s="512"/>
      <c r="AJ702" s="512"/>
      <c r="AK702" s="512"/>
      <c r="AL702" s="512"/>
      <c r="AM702" s="512"/>
      <c r="AN702" s="512"/>
    </row>
    <row r="703" spans="1:40" ht="15.75" customHeight="1">
      <c r="A703" s="512"/>
      <c r="B703" s="512"/>
      <c r="C703" s="512"/>
      <c r="D703" s="512"/>
      <c r="E703" s="512"/>
      <c r="F703" s="512"/>
      <c r="G703" s="512"/>
      <c r="H703" s="512"/>
      <c r="I703" s="512"/>
      <c r="J703" s="512"/>
      <c r="K703" s="512"/>
      <c r="L703" s="512"/>
      <c r="M703" s="512"/>
      <c r="N703" s="512"/>
      <c r="O703" s="512"/>
      <c r="P703" s="512"/>
      <c r="Q703" s="512"/>
      <c r="R703" s="512"/>
      <c r="S703" s="512"/>
      <c r="T703" s="512"/>
      <c r="U703" s="512"/>
      <c r="V703" s="512"/>
      <c r="W703" s="512"/>
      <c r="X703" s="512"/>
      <c r="Y703" s="512"/>
      <c r="Z703" s="512"/>
      <c r="AA703" s="512"/>
      <c r="AB703" s="512"/>
      <c r="AC703" s="512"/>
      <c r="AD703" s="512"/>
      <c r="AE703" s="512"/>
      <c r="AF703" s="512"/>
      <c r="AG703" s="512"/>
      <c r="AH703" s="512"/>
      <c r="AI703" s="512"/>
      <c r="AJ703" s="512"/>
      <c r="AK703" s="512"/>
      <c r="AL703" s="512"/>
      <c r="AM703" s="512"/>
      <c r="AN703" s="512"/>
    </row>
    <row r="704" spans="1:40" ht="15.75" customHeight="1">
      <c r="A704" s="512"/>
      <c r="B704" s="512"/>
      <c r="C704" s="512"/>
      <c r="D704" s="512"/>
      <c r="E704" s="512"/>
      <c r="F704" s="512"/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/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</row>
    <row r="705" spans="1:40" ht="15.75" customHeight="1">
      <c r="A705" s="512"/>
      <c r="B705" s="512"/>
      <c r="C705" s="512"/>
      <c r="D705" s="512"/>
      <c r="E705" s="512"/>
      <c r="F705" s="512"/>
      <c r="G705" s="512"/>
      <c r="H705" s="512"/>
      <c r="I705" s="512"/>
      <c r="J705" s="512"/>
      <c r="K705" s="512"/>
      <c r="L705" s="512"/>
      <c r="M705" s="512"/>
      <c r="N705" s="512"/>
      <c r="O705" s="512"/>
      <c r="P705" s="512"/>
      <c r="Q705" s="512"/>
      <c r="R705" s="512"/>
      <c r="S705" s="512"/>
      <c r="T705" s="512"/>
      <c r="U705" s="512"/>
      <c r="V705" s="512"/>
      <c r="W705" s="512"/>
      <c r="X705" s="512"/>
      <c r="Y705" s="512"/>
      <c r="Z705" s="512"/>
      <c r="AA705" s="512"/>
      <c r="AB705" s="512"/>
      <c r="AC705" s="512"/>
      <c r="AD705" s="512"/>
      <c r="AE705" s="512"/>
      <c r="AF705" s="512"/>
      <c r="AG705" s="512"/>
      <c r="AH705" s="512"/>
      <c r="AI705" s="512"/>
      <c r="AJ705" s="512"/>
      <c r="AK705" s="512"/>
      <c r="AL705" s="512"/>
      <c r="AM705" s="512"/>
      <c r="AN705" s="512"/>
    </row>
    <row r="706" spans="1:40" ht="15.75" customHeight="1">
      <c r="A706" s="512"/>
      <c r="B706" s="512"/>
      <c r="C706" s="512"/>
      <c r="D706" s="512"/>
      <c r="E706" s="512"/>
      <c r="F706" s="512"/>
      <c r="G706" s="512"/>
      <c r="H706" s="512"/>
      <c r="I706" s="512"/>
      <c r="J706" s="512"/>
      <c r="K706" s="512"/>
      <c r="L706" s="512"/>
      <c r="M706" s="512"/>
      <c r="N706" s="512"/>
      <c r="O706" s="512"/>
      <c r="P706" s="512"/>
      <c r="Q706" s="512"/>
      <c r="R706" s="512"/>
      <c r="S706" s="512"/>
      <c r="T706" s="512"/>
      <c r="U706" s="512"/>
      <c r="V706" s="512"/>
      <c r="W706" s="512"/>
      <c r="X706" s="512"/>
      <c r="Y706" s="512"/>
      <c r="Z706" s="512"/>
      <c r="AA706" s="512"/>
      <c r="AB706" s="512"/>
      <c r="AC706" s="512"/>
      <c r="AD706" s="512"/>
      <c r="AE706" s="512"/>
      <c r="AF706" s="512"/>
      <c r="AG706" s="512"/>
      <c r="AH706" s="512"/>
      <c r="AI706" s="512"/>
      <c r="AJ706" s="512"/>
      <c r="AK706" s="512"/>
      <c r="AL706" s="512"/>
      <c r="AM706" s="512"/>
      <c r="AN706" s="512"/>
    </row>
    <row r="707" spans="1:40" ht="15.75" customHeight="1">
      <c r="A707" s="512"/>
      <c r="B707" s="512"/>
      <c r="C707" s="512"/>
      <c r="D707" s="512"/>
      <c r="E707" s="512"/>
      <c r="F707" s="512"/>
      <c r="G707" s="512"/>
      <c r="H707" s="512"/>
      <c r="I707" s="512"/>
      <c r="J707" s="512"/>
      <c r="K707" s="512"/>
      <c r="L707" s="512"/>
      <c r="M707" s="512"/>
      <c r="N707" s="512"/>
      <c r="O707" s="512"/>
      <c r="P707" s="512"/>
      <c r="Q707" s="512"/>
      <c r="R707" s="512"/>
      <c r="S707" s="512"/>
      <c r="T707" s="512"/>
      <c r="U707" s="512"/>
      <c r="V707" s="512"/>
      <c r="W707" s="512"/>
      <c r="X707" s="512"/>
      <c r="Y707" s="512"/>
      <c r="Z707" s="512"/>
      <c r="AA707" s="512"/>
      <c r="AB707" s="512"/>
      <c r="AC707" s="512"/>
      <c r="AD707" s="512"/>
      <c r="AE707" s="512"/>
      <c r="AF707" s="512"/>
      <c r="AG707" s="512"/>
      <c r="AH707" s="512"/>
      <c r="AI707" s="512"/>
      <c r="AJ707" s="512"/>
      <c r="AK707" s="512"/>
      <c r="AL707" s="512"/>
      <c r="AM707" s="512"/>
      <c r="AN707" s="512"/>
    </row>
    <row r="708" spans="1:40" ht="15.75" customHeight="1">
      <c r="A708" s="512"/>
      <c r="B708" s="512"/>
      <c r="C708" s="512"/>
      <c r="D708" s="512"/>
      <c r="E708" s="512"/>
      <c r="F708" s="512"/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/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</row>
    <row r="709" spans="1:40" ht="15.75" customHeight="1">
      <c r="A709" s="512"/>
      <c r="B709" s="512"/>
      <c r="C709" s="512"/>
      <c r="D709" s="512"/>
      <c r="E709" s="512"/>
      <c r="F709" s="512"/>
      <c r="G709" s="512"/>
      <c r="H709" s="512"/>
      <c r="I709" s="512"/>
      <c r="J709" s="512"/>
      <c r="K709" s="512"/>
      <c r="L709" s="512"/>
      <c r="M709" s="512"/>
      <c r="N709" s="512"/>
      <c r="O709" s="512"/>
      <c r="P709" s="512"/>
      <c r="Q709" s="512"/>
      <c r="R709" s="512"/>
      <c r="S709" s="512"/>
      <c r="T709" s="512"/>
      <c r="U709" s="512"/>
      <c r="V709" s="512"/>
      <c r="W709" s="512"/>
      <c r="X709" s="512"/>
      <c r="Y709" s="512"/>
      <c r="Z709" s="512"/>
      <c r="AA709" s="512"/>
      <c r="AB709" s="512"/>
      <c r="AC709" s="512"/>
      <c r="AD709" s="512"/>
      <c r="AE709" s="512"/>
      <c r="AF709" s="512"/>
      <c r="AG709" s="512"/>
      <c r="AH709" s="512"/>
      <c r="AI709" s="512"/>
      <c r="AJ709" s="512"/>
      <c r="AK709" s="512"/>
      <c r="AL709" s="512"/>
      <c r="AM709" s="512"/>
      <c r="AN709" s="512"/>
    </row>
    <row r="710" spans="1:40" ht="15.75" customHeight="1">
      <c r="A710" s="512"/>
      <c r="B710" s="512"/>
      <c r="C710" s="512"/>
      <c r="D710" s="512"/>
      <c r="E710" s="512"/>
      <c r="F710" s="512"/>
      <c r="G710" s="512"/>
      <c r="H710" s="512"/>
      <c r="I710" s="512"/>
      <c r="J710" s="512"/>
      <c r="K710" s="512"/>
      <c r="L710" s="512"/>
      <c r="M710" s="512"/>
      <c r="N710" s="512"/>
      <c r="O710" s="512"/>
      <c r="P710" s="512"/>
      <c r="Q710" s="512"/>
      <c r="R710" s="512"/>
      <c r="S710" s="512"/>
      <c r="T710" s="512"/>
      <c r="U710" s="512"/>
      <c r="V710" s="512"/>
      <c r="W710" s="512"/>
      <c r="X710" s="512"/>
      <c r="Y710" s="512"/>
      <c r="Z710" s="512"/>
      <c r="AA710" s="512"/>
      <c r="AB710" s="512"/>
      <c r="AC710" s="512"/>
      <c r="AD710" s="512"/>
      <c r="AE710" s="512"/>
      <c r="AF710" s="512"/>
      <c r="AG710" s="512"/>
      <c r="AH710" s="512"/>
      <c r="AI710" s="512"/>
      <c r="AJ710" s="512"/>
      <c r="AK710" s="512"/>
      <c r="AL710" s="512"/>
      <c r="AM710" s="512"/>
      <c r="AN710" s="512"/>
    </row>
    <row r="711" spans="1:40" ht="15.75" customHeight="1">
      <c r="A711" s="512"/>
      <c r="B711" s="512"/>
      <c r="C711" s="512"/>
      <c r="D711" s="512"/>
      <c r="E711" s="512"/>
      <c r="F711" s="512"/>
      <c r="G711" s="512"/>
      <c r="H711" s="512"/>
      <c r="I711" s="512"/>
      <c r="J711" s="512"/>
      <c r="K711" s="512"/>
      <c r="L711" s="512"/>
      <c r="M711" s="512"/>
      <c r="N711" s="512"/>
      <c r="O711" s="512"/>
      <c r="P711" s="512"/>
      <c r="Q711" s="512"/>
      <c r="R711" s="512"/>
      <c r="S711" s="512"/>
      <c r="T711" s="512"/>
      <c r="U711" s="512"/>
      <c r="V711" s="512"/>
      <c r="W711" s="512"/>
      <c r="X711" s="512"/>
      <c r="Y711" s="512"/>
      <c r="Z711" s="512"/>
      <c r="AA711" s="512"/>
      <c r="AB711" s="512"/>
      <c r="AC711" s="512"/>
      <c r="AD711" s="512"/>
      <c r="AE711" s="512"/>
      <c r="AF711" s="512"/>
      <c r="AG711" s="512"/>
      <c r="AH711" s="512"/>
      <c r="AI711" s="512"/>
      <c r="AJ711" s="512"/>
      <c r="AK711" s="512"/>
      <c r="AL711" s="512"/>
      <c r="AM711" s="512"/>
      <c r="AN711" s="512"/>
    </row>
    <row r="712" spans="1:40" ht="15.75" customHeight="1">
      <c r="A712" s="512"/>
      <c r="B712" s="512"/>
      <c r="C712" s="512"/>
      <c r="D712" s="512"/>
      <c r="E712" s="512"/>
      <c r="F712" s="512"/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/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</row>
    <row r="713" spans="1:40" ht="15.75" customHeight="1">
      <c r="A713" s="512"/>
      <c r="B713" s="512"/>
      <c r="C713" s="512"/>
      <c r="D713" s="512"/>
      <c r="E713" s="512"/>
      <c r="F713" s="512"/>
      <c r="G713" s="512"/>
      <c r="H713" s="512"/>
      <c r="I713" s="512"/>
      <c r="J713" s="512"/>
      <c r="K713" s="512"/>
      <c r="L713" s="512"/>
      <c r="M713" s="512"/>
      <c r="N713" s="512"/>
      <c r="O713" s="512"/>
      <c r="P713" s="512"/>
      <c r="Q713" s="512"/>
      <c r="R713" s="512"/>
      <c r="S713" s="512"/>
      <c r="T713" s="512"/>
      <c r="U713" s="512"/>
      <c r="V713" s="512"/>
      <c r="W713" s="512"/>
      <c r="X713" s="512"/>
      <c r="Y713" s="512"/>
      <c r="Z713" s="512"/>
      <c r="AA713" s="512"/>
      <c r="AB713" s="512"/>
      <c r="AC713" s="512"/>
      <c r="AD713" s="512"/>
      <c r="AE713" s="512"/>
      <c r="AF713" s="512"/>
      <c r="AG713" s="512"/>
      <c r="AH713" s="512"/>
      <c r="AI713" s="512"/>
      <c r="AJ713" s="512"/>
      <c r="AK713" s="512"/>
      <c r="AL713" s="512"/>
      <c r="AM713" s="512"/>
      <c r="AN713" s="512"/>
    </row>
    <row r="714" spans="1:40" ht="15.75" customHeight="1">
      <c r="A714" s="512"/>
      <c r="B714" s="512"/>
      <c r="C714" s="512"/>
      <c r="D714" s="512"/>
      <c r="E714" s="512"/>
      <c r="F714" s="512"/>
      <c r="G714" s="512"/>
      <c r="H714" s="512"/>
      <c r="I714" s="512"/>
      <c r="J714" s="512"/>
      <c r="K714" s="512"/>
      <c r="L714" s="512"/>
      <c r="M714" s="512"/>
      <c r="N714" s="512"/>
      <c r="O714" s="512"/>
      <c r="P714" s="512"/>
      <c r="Q714" s="512"/>
      <c r="R714" s="512"/>
      <c r="S714" s="512"/>
      <c r="T714" s="512"/>
      <c r="U714" s="512"/>
      <c r="V714" s="512"/>
      <c r="W714" s="512"/>
      <c r="X714" s="512"/>
      <c r="Y714" s="512"/>
      <c r="Z714" s="512"/>
      <c r="AA714" s="512"/>
      <c r="AB714" s="512"/>
      <c r="AC714" s="512"/>
      <c r="AD714" s="512"/>
      <c r="AE714" s="512"/>
      <c r="AF714" s="512"/>
      <c r="AG714" s="512"/>
      <c r="AH714" s="512"/>
      <c r="AI714" s="512"/>
      <c r="AJ714" s="512"/>
      <c r="AK714" s="512"/>
      <c r="AL714" s="512"/>
      <c r="AM714" s="512"/>
      <c r="AN714" s="512"/>
    </row>
    <row r="715" spans="1:40" ht="15.75" customHeight="1">
      <c r="A715" s="512"/>
      <c r="B715" s="512"/>
      <c r="C715" s="512"/>
      <c r="D715" s="512"/>
      <c r="E715" s="512"/>
      <c r="F715" s="512"/>
      <c r="G715" s="512"/>
      <c r="H715" s="512"/>
      <c r="I715" s="512"/>
      <c r="J715" s="512"/>
      <c r="K715" s="512"/>
      <c r="L715" s="512"/>
      <c r="M715" s="512"/>
      <c r="N715" s="512"/>
      <c r="O715" s="512"/>
      <c r="P715" s="512"/>
      <c r="Q715" s="512"/>
      <c r="R715" s="512"/>
      <c r="S715" s="512"/>
      <c r="T715" s="512"/>
      <c r="U715" s="512"/>
      <c r="V715" s="512"/>
      <c r="W715" s="512"/>
      <c r="X715" s="512"/>
      <c r="Y715" s="512"/>
      <c r="Z715" s="512"/>
      <c r="AA715" s="512"/>
      <c r="AB715" s="512"/>
      <c r="AC715" s="512"/>
      <c r="AD715" s="512"/>
      <c r="AE715" s="512"/>
      <c r="AF715" s="512"/>
      <c r="AG715" s="512"/>
      <c r="AH715" s="512"/>
      <c r="AI715" s="512"/>
      <c r="AJ715" s="512"/>
      <c r="AK715" s="512"/>
      <c r="AL715" s="512"/>
      <c r="AM715" s="512"/>
      <c r="AN715" s="512"/>
    </row>
    <row r="716" spans="1:40" ht="15.75" customHeight="1">
      <c r="A716" s="512"/>
      <c r="B716" s="512"/>
      <c r="C716" s="512"/>
      <c r="D716" s="512"/>
      <c r="E716" s="512"/>
      <c r="F716" s="512"/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/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</row>
    <row r="717" spans="1:40" ht="15.75" customHeight="1">
      <c r="A717" s="512"/>
      <c r="B717" s="512"/>
      <c r="C717" s="512"/>
      <c r="D717" s="512"/>
      <c r="E717" s="512"/>
      <c r="F717" s="512"/>
      <c r="G717" s="512"/>
      <c r="H717" s="512"/>
      <c r="I717" s="512"/>
      <c r="J717" s="512"/>
      <c r="K717" s="512"/>
      <c r="L717" s="512"/>
      <c r="M717" s="512"/>
      <c r="N717" s="512"/>
      <c r="O717" s="512"/>
      <c r="P717" s="512"/>
      <c r="Q717" s="512"/>
      <c r="R717" s="512"/>
      <c r="S717" s="512"/>
      <c r="T717" s="512"/>
      <c r="U717" s="512"/>
      <c r="V717" s="512"/>
      <c r="W717" s="512"/>
      <c r="X717" s="512"/>
      <c r="Y717" s="512"/>
      <c r="Z717" s="512"/>
      <c r="AA717" s="512"/>
      <c r="AB717" s="512"/>
      <c r="AC717" s="512"/>
      <c r="AD717" s="512"/>
      <c r="AE717" s="512"/>
      <c r="AF717" s="512"/>
      <c r="AG717" s="512"/>
      <c r="AH717" s="512"/>
      <c r="AI717" s="512"/>
      <c r="AJ717" s="512"/>
      <c r="AK717" s="512"/>
      <c r="AL717" s="512"/>
      <c r="AM717" s="512"/>
      <c r="AN717" s="512"/>
    </row>
    <row r="718" spans="1:40" ht="15.75" customHeight="1">
      <c r="A718" s="512"/>
      <c r="B718" s="512"/>
      <c r="C718" s="512"/>
      <c r="D718" s="512"/>
      <c r="E718" s="512"/>
      <c r="F718" s="512"/>
      <c r="G718" s="512"/>
      <c r="H718" s="512"/>
      <c r="I718" s="512"/>
      <c r="J718" s="512"/>
      <c r="K718" s="512"/>
      <c r="L718" s="512"/>
      <c r="M718" s="512"/>
      <c r="N718" s="512"/>
      <c r="O718" s="512"/>
      <c r="P718" s="512"/>
      <c r="Q718" s="512"/>
      <c r="R718" s="512"/>
      <c r="S718" s="512"/>
      <c r="T718" s="512"/>
      <c r="U718" s="512"/>
      <c r="V718" s="512"/>
      <c r="W718" s="512"/>
      <c r="X718" s="512"/>
      <c r="Y718" s="512"/>
      <c r="Z718" s="512"/>
      <c r="AA718" s="512"/>
      <c r="AB718" s="512"/>
      <c r="AC718" s="512"/>
      <c r="AD718" s="512"/>
      <c r="AE718" s="512"/>
      <c r="AF718" s="512"/>
      <c r="AG718" s="512"/>
      <c r="AH718" s="512"/>
      <c r="AI718" s="512"/>
      <c r="AJ718" s="512"/>
      <c r="AK718" s="512"/>
      <c r="AL718" s="512"/>
      <c r="AM718" s="512"/>
      <c r="AN718" s="512"/>
    </row>
    <row r="719" spans="1:40" ht="15.75" customHeight="1">
      <c r="A719" s="512"/>
      <c r="B719" s="512"/>
      <c r="C719" s="512"/>
      <c r="D719" s="512"/>
      <c r="E719" s="512"/>
      <c r="F719" s="512"/>
      <c r="G719" s="512"/>
      <c r="H719" s="512"/>
      <c r="I719" s="512"/>
      <c r="J719" s="512"/>
      <c r="K719" s="512"/>
      <c r="L719" s="512"/>
      <c r="M719" s="512"/>
      <c r="N719" s="512"/>
      <c r="O719" s="512"/>
      <c r="P719" s="512"/>
      <c r="Q719" s="512"/>
      <c r="R719" s="512"/>
      <c r="S719" s="512"/>
      <c r="T719" s="512"/>
      <c r="U719" s="512"/>
      <c r="V719" s="512"/>
      <c r="W719" s="512"/>
      <c r="X719" s="512"/>
      <c r="Y719" s="512"/>
      <c r="Z719" s="512"/>
      <c r="AA719" s="512"/>
      <c r="AB719" s="512"/>
      <c r="AC719" s="512"/>
      <c r="AD719" s="512"/>
      <c r="AE719" s="512"/>
      <c r="AF719" s="512"/>
      <c r="AG719" s="512"/>
      <c r="AH719" s="512"/>
      <c r="AI719" s="512"/>
      <c r="AJ719" s="512"/>
      <c r="AK719" s="512"/>
      <c r="AL719" s="512"/>
      <c r="AM719" s="512"/>
      <c r="AN719" s="512"/>
    </row>
    <row r="720" spans="1:40" ht="15.75" customHeight="1">
      <c r="A720" s="512"/>
      <c r="B720" s="512"/>
      <c r="C720" s="512"/>
      <c r="D720" s="512"/>
      <c r="E720" s="512"/>
      <c r="F720" s="512"/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/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</row>
    <row r="721" spans="1:40" ht="15.75" customHeight="1">
      <c r="A721" s="512"/>
      <c r="B721" s="512"/>
      <c r="C721" s="512"/>
      <c r="D721" s="512"/>
      <c r="E721" s="512"/>
      <c r="F721" s="512"/>
      <c r="G721" s="512"/>
      <c r="H721" s="512"/>
      <c r="I721" s="512"/>
      <c r="J721" s="512"/>
      <c r="K721" s="512"/>
      <c r="L721" s="512"/>
      <c r="M721" s="512"/>
      <c r="N721" s="512"/>
      <c r="O721" s="512"/>
      <c r="P721" s="512"/>
      <c r="Q721" s="512"/>
      <c r="R721" s="512"/>
      <c r="S721" s="512"/>
      <c r="T721" s="512"/>
      <c r="U721" s="512"/>
      <c r="V721" s="512"/>
      <c r="W721" s="512"/>
      <c r="X721" s="512"/>
      <c r="Y721" s="512"/>
      <c r="Z721" s="512"/>
      <c r="AA721" s="512"/>
      <c r="AB721" s="512"/>
      <c r="AC721" s="512"/>
      <c r="AD721" s="512"/>
      <c r="AE721" s="512"/>
      <c r="AF721" s="512"/>
      <c r="AG721" s="512"/>
      <c r="AH721" s="512"/>
      <c r="AI721" s="512"/>
      <c r="AJ721" s="512"/>
      <c r="AK721" s="512"/>
      <c r="AL721" s="512"/>
      <c r="AM721" s="512"/>
      <c r="AN721" s="512"/>
    </row>
    <row r="722" spans="1:40" ht="15.75" customHeight="1">
      <c r="A722" s="512"/>
      <c r="B722" s="512"/>
      <c r="C722" s="512"/>
      <c r="D722" s="512"/>
      <c r="E722" s="512"/>
      <c r="F722" s="512"/>
      <c r="G722" s="512"/>
      <c r="H722" s="512"/>
      <c r="I722" s="512"/>
      <c r="J722" s="512"/>
      <c r="K722" s="512"/>
      <c r="L722" s="512"/>
      <c r="M722" s="512"/>
      <c r="N722" s="512"/>
      <c r="O722" s="512"/>
      <c r="P722" s="512"/>
      <c r="Q722" s="512"/>
      <c r="R722" s="512"/>
      <c r="S722" s="512"/>
      <c r="T722" s="512"/>
      <c r="U722" s="512"/>
      <c r="V722" s="512"/>
      <c r="W722" s="512"/>
      <c r="X722" s="512"/>
      <c r="Y722" s="512"/>
      <c r="Z722" s="512"/>
      <c r="AA722" s="512"/>
      <c r="AB722" s="512"/>
      <c r="AC722" s="512"/>
      <c r="AD722" s="512"/>
      <c r="AE722" s="512"/>
      <c r="AF722" s="512"/>
      <c r="AG722" s="512"/>
      <c r="AH722" s="512"/>
      <c r="AI722" s="512"/>
      <c r="AJ722" s="512"/>
      <c r="AK722" s="512"/>
      <c r="AL722" s="512"/>
      <c r="AM722" s="512"/>
      <c r="AN722" s="512"/>
    </row>
    <row r="723" spans="1:40" ht="15.75" customHeight="1">
      <c r="A723" s="512"/>
      <c r="B723" s="512"/>
      <c r="C723" s="512"/>
      <c r="D723" s="512"/>
      <c r="E723" s="512"/>
      <c r="F723" s="512"/>
      <c r="G723" s="512"/>
      <c r="H723" s="512"/>
      <c r="I723" s="512"/>
      <c r="J723" s="512"/>
      <c r="K723" s="512"/>
      <c r="L723" s="512"/>
      <c r="M723" s="512"/>
      <c r="N723" s="512"/>
      <c r="O723" s="512"/>
      <c r="P723" s="512"/>
      <c r="Q723" s="512"/>
      <c r="R723" s="512"/>
      <c r="S723" s="512"/>
      <c r="T723" s="512"/>
      <c r="U723" s="512"/>
      <c r="V723" s="512"/>
      <c r="W723" s="512"/>
      <c r="X723" s="512"/>
      <c r="Y723" s="512"/>
      <c r="Z723" s="512"/>
      <c r="AA723" s="512"/>
      <c r="AB723" s="512"/>
      <c r="AC723" s="512"/>
      <c r="AD723" s="512"/>
      <c r="AE723" s="512"/>
      <c r="AF723" s="512"/>
      <c r="AG723" s="512"/>
      <c r="AH723" s="512"/>
      <c r="AI723" s="512"/>
      <c r="AJ723" s="512"/>
      <c r="AK723" s="512"/>
      <c r="AL723" s="512"/>
      <c r="AM723" s="512"/>
      <c r="AN723" s="512"/>
    </row>
    <row r="724" spans="1:40" ht="15.75" customHeight="1">
      <c r="A724" s="512"/>
      <c r="B724" s="512"/>
      <c r="C724" s="512"/>
      <c r="D724" s="512"/>
      <c r="E724" s="512"/>
      <c r="F724" s="512"/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/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</row>
    <row r="725" spans="1:40" ht="15.75" customHeight="1">
      <c r="A725" s="512"/>
      <c r="B725" s="512"/>
      <c r="C725" s="512"/>
      <c r="D725" s="512"/>
      <c r="E725" s="512"/>
      <c r="F725" s="512"/>
      <c r="G725" s="512"/>
      <c r="H725" s="512"/>
      <c r="I725" s="512"/>
      <c r="J725" s="512"/>
      <c r="K725" s="512"/>
      <c r="L725" s="512"/>
      <c r="M725" s="512"/>
      <c r="N725" s="512"/>
      <c r="O725" s="512"/>
      <c r="P725" s="512"/>
      <c r="Q725" s="512"/>
      <c r="R725" s="512"/>
      <c r="S725" s="512"/>
      <c r="T725" s="512"/>
      <c r="U725" s="512"/>
      <c r="V725" s="512"/>
      <c r="W725" s="512"/>
      <c r="X725" s="512"/>
      <c r="Y725" s="512"/>
      <c r="Z725" s="512"/>
      <c r="AA725" s="512"/>
      <c r="AB725" s="512"/>
      <c r="AC725" s="512"/>
      <c r="AD725" s="512"/>
      <c r="AE725" s="512"/>
      <c r="AF725" s="512"/>
      <c r="AG725" s="512"/>
      <c r="AH725" s="512"/>
      <c r="AI725" s="512"/>
      <c r="AJ725" s="512"/>
      <c r="AK725" s="512"/>
      <c r="AL725" s="512"/>
      <c r="AM725" s="512"/>
      <c r="AN725" s="512"/>
    </row>
    <row r="726" spans="1:40" ht="15.75" customHeight="1">
      <c r="A726" s="512"/>
      <c r="B726" s="512"/>
      <c r="C726" s="512"/>
      <c r="D726" s="512"/>
      <c r="E726" s="512"/>
      <c r="F726" s="512"/>
      <c r="G726" s="512"/>
      <c r="H726" s="512"/>
      <c r="I726" s="512"/>
      <c r="J726" s="512"/>
      <c r="K726" s="512"/>
      <c r="L726" s="512"/>
      <c r="M726" s="512"/>
      <c r="N726" s="512"/>
      <c r="O726" s="512"/>
      <c r="P726" s="512"/>
      <c r="Q726" s="512"/>
      <c r="R726" s="512"/>
      <c r="S726" s="512"/>
      <c r="T726" s="512"/>
      <c r="U726" s="512"/>
      <c r="V726" s="512"/>
      <c r="W726" s="512"/>
      <c r="X726" s="512"/>
      <c r="Y726" s="512"/>
      <c r="Z726" s="512"/>
      <c r="AA726" s="512"/>
      <c r="AB726" s="512"/>
      <c r="AC726" s="512"/>
      <c r="AD726" s="512"/>
      <c r="AE726" s="512"/>
      <c r="AF726" s="512"/>
      <c r="AG726" s="512"/>
      <c r="AH726" s="512"/>
      <c r="AI726" s="512"/>
      <c r="AJ726" s="512"/>
      <c r="AK726" s="512"/>
      <c r="AL726" s="512"/>
      <c r="AM726" s="512"/>
      <c r="AN726" s="512"/>
    </row>
    <row r="727" spans="1:40" ht="15.75" customHeight="1">
      <c r="A727" s="512"/>
      <c r="B727" s="512"/>
      <c r="C727" s="512"/>
      <c r="D727" s="512"/>
      <c r="E727" s="512"/>
      <c r="F727" s="512"/>
      <c r="G727" s="512"/>
      <c r="H727" s="512"/>
      <c r="I727" s="512"/>
      <c r="J727" s="512"/>
      <c r="K727" s="512"/>
      <c r="L727" s="512"/>
      <c r="M727" s="512"/>
      <c r="N727" s="512"/>
      <c r="O727" s="512"/>
      <c r="P727" s="512"/>
      <c r="Q727" s="512"/>
      <c r="R727" s="512"/>
      <c r="S727" s="512"/>
      <c r="T727" s="512"/>
      <c r="U727" s="512"/>
      <c r="V727" s="512"/>
      <c r="W727" s="512"/>
      <c r="X727" s="512"/>
      <c r="Y727" s="512"/>
      <c r="Z727" s="512"/>
      <c r="AA727" s="512"/>
      <c r="AB727" s="512"/>
      <c r="AC727" s="512"/>
      <c r="AD727" s="512"/>
      <c r="AE727" s="512"/>
      <c r="AF727" s="512"/>
      <c r="AG727" s="512"/>
      <c r="AH727" s="512"/>
      <c r="AI727" s="512"/>
      <c r="AJ727" s="512"/>
      <c r="AK727" s="512"/>
      <c r="AL727" s="512"/>
      <c r="AM727" s="512"/>
      <c r="AN727" s="512"/>
    </row>
    <row r="728" spans="1:40" ht="15.75" customHeight="1">
      <c r="A728" s="512"/>
      <c r="B728" s="512"/>
      <c r="C728" s="512"/>
      <c r="D728" s="512"/>
      <c r="E728" s="512"/>
      <c r="F728" s="512"/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/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</row>
    <row r="729" spans="1:40" ht="15.75" customHeight="1">
      <c r="A729" s="512"/>
      <c r="B729" s="512"/>
      <c r="C729" s="512"/>
      <c r="D729" s="512"/>
      <c r="E729" s="512"/>
      <c r="F729" s="512"/>
      <c r="G729" s="512"/>
      <c r="H729" s="512"/>
      <c r="I729" s="512"/>
      <c r="J729" s="512"/>
      <c r="K729" s="512"/>
      <c r="L729" s="512"/>
      <c r="M729" s="512"/>
      <c r="N729" s="512"/>
      <c r="O729" s="512"/>
      <c r="P729" s="512"/>
      <c r="Q729" s="512"/>
      <c r="R729" s="512"/>
      <c r="S729" s="512"/>
      <c r="T729" s="512"/>
      <c r="U729" s="512"/>
      <c r="V729" s="512"/>
      <c r="W729" s="512"/>
      <c r="X729" s="512"/>
      <c r="Y729" s="512"/>
      <c r="Z729" s="512"/>
      <c r="AA729" s="512"/>
      <c r="AB729" s="512"/>
      <c r="AC729" s="512"/>
      <c r="AD729" s="512"/>
      <c r="AE729" s="512"/>
      <c r="AF729" s="512"/>
      <c r="AG729" s="512"/>
      <c r="AH729" s="512"/>
      <c r="AI729" s="512"/>
      <c r="AJ729" s="512"/>
      <c r="AK729" s="512"/>
      <c r="AL729" s="512"/>
      <c r="AM729" s="512"/>
      <c r="AN729" s="512"/>
    </row>
    <row r="730" spans="1:40" ht="15.75" customHeight="1">
      <c r="A730" s="512"/>
      <c r="B730" s="512"/>
      <c r="C730" s="512"/>
      <c r="D730" s="512"/>
      <c r="E730" s="512"/>
      <c r="F730" s="512"/>
      <c r="G730" s="512"/>
      <c r="H730" s="512"/>
      <c r="I730" s="512"/>
      <c r="J730" s="512"/>
      <c r="K730" s="512"/>
      <c r="L730" s="512"/>
      <c r="M730" s="512"/>
      <c r="N730" s="512"/>
      <c r="O730" s="512"/>
      <c r="P730" s="512"/>
      <c r="Q730" s="512"/>
      <c r="R730" s="512"/>
      <c r="S730" s="512"/>
      <c r="T730" s="512"/>
      <c r="U730" s="512"/>
      <c r="V730" s="512"/>
      <c r="W730" s="512"/>
      <c r="X730" s="512"/>
      <c r="Y730" s="512"/>
      <c r="Z730" s="512"/>
      <c r="AA730" s="512"/>
      <c r="AB730" s="512"/>
      <c r="AC730" s="512"/>
      <c r="AD730" s="512"/>
      <c r="AE730" s="512"/>
      <c r="AF730" s="512"/>
      <c r="AG730" s="512"/>
      <c r="AH730" s="512"/>
      <c r="AI730" s="512"/>
      <c r="AJ730" s="512"/>
      <c r="AK730" s="512"/>
      <c r="AL730" s="512"/>
      <c r="AM730" s="512"/>
      <c r="AN730" s="512"/>
    </row>
    <row r="731" spans="1:40" ht="15.75" customHeight="1">
      <c r="A731" s="512"/>
      <c r="B731" s="512"/>
      <c r="C731" s="512"/>
      <c r="D731" s="512"/>
      <c r="E731" s="512"/>
      <c r="F731" s="512"/>
      <c r="G731" s="512"/>
      <c r="H731" s="512"/>
      <c r="I731" s="512"/>
      <c r="J731" s="512"/>
      <c r="K731" s="512"/>
      <c r="L731" s="512"/>
      <c r="M731" s="512"/>
      <c r="N731" s="512"/>
      <c r="O731" s="512"/>
      <c r="P731" s="512"/>
      <c r="Q731" s="512"/>
      <c r="R731" s="512"/>
      <c r="S731" s="512"/>
      <c r="T731" s="512"/>
      <c r="U731" s="512"/>
      <c r="V731" s="512"/>
      <c r="W731" s="512"/>
      <c r="X731" s="512"/>
      <c r="Y731" s="512"/>
      <c r="Z731" s="512"/>
      <c r="AA731" s="512"/>
      <c r="AB731" s="512"/>
      <c r="AC731" s="512"/>
      <c r="AD731" s="512"/>
      <c r="AE731" s="512"/>
      <c r="AF731" s="512"/>
      <c r="AG731" s="512"/>
      <c r="AH731" s="512"/>
      <c r="AI731" s="512"/>
      <c r="AJ731" s="512"/>
      <c r="AK731" s="512"/>
      <c r="AL731" s="512"/>
      <c r="AM731" s="512"/>
      <c r="AN731" s="512"/>
    </row>
    <row r="732" spans="1:40" ht="15.75" customHeight="1">
      <c r="A732" s="512"/>
      <c r="B732" s="512"/>
      <c r="C732" s="512"/>
      <c r="D732" s="512"/>
      <c r="E732" s="512"/>
      <c r="F732" s="512"/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/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</row>
    <row r="733" spans="1:40" ht="15.75" customHeight="1">
      <c r="A733" s="512"/>
      <c r="B733" s="512"/>
      <c r="C733" s="512"/>
      <c r="D733" s="512"/>
      <c r="E733" s="512"/>
      <c r="F733" s="512"/>
      <c r="G733" s="512"/>
      <c r="H733" s="512"/>
      <c r="I733" s="512"/>
      <c r="J733" s="512"/>
      <c r="K733" s="512"/>
      <c r="L733" s="512"/>
      <c r="M733" s="512"/>
      <c r="N733" s="512"/>
      <c r="O733" s="512"/>
      <c r="P733" s="512"/>
      <c r="Q733" s="512"/>
      <c r="R733" s="512"/>
      <c r="S733" s="512"/>
      <c r="T733" s="512"/>
      <c r="U733" s="512"/>
      <c r="V733" s="512"/>
      <c r="W733" s="512"/>
      <c r="X733" s="512"/>
      <c r="Y733" s="512"/>
      <c r="Z733" s="512"/>
      <c r="AA733" s="512"/>
      <c r="AB733" s="512"/>
      <c r="AC733" s="512"/>
      <c r="AD733" s="512"/>
      <c r="AE733" s="512"/>
      <c r="AF733" s="512"/>
      <c r="AG733" s="512"/>
      <c r="AH733" s="512"/>
      <c r="AI733" s="512"/>
      <c r="AJ733" s="512"/>
      <c r="AK733" s="512"/>
      <c r="AL733" s="512"/>
      <c r="AM733" s="512"/>
      <c r="AN733" s="512"/>
    </row>
    <row r="734" spans="1:40" ht="15.75" customHeight="1">
      <c r="A734" s="512"/>
      <c r="B734" s="512"/>
      <c r="C734" s="512"/>
      <c r="D734" s="512"/>
      <c r="E734" s="512"/>
      <c r="F734" s="512"/>
      <c r="G734" s="512"/>
      <c r="H734" s="512"/>
      <c r="I734" s="512"/>
      <c r="J734" s="512"/>
      <c r="K734" s="512"/>
      <c r="L734" s="512"/>
      <c r="M734" s="512"/>
      <c r="N734" s="512"/>
      <c r="O734" s="512"/>
      <c r="P734" s="512"/>
      <c r="Q734" s="512"/>
      <c r="R734" s="512"/>
      <c r="S734" s="512"/>
      <c r="T734" s="512"/>
      <c r="U734" s="512"/>
      <c r="V734" s="512"/>
      <c r="W734" s="512"/>
      <c r="X734" s="512"/>
      <c r="Y734" s="512"/>
      <c r="Z734" s="512"/>
      <c r="AA734" s="512"/>
      <c r="AB734" s="512"/>
      <c r="AC734" s="512"/>
      <c r="AD734" s="512"/>
      <c r="AE734" s="512"/>
      <c r="AF734" s="512"/>
      <c r="AG734" s="512"/>
      <c r="AH734" s="512"/>
      <c r="AI734" s="512"/>
      <c r="AJ734" s="512"/>
      <c r="AK734" s="512"/>
      <c r="AL734" s="512"/>
      <c r="AM734" s="512"/>
      <c r="AN734" s="512"/>
    </row>
    <row r="735" spans="1:40" ht="15.75" customHeight="1">
      <c r="A735" s="512"/>
      <c r="B735" s="512"/>
      <c r="C735" s="512"/>
      <c r="D735" s="512"/>
      <c r="E735" s="512"/>
      <c r="F735" s="512"/>
      <c r="G735" s="512"/>
      <c r="H735" s="512"/>
      <c r="I735" s="512"/>
      <c r="J735" s="512"/>
      <c r="K735" s="512"/>
      <c r="L735" s="512"/>
      <c r="M735" s="512"/>
      <c r="N735" s="512"/>
      <c r="O735" s="512"/>
      <c r="P735" s="512"/>
      <c r="Q735" s="512"/>
      <c r="R735" s="512"/>
      <c r="S735" s="512"/>
      <c r="T735" s="512"/>
      <c r="U735" s="512"/>
      <c r="V735" s="512"/>
      <c r="W735" s="512"/>
      <c r="X735" s="512"/>
      <c r="Y735" s="512"/>
      <c r="Z735" s="512"/>
      <c r="AA735" s="512"/>
      <c r="AB735" s="512"/>
      <c r="AC735" s="512"/>
      <c r="AD735" s="512"/>
      <c r="AE735" s="512"/>
      <c r="AF735" s="512"/>
      <c r="AG735" s="512"/>
      <c r="AH735" s="512"/>
      <c r="AI735" s="512"/>
      <c r="AJ735" s="512"/>
      <c r="AK735" s="512"/>
      <c r="AL735" s="512"/>
      <c r="AM735" s="512"/>
      <c r="AN735" s="512"/>
    </row>
    <row r="736" spans="1:40" ht="15.75" customHeight="1">
      <c r="A736" s="512"/>
      <c r="B736" s="512"/>
      <c r="C736" s="512"/>
      <c r="D736" s="512"/>
      <c r="E736" s="512"/>
      <c r="F736" s="512"/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/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</row>
    <row r="737" spans="1:40" ht="15.75" customHeight="1">
      <c r="A737" s="512"/>
      <c r="B737" s="512"/>
      <c r="C737" s="512"/>
      <c r="D737" s="512"/>
      <c r="E737" s="512"/>
      <c r="F737" s="512"/>
      <c r="G737" s="512"/>
      <c r="H737" s="512"/>
      <c r="I737" s="512"/>
      <c r="J737" s="512"/>
      <c r="K737" s="512"/>
      <c r="L737" s="512"/>
      <c r="M737" s="512"/>
      <c r="N737" s="512"/>
      <c r="O737" s="512"/>
      <c r="P737" s="512"/>
      <c r="Q737" s="512"/>
      <c r="R737" s="512"/>
      <c r="S737" s="512"/>
      <c r="T737" s="512"/>
      <c r="U737" s="512"/>
      <c r="V737" s="512"/>
      <c r="W737" s="512"/>
      <c r="X737" s="512"/>
      <c r="Y737" s="512"/>
      <c r="Z737" s="512"/>
      <c r="AA737" s="512"/>
      <c r="AB737" s="512"/>
      <c r="AC737" s="512"/>
      <c r="AD737" s="512"/>
      <c r="AE737" s="512"/>
      <c r="AF737" s="512"/>
      <c r="AG737" s="512"/>
      <c r="AH737" s="512"/>
      <c r="AI737" s="512"/>
      <c r="AJ737" s="512"/>
      <c r="AK737" s="512"/>
      <c r="AL737" s="512"/>
      <c r="AM737" s="512"/>
      <c r="AN737" s="512"/>
    </row>
    <row r="738" spans="1:40" ht="15.75" customHeight="1">
      <c r="A738" s="512"/>
      <c r="B738" s="512"/>
      <c r="C738" s="512"/>
      <c r="D738" s="512"/>
      <c r="E738" s="512"/>
      <c r="F738" s="512"/>
      <c r="G738" s="512"/>
      <c r="H738" s="512"/>
      <c r="I738" s="512"/>
      <c r="J738" s="512"/>
      <c r="K738" s="512"/>
      <c r="L738" s="512"/>
      <c r="M738" s="512"/>
      <c r="N738" s="512"/>
      <c r="O738" s="512"/>
      <c r="P738" s="512"/>
      <c r="Q738" s="512"/>
      <c r="R738" s="512"/>
      <c r="S738" s="512"/>
      <c r="T738" s="512"/>
      <c r="U738" s="512"/>
      <c r="V738" s="512"/>
      <c r="W738" s="512"/>
      <c r="X738" s="512"/>
      <c r="Y738" s="512"/>
      <c r="Z738" s="512"/>
      <c r="AA738" s="512"/>
      <c r="AB738" s="512"/>
      <c r="AC738" s="512"/>
      <c r="AD738" s="512"/>
      <c r="AE738" s="512"/>
      <c r="AF738" s="512"/>
      <c r="AG738" s="512"/>
      <c r="AH738" s="512"/>
      <c r="AI738" s="512"/>
      <c r="AJ738" s="512"/>
      <c r="AK738" s="512"/>
      <c r="AL738" s="512"/>
      <c r="AM738" s="512"/>
      <c r="AN738" s="512"/>
    </row>
    <row r="739" spans="1:40" ht="15.75" customHeight="1">
      <c r="A739" s="512"/>
      <c r="B739" s="512"/>
      <c r="C739" s="512"/>
      <c r="D739" s="512"/>
      <c r="E739" s="512"/>
      <c r="F739" s="512"/>
      <c r="G739" s="512"/>
      <c r="H739" s="512"/>
      <c r="I739" s="512"/>
      <c r="J739" s="512"/>
      <c r="K739" s="512"/>
      <c r="L739" s="512"/>
      <c r="M739" s="512"/>
      <c r="N739" s="512"/>
      <c r="O739" s="512"/>
      <c r="P739" s="512"/>
      <c r="Q739" s="512"/>
      <c r="R739" s="512"/>
      <c r="S739" s="512"/>
      <c r="T739" s="512"/>
      <c r="U739" s="512"/>
      <c r="V739" s="512"/>
      <c r="W739" s="512"/>
      <c r="X739" s="512"/>
      <c r="Y739" s="512"/>
      <c r="Z739" s="512"/>
      <c r="AA739" s="512"/>
      <c r="AB739" s="512"/>
      <c r="AC739" s="512"/>
      <c r="AD739" s="512"/>
      <c r="AE739" s="512"/>
      <c r="AF739" s="512"/>
      <c r="AG739" s="512"/>
      <c r="AH739" s="512"/>
      <c r="AI739" s="512"/>
      <c r="AJ739" s="512"/>
      <c r="AK739" s="512"/>
      <c r="AL739" s="512"/>
      <c r="AM739" s="512"/>
      <c r="AN739" s="512"/>
    </row>
    <row r="740" spans="1:40" ht="15.75" customHeight="1">
      <c r="A740" s="512"/>
      <c r="B740" s="512"/>
      <c r="C740" s="512"/>
      <c r="D740" s="512"/>
      <c r="E740" s="512"/>
      <c r="F740" s="512"/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/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</row>
    <row r="741" spans="1:40" ht="15.75" customHeight="1">
      <c r="A741" s="512"/>
      <c r="B741" s="512"/>
      <c r="C741" s="512"/>
      <c r="D741" s="512"/>
      <c r="E741" s="512"/>
      <c r="F741" s="512"/>
      <c r="G741" s="512"/>
      <c r="H741" s="512"/>
      <c r="I741" s="512"/>
      <c r="J741" s="512"/>
      <c r="K741" s="512"/>
      <c r="L741" s="512"/>
      <c r="M741" s="512"/>
      <c r="N741" s="512"/>
      <c r="O741" s="512"/>
      <c r="P741" s="512"/>
      <c r="Q741" s="512"/>
      <c r="R741" s="512"/>
      <c r="S741" s="512"/>
      <c r="T741" s="512"/>
      <c r="U741" s="512"/>
      <c r="V741" s="512"/>
      <c r="W741" s="512"/>
      <c r="X741" s="512"/>
      <c r="Y741" s="512"/>
      <c r="Z741" s="512"/>
      <c r="AA741" s="512"/>
      <c r="AB741" s="512"/>
      <c r="AC741" s="512"/>
      <c r="AD741" s="512"/>
      <c r="AE741" s="512"/>
      <c r="AF741" s="512"/>
      <c r="AG741" s="512"/>
      <c r="AH741" s="512"/>
      <c r="AI741" s="512"/>
      <c r="AJ741" s="512"/>
      <c r="AK741" s="512"/>
      <c r="AL741" s="512"/>
      <c r="AM741" s="512"/>
      <c r="AN741" s="512"/>
    </row>
    <row r="742" spans="1:40" ht="15.75" customHeight="1">
      <c r="A742" s="512"/>
      <c r="B742" s="512"/>
      <c r="C742" s="512"/>
      <c r="D742" s="512"/>
      <c r="E742" s="512"/>
      <c r="F742" s="512"/>
      <c r="G742" s="512"/>
      <c r="H742" s="512"/>
      <c r="I742" s="512"/>
      <c r="J742" s="512"/>
      <c r="K742" s="512"/>
      <c r="L742" s="512"/>
      <c r="M742" s="512"/>
      <c r="N742" s="512"/>
      <c r="O742" s="512"/>
      <c r="P742" s="512"/>
      <c r="Q742" s="512"/>
      <c r="R742" s="512"/>
      <c r="S742" s="512"/>
      <c r="T742" s="512"/>
      <c r="U742" s="512"/>
      <c r="V742" s="512"/>
      <c r="W742" s="512"/>
      <c r="X742" s="512"/>
      <c r="Y742" s="512"/>
      <c r="Z742" s="512"/>
      <c r="AA742" s="512"/>
      <c r="AB742" s="512"/>
      <c r="AC742" s="512"/>
      <c r="AD742" s="512"/>
      <c r="AE742" s="512"/>
      <c r="AF742" s="512"/>
      <c r="AG742" s="512"/>
      <c r="AH742" s="512"/>
      <c r="AI742" s="512"/>
      <c r="AJ742" s="512"/>
      <c r="AK742" s="512"/>
      <c r="AL742" s="512"/>
      <c r="AM742" s="512"/>
      <c r="AN742" s="512"/>
    </row>
    <row r="743" spans="1:40" ht="15.75" customHeight="1">
      <c r="A743" s="512"/>
      <c r="B743" s="512"/>
      <c r="C743" s="512"/>
      <c r="D743" s="512"/>
      <c r="E743" s="512"/>
      <c r="F743" s="512"/>
      <c r="G743" s="512"/>
      <c r="H743" s="512"/>
      <c r="I743" s="512"/>
      <c r="J743" s="512"/>
      <c r="K743" s="512"/>
      <c r="L743" s="512"/>
      <c r="M743" s="512"/>
      <c r="N743" s="512"/>
      <c r="O743" s="512"/>
      <c r="P743" s="512"/>
      <c r="Q743" s="512"/>
      <c r="R743" s="512"/>
      <c r="S743" s="512"/>
      <c r="T743" s="512"/>
      <c r="U743" s="512"/>
      <c r="V743" s="512"/>
      <c r="W743" s="512"/>
      <c r="X743" s="512"/>
      <c r="Y743" s="512"/>
      <c r="Z743" s="512"/>
      <c r="AA743" s="512"/>
      <c r="AB743" s="512"/>
      <c r="AC743" s="512"/>
      <c r="AD743" s="512"/>
      <c r="AE743" s="512"/>
      <c r="AF743" s="512"/>
      <c r="AG743" s="512"/>
      <c r="AH743" s="512"/>
      <c r="AI743" s="512"/>
      <c r="AJ743" s="512"/>
      <c r="AK743" s="512"/>
      <c r="AL743" s="512"/>
      <c r="AM743" s="512"/>
      <c r="AN743" s="512"/>
    </row>
    <row r="744" spans="1:40" ht="15.75" customHeight="1">
      <c r="A744" s="512"/>
      <c r="B744" s="512"/>
      <c r="C744" s="512"/>
      <c r="D744" s="512"/>
      <c r="E744" s="512"/>
      <c r="F744" s="512"/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/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</row>
    <row r="745" spans="1:40" ht="15.75" customHeight="1">
      <c r="A745" s="512"/>
      <c r="B745" s="512"/>
      <c r="C745" s="512"/>
      <c r="D745" s="512"/>
      <c r="E745" s="512"/>
      <c r="F745" s="512"/>
      <c r="G745" s="512"/>
      <c r="H745" s="512"/>
      <c r="I745" s="512"/>
      <c r="J745" s="512"/>
      <c r="K745" s="512"/>
      <c r="L745" s="512"/>
      <c r="M745" s="512"/>
      <c r="N745" s="512"/>
      <c r="O745" s="512"/>
      <c r="P745" s="512"/>
      <c r="Q745" s="512"/>
      <c r="R745" s="512"/>
      <c r="S745" s="512"/>
      <c r="T745" s="512"/>
      <c r="U745" s="512"/>
      <c r="V745" s="512"/>
      <c r="W745" s="512"/>
      <c r="X745" s="512"/>
      <c r="Y745" s="512"/>
      <c r="Z745" s="512"/>
      <c r="AA745" s="512"/>
      <c r="AB745" s="512"/>
      <c r="AC745" s="512"/>
      <c r="AD745" s="512"/>
      <c r="AE745" s="512"/>
      <c r="AF745" s="512"/>
      <c r="AG745" s="512"/>
      <c r="AH745" s="512"/>
      <c r="AI745" s="512"/>
      <c r="AJ745" s="512"/>
      <c r="AK745" s="512"/>
      <c r="AL745" s="512"/>
      <c r="AM745" s="512"/>
      <c r="AN745" s="512"/>
    </row>
    <row r="746" spans="1:40" ht="15.75" customHeight="1">
      <c r="A746" s="512"/>
      <c r="B746" s="512"/>
      <c r="C746" s="512"/>
      <c r="D746" s="512"/>
      <c r="E746" s="512"/>
      <c r="F746" s="512"/>
      <c r="G746" s="512"/>
      <c r="H746" s="512"/>
      <c r="I746" s="512"/>
      <c r="J746" s="512"/>
      <c r="K746" s="512"/>
      <c r="L746" s="512"/>
      <c r="M746" s="512"/>
      <c r="N746" s="512"/>
      <c r="O746" s="512"/>
      <c r="P746" s="512"/>
      <c r="Q746" s="512"/>
      <c r="R746" s="512"/>
      <c r="S746" s="512"/>
      <c r="T746" s="512"/>
      <c r="U746" s="512"/>
      <c r="V746" s="512"/>
      <c r="W746" s="512"/>
      <c r="X746" s="512"/>
      <c r="Y746" s="512"/>
      <c r="Z746" s="512"/>
      <c r="AA746" s="512"/>
      <c r="AB746" s="512"/>
      <c r="AC746" s="512"/>
      <c r="AD746" s="512"/>
      <c r="AE746" s="512"/>
      <c r="AF746" s="512"/>
      <c r="AG746" s="512"/>
      <c r="AH746" s="512"/>
      <c r="AI746" s="512"/>
      <c r="AJ746" s="512"/>
      <c r="AK746" s="512"/>
      <c r="AL746" s="512"/>
      <c r="AM746" s="512"/>
      <c r="AN746" s="512"/>
    </row>
    <row r="747" spans="1:40" ht="15.75" customHeight="1">
      <c r="A747" s="512"/>
      <c r="B747" s="512"/>
      <c r="C747" s="512"/>
      <c r="D747" s="512"/>
      <c r="E747" s="512"/>
      <c r="F747" s="512"/>
      <c r="G747" s="512"/>
      <c r="H747" s="512"/>
      <c r="I747" s="512"/>
      <c r="J747" s="512"/>
      <c r="K747" s="512"/>
      <c r="L747" s="512"/>
      <c r="M747" s="512"/>
      <c r="N747" s="512"/>
      <c r="O747" s="512"/>
      <c r="P747" s="512"/>
      <c r="Q747" s="512"/>
      <c r="R747" s="512"/>
      <c r="S747" s="512"/>
      <c r="T747" s="512"/>
      <c r="U747" s="512"/>
      <c r="V747" s="512"/>
      <c r="W747" s="512"/>
      <c r="X747" s="512"/>
      <c r="Y747" s="512"/>
      <c r="Z747" s="512"/>
      <c r="AA747" s="512"/>
      <c r="AB747" s="512"/>
      <c r="AC747" s="512"/>
      <c r="AD747" s="512"/>
      <c r="AE747" s="512"/>
      <c r="AF747" s="512"/>
      <c r="AG747" s="512"/>
      <c r="AH747" s="512"/>
      <c r="AI747" s="512"/>
      <c r="AJ747" s="512"/>
      <c r="AK747" s="512"/>
      <c r="AL747" s="512"/>
      <c r="AM747" s="512"/>
      <c r="AN747" s="512"/>
    </row>
    <row r="748" spans="1:40" ht="15.75" customHeight="1">
      <c r="A748" s="512"/>
      <c r="B748" s="512"/>
      <c r="C748" s="512"/>
      <c r="D748" s="512"/>
      <c r="E748" s="512"/>
      <c r="F748" s="512"/>
      <c r="G748" s="512"/>
      <c r="H748" s="512"/>
      <c r="I748" s="512"/>
      <c r="J748" s="512"/>
      <c r="K748" s="512"/>
      <c r="L748" s="512"/>
      <c r="M748" s="512"/>
      <c r="N748" s="512"/>
      <c r="O748" s="512"/>
      <c r="P748" s="512"/>
      <c r="Q748" s="512"/>
      <c r="R748" s="512"/>
      <c r="S748" s="512"/>
      <c r="T748" s="512"/>
      <c r="U748" s="512"/>
      <c r="V748" s="512"/>
      <c r="W748" s="512"/>
      <c r="X748" s="512"/>
      <c r="Y748" s="512"/>
      <c r="Z748" s="512"/>
      <c r="AA748" s="512"/>
      <c r="AB748" s="512"/>
      <c r="AC748" s="512"/>
      <c r="AD748" s="512"/>
      <c r="AE748" s="512"/>
      <c r="AF748" s="512"/>
      <c r="AG748" s="512"/>
      <c r="AH748" s="512"/>
      <c r="AI748" s="512"/>
      <c r="AJ748" s="512"/>
      <c r="AK748" s="512"/>
      <c r="AL748" s="512"/>
      <c r="AM748" s="512"/>
      <c r="AN748" s="512"/>
    </row>
    <row r="749" spans="1:40" ht="15.75" customHeight="1">
      <c r="A749" s="512"/>
      <c r="B749" s="512"/>
      <c r="C749" s="512"/>
      <c r="D749" s="512"/>
      <c r="E749" s="512"/>
      <c r="F749" s="512"/>
      <c r="G749" s="512"/>
      <c r="H749" s="512"/>
      <c r="I749" s="512"/>
      <c r="J749" s="512"/>
      <c r="K749" s="512"/>
      <c r="L749" s="512"/>
      <c r="M749" s="512"/>
      <c r="N749" s="512"/>
      <c r="O749" s="512"/>
      <c r="P749" s="512"/>
      <c r="Q749" s="512"/>
      <c r="R749" s="512"/>
      <c r="S749" s="512"/>
      <c r="T749" s="512"/>
      <c r="U749" s="512"/>
      <c r="V749" s="512"/>
      <c r="W749" s="512"/>
      <c r="X749" s="512"/>
      <c r="Y749" s="512"/>
      <c r="Z749" s="512"/>
      <c r="AA749" s="512"/>
      <c r="AB749" s="512"/>
      <c r="AC749" s="512"/>
      <c r="AD749" s="512"/>
      <c r="AE749" s="512"/>
      <c r="AF749" s="512"/>
      <c r="AG749" s="512"/>
      <c r="AH749" s="512"/>
      <c r="AI749" s="512"/>
      <c r="AJ749" s="512"/>
      <c r="AK749" s="512"/>
      <c r="AL749" s="512"/>
      <c r="AM749" s="512"/>
      <c r="AN749" s="512"/>
    </row>
    <row r="750" spans="1:40" ht="15.75" customHeight="1">
      <c r="A750" s="512"/>
      <c r="B750" s="512"/>
      <c r="C750" s="512"/>
      <c r="D750" s="512"/>
      <c r="E750" s="512"/>
      <c r="F750" s="512"/>
      <c r="G750" s="512"/>
      <c r="H750" s="512"/>
      <c r="I750" s="512"/>
      <c r="J750" s="512"/>
      <c r="K750" s="512"/>
      <c r="L750" s="512"/>
      <c r="M750" s="512"/>
      <c r="N750" s="512"/>
      <c r="O750" s="512"/>
      <c r="P750" s="512"/>
      <c r="Q750" s="512"/>
      <c r="R750" s="512"/>
      <c r="S750" s="512"/>
      <c r="T750" s="512"/>
      <c r="U750" s="512"/>
      <c r="V750" s="512"/>
      <c r="W750" s="512"/>
      <c r="X750" s="512"/>
      <c r="Y750" s="512"/>
      <c r="Z750" s="512"/>
      <c r="AA750" s="512"/>
      <c r="AB750" s="512"/>
      <c r="AC750" s="512"/>
      <c r="AD750" s="512"/>
      <c r="AE750" s="512"/>
      <c r="AF750" s="512"/>
      <c r="AG750" s="512"/>
      <c r="AH750" s="512"/>
      <c r="AI750" s="512"/>
      <c r="AJ750" s="512"/>
      <c r="AK750" s="512"/>
      <c r="AL750" s="512"/>
      <c r="AM750" s="512"/>
      <c r="AN750" s="512"/>
    </row>
    <row r="751" spans="1:40" ht="15.75" customHeight="1">
      <c r="A751" s="512"/>
      <c r="B751" s="512"/>
      <c r="C751" s="512"/>
      <c r="D751" s="512"/>
      <c r="E751" s="512"/>
      <c r="F751" s="512"/>
      <c r="G751" s="512"/>
      <c r="H751" s="512"/>
      <c r="I751" s="512"/>
      <c r="J751" s="512"/>
      <c r="K751" s="512"/>
      <c r="L751" s="512"/>
      <c r="M751" s="512"/>
      <c r="N751" s="512"/>
      <c r="O751" s="512"/>
      <c r="P751" s="512"/>
      <c r="Q751" s="512"/>
      <c r="R751" s="512"/>
      <c r="S751" s="512"/>
      <c r="T751" s="512"/>
      <c r="U751" s="512"/>
      <c r="V751" s="512"/>
      <c r="W751" s="512"/>
      <c r="X751" s="512"/>
      <c r="Y751" s="512"/>
      <c r="Z751" s="512"/>
      <c r="AA751" s="512"/>
      <c r="AB751" s="512"/>
      <c r="AC751" s="512"/>
      <c r="AD751" s="512"/>
      <c r="AE751" s="512"/>
      <c r="AF751" s="512"/>
      <c r="AG751" s="512"/>
      <c r="AH751" s="512"/>
      <c r="AI751" s="512"/>
      <c r="AJ751" s="512"/>
      <c r="AK751" s="512"/>
      <c r="AL751" s="512"/>
      <c r="AM751" s="512"/>
      <c r="AN751" s="512"/>
    </row>
    <row r="752" spans="1:40" ht="15.75" customHeight="1">
      <c r="A752" s="512"/>
      <c r="B752" s="512"/>
      <c r="C752" s="512"/>
      <c r="D752" s="512"/>
      <c r="E752" s="512"/>
      <c r="F752" s="512"/>
      <c r="G752" s="512"/>
      <c r="H752" s="512"/>
      <c r="I752" s="512"/>
      <c r="J752" s="512"/>
      <c r="K752" s="512"/>
      <c r="L752" s="512"/>
      <c r="M752" s="512"/>
      <c r="N752" s="512"/>
      <c r="O752" s="512"/>
      <c r="P752" s="512"/>
      <c r="Q752" s="512"/>
      <c r="R752" s="512"/>
      <c r="S752" s="512"/>
      <c r="T752" s="512"/>
      <c r="U752" s="512"/>
      <c r="V752" s="512"/>
      <c r="W752" s="512"/>
      <c r="X752" s="512"/>
      <c r="Y752" s="512"/>
      <c r="Z752" s="512"/>
      <c r="AA752" s="512"/>
      <c r="AB752" s="512"/>
      <c r="AC752" s="512"/>
      <c r="AD752" s="512"/>
      <c r="AE752" s="512"/>
      <c r="AF752" s="512"/>
      <c r="AG752" s="512"/>
      <c r="AH752" s="512"/>
      <c r="AI752" s="512"/>
      <c r="AJ752" s="512"/>
      <c r="AK752" s="512"/>
      <c r="AL752" s="512"/>
      <c r="AM752" s="512"/>
      <c r="AN752" s="512"/>
    </row>
    <row r="753" spans="1:40" ht="15.75" customHeight="1">
      <c r="A753" s="512"/>
      <c r="B753" s="512"/>
      <c r="C753" s="512"/>
      <c r="D753" s="512"/>
      <c r="E753" s="512"/>
      <c r="F753" s="512"/>
      <c r="G753" s="512"/>
      <c r="H753" s="512"/>
      <c r="I753" s="512"/>
      <c r="J753" s="512"/>
      <c r="K753" s="512"/>
      <c r="L753" s="512"/>
      <c r="M753" s="512"/>
      <c r="N753" s="512"/>
      <c r="O753" s="512"/>
      <c r="P753" s="512"/>
      <c r="Q753" s="512"/>
      <c r="R753" s="512"/>
      <c r="S753" s="512"/>
      <c r="T753" s="512"/>
      <c r="U753" s="512"/>
      <c r="V753" s="512"/>
      <c r="W753" s="512"/>
      <c r="X753" s="512"/>
      <c r="Y753" s="512"/>
      <c r="Z753" s="512"/>
      <c r="AA753" s="512"/>
      <c r="AB753" s="512"/>
      <c r="AC753" s="512"/>
      <c r="AD753" s="512"/>
      <c r="AE753" s="512"/>
      <c r="AF753" s="512"/>
      <c r="AG753" s="512"/>
      <c r="AH753" s="512"/>
      <c r="AI753" s="512"/>
      <c r="AJ753" s="512"/>
      <c r="AK753" s="512"/>
      <c r="AL753" s="512"/>
      <c r="AM753" s="512"/>
      <c r="AN753" s="512"/>
    </row>
    <row r="754" spans="1:40" ht="15.75" customHeight="1">
      <c r="A754" s="512"/>
      <c r="B754" s="512"/>
      <c r="C754" s="512"/>
      <c r="D754" s="512"/>
      <c r="E754" s="512"/>
      <c r="F754" s="512"/>
      <c r="G754" s="512"/>
      <c r="H754" s="512"/>
      <c r="I754" s="512"/>
      <c r="J754" s="512"/>
      <c r="K754" s="512"/>
      <c r="L754" s="512"/>
      <c r="M754" s="512"/>
      <c r="N754" s="512"/>
      <c r="O754" s="512"/>
      <c r="P754" s="512"/>
      <c r="Q754" s="512"/>
      <c r="R754" s="512"/>
      <c r="S754" s="512"/>
      <c r="T754" s="512"/>
      <c r="U754" s="512"/>
      <c r="V754" s="512"/>
      <c r="W754" s="512"/>
      <c r="X754" s="512"/>
      <c r="Y754" s="512"/>
      <c r="Z754" s="512"/>
      <c r="AA754" s="512"/>
      <c r="AB754" s="512"/>
      <c r="AC754" s="512"/>
      <c r="AD754" s="512"/>
      <c r="AE754" s="512"/>
      <c r="AF754" s="512"/>
      <c r="AG754" s="512"/>
      <c r="AH754" s="512"/>
      <c r="AI754" s="512"/>
      <c r="AJ754" s="512"/>
      <c r="AK754" s="512"/>
      <c r="AL754" s="512"/>
      <c r="AM754" s="512"/>
      <c r="AN754" s="512"/>
    </row>
    <row r="755" spans="1:40" ht="15.75" customHeight="1">
      <c r="A755" s="512"/>
      <c r="B755" s="512"/>
      <c r="C755" s="512"/>
      <c r="D755" s="512"/>
      <c r="E755" s="512"/>
      <c r="F755" s="512"/>
      <c r="G755" s="512"/>
      <c r="H755" s="512"/>
      <c r="I755" s="512"/>
      <c r="J755" s="512"/>
      <c r="K755" s="512"/>
      <c r="L755" s="512"/>
      <c r="M755" s="512"/>
      <c r="N755" s="512"/>
      <c r="O755" s="512"/>
      <c r="P755" s="512"/>
      <c r="Q755" s="512"/>
      <c r="R755" s="512"/>
      <c r="S755" s="512"/>
      <c r="T755" s="512"/>
      <c r="U755" s="512"/>
      <c r="V755" s="512"/>
      <c r="W755" s="512"/>
      <c r="X755" s="512"/>
      <c r="Y755" s="512"/>
      <c r="Z755" s="512"/>
      <c r="AA755" s="512"/>
      <c r="AB755" s="512"/>
      <c r="AC755" s="512"/>
      <c r="AD755" s="512"/>
      <c r="AE755" s="512"/>
      <c r="AF755" s="512"/>
      <c r="AG755" s="512"/>
      <c r="AH755" s="512"/>
      <c r="AI755" s="512"/>
      <c r="AJ755" s="512"/>
      <c r="AK755" s="512"/>
      <c r="AL755" s="512"/>
      <c r="AM755" s="512"/>
      <c r="AN755" s="512"/>
    </row>
    <row r="756" spans="1:40" ht="15.75" customHeight="1">
      <c r="A756" s="512"/>
      <c r="B756" s="512"/>
      <c r="C756" s="512"/>
      <c r="D756" s="512"/>
      <c r="E756" s="512"/>
      <c r="F756" s="512"/>
      <c r="G756" s="512"/>
      <c r="H756" s="512"/>
      <c r="I756" s="512"/>
      <c r="J756" s="512"/>
      <c r="K756" s="512"/>
      <c r="L756" s="512"/>
      <c r="M756" s="512"/>
      <c r="N756" s="512"/>
      <c r="O756" s="512"/>
      <c r="P756" s="512"/>
      <c r="Q756" s="512"/>
      <c r="R756" s="512"/>
      <c r="S756" s="512"/>
      <c r="T756" s="512"/>
      <c r="U756" s="512"/>
      <c r="V756" s="512"/>
      <c r="W756" s="512"/>
      <c r="X756" s="512"/>
      <c r="Y756" s="512"/>
      <c r="Z756" s="512"/>
      <c r="AA756" s="512"/>
      <c r="AB756" s="512"/>
      <c r="AC756" s="512"/>
      <c r="AD756" s="512"/>
      <c r="AE756" s="512"/>
      <c r="AF756" s="512"/>
      <c r="AG756" s="512"/>
      <c r="AH756" s="512"/>
      <c r="AI756" s="512"/>
      <c r="AJ756" s="512"/>
      <c r="AK756" s="512"/>
      <c r="AL756" s="512"/>
      <c r="AM756" s="512"/>
      <c r="AN756" s="512"/>
    </row>
    <row r="757" spans="1:40" ht="15.75" customHeight="1">
      <c r="A757" s="512"/>
      <c r="B757" s="512"/>
      <c r="C757" s="512"/>
      <c r="D757" s="512"/>
      <c r="E757" s="512"/>
      <c r="F757" s="512"/>
      <c r="G757" s="512"/>
      <c r="H757" s="512"/>
      <c r="I757" s="512"/>
      <c r="J757" s="512"/>
      <c r="K757" s="512"/>
      <c r="L757" s="512"/>
      <c r="M757" s="512"/>
      <c r="N757" s="512"/>
      <c r="O757" s="512"/>
      <c r="P757" s="512"/>
      <c r="Q757" s="512"/>
      <c r="R757" s="512"/>
      <c r="S757" s="512"/>
      <c r="T757" s="512"/>
      <c r="U757" s="512"/>
      <c r="V757" s="512"/>
      <c r="W757" s="512"/>
      <c r="X757" s="512"/>
      <c r="Y757" s="512"/>
      <c r="Z757" s="512"/>
      <c r="AA757" s="512"/>
      <c r="AB757" s="512"/>
      <c r="AC757" s="512"/>
      <c r="AD757" s="512"/>
      <c r="AE757" s="512"/>
      <c r="AF757" s="512"/>
      <c r="AG757" s="512"/>
      <c r="AH757" s="512"/>
      <c r="AI757" s="512"/>
      <c r="AJ757" s="512"/>
      <c r="AK757" s="512"/>
      <c r="AL757" s="512"/>
      <c r="AM757" s="512"/>
      <c r="AN757" s="512"/>
    </row>
    <row r="758" spans="1:40" ht="15.75" customHeight="1">
      <c r="A758" s="512"/>
      <c r="B758" s="512"/>
      <c r="C758" s="512"/>
      <c r="D758" s="512"/>
      <c r="E758" s="512"/>
      <c r="F758" s="512"/>
      <c r="G758" s="512"/>
      <c r="H758" s="512"/>
      <c r="I758" s="512"/>
      <c r="J758" s="512"/>
      <c r="K758" s="512"/>
      <c r="L758" s="512"/>
      <c r="M758" s="512"/>
      <c r="N758" s="512"/>
      <c r="O758" s="512"/>
      <c r="P758" s="512"/>
      <c r="Q758" s="512"/>
      <c r="R758" s="512"/>
      <c r="S758" s="512"/>
      <c r="T758" s="512"/>
      <c r="U758" s="512"/>
      <c r="V758" s="512"/>
      <c r="W758" s="512"/>
      <c r="X758" s="512"/>
      <c r="Y758" s="512"/>
      <c r="Z758" s="512"/>
      <c r="AA758" s="512"/>
      <c r="AB758" s="512"/>
      <c r="AC758" s="512"/>
      <c r="AD758" s="512"/>
      <c r="AE758" s="512"/>
      <c r="AF758" s="512"/>
      <c r="AG758" s="512"/>
      <c r="AH758" s="512"/>
      <c r="AI758" s="512"/>
      <c r="AJ758" s="512"/>
      <c r="AK758" s="512"/>
      <c r="AL758" s="512"/>
      <c r="AM758" s="512"/>
      <c r="AN758" s="512"/>
    </row>
    <row r="759" spans="1:40" ht="15.75" customHeight="1">
      <c r="A759" s="512"/>
      <c r="B759" s="512"/>
      <c r="C759" s="512"/>
      <c r="D759" s="512"/>
      <c r="E759" s="512"/>
      <c r="F759" s="512"/>
      <c r="G759" s="512"/>
      <c r="H759" s="512"/>
      <c r="I759" s="512"/>
      <c r="J759" s="512"/>
      <c r="K759" s="512"/>
      <c r="L759" s="512"/>
      <c r="M759" s="512"/>
      <c r="N759" s="512"/>
      <c r="O759" s="512"/>
      <c r="P759" s="512"/>
      <c r="Q759" s="512"/>
      <c r="R759" s="512"/>
      <c r="S759" s="512"/>
      <c r="T759" s="512"/>
      <c r="U759" s="512"/>
      <c r="V759" s="512"/>
      <c r="W759" s="512"/>
      <c r="X759" s="512"/>
      <c r="Y759" s="512"/>
      <c r="Z759" s="512"/>
      <c r="AA759" s="512"/>
      <c r="AB759" s="512"/>
      <c r="AC759" s="512"/>
      <c r="AD759" s="512"/>
      <c r="AE759" s="512"/>
      <c r="AF759" s="512"/>
      <c r="AG759" s="512"/>
      <c r="AH759" s="512"/>
      <c r="AI759" s="512"/>
      <c r="AJ759" s="512"/>
      <c r="AK759" s="512"/>
      <c r="AL759" s="512"/>
      <c r="AM759" s="512"/>
      <c r="AN759" s="512"/>
    </row>
    <row r="760" spans="1:40" ht="15.75" customHeight="1">
      <c r="A760" s="512"/>
      <c r="B760" s="512"/>
      <c r="C760" s="512"/>
      <c r="D760" s="512"/>
      <c r="E760" s="512"/>
      <c r="F760" s="512"/>
      <c r="G760" s="512"/>
      <c r="H760" s="512"/>
      <c r="I760" s="512"/>
      <c r="J760" s="512"/>
      <c r="K760" s="512"/>
      <c r="L760" s="512"/>
      <c r="M760" s="512"/>
      <c r="N760" s="512"/>
      <c r="O760" s="512"/>
      <c r="P760" s="512"/>
      <c r="Q760" s="512"/>
      <c r="R760" s="512"/>
      <c r="S760" s="512"/>
      <c r="T760" s="512"/>
      <c r="U760" s="512"/>
      <c r="V760" s="512"/>
      <c r="W760" s="512"/>
      <c r="X760" s="512"/>
      <c r="Y760" s="512"/>
      <c r="Z760" s="512"/>
      <c r="AA760" s="512"/>
      <c r="AB760" s="512"/>
      <c r="AC760" s="512"/>
      <c r="AD760" s="512"/>
      <c r="AE760" s="512"/>
      <c r="AF760" s="512"/>
      <c r="AG760" s="512"/>
      <c r="AH760" s="512"/>
      <c r="AI760" s="512"/>
      <c r="AJ760" s="512"/>
      <c r="AK760" s="512"/>
      <c r="AL760" s="512"/>
      <c r="AM760" s="512"/>
      <c r="AN760" s="512"/>
    </row>
    <row r="761" spans="1:40" ht="15.75" customHeight="1">
      <c r="A761" s="512"/>
      <c r="B761" s="512"/>
      <c r="C761" s="512"/>
      <c r="D761" s="512"/>
      <c r="E761" s="512"/>
      <c r="F761" s="512"/>
      <c r="G761" s="512"/>
      <c r="H761" s="512"/>
      <c r="I761" s="512"/>
      <c r="J761" s="512"/>
      <c r="K761" s="512"/>
      <c r="L761" s="512"/>
      <c r="M761" s="512"/>
      <c r="N761" s="512"/>
      <c r="O761" s="512"/>
      <c r="P761" s="512"/>
      <c r="Q761" s="512"/>
      <c r="R761" s="512"/>
      <c r="S761" s="512"/>
      <c r="T761" s="512"/>
      <c r="U761" s="512"/>
      <c r="V761" s="512"/>
      <c r="W761" s="512"/>
      <c r="X761" s="512"/>
      <c r="Y761" s="512"/>
      <c r="Z761" s="512"/>
      <c r="AA761" s="512"/>
      <c r="AB761" s="512"/>
      <c r="AC761" s="512"/>
      <c r="AD761" s="512"/>
      <c r="AE761" s="512"/>
      <c r="AF761" s="512"/>
      <c r="AG761" s="512"/>
      <c r="AH761" s="512"/>
      <c r="AI761" s="512"/>
      <c r="AJ761" s="512"/>
      <c r="AK761" s="512"/>
      <c r="AL761" s="512"/>
      <c r="AM761" s="512"/>
      <c r="AN761" s="512"/>
    </row>
    <row r="762" spans="1:40" ht="15.75" customHeight="1">
      <c r="A762" s="512"/>
      <c r="B762" s="512"/>
      <c r="C762" s="512"/>
      <c r="D762" s="512"/>
      <c r="E762" s="512"/>
      <c r="F762" s="512"/>
      <c r="G762" s="512"/>
      <c r="H762" s="512"/>
      <c r="I762" s="512"/>
      <c r="J762" s="512"/>
      <c r="K762" s="512"/>
      <c r="L762" s="512"/>
      <c r="M762" s="512"/>
      <c r="N762" s="512"/>
      <c r="O762" s="512"/>
      <c r="P762" s="512"/>
      <c r="Q762" s="512"/>
      <c r="R762" s="512"/>
      <c r="S762" s="512"/>
      <c r="T762" s="512"/>
      <c r="U762" s="512"/>
      <c r="V762" s="512"/>
      <c r="W762" s="512"/>
      <c r="X762" s="512"/>
      <c r="Y762" s="512"/>
      <c r="Z762" s="512"/>
      <c r="AA762" s="512"/>
      <c r="AB762" s="512"/>
      <c r="AC762" s="512"/>
      <c r="AD762" s="512"/>
      <c r="AE762" s="512"/>
      <c r="AF762" s="512"/>
      <c r="AG762" s="512"/>
      <c r="AH762" s="512"/>
      <c r="AI762" s="512"/>
      <c r="AJ762" s="512"/>
      <c r="AK762" s="512"/>
      <c r="AL762" s="512"/>
      <c r="AM762" s="512"/>
      <c r="AN762" s="512"/>
    </row>
    <row r="763" spans="1:40" ht="15.75" customHeight="1">
      <c r="A763" s="512"/>
      <c r="B763" s="512"/>
      <c r="C763" s="512"/>
      <c r="D763" s="512"/>
      <c r="E763" s="512"/>
      <c r="F763" s="512"/>
      <c r="G763" s="512"/>
      <c r="H763" s="512"/>
      <c r="I763" s="512"/>
      <c r="J763" s="512"/>
      <c r="K763" s="512"/>
      <c r="L763" s="512"/>
      <c r="M763" s="512"/>
      <c r="N763" s="512"/>
      <c r="O763" s="512"/>
      <c r="P763" s="512"/>
      <c r="Q763" s="512"/>
      <c r="R763" s="512"/>
      <c r="S763" s="512"/>
      <c r="T763" s="512"/>
      <c r="U763" s="512"/>
      <c r="V763" s="512"/>
      <c r="W763" s="512"/>
      <c r="X763" s="512"/>
      <c r="Y763" s="512"/>
      <c r="Z763" s="512"/>
      <c r="AA763" s="512"/>
      <c r="AB763" s="512"/>
      <c r="AC763" s="512"/>
      <c r="AD763" s="512"/>
      <c r="AE763" s="512"/>
      <c r="AF763" s="512"/>
      <c r="AG763" s="512"/>
      <c r="AH763" s="512"/>
      <c r="AI763" s="512"/>
      <c r="AJ763" s="512"/>
      <c r="AK763" s="512"/>
      <c r="AL763" s="512"/>
      <c r="AM763" s="512"/>
      <c r="AN763" s="512"/>
    </row>
    <row r="764" spans="1:40" ht="15.75" customHeight="1">
      <c r="A764" s="512"/>
      <c r="B764" s="512"/>
      <c r="C764" s="512"/>
      <c r="D764" s="512"/>
      <c r="E764" s="512"/>
      <c r="F764" s="512"/>
      <c r="G764" s="512"/>
      <c r="H764" s="512"/>
      <c r="I764" s="512"/>
      <c r="J764" s="512"/>
      <c r="K764" s="512"/>
      <c r="L764" s="512"/>
      <c r="M764" s="512"/>
      <c r="N764" s="512"/>
      <c r="O764" s="512"/>
      <c r="P764" s="512"/>
      <c r="Q764" s="512"/>
      <c r="R764" s="512"/>
      <c r="S764" s="512"/>
      <c r="T764" s="512"/>
      <c r="U764" s="512"/>
      <c r="V764" s="512"/>
      <c r="W764" s="512"/>
      <c r="X764" s="512"/>
      <c r="Y764" s="512"/>
      <c r="Z764" s="512"/>
      <c r="AA764" s="512"/>
      <c r="AB764" s="512"/>
      <c r="AC764" s="512"/>
      <c r="AD764" s="512"/>
      <c r="AE764" s="512"/>
      <c r="AF764" s="512"/>
      <c r="AG764" s="512"/>
      <c r="AH764" s="512"/>
      <c r="AI764" s="512"/>
      <c r="AJ764" s="512"/>
      <c r="AK764" s="512"/>
      <c r="AL764" s="512"/>
      <c r="AM764" s="512"/>
      <c r="AN764" s="512"/>
    </row>
    <row r="765" spans="1:40" ht="15.75" customHeight="1">
      <c r="A765" s="512"/>
      <c r="B765" s="512"/>
      <c r="C765" s="512"/>
      <c r="D765" s="512"/>
      <c r="E765" s="512"/>
      <c r="F765" s="512"/>
      <c r="G765" s="512"/>
      <c r="H765" s="512"/>
      <c r="I765" s="512"/>
      <c r="J765" s="512"/>
      <c r="K765" s="512"/>
      <c r="L765" s="512"/>
      <c r="M765" s="512"/>
      <c r="N765" s="512"/>
      <c r="O765" s="512"/>
      <c r="P765" s="512"/>
      <c r="Q765" s="512"/>
      <c r="R765" s="512"/>
      <c r="S765" s="512"/>
      <c r="T765" s="512"/>
      <c r="U765" s="512"/>
      <c r="V765" s="512"/>
      <c r="W765" s="512"/>
      <c r="X765" s="512"/>
      <c r="Y765" s="512"/>
      <c r="Z765" s="512"/>
      <c r="AA765" s="512"/>
      <c r="AB765" s="512"/>
      <c r="AC765" s="512"/>
      <c r="AD765" s="512"/>
      <c r="AE765" s="512"/>
      <c r="AF765" s="512"/>
      <c r="AG765" s="512"/>
      <c r="AH765" s="512"/>
      <c r="AI765" s="512"/>
      <c r="AJ765" s="512"/>
      <c r="AK765" s="512"/>
      <c r="AL765" s="512"/>
      <c r="AM765" s="512"/>
      <c r="AN765" s="512"/>
    </row>
    <row r="766" spans="1:40" ht="15.75" customHeight="1">
      <c r="A766" s="512"/>
      <c r="B766" s="512"/>
      <c r="C766" s="512"/>
      <c r="D766" s="512"/>
      <c r="E766" s="512"/>
      <c r="F766" s="512"/>
      <c r="G766" s="512"/>
      <c r="H766" s="512"/>
      <c r="I766" s="512"/>
      <c r="J766" s="512"/>
      <c r="K766" s="512"/>
      <c r="L766" s="512"/>
      <c r="M766" s="512"/>
      <c r="N766" s="512"/>
      <c r="O766" s="512"/>
      <c r="P766" s="512"/>
      <c r="Q766" s="512"/>
      <c r="R766" s="512"/>
      <c r="S766" s="512"/>
      <c r="T766" s="512"/>
      <c r="U766" s="512"/>
      <c r="V766" s="512"/>
      <c r="W766" s="512"/>
      <c r="X766" s="512"/>
      <c r="Y766" s="512"/>
      <c r="Z766" s="512"/>
      <c r="AA766" s="512"/>
      <c r="AB766" s="512"/>
      <c r="AC766" s="512"/>
      <c r="AD766" s="512"/>
      <c r="AE766" s="512"/>
      <c r="AF766" s="512"/>
      <c r="AG766" s="512"/>
      <c r="AH766" s="512"/>
      <c r="AI766" s="512"/>
      <c r="AJ766" s="512"/>
      <c r="AK766" s="512"/>
      <c r="AL766" s="512"/>
      <c r="AM766" s="512"/>
      <c r="AN766" s="512"/>
    </row>
    <row r="767" spans="1:40" ht="15.75" customHeight="1">
      <c r="A767" s="512"/>
      <c r="B767" s="512"/>
      <c r="C767" s="512"/>
      <c r="D767" s="512"/>
      <c r="E767" s="512"/>
      <c r="F767" s="512"/>
      <c r="G767" s="512"/>
      <c r="H767" s="512"/>
      <c r="I767" s="512"/>
      <c r="J767" s="512"/>
      <c r="K767" s="512"/>
      <c r="L767" s="512"/>
      <c r="M767" s="512"/>
      <c r="N767" s="512"/>
      <c r="O767" s="512"/>
      <c r="P767" s="512"/>
      <c r="Q767" s="512"/>
      <c r="R767" s="512"/>
      <c r="S767" s="512"/>
      <c r="T767" s="512"/>
      <c r="U767" s="512"/>
      <c r="V767" s="512"/>
      <c r="W767" s="512"/>
      <c r="X767" s="512"/>
      <c r="Y767" s="512"/>
      <c r="Z767" s="512"/>
      <c r="AA767" s="512"/>
      <c r="AB767" s="512"/>
      <c r="AC767" s="512"/>
      <c r="AD767" s="512"/>
      <c r="AE767" s="512"/>
      <c r="AF767" s="512"/>
      <c r="AG767" s="512"/>
      <c r="AH767" s="512"/>
      <c r="AI767" s="512"/>
      <c r="AJ767" s="512"/>
      <c r="AK767" s="512"/>
      <c r="AL767" s="512"/>
      <c r="AM767" s="512"/>
      <c r="AN767" s="512"/>
    </row>
    <row r="768" spans="1:40" ht="15.75" customHeight="1">
      <c r="A768" s="512"/>
      <c r="B768" s="512"/>
      <c r="C768" s="512"/>
      <c r="D768" s="512"/>
      <c r="E768" s="512"/>
      <c r="F768" s="512"/>
      <c r="G768" s="512"/>
      <c r="H768" s="512"/>
      <c r="I768" s="512"/>
      <c r="J768" s="512"/>
      <c r="K768" s="512"/>
      <c r="L768" s="512"/>
      <c r="M768" s="512"/>
      <c r="N768" s="512"/>
      <c r="O768" s="512"/>
      <c r="P768" s="512"/>
      <c r="Q768" s="512"/>
      <c r="R768" s="512"/>
      <c r="S768" s="512"/>
      <c r="T768" s="512"/>
      <c r="U768" s="512"/>
      <c r="V768" s="512"/>
      <c r="W768" s="512"/>
      <c r="X768" s="512"/>
      <c r="Y768" s="512"/>
      <c r="Z768" s="512"/>
      <c r="AA768" s="512"/>
      <c r="AB768" s="512"/>
      <c r="AC768" s="512"/>
      <c r="AD768" s="512"/>
      <c r="AE768" s="512"/>
      <c r="AF768" s="512"/>
      <c r="AG768" s="512"/>
      <c r="AH768" s="512"/>
      <c r="AI768" s="512"/>
      <c r="AJ768" s="512"/>
      <c r="AK768" s="512"/>
      <c r="AL768" s="512"/>
      <c r="AM768" s="512"/>
      <c r="AN768" s="512"/>
    </row>
    <row r="769" spans="1:40" ht="15.75" customHeight="1">
      <c r="A769" s="512"/>
      <c r="B769" s="512"/>
      <c r="C769" s="512"/>
      <c r="D769" s="512"/>
      <c r="E769" s="512"/>
      <c r="F769" s="512"/>
      <c r="G769" s="512"/>
      <c r="H769" s="512"/>
      <c r="I769" s="512"/>
      <c r="J769" s="512"/>
      <c r="K769" s="512"/>
      <c r="L769" s="512"/>
      <c r="M769" s="512"/>
      <c r="N769" s="512"/>
      <c r="O769" s="512"/>
      <c r="P769" s="512"/>
      <c r="Q769" s="512"/>
      <c r="R769" s="512"/>
      <c r="S769" s="512"/>
      <c r="T769" s="512"/>
      <c r="U769" s="512"/>
      <c r="V769" s="512"/>
      <c r="W769" s="512"/>
      <c r="X769" s="512"/>
      <c r="Y769" s="512"/>
      <c r="Z769" s="512"/>
      <c r="AA769" s="512"/>
      <c r="AB769" s="512"/>
      <c r="AC769" s="512"/>
      <c r="AD769" s="512"/>
      <c r="AE769" s="512"/>
      <c r="AF769" s="512"/>
      <c r="AG769" s="512"/>
      <c r="AH769" s="512"/>
      <c r="AI769" s="512"/>
      <c r="AJ769" s="512"/>
      <c r="AK769" s="512"/>
      <c r="AL769" s="512"/>
      <c r="AM769" s="512"/>
      <c r="AN769" s="512"/>
    </row>
    <row r="770" spans="1:40" ht="15.75" customHeight="1">
      <c r="A770" s="512"/>
      <c r="B770" s="512"/>
      <c r="C770" s="512"/>
      <c r="D770" s="512"/>
      <c r="E770" s="512"/>
      <c r="F770" s="512"/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/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</row>
    <row r="771" spans="1:40" ht="15.75" customHeight="1">
      <c r="A771" s="512"/>
      <c r="B771" s="512"/>
      <c r="C771" s="512"/>
      <c r="D771" s="512"/>
      <c r="E771" s="512"/>
      <c r="F771" s="512"/>
      <c r="G771" s="512"/>
      <c r="H771" s="512"/>
      <c r="I771" s="512"/>
      <c r="J771" s="512"/>
      <c r="K771" s="512"/>
      <c r="L771" s="512"/>
      <c r="M771" s="512"/>
      <c r="N771" s="512"/>
      <c r="O771" s="512"/>
      <c r="P771" s="512"/>
      <c r="Q771" s="512"/>
      <c r="R771" s="512"/>
      <c r="S771" s="512"/>
      <c r="T771" s="512"/>
      <c r="U771" s="512"/>
      <c r="V771" s="512"/>
      <c r="W771" s="512"/>
      <c r="X771" s="512"/>
      <c r="Y771" s="512"/>
      <c r="Z771" s="512"/>
      <c r="AA771" s="512"/>
      <c r="AB771" s="512"/>
      <c r="AC771" s="512"/>
      <c r="AD771" s="512"/>
      <c r="AE771" s="512"/>
      <c r="AF771" s="512"/>
      <c r="AG771" s="512"/>
      <c r="AH771" s="512"/>
      <c r="AI771" s="512"/>
      <c r="AJ771" s="512"/>
      <c r="AK771" s="512"/>
      <c r="AL771" s="512"/>
      <c r="AM771" s="512"/>
      <c r="AN771" s="512"/>
    </row>
    <row r="772" spans="1:40" ht="15.75" customHeight="1">
      <c r="A772" s="512"/>
      <c r="B772" s="512"/>
      <c r="C772" s="512"/>
      <c r="D772" s="512"/>
      <c r="E772" s="512"/>
      <c r="F772" s="512"/>
      <c r="G772" s="512"/>
      <c r="H772" s="512"/>
      <c r="I772" s="512"/>
      <c r="J772" s="512"/>
      <c r="K772" s="512"/>
      <c r="L772" s="512"/>
      <c r="M772" s="512"/>
      <c r="N772" s="512"/>
      <c r="O772" s="512"/>
      <c r="P772" s="512"/>
      <c r="Q772" s="512"/>
      <c r="R772" s="512"/>
      <c r="S772" s="512"/>
      <c r="T772" s="512"/>
      <c r="U772" s="512"/>
      <c r="V772" s="512"/>
      <c r="W772" s="512"/>
      <c r="X772" s="512"/>
      <c r="Y772" s="512"/>
      <c r="Z772" s="512"/>
      <c r="AA772" s="512"/>
      <c r="AB772" s="512"/>
      <c r="AC772" s="512"/>
      <c r="AD772" s="512"/>
      <c r="AE772" s="512"/>
      <c r="AF772" s="512"/>
      <c r="AG772" s="512"/>
      <c r="AH772" s="512"/>
      <c r="AI772" s="512"/>
      <c r="AJ772" s="512"/>
      <c r="AK772" s="512"/>
      <c r="AL772" s="512"/>
      <c r="AM772" s="512"/>
      <c r="AN772" s="512"/>
    </row>
    <row r="773" spans="1:40" ht="15.75" customHeight="1">
      <c r="A773" s="512"/>
      <c r="B773" s="512"/>
      <c r="C773" s="512"/>
      <c r="D773" s="512"/>
      <c r="E773" s="512"/>
      <c r="F773" s="512"/>
      <c r="G773" s="512"/>
      <c r="H773" s="512"/>
      <c r="I773" s="512"/>
      <c r="J773" s="512"/>
      <c r="K773" s="512"/>
      <c r="L773" s="512"/>
      <c r="M773" s="512"/>
      <c r="N773" s="512"/>
      <c r="O773" s="512"/>
      <c r="P773" s="512"/>
      <c r="Q773" s="512"/>
      <c r="R773" s="512"/>
      <c r="S773" s="512"/>
      <c r="T773" s="512"/>
      <c r="U773" s="512"/>
      <c r="V773" s="512"/>
      <c r="W773" s="512"/>
      <c r="X773" s="512"/>
      <c r="Y773" s="512"/>
      <c r="Z773" s="512"/>
      <c r="AA773" s="512"/>
      <c r="AB773" s="512"/>
      <c r="AC773" s="512"/>
      <c r="AD773" s="512"/>
      <c r="AE773" s="512"/>
      <c r="AF773" s="512"/>
      <c r="AG773" s="512"/>
      <c r="AH773" s="512"/>
      <c r="AI773" s="512"/>
      <c r="AJ773" s="512"/>
      <c r="AK773" s="512"/>
      <c r="AL773" s="512"/>
      <c r="AM773" s="512"/>
      <c r="AN773" s="512"/>
    </row>
    <row r="774" spans="1:40" ht="15.75" customHeight="1">
      <c r="A774" s="512"/>
      <c r="B774" s="512"/>
      <c r="C774" s="512"/>
      <c r="D774" s="512"/>
      <c r="E774" s="512"/>
      <c r="F774" s="512"/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/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</row>
    <row r="775" spans="1:40" ht="15.75" customHeight="1">
      <c r="A775" s="512"/>
      <c r="B775" s="512"/>
      <c r="C775" s="512"/>
      <c r="D775" s="512"/>
      <c r="E775" s="512"/>
      <c r="F775" s="512"/>
      <c r="G775" s="512"/>
      <c r="H775" s="512"/>
      <c r="I775" s="512"/>
      <c r="J775" s="512"/>
      <c r="K775" s="512"/>
      <c r="L775" s="512"/>
      <c r="M775" s="512"/>
      <c r="N775" s="512"/>
      <c r="O775" s="512"/>
      <c r="P775" s="512"/>
      <c r="Q775" s="512"/>
      <c r="R775" s="512"/>
      <c r="S775" s="512"/>
      <c r="T775" s="512"/>
      <c r="U775" s="512"/>
      <c r="V775" s="512"/>
      <c r="W775" s="512"/>
      <c r="X775" s="512"/>
      <c r="Y775" s="512"/>
      <c r="Z775" s="512"/>
      <c r="AA775" s="512"/>
      <c r="AB775" s="512"/>
      <c r="AC775" s="512"/>
      <c r="AD775" s="512"/>
      <c r="AE775" s="512"/>
      <c r="AF775" s="512"/>
      <c r="AG775" s="512"/>
      <c r="AH775" s="512"/>
      <c r="AI775" s="512"/>
      <c r="AJ775" s="512"/>
      <c r="AK775" s="512"/>
      <c r="AL775" s="512"/>
      <c r="AM775" s="512"/>
      <c r="AN775" s="512"/>
    </row>
    <row r="776" spans="1:40" ht="15.75" customHeight="1">
      <c r="A776" s="512"/>
      <c r="B776" s="512"/>
      <c r="C776" s="512"/>
      <c r="D776" s="512"/>
      <c r="E776" s="512"/>
      <c r="F776" s="512"/>
      <c r="G776" s="512"/>
      <c r="H776" s="512"/>
      <c r="I776" s="512"/>
      <c r="J776" s="512"/>
      <c r="K776" s="512"/>
      <c r="L776" s="512"/>
      <c r="M776" s="512"/>
      <c r="N776" s="512"/>
      <c r="O776" s="512"/>
      <c r="P776" s="512"/>
      <c r="Q776" s="512"/>
      <c r="R776" s="512"/>
      <c r="S776" s="512"/>
      <c r="T776" s="512"/>
      <c r="U776" s="512"/>
      <c r="V776" s="512"/>
      <c r="W776" s="512"/>
      <c r="X776" s="512"/>
      <c r="Y776" s="512"/>
      <c r="Z776" s="512"/>
      <c r="AA776" s="512"/>
      <c r="AB776" s="512"/>
      <c r="AC776" s="512"/>
      <c r="AD776" s="512"/>
      <c r="AE776" s="512"/>
      <c r="AF776" s="512"/>
      <c r="AG776" s="512"/>
      <c r="AH776" s="512"/>
      <c r="AI776" s="512"/>
      <c r="AJ776" s="512"/>
      <c r="AK776" s="512"/>
      <c r="AL776" s="512"/>
      <c r="AM776" s="512"/>
      <c r="AN776" s="512"/>
    </row>
    <row r="777" spans="1:40" ht="15.75" customHeight="1">
      <c r="A777" s="512"/>
      <c r="B777" s="512"/>
      <c r="C777" s="512"/>
      <c r="D777" s="512"/>
      <c r="E777" s="512"/>
      <c r="F777" s="512"/>
      <c r="G777" s="512"/>
      <c r="H777" s="512"/>
      <c r="I777" s="512"/>
      <c r="J777" s="512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  <c r="V777" s="512"/>
      <c r="W777" s="512"/>
      <c r="X777" s="512"/>
      <c r="Y777" s="512"/>
      <c r="Z777" s="512"/>
      <c r="AA777" s="512"/>
      <c r="AB777" s="512"/>
      <c r="AC777" s="512"/>
      <c r="AD777" s="512"/>
      <c r="AE777" s="512"/>
      <c r="AF777" s="512"/>
      <c r="AG777" s="512"/>
      <c r="AH777" s="512"/>
      <c r="AI777" s="512"/>
      <c r="AJ777" s="512"/>
      <c r="AK777" s="512"/>
      <c r="AL777" s="512"/>
      <c r="AM777" s="512"/>
      <c r="AN777" s="512"/>
    </row>
    <row r="778" spans="1:40" ht="15.75" customHeight="1">
      <c r="A778" s="512"/>
      <c r="B778" s="512"/>
      <c r="C778" s="512"/>
      <c r="D778" s="512"/>
      <c r="E778" s="512"/>
      <c r="F778" s="512"/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/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</row>
    <row r="779" spans="1:40" ht="15.75" customHeight="1">
      <c r="A779" s="512"/>
      <c r="B779" s="512"/>
      <c r="C779" s="512"/>
      <c r="D779" s="512"/>
      <c r="E779" s="512"/>
      <c r="F779" s="512"/>
      <c r="G779" s="512"/>
      <c r="H779" s="512"/>
      <c r="I779" s="512"/>
      <c r="J779" s="512"/>
      <c r="K779" s="512"/>
      <c r="L779" s="512"/>
      <c r="M779" s="512"/>
      <c r="N779" s="512"/>
      <c r="O779" s="512"/>
      <c r="P779" s="512"/>
      <c r="Q779" s="512"/>
      <c r="R779" s="512"/>
      <c r="S779" s="512"/>
      <c r="T779" s="512"/>
      <c r="U779" s="512"/>
      <c r="V779" s="512"/>
      <c r="W779" s="512"/>
      <c r="X779" s="512"/>
      <c r="Y779" s="512"/>
      <c r="Z779" s="512"/>
      <c r="AA779" s="512"/>
      <c r="AB779" s="512"/>
      <c r="AC779" s="512"/>
      <c r="AD779" s="512"/>
      <c r="AE779" s="512"/>
      <c r="AF779" s="512"/>
      <c r="AG779" s="512"/>
      <c r="AH779" s="512"/>
      <c r="AI779" s="512"/>
      <c r="AJ779" s="512"/>
      <c r="AK779" s="512"/>
      <c r="AL779" s="512"/>
      <c r="AM779" s="512"/>
      <c r="AN779" s="512"/>
    </row>
    <row r="780" spans="1:40" ht="15.75" customHeight="1">
      <c r="A780" s="512"/>
      <c r="B780" s="512"/>
      <c r="C780" s="512"/>
      <c r="D780" s="512"/>
      <c r="E780" s="512"/>
      <c r="F780" s="512"/>
      <c r="G780" s="512"/>
      <c r="H780" s="512"/>
      <c r="I780" s="512"/>
      <c r="J780" s="512"/>
      <c r="K780" s="512"/>
      <c r="L780" s="512"/>
      <c r="M780" s="512"/>
      <c r="N780" s="512"/>
      <c r="O780" s="512"/>
      <c r="P780" s="512"/>
      <c r="Q780" s="512"/>
      <c r="R780" s="512"/>
      <c r="S780" s="512"/>
      <c r="T780" s="512"/>
      <c r="U780" s="512"/>
      <c r="V780" s="512"/>
      <c r="W780" s="512"/>
      <c r="X780" s="512"/>
      <c r="Y780" s="512"/>
      <c r="Z780" s="512"/>
      <c r="AA780" s="512"/>
      <c r="AB780" s="512"/>
      <c r="AC780" s="512"/>
      <c r="AD780" s="512"/>
      <c r="AE780" s="512"/>
      <c r="AF780" s="512"/>
      <c r="AG780" s="512"/>
      <c r="AH780" s="512"/>
      <c r="AI780" s="512"/>
      <c r="AJ780" s="512"/>
      <c r="AK780" s="512"/>
      <c r="AL780" s="512"/>
      <c r="AM780" s="512"/>
      <c r="AN780" s="512"/>
    </row>
    <row r="781" spans="1:40" ht="15.75" customHeight="1">
      <c r="A781" s="512"/>
      <c r="B781" s="512"/>
      <c r="C781" s="512"/>
      <c r="D781" s="512"/>
      <c r="E781" s="512"/>
      <c r="F781" s="512"/>
      <c r="G781" s="512"/>
      <c r="H781" s="512"/>
      <c r="I781" s="512"/>
      <c r="J781" s="512"/>
      <c r="K781" s="512"/>
      <c r="L781" s="512"/>
      <c r="M781" s="512"/>
      <c r="N781" s="512"/>
      <c r="O781" s="512"/>
      <c r="P781" s="512"/>
      <c r="Q781" s="512"/>
      <c r="R781" s="512"/>
      <c r="S781" s="512"/>
      <c r="T781" s="512"/>
      <c r="U781" s="512"/>
      <c r="V781" s="512"/>
      <c r="W781" s="512"/>
      <c r="X781" s="512"/>
      <c r="Y781" s="512"/>
      <c r="Z781" s="512"/>
      <c r="AA781" s="512"/>
      <c r="AB781" s="512"/>
      <c r="AC781" s="512"/>
      <c r="AD781" s="512"/>
      <c r="AE781" s="512"/>
      <c r="AF781" s="512"/>
      <c r="AG781" s="512"/>
      <c r="AH781" s="512"/>
      <c r="AI781" s="512"/>
      <c r="AJ781" s="512"/>
      <c r="AK781" s="512"/>
      <c r="AL781" s="512"/>
      <c r="AM781" s="512"/>
      <c r="AN781" s="512"/>
    </row>
    <row r="782" spans="1:40" ht="15.75" customHeight="1">
      <c r="A782" s="512"/>
      <c r="B782" s="512"/>
      <c r="C782" s="512"/>
      <c r="D782" s="512"/>
      <c r="E782" s="512"/>
      <c r="F782" s="512"/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/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</row>
    <row r="783" spans="1:40" ht="15.75" customHeight="1">
      <c r="A783" s="512"/>
      <c r="B783" s="512"/>
      <c r="C783" s="512"/>
      <c r="D783" s="512"/>
      <c r="E783" s="512"/>
      <c r="F783" s="512"/>
      <c r="G783" s="512"/>
      <c r="H783" s="512"/>
      <c r="I783" s="512"/>
      <c r="J783" s="512"/>
      <c r="K783" s="512"/>
      <c r="L783" s="512"/>
      <c r="M783" s="512"/>
      <c r="N783" s="512"/>
      <c r="O783" s="512"/>
      <c r="P783" s="512"/>
      <c r="Q783" s="512"/>
      <c r="R783" s="512"/>
      <c r="S783" s="512"/>
      <c r="T783" s="512"/>
      <c r="U783" s="512"/>
      <c r="V783" s="512"/>
      <c r="W783" s="512"/>
      <c r="X783" s="512"/>
      <c r="Y783" s="512"/>
      <c r="Z783" s="512"/>
      <c r="AA783" s="512"/>
      <c r="AB783" s="512"/>
      <c r="AC783" s="512"/>
      <c r="AD783" s="512"/>
      <c r="AE783" s="512"/>
      <c r="AF783" s="512"/>
      <c r="AG783" s="512"/>
      <c r="AH783" s="512"/>
      <c r="AI783" s="512"/>
      <c r="AJ783" s="512"/>
      <c r="AK783" s="512"/>
      <c r="AL783" s="512"/>
      <c r="AM783" s="512"/>
      <c r="AN783" s="512"/>
    </row>
    <row r="784" spans="1:40" ht="15.75" customHeight="1">
      <c r="A784" s="512"/>
      <c r="B784" s="512"/>
      <c r="C784" s="512"/>
      <c r="D784" s="512"/>
      <c r="E784" s="512"/>
      <c r="F784" s="512"/>
      <c r="G784" s="512"/>
      <c r="H784" s="512"/>
      <c r="I784" s="512"/>
      <c r="J784" s="512"/>
      <c r="K784" s="512"/>
      <c r="L784" s="512"/>
      <c r="M784" s="512"/>
      <c r="N784" s="512"/>
      <c r="O784" s="512"/>
      <c r="P784" s="512"/>
      <c r="Q784" s="512"/>
      <c r="R784" s="512"/>
      <c r="S784" s="512"/>
      <c r="T784" s="512"/>
      <c r="U784" s="512"/>
      <c r="V784" s="512"/>
      <c r="W784" s="512"/>
      <c r="X784" s="512"/>
      <c r="Y784" s="512"/>
      <c r="Z784" s="512"/>
      <c r="AA784" s="512"/>
      <c r="AB784" s="512"/>
      <c r="AC784" s="512"/>
      <c r="AD784" s="512"/>
      <c r="AE784" s="512"/>
      <c r="AF784" s="512"/>
      <c r="AG784" s="512"/>
      <c r="AH784" s="512"/>
      <c r="AI784" s="512"/>
      <c r="AJ784" s="512"/>
      <c r="AK784" s="512"/>
      <c r="AL784" s="512"/>
      <c r="AM784" s="512"/>
      <c r="AN784" s="512"/>
    </row>
    <row r="785" spans="1:40" ht="15.75" customHeight="1">
      <c r="A785" s="512"/>
      <c r="B785" s="512"/>
      <c r="C785" s="512"/>
      <c r="D785" s="512"/>
      <c r="E785" s="512"/>
      <c r="F785" s="512"/>
      <c r="G785" s="512"/>
      <c r="H785" s="512"/>
      <c r="I785" s="512"/>
      <c r="J785" s="512"/>
      <c r="K785" s="512"/>
      <c r="L785" s="512"/>
      <c r="M785" s="512"/>
      <c r="N785" s="512"/>
      <c r="O785" s="512"/>
      <c r="P785" s="512"/>
      <c r="Q785" s="512"/>
      <c r="R785" s="512"/>
      <c r="S785" s="512"/>
      <c r="T785" s="512"/>
      <c r="U785" s="512"/>
      <c r="V785" s="512"/>
      <c r="W785" s="512"/>
      <c r="X785" s="512"/>
      <c r="Y785" s="512"/>
      <c r="Z785" s="512"/>
      <c r="AA785" s="512"/>
      <c r="AB785" s="512"/>
      <c r="AC785" s="512"/>
      <c r="AD785" s="512"/>
      <c r="AE785" s="512"/>
      <c r="AF785" s="512"/>
      <c r="AG785" s="512"/>
      <c r="AH785" s="512"/>
      <c r="AI785" s="512"/>
      <c r="AJ785" s="512"/>
      <c r="AK785" s="512"/>
      <c r="AL785" s="512"/>
      <c r="AM785" s="512"/>
      <c r="AN785" s="512"/>
    </row>
    <row r="786" spans="1:40" ht="15.75" customHeight="1">
      <c r="A786" s="512"/>
      <c r="B786" s="512"/>
      <c r="C786" s="512"/>
      <c r="D786" s="512"/>
      <c r="E786" s="512"/>
      <c r="F786" s="512"/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/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</row>
    <row r="787" spans="1:40" ht="15.75" customHeight="1">
      <c r="A787" s="512"/>
      <c r="B787" s="512"/>
      <c r="C787" s="512"/>
      <c r="D787" s="512"/>
      <c r="E787" s="512"/>
      <c r="F787" s="512"/>
      <c r="G787" s="512"/>
      <c r="H787" s="512"/>
      <c r="I787" s="512"/>
      <c r="J787" s="512"/>
      <c r="K787" s="512"/>
      <c r="L787" s="512"/>
      <c r="M787" s="512"/>
      <c r="N787" s="512"/>
      <c r="O787" s="512"/>
      <c r="P787" s="512"/>
      <c r="Q787" s="512"/>
      <c r="R787" s="512"/>
      <c r="S787" s="512"/>
      <c r="T787" s="512"/>
      <c r="U787" s="512"/>
      <c r="V787" s="512"/>
      <c r="W787" s="512"/>
      <c r="X787" s="512"/>
      <c r="Y787" s="512"/>
      <c r="Z787" s="512"/>
      <c r="AA787" s="512"/>
      <c r="AB787" s="512"/>
      <c r="AC787" s="512"/>
      <c r="AD787" s="512"/>
      <c r="AE787" s="512"/>
      <c r="AF787" s="512"/>
      <c r="AG787" s="512"/>
      <c r="AH787" s="512"/>
      <c r="AI787" s="512"/>
      <c r="AJ787" s="512"/>
      <c r="AK787" s="512"/>
      <c r="AL787" s="512"/>
      <c r="AM787" s="512"/>
      <c r="AN787" s="512"/>
    </row>
    <row r="788" spans="1:40" ht="15.75" customHeight="1">
      <c r="A788" s="512"/>
      <c r="B788" s="512"/>
      <c r="C788" s="512"/>
      <c r="D788" s="512"/>
      <c r="E788" s="512"/>
      <c r="F788" s="512"/>
      <c r="G788" s="512"/>
      <c r="H788" s="512"/>
      <c r="I788" s="512"/>
      <c r="J788" s="512"/>
      <c r="K788" s="512"/>
      <c r="L788" s="512"/>
      <c r="M788" s="512"/>
      <c r="N788" s="512"/>
      <c r="O788" s="512"/>
      <c r="P788" s="512"/>
      <c r="Q788" s="512"/>
      <c r="R788" s="512"/>
      <c r="S788" s="512"/>
      <c r="T788" s="512"/>
      <c r="U788" s="512"/>
      <c r="V788" s="512"/>
      <c r="W788" s="512"/>
      <c r="X788" s="512"/>
      <c r="Y788" s="512"/>
      <c r="Z788" s="512"/>
      <c r="AA788" s="512"/>
      <c r="AB788" s="512"/>
      <c r="AC788" s="512"/>
      <c r="AD788" s="512"/>
      <c r="AE788" s="512"/>
      <c r="AF788" s="512"/>
      <c r="AG788" s="512"/>
      <c r="AH788" s="512"/>
      <c r="AI788" s="512"/>
      <c r="AJ788" s="512"/>
      <c r="AK788" s="512"/>
      <c r="AL788" s="512"/>
      <c r="AM788" s="512"/>
      <c r="AN788" s="512"/>
    </row>
    <row r="789" spans="1:40" ht="15.75" customHeight="1">
      <c r="A789" s="512"/>
      <c r="B789" s="512"/>
      <c r="C789" s="512"/>
      <c r="D789" s="512"/>
      <c r="E789" s="512"/>
      <c r="F789" s="512"/>
      <c r="G789" s="512"/>
      <c r="H789" s="512"/>
      <c r="I789" s="512"/>
      <c r="J789" s="512"/>
      <c r="K789" s="512"/>
      <c r="L789" s="512"/>
      <c r="M789" s="512"/>
      <c r="N789" s="512"/>
      <c r="O789" s="512"/>
      <c r="P789" s="512"/>
      <c r="Q789" s="512"/>
      <c r="R789" s="512"/>
      <c r="S789" s="512"/>
      <c r="T789" s="512"/>
      <c r="U789" s="512"/>
      <c r="V789" s="512"/>
      <c r="W789" s="512"/>
      <c r="X789" s="512"/>
      <c r="Y789" s="512"/>
      <c r="Z789" s="512"/>
      <c r="AA789" s="512"/>
      <c r="AB789" s="512"/>
      <c r="AC789" s="512"/>
      <c r="AD789" s="512"/>
      <c r="AE789" s="512"/>
      <c r="AF789" s="512"/>
      <c r="AG789" s="512"/>
      <c r="AH789" s="512"/>
      <c r="AI789" s="512"/>
      <c r="AJ789" s="512"/>
      <c r="AK789" s="512"/>
      <c r="AL789" s="512"/>
      <c r="AM789" s="512"/>
      <c r="AN789" s="512"/>
    </row>
    <row r="790" spans="1:40" ht="15.75" customHeight="1">
      <c r="A790" s="512"/>
      <c r="B790" s="512"/>
      <c r="C790" s="512"/>
      <c r="D790" s="512"/>
      <c r="E790" s="512"/>
      <c r="F790" s="512"/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/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</row>
    <row r="791" spans="1:40" ht="15.75" customHeight="1">
      <c r="A791" s="512"/>
      <c r="B791" s="512"/>
      <c r="C791" s="512"/>
      <c r="D791" s="512"/>
      <c r="E791" s="512"/>
      <c r="F791" s="512"/>
      <c r="G791" s="512"/>
      <c r="H791" s="512"/>
      <c r="I791" s="512"/>
      <c r="J791" s="512"/>
      <c r="K791" s="512"/>
      <c r="L791" s="512"/>
      <c r="M791" s="512"/>
      <c r="N791" s="512"/>
      <c r="O791" s="512"/>
      <c r="P791" s="512"/>
      <c r="Q791" s="512"/>
      <c r="R791" s="512"/>
      <c r="S791" s="512"/>
      <c r="T791" s="512"/>
      <c r="U791" s="512"/>
      <c r="V791" s="512"/>
      <c r="W791" s="512"/>
      <c r="X791" s="512"/>
      <c r="Y791" s="512"/>
      <c r="Z791" s="512"/>
      <c r="AA791" s="512"/>
      <c r="AB791" s="512"/>
      <c r="AC791" s="512"/>
      <c r="AD791" s="512"/>
      <c r="AE791" s="512"/>
      <c r="AF791" s="512"/>
      <c r="AG791" s="512"/>
      <c r="AH791" s="512"/>
      <c r="AI791" s="512"/>
      <c r="AJ791" s="512"/>
      <c r="AK791" s="512"/>
      <c r="AL791" s="512"/>
      <c r="AM791" s="512"/>
      <c r="AN791" s="512"/>
    </row>
    <row r="792" spans="1:40" ht="15.75" customHeight="1">
      <c r="A792" s="512"/>
      <c r="B792" s="512"/>
      <c r="C792" s="512"/>
      <c r="D792" s="512"/>
      <c r="E792" s="512"/>
      <c r="F792" s="512"/>
      <c r="G792" s="512"/>
      <c r="H792" s="512"/>
      <c r="I792" s="512"/>
      <c r="J792" s="512"/>
      <c r="K792" s="512"/>
      <c r="L792" s="512"/>
      <c r="M792" s="512"/>
      <c r="N792" s="512"/>
      <c r="O792" s="512"/>
      <c r="P792" s="512"/>
      <c r="Q792" s="512"/>
      <c r="R792" s="512"/>
      <c r="S792" s="512"/>
      <c r="T792" s="512"/>
      <c r="U792" s="512"/>
      <c r="V792" s="512"/>
      <c r="W792" s="512"/>
      <c r="X792" s="512"/>
      <c r="Y792" s="512"/>
      <c r="Z792" s="512"/>
      <c r="AA792" s="512"/>
      <c r="AB792" s="512"/>
      <c r="AC792" s="512"/>
      <c r="AD792" s="512"/>
      <c r="AE792" s="512"/>
      <c r="AF792" s="512"/>
      <c r="AG792" s="512"/>
      <c r="AH792" s="512"/>
      <c r="AI792" s="512"/>
      <c r="AJ792" s="512"/>
      <c r="AK792" s="512"/>
      <c r="AL792" s="512"/>
      <c r="AM792" s="512"/>
      <c r="AN792" s="512"/>
    </row>
    <row r="793" spans="1:40" ht="15.75" customHeight="1">
      <c r="A793" s="512"/>
      <c r="B793" s="512"/>
      <c r="C793" s="512"/>
      <c r="D793" s="512"/>
      <c r="E793" s="512"/>
      <c r="F793" s="512"/>
      <c r="G793" s="512"/>
      <c r="H793" s="512"/>
      <c r="I793" s="512"/>
      <c r="J793" s="512"/>
      <c r="K793" s="512"/>
      <c r="L793" s="512"/>
      <c r="M793" s="512"/>
      <c r="N793" s="512"/>
      <c r="O793" s="512"/>
      <c r="P793" s="512"/>
      <c r="Q793" s="512"/>
      <c r="R793" s="512"/>
      <c r="S793" s="512"/>
      <c r="T793" s="512"/>
      <c r="U793" s="512"/>
      <c r="V793" s="512"/>
      <c r="W793" s="512"/>
      <c r="X793" s="512"/>
      <c r="Y793" s="512"/>
      <c r="Z793" s="512"/>
      <c r="AA793" s="512"/>
      <c r="AB793" s="512"/>
      <c r="AC793" s="512"/>
      <c r="AD793" s="512"/>
      <c r="AE793" s="512"/>
      <c r="AF793" s="512"/>
      <c r="AG793" s="512"/>
      <c r="AH793" s="512"/>
      <c r="AI793" s="512"/>
      <c r="AJ793" s="512"/>
      <c r="AK793" s="512"/>
      <c r="AL793" s="512"/>
      <c r="AM793" s="512"/>
      <c r="AN793" s="512"/>
    </row>
    <row r="794" spans="1:40" ht="15.75" customHeight="1">
      <c r="A794" s="512"/>
      <c r="B794" s="512"/>
      <c r="C794" s="512"/>
      <c r="D794" s="512"/>
      <c r="E794" s="512"/>
      <c r="F794" s="512"/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/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</row>
    <row r="795" spans="1:40" ht="15.75" customHeight="1">
      <c r="A795" s="512"/>
      <c r="B795" s="512"/>
      <c r="C795" s="512"/>
      <c r="D795" s="512"/>
      <c r="E795" s="512"/>
      <c r="F795" s="512"/>
      <c r="G795" s="512"/>
      <c r="H795" s="512"/>
      <c r="I795" s="512"/>
      <c r="J795" s="512"/>
      <c r="K795" s="512"/>
      <c r="L795" s="512"/>
      <c r="M795" s="512"/>
      <c r="N795" s="512"/>
      <c r="O795" s="512"/>
      <c r="P795" s="512"/>
      <c r="Q795" s="512"/>
      <c r="R795" s="512"/>
      <c r="S795" s="512"/>
      <c r="T795" s="512"/>
      <c r="U795" s="512"/>
      <c r="V795" s="512"/>
      <c r="W795" s="512"/>
      <c r="X795" s="512"/>
      <c r="Y795" s="512"/>
      <c r="Z795" s="512"/>
      <c r="AA795" s="512"/>
      <c r="AB795" s="512"/>
      <c r="AC795" s="512"/>
      <c r="AD795" s="512"/>
      <c r="AE795" s="512"/>
      <c r="AF795" s="512"/>
      <c r="AG795" s="512"/>
      <c r="AH795" s="512"/>
      <c r="AI795" s="512"/>
      <c r="AJ795" s="512"/>
      <c r="AK795" s="512"/>
      <c r="AL795" s="512"/>
      <c r="AM795" s="512"/>
      <c r="AN795" s="512"/>
    </row>
    <row r="796" spans="1:40" ht="15.75" customHeight="1">
      <c r="A796" s="512"/>
      <c r="B796" s="512"/>
      <c r="C796" s="512"/>
      <c r="D796" s="512"/>
      <c r="E796" s="512"/>
      <c r="F796" s="512"/>
      <c r="G796" s="512"/>
      <c r="H796" s="512"/>
      <c r="I796" s="512"/>
      <c r="J796" s="512"/>
      <c r="K796" s="512"/>
      <c r="L796" s="512"/>
      <c r="M796" s="512"/>
      <c r="N796" s="512"/>
      <c r="O796" s="512"/>
      <c r="P796" s="512"/>
      <c r="Q796" s="512"/>
      <c r="R796" s="512"/>
      <c r="S796" s="512"/>
      <c r="T796" s="512"/>
      <c r="U796" s="512"/>
      <c r="V796" s="512"/>
      <c r="W796" s="512"/>
      <c r="X796" s="512"/>
      <c r="Y796" s="512"/>
      <c r="Z796" s="512"/>
      <c r="AA796" s="512"/>
      <c r="AB796" s="512"/>
      <c r="AC796" s="512"/>
      <c r="AD796" s="512"/>
      <c r="AE796" s="512"/>
      <c r="AF796" s="512"/>
      <c r="AG796" s="512"/>
      <c r="AH796" s="512"/>
      <c r="AI796" s="512"/>
      <c r="AJ796" s="512"/>
      <c r="AK796" s="512"/>
      <c r="AL796" s="512"/>
      <c r="AM796" s="512"/>
      <c r="AN796" s="512"/>
    </row>
    <row r="797" spans="1:40" ht="15.75" customHeight="1">
      <c r="A797" s="512"/>
      <c r="B797" s="512"/>
      <c r="C797" s="512"/>
      <c r="D797" s="512"/>
      <c r="E797" s="512"/>
      <c r="F797" s="512"/>
      <c r="G797" s="512"/>
      <c r="H797" s="512"/>
      <c r="I797" s="512"/>
      <c r="J797" s="512"/>
      <c r="K797" s="512"/>
      <c r="L797" s="512"/>
      <c r="M797" s="512"/>
      <c r="N797" s="512"/>
      <c r="O797" s="512"/>
      <c r="P797" s="512"/>
      <c r="Q797" s="512"/>
      <c r="R797" s="512"/>
      <c r="S797" s="512"/>
      <c r="T797" s="512"/>
      <c r="U797" s="512"/>
      <c r="V797" s="512"/>
      <c r="W797" s="512"/>
      <c r="X797" s="512"/>
      <c r="Y797" s="512"/>
      <c r="Z797" s="512"/>
      <c r="AA797" s="512"/>
      <c r="AB797" s="512"/>
      <c r="AC797" s="512"/>
      <c r="AD797" s="512"/>
      <c r="AE797" s="512"/>
      <c r="AF797" s="512"/>
      <c r="AG797" s="512"/>
      <c r="AH797" s="512"/>
      <c r="AI797" s="512"/>
      <c r="AJ797" s="512"/>
      <c r="AK797" s="512"/>
      <c r="AL797" s="512"/>
      <c r="AM797" s="512"/>
      <c r="AN797" s="512"/>
    </row>
    <row r="798" spans="1:40" ht="15.75" customHeight="1">
      <c r="A798" s="512"/>
      <c r="B798" s="512"/>
      <c r="C798" s="512"/>
      <c r="D798" s="512"/>
      <c r="E798" s="512"/>
      <c r="F798" s="512"/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/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</row>
    <row r="799" spans="1:40" ht="15.75" customHeight="1">
      <c r="A799" s="512"/>
      <c r="B799" s="512"/>
      <c r="C799" s="512"/>
      <c r="D799" s="512"/>
      <c r="E799" s="512"/>
      <c r="F799" s="512"/>
      <c r="G799" s="512"/>
      <c r="H799" s="512"/>
      <c r="I799" s="512"/>
      <c r="J799" s="512"/>
      <c r="K799" s="512"/>
      <c r="L799" s="512"/>
      <c r="M799" s="512"/>
      <c r="N799" s="512"/>
      <c r="O799" s="512"/>
      <c r="P799" s="512"/>
      <c r="Q799" s="512"/>
      <c r="R799" s="512"/>
      <c r="S799" s="512"/>
      <c r="T799" s="512"/>
      <c r="U799" s="512"/>
      <c r="V799" s="512"/>
      <c r="W799" s="512"/>
      <c r="X799" s="512"/>
      <c r="Y799" s="512"/>
      <c r="Z799" s="512"/>
      <c r="AA799" s="512"/>
      <c r="AB799" s="512"/>
      <c r="AC799" s="512"/>
      <c r="AD799" s="512"/>
      <c r="AE799" s="512"/>
      <c r="AF799" s="512"/>
      <c r="AG799" s="512"/>
      <c r="AH799" s="512"/>
      <c r="AI799" s="512"/>
      <c r="AJ799" s="512"/>
      <c r="AK799" s="512"/>
      <c r="AL799" s="512"/>
      <c r="AM799" s="512"/>
      <c r="AN799" s="512"/>
    </row>
    <row r="800" spans="1:40" ht="15.75" customHeight="1">
      <c r="A800" s="512"/>
      <c r="B800" s="512"/>
      <c r="C800" s="512"/>
      <c r="D800" s="512"/>
      <c r="E800" s="512"/>
      <c r="F800" s="512"/>
      <c r="G800" s="512"/>
      <c r="H800" s="512"/>
      <c r="I800" s="512"/>
      <c r="J800" s="512"/>
      <c r="K800" s="512"/>
      <c r="L800" s="512"/>
      <c r="M800" s="512"/>
      <c r="N800" s="512"/>
      <c r="O800" s="512"/>
      <c r="P800" s="512"/>
      <c r="Q800" s="512"/>
      <c r="R800" s="512"/>
      <c r="S800" s="512"/>
      <c r="T800" s="512"/>
      <c r="U800" s="512"/>
      <c r="V800" s="512"/>
      <c r="W800" s="512"/>
      <c r="X800" s="512"/>
      <c r="Y800" s="512"/>
      <c r="Z800" s="512"/>
      <c r="AA800" s="512"/>
      <c r="AB800" s="512"/>
      <c r="AC800" s="512"/>
      <c r="AD800" s="512"/>
      <c r="AE800" s="512"/>
      <c r="AF800" s="512"/>
      <c r="AG800" s="512"/>
      <c r="AH800" s="512"/>
      <c r="AI800" s="512"/>
      <c r="AJ800" s="512"/>
      <c r="AK800" s="512"/>
      <c r="AL800" s="512"/>
      <c r="AM800" s="512"/>
      <c r="AN800" s="512"/>
    </row>
    <row r="801" spans="1:40" ht="15.75" customHeight="1">
      <c r="A801" s="512"/>
      <c r="B801" s="512"/>
      <c r="C801" s="512"/>
      <c r="D801" s="512"/>
      <c r="E801" s="512"/>
      <c r="F801" s="512"/>
      <c r="G801" s="512"/>
      <c r="H801" s="512"/>
      <c r="I801" s="512"/>
      <c r="J801" s="512"/>
      <c r="K801" s="512"/>
      <c r="L801" s="512"/>
      <c r="M801" s="512"/>
      <c r="N801" s="512"/>
      <c r="O801" s="512"/>
      <c r="P801" s="512"/>
      <c r="Q801" s="512"/>
      <c r="R801" s="512"/>
      <c r="S801" s="512"/>
      <c r="T801" s="512"/>
      <c r="U801" s="512"/>
      <c r="V801" s="512"/>
      <c r="W801" s="512"/>
      <c r="X801" s="512"/>
      <c r="Y801" s="512"/>
      <c r="Z801" s="512"/>
      <c r="AA801" s="512"/>
      <c r="AB801" s="512"/>
      <c r="AC801" s="512"/>
      <c r="AD801" s="512"/>
      <c r="AE801" s="512"/>
      <c r="AF801" s="512"/>
      <c r="AG801" s="512"/>
      <c r="AH801" s="512"/>
      <c r="AI801" s="512"/>
      <c r="AJ801" s="512"/>
      <c r="AK801" s="512"/>
      <c r="AL801" s="512"/>
      <c r="AM801" s="512"/>
      <c r="AN801" s="512"/>
    </row>
    <row r="802" spans="1:40" ht="15.75" customHeight="1">
      <c r="A802" s="512"/>
      <c r="B802" s="512"/>
      <c r="C802" s="512"/>
      <c r="D802" s="512"/>
      <c r="E802" s="512"/>
      <c r="F802" s="512"/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/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</row>
    <row r="803" spans="1:40" ht="15.75" customHeight="1">
      <c r="A803" s="512"/>
      <c r="B803" s="512"/>
      <c r="C803" s="512"/>
      <c r="D803" s="512"/>
      <c r="E803" s="512"/>
      <c r="F803" s="512"/>
      <c r="G803" s="512"/>
      <c r="H803" s="512"/>
      <c r="I803" s="512"/>
      <c r="J803" s="512"/>
      <c r="K803" s="512"/>
      <c r="L803" s="512"/>
      <c r="M803" s="512"/>
      <c r="N803" s="512"/>
      <c r="O803" s="512"/>
      <c r="P803" s="512"/>
      <c r="Q803" s="512"/>
      <c r="R803" s="512"/>
      <c r="S803" s="512"/>
      <c r="T803" s="512"/>
      <c r="U803" s="512"/>
      <c r="V803" s="512"/>
      <c r="W803" s="512"/>
      <c r="X803" s="512"/>
      <c r="Y803" s="512"/>
      <c r="Z803" s="512"/>
      <c r="AA803" s="512"/>
      <c r="AB803" s="512"/>
      <c r="AC803" s="512"/>
      <c r="AD803" s="512"/>
      <c r="AE803" s="512"/>
      <c r="AF803" s="512"/>
      <c r="AG803" s="512"/>
      <c r="AH803" s="512"/>
      <c r="AI803" s="512"/>
      <c r="AJ803" s="512"/>
      <c r="AK803" s="512"/>
      <c r="AL803" s="512"/>
      <c r="AM803" s="512"/>
      <c r="AN803" s="512"/>
    </row>
    <row r="804" spans="1:40" ht="15.75" customHeight="1">
      <c r="A804" s="512"/>
      <c r="B804" s="512"/>
      <c r="C804" s="512"/>
      <c r="D804" s="512"/>
      <c r="E804" s="512"/>
      <c r="F804" s="512"/>
      <c r="G804" s="512"/>
      <c r="H804" s="512"/>
      <c r="I804" s="512"/>
      <c r="J804" s="512"/>
      <c r="K804" s="512"/>
      <c r="L804" s="512"/>
      <c r="M804" s="512"/>
      <c r="N804" s="512"/>
      <c r="O804" s="512"/>
      <c r="P804" s="512"/>
      <c r="Q804" s="512"/>
      <c r="R804" s="512"/>
      <c r="S804" s="512"/>
      <c r="T804" s="512"/>
      <c r="U804" s="512"/>
      <c r="V804" s="512"/>
      <c r="W804" s="512"/>
      <c r="X804" s="512"/>
      <c r="Y804" s="512"/>
      <c r="Z804" s="512"/>
      <c r="AA804" s="512"/>
      <c r="AB804" s="512"/>
      <c r="AC804" s="512"/>
      <c r="AD804" s="512"/>
      <c r="AE804" s="512"/>
      <c r="AF804" s="512"/>
      <c r="AG804" s="512"/>
      <c r="AH804" s="512"/>
      <c r="AI804" s="512"/>
      <c r="AJ804" s="512"/>
      <c r="AK804" s="512"/>
      <c r="AL804" s="512"/>
      <c r="AM804" s="512"/>
      <c r="AN804" s="512"/>
    </row>
    <row r="805" spans="1:40" ht="15.75" customHeight="1">
      <c r="A805" s="512"/>
      <c r="B805" s="512"/>
      <c r="C805" s="512"/>
      <c r="D805" s="512"/>
      <c r="E805" s="512"/>
      <c r="F805" s="512"/>
      <c r="G805" s="512"/>
      <c r="H805" s="512"/>
      <c r="I805" s="512"/>
      <c r="J805" s="512"/>
      <c r="K805" s="512"/>
      <c r="L805" s="512"/>
      <c r="M805" s="512"/>
      <c r="N805" s="512"/>
      <c r="O805" s="512"/>
      <c r="P805" s="512"/>
      <c r="Q805" s="512"/>
      <c r="R805" s="512"/>
      <c r="S805" s="512"/>
      <c r="T805" s="512"/>
      <c r="U805" s="512"/>
      <c r="V805" s="512"/>
      <c r="W805" s="512"/>
      <c r="X805" s="512"/>
      <c r="Y805" s="512"/>
      <c r="Z805" s="512"/>
      <c r="AA805" s="512"/>
      <c r="AB805" s="512"/>
      <c r="AC805" s="512"/>
      <c r="AD805" s="512"/>
      <c r="AE805" s="512"/>
      <c r="AF805" s="512"/>
      <c r="AG805" s="512"/>
      <c r="AH805" s="512"/>
      <c r="AI805" s="512"/>
      <c r="AJ805" s="512"/>
      <c r="AK805" s="512"/>
      <c r="AL805" s="512"/>
      <c r="AM805" s="512"/>
      <c r="AN805" s="512"/>
    </row>
    <row r="806" spans="1:40" ht="15.75" customHeight="1">
      <c r="A806" s="512"/>
      <c r="B806" s="512"/>
      <c r="C806" s="512"/>
      <c r="D806" s="512"/>
      <c r="E806" s="512"/>
      <c r="F806" s="512"/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/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</row>
    <row r="807" spans="1:40" ht="15.75" customHeight="1">
      <c r="A807" s="512"/>
      <c r="B807" s="512"/>
      <c r="C807" s="512"/>
      <c r="D807" s="512"/>
      <c r="E807" s="512"/>
      <c r="F807" s="512"/>
      <c r="G807" s="512"/>
      <c r="H807" s="512"/>
      <c r="I807" s="512"/>
      <c r="J807" s="512"/>
      <c r="K807" s="512"/>
      <c r="L807" s="512"/>
      <c r="M807" s="512"/>
      <c r="N807" s="512"/>
      <c r="O807" s="512"/>
      <c r="P807" s="512"/>
      <c r="Q807" s="512"/>
      <c r="R807" s="512"/>
      <c r="S807" s="512"/>
      <c r="T807" s="512"/>
      <c r="U807" s="512"/>
      <c r="V807" s="512"/>
      <c r="W807" s="512"/>
      <c r="X807" s="512"/>
      <c r="Y807" s="512"/>
      <c r="Z807" s="512"/>
      <c r="AA807" s="512"/>
      <c r="AB807" s="512"/>
      <c r="AC807" s="512"/>
      <c r="AD807" s="512"/>
      <c r="AE807" s="512"/>
      <c r="AF807" s="512"/>
      <c r="AG807" s="512"/>
      <c r="AH807" s="512"/>
      <c r="AI807" s="512"/>
      <c r="AJ807" s="512"/>
      <c r="AK807" s="512"/>
      <c r="AL807" s="512"/>
      <c r="AM807" s="512"/>
      <c r="AN807" s="512"/>
    </row>
    <row r="808" spans="1:40" ht="15.75" customHeight="1">
      <c r="A808" s="512"/>
      <c r="B808" s="512"/>
      <c r="C808" s="512"/>
      <c r="D808" s="512"/>
      <c r="E808" s="512"/>
      <c r="F808" s="512"/>
      <c r="G808" s="512"/>
      <c r="H808" s="512"/>
      <c r="I808" s="512"/>
      <c r="J808" s="512"/>
      <c r="K808" s="512"/>
      <c r="L808" s="512"/>
      <c r="M808" s="512"/>
      <c r="N808" s="512"/>
      <c r="O808" s="512"/>
      <c r="P808" s="512"/>
      <c r="Q808" s="512"/>
      <c r="R808" s="512"/>
      <c r="S808" s="512"/>
      <c r="T808" s="512"/>
      <c r="U808" s="512"/>
      <c r="V808" s="512"/>
      <c r="W808" s="512"/>
      <c r="X808" s="512"/>
      <c r="Y808" s="512"/>
      <c r="Z808" s="512"/>
      <c r="AA808" s="512"/>
      <c r="AB808" s="512"/>
      <c r="AC808" s="512"/>
      <c r="AD808" s="512"/>
      <c r="AE808" s="512"/>
      <c r="AF808" s="512"/>
      <c r="AG808" s="512"/>
      <c r="AH808" s="512"/>
      <c r="AI808" s="512"/>
      <c r="AJ808" s="512"/>
      <c r="AK808" s="512"/>
      <c r="AL808" s="512"/>
      <c r="AM808" s="512"/>
      <c r="AN808" s="512"/>
    </row>
    <row r="809" spans="1:40" ht="15.75" customHeight="1">
      <c r="A809" s="512"/>
      <c r="B809" s="512"/>
      <c r="C809" s="512"/>
      <c r="D809" s="512"/>
      <c r="E809" s="512"/>
      <c r="F809" s="512"/>
      <c r="G809" s="512"/>
      <c r="H809" s="512"/>
      <c r="I809" s="512"/>
      <c r="J809" s="512"/>
      <c r="K809" s="512"/>
      <c r="L809" s="512"/>
      <c r="M809" s="512"/>
      <c r="N809" s="512"/>
      <c r="O809" s="512"/>
      <c r="P809" s="512"/>
      <c r="Q809" s="512"/>
      <c r="R809" s="512"/>
      <c r="S809" s="512"/>
      <c r="T809" s="512"/>
      <c r="U809" s="512"/>
      <c r="V809" s="512"/>
      <c r="W809" s="512"/>
      <c r="X809" s="512"/>
      <c r="Y809" s="512"/>
      <c r="Z809" s="512"/>
      <c r="AA809" s="512"/>
      <c r="AB809" s="512"/>
      <c r="AC809" s="512"/>
      <c r="AD809" s="512"/>
      <c r="AE809" s="512"/>
      <c r="AF809" s="512"/>
      <c r="AG809" s="512"/>
      <c r="AH809" s="512"/>
      <c r="AI809" s="512"/>
      <c r="AJ809" s="512"/>
      <c r="AK809" s="512"/>
      <c r="AL809" s="512"/>
      <c r="AM809" s="512"/>
      <c r="AN809" s="512"/>
    </row>
    <row r="810" spans="1:40" ht="15.75" customHeight="1">
      <c r="A810" s="512"/>
      <c r="B810" s="512"/>
      <c r="C810" s="512"/>
      <c r="D810" s="512"/>
      <c r="E810" s="512"/>
      <c r="F810" s="512"/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/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</row>
    <row r="811" spans="1:40" ht="15.75" customHeight="1">
      <c r="A811" s="512"/>
      <c r="B811" s="512"/>
      <c r="C811" s="512"/>
      <c r="D811" s="512"/>
      <c r="E811" s="512"/>
      <c r="F811" s="512"/>
      <c r="G811" s="512"/>
      <c r="H811" s="512"/>
      <c r="I811" s="512"/>
      <c r="J811" s="512"/>
      <c r="K811" s="512"/>
      <c r="L811" s="512"/>
      <c r="M811" s="512"/>
      <c r="N811" s="512"/>
      <c r="O811" s="512"/>
      <c r="P811" s="512"/>
      <c r="Q811" s="512"/>
      <c r="R811" s="512"/>
      <c r="S811" s="512"/>
      <c r="T811" s="512"/>
      <c r="U811" s="512"/>
      <c r="V811" s="512"/>
      <c r="W811" s="512"/>
      <c r="X811" s="512"/>
      <c r="Y811" s="512"/>
      <c r="Z811" s="512"/>
      <c r="AA811" s="512"/>
      <c r="AB811" s="512"/>
      <c r="AC811" s="512"/>
      <c r="AD811" s="512"/>
      <c r="AE811" s="512"/>
      <c r="AF811" s="512"/>
      <c r="AG811" s="512"/>
      <c r="AH811" s="512"/>
      <c r="AI811" s="512"/>
      <c r="AJ811" s="512"/>
      <c r="AK811" s="512"/>
      <c r="AL811" s="512"/>
      <c r="AM811" s="512"/>
      <c r="AN811" s="512"/>
    </row>
    <row r="812" spans="1:40" ht="15.75" customHeight="1">
      <c r="A812" s="512"/>
      <c r="B812" s="512"/>
      <c r="C812" s="512"/>
      <c r="D812" s="512"/>
      <c r="E812" s="512"/>
      <c r="F812" s="512"/>
      <c r="G812" s="512"/>
      <c r="H812" s="512"/>
      <c r="I812" s="512"/>
      <c r="J812" s="512"/>
      <c r="K812" s="512"/>
      <c r="L812" s="512"/>
      <c r="M812" s="512"/>
      <c r="N812" s="512"/>
      <c r="O812" s="512"/>
      <c r="P812" s="512"/>
      <c r="Q812" s="512"/>
      <c r="R812" s="512"/>
      <c r="S812" s="512"/>
      <c r="T812" s="512"/>
      <c r="U812" s="512"/>
      <c r="V812" s="512"/>
      <c r="W812" s="512"/>
      <c r="X812" s="512"/>
      <c r="Y812" s="512"/>
      <c r="Z812" s="512"/>
      <c r="AA812" s="512"/>
      <c r="AB812" s="512"/>
      <c r="AC812" s="512"/>
      <c r="AD812" s="512"/>
      <c r="AE812" s="512"/>
      <c r="AF812" s="512"/>
      <c r="AG812" s="512"/>
      <c r="AH812" s="512"/>
      <c r="AI812" s="512"/>
      <c r="AJ812" s="512"/>
      <c r="AK812" s="512"/>
      <c r="AL812" s="512"/>
      <c r="AM812" s="512"/>
      <c r="AN812" s="512"/>
    </row>
    <row r="813" spans="1:40" ht="15.75" customHeight="1">
      <c r="A813" s="512"/>
      <c r="B813" s="512"/>
      <c r="C813" s="512"/>
      <c r="D813" s="512"/>
      <c r="E813" s="512"/>
      <c r="F813" s="512"/>
      <c r="G813" s="512"/>
      <c r="H813" s="512"/>
      <c r="I813" s="512"/>
      <c r="J813" s="512"/>
      <c r="K813" s="512"/>
      <c r="L813" s="512"/>
      <c r="M813" s="512"/>
      <c r="N813" s="512"/>
      <c r="O813" s="512"/>
      <c r="P813" s="512"/>
      <c r="Q813" s="512"/>
      <c r="R813" s="512"/>
      <c r="S813" s="512"/>
      <c r="T813" s="512"/>
      <c r="U813" s="512"/>
      <c r="V813" s="512"/>
      <c r="W813" s="512"/>
      <c r="X813" s="512"/>
      <c r="Y813" s="512"/>
      <c r="Z813" s="512"/>
      <c r="AA813" s="512"/>
      <c r="AB813" s="512"/>
      <c r="AC813" s="512"/>
      <c r="AD813" s="512"/>
      <c r="AE813" s="512"/>
      <c r="AF813" s="512"/>
      <c r="AG813" s="512"/>
      <c r="AH813" s="512"/>
      <c r="AI813" s="512"/>
      <c r="AJ813" s="512"/>
      <c r="AK813" s="512"/>
      <c r="AL813" s="512"/>
      <c r="AM813" s="512"/>
      <c r="AN813" s="512"/>
    </row>
    <row r="814" spans="1:40" ht="15.75" customHeight="1">
      <c r="A814" s="512"/>
      <c r="B814" s="512"/>
      <c r="C814" s="512"/>
      <c r="D814" s="512"/>
      <c r="E814" s="512"/>
      <c r="F814" s="512"/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/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</row>
    <row r="815" spans="1:40" ht="15.75" customHeight="1">
      <c r="A815" s="512"/>
      <c r="B815" s="512"/>
      <c r="C815" s="512"/>
      <c r="D815" s="512"/>
      <c r="E815" s="512"/>
      <c r="F815" s="512"/>
      <c r="G815" s="512"/>
      <c r="H815" s="512"/>
      <c r="I815" s="512"/>
      <c r="J815" s="512"/>
      <c r="K815" s="512"/>
      <c r="L815" s="512"/>
      <c r="M815" s="512"/>
      <c r="N815" s="512"/>
      <c r="O815" s="512"/>
      <c r="P815" s="512"/>
      <c r="Q815" s="512"/>
      <c r="R815" s="512"/>
      <c r="S815" s="512"/>
      <c r="T815" s="512"/>
      <c r="U815" s="512"/>
      <c r="V815" s="512"/>
      <c r="W815" s="512"/>
      <c r="X815" s="512"/>
      <c r="Y815" s="512"/>
      <c r="Z815" s="512"/>
      <c r="AA815" s="512"/>
      <c r="AB815" s="512"/>
      <c r="AC815" s="512"/>
      <c r="AD815" s="512"/>
      <c r="AE815" s="512"/>
      <c r="AF815" s="512"/>
      <c r="AG815" s="512"/>
      <c r="AH815" s="512"/>
      <c r="AI815" s="512"/>
      <c r="AJ815" s="512"/>
      <c r="AK815" s="512"/>
      <c r="AL815" s="512"/>
      <c r="AM815" s="512"/>
      <c r="AN815" s="512"/>
    </row>
    <row r="816" spans="1:40" ht="15.75" customHeight="1">
      <c r="A816" s="512"/>
      <c r="B816" s="512"/>
      <c r="C816" s="512"/>
      <c r="D816" s="512"/>
      <c r="E816" s="512"/>
      <c r="F816" s="512"/>
      <c r="G816" s="512"/>
      <c r="H816" s="512"/>
      <c r="I816" s="512"/>
      <c r="J816" s="512"/>
      <c r="K816" s="512"/>
      <c r="L816" s="512"/>
      <c r="M816" s="512"/>
      <c r="N816" s="512"/>
      <c r="O816" s="512"/>
      <c r="P816" s="512"/>
      <c r="Q816" s="512"/>
      <c r="R816" s="512"/>
      <c r="S816" s="512"/>
      <c r="T816" s="512"/>
      <c r="U816" s="512"/>
      <c r="V816" s="512"/>
      <c r="W816" s="512"/>
      <c r="X816" s="512"/>
      <c r="Y816" s="512"/>
      <c r="Z816" s="512"/>
      <c r="AA816" s="512"/>
      <c r="AB816" s="512"/>
      <c r="AC816" s="512"/>
      <c r="AD816" s="512"/>
      <c r="AE816" s="512"/>
      <c r="AF816" s="512"/>
      <c r="AG816" s="512"/>
      <c r="AH816" s="512"/>
      <c r="AI816" s="512"/>
      <c r="AJ816" s="512"/>
      <c r="AK816" s="512"/>
      <c r="AL816" s="512"/>
      <c r="AM816" s="512"/>
      <c r="AN816" s="512"/>
    </row>
    <row r="817" spans="1:40" ht="15.75" customHeight="1">
      <c r="A817" s="512"/>
      <c r="B817" s="512"/>
      <c r="C817" s="512"/>
      <c r="D817" s="512"/>
      <c r="E817" s="512"/>
      <c r="F817" s="512"/>
      <c r="G817" s="512"/>
      <c r="H817" s="512"/>
      <c r="I817" s="512"/>
      <c r="J817" s="512"/>
      <c r="K817" s="512"/>
      <c r="L817" s="512"/>
      <c r="M817" s="512"/>
      <c r="N817" s="512"/>
      <c r="O817" s="512"/>
      <c r="P817" s="512"/>
      <c r="Q817" s="512"/>
      <c r="R817" s="512"/>
      <c r="S817" s="512"/>
      <c r="T817" s="512"/>
      <c r="U817" s="512"/>
      <c r="V817" s="512"/>
      <c r="W817" s="512"/>
      <c r="X817" s="512"/>
      <c r="Y817" s="512"/>
      <c r="Z817" s="512"/>
      <c r="AA817" s="512"/>
      <c r="AB817" s="512"/>
      <c r="AC817" s="512"/>
      <c r="AD817" s="512"/>
      <c r="AE817" s="512"/>
      <c r="AF817" s="512"/>
      <c r="AG817" s="512"/>
      <c r="AH817" s="512"/>
      <c r="AI817" s="512"/>
      <c r="AJ817" s="512"/>
      <c r="AK817" s="512"/>
      <c r="AL817" s="512"/>
      <c r="AM817" s="512"/>
      <c r="AN817" s="512"/>
    </row>
    <row r="818" spans="1:40" ht="15.75" customHeight="1">
      <c r="A818" s="512"/>
      <c r="B818" s="512"/>
      <c r="C818" s="512"/>
      <c r="D818" s="512"/>
      <c r="E818" s="512"/>
      <c r="F818" s="512"/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/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</row>
    <row r="819" spans="1:40" ht="15.75" customHeight="1">
      <c r="A819" s="512"/>
      <c r="B819" s="512"/>
      <c r="C819" s="512"/>
      <c r="D819" s="512"/>
      <c r="E819" s="512"/>
      <c r="F819" s="512"/>
      <c r="G819" s="512"/>
      <c r="H819" s="512"/>
      <c r="I819" s="512"/>
      <c r="J819" s="512"/>
      <c r="K819" s="512"/>
      <c r="L819" s="512"/>
      <c r="M819" s="512"/>
      <c r="N819" s="512"/>
      <c r="O819" s="512"/>
      <c r="P819" s="512"/>
      <c r="Q819" s="512"/>
      <c r="R819" s="512"/>
      <c r="S819" s="512"/>
      <c r="T819" s="512"/>
      <c r="U819" s="512"/>
      <c r="V819" s="512"/>
      <c r="W819" s="512"/>
      <c r="X819" s="512"/>
      <c r="Y819" s="512"/>
      <c r="Z819" s="512"/>
      <c r="AA819" s="512"/>
      <c r="AB819" s="512"/>
      <c r="AC819" s="512"/>
      <c r="AD819" s="512"/>
      <c r="AE819" s="512"/>
      <c r="AF819" s="512"/>
      <c r="AG819" s="512"/>
      <c r="AH819" s="512"/>
      <c r="AI819" s="512"/>
      <c r="AJ819" s="512"/>
      <c r="AK819" s="512"/>
      <c r="AL819" s="512"/>
      <c r="AM819" s="512"/>
      <c r="AN819" s="512"/>
    </row>
    <row r="820" spans="1:40" ht="15.75" customHeight="1">
      <c r="A820" s="512"/>
      <c r="B820" s="512"/>
      <c r="C820" s="512"/>
      <c r="D820" s="512"/>
      <c r="E820" s="512"/>
      <c r="F820" s="512"/>
      <c r="G820" s="512"/>
      <c r="H820" s="512"/>
      <c r="I820" s="512"/>
      <c r="J820" s="512"/>
      <c r="K820" s="512"/>
      <c r="L820" s="512"/>
      <c r="M820" s="512"/>
      <c r="N820" s="512"/>
      <c r="O820" s="512"/>
      <c r="P820" s="512"/>
      <c r="Q820" s="512"/>
      <c r="R820" s="512"/>
      <c r="S820" s="512"/>
      <c r="T820" s="512"/>
      <c r="U820" s="512"/>
      <c r="V820" s="512"/>
      <c r="W820" s="512"/>
      <c r="X820" s="512"/>
      <c r="Y820" s="512"/>
      <c r="Z820" s="512"/>
      <c r="AA820" s="512"/>
      <c r="AB820" s="512"/>
      <c r="AC820" s="512"/>
      <c r="AD820" s="512"/>
      <c r="AE820" s="512"/>
      <c r="AF820" s="512"/>
      <c r="AG820" s="512"/>
      <c r="AH820" s="512"/>
      <c r="AI820" s="512"/>
      <c r="AJ820" s="512"/>
      <c r="AK820" s="512"/>
      <c r="AL820" s="512"/>
      <c r="AM820" s="512"/>
      <c r="AN820" s="512"/>
    </row>
    <row r="821" spans="1:40" ht="15.75" customHeight="1">
      <c r="A821" s="512"/>
      <c r="B821" s="512"/>
      <c r="C821" s="512"/>
      <c r="D821" s="512"/>
      <c r="E821" s="512"/>
      <c r="F821" s="512"/>
      <c r="G821" s="512"/>
      <c r="H821" s="512"/>
      <c r="I821" s="512"/>
      <c r="J821" s="512"/>
      <c r="K821" s="512"/>
      <c r="L821" s="512"/>
      <c r="M821" s="512"/>
      <c r="N821" s="512"/>
      <c r="O821" s="512"/>
      <c r="P821" s="512"/>
      <c r="Q821" s="512"/>
      <c r="R821" s="512"/>
      <c r="S821" s="512"/>
      <c r="T821" s="512"/>
      <c r="U821" s="512"/>
      <c r="V821" s="512"/>
      <c r="W821" s="512"/>
      <c r="X821" s="512"/>
      <c r="Y821" s="512"/>
      <c r="Z821" s="512"/>
      <c r="AA821" s="512"/>
      <c r="AB821" s="512"/>
      <c r="AC821" s="512"/>
      <c r="AD821" s="512"/>
      <c r="AE821" s="512"/>
      <c r="AF821" s="512"/>
      <c r="AG821" s="512"/>
      <c r="AH821" s="512"/>
      <c r="AI821" s="512"/>
      <c r="AJ821" s="512"/>
      <c r="AK821" s="512"/>
      <c r="AL821" s="512"/>
      <c r="AM821" s="512"/>
      <c r="AN821" s="512"/>
    </row>
    <row r="822" spans="1:40" ht="15.75" customHeight="1">
      <c r="A822" s="512"/>
      <c r="B822" s="512"/>
      <c r="C822" s="512"/>
      <c r="D822" s="512"/>
      <c r="E822" s="512"/>
      <c r="F822" s="512"/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/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</row>
    <row r="823" spans="1:40" ht="15.75" customHeight="1">
      <c r="A823" s="512"/>
      <c r="B823" s="512"/>
      <c r="C823" s="512"/>
      <c r="D823" s="512"/>
      <c r="E823" s="512"/>
      <c r="F823" s="512"/>
      <c r="G823" s="512"/>
      <c r="H823" s="512"/>
      <c r="I823" s="512"/>
      <c r="J823" s="512"/>
      <c r="K823" s="512"/>
      <c r="L823" s="512"/>
      <c r="M823" s="512"/>
      <c r="N823" s="512"/>
      <c r="O823" s="512"/>
      <c r="P823" s="512"/>
      <c r="Q823" s="512"/>
      <c r="R823" s="512"/>
      <c r="S823" s="512"/>
      <c r="T823" s="512"/>
      <c r="U823" s="512"/>
      <c r="V823" s="512"/>
      <c r="W823" s="512"/>
      <c r="X823" s="512"/>
      <c r="Y823" s="512"/>
      <c r="Z823" s="512"/>
      <c r="AA823" s="512"/>
      <c r="AB823" s="512"/>
      <c r="AC823" s="512"/>
      <c r="AD823" s="512"/>
      <c r="AE823" s="512"/>
      <c r="AF823" s="512"/>
      <c r="AG823" s="512"/>
      <c r="AH823" s="512"/>
      <c r="AI823" s="512"/>
      <c r="AJ823" s="512"/>
      <c r="AK823" s="512"/>
      <c r="AL823" s="512"/>
      <c r="AM823" s="512"/>
      <c r="AN823" s="512"/>
    </row>
    <row r="824" spans="1:40" ht="15.75" customHeight="1">
      <c r="A824" s="512"/>
      <c r="B824" s="512"/>
      <c r="C824" s="512"/>
      <c r="D824" s="512"/>
      <c r="E824" s="512"/>
      <c r="F824" s="512"/>
      <c r="G824" s="512"/>
      <c r="H824" s="512"/>
      <c r="I824" s="512"/>
      <c r="J824" s="512"/>
      <c r="K824" s="512"/>
      <c r="L824" s="512"/>
      <c r="M824" s="512"/>
      <c r="N824" s="512"/>
      <c r="O824" s="512"/>
      <c r="P824" s="512"/>
      <c r="Q824" s="512"/>
      <c r="R824" s="512"/>
      <c r="S824" s="512"/>
      <c r="T824" s="512"/>
      <c r="U824" s="512"/>
      <c r="V824" s="512"/>
      <c r="W824" s="512"/>
      <c r="X824" s="512"/>
      <c r="Y824" s="512"/>
      <c r="Z824" s="512"/>
      <c r="AA824" s="512"/>
      <c r="AB824" s="512"/>
      <c r="AC824" s="512"/>
      <c r="AD824" s="512"/>
      <c r="AE824" s="512"/>
      <c r="AF824" s="512"/>
      <c r="AG824" s="512"/>
      <c r="AH824" s="512"/>
      <c r="AI824" s="512"/>
      <c r="AJ824" s="512"/>
      <c r="AK824" s="512"/>
      <c r="AL824" s="512"/>
      <c r="AM824" s="512"/>
      <c r="AN824" s="512"/>
    </row>
    <row r="825" spans="1:40" ht="15.75" customHeight="1">
      <c r="A825" s="512"/>
      <c r="B825" s="512"/>
      <c r="C825" s="512"/>
      <c r="D825" s="512"/>
      <c r="E825" s="512"/>
      <c r="F825" s="512"/>
      <c r="G825" s="512"/>
      <c r="H825" s="512"/>
      <c r="I825" s="512"/>
      <c r="J825" s="512"/>
      <c r="K825" s="512"/>
      <c r="L825" s="512"/>
      <c r="M825" s="512"/>
      <c r="N825" s="512"/>
      <c r="O825" s="512"/>
      <c r="P825" s="512"/>
      <c r="Q825" s="512"/>
      <c r="R825" s="512"/>
      <c r="S825" s="512"/>
      <c r="T825" s="512"/>
      <c r="U825" s="512"/>
      <c r="V825" s="512"/>
      <c r="W825" s="512"/>
      <c r="X825" s="512"/>
      <c r="Y825" s="512"/>
      <c r="Z825" s="512"/>
      <c r="AA825" s="512"/>
      <c r="AB825" s="512"/>
      <c r="AC825" s="512"/>
      <c r="AD825" s="512"/>
      <c r="AE825" s="512"/>
      <c r="AF825" s="512"/>
      <c r="AG825" s="512"/>
      <c r="AH825" s="512"/>
      <c r="AI825" s="512"/>
      <c r="AJ825" s="512"/>
      <c r="AK825" s="512"/>
      <c r="AL825" s="512"/>
      <c r="AM825" s="512"/>
      <c r="AN825" s="512"/>
    </row>
    <row r="826" spans="1:40" ht="15.75" customHeight="1">
      <c r="A826" s="512"/>
      <c r="B826" s="512"/>
      <c r="C826" s="512"/>
      <c r="D826" s="512"/>
      <c r="E826" s="512"/>
      <c r="F826" s="512"/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/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</row>
    <row r="827" spans="1:40" ht="15.75" customHeight="1">
      <c r="A827" s="512"/>
      <c r="B827" s="512"/>
      <c r="C827" s="512"/>
      <c r="D827" s="512"/>
      <c r="E827" s="512"/>
      <c r="F827" s="512"/>
      <c r="G827" s="512"/>
      <c r="H827" s="512"/>
      <c r="I827" s="512"/>
      <c r="J827" s="512"/>
      <c r="K827" s="512"/>
      <c r="L827" s="512"/>
      <c r="M827" s="512"/>
      <c r="N827" s="512"/>
      <c r="O827" s="512"/>
      <c r="P827" s="512"/>
      <c r="Q827" s="512"/>
      <c r="R827" s="512"/>
      <c r="S827" s="512"/>
      <c r="T827" s="512"/>
      <c r="U827" s="512"/>
      <c r="V827" s="512"/>
      <c r="W827" s="512"/>
      <c r="X827" s="512"/>
      <c r="Y827" s="512"/>
      <c r="Z827" s="512"/>
      <c r="AA827" s="512"/>
      <c r="AB827" s="512"/>
      <c r="AC827" s="512"/>
      <c r="AD827" s="512"/>
      <c r="AE827" s="512"/>
      <c r="AF827" s="512"/>
      <c r="AG827" s="512"/>
      <c r="AH827" s="512"/>
      <c r="AI827" s="512"/>
      <c r="AJ827" s="512"/>
      <c r="AK827" s="512"/>
      <c r="AL827" s="512"/>
      <c r="AM827" s="512"/>
      <c r="AN827" s="512"/>
    </row>
    <row r="828" spans="1:40" ht="15.75" customHeight="1">
      <c r="A828" s="512"/>
      <c r="B828" s="512"/>
      <c r="C828" s="512"/>
      <c r="D828" s="512"/>
      <c r="E828" s="512"/>
      <c r="F828" s="512"/>
      <c r="G828" s="512"/>
      <c r="H828" s="512"/>
      <c r="I828" s="512"/>
      <c r="J828" s="512"/>
      <c r="K828" s="512"/>
      <c r="L828" s="512"/>
      <c r="M828" s="512"/>
      <c r="N828" s="512"/>
      <c r="O828" s="512"/>
      <c r="P828" s="512"/>
      <c r="Q828" s="512"/>
      <c r="R828" s="512"/>
      <c r="S828" s="512"/>
      <c r="T828" s="512"/>
      <c r="U828" s="512"/>
      <c r="V828" s="512"/>
      <c r="W828" s="512"/>
      <c r="X828" s="512"/>
      <c r="Y828" s="512"/>
      <c r="Z828" s="512"/>
      <c r="AA828" s="512"/>
      <c r="AB828" s="512"/>
      <c r="AC828" s="512"/>
      <c r="AD828" s="512"/>
      <c r="AE828" s="512"/>
      <c r="AF828" s="512"/>
      <c r="AG828" s="512"/>
      <c r="AH828" s="512"/>
      <c r="AI828" s="512"/>
      <c r="AJ828" s="512"/>
      <c r="AK828" s="512"/>
      <c r="AL828" s="512"/>
      <c r="AM828" s="512"/>
      <c r="AN828" s="512"/>
    </row>
    <row r="829" spans="1:40" ht="15.75" customHeight="1">
      <c r="A829" s="512"/>
      <c r="B829" s="512"/>
      <c r="C829" s="512"/>
      <c r="D829" s="512"/>
      <c r="E829" s="512"/>
      <c r="F829" s="512"/>
      <c r="G829" s="512"/>
      <c r="H829" s="512"/>
      <c r="I829" s="512"/>
      <c r="J829" s="512"/>
      <c r="K829" s="512"/>
      <c r="L829" s="512"/>
      <c r="M829" s="512"/>
      <c r="N829" s="512"/>
      <c r="O829" s="512"/>
      <c r="P829" s="512"/>
      <c r="Q829" s="512"/>
      <c r="R829" s="512"/>
      <c r="S829" s="512"/>
      <c r="T829" s="512"/>
      <c r="U829" s="512"/>
      <c r="V829" s="512"/>
      <c r="W829" s="512"/>
      <c r="X829" s="512"/>
      <c r="Y829" s="512"/>
      <c r="Z829" s="512"/>
      <c r="AA829" s="512"/>
      <c r="AB829" s="512"/>
      <c r="AC829" s="512"/>
      <c r="AD829" s="512"/>
      <c r="AE829" s="512"/>
      <c r="AF829" s="512"/>
      <c r="AG829" s="512"/>
      <c r="AH829" s="512"/>
      <c r="AI829" s="512"/>
      <c r="AJ829" s="512"/>
      <c r="AK829" s="512"/>
      <c r="AL829" s="512"/>
      <c r="AM829" s="512"/>
      <c r="AN829" s="512"/>
    </row>
    <row r="830" spans="1:40" ht="15.75" customHeight="1">
      <c r="A830" s="512"/>
      <c r="B830" s="512"/>
      <c r="C830" s="512"/>
      <c r="D830" s="512"/>
      <c r="E830" s="512"/>
      <c r="F830" s="512"/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/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</row>
    <row r="831" spans="1:40" ht="15.75" customHeight="1">
      <c r="A831" s="512"/>
      <c r="B831" s="512"/>
      <c r="C831" s="512"/>
      <c r="D831" s="512"/>
      <c r="E831" s="512"/>
      <c r="F831" s="512"/>
      <c r="G831" s="512"/>
      <c r="H831" s="512"/>
      <c r="I831" s="512"/>
      <c r="J831" s="512"/>
      <c r="K831" s="512"/>
      <c r="L831" s="512"/>
      <c r="M831" s="512"/>
      <c r="N831" s="512"/>
      <c r="O831" s="512"/>
      <c r="P831" s="512"/>
      <c r="Q831" s="512"/>
      <c r="R831" s="512"/>
      <c r="S831" s="512"/>
      <c r="T831" s="512"/>
      <c r="U831" s="512"/>
      <c r="V831" s="512"/>
      <c r="W831" s="512"/>
      <c r="X831" s="512"/>
      <c r="Y831" s="512"/>
      <c r="Z831" s="512"/>
      <c r="AA831" s="512"/>
      <c r="AB831" s="512"/>
      <c r="AC831" s="512"/>
      <c r="AD831" s="512"/>
      <c r="AE831" s="512"/>
      <c r="AF831" s="512"/>
      <c r="AG831" s="512"/>
      <c r="AH831" s="512"/>
      <c r="AI831" s="512"/>
      <c r="AJ831" s="512"/>
      <c r="AK831" s="512"/>
      <c r="AL831" s="512"/>
      <c r="AM831" s="512"/>
      <c r="AN831" s="512"/>
    </row>
    <row r="832" spans="1:40" ht="15.75" customHeight="1">
      <c r="A832" s="512"/>
      <c r="B832" s="512"/>
      <c r="C832" s="512"/>
      <c r="D832" s="512"/>
      <c r="E832" s="512"/>
      <c r="F832" s="512"/>
      <c r="G832" s="512"/>
      <c r="H832" s="512"/>
      <c r="I832" s="512"/>
      <c r="J832" s="512"/>
      <c r="K832" s="512"/>
      <c r="L832" s="512"/>
      <c r="M832" s="512"/>
      <c r="N832" s="512"/>
      <c r="O832" s="512"/>
      <c r="P832" s="512"/>
      <c r="Q832" s="512"/>
      <c r="R832" s="512"/>
      <c r="S832" s="512"/>
      <c r="T832" s="512"/>
      <c r="U832" s="512"/>
      <c r="V832" s="512"/>
      <c r="W832" s="512"/>
      <c r="X832" s="512"/>
      <c r="Y832" s="512"/>
      <c r="Z832" s="512"/>
      <c r="AA832" s="512"/>
      <c r="AB832" s="512"/>
      <c r="AC832" s="512"/>
      <c r="AD832" s="512"/>
      <c r="AE832" s="512"/>
      <c r="AF832" s="512"/>
      <c r="AG832" s="512"/>
      <c r="AH832" s="512"/>
      <c r="AI832" s="512"/>
      <c r="AJ832" s="512"/>
      <c r="AK832" s="512"/>
      <c r="AL832" s="512"/>
      <c r="AM832" s="512"/>
      <c r="AN832" s="512"/>
    </row>
    <row r="833" spans="1:40" ht="15.75" customHeight="1">
      <c r="A833" s="512"/>
      <c r="B833" s="512"/>
      <c r="C833" s="512"/>
      <c r="D833" s="512"/>
      <c r="E833" s="512"/>
      <c r="F833" s="512"/>
      <c r="G833" s="512"/>
      <c r="H833" s="512"/>
      <c r="I833" s="512"/>
      <c r="J833" s="512"/>
      <c r="K833" s="512"/>
      <c r="L833" s="512"/>
      <c r="M833" s="512"/>
      <c r="N833" s="512"/>
      <c r="O833" s="512"/>
      <c r="P833" s="512"/>
      <c r="Q833" s="512"/>
      <c r="R833" s="512"/>
      <c r="S833" s="512"/>
      <c r="T833" s="512"/>
      <c r="U833" s="512"/>
      <c r="V833" s="512"/>
      <c r="W833" s="512"/>
      <c r="X833" s="512"/>
      <c r="Y833" s="512"/>
      <c r="Z833" s="512"/>
      <c r="AA833" s="512"/>
      <c r="AB833" s="512"/>
      <c r="AC833" s="512"/>
      <c r="AD833" s="512"/>
      <c r="AE833" s="512"/>
      <c r="AF833" s="512"/>
      <c r="AG833" s="512"/>
      <c r="AH833" s="512"/>
      <c r="AI833" s="512"/>
      <c r="AJ833" s="512"/>
      <c r="AK833" s="512"/>
      <c r="AL833" s="512"/>
      <c r="AM833" s="512"/>
      <c r="AN833" s="512"/>
    </row>
    <row r="834" spans="1:40" ht="15.75" customHeight="1">
      <c r="A834" s="512"/>
      <c r="B834" s="512"/>
      <c r="C834" s="512"/>
      <c r="D834" s="512"/>
      <c r="E834" s="512"/>
      <c r="F834" s="512"/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/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</row>
    <row r="835" spans="1:40" ht="15.75" customHeight="1">
      <c r="A835" s="512"/>
      <c r="B835" s="512"/>
      <c r="C835" s="512"/>
      <c r="D835" s="512"/>
      <c r="E835" s="512"/>
      <c r="F835" s="512"/>
      <c r="G835" s="512"/>
      <c r="H835" s="512"/>
      <c r="I835" s="512"/>
      <c r="J835" s="512"/>
      <c r="K835" s="512"/>
      <c r="L835" s="512"/>
      <c r="M835" s="512"/>
      <c r="N835" s="512"/>
      <c r="O835" s="512"/>
      <c r="P835" s="512"/>
      <c r="Q835" s="512"/>
      <c r="R835" s="512"/>
      <c r="S835" s="512"/>
      <c r="T835" s="512"/>
      <c r="U835" s="512"/>
      <c r="V835" s="512"/>
      <c r="W835" s="512"/>
      <c r="X835" s="512"/>
      <c r="Y835" s="512"/>
      <c r="Z835" s="512"/>
      <c r="AA835" s="512"/>
      <c r="AB835" s="512"/>
      <c r="AC835" s="512"/>
      <c r="AD835" s="512"/>
      <c r="AE835" s="512"/>
      <c r="AF835" s="512"/>
      <c r="AG835" s="512"/>
      <c r="AH835" s="512"/>
      <c r="AI835" s="512"/>
      <c r="AJ835" s="512"/>
      <c r="AK835" s="512"/>
      <c r="AL835" s="512"/>
      <c r="AM835" s="512"/>
      <c r="AN835" s="512"/>
    </row>
    <row r="836" spans="1:40" ht="15.75" customHeight="1">
      <c r="A836" s="512"/>
      <c r="B836" s="512"/>
      <c r="C836" s="512"/>
      <c r="D836" s="512"/>
      <c r="E836" s="512"/>
      <c r="F836" s="512"/>
      <c r="G836" s="512"/>
      <c r="H836" s="512"/>
      <c r="I836" s="512"/>
      <c r="J836" s="512"/>
      <c r="K836" s="512"/>
      <c r="L836" s="512"/>
      <c r="M836" s="512"/>
      <c r="N836" s="512"/>
      <c r="O836" s="512"/>
      <c r="P836" s="512"/>
      <c r="Q836" s="512"/>
      <c r="R836" s="512"/>
      <c r="S836" s="512"/>
      <c r="T836" s="512"/>
      <c r="U836" s="512"/>
      <c r="V836" s="512"/>
      <c r="W836" s="512"/>
      <c r="X836" s="512"/>
      <c r="Y836" s="512"/>
      <c r="Z836" s="512"/>
      <c r="AA836" s="512"/>
      <c r="AB836" s="512"/>
      <c r="AC836" s="512"/>
      <c r="AD836" s="512"/>
      <c r="AE836" s="512"/>
      <c r="AF836" s="512"/>
      <c r="AG836" s="512"/>
      <c r="AH836" s="512"/>
      <c r="AI836" s="512"/>
      <c r="AJ836" s="512"/>
      <c r="AK836" s="512"/>
      <c r="AL836" s="512"/>
      <c r="AM836" s="512"/>
      <c r="AN836" s="512"/>
    </row>
    <row r="837" spans="1:40" ht="15.75" customHeight="1">
      <c r="A837" s="512"/>
      <c r="B837" s="512"/>
      <c r="C837" s="512"/>
      <c r="D837" s="512"/>
      <c r="E837" s="512"/>
      <c r="F837" s="512"/>
      <c r="G837" s="512"/>
      <c r="H837" s="512"/>
      <c r="I837" s="512"/>
      <c r="J837" s="512"/>
      <c r="K837" s="512"/>
      <c r="L837" s="512"/>
      <c r="M837" s="512"/>
      <c r="N837" s="512"/>
      <c r="O837" s="512"/>
      <c r="P837" s="512"/>
      <c r="Q837" s="512"/>
      <c r="R837" s="512"/>
      <c r="S837" s="512"/>
      <c r="T837" s="512"/>
      <c r="U837" s="512"/>
      <c r="V837" s="512"/>
      <c r="W837" s="512"/>
      <c r="X837" s="512"/>
      <c r="Y837" s="512"/>
      <c r="Z837" s="512"/>
      <c r="AA837" s="512"/>
      <c r="AB837" s="512"/>
      <c r="AC837" s="512"/>
      <c r="AD837" s="512"/>
      <c r="AE837" s="512"/>
      <c r="AF837" s="512"/>
      <c r="AG837" s="512"/>
      <c r="AH837" s="512"/>
      <c r="AI837" s="512"/>
      <c r="AJ837" s="512"/>
      <c r="AK837" s="512"/>
      <c r="AL837" s="512"/>
      <c r="AM837" s="512"/>
      <c r="AN837" s="512"/>
    </row>
    <row r="838" spans="1:40" ht="15.75" customHeight="1">
      <c r="A838" s="512"/>
      <c r="B838" s="512"/>
      <c r="C838" s="512"/>
      <c r="D838" s="512"/>
      <c r="E838" s="512"/>
      <c r="F838" s="512"/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/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</row>
    <row r="839" spans="1:40" ht="15.75" customHeight="1">
      <c r="A839" s="512"/>
      <c r="B839" s="512"/>
      <c r="C839" s="512"/>
      <c r="D839" s="512"/>
      <c r="E839" s="512"/>
      <c r="F839" s="512"/>
      <c r="G839" s="512"/>
      <c r="H839" s="512"/>
      <c r="I839" s="512"/>
      <c r="J839" s="512"/>
      <c r="K839" s="512"/>
      <c r="L839" s="512"/>
      <c r="M839" s="512"/>
      <c r="N839" s="512"/>
      <c r="O839" s="512"/>
      <c r="P839" s="512"/>
      <c r="Q839" s="512"/>
      <c r="R839" s="512"/>
      <c r="S839" s="512"/>
      <c r="T839" s="512"/>
      <c r="U839" s="512"/>
      <c r="V839" s="512"/>
      <c r="W839" s="512"/>
      <c r="X839" s="512"/>
      <c r="Y839" s="512"/>
      <c r="Z839" s="512"/>
      <c r="AA839" s="512"/>
      <c r="AB839" s="512"/>
      <c r="AC839" s="512"/>
      <c r="AD839" s="512"/>
      <c r="AE839" s="512"/>
      <c r="AF839" s="512"/>
      <c r="AG839" s="512"/>
      <c r="AH839" s="512"/>
      <c r="AI839" s="512"/>
      <c r="AJ839" s="512"/>
      <c r="AK839" s="512"/>
      <c r="AL839" s="512"/>
      <c r="AM839" s="512"/>
      <c r="AN839" s="512"/>
    </row>
    <row r="840" spans="1:40" ht="15.75" customHeight="1">
      <c r="A840" s="512"/>
      <c r="B840" s="512"/>
      <c r="C840" s="512"/>
      <c r="D840" s="512"/>
      <c r="E840" s="512"/>
      <c r="F840" s="512"/>
      <c r="G840" s="512"/>
      <c r="H840" s="512"/>
      <c r="I840" s="512"/>
      <c r="J840" s="512"/>
      <c r="K840" s="512"/>
      <c r="L840" s="512"/>
      <c r="M840" s="512"/>
      <c r="N840" s="512"/>
      <c r="O840" s="512"/>
      <c r="P840" s="512"/>
      <c r="Q840" s="512"/>
      <c r="R840" s="512"/>
      <c r="S840" s="512"/>
      <c r="T840" s="512"/>
      <c r="U840" s="512"/>
      <c r="V840" s="512"/>
      <c r="W840" s="512"/>
      <c r="X840" s="512"/>
      <c r="Y840" s="512"/>
      <c r="Z840" s="512"/>
      <c r="AA840" s="512"/>
      <c r="AB840" s="512"/>
      <c r="AC840" s="512"/>
      <c r="AD840" s="512"/>
      <c r="AE840" s="512"/>
      <c r="AF840" s="512"/>
      <c r="AG840" s="512"/>
      <c r="AH840" s="512"/>
      <c r="AI840" s="512"/>
      <c r="AJ840" s="512"/>
      <c r="AK840" s="512"/>
      <c r="AL840" s="512"/>
      <c r="AM840" s="512"/>
      <c r="AN840" s="512"/>
    </row>
    <row r="841" spans="1:40" ht="15.75" customHeight="1">
      <c r="A841" s="512"/>
      <c r="B841" s="512"/>
      <c r="C841" s="512"/>
      <c r="D841" s="512"/>
      <c r="E841" s="512"/>
      <c r="F841" s="512"/>
      <c r="G841" s="512"/>
      <c r="H841" s="512"/>
      <c r="I841" s="512"/>
      <c r="J841" s="512"/>
      <c r="K841" s="512"/>
      <c r="L841" s="512"/>
      <c r="M841" s="512"/>
      <c r="N841" s="512"/>
      <c r="O841" s="512"/>
      <c r="P841" s="512"/>
      <c r="Q841" s="512"/>
      <c r="R841" s="512"/>
      <c r="S841" s="512"/>
      <c r="T841" s="512"/>
      <c r="U841" s="512"/>
      <c r="V841" s="512"/>
      <c r="W841" s="512"/>
      <c r="X841" s="512"/>
      <c r="Y841" s="512"/>
      <c r="Z841" s="512"/>
      <c r="AA841" s="512"/>
      <c r="AB841" s="512"/>
      <c r="AC841" s="512"/>
      <c r="AD841" s="512"/>
      <c r="AE841" s="512"/>
      <c r="AF841" s="512"/>
      <c r="AG841" s="512"/>
      <c r="AH841" s="512"/>
      <c r="AI841" s="512"/>
      <c r="AJ841" s="512"/>
      <c r="AK841" s="512"/>
      <c r="AL841" s="512"/>
      <c r="AM841" s="512"/>
      <c r="AN841" s="512"/>
    </row>
    <row r="842" spans="1:40" ht="15.75" customHeight="1">
      <c r="A842" s="512"/>
      <c r="B842" s="512"/>
      <c r="C842" s="512"/>
      <c r="D842" s="512"/>
      <c r="E842" s="512"/>
      <c r="F842" s="512"/>
      <c r="G842" s="512"/>
      <c r="H842" s="512"/>
      <c r="I842" s="512"/>
      <c r="J842" s="512"/>
      <c r="K842" s="512"/>
      <c r="L842" s="512"/>
      <c r="M842" s="512"/>
      <c r="N842" s="512"/>
      <c r="O842" s="512"/>
      <c r="P842" s="512"/>
      <c r="Q842" s="512"/>
      <c r="R842" s="512"/>
      <c r="S842" s="512"/>
      <c r="T842" s="512"/>
      <c r="U842" s="512"/>
      <c r="V842" s="512"/>
      <c r="W842" s="512"/>
      <c r="X842" s="512"/>
      <c r="Y842" s="512"/>
      <c r="Z842" s="512"/>
      <c r="AA842" s="512"/>
      <c r="AB842" s="512"/>
      <c r="AC842" s="512"/>
      <c r="AD842" s="512"/>
      <c r="AE842" s="512"/>
      <c r="AF842" s="512"/>
      <c r="AG842" s="512"/>
      <c r="AH842" s="512"/>
      <c r="AI842" s="512"/>
      <c r="AJ842" s="512"/>
      <c r="AK842" s="512"/>
      <c r="AL842" s="512"/>
      <c r="AM842" s="512"/>
      <c r="AN842" s="512"/>
    </row>
    <row r="843" spans="1:40" ht="15.75" customHeight="1">
      <c r="A843" s="512"/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2"/>
      <c r="Z843" s="512"/>
      <c r="AA843" s="512"/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</row>
    <row r="844" spans="1:40" ht="15.75" customHeight="1">
      <c r="A844" s="512"/>
      <c r="B844" s="512"/>
      <c r="C844" s="512"/>
      <c r="D844" s="512"/>
      <c r="E844" s="512"/>
      <c r="F844" s="512"/>
      <c r="G844" s="512"/>
      <c r="H844" s="512"/>
      <c r="I844" s="512"/>
      <c r="J844" s="512"/>
      <c r="K844" s="512"/>
      <c r="L844" s="512"/>
      <c r="M844" s="512"/>
      <c r="N844" s="512"/>
      <c r="O844" s="512"/>
      <c r="P844" s="512"/>
      <c r="Q844" s="512"/>
      <c r="R844" s="512"/>
      <c r="S844" s="512"/>
      <c r="T844" s="512"/>
      <c r="U844" s="512"/>
      <c r="V844" s="512"/>
      <c r="W844" s="512"/>
      <c r="X844" s="512"/>
      <c r="Y844" s="512"/>
      <c r="Z844" s="512"/>
      <c r="AA844" s="512"/>
      <c r="AB844" s="512"/>
      <c r="AC844" s="512"/>
      <c r="AD844" s="512"/>
      <c r="AE844" s="512"/>
      <c r="AF844" s="512"/>
      <c r="AG844" s="512"/>
      <c r="AH844" s="512"/>
      <c r="AI844" s="512"/>
      <c r="AJ844" s="512"/>
      <c r="AK844" s="512"/>
      <c r="AL844" s="512"/>
      <c r="AM844" s="512"/>
      <c r="AN844" s="512"/>
    </row>
    <row r="845" spans="1:40" ht="15.75" customHeight="1">
      <c r="A845" s="512"/>
      <c r="B845" s="512"/>
      <c r="C845" s="512"/>
      <c r="D845" s="512"/>
      <c r="E845" s="512"/>
      <c r="F845" s="512"/>
      <c r="G845" s="512"/>
      <c r="H845" s="512"/>
      <c r="I845" s="512"/>
      <c r="J845" s="512"/>
      <c r="K845" s="512"/>
      <c r="L845" s="512"/>
      <c r="M845" s="512"/>
      <c r="N845" s="512"/>
      <c r="O845" s="512"/>
      <c r="P845" s="512"/>
      <c r="Q845" s="512"/>
      <c r="R845" s="512"/>
      <c r="S845" s="512"/>
      <c r="T845" s="512"/>
      <c r="U845" s="512"/>
      <c r="V845" s="512"/>
      <c r="W845" s="512"/>
      <c r="X845" s="512"/>
      <c r="Y845" s="512"/>
      <c r="Z845" s="512"/>
      <c r="AA845" s="512"/>
      <c r="AB845" s="512"/>
      <c r="AC845" s="512"/>
      <c r="AD845" s="512"/>
      <c r="AE845" s="512"/>
      <c r="AF845" s="512"/>
      <c r="AG845" s="512"/>
      <c r="AH845" s="512"/>
      <c r="AI845" s="512"/>
      <c r="AJ845" s="512"/>
      <c r="AK845" s="512"/>
      <c r="AL845" s="512"/>
      <c r="AM845" s="512"/>
      <c r="AN845" s="512"/>
    </row>
    <row r="846" spans="1:40" ht="15.75" customHeight="1">
      <c r="A846" s="512"/>
      <c r="B846" s="512"/>
      <c r="C846" s="512"/>
      <c r="D846" s="512"/>
      <c r="E846" s="512"/>
      <c r="F846" s="512"/>
      <c r="G846" s="512"/>
      <c r="H846" s="512"/>
      <c r="I846" s="512"/>
      <c r="J846" s="512"/>
      <c r="K846" s="512"/>
      <c r="L846" s="512"/>
      <c r="M846" s="512"/>
      <c r="N846" s="512"/>
      <c r="O846" s="512"/>
      <c r="P846" s="512"/>
      <c r="Q846" s="512"/>
      <c r="R846" s="512"/>
      <c r="S846" s="512"/>
      <c r="T846" s="512"/>
      <c r="U846" s="512"/>
      <c r="V846" s="512"/>
      <c r="W846" s="512"/>
      <c r="X846" s="512"/>
      <c r="Y846" s="512"/>
      <c r="Z846" s="512"/>
      <c r="AA846" s="512"/>
      <c r="AB846" s="512"/>
      <c r="AC846" s="512"/>
      <c r="AD846" s="512"/>
      <c r="AE846" s="512"/>
      <c r="AF846" s="512"/>
      <c r="AG846" s="512"/>
      <c r="AH846" s="512"/>
      <c r="AI846" s="512"/>
      <c r="AJ846" s="512"/>
      <c r="AK846" s="512"/>
      <c r="AL846" s="512"/>
      <c r="AM846" s="512"/>
      <c r="AN846" s="512"/>
    </row>
    <row r="847" spans="1:40" ht="15.75" customHeight="1">
      <c r="A847" s="512"/>
      <c r="B847" s="512"/>
      <c r="C847" s="512"/>
      <c r="D847" s="512"/>
      <c r="E847" s="512"/>
      <c r="F847" s="512"/>
      <c r="G847" s="512"/>
      <c r="H847" s="512"/>
      <c r="I847" s="512"/>
      <c r="J847" s="512"/>
      <c r="K847" s="512"/>
      <c r="L847" s="512"/>
      <c r="M847" s="512"/>
      <c r="N847" s="512"/>
      <c r="O847" s="512"/>
      <c r="P847" s="512"/>
      <c r="Q847" s="512"/>
      <c r="R847" s="512"/>
      <c r="S847" s="512"/>
      <c r="T847" s="512"/>
      <c r="U847" s="512"/>
      <c r="V847" s="512"/>
      <c r="W847" s="512"/>
      <c r="X847" s="512"/>
      <c r="Y847" s="512"/>
      <c r="Z847" s="512"/>
      <c r="AA847" s="512"/>
      <c r="AB847" s="512"/>
      <c r="AC847" s="512"/>
      <c r="AD847" s="512"/>
      <c r="AE847" s="512"/>
      <c r="AF847" s="512"/>
      <c r="AG847" s="512"/>
      <c r="AH847" s="512"/>
      <c r="AI847" s="512"/>
      <c r="AJ847" s="512"/>
      <c r="AK847" s="512"/>
      <c r="AL847" s="512"/>
      <c r="AM847" s="512"/>
      <c r="AN847" s="512"/>
    </row>
    <row r="848" spans="1:40" ht="15.75" customHeight="1">
      <c r="A848" s="512"/>
      <c r="B848" s="512"/>
      <c r="C848" s="512"/>
      <c r="D848" s="512"/>
      <c r="E848" s="512"/>
      <c r="F848" s="512"/>
      <c r="G848" s="512"/>
      <c r="H848" s="512"/>
      <c r="I848" s="512"/>
      <c r="J848" s="512"/>
      <c r="K848" s="512"/>
      <c r="L848" s="512"/>
      <c r="M848" s="512"/>
      <c r="N848" s="512"/>
      <c r="O848" s="512"/>
      <c r="P848" s="512"/>
      <c r="Q848" s="512"/>
      <c r="R848" s="512"/>
      <c r="S848" s="512"/>
      <c r="T848" s="512"/>
      <c r="U848" s="512"/>
      <c r="V848" s="512"/>
      <c r="W848" s="512"/>
      <c r="X848" s="512"/>
      <c r="Y848" s="512"/>
      <c r="Z848" s="512"/>
      <c r="AA848" s="512"/>
      <c r="AB848" s="512"/>
      <c r="AC848" s="512"/>
      <c r="AD848" s="512"/>
      <c r="AE848" s="512"/>
      <c r="AF848" s="512"/>
      <c r="AG848" s="512"/>
      <c r="AH848" s="512"/>
      <c r="AI848" s="512"/>
      <c r="AJ848" s="512"/>
      <c r="AK848" s="512"/>
      <c r="AL848" s="512"/>
      <c r="AM848" s="512"/>
      <c r="AN848" s="512"/>
    </row>
    <row r="849" spans="1:40" ht="15.75" customHeight="1">
      <c r="A849" s="512"/>
      <c r="B849" s="512"/>
      <c r="C849" s="512"/>
      <c r="D849" s="512"/>
      <c r="E849" s="512"/>
      <c r="F849" s="512"/>
      <c r="G849" s="512"/>
      <c r="H849" s="512"/>
      <c r="I849" s="512"/>
      <c r="J849" s="512"/>
      <c r="K849" s="512"/>
      <c r="L849" s="512"/>
      <c r="M849" s="512"/>
      <c r="N849" s="512"/>
      <c r="O849" s="512"/>
      <c r="P849" s="512"/>
      <c r="Q849" s="512"/>
      <c r="R849" s="512"/>
      <c r="S849" s="512"/>
      <c r="T849" s="512"/>
      <c r="U849" s="512"/>
      <c r="V849" s="512"/>
      <c r="W849" s="512"/>
      <c r="X849" s="512"/>
      <c r="Y849" s="512"/>
      <c r="Z849" s="512"/>
      <c r="AA849" s="512"/>
      <c r="AB849" s="512"/>
      <c r="AC849" s="512"/>
      <c r="AD849" s="512"/>
      <c r="AE849" s="512"/>
      <c r="AF849" s="512"/>
      <c r="AG849" s="512"/>
      <c r="AH849" s="512"/>
      <c r="AI849" s="512"/>
      <c r="AJ849" s="512"/>
      <c r="AK849" s="512"/>
      <c r="AL849" s="512"/>
      <c r="AM849" s="512"/>
      <c r="AN849" s="512"/>
    </row>
    <row r="850" spans="1:40" ht="15.75" customHeight="1">
      <c r="A850" s="512"/>
      <c r="B850" s="512"/>
      <c r="C850" s="512"/>
      <c r="D850" s="512"/>
      <c r="E850" s="512"/>
      <c r="F850" s="512"/>
      <c r="G850" s="512"/>
      <c r="H850" s="512"/>
      <c r="I850" s="512"/>
      <c r="J850" s="512"/>
      <c r="K850" s="512"/>
      <c r="L850" s="512"/>
      <c r="M850" s="512"/>
      <c r="N850" s="512"/>
      <c r="O850" s="512"/>
      <c r="P850" s="512"/>
      <c r="Q850" s="512"/>
      <c r="R850" s="512"/>
      <c r="S850" s="512"/>
      <c r="T850" s="512"/>
      <c r="U850" s="512"/>
      <c r="V850" s="512"/>
      <c r="W850" s="512"/>
      <c r="X850" s="512"/>
      <c r="Y850" s="512"/>
      <c r="Z850" s="512"/>
      <c r="AA850" s="512"/>
      <c r="AB850" s="512"/>
      <c r="AC850" s="512"/>
      <c r="AD850" s="512"/>
      <c r="AE850" s="512"/>
      <c r="AF850" s="512"/>
      <c r="AG850" s="512"/>
      <c r="AH850" s="512"/>
      <c r="AI850" s="512"/>
      <c r="AJ850" s="512"/>
      <c r="AK850" s="512"/>
      <c r="AL850" s="512"/>
      <c r="AM850" s="512"/>
      <c r="AN850" s="512"/>
    </row>
    <row r="851" spans="1:40" ht="15.75" customHeight="1">
      <c r="A851" s="512"/>
      <c r="B851" s="512"/>
      <c r="C851" s="512"/>
      <c r="D851" s="512"/>
      <c r="E851" s="512"/>
      <c r="F851" s="512"/>
      <c r="G851" s="512"/>
      <c r="H851" s="512"/>
      <c r="I851" s="512"/>
      <c r="J851" s="512"/>
      <c r="K851" s="512"/>
      <c r="L851" s="512"/>
      <c r="M851" s="512"/>
      <c r="N851" s="512"/>
      <c r="O851" s="512"/>
      <c r="P851" s="512"/>
      <c r="Q851" s="512"/>
      <c r="R851" s="512"/>
      <c r="S851" s="512"/>
      <c r="T851" s="512"/>
      <c r="U851" s="512"/>
      <c r="V851" s="512"/>
      <c r="W851" s="512"/>
      <c r="X851" s="512"/>
      <c r="Y851" s="512"/>
      <c r="Z851" s="512"/>
      <c r="AA851" s="512"/>
      <c r="AB851" s="512"/>
      <c r="AC851" s="512"/>
      <c r="AD851" s="512"/>
      <c r="AE851" s="512"/>
      <c r="AF851" s="512"/>
      <c r="AG851" s="512"/>
      <c r="AH851" s="512"/>
      <c r="AI851" s="512"/>
      <c r="AJ851" s="512"/>
      <c r="AK851" s="512"/>
      <c r="AL851" s="512"/>
      <c r="AM851" s="512"/>
      <c r="AN851" s="512"/>
    </row>
    <row r="852" spans="1:40" ht="15.75" customHeight="1">
      <c r="A852" s="512"/>
      <c r="B852" s="512"/>
      <c r="C852" s="512"/>
      <c r="D852" s="512"/>
      <c r="E852" s="512"/>
      <c r="F852" s="512"/>
      <c r="G852" s="512"/>
      <c r="H852" s="512"/>
      <c r="I852" s="512"/>
      <c r="J852" s="512"/>
      <c r="K852" s="512"/>
      <c r="L852" s="512"/>
      <c r="M852" s="512"/>
      <c r="N852" s="512"/>
      <c r="O852" s="512"/>
      <c r="P852" s="512"/>
      <c r="Q852" s="512"/>
      <c r="R852" s="512"/>
      <c r="S852" s="512"/>
      <c r="T852" s="512"/>
      <c r="U852" s="512"/>
      <c r="V852" s="512"/>
      <c r="W852" s="512"/>
      <c r="X852" s="512"/>
      <c r="Y852" s="512"/>
      <c r="Z852" s="512"/>
      <c r="AA852" s="512"/>
      <c r="AB852" s="512"/>
      <c r="AC852" s="512"/>
      <c r="AD852" s="512"/>
      <c r="AE852" s="512"/>
      <c r="AF852" s="512"/>
      <c r="AG852" s="512"/>
      <c r="AH852" s="512"/>
      <c r="AI852" s="512"/>
      <c r="AJ852" s="512"/>
      <c r="AK852" s="512"/>
      <c r="AL852" s="512"/>
      <c r="AM852" s="512"/>
      <c r="AN852" s="512"/>
    </row>
    <row r="853" spans="1:40" ht="15.75" customHeight="1">
      <c r="A853" s="512"/>
      <c r="B853" s="512"/>
      <c r="C853" s="512"/>
      <c r="D853" s="512"/>
      <c r="E853" s="512"/>
      <c r="F853" s="512"/>
      <c r="G853" s="512"/>
      <c r="H853" s="512"/>
      <c r="I853" s="512"/>
      <c r="J853" s="512"/>
      <c r="K853" s="512"/>
      <c r="L853" s="512"/>
      <c r="M853" s="512"/>
      <c r="N853" s="512"/>
      <c r="O853" s="512"/>
      <c r="P853" s="512"/>
      <c r="Q853" s="512"/>
      <c r="R853" s="512"/>
      <c r="S853" s="512"/>
      <c r="T853" s="512"/>
      <c r="U853" s="512"/>
      <c r="V853" s="512"/>
      <c r="W853" s="512"/>
      <c r="X853" s="512"/>
      <c r="Y853" s="512"/>
      <c r="Z853" s="512"/>
      <c r="AA853" s="512"/>
      <c r="AB853" s="512"/>
      <c r="AC853" s="512"/>
      <c r="AD853" s="512"/>
      <c r="AE853" s="512"/>
      <c r="AF853" s="512"/>
      <c r="AG853" s="512"/>
      <c r="AH853" s="512"/>
      <c r="AI853" s="512"/>
      <c r="AJ853" s="512"/>
      <c r="AK853" s="512"/>
      <c r="AL853" s="512"/>
      <c r="AM853" s="512"/>
      <c r="AN853" s="512"/>
    </row>
    <row r="854" spans="1:40" ht="15.75" customHeight="1">
      <c r="A854" s="512"/>
      <c r="B854" s="512"/>
      <c r="C854" s="512"/>
      <c r="D854" s="512"/>
      <c r="E854" s="512"/>
      <c r="F854" s="512"/>
      <c r="G854" s="512"/>
      <c r="H854" s="512"/>
      <c r="I854" s="512"/>
      <c r="J854" s="512"/>
      <c r="K854" s="512"/>
      <c r="L854" s="512"/>
      <c r="M854" s="512"/>
      <c r="N854" s="512"/>
      <c r="O854" s="512"/>
      <c r="P854" s="512"/>
      <c r="Q854" s="512"/>
      <c r="R854" s="512"/>
      <c r="S854" s="512"/>
      <c r="T854" s="512"/>
      <c r="U854" s="512"/>
      <c r="V854" s="512"/>
      <c r="W854" s="512"/>
      <c r="X854" s="512"/>
      <c r="Y854" s="512"/>
      <c r="Z854" s="512"/>
      <c r="AA854" s="512"/>
      <c r="AB854" s="512"/>
      <c r="AC854" s="512"/>
      <c r="AD854" s="512"/>
      <c r="AE854" s="512"/>
      <c r="AF854" s="512"/>
      <c r="AG854" s="512"/>
      <c r="AH854" s="512"/>
      <c r="AI854" s="512"/>
      <c r="AJ854" s="512"/>
      <c r="AK854" s="512"/>
      <c r="AL854" s="512"/>
      <c r="AM854" s="512"/>
      <c r="AN854" s="512"/>
    </row>
    <row r="855" spans="1:40" ht="15.75" customHeight="1">
      <c r="A855" s="512"/>
      <c r="B855" s="512"/>
      <c r="C855" s="512"/>
      <c r="D855" s="512"/>
      <c r="E855" s="512"/>
      <c r="F855" s="512"/>
      <c r="G855" s="512"/>
      <c r="H855" s="512"/>
      <c r="I855" s="512"/>
      <c r="J855" s="512"/>
      <c r="K855" s="512"/>
      <c r="L855" s="512"/>
      <c r="M855" s="512"/>
      <c r="N855" s="512"/>
      <c r="O855" s="512"/>
      <c r="P855" s="512"/>
      <c r="Q855" s="512"/>
      <c r="R855" s="512"/>
      <c r="S855" s="512"/>
      <c r="T855" s="512"/>
      <c r="U855" s="512"/>
      <c r="V855" s="512"/>
      <c r="W855" s="512"/>
      <c r="X855" s="512"/>
      <c r="Y855" s="512"/>
      <c r="Z855" s="512"/>
      <c r="AA855" s="512"/>
      <c r="AB855" s="512"/>
      <c r="AC855" s="512"/>
      <c r="AD855" s="512"/>
      <c r="AE855" s="512"/>
      <c r="AF855" s="512"/>
      <c r="AG855" s="512"/>
      <c r="AH855" s="512"/>
      <c r="AI855" s="512"/>
      <c r="AJ855" s="512"/>
      <c r="AK855" s="512"/>
      <c r="AL855" s="512"/>
      <c r="AM855" s="512"/>
      <c r="AN855" s="512"/>
    </row>
    <row r="856" spans="1:40" ht="15.75" customHeight="1">
      <c r="A856" s="512"/>
      <c r="B856" s="512"/>
      <c r="C856" s="512"/>
      <c r="D856" s="512"/>
      <c r="E856" s="512"/>
      <c r="F856" s="512"/>
      <c r="G856" s="512"/>
      <c r="H856" s="512"/>
      <c r="I856" s="512"/>
      <c r="J856" s="512"/>
      <c r="K856" s="512"/>
      <c r="L856" s="512"/>
      <c r="M856" s="512"/>
      <c r="N856" s="512"/>
      <c r="O856" s="512"/>
      <c r="P856" s="512"/>
      <c r="Q856" s="512"/>
      <c r="R856" s="512"/>
      <c r="S856" s="512"/>
      <c r="T856" s="512"/>
      <c r="U856" s="512"/>
      <c r="V856" s="512"/>
      <c r="W856" s="512"/>
      <c r="X856" s="512"/>
      <c r="Y856" s="512"/>
      <c r="Z856" s="512"/>
      <c r="AA856" s="512"/>
      <c r="AB856" s="512"/>
      <c r="AC856" s="512"/>
      <c r="AD856" s="512"/>
      <c r="AE856" s="512"/>
      <c r="AF856" s="512"/>
      <c r="AG856" s="512"/>
      <c r="AH856" s="512"/>
      <c r="AI856" s="512"/>
      <c r="AJ856" s="512"/>
      <c r="AK856" s="512"/>
      <c r="AL856" s="512"/>
      <c r="AM856" s="512"/>
      <c r="AN856" s="512"/>
    </row>
    <row r="857" spans="1:40" ht="15.75" customHeight="1">
      <c r="A857" s="512"/>
      <c r="B857" s="512"/>
      <c r="C857" s="512"/>
      <c r="D857" s="512"/>
      <c r="E857" s="512"/>
      <c r="F857" s="512"/>
      <c r="G857" s="512"/>
      <c r="H857" s="512"/>
      <c r="I857" s="512"/>
      <c r="J857" s="512"/>
      <c r="K857" s="512"/>
      <c r="L857" s="512"/>
      <c r="M857" s="512"/>
      <c r="N857" s="512"/>
      <c r="O857" s="512"/>
      <c r="P857" s="512"/>
      <c r="Q857" s="512"/>
      <c r="R857" s="512"/>
      <c r="S857" s="512"/>
      <c r="T857" s="512"/>
      <c r="U857" s="512"/>
      <c r="V857" s="512"/>
      <c r="W857" s="512"/>
      <c r="X857" s="512"/>
      <c r="Y857" s="512"/>
      <c r="Z857" s="512"/>
      <c r="AA857" s="512"/>
      <c r="AB857" s="512"/>
      <c r="AC857" s="512"/>
      <c r="AD857" s="512"/>
      <c r="AE857" s="512"/>
      <c r="AF857" s="512"/>
      <c r="AG857" s="512"/>
      <c r="AH857" s="512"/>
      <c r="AI857" s="512"/>
      <c r="AJ857" s="512"/>
      <c r="AK857" s="512"/>
      <c r="AL857" s="512"/>
      <c r="AM857" s="512"/>
      <c r="AN857" s="512"/>
    </row>
    <row r="858" spans="1:40" ht="15.75" customHeight="1">
      <c r="A858" s="512"/>
      <c r="B858" s="512"/>
      <c r="C858" s="512"/>
      <c r="D858" s="512"/>
      <c r="E858" s="512"/>
      <c r="F858" s="512"/>
      <c r="G858" s="512"/>
      <c r="H858" s="512"/>
      <c r="I858" s="512"/>
      <c r="J858" s="512"/>
      <c r="K858" s="512"/>
      <c r="L858" s="512"/>
      <c r="M858" s="512"/>
      <c r="N858" s="512"/>
      <c r="O858" s="512"/>
      <c r="P858" s="512"/>
      <c r="Q858" s="512"/>
      <c r="R858" s="512"/>
      <c r="S858" s="512"/>
      <c r="T858" s="512"/>
      <c r="U858" s="512"/>
      <c r="V858" s="512"/>
      <c r="W858" s="512"/>
      <c r="X858" s="512"/>
      <c r="Y858" s="512"/>
      <c r="Z858" s="512"/>
      <c r="AA858" s="512"/>
      <c r="AB858" s="512"/>
      <c r="AC858" s="512"/>
      <c r="AD858" s="512"/>
      <c r="AE858" s="512"/>
      <c r="AF858" s="512"/>
      <c r="AG858" s="512"/>
      <c r="AH858" s="512"/>
      <c r="AI858" s="512"/>
      <c r="AJ858" s="512"/>
      <c r="AK858" s="512"/>
      <c r="AL858" s="512"/>
      <c r="AM858" s="512"/>
      <c r="AN858" s="512"/>
    </row>
    <row r="859" spans="1:40" ht="15.75" customHeight="1">
      <c r="A859" s="512"/>
      <c r="B859" s="512"/>
      <c r="C859" s="512"/>
      <c r="D859" s="512"/>
      <c r="E859" s="512"/>
      <c r="F859" s="512"/>
      <c r="G859" s="512"/>
      <c r="H859" s="512"/>
      <c r="I859" s="512"/>
      <c r="J859" s="512"/>
      <c r="K859" s="512"/>
      <c r="L859" s="512"/>
      <c r="M859" s="512"/>
      <c r="N859" s="512"/>
      <c r="O859" s="512"/>
      <c r="P859" s="512"/>
      <c r="Q859" s="512"/>
      <c r="R859" s="512"/>
      <c r="S859" s="512"/>
      <c r="T859" s="512"/>
      <c r="U859" s="512"/>
      <c r="V859" s="512"/>
      <c r="W859" s="512"/>
      <c r="X859" s="512"/>
      <c r="Y859" s="512"/>
      <c r="Z859" s="512"/>
      <c r="AA859" s="512"/>
      <c r="AB859" s="512"/>
      <c r="AC859" s="512"/>
      <c r="AD859" s="512"/>
      <c r="AE859" s="512"/>
      <c r="AF859" s="512"/>
      <c r="AG859" s="512"/>
      <c r="AH859" s="512"/>
      <c r="AI859" s="512"/>
      <c r="AJ859" s="512"/>
      <c r="AK859" s="512"/>
      <c r="AL859" s="512"/>
      <c r="AM859" s="512"/>
      <c r="AN859" s="512"/>
    </row>
    <row r="860" spans="1:40" ht="15.75" customHeight="1">
      <c r="A860" s="512"/>
      <c r="B860" s="512"/>
      <c r="C860" s="512"/>
      <c r="D860" s="512"/>
      <c r="E860" s="512"/>
      <c r="F860" s="512"/>
      <c r="G860" s="512"/>
      <c r="H860" s="512"/>
      <c r="I860" s="512"/>
      <c r="J860" s="512"/>
      <c r="K860" s="512"/>
      <c r="L860" s="512"/>
      <c r="M860" s="512"/>
      <c r="N860" s="512"/>
      <c r="O860" s="512"/>
      <c r="P860" s="512"/>
      <c r="Q860" s="512"/>
      <c r="R860" s="512"/>
      <c r="S860" s="512"/>
      <c r="T860" s="512"/>
      <c r="U860" s="512"/>
      <c r="V860" s="512"/>
      <c r="W860" s="512"/>
      <c r="X860" s="512"/>
      <c r="Y860" s="512"/>
      <c r="Z860" s="512"/>
      <c r="AA860" s="512"/>
      <c r="AB860" s="512"/>
      <c r="AC860" s="512"/>
      <c r="AD860" s="512"/>
      <c r="AE860" s="512"/>
      <c r="AF860" s="512"/>
      <c r="AG860" s="512"/>
      <c r="AH860" s="512"/>
      <c r="AI860" s="512"/>
      <c r="AJ860" s="512"/>
      <c r="AK860" s="512"/>
      <c r="AL860" s="512"/>
      <c r="AM860" s="512"/>
      <c r="AN860" s="512"/>
    </row>
    <row r="861" spans="1:40" ht="15.75" customHeight="1">
      <c r="A861" s="512"/>
      <c r="B861" s="512"/>
      <c r="C861" s="512"/>
      <c r="D861" s="512"/>
      <c r="E861" s="512"/>
      <c r="F861" s="512"/>
      <c r="G861" s="512"/>
      <c r="H861" s="512"/>
      <c r="I861" s="512"/>
      <c r="J861" s="512"/>
      <c r="K861" s="512"/>
      <c r="L861" s="512"/>
      <c r="M861" s="512"/>
      <c r="N861" s="512"/>
      <c r="O861" s="512"/>
      <c r="P861" s="512"/>
      <c r="Q861" s="512"/>
      <c r="R861" s="512"/>
      <c r="S861" s="512"/>
      <c r="T861" s="512"/>
      <c r="U861" s="512"/>
      <c r="V861" s="512"/>
      <c r="W861" s="512"/>
      <c r="X861" s="512"/>
      <c r="Y861" s="512"/>
      <c r="Z861" s="512"/>
      <c r="AA861" s="512"/>
      <c r="AB861" s="512"/>
      <c r="AC861" s="512"/>
      <c r="AD861" s="512"/>
      <c r="AE861" s="512"/>
      <c r="AF861" s="512"/>
      <c r="AG861" s="512"/>
      <c r="AH861" s="512"/>
      <c r="AI861" s="512"/>
      <c r="AJ861" s="512"/>
      <c r="AK861" s="512"/>
      <c r="AL861" s="512"/>
      <c r="AM861" s="512"/>
      <c r="AN861" s="512"/>
    </row>
    <row r="862" spans="1:40" ht="15.75" customHeight="1">
      <c r="A862" s="512"/>
      <c r="B862" s="512"/>
      <c r="C862" s="512"/>
      <c r="D862" s="512"/>
      <c r="E862" s="512"/>
      <c r="F862" s="512"/>
      <c r="G862" s="512"/>
      <c r="H862" s="512"/>
      <c r="I862" s="512"/>
      <c r="J862" s="512"/>
      <c r="K862" s="512"/>
      <c r="L862" s="512"/>
      <c r="M862" s="512"/>
      <c r="N862" s="512"/>
      <c r="O862" s="512"/>
      <c r="P862" s="512"/>
      <c r="Q862" s="512"/>
      <c r="R862" s="512"/>
      <c r="S862" s="512"/>
      <c r="T862" s="512"/>
      <c r="U862" s="512"/>
      <c r="V862" s="512"/>
      <c r="W862" s="512"/>
      <c r="X862" s="512"/>
      <c r="Y862" s="512"/>
      <c r="Z862" s="512"/>
      <c r="AA862" s="512"/>
      <c r="AB862" s="512"/>
      <c r="AC862" s="512"/>
      <c r="AD862" s="512"/>
      <c r="AE862" s="512"/>
      <c r="AF862" s="512"/>
      <c r="AG862" s="512"/>
      <c r="AH862" s="512"/>
      <c r="AI862" s="512"/>
      <c r="AJ862" s="512"/>
      <c r="AK862" s="512"/>
      <c r="AL862" s="512"/>
      <c r="AM862" s="512"/>
      <c r="AN862" s="512"/>
    </row>
    <row r="863" spans="1:40" ht="15.75" customHeight="1">
      <c r="A863" s="512"/>
      <c r="B863" s="512"/>
      <c r="C863" s="512"/>
      <c r="D863" s="512"/>
      <c r="E863" s="512"/>
      <c r="F863" s="512"/>
      <c r="G863" s="512"/>
      <c r="H863" s="512"/>
      <c r="I863" s="512"/>
      <c r="J863" s="512"/>
      <c r="K863" s="512"/>
      <c r="L863" s="512"/>
      <c r="M863" s="512"/>
      <c r="N863" s="512"/>
      <c r="O863" s="512"/>
      <c r="P863" s="512"/>
      <c r="Q863" s="512"/>
      <c r="R863" s="512"/>
      <c r="S863" s="512"/>
      <c r="T863" s="512"/>
      <c r="U863" s="512"/>
      <c r="V863" s="512"/>
      <c r="W863" s="512"/>
      <c r="X863" s="512"/>
      <c r="Y863" s="512"/>
      <c r="Z863" s="512"/>
      <c r="AA863" s="512"/>
      <c r="AB863" s="512"/>
      <c r="AC863" s="512"/>
      <c r="AD863" s="512"/>
      <c r="AE863" s="512"/>
      <c r="AF863" s="512"/>
      <c r="AG863" s="512"/>
      <c r="AH863" s="512"/>
      <c r="AI863" s="512"/>
      <c r="AJ863" s="512"/>
      <c r="AK863" s="512"/>
      <c r="AL863" s="512"/>
      <c r="AM863" s="512"/>
      <c r="AN863" s="512"/>
    </row>
    <row r="864" spans="1:40" ht="15.75" customHeight="1">
      <c r="A864" s="512"/>
      <c r="B864" s="512"/>
      <c r="C864" s="512"/>
      <c r="D864" s="512"/>
      <c r="E864" s="512"/>
      <c r="F864" s="512"/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/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</row>
    <row r="865" spans="1:40" ht="15.75" customHeight="1">
      <c r="A865" s="512"/>
      <c r="B865" s="512"/>
      <c r="C865" s="512"/>
      <c r="D865" s="512"/>
      <c r="E865" s="512"/>
      <c r="F865" s="512"/>
      <c r="G865" s="512"/>
      <c r="H865" s="512"/>
      <c r="I865" s="512"/>
      <c r="J865" s="512"/>
      <c r="K865" s="512"/>
      <c r="L865" s="512"/>
      <c r="M865" s="512"/>
      <c r="N865" s="512"/>
      <c r="O865" s="512"/>
      <c r="P865" s="512"/>
      <c r="Q865" s="512"/>
      <c r="R865" s="512"/>
      <c r="S865" s="512"/>
      <c r="T865" s="512"/>
      <c r="U865" s="512"/>
      <c r="V865" s="512"/>
      <c r="W865" s="512"/>
      <c r="X865" s="512"/>
      <c r="Y865" s="512"/>
      <c r="Z865" s="512"/>
      <c r="AA865" s="512"/>
      <c r="AB865" s="512"/>
      <c r="AC865" s="512"/>
      <c r="AD865" s="512"/>
      <c r="AE865" s="512"/>
      <c r="AF865" s="512"/>
      <c r="AG865" s="512"/>
      <c r="AH865" s="512"/>
      <c r="AI865" s="512"/>
      <c r="AJ865" s="512"/>
      <c r="AK865" s="512"/>
      <c r="AL865" s="512"/>
      <c r="AM865" s="512"/>
      <c r="AN865" s="512"/>
    </row>
    <row r="866" spans="1:40" ht="15.75" customHeight="1">
      <c r="A866" s="512"/>
      <c r="B866" s="512"/>
      <c r="C866" s="512"/>
      <c r="D866" s="512"/>
      <c r="E866" s="512"/>
      <c r="F866" s="512"/>
      <c r="G866" s="512"/>
      <c r="H866" s="512"/>
      <c r="I866" s="512"/>
      <c r="J866" s="512"/>
      <c r="K866" s="512"/>
      <c r="L866" s="512"/>
      <c r="M866" s="512"/>
      <c r="N866" s="512"/>
      <c r="O866" s="512"/>
      <c r="P866" s="512"/>
      <c r="Q866" s="512"/>
      <c r="R866" s="512"/>
      <c r="S866" s="512"/>
      <c r="T866" s="512"/>
      <c r="U866" s="512"/>
      <c r="V866" s="512"/>
      <c r="W866" s="512"/>
      <c r="X866" s="512"/>
      <c r="Y866" s="512"/>
      <c r="Z866" s="512"/>
      <c r="AA866" s="512"/>
      <c r="AB866" s="512"/>
      <c r="AC866" s="512"/>
      <c r="AD866" s="512"/>
      <c r="AE866" s="512"/>
      <c r="AF866" s="512"/>
      <c r="AG866" s="512"/>
      <c r="AH866" s="512"/>
      <c r="AI866" s="512"/>
      <c r="AJ866" s="512"/>
      <c r="AK866" s="512"/>
      <c r="AL866" s="512"/>
      <c r="AM866" s="512"/>
      <c r="AN866" s="512"/>
    </row>
    <row r="867" spans="1:40" ht="15.75" customHeight="1">
      <c r="A867" s="512"/>
      <c r="B867" s="512"/>
      <c r="C867" s="512"/>
      <c r="D867" s="512"/>
      <c r="E867" s="512"/>
      <c r="F867" s="512"/>
      <c r="G867" s="512"/>
      <c r="H867" s="512"/>
      <c r="I867" s="512"/>
      <c r="J867" s="512"/>
      <c r="K867" s="512"/>
      <c r="L867" s="512"/>
      <c r="M867" s="512"/>
      <c r="N867" s="512"/>
      <c r="O867" s="512"/>
      <c r="P867" s="512"/>
      <c r="Q867" s="512"/>
      <c r="R867" s="512"/>
      <c r="S867" s="512"/>
      <c r="T867" s="512"/>
      <c r="U867" s="512"/>
      <c r="V867" s="512"/>
      <c r="W867" s="512"/>
      <c r="X867" s="512"/>
      <c r="Y867" s="512"/>
      <c r="Z867" s="512"/>
      <c r="AA867" s="512"/>
      <c r="AB867" s="512"/>
      <c r="AC867" s="512"/>
      <c r="AD867" s="512"/>
      <c r="AE867" s="512"/>
      <c r="AF867" s="512"/>
      <c r="AG867" s="512"/>
      <c r="AH867" s="512"/>
      <c r="AI867" s="512"/>
      <c r="AJ867" s="512"/>
      <c r="AK867" s="512"/>
      <c r="AL867" s="512"/>
      <c r="AM867" s="512"/>
      <c r="AN867" s="512"/>
    </row>
    <row r="868" spans="1:40" ht="15.75" customHeight="1">
      <c r="A868" s="512"/>
      <c r="B868" s="512"/>
      <c r="C868" s="512"/>
      <c r="D868" s="512"/>
      <c r="E868" s="512"/>
      <c r="F868" s="512"/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/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</row>
    <row r="869" spans="1:40" ht="15.75" customHeight="1">
      <c r="A869" s="512"/>
      <c r="B869" s="512"/>
      <c r="C869" s="512"/>
      <c r="D869" s="512"/>
      <c r="E869" s="512"/>
      <c r="F869" s="512"/>
      <c r="G869" s="512"/>
      <c r="H869" s="512"/>
      <c r="I869" s="512"/>
      <c r="J869" s="512"/>
      <c r="K869" s="512"/>
      <c r="L869" s="512"/>
      <c r="M869" s="512"/>
      <c r="N869" s="512"/>
      <c r="O869" s="512"/>
      <c r="P869" s="512"/>
      <c r="Q869" s="512"/>
      <c r="R869" s="512"/>
      <c r="S869" s="512"/>
      <c r="T869" s="512"/>
      <c r="U869" s="512"/>
      <c r="V869" s="512"/>
      <c r="W869" s="512"/>
      <c r="X869" s="512"/>
      <c r="Y869" s="512"/>
      <c r="Z869" s="512"/>
      <c r="AA869" s="512"/>
      <c r="AB869" s="512"/>
      <c r="AC869" s="512"/>
      <c r="AD869" s="512"/>
      <c r="AE869" s="512"/>
      <c r="AF869" s="512"/>
      <c r="AG869" s="512"/>
      <c r="AH869" s="512"/>
      <c r="AI869" s="512"/>
      <c r="AJ869" s="512"/>
      <c r="AK869" s="512"/>
      <c r="AL869" s="512"/>
      <c r="AM869" s="512"/>
      <c r="AN869" s="512"/>
    </row>
    <row r="870" spans="1:40" ht="15.75" customHeight="1">
      <c r="A870" s="512"/>
      <c r="B870" s="512"/>
      <c r="C870" s="512"/>
      <c r="D870" s="512"/>
      <c r="E870" s="512"/>
      <c r="F870" s="512"/>
      <c r="G870" s="512"/>
      <c r="H870" s="512"/>
      <c r="I870" s="512"/>
      <c r="J870" s="512"/>
      <c r="K870" s="512"/>
      <c r="L870" s="512"/>
      <c r="M870" s="512"/>
      <c r="N870" s="512"/>
      <c r="O870" s="512"/>
      <c r="P870" s="512"/>
      <c r="Q870" s="512"/>
      <c r="R870" s="512"/>
      <c r="S870" s="512"/>
      <c r="T870" s="512"/>
      <c r="U870" s="512"/>
      <c r="V870" s="512"/>
      <c r="W870" s="512"/>
      <c r="X870" s="512"/>
      <c r="Y870" s="512"/>
      <c r="Z870" s="512"/>
      <c r="AA870" s="512"/>
      <c r="AB870" s="512"/>
      <c r="AC870" s="512"/>
      <c r="AD870" s="512"/>
      <c r="AE870" s="512"/>
      <c r="AF870" s="512"/>
      <c r="AG870" s="512"/>
      <c r="AH870" s="512"/>
      <c r="AI870" s="512"/>
      <c r="AJ870" s="512"/>
      <c r="AK870" s="512"/>
      <c r="AL870" s="512"/>
      <c r="AM870" s="512"/>
      <c r="AN870" s="512"/>
    </row>
    <row r="871" spans="1:40" ht="15.75" customHeight="1">
      <c r="A871" s="512"/>
      <c r="B871" s="512"/>
      <c r="C871" s="512"/>
      <c r="D871" s="512"/>
      <c r="E871" s="512"/>
      <c r="F871" s="512"/>
      <c r="G871" s="512"/>
      <c r="H871" s="512"/>
      <c r="I871" s="512"/>
      <c r="J871" s="512"/>
      <c r="K871" s="512"/>
      <c r="L871" s="512"/>
      <c r="M871" s="512"/>
      <c r="N871" s="512"/>
      <c r="O871" s="512"/>
      <c r="P871" s="512"/>
      <c r="Q871" s="512"/>
      <c r="R871" s="512"/>
      <c r="S871" s="512"/>
      <c r="T871" s="512"/>
      <c r="U871" s="512"/>
      <c r="V871" s="512"/>
      <c r="W871" s="512"/>
      <c r="X871" s="512"/>
      <c r="Y871" s="512"/>
      <c r="Z871" s="512"/>
      <c r="AA871" s="512"/>
      <c r="AB871" s="512"/>
      <c r="AC871" s="512"/>
      <c r="AD871" s="512"/>
      <c r="AE871" s="512"/>
      <c r="AF871" s="512"/>
      <c r="AG871" s="512"/>
      <c r="AH871" s="512"/>
      <c r="AI871" s="512"/>
      <c r="AJ871" s="512"/>
      <c r="AK871" s="512"/>
      <c r="AL871" s="512"/>
      <c r="AM871" s="512"/>
      <c r="AN871" s="512"/>
    </row>
    <row r="872" spans="1:40" ht="15.75" customHeight="1">
      <c r="A872" s="512"/>
      <c r="B872" s="512"/>
      <c r="C872" s="512"/>
      <c r="D872" s="512"/>
      <c r="E872" s="512"/>
      <c r="F872" s="512"/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/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</row>
    <row r="873" spans="1:40" ht="15.75" customHeight="1">
      <c r="A873" s="512"/>
      <c r="B873" s="512"/>
      <c r="C873" s="512"/>
      <c r="D873" s="512"/>
      <c r="E873" s="512"/>
      <c r="F873" s="512"/>
      <c r="G873" s="512"/>
      <c r="H873" s="512"/>
      <c r="I873" s="512"/>
      <c r="J873" s="512"/>
      <c r="K873" s="512"/>
      <c r="L873" s="512"/>
      <c r="M873" s="512"/>
      <c r="N873" s="512"/>
      <c r="O873" s="512"/>
      <c r="P873" s="512"/>
      <c r="Q873" s="512"/>
      <c r="R873" s="512"/>
      <c r="S873" s="512"/>
      <c r="T873" s="512"/>
      <c r="U873" s="512"/>
      <c r="V873" s="512"/>
      <c r="W873" s="512"/>
      <c r="X873" s="512"/>
      <c r="Y873" s="512"/>
      <c r="Z873" s="512"/>
      <c r="AA873" s="512"/>
      <c r="AB873" s="512"/>
      <c r="AC873" s="512"/>
      <c r="AD873" s="512"/>
      <c r="AE873" s="512"/>
      <c r="AF873" s="512"/>
      <c r="AG873" s="512"/>
      <c r="AH873" s="512"/>
      <c r="AI873" s="512"/>
      <c r="AJ873" s="512"/>
      <c r="AK873" s="512"/>
      <c r="AL873" s="512"/>
      <c r="AM873" s="512"/>
      <c r="AN873" s="512"/>
    </row>
    <row r="874" spans="1:40" ht="15.75" customHeight="1">
      <c r="A874" s="512"/>
      <c r="B874" s="512"/>
      <c r="C874" s="512"/>
      <c r="D874" s="512"/>
      <c r="E874" s="512"/>
      <c r="F874" s="512"/>
      <c r="G874" s="512"/>
      <c r="H874" s="512"/>
      <c r="I874" s="512"/>
      <c r="J874" s="512"/>
      <c r="K874" s="512"/>
      <c r="L874" s="512"/>
      <c r="M874" s="512"/>
      <c r="N874" s="512"/>
      <c r="O874" s="512"/>
      <c r="P874" s="512"/>
      <c r="Q874" s="512"/>
      <c r="R874" s="512"/>
      <c r="S874" s="512"/>
      <c r="T874" s="512"/>
      <c r="U874" s="512"/>
      <c r="V874" s="512"/>
      <c r="W874" s="512"/>
      <c r="X874" s="512"/>
      <c r="Y874" s="512"/>
      <c r="Z874" s="512"/>
      <c r="AA874" s="512"/>
      <c r="AB874" s="512"/>
      <c r="AC874" s="512"/>
      <c r="AD874" s="512"/>
      <c r="AE874" s="512"/>
      <c r="AF874" s="512"/>
      <c r="AG874" s="512"/>
      <c r="AH874" s="512"/>
      <c r="AI874" s="512"/>
      <c r="AJ874" s="512"/>
      <c r="AK874" s="512"/>
      <c r="AL874" s="512"/>
      <c r="AM874" s="512"/>
      <c r="AN874" s="512"/>
    </row>
    <row r="875" spans="1:40" ht="15.75" customHeight="1">
      <c r="A875" s="512"/>
      <c r="B875" s="512"/>
      <c r="C875" s="512"/>
      <c r="D875" s="512"/>
      <c r="E875" s="512"/>
      <c r="F875" s="512"/>
      <c r="G875" s="512"/>
      <c r="H875" s="512"/>
      <c r="I875" s="512"/>
      <c r="J875" s="512"/>
      <c r="K875" s="512"/>
      <c r="L875" s="512"/>
      <c r="M875" s="512"/>
      <c r="N875" s="512"/>
      <c r="O875" s="512"/>
      <c r="P875" s="512"/>
      <c r="Q875" s="512"/>
      <c r="R875" s="512"/>
      <c r="S875" s="512"/>
      <c r="T875" s="512"/>
      <c r="U875" s="512"/>
      <c r="V875" s="512"/>
      <c r="W875" s="512"/>
      <c r="X875" s="512"/>
      <c r="Y875" s="512"/>
      <c r="Z875" s="512"/>
      <c r="AA875" s="512"/>
      <c r="AB875" s="512"/>
      <c r="AC875" s="512"/>
      <c r="AD875" s="512"/>
      <c r="AE875" s="512"/>
      <c r="AF875" s="512"/>
      <c r="AG875" s="512"/>
      <c r="AH875" s="512"/>
      <c r="AI875" s="512"/>
      <c r="AJ875" s="512"/>
      <c r="AK875" s="512"/>
      <c r="AL875" s="512"/>
      <c r="AM875" s="512"/>
      <c r="AN875" s="512"/>
    </row>
    <row r="876" spans="1:40" ht="15.75" customHeight="1">
      <c r="A876" s="512"/>
      <c r="B876" s="512"/>
      <c r="C876" s="512"/>
      <c r="D876" s="512"/>
      <c r="E876" s="512"/>
      <c r="F876" s="512"/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/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</row>
    <row r="877" spans="1:40" ht="15.75" customHeight="1">
      <c r="A877" s="512"/>
      <c r="B877" s="512"/>
      <c r="C877" s="512"/>
      <c r="D877" s="512"/>
      <c r="E877" s="512"/>
      <c r="F877" s="512"/>
      <c r="G877" s="512"/>
      <c r="H877" s="512"/>
      <c r="I877" s="512"/>
      <c r="J877" s="512"/>
      <c r="K877" s="512"/>
      <c r="L877" s="512"/>
      <c r="M877" s="512"/>
      <c r="N877" s="512"/>
      <c r="O877" s="512"/>
      <c r="P877" s="512"/>
      <c r="Q877" s="512"/>
      <c r="R877" s="512"/>
      <c r="S877" s="512"/>
      <c r="T877" s="512"/>
      <c r="U877" s="512"/>
      <c r="V877" s="512"/>
      <c r="W877" s="512"/>
      <c r="X877" s="512"/>
      <c r="Y877" s="512"/>
      <c r="Z877" s="512"/>
      <c r="AA877" s="512"/>
      <c r="AB877" s="512"/>
      <c r="AC877" s="512"/>
      <c r="AD877" s="512"/>
      <c r="AE877" s="512"/>
      <c r="AF877" s="512"/>
      <c r="AG877" s="512"/>
      <c r="AH877" s="512"/>
      <c r="AI877" s="512"/>
      <c r="AJ877" s="512"/>
      <c r="AK877" s="512"/>
      <c r="AL877" s="512"/>
      <c r="AM877" s="512"/>
      <c r="AN877" s="512"/>
    </row>
    <row r="878" spans="1:40" ht="15.75" customHeight="1">
      <c r="A878" s="512"/>
      <c r="B878" s="512"/>
      <c r="C878" s="512"/>
      <c r="D878" s="512"/>
      <c r="E878" s="512"/>
      <c r="F878" s="512"/>
      <c r="G878" s="512"/>
      <c r="H878" s="512"/>
      <c r="I878" s="512"/>
      <c r="J878" s="512"/>
      <c r="K878" s="512"/>
      <c r="L878" s="512"/>
      <c r="M878" s="512"/>
      <c r="N878" s="512"/>
      <c r="O878" s="512"/>
      <c r="P878" s="512"/>
      <c r="Q878" s="512"/>
      <c r="R878" s="512"/>
      <c r="S878" s="512"/>
      <c r="T878" s="512"/>
      <c r="U878" s="512"/>
      <c r="V878" s="512"/>
      <c r="W878" s="512"/>
      <c r="X878" s="512"/>
      <c r="Y878" s="512"/>
      <c r="Z878" s="512"/>
      <c r="AA878" s="512"/>
      <c r="AB878" s="512"/>
      <c r="AC878" s="512"/>
      <c r="AD878" s="512"/>
      <c r="AE878" s="512"/>
      <c r="AF878" s="512"/>
      <c r="AG878" s="512"/>
      <c r="AH878" s="512"/>
      <c r="AI878" s="512"/>
      <c r="AJ878" s="512"/>
      <c r="AK878" s="512"/>
      <c r="AL878" s="512"/>
      <c r="AM878" s="512"/>
      <c r="AN878" s="512"/>
    </row>
    <row r="879" spans="1:40" ht="15.75" customHeight="1">
      <c r="A879" s="512"/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2"/>
      <c r="Z879" s="512"/>
      <c r="AA879" s="512"/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</row>
    <row r="880" spans="1:40" ht="15.75" customHeight="1">
      <c r="A880" s="512"/>
      <c r="B880" s="512"/>
      <c r="C880" s="512"/>
      <c r="D880" s="512"/>
      <c r="E880" s="512"/>
      <c r="F880" s="512"/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/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</row>
    <row r="881" spans="1:40" ht="15.75" customHeight="1">
      <c r="A881" s="512"/>
      <c r="B881" s="512"/>
      <c r="C881" s="512"/>
      <c r="D881" s="512"/>
      <c r="E881" s="512"/>
      <c r="F881" s="512"/>
      <c r="G881" s="512"/>
      <c r="H881" s="512"/>
      <c r="I881" s="512"/>
      <c r="J881" s="512"/>
      <c r="K881" s="512"/>
      <c r="L881" s="512"/>
      <c r="M881" s="512"/>
      <c r="N881" s="512"/>
      <c r="O881" s="512"/>
      <c r="P881" s="512"/>
      <c r="Q881" s="512"/>
      <c r="R881" s="512"/>
      <c r="S881" s="512"/>
      <c r="T881" s="512"/>
      <c r="U881" s="512"/>
      <c r="V881" s="512"/>
      <c r="W881" s="512"/>
      <c r="X881" s="512"/>
      <c r="Y881" s="512"/>
      <c r="Z881" s="512"/>
      <c r="AA881" s="512"/>
      <c r="AB881" s="512"/>
      <c r="AC881" s="512"/>
      <c r="AD881" s="512"/>
      <c r="AE881" s="512"/>
      <c r="AF881" s="512"/>
      <c r="AG881" s="512"/>
      <c r="AH881" s="512"/>
      <c r="AI881" s="512"/>
      <c r="AJ881" s="512"/>
      <c r="AK881" s="512"/>
      <c r="AL881" s="512"/>
      <c r="AM881" s="512"/>
      <c r="AN881" s="512"/>
    </row>
    <row r="882" spans="1:40" ht="15.75" customHeight="1">
      <c r="A882" s="512"/>
      <c r="B882" s="512"/>
      <c r="C882" s="512"/>
      <c r="D882" s="512"/>
      <c r="E882" s="512"/>
      <c r="F882" s="512"/>
      <c r="G882" s="512"/>
      <c r="H882" s="512"/>
      <c r="I882" s="512"/>
      <c r="J882" s="512"/>
      <c r="K882" s="512"/>
      <c r="L882" s="512"/>
      <c r="M882" s="512"/>
      <c r="N882" s="512"/>
      <c r="O882" s="512"/>
      <c r="P882" s="512"/>
      <c r="Q882" s="512"/>
      <c r="R882" s="512"/>
      <c r="S882" s="512"/>
      <c r="T882" s="512"/>
      <c r="U882" s="512"/>
      <c r="V882" s="512"/>
      <c r="W882" s="512"/>
      <c r="X882" s="512"/>
      <c r="Y882" s="512"/>
      <c r="Z882" s="512"/>
      <c r="AA882" s="512"/>
      <c r="AB882" s="512"/>
      <c r="AC882" s="512"/>
      <c r="AD882" s="512"/>
      <c r="AE882" s="512"/>
      <c r="AF882" s="512"/>
      <c r="AG882" s="512"/>
      <c r="AH882" s="512"/>
      <c r="AI882" s="512"/>
      <c r="AJ882" s="512"/>
      <c r="AK882" s="512"/>
      <c r="AL882" s="512"/>
      <c r="AM882" s="512"/>
      <c r="AN882" s="512"/>
    </row>
    <row r="883" spans="1:40" ht="15.75" customHeight="1">
      <c r="A883" s="512"/>
      <c r="B883" s="512"/>
      <c r="C883" s="512"/>
      <c r="D883" s="512"/>
      <c r="E883" s="512"/>
      <c r="F883" s="512"/>
      <c r="G883" s="512"/>
      <c r="H883" s="512"/>
      <c r="I883" s="512"/>
      <c r="J883" s="512"/>
      <c r="K883" s="512"/>
      <c r="L883" s="512"/>
      <c r="M883" s="512"/>
      <c r="N883" s="512"/>
      <c r="O883" s="512"/>
      <c r="P883" s="512"/>
      <c r="Q883" s="512"/>
      <c r="R883" s="512"/>
      <c r="S883" s="512"/>
      <c r="T883" s="512"/>
      <c r="U883" s="512"/>
      <c r="V883" s="512"/>
      <c r="W883" s="512"/>
      <c r="X883" s="512"/>
      <c r="Y883" s="512"/>
      <c r="Z883" s="512"/>
      <c r="AA883" s="512"/>
      <c r="AB883" s="512"/>
      <c r="AC883" s="512"/>
      <c r="AD883" s="512"/>
      <c r="AE883" s="512"/>
      <c r="AF883" s="512"/>
      <c r="AG883" s="512"/>
      <c r="AH883" s="512"/>
      <c r="AI883" s="512"/>
      <c r="AJ883" s="512"/>
      <c r="AK883" s="512"/>
      <c r="AL883" s="512"/>
      <c r="AM883" s="512"/>
      <c r="AN883" s="512"/>
    </row>
    <row r="884" spans="1:40" ht="15.75" customHeight="1">
      <c r="A884" s="512"/>
      <c r="B884" s="512"/>
      <c r="C884" s="512"/>
      <c r="D884" s="512"/>
      <c r="E884" s="512"/>
      <c r="F884" s="512"/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/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</row>
    <row r="885" spans="1:40" ht="15.75" customHeight="1">
      <c r="A885" s="512"/>
      <c r="B885" s="512"/>
      <c r="C885" s="512"/>
      <c r="D885" s="512"/>
      <c r="E885" s="512"/>
      <c r="F885" s="512"/>
      <c r="G885" s="512"/>
      <c r="H885" s="512"/>
      <c r="I885" s="512"/>
      <c r="J885" s="512"/>
      <c r="K885" s="512"/>
      <c r="L885" s="512"/>
      <c r="M885" s="512"/>
      <c r="N885" s="512"/>
      <c r="O885" s="512"/>
      <c r="P885" s="512"/>
      <c r="Q885" s="512"/>
      <c r="R885" s="512"/>
      <c r="S885" s="512"/>
      <c r="T885" s="512"/>
      <c r="U885" s="512"/>
      <c r="V885" s="512"/>
      <c r="W885" s="512"/>
      <c r="X885" s="512"/>
      <c r="Y885" s="512"/>
      <c r="Z885" s="512"/>
      <c r="AA885" s="512"/>
      <c r="AB885" s="512"/>
      <c r="AC885" s="512"/>
      <c r="AD885" s="512"/>
      <c r="AE885" s="512"/>
      <c r="AF885" s="512"/>
      <c r="AG885" s="512"/>
      <c r="AH885" s="512"/>
      <c r="AI885" s="512"/>
      <c r="AJ885" s="512"/>
      <c r="AK885" s="512"/>
      <c r="AL885" s="512"/>
      <c r="AM885" s="512"/>
      <c r="AN885" s="512"/>
    </row>
    <row r="886" spans="1:40" ht="15.75" customHeight="1">
      <c r="A886" s="512"/>
      <c r="B886" s="512"/>
      <c r="C886" s="512"/>
      <c r="D886" s="512"/>
      <c r="E886" s="512"/>
      <c r="F886" s="512"/>
      <c r="G886" s="512"/>
      <c r="H886" s="512"/>
      <c r="I886" s="512"/>
      <c r="J886" s="512"/>
      <c r="K886" s="512"/>
      <c r="L886" s="512"/>
      <c r="M886" s="512"/>
      <c r="N886" s="512"/>
      <c r="O886" s="512"/>
      <c r="P886" s="512"/>
      <c r="Q886" s="512"/>
      <c r="R886" s="512"/>
      <c r="S886" s="512"/>
      <c r="T886" s="512"/>
      <c r="U886" s="512"/>
      <c r="V886" s="512"/>
      <c r="W886" s="512"/>
      <c r="X886" s="512"/>
      <c r="Y886" s="512"/>
      <c r="Z886" s="512"/>
      <c r="AA886" s="512"/>
      <c r="AB886" s="512"/>
      <c r="AC886" s="512"/>
      <c r="AD886" s="512"/>
      <c r="AE886" s="512"/>
      <c r="AF886" s="512"/>
      <c r="AG886" s="512"/>
      <c r="AH886" s="512"/>
      <c r="AI886" s="512"/>
      <c r="AJ886" s="512"/>
      <c r="AK886" s="512"/>
      <c r="AL886" s="512"/>
      <c r="AM886" s="512"/>
      <c r="AN886" s="512"/>
    </row>
    <row r="887" spans="1:40" ht="15.75" customHeight="1">
      <c r="A887" s="512"/>
      <c r="B887" s="512"/>
      <c r="C887" s="512"/>
      <c r="D887" s="512"/>
      <c r="E887" s="512"/>
      <c r="F887" s="512"/>
      <c r="G887" s="512"/>
      <c r="H887" s="512"/>
      <c r="I887" s="512"/>
      <c r="J887" s="512"/>
      <c r="K887" s="512"/>
      <c r="L887" s="512"/>
      <c r="M887" s="512"/>
      <c r="N887" s="512"/>
      <c r="O887" s="512"/>
      <c r="P887" s="512"/>
      <c r="Q887" s="512"/>
      <c r="R887" s="512"/>
      <c r="S887" s="512"/>
      <c r="T887" s="512"/>
      <c r="U887" s="512"/>
      <c r="V887" s="512"/>
      <c r="W887" s="512"/>
      <c r="X887" s="512"/>
      <c r="Y887" s="512"/>
      <c r="Z887" s="512"/>
      <c r="AA887" s="512"/>
      <c r="AB887" s="512"/>
      <c r="AC887" s="512"/>
      <c r="AD887" s="512"/>
      <c r="AE887" s="512"/>
      <c r="AF887" s="512"/>
      <c r="AG887" s="512"/>
      <c r="AH887" s="512"/>
      <c r="AI887" s="512"/>
      <c r="AJ887" s="512"/>
      <c r="AK887" s="512"/>
      <c r="AL887" s="512"/>
      <c r="AM887" s="512"/>
      <c r="AN887" s="512"/>
    </row>
    <row r="888" spans="1:40" ht="15.75" customHeight="1">
      <c r="A888" s="512"/>
      <c r="B888" s="512"/>
      <c r="C888" s="512"/>
      <c r="D888" s="512"/>
      <c r="E888" s="512"/>
      <c r="F888" s="512"/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/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</row>
    <row r="889" spans="1:40" ht="15.75" customHeight="1">
      <c r="A889" s="512"/>
      <c r="B889" s="512"/>
      <c r="C889" s="512"/>
      <c r="D889" s="512"/>
      <c r="E889" s="512"/>
      <c r="F889" s="512"/>
      <c r="G889" s="512"/>
      <c r="H889" s="512"/>
      <c r="I889" s="512"/>
      <c r="J889" s="512"/>
      <c r="K889" s="512"/>
      <c r="L889" s="512"/>
      <c r="M889" s="512"/>
      <c r="N889" s="512"/>
      <c r="O889" s="512"/>
      <c r="P889" s="512"/>
      <c r="Q889" s="512"/>
      <c r="R889" s="512"/>
      <c r="S889" s="512"/>
      <c r="T889" s="512"/>
      <c r="U889" s="512"/>
      <c r="V889" s="512"/>
      <c r="W889" s="512"/>
      <c r="X889" s="512"/>
      <c r="Y889" s="512"/>
      <c r="Z889" s="512"/>
      <c r="AA889" s="512"/>
      <c r="AB889" s="512"/>
      <c r="AC889" s="512"/>
      <c r="AD889" s="512"/>
      <c r="AE889" s="512"/>
      <c r="AF889" s="512"/>
      <c r="AG889" s="512"/>
      <c r="AH889" s="512"/>
      <c r="AI889" s="512"/>
      <c r="AJ889" s="512"/>
      <c r="AK889" s="512"/>
      <c r="AL889" s="512"/>
      <c r="AM889" s="512"/>
      <c r="AN889" s="512"/>
    </row>
    <row r="890" spans="1:40" ht="15.75" customHeight="1">
      <c r="A890" s="512"/>
      <c r="B890" s="512"/>
      <c r="C890" s="512"/>
      <c r="D890" s="512"/>
      <c r="E890" s="512"/>
      <c r="F890" s="512"/>
      <c r="G890" s="512"/>
      <c r="H890" s="512"/>
      <c r="I890" s="512"/>
      <c r="J890" s="512"/>
      <c r="K890" s="512"/>
      <c r="L890" s="512"/>
      <c r="M890" s="512"/>
      <c r="N890" s="512"/>
      <c r="O890" s="512"/>
      <c r="P890" s="512"/>
      <c r="Q890" s="512"/>
      <c r="R890" s="512"/>
      <c r="S890" s="512"/>
      <c r="T890" s="512"/>
      <c r="U890" s="512"/>
      <c r="V890" s="512"/>
      <c r="W890" s="512"/>
      <c r="X890" s="512"/>
      <c r="Y890" s="512"/>
      <c r="Z890" s="512"/>
      <c r="AA890" s="512"/>
      <c r="AB890" s="512"/>
      <c r="AC890" s="512"/>
      <c r="AD890" s="512"/>
      <c r="AE890" s="512"/>
      <c r="AF890" s="512"/>
      <c r="AG890" s="512"/>
      <c r="AH890" s="512"/>
      <c r="AI890" s="512"/>
      <c r="AJ890" s="512"/>
      <c r="AK890" s="512"/>
      <c r="AL890" s="512"/>
      <c r="AM890" s="512"/>
      <c r="AN890" s="512"/>
    </row>
    <row r="891" spans="1:40" ht="15.75" customHeight="1">
      <c r="A891" s="512"/>
      <c r="B891" s="512"/>
      <c r="C891" s="512"/>
      <c r="D891" s="512"/>
      <c r="E891" s="512"/>
      <c r="F891" s="512"/>
      <c r="G891" s="512"/>
      <c r="H891" s="512"/>
      <c r="I891" s="512"/>
      <c r="J891" s="512"/>
      <c r="K891" s="512"/>
      <c r="L891" s="512"/>
      <c r="M891" s="512"/>
      <c r="N891" s="512"/>
      <c r="O891" s="512"/>
      <c r="P891" s="512"/>
      <c r="Q891" s="512"/>
      <c r="R891" s="512"/>
      <c r="S891" s="512"/>
      <c r="T891" s="512"/>
      <c r="U891" s="512"/>
      <c r="V891" s="512"/>
      <c r="W891" s="512"/>
      <c r="X891" s="512"/>
      <c r="Y891" s="512"/>
      <c r="Z891" s="512"/>
      <c r="AA891" s="512"/>
      <c r="AB891" s="512"/>
      <c r="AC891" s="512"/>
      <c r="AD891" s="512"/>
      <c r="AE891" s="512"/>
      <c r="AF891" s="512"/>
      <c r="AG891" s="512"/>
      <c r="AH891" s="512"/>
      <c r="AI891" s="512"/>
      <c r="AJ891" s="512"/>
      <c r="AK891" s="512"/>
      <c r="AL891" s="512"/>
      <c r="AM891" s="512"/>
      <c r="AN891" s="512"/>
    </row>
    <row r="892" spans="1:40" ht="15.75" customHeight="1">
      <c r="A892" s="512"/>
      <c r="B892" s="512"/>
      <c r="C892" s="512"/>
      <c r="D892" s="512"/>
      <c r="E892" s="512"/>
      <c r="F892" s="512"/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/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</row>
    <row r="893" spans="1:40" ht="15.75" customHeight="1">
      <c r="A893" s="512"/>
      <c r="B893" s="512"/>
      <c r="C893" s="512"/>
      <c r="D893" s="512"/>
      <c r="E893" s="512"/>
      <c r="F893" s="512"/>
      <c r="G893" s="512"/>
      <c r="H893" s="512"/>
      <c r="I893" s="512"/>
      <c r="J893" s="512"/>
      <c r="K893" s="512"/>
      <c r="L893" s="512"/>
      <c r="M893" s="512"/>
      <c r="N893" s="512"/>
      <c r="O893" s="512"/>
      <c r="P893" s="512"/>
      <c r="Q893" s="512"/>
      <c r="R893" s="512"/>
      <c r="S893" s="512"/>
      <c r="T893" s="512"/>
      <c r="U893" s="512"/>
      <c r="V893" s="512"/>
      <c r="W893" s="512"/>
      <c r="X893" s="512"/>
      <c r="Y893" s="512"/>
      <c r="Z893" s="512"/>
      <c r="AA893" s="512"/>
      <c r="AB893" s="512"/>
      <c r="AC893" s="512"/>
      <c r="AD893" s="512"/>
      <c r="AE893" s="512"/>
      <c r="AF893" s="512"/>
      <c r="AG893" s="512"/>
      <c r="AH893" s="512"/>
      <c r="AI893" s="512"/>
      <c r="AJ893" s="512"/>
      <c r="AK893" s="512"/>
      <c r="AL893" s="512"/>
      <c r="AM893" s="512"/>
      <c r="AN893" s="512"/>
    </row>
    <row r="894" spans="1:40" ht="15.75" customHeight="1">
      <c r="A894" s="512"/>
      <c r="B894" s="512"/>
      <c r="C894" s="512"/>
      <c r="D894" s="512"/>
      <c r="E894" s="512"/>
      <c r="F894" s="512"/>
      <c r="G894" s="512"/>
      <c r="H894" s="512"/>
      <c r="I894" s="512"/>
      <c r="J894" s="512"/>
      <c r="K894" s="512"/>
      <c r="L894" s="512"/>
      <c r="M894" s="512"/>
      <c r="N894" s="512"/>
      <c r="O894" s="512"/>
      <c r="P894" s="512"/>
      <c r="Q894" s="512"/>
      <c r="R894" s="512"/>
      <c r="S894" s="512"/>
      <c r="T894" s="512"/>
      <c r="U894" s="512"/>
      <c r="V894" s="512"/>
      <c r="W894" s="512"/>
      <c r="X894" s="512"/>
      <c r="Y894" s="512"/>
      <c r="Z894" s="512"/>
      <c r="AA894" s="512"/>
      <c r="AB894" s="512"/>
      <c r="AC894" s="512"/>
      <c r="AD894" s="512"/>
      <c r="AE894" s="512"/>
      <c r="AF894" s="512"/>
      <c r="AG894" s="512"/>
      <c r="AH894" s="512"/>
      <c r="AI894" s="512"/>
      <c r="AJ894" s="512"/>
      <c r="AK894" s="512"/>
      <c r="AL894" s="512"/>
      <c r="AM894" s="512"/>
      <c r="AN894" s="512"/>
    </row>
    <row r="895" spans="1:40" ht="15.75" customHeight="1">
      <c r="A895" s="512"/>
      <c r="B895" s="512"/>
      <c r="C895" s="512"/>
      <c r="D895" s="512"/>
      <c r="E895" s="512"/>
      <c r="F895" s="512"/>
      <c r="G895" s="512"/>
      <c r="H895" s="512"/>
      <c r="I895" s="512"/>
      <c r="J895" s="512"/>
      <c r="K895" s="512"/>
      <c r="L895" s="512"/>
      <c r="M895" s="512"/>
      <c r="N895" s="512"/>
      <c r="O895" s="512"/>
      <c r="P895" s="512"/>
      <c r="Q895" s="512"/>
      <c r="R895" s="512"/>
      <c r="S895" s="512"/>
      <c r="T895" s="512"/>
      <c r="U895" s="512"/>
      <c r="V895" s="512"/>
      <c r="W895" s="512"/>
      <c r="X895" s="512"/>
      <c r="Y895" s="512"/>
      <c r="Z895" s="512"/>
      <c r="AA895" s="512"/>
      <c r="AB895" s="512"/>
      <c r="AC895" s="512"/>
      <c r="AD895" s="512"/>
      <c r="AE895" s="512"/>
      <c r="AF895" s="512"/>
      <c r="AG895" s="512"/>
      <c r="AH895" s="512"/>
      <c r="AI895" s="512"/>
      <c r="AJ895" s="512"/>
      <c r="AK895" s="512"/>
      <c r="AL895" s="512"/>
      <c r="AM895" s="512"/>
      <c r="AN895" s="512"/>
    </row>
    <row r="896" spans="1:40" ht="15.75" customHeight="1">
      <c r="A896" s="512"/>
      <c r="B896" s="512"/>
      <c r="C896" s="512"/>
      <c r="D896" s="512"/>
      <c r="E896" s="512"/>
      <c r="F896" s="512"/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/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</row>
    <row r="897" spans="1:40" ht="15.75" customHeight="1">
      <c r="A897" s="512"/>
      <c r="B897" s="512"/>
      <c r="C897" s="512"/>
      <c r="D897" s="512"/>
      <c r="E897" s="512"/>
      <c r="F897" s="512"/>
      <c r="G897" s="512"/>
      <c r="H897" s="512"/>
      <c r="I897" s="512"/>
      <c r="J897" s="512"/>
      <c r="K897" s="512"/>
      <c r="L897" s="512"/>
      <c r="M897" s="512"/>
      <c r="N897" s="512"/>
      <c r="O897" s="512"/>
      <c r="P897" s="512"/>
      <c r="Q897" s="512"/>
      <c r="R897" s="512"/>
      <c r="S897" s="512"/>
      <c r="T897" s="512"/>
      <c r="U897" s="512"/>
      <c r="V897" s="512"/>
      <c r="W897" s="512"/>
      <c r="X897" s="512"/>
      <c r="Y897" s="512"/>
      <c r="Z897" s="512"/>
      <c r="AA897" s="512"/>
      <c r="AB897" s="512"/>
      <c r="AC897" s="512"/>
      <c r="AD897" s="512"/>
      <c r="AE897" s="512"/>
      <c r="AF897" s="512"/>
      <c r="AG897" s="512"/>
      <c r="AH897" s="512"/>
      <c r="AI897" s="512"/>
      <c r="AJ897" s="512"/>
      <c r="AK897" s="512"/>
      <c r="AL897" s="512"/>
      <c r="AM897" s="512"/>
      <c r="AN897" s="512"/>
    </row>
    <row r="898" spans="1:40" ht="15.75" customHeight="1">
      <c r="A898" s="512"/>
      <c r="B898" s="512"/>
      <c r="C898" s="512"/>
      <c r="D898" s="512"/>
      <c r="E898" s="512"/>
      <c r="F898" s="512"/>
      <c r="G898" s="512"/>
      <c r="H898" s="512"/>
      <c r="I898" s="512"/>
      <c r="J898" s="512"/>
      <c r="K898" s="512"/>
      <c r="L898" s="512"/>
      <c r="M898" s="512"/>
      <c r="N898" s="512"/>
      <c r="O898" s="512"/>
      <c r="P898" s="512"/>
      <c r="Q898" s="512"/>
      <c r="R898" s="512"/>
      <c r="S898" s="512"/>
      <c r="T898" s="512"/>
      <c r="U898" s="512"/>
      <c r="V898" s="512"/>
      <c r="W898" s="512"/>
      <c r="X898" s="512"/>
      <c r="Y898" s="512"/>
      <c r="Z898" s="512"/>
      <c r="AA898" s="512"/>
      <c r="AB898" s="512"/>
      <c r="AC898" s="512"/>
      <c r="AD898" s="512"/>
      <c r="AE898" s="512"/>
      <c r="AF898" s="512"/>
      <c r="AG898" s="512"/>
      <c r="AH898" s="512"/>
      <c r="AI898" s="512"/>
      <c r="AJ898" s="512"/>
      <c r="AK898" s="512"/>
      <c r="AL898" s="512"/>
      <c r="AM898" s="512"/>
      <c r="AN898" s="512"/>
    </row>
    <row r="899" spans="1:40" ht="15.75" customHeight="1">
      <c r="A899" s="512"/>
      <c r="B899" s="512"/>
      <c r="C899" s="512"/>
      <c r="D899" s="512"/>
      <c r="E899" s="512"/>
      <c r="F899" s="512"/>
      <c r="G899" s="512"/>
      <c r="H899" s="512"/>
      <c r="I899" s="512"/>
      <c r="J899" s="512"/>
      <c r="K899" s="512"/>
      <c r="L899" s="512"/>
      <c r="M899" s="512"/>
      <c r="N899" s="512"/>
      <c r="O899" s="512"/>
      <c r="P899" s="512"/>
      <c r="Q899" s="512"/>
      <c r="R899" s="512"/>
      <c r="S899" s="512"/>
      <c r="T899" s="512"/>
      <c r="U899" s="512"/>
      <c r="V899" s="512"/>
      <c r="W899" s="512"/>
      <c r="X899" s="512"/>
      <c r="Y899" s="512"/>
      <c r="Z899" s="512"/>
      <c r="AA899" s="512"/>
      <c r="AB899" s="512"/>
      <c r="AC899" s="512"/>
      <c r="AD899" s="512"/>
      <c r="AE899" s="512"/>
      <c r="AF899" s="512"/>
      <c r="AG899" s="512"/>
      <c r="AH899" s="512"/>
      <c r="AI899" s="512"/>
      <c r="AJ899" s="512"/>
      <c r="AK899" s="512"/>
      <c r="AL899" s="512"/>
      <c r="AM899" s="512"/>
      <c r="AN899" s="512"/>
    </row>
    <row r="900" spans="1:40" ht="15.75" customHeight="1">
      <c r="A900" s="512"/>
      <c r="B900" s="512"/>
      <c r="C900" s="512"/>
      <c r="D900" s="512"/>
      <c r="E900" s="512"/>
      <c r="F900" s="512"/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/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</row>
    <row r="901" spans="1:40" ht="15.75" customHeight="1">
      <c r="A901" s="512"/>
      <c r="B901" s="512"/>
      <c r="C901" s="512"/>
      <c r="D901" s="512"/>
      <c r="E901" s="512"/>
      <c r="F901" s="512"/>
      <c r="G901" s="512"/>
      <c r="H901" s="512"/>
      <c r="I901" s="512"/>
      <c r="J901" s="512"/>
      <c r="K901" s="512"/>
      <c r="L901" s="512"/>
      <c r="M901" s="512"/>
      <c r="N901" s="512"/>
      <c r="O901" s="512"/>
      <c r="P901" s="512"/>
      <c r="Q901" s="512"/>
      <c r="R901" s="512"/>
      <c r="S901" s="512"/>
      <c r="T901" s="512"/>
      <c r="U901" s="512"/>
      <c r="V901" s="512"/>
      <c r="W901" s="512"/>
      <c r="X901" s="512"/>
      <c r="Y901" s="512"/>
      <c r="Z901" s="512"/>
      <c r="AA901" s="512"/>
      <c r="AB901" s="512"/>
      <c r="AC901" s="512"/>
      <c r="AD901" s="512"/>
      <c r="AE901" s="512"/>
      <c r="AF901" s="512"/>
      <c r="AG901" s="512"/>
      <c r="AH901" s="512"/>
      <c r="AI901" s="512"/>
      <c r="AJ901" s="512"/>
      <c r="AK901" s="512"/>
      <c r="AL901" s="512"/>
      <c r="AM901" s="512"/>
      <c r="AN901" s="512"/>
    </row>
    <row r="902" spans="1:40" ht="15.75" customHeight="1">
      <c r="A902" s="512"/>
      <c r="B902" s="512"/>
      <c r="C902" s="512"/>
      <c r="D902" s="512"/>
      <c r="E902" s="512"/>
      <c r="F902" s="512"/>
      <c r="G902" s="512"/>
      <c r="H902" s="512"/>
      <c r="I902" s="512"/>
      <c r="J902" s="512"/>
      <c r="K902" s="512"/>
      <c r="L902" s="512"/>
      <c r="M902" s="512"/>
      <c r="N902" s="512"/>
      <c r="O902" s="512"/>
      <c r="P902" s="512"/>
      <c r="Q902" s="512"/>
      <c r="R902" s="512"/>
      <c r="S902" s="512"/>
      <c r="T902" s="512"/>
      <c r="U902" s="512"/>
      <c r="V902" s="512"/>
      <c r="W902" s="512"/>
      <c r="X902" s="512"/>
      <c r="Y902" s="512"/>
      <c r="Z902" s="512"/>
      <c r="AA902" s="512"/>
      <c r="AB902" s="512"/>
      <c r="AC902" s="512"/>
      <c r="AD902" s="512"/>
      <c r="AE902" s="512"/>
      <c r="AF902" s="512"/>
      <c r="AG902" s="512"/>
      <c r="AH902" s="512"/>
      <c r="AI902" s="512"/>
      <c r="AJ902" s="512"/>
      <c r="AK902" s="512"/>
      <c r="AL902" s="512"/>
      <c r="AM902" s="512"/>
      <c r="AN902" s="512"/>
    </row>
    <row r="903" spans="1:40" ht="15.75" customHeight="1">
      <c r="A903" s="512"/>
      <c r="B903" s="512"/>
      <c r="C903" s="512"/>
      <c r="D903" s="512"/>
      <c r="E903" s="512"/>
      <c r="F903" s="512"/>
      <c r="G903" s="512"/>
      <c r="H903" s="512"/>
      <c r="I903" s="512"/>
      <c r="J903" s="512"/>
      <c r="K903" s="512"/>
      <c r="L903" s="512"/>
      <c r="M903" s="512"/>
      <c r="N903" s="512"/>
      <c r="O903" s="512"/>
      <c r="P903" s="512"/>
      <c r="Q903" s="512"/>
      <c r="R903" s="512"/>
      <c r="S903" s="512"/>
      <c r="T903" s="512"/>
      <c r="U903" s="512"/>
      <c r="V903" s="512"/>
      <c r="W903" s="512"/>
      <c r="X903" s="512"/>
      <c r="Y903" s="512"/>
      <c r="Z903" s="512"/>
      <c r="AA903" s="512"/>
      <c r="AB903" s="512"/>
      <c r="AC903" s="512"/>
      <c r="AD903" s="512"/>
      <c r="AE903" s="512"/>
      <c r="AF903" s="512"/>
      <c r="AG903" s="512"/>
      <c r="AH903" s="512"/>
      <c r="AI903" s="512"/>
      <c r="AJ903" s="512"/>
      <c r="AK903" s="512"/>
      <c r="AL903" s="512"/>
      <c r="AM903" s="512"/>
      <c r="AN903" s="512"/>
    </row>
    <row r="904" spans="1:40" ht="15.75" customHeight="1">
      <c r="A904" s="512"/>
      <c r="B904" s="512"/>
      <c r="C904" s="512"/>
      <c r="D904" s="512"/>
      <c r="E904" s="512"/>
      <c r="F904" s="512"/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/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</row>
    <row r="905" spans="1:40" ht="15.75" customHeight="1">
      <c r="A905" s="512"/>
      <c r="B905" s="512"/>
      <c r="C905" s="512"/>
      <c r="D905" s="512"/>
      <c r="E905" s="512"/>
      <c r="F905" s="512"/>
      <c r="G905" s="512"/>
      <c r="H905" s="512"/>
      <c r="I905" s="512"/>
      <c r="J905" s="512"/>
      <c r="K905" s="512"/>
      <c r="L905" s="512"/>
      <c r="M905" s="512"/>
      <c r="N905" s="512"/>
      <c r="O905" s="512"/>
      <c r="P905" s="512"/>
      <c r="Q905" s="512"/>
      <c r="R905" s="512"/>
      <c r="S905" s="512"/>
      <c r="T905" s="512"/>
      <c r="U905" s="512"/>
      <c r="V905" s="512"/>
      <c r="W905" s="512"/>
      <c r="X905" s="512"/>
      <c r="Y905" s="512"/>
      <c r="Z905" s="512"/>
      <c r="AA905" s="512"/>
      <c r="AB905" s="512"/>
      <c r="AC905" s="512"/>
      <c r="AD905" s="512"/>
      <c r="AE905" s="512"/>
      <c r="AF905" s="512"/>
      <c r="AG905" s="512"/>
      <c r="AH905" s="512"/>
      <c r="AI905" s="512"/>
      <c r="AJ905" s="512"/>
      <c r="AK905" s="512"/>
      <c r="AL905" s="512"/>
      <c r="AM905" s="512"/>
      <c r="AN905" s="512"/>
    </row>
    <row r="906" spans="1:40" ht="15.75" customHeight="1">
      <c r="A906" s="512"/>
      <c r="B906" s="512"/>
      <c r="C906" s="512"/>
      <c r="D906" s="512"/>
      <c r="E906" s="512"/>
      <c r="F906" s="512"/>
      <c r="G906" s="512"/>
      <c r="H906" s="512"/>
      <c r="I906" s="512"/>
      <c r="J906" s="512"/>
      <c r="K906" s="512"/>
      <c r="L906" s="512"/>
      <c r="M906" s="512"/>
      <c r="N906" s="512"/>
      <c r="O906" s="512"/>
      <c r="P906" s="512"/>
      <c r="Q906" s="512"/>
      <c r="R906" s="512"/>
      <c r="S906" s="512"/>
      <c r="T906" s="512"/>
      <c r="U906" s="512"/>
      <c r="V906" s="512"/>
      <c r="W906" s="512"/>
      <c r="X906" s="512"/>
      <c r="Y906" s="512"/>
      <c r="Z906" s="512"/>
      <c r="AA906" s="512"/>
      <c r="AB906" s="512"/>
      <c r="AC906" s="512"/>
      <c r="AD906" s="512"/>
      <c r="AE906" s="512"/>
      <c r="AF906" s="512"/>
      <c r="AG906" s="512"/>
      <c r="AH906" s="512"/>
      <c r="AI906" s="512"/>
      <c r="AJ906" s="512"/>
      <c r="AK906" s="512"/>
      <c r="AL906" s="512"/>
      <c r="AM906" s="512"/>
      <c r="AN906" s="512"/>
    </row>
    <row r="907" spans="1:40" ht="15.75" customHeight="1">
      <c r="A907" s="512"/>
      <c r="B907" s="512"/>
      <c r="C907" s="512"/>
      <c r="D907" s="512"/>
      <c r="E907" s="512"/>
      <c r="F907" s="512"/>
      <c r="G907" s="512"/>
      <c r="H907" s="512"/>
      <c r="I907" s="512"/>
      <c r="J907" s="512"/>
      <c r="K907" s="512"/>
      <c r="L907" s="512"/>
      <c r="M907" s="512"/>
      <c r="N907" s="512"/>
      <c r="O907" s="512"/>
      <c r="P907" s="512"/>
      <c r="Q907" s="512"/>
      <c r="R907" s="512"/>
      <c r="S907" s="512"/>
      <c r="T907" s="512"/>
      <c r="U907" s="512"/>
      <c r="V907" s="512"/>
      <c r="W907" s="512"/>
      <c r="X907" s="512"/>
      <c r="Y907" s="512"/>
      <c r="Z907" s="512"/>
      <c r="AA907" s="512"/>
      <c r="AB907" s="512"/>
      <c r="AC907" s="512"/>
      <c r="AD907" s="512"/>
      <c r="AE907" s="512"/>
      <c r="AF907" s="512"/>
      <c r="AG907" s="512"/>
      <c r="AH907" s="512"/>
      <c r="AI907" s="512"/>
      <c r="AJ907" s="512"/>
      <c r="AK907" s="512"/>
      <c r="AL907" s="512"/>
      <c r="AM907" s="512"/>
      <c r="AN907" s="512"/>
    </row>
    <row r="908" spans="1:40" ht="15.75" customHeight="1">
      <c r="A908" s="512"/>
      <c r="B908" s="512"/>
      <c r="C908" s="512"/>
      <c r="D908" s="512"/>
      <c r="E908" s="512"/>
      <c r="F908" s="512"/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/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</row>
    <row r="909" spans="1:40" ht="15.75" customHeight="1">
      <c r="A909" s="512"/>
      <c r="B909" s="512"/>
      <c r="C909" s="512"/>
      <c r="D909" s="512"/>
      <c r="E909" s="512"/>
      <c r="F909" s="512"/>
      <c r="G909" s="512"/>
      <c r="H909" s="512"/>
      <c r="I909" s="512"/>
      <c r="J909" s="512"/>
      <c r="K909" s="512"/>
      <c r="L909" s="512"/>
      <c r="M909" s="512"/>
      <c r="N909" s="512"/>
      <c r="O909" s="512"/>
      <c r="P909" s="512"/>
      <c r="Q909" s="512"/>
      <c r="R909" s="512"/>
      <c r="S909" s="512"/>
      <c r="T909" s="512"/>
      <c r="U909" s="512"/>
      <c r="V909" s="512"/>
      <c r="W909" s="512"/>
      <c r="X909" s="512"/>
      <c r="Y909" s="512"/>
      <c r="Z909" s="512"/>
      <c r="AA909" s="512"/>
      <c r="AB909" s="512"/>
      <c r="AC909" s="512"/>
      <c r="AD909" s="512"/>
      <c r="AE909" s="512"/>
      <c r="AF909" s="512"/>
      <c r="AG909" s="512"/>
      <c r="AH909" s="512"/>
      <c r="AI909" s="512"/>
      <c r="AJ909" s="512"/>
      <c r="AK909" s="512"/>
      <c r="AL909" s="512"/>
      <c r="AM909" s="512"/>
      <c r="AN909" s="512"/>
    </row>
    <row r="910" spans="1:40" ht="15.75" customHeight="1">
      <c r="A910" s="512"/>
      <c r="B910" s="512"/>
      <c r="C910" s="512"/>
      <c r="D910" s="512"/>
      <c r="E910" s="512"/>
      <c r="F910" s="512"/>
      <c r="G910" s="512"/>
      <c r="H910" s="512"/>
      <c r="I910" s="512"/>
      <c r="J910" s="512"/>
      <c r="K910" s="512"/>
      <c r="L910" s="512"/>
      <c r="M910" s="512"/>
      <c r="N910" s="512"/>
      <c r="O910" s="512"/>
      <c r="P910" s="512"/>
      <c r="Q910" s="512"/>
      <c r="R910" s="512"/>
      <c r="S910" s="512"/>
      <c r="T910" s="512"/>
      <c r="U910" s="512"/>
      <c r="V910" s="512"/>
      <c r="W910" s="512"/>
      <c r="X910" s="512"/>
      <c r="Y910" s="512"/>
      <c r="Z910" s="512"/>
      <c r="AA910" s="512"/>
      <c r="AB910" s="512"/>
      <c r="AC910" s="512"/>
      <c r="AD910" s="512"/>
      <c r="AE910" s="512"/>
      <c r="AF910" s="512"/>
      <c r="AG910" s="512"/>
      <c r="AH910" s="512"/>
      <c r="AI910" s="512"/>
      <c r="AJ910" s="512"/>
      <c r="AK910" s="512"/>
      <c r="AL910" s="512"/>
      <c r="AM910" s="512"/>
      <c r="AN910" s="512"/>
    </row>
    <row r="911" spans="1:40" ht="15.75" customHeight="1">
      <c r="A911" s="512"/>
      <c r="B911" s="512"/>
      <c r="C911" s="512"/>
      <c r="D911" s="512"/>
      <c r="E911" s="512"/>
      <c r="F911" s="512"/>
      <c r="G911" s="512"/>
      <c r="H911" s="512"/>
      <c r="I911" s="512"/>
      <c r="J911" s="512"/>
      <c r="K911" s="512"/>
      <c r="L911" s="512"/>
      <c r="M911" s="512"/>
      <c r="N911" s="512"/>
      <c r="O911" s="512"/>
      <c r="P911" s="512"/>
      <c r="Q911" s="512"/>
      <c r="R911" s="512"/>
      <c r="S911" s="512"/>
      <c r="T911" s="512"/>
      <c r="U911" s="512"/>
      <c r="V911" s="512"/>
      <c r="W911" s="512"/>
      <c r="X911" s="512"/>
      <c r="Y911" s="512"/>
      <c r="Z911" s="512"/>
      <c r="AA911" s="512"/>
      <c r="AB911" s="512"/>
      <c r="AC911" s="512"/>
      <c r="AD911" s="512"/>
      <c r="AE911" s="512"/>
      <c r="AF911" s="512"/>
      <c r="AG911" s="512"/>
      <c r="AH911" s="512"/>
      <c r="AI911" s="512"/>
      <c r="AJ911" s="512"/>
      <c r="AK911" s="512"/>
      <c r="AL911" s="512"/>
      <c r="AM911" s="512"/>
      <c r="AN911" s="512"/>
    </row>
    <row r="912" spans="1:40" ht="15.75" customHeight="1">
      <c r="A912" s="512"/>
      <c r="B912" s="512"/>
      <c r="C912" s="512"/>
      <c r="D912" s="512"/>
      <c r="E912" s="512"/>
      <c r="F912" s="512"/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/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</row>
    <row r="913" spans="1:40" ht="15.75" customHeight="1">
      <c r="A913" s="512"/>
      <c r="B913" s="512"/>
      <c r="C913" s="512"/>
      <c r="D913" s="512"/>
      <c r="E913" s="512"/>
      <c r="F913" s="512"/>
      <c r="G913" s="512"/>
      <c r="H913" s="512"/>
      <c r="I913" s="512"/>
      <c r="J913" s="512"/>
      <c r="K913" s="512"/>
      <c r="L913" s="512"/>
      <c r="M913" s="512"/>
      <c r="N913" s="512"/>
      <c r="O913" s="512"/>
      <c r="P913" s="512"/>
      <c r="Q913" s="512"/>
      <c r="R913" s="512"/>
      <c r="S913" s="512"/>
      <c r="T913" s="512"/>
      <c r="U913" s="512"/>
      <c r="V913" s="512"/>
      <c r="W913" s="512"/>
      <c r="X913" s="512"/>
      <c r="Y913" s="512"/>
      <c r="Z913" s="512"/>
      <c r="AA913" s="512"/>
      <c r="AB913" s="512"/>
      <c r="AC913" s="512"/>
      <c r="AD913" s="512"/>
      <c r="AE913" s="512"/>
      <c r="AF913" s="512"/>
      <c r="AG913" s="512"/>
      <c r="AH913" s="512"/>
      <c r="AI913" s="512"/>
      <c r="AJ913" s="512"/>
      <c r="AK913" s="512"/>
      <c r="AL913" s="512"/>
      <c r="AM913" s="512"/>
      <c r="AN913" s="512"/>
    </row>
    <row r="914" spans="1:40" ht="15.75" customHeight="1">
      <c r="A914" s="512"/>
      <c r="B914" s="512"/>
      <c r="C914" s="512"/>
      <c r="D914" s="512"/>
      <c r="E914" s="512"/>
      <c r="F914" s="512"/>
      <c r="G914" s="512"/>
      <c r="H914" s="512"/>
      <c r="I914" s="512"/>
      <c r="J914" s="512"/>
      <c r="K914" s="512"/>
      <c r="L914" s="512"/>
      <c r="M914" s="512"/>
      <c r="N914" s="512"/>
      <c r="O914" s="512"/>
      <c r="P914" s="512"/>
      <c r="Q914" s="512"/>
      <c r="R914" s="512"/>
      <c r="S914" s="512"/>
      <c r="T914" s="512"/>
      <c r="U914" s="512"/>
      <c r="V914" s="512"/>
      <c r="W914" s="512"/>
      <c r="X914" s="512"/>
      <c r="Y914" s="512"/>
      <c r="Z914" s="512"/>
      <c r="AA914" s="512"/>
      <c r="AB914" s="512"/>
      <c r="AC914" s="512"/>
      <c r="AD914" s="512"/>
      <c r="AE914" s="512"/>
      <c r="AF914" s="512"/>
      <c r="AG914" s="512"/>
      <c r="AH914" s="512"/>
      <c r="AI914" s="512"/>
      <c r="AJ914" s="512"/>
      <c r="AK914" s="512"/>
      <c r="AL914" s="512"/>
      <c r="AM914" s="512"/>
      <c r="AN914" s="512"/>
    </row>
    <row r="915" spans="1:40" ht="15.75" customHeight="1">
      <c r="A915" s="512"/>
      <c r="B915" s="512"/>
      <c r="C915" s="512"/>
      <c r="D915" s="512"/>
      <c r="E915" s="512"/>
      <c r="F915" s="512"/>
      <c r="G915" s="512"/>
      <c r="H915" s="512"/>
      <c r="I915" s="512"/>
      <c r="J915" s="512"/>
      <c r="K915" s="512"/>
      <c r="L915" s="512"/>
      <c r="M915" s="512"/>
      <c r="N915" s="512"/>
      <c r="O915" s="512"/>
      <c r="P915" s="512"/>
      <c r="Q915" s="512"/>
      <c r="R915" s="512"/>
      <c r="S915" s="512"/>
      <c r="T915" s="512"/>
      <c r="U915" s="512"/>
      <c r="V915" s="512"/>
      <c r="W915" s="512"/>
      <c r="X915" s="512"/>
      <c r="Y915" s="512"/>
      <c r="Z915" s="512"/>
      <c r="AA915" s="512"/>
      <c r="AB915" s="512"/>
      <c r="AC915" s="512"/>
      <c r="AD915" s="512"/>
      <c r="AE915" s="512"/>
      <c r="AF915" s="512"/>
      <c r="AG915" s="512"/>
      <c r="AH915" s="512"/>
      <c r="AI915" s="512"/>
      <c r="AJ915" s="512"/>
      <c r="AK915" s="512"/>
      <c r="AL915" s="512"/>
      <c r="AM915" s="512"/>
      <c r="AN915" s="512"/>
    </row>
    <row r="916" spans="1:40" ht="15.75" customHeight="1">
      <c r="A916" s="512"/>
      <c r="B916" s="512"/>
      <c r="C916" s="512"/>
      <c r="D916" s="512"/>
      <c r="E916" s="512"/>
      <c r="F916" s="512"/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/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</row>
    <row r="917" spans="1:40" ht="15.75" customHeight="1">
      <c r="A917" s="512"/>
      <c r="B917" s="512"/>
      <c r="C917" s="512"/>
      <c r="D917" s="512"/>
      <c r="E917" s="512"/>
      <c r="F917" s="512"/>
      <c r="G917" s="512"/>
      <c r="H917" s="512"/>
      <c r="I917" s="512"/>
      <c r="J917" s="512"/>
      <c r="K917" s="512"/>
      <c r="L917" s="512"/>
      <c r="M917" s="512"/>
      <c r="N917" s="512"/>
      <c r="O917" s="512"/>
      <c r="P917" s="512"/>
      <c r="Q917" s="512"/>
      <c r="R917" s="512"/>
      <c r="S917" s="512"/>
      <c r="T917" s="512"/>
      <c r="U917" s="512"/>
      <c r="V917" s="512"/>
      <c r="W917" s="512"/>
      <c r="X917" s="512"/>
      <c r="Y917" s="512"/>
      <c r="Z917" s="512"/>
      <c r="AA917" s="512"/>
      <c r="AB917" s="512"/>
      <c r="AC917" s="512"/>
      <c r="AD917" s="512"/>
      <c r="AE917" s="512"/>
      <c r="AF917" s="512"/>
      <c r="AG917" s="512"/>
      <c r="AH917" s="512"/>
      <c r="AI917" s="512"/>
      <c r="AJ917" s="512"/>
      <c r="AK917" s="512"/>
      <c r="AL917" s="512"/>
      <c r="AM917" s="512"/>
      <c r="AN917" s="512"/>
    </row>
    <row r="918" spans="1:40" ht="15.75" customHeight="1">
      <c r="A918" s="512"/>
      <c r="B918" s="512"/>
      <c r="C918" s="512"/>
      <c r="D918" s="512"/>
      <c r="E918" s="512"/>
      <c r="F918" s="512"/>
      <c r="G918" s="512"/>
      <c r="H918" s="512"/>
      <c r="I918" s="512"/>
      <c r="J918" s="512"/>
      <c r="K918" s="512"/>
      <c r="L918" s="512"/>
      <c r="M918" s="512"/>
      <c r="N918" s="512"/>
      <c r="O918" s="512"/>
      <c r="P918" s="512"/>
      <c r="Q918" s="512"/>
      <c r="R918" s="512"/>
      <c r="S918" s="512"/>
      <c r="T918" s="512"/>
      <c r="U918" s="512"/>
      <c r="V918" s="512"/>
      <c r="W918" s="512"/>
      <c r="X918" s="512"/>
      <c r="Y918" s="512"/>
      <c r="Z918" s="512"/>
      <c r="AA918" s="512"/>
      <c r="AB918" s="512"/>
      <c r="AC918" s="512"/>
      <c r="AD918" s="512"/>
      <c r="AE918" s="512"/>
      <c r="AF918" s="512"/>
      <c r="AG918" s="512"/>
      <c r="AH918" s="512"/>
      <c r="AI918" s="512"/>
      <c r="AJ918" s="512"/>
      <c r="AK918" s="512"/>
      <c r="AL918" s="512"/>
      <c r="AM918" s="512"/>
      <c r="AN918" s="512"/>
    </row>
    <row r="919" spans="1:40" ht="15.75" customHeight="1">
      <c r="A919" s="512"/>
      <c r="B919" s="512"/>
      <c r="C919" s="512"/>
      <c r="D919" s="512"/>
      <c r="E919" s="512"/>
      <c r="F919" s="512"/>
      <c r="G919" s="512"/>
      <c r="H919" s="512"/>
      <c r="I919" s="512"/>
      <c r="J919" s="512"/>
      <c r="K919" s="512"/>
      <c r="L919" s="512"/>
      <c r="M919" s="512"/>
      <c r="N919" s="512"/>
      <c r="O919" s="512"/>
      <c r="P919" s="512"/>
      <c r="Q919" s="512"/>
      <c r="R919" s="512"/>
      <c r="S919" s="512"/>
      <c r="T919" s="512"/>
      <c r="U919" s="512"/>
      <c r="V919" s="512"/>
      <c r="W919" s="512"/>
      <c r="X919" s="512"/>
      <c r="Y919" s="512"/>
      <c r="Z919" s="512"/>
      <c r="AA919" s="512"/>
      <c r="AB919" s="512"/>
      <c r="AC919" s="512"/>
      <c r="AD919" s="512"/>
      <c r="AE919" s="512"/>
      <c r="AF919" s="512"/>
      <c r="AG919" s="512"/>
      <c r="AH919" s="512"/>
      <c r="AI919" s="512"/>
      <c r="AJ919" s="512"/>
      <c r="AK919" s="512"/>
      <c r="AL919" s="512"/>
      <c r="AM919" s="512"/>
      <c r="AN919" s="512"/>
    </row>
    <row r="920" spans="1:40" ht="15.75" customHeight="1">
      <c r="A920" s="512"/>
      <c r="B920" s="512"/>
      <c r="C920" s="512"/>
      <c r="D920" s="512"/>
      <c r="E920" s="512"/>
      <c r="F920" s="512"/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/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</row>
    <row r="921" spans="1:40" ht="15.75" customHeight="1">
      <c r="A921" s="512"/>
      <c r="B921" s="512"/>
      <c r="C921" s="512"/>
      <c r="D921" s="512"/>
      <c r="E921" s="512"/>
      <c r="F921" s="512"/>
      <c r="G921" s="512"/>
      <c r="H921" s="512"/>
      <c r="I921" s="512"/>
      <c r="J921" s="512"/>
      <c r="K921" s="512"/>
      <c r="L921" s="512"/>
      <c r="M921" s="512"/>
      <c r="N921" s="512"/>
      <c r="O921" s="512"/>
      <c r="P921" s="512"/>
      <c r="Q921" s="512"/>
      <c r="R921" s="512"/>
      <c r="S921" s="512"/>
      <c r="T921" s="512"/>
      <c r="U921" s="512"/>
      <c r="V921" s="512"/>
      <c r="W921" s="512"/>
      <c r="X921" s="512"/>
      <c r="Y921" s="512"/>
      <c r="Z921" s="512"/>
      <c r="AA921" s="512"/>
      <c r="AB921" s="512"/>
      <c r="AC921" s="512"/>
      <c r="AD921" s="512"/>
      <c r="AE921" s="512"/>
      <c r="AF921" s="512"/>
      <c r="AG921" s="512"/>
      <c r="AH921" s="512"/>
      <c r="AI921" s="512"/>
      <c r="AJ921" s="512"/>
      <c r="AK921" s="512"/>
      <c r="AL921" s="512"/>
      <c r="AM921" s="512"/>
      <c r="AN921" s="512"/>
    </row>
    <row r="922" spans="1:40" ht="15.75" customHeight="1">
      <c r="A922" s="512"/>
      <c r="B922" s="512"/>
      <c r="C922" s="512"/>
      <c r="D922" s="512"/>
      <c r="E922" s="512"/>
      <c r="F922" s="512"/>
      <c r="G922" s="512"/>
      <c r="H922" s="512"/>
      <c r="I922" s="512"/>
      <c r="J922" s="512"/>
      <c r="K922" s="512"/>
      <c r="L922" s="512"/>
      <c r="M922" s="512"/>
      <c r="N922" s="512"/>
      <c r="O922" s="512"/>
      <c r="P922" s="512"/>
      <c r="Q922" s="512"/>
      <c r="R922" s="512"/>
      <c r="S922" s="512"/>
      <c r="T922" s="512"/>
      <c r="U922" s="512"/>
      <c r="V922" s="512"/>
      <c r="W922" s="512"/>
      <c r="X922" s="512"/>
      <c r="Y922" s="512"/>
      <c r="Z922" s="512"/>
      <c r="AA922" s="512"/>
      <c r="AB922" s="512"/>
      <c r="AC922" s="512"/>
      <c r="AD922" s="512"/>
      <c r="AE922" s="512"/>
      <c r="AF922" s="512"/>
      <c r="AG922" s="512"/>
      <c r="AH922" s="512"/>
      <c r="AI922" s="512"/>
      <c r="AJ922" s="512"/>
      <c r="AK922" s="512"/>
      <c r="AL922" s="512"/>
      <c r="AM922" s="512"/>
      <c r="AN922" s="512"/>
    </row>
    <row r="923" spans="1:40" ht="15.75" customHeight="1">
      <c r="A923" s="512"/>
      <c r="B923" s="512"/>
      <c r="C923" s="512"/>
      <c r="D923" s="512"/>
      <c r="E923" s="512"/>
      <c r="F923" s="512"/>
      <c r="G923" s="512"/>
      <c r="H923" s="512"/>
      <c r="I923" s="512"/>
      <c r="J923" s="512"/>
      <c r="K923" s="512"/>
      <c r="L923" s="512"/>
      <c r="M923" s="512"/>
      <c r="N923" s="512"/>
      <c r="O923" s="512"/>
      <c r="P923" s="512"/>
      <c r="Q923" s="512"/>
      <c r="R923" s="512"/>
      <c r="S923" s="512"/>
      <c r="T923" s="512"/>
      <c r="U923" s="512"/>
      <c r="V923" s="512"/>
      <c r="W923" s="512"/>
      <c r="X923" s="512"/>
      <c r="Y923" s="512"/>
      <c r="Z923" s="512"/>
      <c r="AA923" s="512"/>
      <c r="AB923" s="512"/>
      <c r="AC923" s="512"/>
      <c r="AD923" s="512"/>
      <c r="AE923" s="512"/>
      <c r="AF923" s="512"/>
      <c r="AG923" s="512"/>
      <c r="AH923" s="512"/>
      <c r="AI923" s="512"/>
      <c r="AJ923" s="512"/>
      <c r="AK923" s="512"/>
      <c r="AL923" s="512"/>
      <c r="AM923" s="512"/>
      <c r="AN923" s="512"/>
    </row>
    <row r="924" spans="1:40" ht="15.75" customHeight="1">
      <c r="A924" s="512"/>
      <c r="B924" s="512"/>
      <c r="C924" s="512"/>
      <c r="D924" s="512"/>
      <c r="E924" s="512"/>
      <c r="F924" s="512"/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/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</row>
    <row r="925" spans="1:40" ht="15.75" customHeight="1">
      <c r="A925" s="512"/>
      <c r="B925" s="512"/>
      <c r="C925" s="512"/>
      <c r="D925" s="512"/>
      <c r="E925" s="512"/>
      <c r="F925" s="512"/>
      <c r="G925" s="512"/>
      <c r="H925" s="512"/>
      <c r="I925" s="512"/>
      <c r="J925" s="512"/>
      <c r="K925" s="512"/>
      <c r="L925" s="512"/>
      <c r="M925" s="512"/>
      <c r="N925" s="512"/>
      <c r="O925" s="512"/>
      <c r="P925" s="512"/>
      <c r="Q925" s="512"/>
      <c r="R925" s="512"/>
      <c r="S925" s="512"/>
      <c r="T925" s="512"/>
      <c r="U925" s="512"/>
      <c r="V925" s="512"/>
      <c r="W925" s="512"/>
      <c r="X925" s="512"/>
      <c r="Y925" s="512"/>
      <c r="Z925" s="512"/>
      <c r="AA925" s="512"/>
      <c r="AB925" s="512"/>
      <c r="AC925" s="512"/>
      <c r="AD925" s="512"/>
      <c r="AE925" s="512"/>
      <c r="AF925" s="512"/>
      <c r="AG925" s="512"/>
      <c r="AH925" s="512"/>
      <c r="AI925" s="512"/>
      <c r="AJ925" s="512"/>
      <c r="AK925" s="512"/>
      <c r="AL925" s="512"/>
      <c r="AM925" s="512"/>
      <c r="AN925" s="512"/>
    </row>
    <row r="926" spans="1:40" ht="15.75" customHeight="1">
      <c r="A926" s="512"/>
      <c r="B926" s="512"/>
      <c r="C926" s="512"/>
      <c r="D926" s="512"/>
      <c r="E926" s="512"/>
      <c r="F926" s="512"/>
      <c r="G926" s="512"/>
      <c r="H926" s="512"/>
      <c r="I926" s="512"/>
      <c r="J926" s="512"/>
      <c r="K926" s="512"/>
      <c r="L926" s="512"/>
      <c r="M926" s="512"/>
      <c r="N926" s="512"/>
      <c r="O926" s="512"/>
      <c r="P926" s="512"/>
      <c r="Q926" s="512"/>
      <c r="R926" s="512"/>
      <c r="S926" s="512"/>
      <c r="T926" s="512"/>
      <c r="U926" s="512"/>
      <c r="V926" s="512"/>
      <c r="W926" s="512"/>
      <c r="X926" s="512"/>
      <c r="Y926" s="512"/>
      <c r="Z926" s="512"/>
      <c r="AA926" s="512"/>
      <c r="AB926" s="512"/>
      <c r="AC926" s="512"/>
      <c r="AD926" s="512"/>
      <c r="AE926" s="512"/>
      <c r="AF926" s="512"/>
      <c r="AG926" s="512"/>
      <c r="AH926" s="512"/>
      <c r="AI926" s="512"/>
      <c r="AJ926" s="512"/>
      <c r="AK926" s="512"/>
      <c r="AL926" s="512"/>
      <c r="AM926" s="512"/>
      <c r="AN926" s="512"/>
    </row>
    <row r="927" spans="1:40" ht="15.75" customHeight="1">
      <c r="A927" s="512"/>
      <c r="B927" s="512"/>
      <c r="C927" s="512"/>
      <c r="D927" s="512"/>
      <c r="E927" s="512"/>
      <c r="F927" s="512"/>
      <c r="G927" s="512"/>
      <c r="H927" s="512"/>
      <c r="I927" s="512"/>
      <c r="J927" s="512"/>
      <c r="K927" s="512"/>
      <c r="L927" s="512"/>
      <c r="M927" s="512"/>
      <c r="N927" s="512"/>
      <c r="O927" s="512"/>
      <c r="P927" s="512"/>
      <c r="Q927" s="512"/>
      <c r="R927" s="512"/>
      <c r="S927" s="512"/>
      <c r="T927" s="512"/>
      <c r="U927" s="512"/>
      <c r="V927" s="512"/>
      <c r="W927" s="512"/>
      <c r="X927" s="512"/>
      <c r="Y927" s="512"/>
      <c r="Z927" s="512"/>
      <c r="AA927" s="512"/>
      <c r="AB927" s="512"/>
      <c r="AC927" s="512"/>
      <c r="AD927" s="512"/>
      <c r="AE927" s="512"/>
      <c r="AF927" s="512"/>
      <c r="AG927" s="512"/>
      <c r="AH927" s="512"/>
      <c r="AI927" s="512"/>
      <c r="AJ927" s="512"/>
      <c r="AK927" s="512"/>
      <c r="AL927" s="512"/>
      <c r="AM927" s="512"/>
      <c r="AN927" s="512"/>
    </row>
    <row r="928" spans="1:40" ht="15.75" customHeight="1">
      <c r="A928" s="512"/>
      <c r="B928" s="512"/>
      <c r="C928" s="512"/>
      <c r="D928" s="512"/>
      <c r="E928" s="512"/>
      <c r="F928" s="512"/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/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</row>
    <row r="929" spans="1:40" ht="15.75" customHeight="1">
      <c r="A929" s="512"/>
      <c r="B929" s="512"/>
      <c r="C929" s="512"/>
      <c r="D929" s="512"/>
      <c r="E929" s="512"/>
      <c r="F929" s="512"/>
      <c r="G929" s="512"/>
      <c r="H929" s="512"/>
      <c r="I929" s="512"/>
      <c r="J929" s="512"/>
      <c r="K929" s="512"/>
      <c r="L929" s="512"/>
      <c r="M929" s="512"/>
      <c r="N929" s="512"/>
      <c r="O929" s="512"/>
      <c r="P929" s="512"/>
      <c r="Q929" s="512"/>
      <c r="R929" s="512"/>
      <c r="S929" s="512"/>
      <c r="T929" s="512"/>
      <c r="U929" s="512"/>
      <c r="V929" s="512"/>
      <c r="W929" s="512"/>
      <c r="X929" s="512"/>
      <c r="Y929" s="512"/>
      <c r="Z929" s="512"/>
      <c r="AA929" s="512"/>
      <c r="AB929" s="512"/>
      <c r="AC929" s="512"/>
      <c r="AD929" s="512"/>
      <c r="AE929" s="512"/>
      <c r="AF929" s="512"/>
      <c r="AG929" s="512"/>
      <c r="AH929" s="512"/>
      <c r="AI929" s="512"/>
      <c r="AJ929" s="512"/>
      <c r="AK929" s="512"/>
      <c r="AL929" s="512"/>
      <c r="AM929" s="512"/>
      <c r="AN929" s="512"/>
    </row>
    <row r="930" spans="1:40" ht="15.75" customHeight="1">
      <c r="A930" s="512"/>
      <c r="B930" s="512"/>
      <c r="C930" s="512"/>
      <c r="D930" s="512"/>
      <c r="E930" s="512"/>
      <c r="F930" s="512"/>
      <c r="G930" s="512"/>
      <c r="H930" s="512"/>
      <c r="I930" s="512"/>
      <c r="J930" s="512"/>
      <c r="K930" s="512"/>
      <c r="L930" s="512"/>
      <c r="M930" s="512"/>
      <c r="N930" s="512"/>
      <c r="O930" s="512"/>
      <c r="P930" s="512"/>
      <c r="Q930" s="512"/>
      <c r="R930" s="512"/>
      <c r="S930" s="512"/>
      <c r="T930" s="512"/>
      <c r="U930" s="512"/>
      <c r="V930" s="512"/>
      <c r="W930" s="512"/>
      <c r="X930" s="512"/>
      <c r="Y930" s="512"/>
      <c r="Z930" s="512"/>
      <c r="AA930" s="512"/>
      <c r="AB930" s="512"/>
      <c r="AC930" s="512"/>
      <c r="AD930" s="512"/>
      <c r="AE930" s="512"/>
      <c r="AF930" s="512"/>
      <c r="AG930" s="512"/>
      <c r="AH930" s="512"/>
      <c r="AI930" s="512"/>
      <c r="AJ930" s="512"/>
      <c r="AK930" s="512"/>
      <c r="AL930" s="512"/>
      <c r="AM930" s="512"/>
      <c r="AN930" s="512"/>
    </row>
    <row r="931" spans="1:40" ht="15.75" customHeight="1">
      <c r="A931" s="512"/>
      <c r="B931" s="512"/>
      <c r="C931" s="512"/>
      <c r="D931" s="512"/>
      <c r="E931" s="512"/>
      <c r="F931" s="512"/>
      <c r="G931" s="512"/>
      <c r="H931" s="512"/>
      <c r="I931" s="512"/>
      <c r="J931" s="512"/>
      <c r="K931" s="512"/>
      <c r="L931" s="512"/>
      <c r="M931" s="512"/>
      <c r="N931" s="512"/>
      <c r="O931" s="512"/>
      <c r="P931" s="512"/>
      <c r="Q931" s="512"/>
      <c r="R931" s="512"/>
      <c r="S931" s="512"/>
      <c r="T931" s="512"/>
      <c r="U931" s="512"/>
      <c r="V931" s="512"/>
      <c r="W931" s="512"/>
      <c r="X931" s="512"/>
      <c r="Y931" s="512"/>
      <c r="Z931" s="512"/>
      <c r="AA931" s="512"/>
      <c r="AB931" s="512"/>
      <c r="AC931" s="512"/>
      <c r="AD931" s="512"/>
      <c r="AE931" s="512"/>
      <c r="AF931" s="512"/>
      <c r="AG931" s="512"/>
      <c r="AH931" s="512"/>
      <c r="AI931" s="512"/>
      <c r="AJ931" s="512"/>
      <c r="AK931" s="512"/>
      <c r="AL931" s="512"/>
      <c r="AM931" s="512"/>
      <c r="AN931" s="512"/>
    </row>
    <row r="932" spans="1:40" ht="15.75" customHeight="1">
      <c r="A932" s="512"/>
      <c r="B932" s="512"/>
      <c r="C932" s="512"/>
      <c r="D932" s="512"/>
      <c r="E932" s="512"/>
      <c r="F932" s="512"/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/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</row>
    <row r="933" spans="1:40" ht="15.75" customHeight="1">
      <c r="A933" s="512"/>
      <c r="B933" s="512"/>
      <c r="C933" s="512"/>
      <c r="D933" s="512"/>
      <c r="E933" s="512"/>
      <c r="F933" s="512"/>
      <c r="G933" s="512"/>
      <c r="H933" s="512"/>
      <c r="I933" s="512"/>
      <c r="J933" s="512"/>
      <c r="K933" s="512"/>
      <c r="L933" s="512"/>
      <c r="M933" s="512"/>
      <c r="N933" s="512"/>
      <c r="O933" s="512"/>
      <c r="P933" s="512"/>
      <c r="Q933" s="512"/>
      <c r="R933" s="512"/>
      <c r="S933" s="512"/>
      <c r="T933" s="512"/>
      <c r="U933" s="512"/>
      <c r="V933" s="512"/>
      <c r="W933" s="512"/>
      <c r="X933" s="512"/>
      <c r="Y933" s="512"/>
      <c r="Z933" s="512"/>
      <c r="AA933" s="512"/>
      <c r="AB933" s="512"/>
      <c r="AC933" s="512"/>
      <c r="AD933" s="512"/>
      <c r="AE933" s="512"/>
      <c r="AF933" s="512"/>
      <c r="AG933" s="512"/>
      <c r="AH933" s="512"/>
      <c r="AI933" s="512"/>
      <c r="AJ933" s="512"/>
      <c r="AK933" s="512"/>
      <c r="AL933" s="512"/>
      <c r="AM933" s="512"/>
      <c r="AN933" s="512"/>
    </row>
    <row r="934" spans="1:40" ht="15.75" customHeight="1">
      <c r="A934" s="512"/>
      <c r="B934" s="512"/>
      <c r="C934" s="512"/>
      <c r="D934" s="512"/>
      <c r="E934" s="512"/>
      <c r="F934" s="512"/>
      <c r="G934" s="512"/>
      <c r="H934" s="512"/>
      <c r="I934" s="512"/>
      <c r="J934" s="512"/>
      <c r="K934" s="512"/>
      <c r="L934" s="512"/>
      <c r="M934" s="512"/>
      <c r="N934" s="512"/>
      <c r="O934" s="512"/>
      <c r="P934" s="512"/>
      <c r="Q934" s="512"/>
      <c r="R934" s="512"/>
      <c r="S934" s="512"/>
      <c r="T934" s="512"/>
      <c r="U934" s="512"/>
      <c r="V934" s="512"/>
      <c r="W934" s="512"/>
      <c r="X934" s="512"/>
      <c r="Y934" s="512"/>
      <c r="Z934" s="512"/>
      <c r="AA934" s="512"/>
      <c r="AB934" s="512"/>
      <c r="AC934" s="512"/>
      <c r="AD934" s="512"/>
      <c r="AE934" s="512"/>
      <c r="AF934" s="512"/>
      <c r="AG934" s="512"/>
      <c r="AH934" s="512"/>
      <c r="AI934" s="512"/>
      <c r="AJ934" s="512"/>
      <c r="AK934" s="512"/>
      <c r="AL934" s="512"/>
      <c r="AM934" s="512"/>
      <c r="AN934" s="512"/>
    </row>
    <row r="935" spans="1:40" ht="15.75" customHeight="1">
      <c r="A935" s="512"/>
      <c r="B935" s="512"/>
      <c r="C935" s="512"/>
      <c r="D935" s="512"/>
      <c r="E935" s="512"/>
      <c r="F935" s="512"/>
      <c r="G935" s="512"/>
      <c r="H935" s="512"/>
      <c r="I935" s="512"/>
      <c r="J935" s="512"/>
      <c r="K935" s="512"/>
      <c r="L935" s="512"/>
      <c r="M935" s="512"/>
      <c r="N935" s="512"/>
      <c r="O935" s="512"/>
      <c r="P935" s="512"/>
      <c r="Q935" s="512"/>
      <c r="R935" s="512"/>
      <c r="S935" s="512"/>
      <c r="T935" s="512"/>
      <c r="U935" s="512"/>
      <c r="V935" s="512"/>
      <c r="W935" s="512"/>
      <c r="X935" s="512"/>
      <c r="Y935" s="512"/>
      <c r="Z935" s="512"/>
      <c r="AA935" s="512"/>
      <c r="AB935" s="512"/>
      <c r="AC935" s="512"/>
      <c r="AD935" s="512"/>
      <c r="AE935" s="512"/>
      <c r="AF935" s="512"/>
      <c r="AG935" s="512"/>
      <c r="AH935" s="512"/>
      <c r="AI935" s="512"/>
      <c r="AJ935" s="512"/>
      <c r="AK935" s="512"/>
      <c r="AL935" s="512"/>
      <c r="AM935" s="512"/>
      <c r="AN935" s="512"/>
    </row>
    <row r="936" spans="1:40" ht="15.75" customHeight="1">
      <c r="A936" s="512"/>
      <c r="B936" s="512"/>
      <c r="C936" s="512"/>
      <c r="D936" s="512"/>
      <c r="E936" s="512"/>
      <c r="F936" s="512"/>
      <c r="G936" s="512"/>
      <c r="H936" s="512"/>
      <c r="I936" s="512"/>
      <c r="J936" s="512"/>
      <c r="K936" s="512"/>
      <c r="L936" s="512"/>
      <c r="M936" s="512"/>
      <c r="N936" s="512"/>
      <c r="O936" s="512"/>
      <c r="P936" s="512"/>
      <c r="Q936" s="512"/>
      <c r="R936" s="512"/>
      <c r="S936" s="512"/>
      <c r="T936" s="512"/>
      <c r="U936" s="512"/>
      <c r="V936" s="512"/>
      <c r="W936" s="512"/>
      <c r="X936" s="512"/>
      <c r="Y936" s="512"/>
      <c r="Z936" s="512"/>
      <c r="AA936" s="512"/>
      <c r="AB936" s="512"/>
      <c r="AC936" s="512"/>
      <c r="AD936" s="512"/>
      <c r="AE936" s="512"/>
      <c r="AF936" s="512"/>
      <c r="AG936" s="512"/>
      <c r="AH936" s="512"/>
      <c r="AI936" s="512"/>
      <c r="AJ936" s="512"/>
      <c r="AK936" s="512"/>
      <c r="AL936" s="512"/>
      <c r="AM936" s="512"/>
      <c r="AN936" s="512"/>
    </row>
    <row r="937" spans="1:40" ht="15.75" customHeight="1">
      <c r="A937" s="512"/>
      <c r="B937" s="512"/>
      <c r="C937" s="512"/>
      <c r="D937" s="512"/>
      <c r="E937" s="512"/>
      <c r="F937" s="512"/>
      <c r="G937" s="512"/>
      <c r="H937" s="512"/>
      <c r="I937" s="512"/>
      <c r="J937" s="512"/>
      <c r="K937" s="512"/>
      <c r="L937" s="512"/>
      <c r="M937" s="512"/>
      <c r="N937" s="512"/>
      <c r="O937" s="512"/>
      <c r="P937" s="512"/>
      <c r="Q937" s="512"/>
      <c r="R937" s="512"/>
      <c r="S937" s="512"/>
      <c r="T937" s="512"/>
      <c r="U937" s="512"/>
      <c r="V937" s="512"/>
      <c r="W937" s="512"/>
      <c r="X937" s="512"/>
      <c r="Y937" s="512"/>
      <c r="Z937" s="512"/>
      <c r="AA937" s="512"/>
      <c r="AB937" s="512"/>
      <c r="AC937" s="512"/>
      <c r="AD937" s="512"/>
      <c r="AE937" s="512"/>
      <c r="AF937" s="512"/>
      <c r="AG937" s="512"/>
      <c r="AH937" s="512"/>
      <c r="AI937" s="512"/>
      <c r="AJ937" s="512"/>
      <c r="AK937" s="512"/>
      <c r="AL937" s="512"/>
      <c r="AM937" s="512"/>
      <c r="AN937" s="512"/>
    </row>
    <row r="938" spans="1:40" ht="15.75" customHeight="1">
      <c r="A938" s="512"/>
      <c r="B938" s="512"/>
      <c r="C938" s="512"/>
      <c r="D938" s="512"/>
      <c r="E938" s="512"/>
      <c r="F938" s="512"/>
      <c r="G938" s="512"/>
      <c r="H938" s="512"/>
      <c r="I938" s="512"/>
      <c r="J938" s="512"/>
      <c r="K938" s="512"/>
      <c r="L938" s="512"/>
      <c r="M938" s="512"/>
      <c r="N938" s="512"/>
      <c r="O938" s="512"/>
      <c r="P938" s="512"/>
      <c r="Q938" s="512"/>
      <c r="R938" s="512"/>
      <c r="S938" s="512"/>
      <c r="T938" s="512"/>
      <c r="U938" s="512"/>
      <c r="V938" s="512"/>
      <c r="W938" s="512"/>
      <c r="X938" s="512"/>
      <c r="Y938" s="512"/>
      <c r="Z938" s="512"/>
      <c r="AA938" s="512"/>
      <c r="AB938" s="512"/>
      <c r="AC938" s="512"/>
      <c r="AD938" s="512"/>
      <c r="AE938" s="512"/>
      <c r="AF938" s="512"/>
      <c r="AG938" s="512"/>
      <c r="AH938" s="512"/>
      <c r="AI938" s="512"/>
      <c r="AJ938" s="512"/>
      <c r="AK938" s="512"/>
      <c r="AL938" s="512"/>
      <c r="AM938" s="512"/>
      <c r="AN938" s="512"/>
    </row>
    <row r="939" spans="1:40" ht="15.75" customHeight="1">
      <c r="A939" s="512"/>
      <c r="B939" s="512"/>
      <c r="C939" s="512"/>
      <c r="D939" s="512"/>
      <c r="E939" s="512"/>
      <c r="F939" s="512"/>
      <c r="G939" s="512"/>
      <c r="H939" s="512"/>
      <c r="I939" s="512"/>
      <c r="J939" s="512"/>
      <c r="K939" s="512"/>
      <c r="L939" s="512"/>
      <c r="M939" s="512"/>
      <c r="N939" s="512"/>
      <c r="O939" s="512"/>
      <c r="P939" s="512"/>
      <c r="Q939" s="512"/>
      <c r="R939" s="512"/>
      <c r="S939" s="512"/>
      <c r="T939" s="512"/>
      <c r="U939" s="512"/>
      <c r="V939" s="512"/>
      <c r="W939" s="512"/>
      <c r="X939" s="512"/>
      <c r="Y939" s="512"/>
      <c r="Z939" s="512"/>
      <c r="AA939" s="512"/>
      <c r="AB939" s="512"/>
      <c r="AC939" s="512"/>
      <c r="AD939" s="512"/>
      <c r="AE939" s="512"/>
      <c r="AF939" s="512"/>
      <c r="AG939" s="512"/>
      <c r="AH939" s="512"/>
      <c r="AI939" s="512"/>
      <c r="AJ939" s="512"/>
      <c r="AK939" s="512"/>
      <c r="AL939" s="512"/>
      <c r="AM939" s="512"/>
      <c r="AN939" s="512"/>
    </row>
    <row r="940" spans="1:40" ht="15.75" customHeight="1">
      <c r="A940" s="512"/>
      <c r="B940" s="512"/>
      <c r="C940" s="512"/>
      <c r="D940" s="512"/>
      <c r="E940" s="512"/>
      <c r="F940" s="512"/>
      <c r="G940" s="512"/>
      <c r="H940" s="512"/>
      <c r="I940" s="512"/>
      <c r="J940" s="512"/>
      <c r="K940" s="512"/>
      <c r="L940" s="512"/>
      <c r="M940" s="512"/>
      <c r="N940" s="512"/>
      <c r="O940" s="512"/>
      <c r="P940" s="512"/>
      <c r="Q940" s="512"/>
      <c r="R940" s="512"/>
      <c r="S940" s="512"/>
      <c r="T940" s="512"/>
      <c r="U940" s="512"/>
      <c r="V940" s="512"/>
      <c r="W940" s="512"/>
      <c r="X940" s="512"/>
      <c r="Y940" s="512"/>
      <c r="Z940" s="512"/>
      <c r="AA940" s="512"/>
      <c r="AB940" s="512"/>
      <c r="AC940" s="512"/>
      <c r="AD940" s="512"/>
      <c r="AE940" s="512"/>
      <c r="AF940" s="512"/>
      <c r="AG940" s="512"/>
      <c r="AH940" s="512"/>
      <c r="AI940" s="512"/>
      <c r="AJ940" s="512"/>
      <c r="AK940" s="512"/>
      <c r="AL940" s="512"/>
      <c r="AM940" s="512"/>
      <c r="AN940" s="512"/>
    </row>
    <row r="941" spans="1:40" ht="15.75" customHeight="1">
      <c r="A941" s="512"/>
      <c r="B941" s="512"/>
      <c r="C941" s="512"/>
      <c r="D941" s="512"/>
      <c r="E941" s="512"/>
      <c r="F941" s="512"/>
      <c r="G941" s="512"/>
      <c r="H941" s="512"/>
      <c r="I941" s="512"/>
      <c r="J941" s="512"/>
      <c r="K941" s="512"/>
      <c r="L941" s="512"/>
      <c r="M941" s="512"/>
      <c r="N941" s="512"/>
      <c r="O941" s="512"/>
      <c r="P941" s="512"/>
      <c r="Q941" s="512"/>
      <c r="R941" s="512"/>
      <c r="S941" s="512"/>
      <c r="T941" s="512"/>
      <c r="U941" s="512"/>
      <c r="V941" s="512"/>
      <c r="W941" s="512"/>
      <c r="X941" s="512"/>
      <c r="Y941" s="512"/>
      <c r="Z941" s="512"/>
      <c r="AA941" s="512"/>
      <c r="AB941" s="512"/>
      <c r="AC941" s="512"/>
      <c r="AD941" s="512"/>
      <c r="AE941" s="512"/>
      <c r="AF941" s="512"/>
      <c r="AG941" s="512"/>
      <c r="AH941" s="512"/>
      <c r="AI941" s="512"/>
      <c r="AJ941" s="512"/>
      <c r="AK941" s="512"/>
      <c r="AL941" s="512"/>
      <c r="AM941" s="512"/>
      <c r="AN941" s="512"/>
    </row>
    <row r="942" spans="1:40" ht="15.75" customHeight="1">
      <c r="A942" s="512"/>
      <c r="B942" s="512"/>
      <c r="C942" s="512"/>
      <c r="D942" s="512"/>
      <c r="E942" s="512"/>
      <c r="F942" s="512"/>
      <c r="G942" s="512"/>
      <c r="H942" s="512"/>
      <c r="I942" s="512"/>
      <c r="J942" s="512"/>
      <c r="K942" s="512"/>
      <c r="L942" s="512"/>
      <c r="M942" s="512"/>
      <c r="N942" s="512"/>
      <c r="O942" s="512"/>
      <c r="P942" s="512"/>
      <c r="Q942" s="512"/>
      <c r="R942" s="512"/>
      <c r="S942" s="512"/>
      <c r="T942" s="512"/>
      <c r="U942" s="512"/>
      <c r="V942" s="512"/>
      <c r="W942" s="512"/>
      <c r="X942" s="512"/>
      <c r="Y942" s="512"/>
      <c r="Z942" s="512"/>
      <c r="AA942" s="512"/>
      <c r="AB942" s="512"/>
      <c r="AC942" s="512"/>
      <c r="AD942" s="512"/>
      <c r="AE942" s="512"/>
      <c r="AF942" s="512"/>
      <c r="AG942" s="512"/>
      <c r="AH942" s="512"/>
      <c r="AI942" s="512"/>
      <c r="AJ942" s="512"/>
      <c r="AK942" s="512"/>
      <c r="AL942" s="512"/>
      <c r="AM942" s="512"/>
      <c r="AN942" s="512"/>
    </row>
    <row r="943" spans="1:40" ht="15.75" customHeight="1">
      <c r="A943" s="512"/>
      <c r="B943" s="512"/>
      <c r="C943" s="512"/>
      <c r="D943" s="512"/>
      <c r="E943" s="512"/>
      <c r="F943" s="512"/>
      <c r="G943" s="512"/>
      <c r="H943" s="512"/>
      <c r="I943" s="512"/>
      <c r="J943" s="512"/>
      <c r="K943" s="512"/>
      <c r="L943" s="512"/>
      <c r="M943" s="512"/>
      <c r="N943" s="512"/>
      <c r="O943" s="512"/>
      <c r="P943" s="512"/>
      <c r="Q943" s="512"/>
      <c r="R943" s="512"/>
      <c r="S943" s="512"/>
      <c r="T943" s="512"/>
      <c r="U943" s="512"/>
      <c r="V943" s="512"/>
      <c r="W943" s="512"/>
      <c r="X943" s="512"/>
      <c r="Y943" s="512"/>
      <c r="Z943" s="512"/>
      <c r="AA943" s="512"/>
      <c r="AB943" s="512"/>
      <c r="AC943" s="512"/>
      <c r="AD943" s="512"/>
      <c r="AE943" s="512"/>
      <c r="AF943" s="512"/>
      <c r="AG943" s="512"/>
      <c r="AH943" s="512"/>
      <c r="AI943" s="512"/>
      <c r="AJ943" s="512"/>
      <c r="AK943" s="512"/>
      <c r="AL943" s="512"/>
      <c r="AM943" s="512"/>
      <c r="AN943" s="512"/>
    </row>
    <row r="944" spans="1:40" ht="15.75" customHeight="1">
      <c r="A944" s="512"/>
      <c r="B944" s="512"/>
      <c r="C944" s="512"/>
      <c r="D944" s="512"/>
      <c r="E944" s="512"/>
      <c r="F944" s="512"/>
      <c r="G944" s="512"/>
      <c r="H944" s="512"/>
      <c r="I944" s="512"/>
      <c r="J944" s="512"/>
      <c r="K944" s="512"/>
      <c r="L944" s="512"/>
      <c r="M944" s="512"/>
      <c r="N944" s="512"/>
      <c r="O944" s="512"/>
      <c r="P944" s="512"/>
      <c r="Q944" s="512"/>
      <c r="R944" s="512"/>
      <c r="S944" s="512"/>
      <c r="T944" s="512"/>
      <c r="U944" s="512"/>
      <c r="V944" s="512"/>
      <c r="W944" s="512"/>
      <c r="X944" s="512"/>
      <c r="Y944" s="512"/>
      <c r="Z944" s="512"/>
      <c r="AA944" s="512"/>
      <c r="AB944" s="512"/>
      <c r="AC944" s="512"/>
      <c r="AD944" s="512"/>
      <c r="AE944" s="512"/>
      <c r="AF944" s="512"/>
      <c r="AG944" s="512"/>
      <c r="AH944" s="512"/>
      <c r="AI944" s="512"/>
      <c r="AJ944" s="512"/>
      <c r="AK944" s="512"/>
      <c r="AL944" s="512"/>
      <c r="AM944" s="512"/>
      <c r="AN944" s="512"/>
    </row>
    <row r="945" spans="1:40" ht="15.75" customHeight="1">
      <c r="A945" s="512"/>
      <c r="B945" s="512"/>
      <c r="C945" s="512"/>
      <c r="D945" s="512"/>
      <c r="E945" s="512"/>
      <c r="F945" s="512"/>
      <c r="G945" s="512"/>
      <c r="H945" s="512"/>
      <c r="I945" s="512"/>
      <c r="J945" s="512"/>
      <c r="K945" s="512"/>
      <c r="L945" s="512"/>
      <c r="M945" s="512"/>
      <c r="N945" s="512"/>
      <c r="O945" s="512"/>
      <c r="P945" s="512"/>
      <c r="Q945" s="512"/>
      <c r="R945" s="512"/>
      <c r="S945" s="512"/>
      <c r="T945" s="512"/>
      <c r="U945" s="512"/>
      <c r="V945" s="512"/>
      <c r="W945" s="512"/>
      <c r="X945" s="512"/>
      <c r="Y945" s="512"/>
      <c r="Z945" s="512"/>
      <c r="AA945" s="512"/>
      <c r="AB945" s="512"/>
      <c r="AC945" s="512"/>
      <c r="AD945" s="512"/>
      <c r="AE945" s="512"/>
      <c r="AF945" s="512"/>
      <c r="AG945" s="512"/>
      <c r="AH945" s="512"/>
      <c r="AI945" s="512"/>
      <c r="AJ945" s="512"/>
      <c r="AK945" s="512"/>
      <c r="AL945" s="512"/>
      <c r="AM945" s="512"/>
      <c r="AN945" s="512"/>
    </row>
    <row r="946" spans="1:40" ht="15.75" customHeight="1">
      <c r="A946" s="512"/>
      <c r="B946" s="512"/>
      <c r="C946" s="512"/>
      <c r="D946" s="512"/>
      <c r="E946" s="512"/>
      <c r="F946" s="512"/>
      <c r="G946" s="512"/>
      <c r="H946" s="512"/>
      <c r="I946" s="512"/>
      <c r="J946" s="512"/>
      <c r="K946" s="512"/>
      <c r="L946" s="512"/>
      <c r="M946" s="512"/>
      <c r="N946" s="512"/>
      <c r="O946" s="512"/>
      <c r="P946" s="512"/>
      <c r="Q946" s="512"/>
      <c r="R946" s="512"/>
      <c r="S946" s="512"/>
      <c r="T946" s="512"/>
      <c r="U946" s="512"/>
      <c r="V946" s="512"/>
      <c r="W946" s="512"/>
      <c r="X946" s="512"/>
      <c r="Y946" s="512"/>
      <c r="Z946" s="512"/>
      <c r="AA946" s="512"/>
      <c r="AB946" s="512"/>
      <c r="AC946" s="512"/>
      <c r="AD946" s="512"/>
      <c r="AE946" s="512"/>
      <c r="AF946" s="512"/>
      <c r="AG946" s="512"/>
      <c r="AH946" s="512"/>
      <c r="AI946" s="512"/>
      <c r="AJ946" s="512"/>
      <c r="AK946" s="512"/>
      <c r="AL946" s="512"/>
      <c r="AM946" s="512"/>
      <c r="AN946" s="512"/>
    </row>
    <row r="947" spans="1:40" ht="15.75" customHeight="1">
      <c r="A947" s="512"/>
      <c r="B947" s="512"/>
      <c r="C947" s="512"/>
      <c r="D947" s="512"/>
      <c r="E947" s="512"/>
      <c r="F947" s="512"/>
      <c r="G947" s="512"/>
      <c r="H947" s="512"/>
      <c r="I947" s="512"/>
      <c r="J947" s="512"/>
      <c r="K947" s="512"/>
      <c r="L947" s="512"/>
      <c r="M947" s="512"/>
      <c r="N947" s="512"/>
      <c r="O947" s="512"/>
      <c r="P947" s="512"/>
      <c r="Q947" s="512"/>
      <c r="R947" s="512"/>
      <c r="S947" s="512"/>
      <c r="T947" s="512"/>
      <c r="U947" s="512"/>
      <c r="V947" s="512"/>
      <c r="W947" s="512"/>
      <c r="X947" s="512"/>
      <c r="Y947" s="512"/>
      <c r="Z947" s="512"/>
      <c r="AA947" s="512"/>
      <c r="AB947" s="512"/>
      <c r="AC947" s="512"/>
      <c r="AD947" s="512"/>
      <c r="AE947" s="512"/>
      <c r="AF947" s="512"/>
      <c r="AG947" s="512"/>
      <c r="AH947" s="512"/>
      <c r="AI947" s="512"/>
      <c r="AJ947" s="512"/>
      <c r="AK947" s="512"/>
      <c r="AL947" s="512"/>
      <c r="AM947" s="512"/>
      <c r="AN947" s="512"/>
    </row>
    <row r="948" spans="1:40" ht="15.75" customHeight="1">
      <c r="A948" s="512"/>
      <c r="B948" s="512"/>
      <c r="C948" s="512"/>
      <c r="D948" s="512"/>
      <c r="E948" s="512"/>
      <c r="F948" s="512"/>
      <c r="G948" s="512"/>
      <c r="H948" s="512"/>
      <c r="I948" s="512"/>
      <c r="J948" s="512"/>
      <c r="K948" s="512"/>
      <c r="L948" s="512"/>
      <c r="M948" s="512"/>
      <c r="N948" s="512"/>
      <c r="O948" s="512"/>
      <c r="P948" s="512"/>
      <c r="Q948" s="512"/>
      <c r="R948" s="512"/>
      <c r="S948" s="512"/>
      <c r="T948" s="512"/>
      <c r="U948" s="512"/>
      <c r="V948" s="512"/>
      <c r="W948" s="512"/>
      <c r="X948" s="512"/>
      <c r="Y948" s="512"/>
      <c r="Z948" s="512"/>
      <c r="AA948" s="512"/>
      <c r="AB948" s="512"/>
      <c r="AC948" s="512"/>
      <c r="AD948" s="512"/>
      <c r="AE948" s="512"/>
      <c r="AF948" s="512"/>
      <c r="AG948" s="512"/>
      <c r="AH948" s="512"/>
      <c r="AI948" s="512"/>
      <c r="AJ948" s="512"/>
      <c r="AK948" s="512"/>
      <c r="AL948" s="512"/>
      <c r="AM948" s="512"/>
      <c r="AN948" s="512"/>
    </row>
    <row r="949" spans="1:40" ht="15.75" customHeight="1">
      <c r="A949" s="512"/>
      <c r="B949" s="512"/>
      <c r="C949" s="512"/>
      <c r="D949" s="512"/>
      <c r="E949" s="512"/>
      <c r="F949" s="512"/>
      <c r="G949" s="512"/>
      <c r="H949" s="512"/>
      <c r="I949" s="512"/>
      <c r="J949" s="512"/>
      <c r="K949" s="512"/>
      <c r="L949" s="512"/>
      <c r="M949" s="512"/>
      <c r="N949" s="512"/>
      <c r="O949" s="512"/>
      <c r="P949" s="512"/>
      <c r="Q949" s="512"/>
      <c r="R949" s="512"/>
      <c r="S949" s="512"/>
      <c r="T949" s="512"/>
      <c r="U949" s="512"/>
      <c r="V949" s="512"/>
      <c r="W949" s="512"/>
      <c r="X949" s="512"/>
      <c r="Y949" s="512"/>
      <c r="Z949" s="512"/>
      <c r="AA949" s="512"/>
      <c r="AB949" s="512"/>
      <c r="AC949" s="512"/>
      <c r="AD949" s="512"/>
      <c r="AE949" s="512"/>
      <c r="AF949" s="512"/>
      <c r="AG949" s="512"/>
      <c r="AH949" s="512"/>
      <c r="AI949" s="512"/>
      <c r="AJ949" s="512"/>
      <c r="AK949" s="512"/>
      <c r="AL949" s="512"/>
      <c r="AM949" s="512"/>
      <c r="AN949" s="512"/>
    </row>
    <row r="950" spans="1:40" ht="15.75" customHeight="1">
      <c r="A950" s="512"/>
      <c r="B950" s="512"/>
      <c r="C950" s="512"/>
      <c r="D950" s="512"/>
      <c r="E950" s="512"/>
      <c r="F950" s="512"/>
      <c r="G950" s="512"/>
      <c r="H950" s="512"/>
      <c r="I950" s="512"/>
      <c r="J950" s="512"/>
      <c r="K950" s="512"/>
      <c r="L950" s="512"/>
      <c r="M950" s="512"/>
      <c r="N950" s="512"/>
      <c r="O950" s="512"/>
      <c r="P950" s="512"/>
      <c r="Q950" s="512"/>
      <c r="R950" s="512"/>
      <c r="S950" s="512"/>
      <c r="T950" s="512"/>
      <c r="U950" s="512"/>
      <c r="V950" s="512"/>
      <c r="W950" s="512"/>
      <c r="X950" s="512"/>
      <c r="Y950" s="512"/>
      <c r="Z950" s="512"/>
      <c r="AA950" s="512"/>
      <c r="AB950" s="512"/>
      <c r="AC950" s="512"/>
      <c r="AD950" s="512"/>
      <c r="AE950" s="512"/>
      <c r="AF950" s="512"/>
      <c r="AG950" s="512"/>
      <c r="AH950" s="512"/>
      <c r="AI950" s="512"/>
      <c r="AJ950" s="512"/>
      <c r="AK950" s="512"/>
      <c r="AL950" s="512"/>
      <c r="AM950" s="512"/>
      <c r="AN950" s="512"/>
    </row>
    <row r="951" spans="1:40" ht="15.75" customHeight="1">
      <c r="A951" s="512"/>
      <c r="B951" s="512"/>
      <c r="C951" s="512"/>
      <c r="D951" s="512"/>
      <c r="E951" s="512"/>
      <c r="F951" s="512"/>
      <c r="G951" s="512"/>
      <c r="H951" s="512"/>
      <c r="I951" s="512"/>
      <c r="J951" s="512"/>
      <c r="K951" s="512"/>
      <c r="L951" s="512"/>
      <c r="M951" s="512"/>
      <c r="N951" s="512"/>
      <c r="O951" s="512"/>
      <c r="P951" s="512"/>
      <c r="Q951" s="512"/>
      <c r="R951" s="512"/>
      <c r="S951" s="512"/>
      <c r="T951" s="512"/>
      <c r="U951" s="512"/>
      <c r="V951" s="512"/>
      <c r="W951" s="512"/>
      <c r="X951" s="512"/>
      <c r="Y951" s="512"/>
      <c r="Z951" s="512"/>
      <c r="AA951" s="512"/>
      <c r="AB951" s="512"/>
      <c r="AC951" s="512"/>
      <c r="AD951" s="512"/>
      <c r="AE951" s="512"/>
      <c r="AF951" s="512"/>
      <c r="AG951" s="512"/>
      <c r="AH951" s="512"/>
      <c r="AI951" s="512"/>
      <c r="AJ951" s="512"/>
      <c r="AK951" s="512"/>
      <c r="AL951" s="512"/>
      <c r="AM951" s="512"/>
      <c r="AN951" s="512"/>
    </row>
    <row r="952" spans="1:40" ht="15.75" customHeight="1">
      <c r="A952" s="512"/>
      <c r="B952" s="512"/>
      <c r="C952" s="512"/>
      <c r="D952" s="512"/>
      <c r="E952" s="512"/>
      <c r="F952" s="512"/>
      <c r="G952" s="512"/>
      <c r="H952" s="512"/>
      <c r="I952" s="512"/>
      <c r="J952" s="512"/>
      <c r="K952" s="512"/>
      <c r="L952" s="512"/>
      <c r="M952" s="512"/>
      <c r="N952" s="512"/>
      <c r="O952" s="512"/>
      <c r="P952" s="512"/>
      <c r="Q952" s="512"/>
      <c r="R952" s="512"/>
      <c r="S952" s="512"/>
      <c r="T952" s="512"/>
      <c r="U952" s="512"/>
      <c r="V952" s="512"/>
      <c r="W952" s="512"/>
      <c r="X952" s="512"/>
      <c r="Y952" s="512"/>
      <c r="Z952" s="512"/>
      <c r="AA952" s="512"/>
      <c r="AB952" s="512"/>
      <c r="AC952" s="512"/>
      <c r="AD952" s="512"/>
      <c r="AE952" s="512"/>
      <c r="AF952" s="512"/>
      <c r="AG952" s="512"/>
      <c r="AH952" s="512"/>
      <c r="AI952" s="512"/>
      <c r="AJ952" s="512"/>
      <c r="AK952" s="512"/>
      <c r="AL952" s="512"/>
      <c r="AM952" s="512"/>
      <c r="AN952" s="512"/>
    </row>
    <row r="953" spans="1:40" ht="15.75" customHeight="1">
      <c r="A953" s="512"/>
      <c r="B953" s="512"/>
      <c r="C953" s="512"/>
      <c r="D953" s="512"/>
      <c r="E953" s="512"/>
      <c r="F953" s="512"/>
      <c r="G953" s="512"/>
      <c r="H953" s="512"/>
      <c r="I953" s="512"/>
      <c r="J953" s="512"/>
      <c r="K953" s="512"/>
      <c r="L953" s="512"/>
      <c r="M953" s="512"/>
      <c r="N953" s="512"/>
      <c r="O953" s="512"/>
      <c r="P953" s="512"/>
      <c r="Q953" s="512"/>
      <c r="R953" s="512"/>
      <c r="S953" s="512"/>
      <c r="T953" s="512"/>
      <c r="U953" s="512"/>
      <c r="V953" s="512"/>
      <c r="W953" s="512"/>
      <c r="X953" s="512"/>
      <c r="Y953" s="512"/>
      <c r="Z953" s="512"/>
      <c r="AA953" s="512"/>
      <c r="AB953" s="512"/>
      <c r="AC953" s="512"/>
      <c r="AD953" s="512"/>
      <c r="AE953" s="512"/>
      <c r="AF953" s="512"/>
      <c r="AG953" s="512"/>
      <c r="AH953" s="512"/>
      <c r="AI953" s="512"/>
      <c r="AJ953" s="512"/>
      <c r="AK953" s="512"/>
      <c r="AL953" s="512"/>
      <c r="AM953" s="512"/>
      <c r="AN953" s="512"/>
    </row>
    <row r="954" spans="1:40" ht="15.75" customHeight="1">
      <c r="A954" s="512"/>
      <c r="B954" s="512"/>
      <c r="C954" s="512"/>
      <c r="D954" s="512"/>
      <c r="E954" s="512"/>
      <c r="F954" s="512"/>
      <c r="G954" s="512"/>
      <c r="H954" s="512"/>
      <c r="I954" s="512"/>
      <c r="J954" s="512"/>
      <c r="K954" s="512"/>
      <c r="L954" s="512"/>
      <c r="M954" s="512"/>
      <c r="N954" s="512"/>
      <c r="O954" s="512"/>
      <c r="P954" s="512"/>
      <c r="Q954" s="512"/>
      <c r="R954" s="512"/>
      <c r="S954" s="512"/>
      <c r="T954" s="512"/>
      <c r="U954" s="512"/>
      <c r="V954" s="512"/>
      <c r="W954" s="512"/>
      <c r="X954" s="512"/>
      <c r="Y954" s="512"/>
      <c r="Z954" s="512"/>
      <c r="AA954" s="512"/>
      <c r="AB954" s="512"/>
      <c r="AC954" s="512"/>
      <c r="AD954" s="512"/>
      <c r="AE954" s="512"/>
      <c r="AF954" s="512"/>
      <c r="AG954" s="512"/>
      <c r="AH954" s="512"/>
      <c r="AI954" s="512"/>
      <c r="AJ954" s="512"/>
      <c r="AK954" s="512"/>
      <c r="AL954" s="512"/>
      <c r="AM954" s="512"/>
      <c r="AN954" s="512"/>
    </row>
    <row r="955" spans="1:40" ht="15.75" customHeight="1">
      <c r="A955" s="512"/>
      <c r="B955" s="512"/>
      <c r="C955" s="512"/>
      <c r="D955" s="512"/>
      <c r="E955" s="512"/>
      <c r="F955" s="512"/>
      <c r="G955" s="512"/>
      <c r="H955" s="512"/>
      <c r="I955" s="512"/>
      <c r="J955" s="512"/>
      <c r="K955" s="512"/>
      <c r="L955" s="512"/>
      <c r="M955" s="512"/>
      <c r="N955" s="512"/>
      <c r="O955" s="512"/>
      <c r="P955" s="512"/>
      <c r="Q955" s="512"/>
      <c r="R955" s="512"/>
      <c r="S955" s="512"/>
      <c r="T955" s="512"/>
      <c r="U955" s="512"/>
      <c r="V955" s="512"/>
      <c r="W955" s="512"/>
      <c r="X955" s="512"/>
      <c r="Y955" s="512"/>
      <c r="Z955" s="512"/>
      <c r="AA955" s="512"/>
      <c r="AB955" s="512"/>
      <c r="AC955" s="512"/>
      <c r="AD955" s="512"/>
      <c r="AE955" s="512"/>
      <c r="AF955" s="512"/>
      <c r="AG955" s="512"/>
      <c r="AH955" s="512"/>
      <c r="AI955" s="512"/>
      <c r="AJ955" s="512"/>
      <c r="AK955" s="512"/>
      <c r="AL955" s="512"/>
      <c r="AM955" s="512"/>
      <c r="AN955" s="512"/>
    </row>
    <row r="956" spans="1:40" ht="15.75" customHeight="1">
      <c r="A956" s="512"/>
      <c r="B956" s="512"/>
      <c r="C956" s="512"/>
      <c r="D956" s="512"/>
      <c r="E956" s="512"/>
      <c r="F956" s="512"/>
      <c r="G956" s="512"/>
      <c r="H956" s="512"/>
      <c r="I956" s="512"/>
      <c r="J956" s="512"/>
      <c r="K956" s="512"/>
      <c r="L956" s="512"/>
      <c r="M956" s="512"/>
      <c r="N956" s="512"/>
      <c r="O956" s="512"/>
      <c r="P956" s="512"/>
      <c r="Q956" s="512"/>
      <c r="R956" s="512"/>
      <c r="S956" s="512"/>
      <c r="T956" s="512"/>
      <c r="U956" s="512"/>
      <c r="V956" s="512"/>
      <c r="W956" s="512"/>
      <c r="X956" s="512"/>
      <c r="Y956" s="512"/>
      <c r="Z956" s="512"/>
      <c r="AA956" s="512"/>
      <c r="AB956" s="512"/>
      <c r="AC956" s="512"/>
      <c r="AD956" s="512"/>
      <c r="AE956" s="512"/>
      <c r="AF956" s="512"/>
      <c r="AG956" s="512"/>
      <c r="AH956" s="512"/>
      <c r="AI956" s="512"/>
      <c r="AJ956" s="512"/>
      <c r="AK956" s="512"/>
      <c r="AL956" s="512"/>
      <c r="AM956" s="512"/>
      <c r="AN956" s="512"/>
    </row>
    <row r="957" spans="1:40" ht="15.75" customHeight="1">
      <c r="A957" s="512"/>
      <c r="B957" s="512"/>
      <c r="C957" s="512"/>
      <c r="D957" s="512"/>
      <c r="E957" s="512"/>
      <c r="F957" s="512"/>
      <c r="G957" s="512"/>
      <c r="H957" s="512"/>
      <c r="I957" s="512"/>
      <c r="J957" s="512"/>
      <c r="K957" s="512"/>
      <c r="L957" s="512"/>
      <c r="M957" s="512"/>
      <c r="N957" s="512"/>
      <c r="O957" s="512"/>
      <c r="P957" s="512"/>
      <c r="Q957" s="512"/>
      <c r="R957" s="512"/>
      <c r="S957" s="512"/>
      <c r="T957" s="512"/>
      <c r="U957" s="512"/>
      <c r="V957" s="512"/>
      <c r="W957" s="512"/>
      <c r="X957" s="512"/>
      <c r="Y957" s="512"/>
      <c r="Z957" s="512"/>
      <c r="AA957" s="512"/>
      <c r="AB957" s="512"/>
      <c r="AC957" s="512"/>
      <c r="AD957" s="512"/>
      <c r="AE957" s="512"/>
      <c r="AF957" s="512"/>
      <c r="AG957" s="512"/>
      <c r="AH957" s="512"/>
      <c r="AI957" s="512"/>
      <c r="AJ957" s="512"/>
      <c r="AK957" s="512"/>
      <c r="AL957" s="512"/>
      <c r="AM957" s="512"/>
      <c r="AN957" s="512"/>
    </row>
    <row r="958" spans="1:40" ht="15.75" customHeight="1">
      <c r="A958" s="512"/>
      <c r="B958" s="512"/>
      <c r="C958" s="512"/>
      <c r="D958" s="512"/>
      <c r="E958" s="512"/>
      <c r="F958" s="512"/>
      <c r="G958" s="512"/>
      <c r="H958" s="512"/>
      <c r="I958" s="512"/>
      <c r="J958" s="512"/>
      <c r="K958" s="512"/>
      <c r="L958" s="512"/>
      <c r="M958" s="512"/>
      <c r="N958" s="512"/>
      <c r="O958" s="512"/>
      <c r="P958" s="512"/>
      <c r="Q958" s="512"/>
      <c r="R958" s="512"/>
      <c r="S958" s="512"/>
      <c r="T958" s="512"/>
      <c r="U958" s="512"/>
      <c r="V958" s="512"/>
      <c r="W958" s="512"/>
      <c r="X958" s="512"/>
      <c r="Y958" s="512"/>
      <c r="Z958" s="512"/>
      <c r="AA958" s="512"/>
      <c r="AB958" s="512"/>
      <c r="AC958" s="512"/>
      <c r="AD958" s="512"/>
      <c r="AE958" s="512"/>
      <c r="AF958" s="512"/>
      <c r="AG958" s="512"/>
      <c r="AH958" s="512"/>
      <c r="AI958" s="512"/>
      <c r="AJ958" s="512"/>
      <c r="AK958" s="512"/>
      <c r="AL958" s="512"/>
      <c r="AM958" s="512"/>
      <c r="AN958" s="512"/>
    </row>
    <row r="959" spans="1:40" ht="15.75" customHeight="1">
      <c r="A959" s="512"/>
      <c r="B959" s="512"/>
      <c r="C959" s="512"/>
      <c r="D959" s="512"/>
      <c r="E959" s="512"/>
      <c r="F959" s="512"/>
      <c r="G959" s="512"/>
      <c r="H959" s="512"/>
      <c r="I959" s="512"/>
      <c r="J959" s="512"/>
      <c r="K959" s="512"/>
      <c r="L959" s="512"/>
      <c r="M959" s="512"/>
      <c r="N959" s="512"/>
      <c r="O959" s="512"/>
      <c r="P959" s="512"/>
      <c r="Q959" s="512"/>
      <c r="R959" s="512"/>
      <c r="S959" s="512"/>
      <c r="T959" s="512"/>
      <c r="U959" s="512"/>
      <c r="V959" s="512"/>
      <c r="W959" s="512"/>
      <c r="X959" s="512"/>
      <c r="Y959" s="512"/>
      <c r="Z959" s="512"/>
      <c r="AA959" s="512"/>
      <c r="AB959" s="512"/>
      <c r="AC959" s="512"/>
      <c r="AD959" s="512"/>
      <c r="AE959" s="512"/>
      <c r="AF959" s="512"/>
      <c r="AG959" s="512"/>
      <c r="AH959" s="512"/>
      <c r="AI959" s="512"/>
      <c r="AJ959" s="512"/>
      <c r="AK959" s="512"/>
      <c r="AL959" s="512"/>
      <c r="AM959" s="512"/>
      <c r="AN959" s="512"/>
    </row>
    <row r="960" spans="1:40" ht="15.75" customHeight="1">
      <c r="A960" s="512"/>
      <c r="B960" s="512"/>
      <c r="C960" s="512"/>
      <c r="D960" s="512"/>
      <c r="E960" s="512"/>
      <c r="F960" s="512"/>
      <c r="G960" s="512"/>
      <c r="H960" s="512"/>
      <c r="I960" s="512"/>
      <c r="J960" s="512"/>
      <c r="K960" s="512"/>
      <c r="L960" s="512"/>
      <c r="M960" s="512"/>
      <c r="N960" s="512"/>
      <c r="O960" s="512"/>
      <c r="P960" s="512"/>
      <c r="Q960" s="512"/>
      <c r="R960" s="512"/>
      <c r="S960" s="512"/>
      <c r="T960" s="512"/>
      <c r="U960" s="512"/>
      <c r="V960" s="512"/>
      <c r="W960" s="512"/>
      <c r="X960" s="512"/>
      <c r="Y960" s="512"/>
      <c r="Z960" s="512"/>
      <c r="AA960" s="512"/>
      <c r="AB960" s="512"/>
      <c r="AC960" s="512"/>
      <c r="AD960" s="512"/>
      <c r="AE960" s="512"/>
      <c r="AF960" s="512"/>
      <c r="AG960" s="512"/>
      <c r="AH960" s="512"/>
      <c r="AI960" s="512"/>
      <c r="AJ960" s="512"/>
      <c r="AK960" s="512"/>
      <c r="AL960" s="512"/>
      <c r="AM960" s="512"/>
      <c r="AN960" s="512"/>
    </row>
    <row r="961" spans="1:40" ht="15.75" customHeight="1">
      <c r="A961" s="512"/>
      <c r="B961" s="512"/>
      <c r="C961" s="512"/>
      <c r="D961" s="512"/>
      <c r="E961" s="512"/>
      <c r="F961" s="512"/>
      <c r="G961" s="512"/>
      <c r="H961" s="512"/>
      <c r="I961" s="512"/>
      <c r="J961" s="512"/>
      <c r="K961" s="512"/>
      <c r="L961" s="512"/>
      <c r="M961" s="512"/>
      <c r="N961" s="512"/>
      <c r="O961" s="512"/>
      <c r="P961" s="512"/>
      <c r="Q961" s="512"/>
      <c r="R961" s="512"/>
      <c r="S961" s="512"/>
      <c r="T961" s="512"/>
      <c r="U961" s="512"/>
      <c r="V961" s="512"/>
      <c r="W961" s="512"/>
      <c r="X961" s="512"/>
      <c r="Y961" s="512"/>
      <c r="Z961" s="512"/>
      <c r="AA961" s="512"/>
      <c r="AB961" s="512"/>
      <c r="AC961" s="512"/>
      <c r="AD961" s="512"/>
      <c r="AE961" s="512"/>
      <c r="AF961" s="512"/>
      <c r="AG961" s="512"/>
      <c r="AH961" s="512"/>
      <c r="AI961" s="512"/>
      <c r="AJ961" s="512"/>
      <c r="AK961" s="512"/>
      <c r="AL961" s="512"/>
      <c r="AM961" s="512"/>
      <c r="AN961" s="512"/>
    </row>
    <row r="962" spans="1:40" ht="15.75" customHeight="1">
      <c r="A962" s="512"/>
      <c r="B962" s="512"/>
      <c r="C962" s="512"/>
      <c r="D962" s="512"/>
      <c r="E962" s="512"/>
      <c r="F962" s="512"/>
      <c r="G962" s="512"/>
      <c r="H962" s="512"/>
      <c r="I962" s="512"/>
      <c r="J962" s="512"/>
      <c r="K962" s="512"/>
      <c r="L962" s="512"/>
      <c r="M962" s="512"/>
      <c r="N962" s="512"/>
      <c r="O962" s="512"/>
      <c r="P962" s="512"/>
      <c r="Q962" s="512"/>
      <c r="R962" s="512"/>
      <c r="S962" s="512"/>
      <c r="T962" s="512"/>
      <c r="U962" s="512"/>
      <c r="V962" s="512"/>
      <c r="W962" s="512"/>
      <c r="X962" s="512"/>
      <c r="Y962" s="512"/>
      <c r="Z962" s="512"/>
      <c r="AA962" s="512"/>
      <c r="AB962" s="512"/>
      <c r="AC962" s="512"/>
      <c r="AD962" s="512"/>
      <c r="AE962" s="512"/>
      <c r="AF962" s="512"/>
      <c r="AG962" s="512"/>
      <c r="AH962" s="512"/>
      <c r="AI962" s="512"/>
      <c r="AJ962" s="512"/>
      <c r="AK962" s="512"/>
      <c r="AL962" s="512"/>
      <c r="AM962" s="512"/>
      <c r="AN962" s="512"/>
    </row>
    <row r="963" spans="1:40" ht="15.75" customHeight="1">
      <c r="A963" s="512"/>
      <c r="B963" s="512"/>
      <c r="C963" s="512"/>
      <c r="D963" s="512"/>
      <c r="E963" s="512"/>
      <c r="F963" s="512"/>
      <c r="G963" s="512"/>
      <c r="H963" s="512"/>
      <c r="I963" s="512"/>
      <c r="J963" s="512"/>
      <c r="K963" s="512"/>
      <c r="L963" s="512"/>
      <c r="M963" s="512"/>
      <c r="N963" s="512"/>
      <c r="O963" s="512"/>
      <c r="P963" s="512"/>
      <c r="Q963" s="512"/>
      <c r="R963" s="512"/>
      <c r="S963" s="512"/>
      <c r="T963" s="512"/>
      <c r="U963" s="512"/>
      <c r="V963" s="512"/>
      <c r="W963" s="512"/>
      <c r="X963" s="512"/>
      <c r="Y963" s="512"/>
      <c r="Z963" s="512"/>
      <c r="AA963" s="512"/>
      <c r="AB963" s="512"/>
      <c r="AC963" s="512"/>
      <c r="AD963" s="512"/>
      <c r="AE963" s="512"/>
      <c r="AF963" s="512"/>
      <c r="AG963" s="512"/>
      <c r="AH963" s="512"/>
      <c r="AI963" s="512"/>
      <c r="AJ963" s="512"/>
      <c r="AK963" s="512"/>
      <c r="AL963" s="512"/>
      <c r="AM963" s="512"/>
      <c r="AN963" s="512"/>
    </row>
    <row r="964" spans="1:40" ht="15.75" customHeight="1">
      <c r="A964" s="512"/>
      <c r="B964" s="512"/>
      <c r="C964" s="512"/>
      <c r="D964" s="512"/>
      <c r="E964" s="512"/>
      <c r="F964" s="512"/>
      <c r="G964" s="512"/>
      <c r="H964" s="512"/>
      <c r="I964" s="512"/>
      <c r="J964" s="512"/>
      <c r="K964" s="512"/>
      <c r="L964" s="512"/>
      <c r="M964" s="512"/>
      <c r="N964" s="512"/>
      <c r="O964" s="512"/>
      <c r="P964" s="512"/>
      <c r="Q964" s="512"/>
      <c r="R964" s="512"/>
      <c r="S964" s="512"/>
      <c r="T964" s="512"/>
      <c r="U964" s="512"/>
      <c r="V964" s="512"/>
      <c r="W964" s="512"/>
      <c r="X964" s="512"/>
      <c r="Y964" s="512"/>
      <c r="Z964" s="512"/>
      <c r="AA964" s="512"/>
      <c r="AB964" s="512"/>
      <c r="AC964" s="512"/>
      <c r="AD964" s="512"/>
      <c r="AE964" s="512"/>
      <c r="AF964" s="512"/>
      <c r="AG964" s="512"/>
      <c r="AH964" s="512"/>
      <c r="AI964" s="512"/>
      <c r="AJ964" s="512"/>
      <c r="AK964" s="512"/>
      <c r="AL964" s="512"/>
      <c r="AM964" s="512"/>
      <c r="AN964" s="512"/>
    </row>
    <row r="965" spans="1:40" ht="15.75" customHeight="1">
      <c r="A965" s="512"/>
      <c r="B965" s="512"/>
      <c r="C965" s="512"/>
      <c r="D965" s="512"/>
      <c r="E965" s="512"/>
      <c r="F965" s="512"/>
      <c r="G965" s="512"/>
      <c r="H965" s="512"/>
      <c r="I965" s="512"/>
      <c r="J965" s="512"/>
      <c r="K965" s="512"/>
      <c r="L965" s="512"/>
      <c r="M965" s="512"/>
      <c r="N965" s="512"/>
      <c r="O965" s="512"/>
      <c r="P965" s="512"/>
      <c r="Q965" s="512"/>
      <c r="R965" s="512"/>
      <c r="S965" s="512"/>
      <c r="T965" s="512"/>
      <c r="U965" s="512"/>
      <c r="V965" s="512"/>
      <c r="W965" s="512"/>
      <c r="X965" s="512"/>
      <c r="Y965" s="512"/>
      <c r="Z965" s="512"/>
      <c r="AA965" s="512"/>
      <c r="AB965" s="512"/>
      <c r="AC965" s="512"/>
      <c r="AD965" s="512"/>
      <c r="AE965" s="512"/>
      <c r="AF965" s="512"/>
      <c r="AG965" s="512"/>
      <c r="AH965" s="512"/>
      <c r="AI965" s="512"/>
      <c r="AJ965" s="512"/>
      <c r="AK965" s="512"/>
      <c r="AL965" s="512"/>
      <c r="AM965" s="512"/>
      <c r="AN965" s="512"/>
    </row>
    <row r="966" spans="1:40" ht="15.75" customHeight="1">
      <c r="A966" s="512"/>
      <c r="B966" s="512"/>
      <c r="C966" s="512"/>
      <c r="D966" s="512"/>
      <c r="E966" s="512"/>
      <c r="F966" s="512"/>
      <c r="G966" s="512"/>
      <c r="H966" s="512"/>
      <c r="I966" s="512"/>
      <c r="J966" s="512"/>
      <c r="K966" s="512"/>
      <c r="L966" s="512"/>
      <c r="M966" s="512"/>
      <c r="N966" s="512"/>
      <c r="O966" s="512"/>
      <c r="P966" s="512"/>
      <c r="Q966" s="512"/>
      <c r="R966" s="512"/>
      <c r="S966" s="512"/>
      <c r="T966" s="512"/>
      <c r="U966" s="512"/>
      <c r="V966" s="512"/>
      <c r="W966" s="512"/>
      <c r="X966" s="512"/>
      <c r="Y966" s="512"/>
      <c r="Z966" s="512"/>
      <c r="AA966" s="512"/>
      <c r="AB966" s="512"/>
      <c r="AC966" s="512"/>
      <c r="AD966" s="512"/>
      <c r="AE966" s="512"/>
      <c r="AF966" s="512"/>
      <c r="AG966" s="512"/>
      <c r="AH966" s="512"/>
      <c r="AI966" s="512"/>
      <c r="AJ966" s="512"/>
      <c r="AK966" s="512"/>
      <c r="AL966" s="512"/>
      <c r="AM966" s="512"/>
      <c r="AN966" s="512"/>
    </row>
    <row r="967" spans="1:40" ht="15.75" customHeight="1">
      <c r="A967" s="512"/>
      <c r="B967" s="512"/>
      <c r="C967" s="512"/>
      <c r="D967" s="512"/>
      <c r="E967" s="512"/>
      <c r="F967" s="512"/>
      <c r="G967" s="512"/>
      <c r="H967" s="512"/>
      <c r="I967" s="512"/>
      <c r="J967" s="512"/>
      <c r="K967" s="512"/>
      <c r="L967" s="512"/>
      <c r="M967" s="512"/>
      <c r="N967" s="512"/>
      <c r="O967" s="512"/>
      <c r="P967" s="512"/>
      <c r="Q967" s="512"/>
      <c r="R967" s="512"/>
      <c r="S967" s="512"/>
      <c r="T967" s="512"/>
      <c r="U967" s="512"/>
      <c r="V967" s="512"/>
      <c r="W967" s="512"/>
      <c r="X967" s="512"/>
      <c r="Y967" s="512"/>
      <c r="Z967" s="512"/>
      <c r="AA967" s="512"/>
      <c r="AB967" s="512"/>
      <c r="AC967" s="512"/>
      <c r="AD967" s="512"/>
      <c r="AE967" s="512"/>
      <c r="AF967" s="512"/>
      <c r="AG967" s="512"/>
      <c r="AH967" s="512"/>
      <c r="AI967" s="512"/>
      <c r="AJ967" s="512"/>
      <c r="AK967" s="512"/>
      <c r="AL967" s="512"/>
      <c r="AM967" s="512"/>
      <c r="AN967" s="512"/>
    </row>
    <row r="968" spans="1:40" ht="15.75" customHeight="1">
      <c r="A968" s="512"/>
      <c r="B968" s="512"/>
      <c r="C968" s="512"/>
      <c r="D968" s="512"/>
      <c r="E968" s="512"/>
      <c r="F968" s="512"/>
      <c r="G968" s="512"/>
      <c r="H968" s="512"/>
      <c r="I968" s="512"/>
      <c r="J968" s="512"/>
      <c r="K968" s="512"/>
      <c r="L968" s="512"/>
      <c r="M968" s="512"/>
      <c r="N968" s="512"/>
      <c r="O968" s="512"/>
      <c r="P968" s="512"/>
      <c r="Q968" s="512"/>
      <c r="R968" s="512"/>
      <c r="S968" s="512"/>
      <c r="T968" s="512"/>
      <c r="U968" s="512"/>
      <c r="V968" s="512"/>
      <c r="W968" s="512"/>
      <c r="X968" s="512"/>
      <c r="Y968" s="512"/>
      <c r="Z968" s="512"/>
      <c r="AA968" s="512"/>
      <c r="AB968" s="512"/>
      <c r="AC968" s="512"/>
      <c r="AD968" s="512"/>
      <c r="AE968" s="512"/>
      <c r="AF968" s="512"/>
      <c r="AG968" s="512"/>
      <c r="AH968" s="512"/>
      <c r="AI968" s="512"/>
      <c r="AJ968" s="512"/>
      <c r="AK968" s="512"/>
      <c r="AL968" s="512"/>
      <c r="AM968" s="512"/>
      <c r="AN968" s="512"/>
    </row>
    <row r="969" spans="1:40" ht="15.75" customHeight="1">
      <c r="A969" s="512"/>
      <c r="B969" s="512"/>
      <c r="C969" s="512"/>
      <c r="D969" s="512"/>
      <c r="E969" s="512"/>
      <c r="F969" s="512"/>
      <c r="G969" s="512"/>
      <c r="H969" s="512"/>
      <c r="I969" s="512"/>
      <c r="J969" s="512"/>
      <c r="K969" s="512"/>
      <c r="L969" s="512"/>
      <c r="M969" s="512"/>
      <c r="N969" s="512"/>
      <c r="O969" s="512"/>
      <c r="P969" s="512"/>
      <c r="Q969" s="512"/>
      <c r="R969" s="512"/>
      <c r="S969" s="512"/>
      <c r="T969" s="512"/>
      <c r="U969" s="512"/>
      <c r="V969" s="512"/>
      <c r="W969" s="512"/>
      <c r="X969" s="512"/>
      <c r="Y969" s="512"/>
      <c r="Z969" s="512"/>
      <c r="AA969" s="512"/>
      <c r="AB969" s="512"/>
      <c r="AC969" s="512"/>
      <c r="AD969" s="512"/>
      <c r="AE969" s="512"/>
      <c r="AF969" s="512"/>
      <c r="AG969" s="512"/>
      <c r="AH969" s="512"/>
      <c r="AI969" s="512"/>
      <c r="AJ969" s="512"/>
      <c r="AK969" s="512"/>
      <c r="AL969" s="512"/>
      <c r="AM969" s="512"/>
      <c r="AN969" s="512"/>
    </row>
    <row r="970" spans="1:40" ht="15.75" customHeight="1">
      <c r="A970" s="512"/>
      <c r="B970" s="512"/>
      <c r="C970" s="512"/>
      <c r="D970" s="512"/>
      <c r="E970" s="512"/>
      <c r="F970" s="512"/>
      <c r="G970" s="512"/>
      <c r="H970" s="512"/>
      <c r="I970" s="512"/>
      <c r="J970" s="512"/>
      <c r="K970" s="512"/>
      <c r="L970" s="512"/>
      <c r="M970" s="512"/>
      <c r="N970" s="512"/>
      <c r="O970" s="512"/>
      <c r="P970" s="512"/>
      <c r="Q970" s="512"/>
      <c r="R970" s="512"/>
      <c r="S970" s="512"/>
      <c r="T970" s="512"/>
      <c r="U970" s="512"/>
      <c r="V970" s="512"/>
      <c r="W970" s="512"/>
      <c r="X970" s="512"/>
      <c r="Y970" s="512"/>
      <c r="Z970" s="512"/>
      <c r="AA970" s="512"/>
      <c r="AB970" s="512"/>
      <c r="AC970" s="512"/>
      <c r="AD970" s="512"/>
      <c r="AE970" s="512"/>
      <c r="AF970" s="512"/>
      <c r="AG970" s="512"/>
      <c r="AH970" s="512"/>
      <c r="AI970" s="512"/>
      <c r="AJ970" s="512"/>
      <c r="AK970" s="512"/>
      <c r="AL970" s="512"/>
      <c r="AM970" s="512"/>
      <c r="AN970" s="512"/>
    </row>
    <row r="971" spans="1:40" ht="15.75" customHeight="1">
      <c r="A971" s="512"/>
      <c r="B971" s="512"/>
      <c r="C971" s="512"/>
      <c r="D971" s="512"/>
      <c r="E971" s="512"/>
      <c r="F971" s="512"/>
      <c r="G971" s="512"/>
      <c r="H971" s="512"/>
      <c r="I971" s="512"/>
      <c r="J971" s="512"/>
      <c r="K971" s="512"/>
      <c r="L971" s="512"/>
      <c r="M971" s="512"/>
      <c r="N971" s="512"/>
      <c r="O971" s="512"/>
      <c r="P971" s="512"/>
      <c r="Q971" s="512"/>
      <c r="R971" s="512"/>
      <c r="S971" s="512"/>
      <c r="T971" s="512"/>
      <c r="U971" s="512"/>
      <c r="V971" s="512"/>
      <c r="W971" s="512"/>
      <c r="X971" s="512"/>
      <c r="Y971" s="512"/>
      <c r="Z971" s="512"/>
      <c r="AA971" s="512"/>
      <c r="AB971" s="512"/>
      <c r="AC971" s="512"/>
      <c r="AD971" s="512"/>
      <c r="AE971" s="512"/>
      <c r="AF971" s="512"/>
      <c r="AG971" s="512"/>
      <c r="AH971" s="512"/>
      <c r="AI971" s="512"/>
      <c r="AJ971" s="512"/>
      <c r="AK971" s="512"/>
      <c r="AL971" s="512"/>
      <c r="AM971" s="512"/>
      <c r="AN971" s="512"/>
    </row>
    <row r="972" spans="1:40" ht="15.75" customHeight="1">
      <c r="A972" s="512"/>
      <c r="B972" s="512"/>
      <c r="C972" s="512"/>
      <c r="D972" s="512"/>
      <c r="E972" s="512"/>
      <c r="F972" s="512"/>
      <c r="G972" s="512"/>
      <c r="H972" s="512"/>
      <c r="I972" s="512"/>
      <c r="J972" s="512"/>
      <c r="K972" s="512"/>
      <c r="L972" s="512"/>
      <c r="M972" s="512"/>
      <c r="N972" s="512"/>
      <c r="O972" s="512"/>
      <c r="P972" s="512"/>
      <c r="Q972" s="512"/>
      <c r="R972" s="512"/>
      <c r="S972" s="512"/>
      <c r="T972" s="512"/>
      <c r="U972" s="512"/>
      <c r="V972" s="512"/>
      <c r="W972" s="512"/>
      <c r="X972" s="512"/>
      <c r="Y972" s="512"/>
      <c r="Z972" s="512"/>
      <c r="AA972" s="512"/>
      <c r="AB972" s="512"/>
      <c r="AC972" s="512"/>
      <c r="AD972" s="512"/>
      <c r="AE972" s="512"/>
      <c r="AF972" s="512"/>
      <c r="AG972" s="512"/>
      <c r="AH972" s="512"/>
      <c r="AI972" s="512"/>
      <c r="AJ972" s="512"/>
      <c r="AK972" s="512"/>
      <c r="AL972" s="512"/>
      <c r="AM972" s="512"/>
      <c r="AN972" s="512"/>
    </row>
    <row r="973" spans="1:40" ht="15.75" customHeight="1">
      <c r="A973" s="512"/>
      <c r="B973" s="512"/>
      <c r="C973" s="512"/>
      <c r="D973" s="512"/>
      <c r="E973" s="512"/>
      <c r="F973" s="512"/>
      <c r="G973" s="512"/>
      <c r="H973" s="512"/>
      <c r="I973" s="512"/>
      <c r="J973" s="512"/>
      <c r="K973" s="512"/>
      <c r="L973" s="512"/>
      <c r="M973" s="512"/>
      <c r="N973" s="512"/>
      <c r="O973" s="512"/>
      <c r="P973" s="512"/>
      <c r="Q973" s="512"/>
      <c r="R973" s="512"/>
      <c r="S973" s="512"/>
      <c r="T973" s="512"/>
      <c r="U973" s="512"/>
      <c r="V973" s="512"/>
      <c r="W973" s="512"/>
      <c r="X973" s="512"/>
      <c r="Y973" s="512"/>
      <c r="Z973" s="512"/>
      <c r="AA973" s="512"/>
      <c r="AB973" s="512"/>
      <c r="AC973" s="512"/>
      <c r="AD973" s="512"/>
      <c r="AE973" s="512"/>
      <c r="AF973" s="512"/>
      <c r="AG973" s="512"/>
      <c r="AH973" s="512"/>
      <c r="AI973" s="512"/>
      <c r="AJ973" s="512"/>
      <c r="AK973" s="512"/>
      <c r="AL973" s="512"/>
      <c r="AM973" s="512"/>
      <c r="AN973" s="512"/>
    </row>
    <row r="974" spans="1:40" ht="15.75" customHeight="1">
      <c r="A974" s="512"/>
      <c r="B974" s="512"/>
      <c r="C974" s="512"/>
      <c r="D974" s="512"/>
      <c r="E974" s="512"/>
      <c r="F974" s="512"/>
      <c r="G974" s="512"/>
      <c r="H974" s="512"/>
      <c r="I974" s="512"/>
      <c r="J974" s="512"/>
      <c r="K974" s="512"/>
      <c r="L974" s="512"/>
      <c r="M974" s="512"/>
      <c r="N974" s="512"/>
      <c r="O974" s="512"/>
      <c r="P974" s="512"/>
      <c r="Q974" s="512"/>
      <c r="R974" s="512"/>
      <c r="S974" s="512"/>
      <c r="T974" s="512"/>
      <c r="U974" s="512"/>
      <c r="V974" s="512"/>
      <c r="W974" s="512"/>
      <c r="X974" s="512"/>
      <c r="Y974" s="512"/>
      <c r="Z974" s="512"/>
      <c r="AA974" s="512"/>
      <c r="AB974" s="512"/>
      <c r="AC974" s="512"/>
      <c r="AD974" s="512"/>
      <c r="AE974" s="512"/>
      <c r="AF974" s="512"/>
      <c r="AG974" s="512"/>
      <c r="AH974" s="512"/>
      <c r="AI974" s="512"/>
      <c r="AJ974" s="512"/>
      <c r="AK974" s="512"/>
      <c r="AL974" s="512"/>
      <c r="AM974" s="512"/>
      <c r="AN974" s="512"/>
    </row>
    <row r="975" spans="1:40" ht="15.75" customHeight="1">
      <c r="A975" s="512"/>
      <c r="B975" s="512"/>
      <c r="C975" s="512"/>
      <c r="D975" s="512"/>
      <c r="E975" s="512"/>
      <c r="F975" s="512"/>
      <c r="G975" s="512"/>
      <c r="H975" s="512"/>
      <c r="I975" s="512"/>
      <c r="J975" s="512"/>
      <c r="K975" s="512"/>
      <c r="L975" s="512"/>
      <c r="M975" s="512"/>
      <c r="N975" s="512"/>
      <c r="O975" s="512"/>
      <c r="P975" s="512"/>
      <c r="Q975" s="512"/>
      <c r="R975" s="512"/>
      <c r="S975" s="512"/>
      <c r="T975" s="512"/>
      <c r="U975" s="512"/>
      <c r="V975" s="512"/>
      <c r="W975" s="512"/>
      <c r="X975" s="512"/>
      <c r="Y975" s="512"/>
      <c r="Z975" s="512"/>
      <c r="AA975" s="512"/>
      <c r="AB975" s="512"/>
      <c r="AC975" s="512"/>
      <c r="AD975" s="512"/>
      <c r="AE975" s="512"/>
      <c r="AF975" s="512"/>
      <c r="AG975" s="512"/>
      <c r="AH975" s="512"/>
      <c r="AI975" s="512"/>
      <c r="AJ975" s="512"/>
      <c r="AK975" s="512"/>
      <c r="AL975" s="512"/>
      <c r="AM975" s="512"/>
      <c r="AN975" s="512"/>
    </row>
    <row r="976" spans="1:40" ht="15.75" customHeight="1">
      <c r="A976" s="512"/>
      <c r="B976" s="512"/>
      <c r="C976" s="512"/>
      <c r="D976" s="512"/>
      <c r="E976" s="512"/>
      <c r="F976" s="512"/>
      <c r="G976" s="512"/>
      <c r="H976" s="512"/>
      <c r="I976" s="512"/>
      <c r="J976" s="512"/>
      <c r="K976" s="512"/>
      <c r="L976" s="512"/>
      <c r="M976" s="512"/>
      <c r="N976" s="512"/>
      <c r="O976" s="512"/>
      <c r="P976" s="512"/>
      <c r="Q976" s="512"/>
      <c r="R976" s="512"/>
      <c r="S976" s="512"/>
      <c r="T976" s="512"/>
      <c r="U976" s="512"/>
      <c r="V976" s="512"/>
      <c r="W976" s="512"/>
      <c r="X976" s="512"/>
      <c r="Y976" s="512"/>
      <c r="Z976" s="512"/>
      <c r="AA976" s="512"/>
      <c r="AB976" s="512"/>
      <c r="AC976" s="512"/>
      <c r="AD976" s="512"/>
      <c r="AE976" s="512"/>
      <c r="AF976" s="512"/>
      <c r="AG976" s="512"/>
      <c r="AH976" s="512"/>
      <c r="AI976" s="512"/>
      <c r="AJ976" s="512"/>
      <c r="AK976" s="512"/>
      <c r="AL976" s="512"/>
      <c r="AM976" s="512"/>
      <c r="AN976" s="512"/>
    </row>
    <row r="977" spans="1:40" ht="15.75" customHeight="1">
      <c r="A977" s="512"/>
      <c r="B977" s="512"/>
      <c r="C977" s="512"/>
      <c r="D977" s="512"/>
      <c r="E977" s="512"/>
      <c r="F977" s="512"/>
      <c r="G977" s="512"/>
      <c r="H977" s="512"/>
      <c r="I977" s="512"/>
      <c r="J977" s="512"/>
      <c r="K977" s="512"/>
      <c r="L977" s="512"/>
      <c r="M977" s="512"/>
      <c r="N977" s="512"/>
      <c r="O977" s="512"/>
      <c r="P977" s="512"/>
      <c r="Q977" s="512"/>
      <c r="R977" s="512"/>
      <c r="S977" s="512"/>
      <c r="T977" s="512"/>
      <c r="U977" s="512"/>
      <c r="V977" s="512"/>
      <c r="W977" s="512"/>
      <c r="X977" s="512"/>
      <c r="Y977" s="512"/>
      <c r="Z977" s="512"/>
      <c r="AA977" s="512"/>
      <c r="AB977" s="512"/>
      <c r="AC977" s="512"/>
      <c r="AD977" s="512"/>
      <c r="AE977" s="512"/>
      <c r="AF977" s="512"/>
      <c r="AG977" s="512"/>
      <c r="AH977" s="512"/>
      <c r="AI977" s="512"/>
      <c r="AJ977" s="512"/>
      <c r="AK977" s="512"/>
      <c r="AL977" s="512"/>
      <c r="AM977" s="512"/>
      <c r="AN977" s="512"/>
    </row>
    <row r="978" spans="1:40" ht="15.75" customHeight="1">
      <c r="A978" s="512"/>
      <c r="B978" s="512"/>
      <c r="C978" s="512"/>
      <c r="D978" s="512"/>
      <c r="E978" s="512"/>
      <c r="F978" s="512"/>
      <c r="G978" s="512"/>
      <c r="H978" s="512"/>
      <c r="I978" s="512"/>
      <c r="J978" s="512"/>
      <c r="K978" s="512"/>
      <c r="L978" s="512"/>
      <c r="M978" s="512"/>
      <c r="N978" s="512"/>
      <c r="O978" s="512"/>
      <c r="P978" s="512"/>
      <c r="Q978" s="512"/>
      <c r="R978" s="512"/>
      <c r="S978" s="512"/>
      <c r="T978" s="512"/>
      <c r="U978" s="512"/>
      <c r="V978" s="512"/>
      <c r="W978" s="512"/>
      <c r="X978" s="512"/>
      <c r="Y978" s="512"/>
      <c r="Z978" s="512"/>
      <c r="AA978" s="512"/>
      <c r="AB978" s="512"/>
      <c r="AC978" s="512"/>
      <c r="AD978" s="512"/>
      <c r="AE978" s="512"/>
      <c r="AF978" s="512"/>
      <c r="AG978" s="512"/>
      <c r="AH978" s="512"/>
      <c r="AI978" s="512"/>
      <c r="AJ978" s="512"/>
      <c r="AK978" s="512"/>
      <c r="AL978" s="512"/>
      <c r="AM978" s="512"/>
      <c r="AN978" s="512"/>
    </row>
    <row r="979" spans="1:40" ht="15.75" customHeight="1">
      <c r="A979" s="512"/>
      <c r="B979" s="512"/>
      <c r="C979" s="512"/>
      <c r="D979" s="512"/>
      <c r="E979" s="512"/>
      <c r="F979" s="512"/>
      <c r="G979" s="512"/>
      <c r="H979" s="512"/>
      <c r="I979" s="512"/>
      <c r="J979" s="512"/>
      <c r="K979" s="512"/>
      <c r="L979" s="512"/>
      <c r="M979" s="512"/>
      <c r="N979" s="512"/>
      <c r="O979" s="512"/>
      <c r="P979" s="512"/>
      <c r="Q979" s="512"/>
      <c r="R979" s="512"/>
      <c r="S979" s="512"/>
      <c r="T979" s="512"/>
      <c r="U979" s="512"/>
      <c r="V979" s="512"/>
      <c r="W979" s="512"/>
      <c r="X979" s="512"/>
      <c r="Y979" s="512"/>
      <c r="Z979" s="512"/>
      <c r="AA979" s="512"/>
      <c r="AB979" s="512"/>
      <c r="AC979" s="512"/>
      <c r="AD979" s="512"/>
      <c r="AE979" s="512"/>
      <c r="AF979" s="512"/>
      <c r="AG979" s="512"/>
      <c r="AH979" s="512"/>
      <c r="AI979" s="512"/>
      <c r="AJ979" s="512"/>
      <c r="AK979" s="512"/>
      <c r="AL979" s="512"/>
      <c r="AM979" s="512"/>
      <c r="AN979" s="512"/>
    </row>
    <row r="980" spans="1:40" ht="15.75" customHeight="1">
      <c r="A980" s="512"/>
      <c r="B980" s="512"/>
      <c r="C980" s="512"/>
      <c r="D980" s="512"/>
      <c r="E980" s="512"/>
      <c r="F980" s="512"/>
      <c r="G980" s="512"/>
      <c r="H980" s="512"/>
      <c r="I980" s="512"/>
      <c r="J980" s="512"/>
      <c r="K980" s="512"/>
      <c r="L980" s="512"/>
      <c r="M980" s="512"/>
      <c r="N980" s="512"/>
      <c r="O980" s="512"/>
      <c r="P980" s="512"/>
      <c r="Q980" s="512"/>
      <c r="R980" s="512"/>
      <c r="S980" s="512"/>
      <c r="T980" s="512"/>
      <c r="U980" s="512"/>
      <c r="V980" s="512"/>
      <c r="W980" s="512"/>
      <c r="X980" s="512"/>
      <c r="Y980" s="512"/>
      <c r="Z980" s="512"/>
      <c r="AA980" s="512"/>
      <c r="AB980" s="512"/>
      <c r="AC980" s="512"/>
      <c r="AD980" s="512"/>
      <c r="AE980" s="512"/>
      <c r="AF980" s="512"/>
      <c r="AG980" s="512"/>
      <c r="AH980" s="512"/>
      <c r="AI980" s="512"/>
      <c r="AJ980" s="512"/>
      <c r="AK980" s="512"/>
      <c r="AL980" s="512"/>
      <c r="AM980" s="512"/>
      <c r="AN980" s="512"/>
    </row>
    <row r="981" spans="1:40" ht="15.75" customHeight="1">
      <c r="A981" s="512"/>
      <c r="B981" s="512"/>
      <c r="C981" s="512"/>
      <c r="D981" s="512"/>
      <c r="E981" s="512"/>
      <c r="F981" s="512"/>
      <c r="G981" s="512"/>
      <c r="H981" s="512"/>
      <c r="I981" s="512"/>
      <c r="J981" s="512"/>
      <c r="K981" s="512"/>
      <c r="L981" s="512"/>
      <c r="M981" s="512"/>
      <c r="N981" s="512"/>
      <c r="O981" s="512"/>
      <c r="P981" s="512"/>
      <c r="Q981" s="512"/>
      <c r="R981" s="512"/>
      <c r="S981" s="512"/>
      <c r="T981" s="512"/>
      <c r="U981" s="512"/>
      <c r="V981" s="512"/>
      <c r="W981" s="512"/>
      <c r="X981" s="512"/>
      <c r="Y981" s="512"/>
      <c r="Z981" s="512"/>
      <c r="AA981" s="512"/>
      <c r="AB981" s="512"/>
      <c r="AC981" s="512"/>
      <c r="AD981" s="512"/>
      <c r="AE981" s="512"/>
      <c r="AF981" s="512"/>
      <c r="AG981" s="512"/>
      <c r="AH981" s="512"/>
      <c r="AI981" s="512"/>
      <c r="AJ981" s="512"/>
      <c r="AK981" s="512"/>
      <c r="AL981" s="512"/>
      <c r="AM981" s="512"/>
      <c r="AN981" s="512"/>
    </row>
    <row r="982" spans="1:40" ht="15.75" customHeight="1">
      <c r="A982" s="512"/>
      <c r="B982" s="512"/>
      <c r="C982" s="512"/>
      <c r="D982" s="512"/>
      <c r="E982" s="512"/>
      <c r="F982" s="512"/>
      <c r="G982" s="512"/>
      <c r="H982" s="512"/>
      <c r="I982" s="512"/>
      <c r="J982" s="512"/>
      <c r="K982" s="512"/>
      <c r="L982" s="512"/>
      <c r="M982" s="512"/>
      <c r="N982" s="512"/>
      <c r="O982" s="512"/>
      <c r="P982" s="512"/>
      <c r="Q982" s="512"/>
      <c r="R982" s="512"/>
      <c r="S982" s="512"/>
      <c r="T982" s="512"/>
      <c r="U982" s="512"/>
      <c r="V982" s="512"/>
      <c r="W982" s="512"/>
      <c r="X982" s="512"/>
      <c r="Y982" s="512"/>
      <c r="Z982" s="512"/>
      <c r="AA982" s="512"/>
      <c r="AB982" s="512"/>
      <c r="AC982" s="512"/>
      <c r="AD982" s="512"/>
      <c r="AE982" s="512"/>
      <c r="AF982" s="512"/>
      <c r="AG982" s="512"/>
      <c r="AH982" s="512"/>
      <c r="AI982" s="512"/>
      <c r="AJ982" s="512"/>
      <c r="AK982" s="512"/>
      <c r="AL982" s="512"/>
      <c r="AM982" s="512"/>
      <c r="AN982" s="512"/>
    </row>
    <row r="983" spans="1:40" ht="15.75" customHeight="1">
      <c r="A983" s="512"/>
      <c r="B983" s="512"/>
      <c r="C983" s="512"/>
      <c r="D983" s="512"/>
      <c r="E983" s="512"/>
      <c r="F983" s="512"/>
      <c r="G983" s="512"/>
      <c r="H983" s="512"/>
      <c r="I983" s="512"/>
      <c r="J983" s="512"/>
      <c r="K983" s="512"/>
      <c r="L983" s="512"/>
      <c r="M983" s="512"/>
      <c r="N983" s="512"/>
      <c r="O983" s="512"/>
      <c r="P983" s="512"/>
      <c r="Q983" s="512"/>
      <c r="R983" s="512"/>
      <c r="S983" s="512"/>
      <c r="T983" s="512"/>
      <c r="U983" s="512"/>
      <c r="V983" s="512"/>
      <c r="W983" s="512"/>
      <c r="X983" s="512"/>
      <c r="Y983" s="512"/>
      <c r="Z983" s="512"/>
      <c r="AA983" s="512"/>
      <c r="AB983" s="512"/>
      <c r="AC983" s="512"/>
      <c r="AD983" s="512"/>
      <c r="AE983" s="512"/>
      <c r="AF983" s="512"/>
      <c r="AG983" s="512"/>
      <c r="AH983" s="512"/>
      <c r="AI983" s="512"/>
      <c r="AJ983" s="512"/>
      <c r="AK983" s="512"/>
      <c r="AL983" s="512"/>
      <c r="AM983" s="512"/>
      <c r="AN983" s="512"/>
    </row>
    <row r="984" spans="1:40" ht="15.75" customHeight="1">
      <c r="A984" s="512"/>
      <c r="B984" s="512"/>
      <c r="C984" s="512"/>
      <c r="D984" s="512"/>
      <c r="E984" s="512"/>
      <c r="F984" s="512"/>
      <c r="G984" s="512"/>
      <c r="H984" s="512"/>
      <c r="I984" s="512"/>
      <c r="J984" s="512"/>
      <c r="K984" s="512"/>
      <c r="L984" s="512"/>
      <c r="M984" s="512"/>
      <c r="N984" s="512"/>
      <c r="O984" s="512"/>
      <c r="P984" s="512"/>
      <c r="Q984" s="512"/>
      <c r="R984" s="512"/>
      <c r="S984" s="512"/>
      <c r="T984" s="512"/>
      <c r="U984" s="512"/>
      <c r="V984" s="512"/>
      <c r="W984" s="512"/>
      <c r="X984" s="512"/>
      <c r="Y984" s="512"/>
      <c r="Z984" s="512"/>
      <c r="AA984" s="512"/>
      <c r="AB984" s="512"/>
      <c r="AC984" s="512"/>
      <c r="AD984" s="512"/>
      <c r="AE984" s="512"/>
      <c r="AF984" s="512"/>
      <c r="AG984" s="512"/>
      <c r="AH984" s="512"/>
      <c r="AI984" s="512"/>
      <c r="AJ984" s="512"/>
      <c r="AK984" s="512"/>
      <c r="AL984" s="512"/>
      <c r="AM984" s="512"/>
      <c r="AN984" s="512"/>
    </row>
    <row r="985" spans="1:40" ht="15.75" customHeight="1">
      <c r="A985" s="512"/>
      <c r="B985" s="512"/>
      <c r="C985" s="512"/>
      <c r="D985" s="512"/>
      <c r="E985" s="512"/>
      <c r="F985" s="512"/>
      <c r="G985" s="512"/>
      <c r="H985" s="512"/>
      <c r="I985" s="512"/>
      <c r="J985" s="512"/>
      <c r="K985" s="512"/>
      <c r="L985" s="512"/>
      <c r="M985" s="512"/>
      <c r="N985" s="512"/>
      <c r="O985" s="512"/>
      <c r="P985" s="512"/>
      <c r="Q985" s="512"/>
      <c r="R985" s="512"/>
      <c r="S985" s="512"/>
      <c r="T985" s="512"/>
      <c r="U985" s="512"/>
      <c r="V985" s="512"/>
      <c r="W985" s="512"/>
      <c r="X985" s="512"/>
      <c r="Y985" s="512"/>
      <c r="Z985" s="512"/>
      <c r="AA985" s="512"/>
      <c r="AB985" s="512"/>
      <c r="AC985" s="512"/>
      <c r="AD985" s="512"/>
      <c r="AE985" s="512"/>
      <c r="AF985" s="512"/>
      <c r="AG985" s="512"/>
      <c r="AH985" s="512"/>
      <c r="AI985" s="512"/>
      <c r="AJ985" s="512"/>
      <c r="AK985" s="512"/>
      <c r="AL985" s="512"/>
      <c r="AM985" s="512"/>
      <c r="AN985" s="512"/>
    </row>
    <row r="986" spans="1:40" ht="15.75" customHeight="1">
      <c r="A986" s="512"/>
      <c r="B986" s="512"/>
      <c r="C986" s="512"/>
      <c r="D986" s="512"/>
      <c r="E986" s="512"/>
      <c r="F986" s="512"/>
      <c r="G986" s="512"/>
      <c r="H986" s="512"/>
      <c r="I986" s="512"/>
      <c r="J986" s="512"/>
      <c r="K986" s="512"/>
      <c r="L986" s="512"/>
      <c r="M986" s="512"/>
      <c r="N986" s="512"/>
      <c r="O986" s="512"/>
      <c r="P986" s="512"/>
      <c r="Q986" s="512"/>
      <c r="R986" s="512"/>
      <c r="S986" s="512"/>
      <c r="T986" s="512"/>
      <c r="U986" s="512"/>
      <c r="V986" s="512"/>
      <c r="W986" s="512"/>
      <c r="X986" s="512"/>
      <c r="Y986" s="512"/>
      <c r="Z986" s="512"/>
      <c r="AA986" s="512"/>
      <c r="AB986" s="512"/>
      <c r="AC986" s="512"/>
      <c r="AD986" s="512"/>
      <c r="AE986" s="512"/>
      <c r="AF986" s="512"/>
      <c r="AG986" s="512"/>
      <c r="AH986" s="512"/>
      <c r="AI986" s="512"/>
      <c r="AJ986" s="512"/>
      <c r="AK986" s="512"/>
      <c r="AL986" s="512"/>
      <c r="AM986" s="512"/>
      <c r="AN986" s="512"/>
    </row>
    <row r="987" spans="1:40" ht="15.75" customHeight="1">
      <c r="A987" s="512"/>
      <c r="B987" s="512"/>
      <c r="C987" s="512"/>
      <c r="D987" s="512"/>
      <c r="E987" s="512"/>
      <c r="F987" s="512"/>
      <c r="G987" s="512"/>
      <c r="H987" s="512"/>
      <c r="I987" s="512"/>
      <c r="J987" s="512"/>
      <c r="K987" s="512"/>
      <c r="L987" s="512"/>
      <c r="M987" s="512"/>
      <c r="N987" s="512"/>
      <c r="O987" s="512"/>
      <c r="P987" s="512"/>
      <c r="Q987" s="512"/>
      <c r="R987" s="512"/>
      <c r="S987" s="512"/>
      <c r="T987" s="512"/>
      <c r="U987" s="512"/>
      <c r="V987" s="512"/>
      <c r="W987" s="512"/>
      <c r="X987" s="512"/>
      <c r="Y987" s="512"/>
      <c r="Z987" s="512"/>
      <c r="AA987" s="512"/>
      <c r="AB987" s="512"/>
      <c r="AC987" s="512"/>
      <c r="AD987" s="512"/>
      <c r="AE987" s="512"/>
      <c r="AF987" s="512"/>
      <c r="AG987" s="512"/>
      <c r="AH987" s="512"/>
      <c r="AI987" s="512"/>
      <c r="AJ987" s="512"/>
      <c r="AK987" s="512"/>
      <c r="AL987" s="512"/>
      <c r="AM987" s="512"/>
      <c r="AN987" s="512"/>
    </row>
    <row r="988" spans="1:40" ht="15.75" customHeight="1">
      <c r="A988" s="512"/>
      <c r="B988" s="512"/>
      <c r="C988" s="512"/>
      <c r="D988" s="512"/>
      <c r="E988" s="512"/>
      <c r="F988" s="512"/>
      <c r="G988" s="512"/>
      <c r="H988" s="512"/>
      <c r="I988" s="512"/>
      <c r="J988" s="512"/>
      <c r="K988" s="512"/>
      <c r="L988" s="512"/>
      <c r="M988" s="512"/>
      <c r="N988" s="512"/>
      <c r="O988" s="512"/>
      <c r="P988" s="512"/>
      <c r="Q988" s="512"/>
      <c r="R988" s="512"/>
      <c r="S988" s="512"/>
      <c r="T988" s="512"/>
      <c r="U988" s="512"/>
      <c r="V988" s="512"/>
      <c r="W988" s="512"/>
      <c r="X988" s="512"/>
      <c r="Y988" s="512"/>
      <c r="Z988" s="512"/>
      <c r="AA988" s="512"/>
      <c r="AB988" s="512"/>
      <c r="AC988" s="512"/>
      <c r="AD988" s="512"/>
      <c r="AE988" s="512"/>
      <c r="AF988" s="512"/>
      <c r="AG988" s="512"/>
      <c r="AH988" s="512"/>
      <c r="AI988" s="512"/>
      <c r="AJ988" s="512"/>
      <c r="AK988" s="512"/>
      <c r="AL988" s="512"/>
      <c r="AM988" s="512"/>
      <c r="AN988" s="512"/>
    </row>
    <row r="989" spans="1:40" ht="15.75" customHeight="1">
      <c r="A989" s="512"/>
      <c r="B989" s="512"/>
      <c r="C989" s="512"/>
      <c r="D989" s="512"/>
      <c r="E989" s="512"/>
      <c r="F989" s="512"/>
      <c r="G989" s="512"/>
      <c r="H989" s="512"/>
      <c r="I989" s="512"/>
      <c r="J989" s="512"/>
      <c r="K989" s="512"/>
      <c r="L989" s="512"/>
      <c r="M989" s="512"/>
      <c r="N989" s="512"/>
      <c r="O989" s="512"/>
      <c r="P989" s="512"/>
      <c r="Q989" s="512"/>
      <c r="R989" s="512"/>
      <c r="S989" s="512"/>
      <c r="T989" s="512"/>
      <c r="U989" s="512"/>
      <c r="V989" s="512"/>
      <c r="W989" s="512"/>
      <c r="X989" s="512"/>
      <c r="Y989" s="512"/>
      <c r="Z989" s="512"/>
      <c r="AA989" s="512"/>
      <c r="AB989" s="512"/>
      <c r="AC989" s="512"/>
      <c r="AD989" s="512"/>
      <c r="AE989" s="512"/>
      <c r="AF989" s="512"/>
      <c r="AG989" s="512"/>
      <c r="AH989" s="512"/>
      <c r="AI989" s="512"/>
      <c r="AJ989" s="512"/>
      <c r="AK989" s="512"/>
      <c r="AL989" s="512"/>
      <c r="AM989" s="512"/>
      <c r="AN989" s="512"/>
    </row>
    <row r="990" spans="1:40" ht="15.75" customHeight="1">
      <c r="A990" s="512"/>
      <c r="B990" s="512"/>
      <c r="C990" s="512"/>
      <c r="D990" s="512"/>
      <c r="E990" s="512"/>
      <c r="F990" s="512"/>
      <c r="G990" s="512"/>
      <c r="H990" s="512"/>
      <c r="I990" s="512"/>
      <c r="J990" s="512"/>
      <c r="K990" s="512"/>
      <c r="L990" s="512"/>
      <c r="M990" s="512"/>
      <c r="N990" s="512"/>
      <c r="O990" s="512"/>
      <c r="P990" s="512"/>
      <c r="Q990" s="512"/>
      <c r="R990" s="512"/>
      <c r="S990" s="512"/>
      <c r="T990" s="512"/>
      <c r="U990" s="512"/>
      <c r="V990" s="512"/>
      <c r="W990" s="512"/>
      <c r="X990" s="512"/>
      <c r="Y990" s="512"/>
      <c r="Z990" s="512"/>
      <c r="AA990" s="512"/>
      <c r="AB990" s="512"/>
      <c r="AC990" s="512"/>
      <c r="AD990" s="512"/>
      <c r="AE990" s="512"/>
      <c r="AF990" s="512"/>
      <c r="AG990" s="512"/>
      <c r="AH990" s="512"/>
      <c r="AI990" s="512"/>
      <c r="AJ990" s="512"/>
      <c r="AK990" s="512"/>
      <c r="AL990" s="512"/>
      <c r="AM990" s="512"/>
      <c r="AN990" s="512"/>
    </row>
    <row r="991" spans="1:40" ht="15.75" customHeight="1">
      <c r="A991" s="512"/>
      <c r="B991" s="512"/>
      <c r="C991" s="512"/>
      <c r="D991" s="512"/>
      <c r="E991" s="512"/>
      <c r="F991" s="512"/>
      <c r="G991" s="512"/>
      <c r="H991" s="512"/>
      <c r="I991" s="512"/>
      <c r="J991" s="512"/>
      <c r="K991" s="512"/>
      <c r="L991" s="512"/>
      <c r="M991" s="512"/>
      <c r="N991" s="512"/>
      <c r="O991" s="512"/>
      <c r="P991" s="512"/>
      <c r="Q991" s="512"/>
      <c r="R991" s="512"/>
      <c r="S991" s="512"/>
      <c r="T991" s="512"/>
      <c r="U991" s="512"/>
      <c r="V991" s="512"/>
      <c r="W991" s="512"/>
      <c r="X991" s="512"/>
      <c r="Y991" s="512"/>
      <c r="Z991" s="512"/>
      <c r="AA991" s="512"/>
      <c r="AB991" s="512"/>
      <c r="AC991" s="512"/>
      <c r="AD991" s="512"/>
      <c r="AE991" s="512"/>
      <c r="AF991" s="512"/>
      <c r="AG991" s="512"/>
      <c r="AH991" s="512"/>
      <c r="AI991" s="512"/>
      <c r="AJ991" s="512"/>
      <c r="AK991" s="512"/>
      <c r="AL991" s="512"/>
      <c r="AM991" s="512"/>
      <c r="AN991" s="512"/>
    </row>
    <row r="992" spans="1:40" ht="15.75" customHeight="1">
      <c r="A992" s="512"/>
      <c r="B992" s="512"/>
      <c r="C992" s="512"/>
      <c r="D992" s="512"/>
      <c r="E992" s="512"/>
      <c r="F992" s="512"/>
      <c r="G992" s="512"/>
      <c r="H992" s="512"/>
      <c r="I992" s="512"/>
      <c r="J992" s="512"/>
      <c r="K992" s="512"/>
      <c r="L992" s="512"/>
      <c r="M992" s="512"/>
      <c r="N992" s="512"/>
      <c r="O992" s="512"/>
      <c r="P992" s="512"/>
      <c r="Q992" s="512"/>
      <c r="R992" s="512"/>
      <c r="S992" s="512"/>
      <c r="T992" s="512"/>
      <c r="U992" s="512"/>
      <c r="V992" s="512"/>
      <c r="W992" s="512"/>
      <c r="X992" s="512"/>
      <c r="Y992" s="512"/>
      <c r="Z992" s="512"/>
      <c r="AA992" s="512"/>
      <c r="AB992" s="512"/>
      <c r="AC992" s="512"/>
      <c r="AD992" s="512"/>
      <c r="AE992" s="512"/>
      <c r="AF992" s="512"/>
      <c r="AG992" s="512"/>
      <c r="AH992" s="512"/>
      <c r="AI992" s="512"/>
      <c r="AJ992" s="512"/>
      <c r="AK992" s="512"/>
      <c r="AL992" s="512"/>
      <c r="AM992" s="512"/>
      <c r="AN992" s="512"/>
    </row>
    <row r="993" spans="1:40" ht="15.75" customHeight="1">
      <c r="A993" s="512"/>
      <c r="B993" s="512"/>
      <c r="C993" s="512"/>
      <c r="D993" s="512"/>
      <c r="E993" s="512"/>
      <c r="F993" s="512"/>
      <c r="G993" s="512"/>
      <c r="H993" s="512"/>
      <c r="I993" s="512"/>
      <c r="J993" s="512"/>
      <c r="K993" s="512"/>
      <c r="L993" s="512"/>
      <c r="M993" s="512"/>
      <c r="N993" s="512"/>
      <c r="O993" s="512"/>
      <c r="P993" s="512"/>
      <c r="Q993" s="512"/>
      <c r="R993" s="512"/>
      <c r="S993" s="512"/>
      <c r="T993" s="512"/>
      <c r="U993" s="512"/>
      <c r="V993" s="512"/>
      <c r="W993" s="512"/>
      <c r="X993" s="512"/>
      <c r="Y993" s="512"/>
      <c r="Z993" s="512"/>
      <c r="AA993" s="512"/>
      <c r="AB993" s="512"/>
      <c r="AC993" s="512"/>
      <c r="AD993" s="512"/>
      <c r="AE993" s="512"/>
      <c r="AF993" s="512"/>
      <c r="AG993" s="512"/>
      <c r="AH993" s="512"/>
      <c r="AI993" s="512"/>
      <c r="AJ993" s="512"/>
      <c r="AK993" s="512"/>
      <c r="AL993" s="512"/>
      <c r="AM993" s="512"/>
      <c r="AN993" s="512"/>
    </row>
    <row r="994" spans="1:40" ht="15.75" customHeight="1">
      <c r="A994" s="512"/>
      <c r="B994" s="512"/>
      <c r="C994" s="512"/>
      <c r="D994" s="512"/>
      <c r="E994" s="512"/>
      <c r="F994" s="512"/>
      <c r="G994" s="512"/>
      <c r="H994" s="512"/>
      <c r="I994" s="512"/>
      <c r="J994" s="512"/>
      <c r="K994" s="512"/>
      <c r="L994" s="512"/>
      <c r="M994" s="512"/>
      <c r="N994" s="512"/>
      <c r="O994" s="512"/>
      <c r="P994" s="512"/>
      <c r="Q994" s="512"/>
      <c r="R994" s="512"/>
      <c r="S994" s="512"/>
      <c r="T994" s="512"/>
      <c r="U994" s="512"/>
      <c r="V994" s="512"/>
      <c r="W994" s="512"/>
      <c r="X994" s="512"/>
      <c r="Y994" s="512"/>
      <c r="Z994" s="512"/>
      <c r="AA994" s="512"/>
      <c r="AB994" s="512"/>
      <c r="AC994" s="512"/>
      <c r="AD994" s="512"/>
      <c r="AE994" s="512"/>
      <c r="AF994" s="512"/>
      <c r="AG994" s="512"/>
      <c r="AH994" s="512"/>
      <c r="AI994" s="512"/>
      <c r="AJ994" s="512"/>
      <c r="AK994" s="512"/>
      <c r="AL994" s="512"/>
      <c r="AM994" s="512"/>
      <c r="AN994" s="512"/>
    </row>
    <row r="995" spans="1:40" ht="15.75" customHeight="1">
      <c r="A995" s="512"/>
      <c r="B995" s="512"/>
      <c r="C995" s="512"/>
      <c r="D995" s="512"/>
      <c r="E995" s="512"/>
      <c r="F995" s="512"/>
      <c r="G995" s="512"/>
      <c r="H995" s="512"/>
      <c r="I995" s="512"/>
      <c r="J995" s="512"/>
      <c r="K995" s="512"/>
      <c r="L995" s="512"/>
      <c r="M995" s="512"/>
      <c r="N995" s="512"/>
      <c r="O995" s="512"/>
      <c r="P995" s="512"/>
      <c r="Q995" s="512"/>
      <c r="R995" s="512"/>
      <c r="S995" s="512"/>
      <c r="T995" s="512"/>
      <c r="U995" s="512"/>
      <c r="V995" s="512"/>
      <c r="W995" s="512"/>
      <c r="X995" s="512"/>
      <c r="Y995" s="512"/>
      <c r="Z995" s="512"/>
      <c r="AA995" s="512"/>
      <c r="AB995" s="512"/>
      <c r="AC995" s="512"/>
      <c r="AD995" s="512"/>
      <c r="AE995" s="512"/>
      <c r="AF995" s="512"/>
      <c r="AG995" s="512"/>
      <c r="AH995" s="512"/>
      <c r="AI995" s="512"/>
      <c r="AJ995" s="512"/>
      <c r="AK995" s="512"/>
      <c r="AL995" s="512"/>
      <c r="AM995" s="512"/>
      <c r="AN995" s="512"/>
    </row>
    <row r="996" spans="1:40" ht="15.75" customHeight="1">
      <c r="A996" s="512"/>
      <c r="B996" s="512"/>
      <c r="C996" s="512"/>
      <c r="D996" s="512"/>
      <c r="E996" s="512"/>
      <c r="F996" s="512"/>
      <c r="G996" s="512"/>
      <c r="H996" s="512"/>
      <c r="I996" s="512"/>
      <c r="J996" s="512"/>
      <c r="K996" s="512"/>
      <c r="L996" s="512"/>
      <c r="M996" s="512"/>
      <c r="N996" s="512"/>
      <c r="O996" s="512"/>
      <c r="P996" s="512"/>
      <c r="Q996" s="512"/>
      <c r="R996" s="512"/>
      <c r="S996" s="512"/>
      <c r="T996" s="512"/>
      <c r="U996" s="512"/>
      <c r="V996" s="512"/>
      <c r="W996" s="512"/>
      <c r="X996" s="512"/>
      <c r="Y996" s="512"/>
      <c r="Z996" s="512"/>
      <c r="AA996" s="512"/>
      <c r="AB996" s="512"/>
      <c r="AC996" s="512"/>
      <c r="AD996" s="512"/>
      <c r="AE996" s="512"/>
      <c r="AF996" s="512"/>
      <c r="AG996" s="512"/>
      <c r="AH996" s="512"/>
      <c r="AI996" s="512"/>
      <c r="AJ996" s="512"/>
      <c r="AK996" s="512"/>
      <c r="AL996" s="512"/>
      <c r="AM996" s="512"/>
      <c r="AN996" s="512"/>
    </row>
    <row r="997" spans="1:40" ht="15.75" customHeight="1">
      <c r="A997" s="512"/>
      <c r="B997" s="512"/>
      <c r="C997" s="512"/>
      <c r="D997" s="512"/>
      <c r="E997" s="512"/>
      <c r="F997" s="512"/>
      <c r="G997" s="512"/>
      <c r="H997" s="512"/>
      <c r="I997" s="512"/>
      <c r="J997" s="512"/>
      <c r="K997" s="512"/>
      <c r="L997" s="512"/>
      <c r="M997" s="512"/>
      <c r="N997" s="512"/>
      <c r="O997" s="512"/>
      <c r="P997" s="512"/>
      <c r="Q997" s="512"/>
      <c r="R997" s="512"/>
      <c r="S997" s="512"/>
      <c r="T997" s="512"/>
      <c r="U997" s="512"/>
      <c r="V997" s="512"/>
      <c r="W997" s="512"/>
      <c r="X997" s="512"/>
      <c r="Y997" s="512"/>
      <c r="Z997" s="512"/>
      <c r="AA997" s="512"/>
      <c r="AB997" s="512"/>
      <c r="AC997" s="512"/>
      <c r="AD997" s="512"/>
      <c r="AE997" s="512"/>
      <c r="AF997" s="512"/>
      <c r="AG997" s="512"/>
      <c r="AH997" s="512"/>
      <c r="AI997" s="512"/>
      <c r="AJ997" s="512"/>
      <c r="AK997" s="512"/>
      <c r="AL997" s="512"/>
      <c r="AM997" s="512"/>
      <c r="AN997" s="512"/>
    </row>
    <row r="998" spans="1:40" ht="15.75" customHeight="1">
      <c r="A998" s="512"/>
      <c r="B998" s="512"/>
      <c r="C998" s="512"/>
      <c r="D998" s="512"/>
      <c r="E998" s="512"/>
      <c r="F998" s="512"/>
      <c r="G998" s="512"/>
      <c r="H998" s="512"/>
      <c r="I998" s="512"/>
      <c r="J998" s="512"/>
      <c r="K998" s="512"/>
      <c r="L998" s="512"/>
      <c r="M998" s="512"/>
      <c r="N998" s="512"/>
      <c r="O998" s="512"/>
      <c r="P998" s="512"/>
      <c r="Q998" s="512"/>
      <c r="R998" s="512"/>
      <c r="S998" s="512"/>
      <c r="T998" s="512"/>
      <c r="U998" s="512"/>
      <c r="V998" s="512"/>
      <c r="W998" s="512"/>
      <c r="X998" s="512"/>
      <c r="Y998" s="512"/>
      <c r="Z998" s="512"/>
      <c r="AA998" s="512"/>
      <c r="AB998" s="512"/>
      <c r="AC998" s="512"/>
      <c r="AD998" s="512"/>
      <c r="AE998" s="512"/>
      <c r="AF998" s="512"/>
      <c r="AG998" s="512"/>
      <c r="AH998" s="512"/>
      <c r="AI998" s="512"/>
      <c r="AJ998" s="512"/>
      <c r="AK998" s="512"/>
      <c r="AL998" s="512"/>
      <c r="AM998" s="512"/>
      <c r="AN998" s="512"/>
    </row>
    <row r="999" spans="1:40" ht="15.75" customHeight="1">
      <c r="A999" s="512"/>
      <c r="B999" s="512"/>
      <c r="C999" s="512"/>
      <c r="D999" s="512"/>
      <c r="E999" s="512"/>
      <c r="F999" s="512"/>
      <c r="G999" s="512"/>
      <c r="H999" s="512"/>
      <c r="I999" s="512"/>
      <c r="J999" s="512"/>
      <c r="K999" s="512"/>
      <c r="L999" s="512"/>
      <c r="M999" s="512"/>
      <c r="N999" s="512"/>
      <c r="O999" s="512"/>
      <c r="P999" s="512"/>
      <c r="Q999" s="512"/>
      <c r="R999" s="512"/>
      <c r="S999" s="512"/>
      <c r="T999" s="512"/>
      <c r="U999" s="512"/>
      <c r="V999" s="512"/>
      <c r="W999" s="512"/>
      <c r="X999" s="512"/>
      <c r="Y999" s="512"/>
      <c r="Z999" s="512"/>
      <c r="AA999" s="512"/>
      <c r="AB999" s="512"/>
      <c r="AC999" s="512"/>
      <c r="AD999" s="512"/>
      <c r="AE999" s="512"/>
      <c r="AF999" s="512"/>
      <c r="AG999" s="512"/>
      <c r="AH999" s="512"/>
      <c r="AI999" s="512"/>
      <c r="AJ999" s="512"/>
      <c r="AK999" s="512"/>
      <c r="AL999" s="512"/>
      <c r="AM999" s="512"/>
      <c r="AN999" s="512"/>
    </row>
    <row r="1000" spans="1:40" ht="15.75" customHeight="1">
      <c r="A1000" s="512"/>
      <c r="B1000" s="512"/>
      <c r="C1000" s="512"/>
      <c r="D1000" s="512"/>
      <c r="E1000" s="512"/>
      <c r="F1000" s="512"/>
      <c r="G1000" s="512"/>
      <c r="H1000" s="512"/>
      <c r="I1000" s="512"/>
      <c r="J1000" s="512"/>
      <c r="K1000" s="512"/>
      <c r="L1000" s="512"/>
      <c r="M1000" s="512"/>
      <c r="N1000" s="512"/>
      <c r="O1000" s="512"/>
      <c r="P1000" s="512"/>
      <c r="Q1000" s="512"/>
      <c r="R1000" s="512"/>
      <c r="S1000" s="512"/>
      <c r="T1000" s="512"/>
      <c r="U1000" s="512"/>
      <c r="V1000" s="512"/>
      <c r="W1000" s="512"/>
      <c r="X1000" s="512"/>
      <c r="Y1000" s="512"/>
      <c r="Z1000" s="512"/>
      <c r="AA1000" s="512"/>
      <c r="AB1000" s="512"/>
      <c r="AC1000" s="512"/>
      <c r="AD1000" s="512"/>
      <c r="AE1000" s="512"/>
      <c r="AF1000" s="512"/>
      <c r="AG1000" s="512"/>
      <c r="AH1000" s="512"/>
      <c r="AI1000" s="512"/>
      <c r="AJ1000" s="512"/>
      <c r="AK1000" s="512"/>
      <c r="AL1000" s="512"/>
      <c r="AM1000" s="512"/>
      <c r="AN1000" s="512"/>
    </row>
  </sheetData>
  <mergeCells count="148">
    <mergeCell ref="AK20:AK21"/>
    <mergeCell ref="AL20:AL21"/>
    <mergeCell ref="AM20:AM21"/>
    <mergeCell ref="AN20:AN21"/>
    <mergeCell ref="AC22:AN22"/>
    <mergeCell ref="Z20:Z21"/>
    <mergeCell ref="AA20:AA21"/>
    <mergeCell ref="AC20:AC21"/>
    <mergeCell ref="AD20:AD21"/>
    <mergeCell ref="AE20:AE21"/>
    <mergeCell ref="AF20:AF21"/>
    <mergeCell ref="AG20:AG21"/>
    <mergeCell ref="AK15:AK16"/>
    <mergeCell ref="AL15:AL16"/>
    <mergeCell ref="AM15:AM16"/>
    <mergeCell ref="AN15:AN16"/>
    <mergeCell ref="Z17:Z18"/>
    <mergeCell ref="AA17:AA18"/>
    <mergeCell ref="AC17:AN18"/>
    <mergeCell ref="Z15:Z16"/>
    <mergeCell ref="AA15:AA16"/>
    <mergeCell ref="AC15:AC16"/>
    <mergeCell ref="AD15:AD16"/>
    <mergeCell ref="AE15:AE16"/>
    <mergeCell ref="AF15:AF16"/>
    <mergeCell ref="AG15:AG16"/>
    <mergeCell ref="AK13:AK14"/>
    <mergeCell ref="AL13:AL14"/>
    <mergeCell ref="AM13:AM14"/>
    <mergeCell ref="AN13:AN14"/>
    <mergeCell ref="Z13:Z14"/>
    <mergeCell ref="AA13:AA14"/>
    <mergeCell ref="AC13:AC14"/>
    <mergeCell ref="AD13:AD14"/>
    <mergeCell ref="AE13:AE14"/>
    <mergeCell ref="AF13:AF14"/>
    <mergeCell ref="AG13:AG14"/>
    <mergeCell ref="AK23:AK24"/>
    <mergeCell ref="AL23:AL24"/>
    <mergeCell ref="AM23:AM24"/>
    <mergeCell ref="AN23:AN24"/>
    <mergeCell ref="Z25:Z26"/>
    <mergeCell ref="AA25:AA26"/>
    <mergeCell ref="AC25:AN26"/>
    <mergeCell ref="Y27:AA27"/>
    <mergeCell ref="Z23:Z24"/>
    <mergeCell ref="AA23:AA24"/>
    <mergeCell ref="AC23:AC24"/>
    <mergeCell ref="AD23:AD24"/>
    <mergeCell ref="AE23:AE24"/>
    <mergeCell ref="AF23:AF24"/>
    <mergeCell ref="AG23:AG24"/>
    <mergeCell ref="Z11:Z12"/>
    <mergeCell ref="AA11:AA12"/>
    <mergeCell ref="AC11:AC12"/>
    <mergeCell ref="AD11:AD12"/>
    <mergeCell ref="AE11:AE12"/>
    <mergeCell ref="AF11:AF12"/>
    <mergeCell ref="AH23:AH24"/>
    <mergeCell ref="AI23:AI24"/>
    <mergeCell ref="AJ23:AJ24"/>
    <mergeCell ref="AH13:AH14"/>
    <mergeCell ref="AI13:AI14"/>
    <mergeCell ref="AJ13:AJ14"/>
    <mergeCell ref="AH15:AH16"/>
    <mergeCell ref="AI15:AI16"/>
    <mergeCell ref="AJ15:AJ16"/>
    <mergeCell ref="AH20:AH21"/>
    <mergeCell ref="AI20:AI21"/>
    <mergeCell ref="AJ20:AJ21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C10:AN10"/>
    <mergeCell ref="Z8:Z9"/>
    <mergeCell ref="AA8:AA9"/>
    <mergeCell ref="AC8:AC9"/>
    <mergeCell ref="AD8:AD9"/>
    <mergeCell ref="AE8:AE9"/>
    <mergeCell ref="AM8:AM9"/>
    <mergeCell ref="AN8:AN9"/>
    <mergeCell ref="AF8:AF9"/>
    <mergeCell ref="AG8:AG9"/>
    <mergeCell ref="AH8:AH9"/>
    <mergeCell ref="AI8:AI9"/>
    <mergeCell ref="AJ8:AJ9"/>
    <mergeCell ref="AK8:AK9"/>
    <mergeCell ref="AL8:AL9"/>
    <mergeCell ref="B3:B5"/>
    <mergeCell ref="C3:X5"/>
    <mergeCell ref="AM2:AN2"/>
    <mergeCell ref="AM3:AN5"/>
    <mergeCell ref="L6:X6"/>
    <mergeCell ref="Y6:AA6"/>
    <mergeCell ref="A1:A6"/>
    <mergeCell ref="B1:X2"/>
    <mergeCell ref="Y1:AA1"/>
    <mergeCell ref="AC1:AL5"/>
    <mergeCell ref="AM1:AN1"/>
    <mergeCell ref="Y2:AA2"/>
    <mergeCell ref="Y3:Z3"/>
    <mergeCell ref="Y4:Z4"/>
    <mergeCell ref="Y5:Z5"/>
    <mergeCell ref="A20:A26"/>
    <mergeCell ref="B20:B21"/>
    <mergeCell ref="C20:C21"/>
    <mergeCell ref="D20:D21"/>
    <mergeCell ref="E20:E21"/>
    <mergeCell ref="B23:B24"/>
    <mergeCell ref="C23:J24"/>
    <mergeCell ref="K23:K24"/>
    <mergeCell ref="C25:J26"/>
    <mergeCell ref="F20:F21"/>
    <mergeCell ref="G20:G21"/>
    <mergeCell ref="H20:H21"/>
    <mergeCell ref="I20:I21"/>
    <mergeCell ref="J20:J21"/>
    <mergeCell ref="K20:K21"/>
    <mergeCell ref="C22:J22"/>
    <mergeCell ref="C17:J18"/>
    <mergeCell ref="B6:F6"/>
    <mergeCell ref="G6:K6"/>
    <mergeCell ref="C8:C9"/>
    <mergeCell ref="D8:D9"/>
    <mergeCell ref="E8:E9"/>
    <mergeCell ref="C10:J10"/>
    <mergeCell ref="K13:K14"/>
    <mergeCell ref="A8:A18"/>
    <mergeCell ref="B15:B16"/>
    <mergeCell ref="F8:F9"/>
    <mergeCell ref="G8:G9"/>
    <mergeCell ref="H8:H9"/>
    <mergeCell ref="I8:I9"/>
    <mergeCell ref="J8:J9"/>
    <mergeCell ref="K8:K9"/>
    <mergeCell ref="B8:B9"/>
    <mergeCell ref="B11:B12"/>
    <mergeCell ref="C11:J12"/>
    <mergeCell ref="K11:K12"/>
    <mergeCell ref="B13:B14"/>
    <mergeCell ref="C13:J14"/>
    <mergeCell ref="C15:J16"/>
    <mergeCell ref="K15:K16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4:AB163"/>
  <sheetViews>
    <sheetView topLeftCell="A37" workbookViewId="0">
      <selection activeCell="C3" sqref="C3:X5"/>
    </sheetView>
  </sheetViews>
  <sheetFormatPr baseColWidth="10" defaultColWidth="14.42578125" defaultRowHeight="15" customHeight="1"/>
  <cols>
    <col min="1" max="1" width="15.28515625" customWidth="1"/>
    <col min="2" max="2" width="55.5703125" customWidth="1"/>
    <col min="3" max="3" width="8" customWidth="1"/>
  </cols>
  <sheetData>
    <row r="4" spans="1:4">
      <c r="A4" s="12"/>
      <c r="B4" s="12" t="s">
        <v>30</v>
      </c>
    </row>
    <row r="6" spans="1:4">
      <c r="A6" s="14" t="s">
        <v>31</v>
      </c>
      <c r="B6" s="15" t="s">
        <v>32</v>
      </c>
      <c r="C6" s="15" t="s">
        <v>33</v>
      </c>
      <c r="D6" s="14" t="s">
        <v>34</v>
      </c>
    </row>
    <row r="7" spans="1:4">
      <c r="A7" s="730" t="s">
        <v>35</v>
      </c>
      <c r="B7" s="16" t="str">
        <f>DIRECC!$C$4</f>
        <v>DIRECCIONAMIENTO ESTRATÉGICO Y PLANEACION</v>
      </c>
      <c r="C7" s="17">
        <f>DIRECC!$AA$5</f>
        <v>0</v>
      </c>
      <c r="D7" s="731">
        <f>SUM(C7:C12)/6</f>
        <v>0</v>
      </c>
    </row>
    <row r="8" spans="1:4">
      <c r="A8" s="687"/>
      <c r="B8" s="16" t="str">
        <f>REGULA!$C$4</f>
        <v>REGULACIÓN</v>
      </c>
      <c r="C8" s="17">
        <f>REGULA!$AA$5</f>
        <v>0</v>
      </c>
      <c r="D8" s="687"/>
    </row>
    <row r="9" spans="1:4">
      <c r="A9" s="687"/>
      <c r="B9" s="16" t="str">
        <f>TECNOL!$C$4</f>
        <v>GESTIÓN DE TECNOLOGÍAS DE LA INFORMACIÓN</v>
      </c>
      <c r="C9" s="17">
        <f>TECNOL!$AA$5</f>
        <v>0</v>
      </c>
      <c r="D9" s="687"/>
    </row>
    <row r="10" spans="1:4">
      <c r="A10" s="687"/>
      <c r="B10" s="16" t="str">
        <f>COMUNIC!$C$4</f>
        <v>GESTIÓN DE COMUNICACIONES Y MERCADEO</v>
      </c>
      <c r="C10" s="17">
        <f>COMUNIC!$AA$5</f>
        <v>0</v>
      </c>
      <c r="D10" s="687"/>
    </row>
    <row r="11" spans="1:4">
      <c r="A11" s="687"/>
      <c r="B11" s="16" t="str">
        <f>'S CIUDAD'!$C$4</f>
        <v>SERVICIO AL CIUDADANO Y PARTICIPACION</v>
      </c>
      <c r="C11" s="17">
        <f>'S CIUDAD'!$AA$5</f>
        <v>0</v>
      </c>
      <c r="D11" s="687"/>
    </row>
    <row r="12" spans="1:4">
      <c r="A12" s="688"/>
      <c r="B12" s="16" t="str">
        <f>'G CONOC'!$C$4</f>
        <v>GESTIÓN DEL CONOCIMIENTO, INVESTIGACIÓN E INNOVACIÓN</v>
      </c>
      <c r="C12" s="17">
        <f>'G CONOC'!$AA$5</f>
        <v>0</v>
      </c>
      <c r="D12" s="688"/>
    </row>
    <row r="13" spans="1:4">
      <c r="A13" s="730" t="s">
        <v>37</v>
      </c>
      <c r="B13" s="19" t="str">
        <f>GEODES!$C$4</f>
        <v>GESTIÓN GEODESICA</v>
      </c>
      <c r="C13" s="20">
        <f>GEODES!$AA$5</f>
        <v>0</v>
      </c>
      <c r="D13" s="731">
        <f>SUM(C13:C17)/5</f>
        <v>0</v>
      </c>
    </row>
    <row r="14" spans="1:4">
      <c r="A14" s="687"/>
      <c r="B14" s="16" t="str">
        <f>CARTOG!$C$4</f>
        <v>GESTIÓN CARTOGRÁFICA</v>
      </c>
      <c r="C14" s="17">
        <f>CARTOG!$AA$5</f>
        <v>0</v>
      </c>
      <c r="D14" s="687"/>
    </row>
    <row r="15" spans="1:4">
      <c r="A15" s="687"/>
      <c r="B15" s="19" t="str">
        <f>AGROL!$C$3</f>
        <v>GESTIÓN AGROLÓGICA</v>
      </c>
      <c r="C15" s="20">
        <f>AGROL!$AA$5</f>
        <v>0</v>
      </c>
      <c r="D15" s="687"/>
    </row>
    <row r="16" spans="1:4">
      <c r="A16" s="687"/>
      <c r="B16" s="16" t="str">
        <f>GEOGRA!$C$4</f>
        <v>GESTIÓN GEOGRÁFICA</v>
      </c>
      <c r="C16" s="17">
        <f>GEOGRA!$AA$5</f>
        <v>0</v>
      </c>
      <c r="D16" s="687"/>
    </row>
    <row r="17" spans="1:4">
      <c r="A17" s="688"/>
      <c r="B17" s="19" t="str">
        <f>CATAS!$C$4</f>
        <v>GESTIÓN CATASTRAL</v>
      </c>
      <c r="C17" s="20">
        <f>CATAS!$AA$5</f>
        <v>0</v>
      </c>
      <c r="D17" s="688"/>
    </row>
    <row r="18" spans="1:4">
      <c r="A18" s="730" t="s">
        <v>38</v>
      </c>
      <c r="B18" s="16" t="str">
        <f>'T HUMANO'!$C$3</f>
        <v>GESTIÓN DEL TALENTO HUMANO</v>
      </c>
      <c r="C18" s="17">
        <f>'T HUMANO'!$AA$5</f>
        <v>0</v>
      </c>
      <c r="D18" s="731">
        <f>SUM(C18:C24)/7</f>
        <v>0</v>
      </c>
    </row>
    <row r="19" spans="1:4">
      <c r="A19" s="687"/>
      <c r="B19" s="16">
        <f>FINANC!$C$3</f>
        <v>0</v>
      </c>
      <c r="C19" s="17">
        <f>FINANC!$AA$5</f>
        <v>0</v>
      </c>
      <c r="D19" s="687"/>
    </row>
    <row r="20" spans="1:4">
      <c r="A20" s="687"/>
      <c r="B20" s="16" t="str">
        <f>'G DOCUM'!$C$4</f>
        <v>GESTIÓN DOCUMENTAL</v>
      </c>
      <c r="C20" s="17">
        <f>'G DOCUM'!$AA$5</f>
        <v>0</v>
      </c>
      <c r="D20" s="687"/>
    </row>
    <row r="21" spans="1:4">
      <c r="A21" s="687"/>
      <c r="B21" s="16" t="str">
        <f>ADMINST!$C$4</f>
        <v>SERVICIOS ADMINISTRATIVOS</v>
      </c>
      <c r="C21" s="17">
        <f>ADMINST!$AA$5</f>
        <v>0</v>
      </c>
      <c r="D21" s="687"/>
    </row>
    <row r="22" spans="1:4">
      <c r="A22" s="687"/>
      <c r="B22" s="16" t="str">
        <f>'G CONTRAC'!$C$4</f>
        <v>GESTION CONTRACTUAL</v>
      </c>
      <c r="C22" s="17">
        <f>'G CONTRAC'!$AA$5</f>
        <v>0</v>
      </c>
      <c r="D22" s="687"/>
    </row>
    <row r="23" spans="1:4">
      <c r="A23" s="687"/>
      <c r="B23" s="16" t="str">
        <f>JURIDICA!$C$4</f>
        <v>GESTIÓN JURÍDICA</v>
      </c>
      <c r="C23" s="17">
        <f>JURIDICA!$AA$5</f>
        <v>0</v>
      </c>
      <c r="D23" s="687"/>
    </row>
    <row r="24" spans="1:4">
      <c r="A24" s="688"/>
      <c r="B24" s="16" t="str">
        <f>INFORMAT!$C$4</f>
        <v>GESTIÓN INFORMÁTICA DE SOPORTE</v>
      </c>
      <c r="C24" s="17">
        <f>INFORMAT!$AA$5</f>
        <v>0</v>
      </c>
      <c r="D24" s="688"/>
    </row>
    <row r="25" spans="1:4">
      <c r="A25" s="730" t="s">
        <v>39</v>
      </c>
      <c r="B25" s="16" t="str">
        <f>'C DISCIP'!$C$3</f>
        <v>CONTROL DISCIPLINARIO</v>
      </c>
      <c r="C25" s="17">
        <f>'C DISCIP'!$AA$5</f>
        <v>0</v>
      </c>
      <c r="D25" s="731">
        <f>SUM(C25:C26)/2</f>
        <v>0</v>
      </c>
    </row>
    <row r="26" spans="1:4">
      <c r="A26" s="688"/>
      <c r="B26" s="16" t="str">
        <f>SEGUIM!$C$3</f>
        <v>SEGUIMIENTO  Y EVALUACION INSTITUCIONAL</v>
      </c>
      <c r="C26" s="17">
        <f>SEGUIM!$AA$5</f>
        <v>0</v>
      </c>
      <c r="D26" s="688"/>
    </row>
    <row r="30" spans="1:4">
      <c r="C30" s="12" t="s">
        <v>42</v>
      </c>
      <c r="D30" s="12"/>
    </row>
    <row r="31" spans="1:4">
      <c r="B31" s="32" t="s">
        <v>43</v>
      </c>
      <c r="C31" s="32" t="s">
        <v>44</v>
      </c>
      <c r="D31" s="32" t="s">
        <v>45</v>
      </c>
    </row>
    <row r="32" spans="1:4">
      <c r="B32" s="34" t="str">
        <f>DIRECC!$C$4</f>
        <v>DIRECCIONAMIENTO ESTRATÉGICO Y PLANEACION</v>
      </c>
      <c r="C32" s="35">
        <f t="shared" ref="C32:D32" si="0">C144+E144+G144</f>
        <v>0.19066666666666665</v>
      </c>
      <c r="D32" s="35">
        <f t="shared" si="0"/>
        <v>0</v>
      </c>
    </row>
    <row r="33" spans="2:4">
      <c r="B33" s="34" t="str">
        <f>REGULA!$C$4</f>
        <v>REGULACIÓN</v>
      </c>
      <c r="C33" s="35">
        <f t="shared" ref="C33:D33" si="1">C145+E145+G145</f>
        <v>0</v>
      </c>
      <c r="D33" s="35">
        <f t="shared" si="1"/>
        <v>0</v>
      </c>
    </row>
    <row r="34" spans="2:4">
      <c r="B34" s="34" t="str">
        <f>TECNOL!$C$4</f>
        <v>GESTIÓN DE TECNOLOGÍAS DE LA INFORMACIÓN</v>
      </c>
      <c r="C34" s="35">
        <f t="shared" ref="C34:D34" si="2">C146+E146+G146</f>
        <v>0.13250000000000001</v>
      </c>
      <c r="D34" s="35">
        <f t="shared" si="2"/>
        <v>0</v>
      </c>
    </row>
    <row r="35" spans="2:4">
      <c r="B35" s="34" t="str">
        <f>COMUNIC!$C$4</f>
        <v>GESTIÓN DE COMUNICACIONES Y MERCADEO</v>
      </c>
      <c r="C35" s="35">
        <f t="shared" ref="C35:D35" si="3">C147+E147+G147</f>
        <v>0.10546100000000001</v>
      </c>
      <c r="D35" s="35">
        <f t="shared" si="3"/>
        <v>0</v>
      </c>
    </row>
    <row r="36" spans="2:4">
      <c r="B36" s="34" t="str">
        <f>'S CIUDAD'!$C$4</f>
        <v>SERVICIO AL CIUDADANO Y PARTICIPACION</v>
      </c>
      <c r="C36" s="35">
        <f t="shared" ref="C36:D36" si="4">C148+E148+G148</f>
        <v>9.5749999999999988E-2</v>
      </c>
      <c r="D36" s="35">
        <f t="shared" si="4"/>
        <v>0</v>
      </c>
    </row>
    <row r="37" spans="2:4">
      <c r="B37" s="34" t="str">
        <f>'G CONOC'!$C$4</f>
        <v>GESTIÓN DEL CONOCIMIENTO, INVESTIGACIÓN E INNOVACIÓN</v>
      </c>
      <c r="C37" s="35">
        <f t="shared" ref="C37:D37" si="5">C149+E149+G149</f>
        <v>5.9004000000000008E-2</v>
      </c>
      <c r="D37" s="35">
        <f t="shared" si="5"/>
        <v>0</v>
      </c>
    </row>
    <row r="38" spans="2:4">
      <c r="B38" s="40" t="str">
        <f>GEODES!$C$4</f>
        <v>GESTIÓN GEODESICA</v>
      </c>
      <c r="C38" s="35">
        <f t="shared" ref="C38:D38" si="6">C150+E150+G150</f>
        <v>7.5000000000000015E-3</v>
      </c>
      <c r="D38" s="35">
        <f t="shared" si="6"/>
        <v>0</v>
      </c>
    </row>
    <row r="39" spans="2:4">
      <c r="B39" s="42" t="str">
        <f>CARTOG!$C$4</f>
        <v>GESTIÓN CARTOGRÁFICA</v>
      </c>
      <c r="C39" s="35">
        <f t="shared" ref="C39:D39" si="7">C151+E151+G151</f>
        <v>7.5000000000000015E-3</v>
      </c>
      <c r="D39" s="35">
        <f t="shared" si="7"/>
        <v>0</v>
      </c>
    </row>
    <row r="40" spans="2:4">
      <c r="B40" s="40" t="str">
        <f>AGROL!$C$3</f>
        <v>GESTIÓN AGROLÓGICA</v>
      </c>
      <c r="C40" s="35">
        <f t="shared" ref="C40:D40" si="8">C152+E152+G152</f>
        <v>0.11408020658310822</v>
      </c>
      <c r="D40" s="35">
        <f t="shared" si="8"/>
        <v>0</v>
      </c>
    </row>
    <row r="41" spans="2:4">
      <c r="B41" s="42" t="str">
        <f>GEOGRA!$C$4</f>
        <v>GESTIÓN GEOGRÁFICA</v>
      </c>
      <c r="C41" s="35">
        <f t="shared" ref="C41:D41" si="9">C153+E153+G153</f>
        <v>1.4500000000000002E-2</v>
      </c>
      <c r="D41" s="35">
        <f t="shared" si="9"/>
        <v>0</v>
      </c>
    </row>
    <row r="42" spans="2:4">
      <c r="B42" s="40" t="str">
        <f>CATAS!$C$4</f>
        <v>GESTIÓN CATASTRAL</v>
      </c>
      <c r="C42" s="35">
        <f t="shared" ref="C42:D42" si="10">C154+E154+G154</f>
        <v>0.14710549962182362</v>
      </c>
      <c r="D42" s="35">
        <f t="shared" si="10"/>
        <v>4.0697406631429775E-5</v>
      </c>
    </row>
    <row r="43" spans="2:4">
      <c r="B43" s="45" t="str">
        <f>'T HUMANO'!$C$3</f>
        <v>GESTIÓN DEL TALENTO HUMANO</v>
      </c>
      <c r="C43" s="35">
        <f t="shared" ref="C43:D43" si="11">C155+E155+G155</f>
        <v>0.4265500000000001</v>
      </c>
      <c r="D43" s="35">
        <f t="shared" si="11"/>
        <v>0</v>
      </c>
    </row>
    <row r="44" spans="2:4">
      <c r="B44" s="45">
        <f>FINANC!$C$3</f>
        <v>0</v>
      </c>
      <c r="C44" s="35">
        <f t="shared" ref="C44:D44" si="12">C156+E156+G156</f>
        <v>0.30615999999999999</v>
      </c>
      <c r="D44" s="35">
        <f t="shared" si="12"/>
        <v>0</v>
      </c>
    </row>
    <row r="45" spans="2:4">
      <c r="B45" s="45" t="str">
        <f>'G DOCUM'!$C$4</f>
        <v>GESTIÓN DOCUMENTAL</v>
      </c>
      <c r="C45" s="35">
        <f t="shared" ref="C45:D45" si="13">C157+E157+G157</f>
        <v>4.4000000000000011E-2</v>
      </c>
      <c r="D45" s="35">
        <f t="shared" si="13"/>
        <v>0</v>
      </c>
    </row>
    <row r="46" spans="2:4">
      <c r="B46" s="45" t="str">
        <f>ADMINST!$C$4</f>
        <v>SERVICIOS ADMINISTRATIVOS</v>
      </c>
      <c r="C46" s="35">
        <f t="shared" ref="C46:D46" si="14">C158+E158+G158</f>
        <v>0.35360000000000003</v>
      </c>
      <c r="D46" s="35">
        <f t="shared" si="14"/>
        <v>0</v>
      </c>
    </row>
    <row r="47" spans="2:4">
      <c r="B47" s="45" t="str">
        <f>'G CONTRAC'!$C$4</f>
        <v>GESTION CONTRACTUAL</v>
      </c>
      <c r="C47" s="35">
        <f t="shared" ref="C47:D47" si="15">C159+E159+G159</f>
        <v>0.1865</v>
      </c>
      <c r="D47" s="35">
        <f t="shared" si="15"/>
        <v>0</v>
      </c>
    </row>
    <row r="48" spans="2:4">
      <c r="B48" s="45" t="str">
        <f>JURIDICA!$C$4</f>
        <v>GESTIÓN JURÍDICA</v>
      </c>
      <c r="C48" s="35">
        <f t="shared" ref="C48:D48" si="16">C160+E160+G160</f>
        <v>0.12749948999999999</v>
      </c>
      <c r="D48" s="35">
        <f t="shared" si="16"/>
        <v>0</v>
      </c>
    </row>
    <row r="49" spans="2:4">
      <c r="B49" s="45" t="str">
        <f>INFORMAT!$C$4</f>
        <v>GESTIÓN INFORMÁTICA DE SOPORTE</v>
      </c>
      <c r="C49" s="35">
        <f t="shared" ref="C49:D49" si="17">C161+E161+G161</f>
        <v>0.15000000000000002</v>
      </c>
      <c r="D49" s="35">
        <f t="shared" si="17"/>
        <v>0</v>
      </c>
    </row>
    <row r="50" spans="2:4">
      <c r="B50" s="48" t="str">
        <f>'C DISCIP'!$C$3</f>
        <v>CONTROL DISCIPLINARIO</v>
      </c>
      <c r="C50" s="35">
        <f t="shared" ref="C50:D50" si="18">C162+E162+G162</f>
        <v>0.2</v>
      </c>
      <c r="D50" s="35">
        <f t="shared" si="18"/>
        <v>0</v>
      </c>
    </row>
    <row r="51" spans="2:4">
      <c r="B51" s="48" t="str">
        <f>SEGUIM!$C$3</f>
        <v>SEGUIMIENTO  Y EVALUACION INSTITUCIONAL</v>
      </c>
      <c r="C51" s="35">
        <f t="shared" ref="C51:D51" si="19">C163+E163+G163</f>
        <v>0.13750000000000001</v>
      </c>
      <c r="D51" s="35">
        <f t="shared" si="19"/>
        <v>0</v>
      </c>
    </row>
    <row r="142" spans="1:28">
      <c r="C142" s="732" t="s">
        <v>65</v>
      </c>
      <c r="D142" s="690"/>
      <c r="E142" s="732" t="s">
        <v>66</v>
      </c>
      <c r="F142" s="690"/>
      <c r="G142" s="732" t="s">
        <v>67</v>
      </c>
      <c r="H142" s="690"/>
      <c r="I142" s="732" t="s">
        <v>68</v>
      </c>
      <c r="J142" s="690"/>
      <c r="K142" s="732" t="s">
        <v>69</v>
      </c>
      <c r="L142" s="690"/>
      <c r="M142" s="732" t="s">
        <v>70</v>
      </c>
      <c r="N142" s="690"/>
      <c r="O142" s="732" t="s">
        <v>71</v>
      </c>
      <c r="P142" s="690"/>
      <c r="Q142" s="732" t="s">
        <v>72</v>
      </c>
      <c r="R142" s="690"/>
      <c r="S142" s="732" t="s">
        <v>73</v>
      </c>
      <c r="T142" s="690"/>
      <c r="U142" s="732" t="s">
        <v>74</v>
      </c>
      <c r="V142" s="690"/>
      <c r="W142" s="732" t="s">
        <v>75</v>
      </c>
      <c r="X142" s="690"/>
      <c r="Y142" s="732" t="s">
        <v>76</v>
      </c>
      <c r="Z142" s="690"/>
      <c r="AA142" s="732" t="s">
        <v>77</v>
      </c>
      <c r="AB142" s="690"/>
    </row>
    <row r="143" spans="1:28">
      <c r="C143" s="32" t="s">
        <v>44</v>
      </c>
      <c r="D143" s="32" t="s">
        <v>45</v>
      </c>
      <c r="E143" s="32" t="s">
        <v>44</v>
      </c>
      <c r="F143" s="32" t="s">
        <v>45</v>
      </c>
      <c r="G143" s="32" t="s">
        <v>44</v>
      </c>
      <c r="H143" s="32" t="s">
        <v>45</v>
      </c>
      <c r="I143" s="32" t="s">
        <v>44</v>
      </c>
      <c r="J143" s="32" t="s">
        <v>45</v>
      </c>
      <c r="K143" s="32" t="s">
        <v>44</v>
      </c>
      <c r="L143" s="32" t="s">
        <v>45</v>
      </c>
      <c r="M143" s="32" t="s">
        <v>44</v>
      </c>
      <c r="N143" s="32" t="s">
        <v>45</v>
      </c>
      <c r="O143" s="32" t="s">
        <v>44</v>
      </c>
      <c r="P143" s="32" t="s">
        <v>45</v>
      </c>
      <c r="Q143" s="32" t="s">
        <v>44</v>
      </c>
      <c r="R143" s="32" t="s">
        <v>45</v>
      </c>
      <c r="S143" s="32" t="s">
        <v>44</v>
      </c>
      <c r="T143" s="32" t="s">
        <v>45</v>
      </c>
      <c r="U143" s="32" t="s">
        <v>44</v>
      </c>
      <c r="V143" s="32" t="s">
        <v>45</v>
      </c>
      <c r="W143" s="32" t="s">
        <v>44</v>
      </c>
      <c r="X143" s="32" t="s">
        <v>45</v>
      </c>
      <c r="Y143" s="32" t="s">
        <v>44</v>
      </c>
      <c r="Z143" s="32" t="s">
        <v>45</v>
      </c>
      <c r="AA143" s="32" t="s">
        <v>44</v>
      </c>
      <c r="AB143" s="32" t="s">
        <v>45</v>
      </c>
    </row>
    <row r="144" spans="1:28">
      <c r="A144" s="733" t="s">
        <v>78</v>
      </c>
      <c r="B144" s="34" t="str">
        <f>DIRECC!$C$4</f>
        <v>DIRECCIONAMIENTO ESTRATÉGICO Y PLANEACION</v>
      </c>
      <c r="C144" s="49">
        <f>Indicadores!$E$386</f>
        <v>2.1333333333333333E-2</v>
      </c>
      <c r="D144" s="49">
        <f>Indicadores!$E$409</f>
        <v>0</v>
      </c>
      <c r="E144" s="49">
        <f>Indicadores!$F$386</f>
        <v>1.0666666666666666E-2</v>
      </c>
      <c r="F144" s="49">
        <f>Indicadores!$F$409</f>
        <v>0</v>
      </c>
      <c r="G144" s="49">
        <f>Indicadores!$G$386</f>
        <v>0.15866666666666665</v>
      </c>
      <c r="H144" s="49">
        <f>Indicadores!$G$409</f>
        <v>0</v>
      </c>
      <c r="I144" s="49">
        <f>Indicadores!$H$386</f>
        <v>6.1485358255451712E-2</v>
      </c>
      <c r="J144" s="49">
        <f>Indicadores!$H$409</f>
        <v>0</v>
      </c>
      <c r="K144" s="49">
        <f>Indicadores!$I$386</f>
        <v>9.8614330218068535E-2</v>
      </c>
      <c r="L144" s="49">
        <f>Indicadores!$I$409</f>
        <v>0</v>
      </c>
      <c r="M144" s="49">
        <f>Indicadores!$J$386</f>
        <v>0.10661433021806854</v>
      </c>
      <c r="N144" s="49">
        <f>Indicadores!$J$409</f>
        <v>0</v>
      </c>
      <c r="O144" s="49">
        <f>Indicadores!$K$386</f>
        <v>0.15888099688473523</v>
      </c>
      <c r="P144" s="49">
        <f>Indicadores!$K$409</f>
        <v>0</v>
      </c>
      <c r="Q144" s="49">
        <f>Indicadores!$L$386</f>
        <v>7.1414330218068534E-2</v>
      </c>
      <c r="R144" s="49">
        <f>Indicadores!$L$409</f>
        <v>0</v>
      </c>
      <c r="S144" s="49">
        <f>Indicadores!$M$386</f>
        <v>8.4747663551401869E-2</v>
      </c>
      <c r="T144" s="49">
        <f>Indicadores!$M$409</f>
        <v>0</v>
      </c>
      <c r="U144" s="49">
        <f>Indicadores!$N$386</f>
        <v>7.1414330218068534E-2</v>
      </c>
      <c r="V144" s="49">
        <f>Indicadores!$N$409</f>
        <v>0</v>
      </c>
      <c r="W144" s="49">
        <f>Indicadores!$O$386</f>
        <v>7.6747663551401862E-2</v>
      </c>
      <c r="X144" s="49">
        <f>Indicadores!$O$409</f>
        <v>0</v>
      </c>
      <c r="Y144" s="49">
        <f>Indicadores!$P$386</f>
        <v>7.9414330218068541E-2</v>
      </c>
      <c r="Z144" s="49">
        <f>Indicadores!$P$409</f>
        <v>0</v>
      </c>
      <c r="AA144" s="54">
        <f t="shared" ref="AA144:AB144" si="20">C144+E144+G144+I144+K144+M144+O144+Q144+S144+U144+W144+Y144</f>
        <v>1</v>
      </c>
      <c r="AB144" s="54">
        <f t="shared" si="20"/>
        <v>0</v>
      </c>
    </row>
    <row r="145" spans="1:28">
      <c r="A145" s="687"/>
      <c r="B145" s="34" t="str">
        <f>REGULA!$C$4</f>
        <v>REGULACIÓN</v>
      </c>
      <c r="C145" s="55">
        <v>0</v>
      </c>
      <c r="D145" s="55">
        <v>0</v>
      </c>
      <c r="E145" s="55">
        <v>0</v>
      </c>
      <c r="F145" s="55">
        <v>0</v>
      </c>
      <c r="G145" s="55">
        <v>0</v>
      </c>
      <c r="H145" s="55">
        <v>0</v>
      </c>
      <c r="I145" s="55">
        <v>0</v>
      </c>
      <c r="J145" s="55">
        <v>0</v>
      </c>
      <c r="K145" s="55">
        <v>0</v>
      </c>
      <c r="L145" s="55">
        <v>0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5">
        <v>0</v>
      </c>
      <c r="X145" s="55">
        <v>0</v>
      </c>
      <c r="Y145" s="55">
        <v>0</v>
      </c>
      <c r="Z145" s="55">
        <v>0</v>
      </c>
      <c r="AA145" s="57">
        <f t="shared" ref="AA145:AB145" si="21">C145+E145+G145+I145+K145+M145+O145+Q145+S145+U145+W145+Y145</f>
        <v>0</v>
      </c>
      <c r="AB145" s="57">
        <f t="shared" si="21"/>
        <v>0</v>
      </c>
    </row>
    <row r="146" spans="1:28">
      <c r="A146" s="687"/>
      <c r="B146" s="34" t="str">
        <f>TECNOL!$C$4</f>
        <v>GESTIÓN DE TECNOLOGÍAS DE LA INFORMACIÓN</v>
      </c>
      <c r="C146" s="49">
        <f>Indicadores!$E$388</f>
        <v>0</v>
      </c>
      <c r="D146" s="49">
        <f>Indicadores!$E$411</f>
        <v>0</v>
      </c>
      <c r="E146" s="49">
        <f>Indicadores!$F$388</f>
        <v>0</v>
      </c>
      <c r="F146" s="49">
        <f>Indicadores!$F$411</f>
        <v>0</v>
      </c>
      <c r="G146" s="49">
        <f>Indicadores!$G$388</f>
        <v>0.13250000000000001</v>
      </c>
      <c r="H146" s="49">
        <f>Indicadores!$G$411</f>
        <v>0</v>
      </c>
      <c r="I146" s="49">
        <f>Indicadores!$H$388</f>
        <v>0.10250000000000001</v>
      </c>
      <c r="J146" s="49">
        <f>Indicadores!$H$411</f>
        <v>0</v>
      </c>
      <c r="K146" s="49">
        <f>Indicadores!$I$388</f>
        <v>0.15062500000000004</v>
      </c>
      <c r="L146" s="49">
        <f>Indicadores!$I$411</f>
        <v>0</v>
      </c>
      <c r="M146" s="49">
        <f>Indicadores!$J$388</f>
        <v>0.11687500000000002</v>
      </c>
      <c r="N146" s="49">
        <f>Indicadores!$J$411</f>
        <v>0</v>
      </c>
      <c r="O146" s="49">
        <f>Indicadores!$K$388</f>
        <v>9.2499999999999999E-2</v>
      </c>
      <c r="P146" s="49">
        <f>Indicadores!$K$411</f>
        <v>0</v>
      </c>
      <c r="Q146" s="49">
        <f>Indicadores!$L$388</f>
        <v>0.15750000000000003</v>
      </c>
      <c r="R146" s="49">
        <f>Indicadores!$L$411</f>
        <v>0</v>
      </c>
      <c r="S146" s="49">
        <f>Indicadores!$M$388</f>
        <v>0.11250000000000002</v>
      </c>
      <c r="T146" s="49">
        <f>Indicadores!$M$411</f>
        <v>0</v>
      </c>
      <c r="U146" s="49">
        <f>Indicadores!$N$388</f>
        <v>5.7500000000000002E-2</v>
      </c>
      <c r="V146" s="49">
        <f>Indicadores!$N$411</f>
        <v>0</v>
      </c>
      <c r="W146" s="49">
        <f>Indicadores!$O$388</f>
        <v>5.1250000000000004E-2</v>
      </c>
      <c r="X146" s="49">
        <f>Indicadores!$O$411</f>
        <v>0</v>
      </c>
      <c r="Y146" s="49">
        <f>Indicadores!$P$388</f>
        <v>2.6250000000000002E-2</v>
      </c>
      <c r="Z146" s="49">
        <f>Indicadores!$P$411</f>
        <v>0</v>
      </c>
      <c r="AA146" s="54">
        <f t="shared" ref="AA146:AB146" si="22">C146+E146+G146+I146+K146+M146+O146+Q146+S146+U146+W146+Y146</f>
        <v>1.0000000000000002</v>
      </c>
      <c r="AB146" s="54">
        <f t="shared" si="22"/>
        <v>0</v>
      </c>
    </row>
    <row r="147" spans="1:28">
      <c r="A147" s="687"/>
      <c r="B147" s="34" t="str">
        <f>COMUNIC!$C$4</f>
        <v>GESTIÓN DE COMUNICACIONES Y MERCADEO</v>
      </c>
      <c r="C147" s="49">
        <f>Indicadores!$E$389</f>
        <v>6.8850000000000005E-3</v>
      </c>
      <c r="D147" s="49">
        <f>Indicadores!$E$412</f>
        <v>0</v>
      </c>
      <c r="E147" s="49">
        <f>Indicadores!$F$389</f>
        <v>1.6139000000000001E-2</v>
      </c>
      <c r="F147" s="49">
        <f>Indicadores!$F$412</f>
        <v>0</v>
      </c>
      <c r="G147" s="49">
        <f>Indicadores!$G$389</f>
        <v>8.243700000000001E-2</v>
      </c>
      <c r="H147" s="49">
        <f>Indicadores!$G$412</f>
        <v>0</v>
      </c>
      <c r="I147" s="49">
        <f>Indicadores!$H$389</f>
        <v>8.2996750000000008E-2</v>
      </c>
      <c r="J147" s="49">
        <f>Indicadores!$H$412</f>
        <v>0</v>
      </c>
      <c r="K147" s="49">
        <f>Indicadores!$I$389</f>
        <v>9.9503500000000009E-2</v>
      </c>
      <c r="L147" s="49">
        <f>Indicadores!$I$412</f>
        <v>0</v>
      </c>
      <c r="M147" s="49">
        <f>Indicadores!$J$389</f>
        <v>0.132131</v>
      </c>
      <c r="N147" s="49">
        <f>Indicadores!$J$412</f>
        <v>0</v>
      </c>
      <c r="O147" s="49">
        <f>Indicadores!$K$389</f>
        <v>8.9424750000000011E-2</v>
      </c>
      <c r="P147" s="49">
        <f>Indicadores!$K$412</f>
        <v>0</v>
      </c>
      <c r="Q147" s="49">
        <f>Indicadores!$L$389</f>
        <v>0.10306650000000002</v>
      </c>
      <c r="R147" s="49">
        <f>Indicadores!$L$412</f>
        <v>0</v>
      </c>
      <c r="S147" s="49">
        <f>Indicadores!$M$389</f>
        <v>9.9501999999999993E-2</v>
      </c>
      <c r="T147" s="49">
        <f>Indicadores!$M$412</f>
        <v>0</v>
      </c>
      <c r="U147" s="49">
        <f>Indicadores!$N$389</f>
        <v>9.8108500000000001E-2</v>
      </c>
      <c r="V147" s="49">
        <f>Indicadores!$N$412</f>
        <v>0</v>
      </c>
      <c r="W147" s="49">
        <f>Indicadores!$O$389</f>
        <v>0.11093200000000002</v>
      </c>
      <c r="X147" s="49">
        <f>Indicadores!$O$412</f>
        <v>0</v>
      </c>
      <c r="Y147" s="49">
        <f>Indicadores!$P$389</f>
        <v>7.8874E-2</v>
      </c>
      <c r="Z147" s="49">
        <f>Indicadores!$P$412</f>
        <v>0</v>
      </c>
      <c r="AA147" s="54">
        <f t="shared" ref="AA147:AB147" si="23">C147+E147+G147+I147+K147+M147+O147+Q147+S147+U147+W147+Y147</f>
        <v>1.0000000000000002</v>
      </c>
      <c r="AB147" s="54">
        <f t="shared" si="23"/>
        <v>0</v>
      </c>
    </row>
    <row r="148" spans="1:28">
      <c r="A148" s="687"/>
      <c r="B148" s="34" t="str">
        <f>'S CIUDAD'!$C$4</f>
        <v>SERVICIO AL CIUDADANO Y PARTICIPACION</v>
      </c>
      <c r="C148" s="49">
        <f>Indicadores!$E$390</f>
        <v>0</v>
      </c>
      <c r="D148" s="49">
        <f>Indicadores!$E$413</f>
        <v>0</v>
      </c>
      <c r="E148" s="49">
        <f>Indicadores!$F$390</f>
        <v>1.3499999999999998E-2</v>
      </c>
      <c r="F148" s="49">
        <f>Indicadores!$F$413</f>
        <v>0</v>
      </c>
      <c r="G148" s="49">
        <f>Indicadores!$G$390</f>
        <v>8.224999999999999E-2</v>
      </c>
      <c r="H148" s="49">
        <f>Indicadores!$G$413</f>
        <v>0</v>
      </c>
      <c r="I148" s="49">
        <f>Indicadores!$H$390</f>
        <v>5.7249999999999995E-2</v>
      </c>
      <c r="J148" s="49">
        <f>Indicadores!$H$413</f>
        <v>0</v>
      </c>
      <c r="K148" s="49">
        <f>Indicadores!$I$390</f>
        <v>3.2250000000000001E-2</v>
      </c>
      <c r="L148" s="49">
        <f>Indicadores!$I$413</f>
        <v>0</v>
      </c>
      <c r="M148" s="49">
        <f>Indicadores!$J$390</f>
        <v>8.8500000000000009E-2</v>
      </c>
      <c r="N148" s="49">
        <f>Indicadores!$J$413</f>
        <v>0</v>
      </c>
      <c r="O148" s="49">
        <f>Indicadores!$K$390</f>
        <v>0.15100000000000002</v>
      </c>
      <c r="P148" s="49">
        <f>Indicadores!$K$413</f>
        <v>0</v>
      </c>
      <c r="Q148" s="49">
        <f>Indicadores!$L$390</f>
        <v>6.8500000000000005E-2</v>
      </c>
      <c r="R148" s="49">
        <f>Indicadores!$L$413</f>
        <v>0</v>
      </c>
      <c r="S148" s="49">
        <f>Indicadores!$M$390</f>
        <v>0.111</v>
      </c>
      <c r="T148" s="49">
        <f>Indicadores!$M$413</f>
        <v>0</v>
      </c>
      <c r="U148" s="49">
        <f>Indicadores!$N$390</f>
        <v>0.18725000000000003</v>
      </c>
      <c r="V148" s="49">
        <f>Indicadores!$N$413</f>
        <v>0</v>
      </c>
      <c r="W148" s="49">
        <f>Indicadores!$O$390</f>
        <v>0.13224999999999998</v>
      </c>
      <c r="X148" s="49">
        <f>Indicadores!$O$413</f>
        <v>0</v>
      </c>
      <c r="Y148" s="49">
        <f>Indicadores!$P$390</f>
        <v>7.6250000000000012E-2</v>
      </c>
      <c r="Z148" s="49">
        <f>Indicadores!$P$413</f>
        <v>0</v>
      </c>
      <c r="AA148" s="54">
        <f t="shared" ref="AA148:AB148" si="24">C148+E148+G148+I148+K148+M148+O148+Q148+S148+U148+W148+Y148</f>
        <v>1</v>
      </c>
      <c r="AB148" s="54">
        <f t="shared" si="24"/>
        <v>0</v>
      </c>
    </row>
    <row r="149" spans="1:28">
      <c r="A149" s="688"/>
      <c r="B149" s="34" t="str">
        <f>'G CONOC'!$C$4</f>
        <v>GESTIÓN DEL CONOCIMIENTO, INVESTIGACIÓN E INNOVACIÓN</v>
      </c>
      <c r="C149" s="49">
        <f>Indicadores!$E$391</f>
        <v>1.0000000000000002E-3</v>
      </c>
      <c r="D149" s="49">
        <f>Indicadores!$E$414</f>
        <v>0</v>
      </c>
      <c r="E149" s="49">
        <f>Indicadores!$F$391</f>
        <v>9.75E-3</v>
      </c>
      <c r="F149" s="49">
        <f>Indicadores!$F$414</f>
        <v>0</v>
      </c>
      <c r="G149" s="49">
        <f>Indicadores!$G$391</f>
        <v>4.8254000000000005E-2</v>
      </c>
      <c r="H149" s="49">
        <f>Indicadores!$G$414</f>
        <v>0</v>
      </c>
      <c r="I149" s="49">
        <f>Indicadores!$H$391</f>
        <v>0.10568749999999999</v>
      </c>
      <c r="J149" s="49">
        <f>Indicadores!$H$414</f>
        <v>0</v>
      </c>
      <c r="K149" s="49">
        <f>Indicadores!$I$391</f>
        <v>0.12293750000000001</v>
      </c>
      <c r="L149" s="49">
        <f>Indicadores!$I$414</f>
        <v>0</v>
      </c>
      <c r="M149" s="49">
        <f>Indicadores!$J$391</f>
        <v>0.12781200000000001</v>
      </c>
      <c r="N149" s="49">
        <f>Indicadores!$J$414</f>
        <v>0</v>
      </c>
      <c r="O149" s="49">
        <f>Indicadores!$K$391</f>
        <v>0.115312</v>
      </c>
      <c r="P149" s="49">
        <f>Indicadores!$K$414</f>
        <v>0</v>
      </c>
      <c r="Q149" s="49">
        <f>Indicadores!$L$391</f>
        <v>0.1145615</v>
      </c>
      <c r="R149" s="49">
        <f>Indicadores!$L$414</f>
        <v>0</v>
      </c>
      <c r="S149" s="49">
        <f>Indicadores!$M$391</f>
        <v>0.1050615</v>
      </c>
      <c r="T149" s="49">
        <f>Indicadores!$M$414</f>
        <v>0</v>
      </c>
      <c r="U149" s="49">
        <f>Indicadores!$N$391</f>
        <v>0.1046865</v>
      </c>
      <c r="V149" s="49">
        <f>Indicadores!$N$414</f>
        <v>0</v>
      </c>
      <c r="W149" s="49">
        <f>Indicadores!$O$391</f>
        <v>0.10168750000000001</v>
      </c>
      <c r="X149" s="49">
        <f>Indicadores!$O$414</f>
        <v>0</v>
      </c>
      <c r="Y149" s="49">
        <f>Indicadores!$P$391</f>
        <v>4.3249999999999997E-2</v>
      </c>
      <c r="Z149" s="49">
        <f>Indicadores!$P$414</f>
        <v>0</v>
      </c>
      <c r="AA149" s="54">
        <f t="shared" ref="AA149:AB149" si="25">C149+E149+G149+I149+K149+M149+O149+Q149+S149+U149+W149+Y149</f>
        <v>1</v>
      </c>
      <c r="AB149" s="54">
        <f t="shared" si="25"/>
        <v>0</v>
      </c>
    </row>
    <row r="150" spans="1:28">
      <c r="A150" s="734" t="s">
        <v>80</v>
      </c>
      <c r="B150" s="40" t="str">
        <f>GEODES!$C$4</f>
        <v>GESTIÓN GEODESICA</v>
      </c>
      <c r="C150" s="62">
        <f>Indicadores!$E$381</f>
        <v>0</v>
      </c>
      <c r="D150" s="62">
        <f>Indicadores!$E$404</f>
        <v>0</v>
      </c>
      <c r="E150" s="62">
        <f>Indicadores!$F$381</f>
        <v>0</v>
      </c>
      <c r="F150" s="62">
        <f>Indicadores!$F$404</f>
        <v>0</v>
      </c>
      <c r="G150" s="62">
        <f>Indicadores!$G$381</f>
        <v>7.5000000000000015E-3</v>
      </c>
      <c r="H150" s="62">
        <f>Indicadores!$G$404</f>
        <v>0</v>
      </c>
      <c r="I150" s="62">
        <f>Indicadores!$H$381</f>
        <v>5.7250000000000002E-2</v>
      </c>
      <c r="J150" s="62">
        <f>Indicadores!$H$404</f>
        <v>0</v>
      </c>
      <c r="K150" s="62">
        <f>Indicadores!$I$381</f>
        <v>7.375000000000001E-2</v>
      </c>
      <c r="L150" s="62">
        <f>Indicadores!$I$404</f>
        <v>0</v>
      </c>
      <c r="M150" s="62">
        <f>Indicadores!$J$381</f>
        <v>0.10550000000000001</v>
      </c>
      <c r="N150" s="62">
        <f>Indicadores!$J$404</f>
        <v>0</v>
      </c>
      <c r="O150" s="62">
        <f>Indicadores!$K$381</f>
        <v>0.14900000000000002</v>
      </c>
      <c r="P150" s="62">
        <f>Indicadores!$K$404</f>
        <v>0</v>
      </c>
      <c r="Q150" s="62">
        <f>Indicadores!$L$381</f>
        <v>0.11800000000000002</v>
      </c>
      <c r="R150" s="62">
        <f>Indicadores!$L$404</f>
        <v>0</v>
      </c>
      <c r="S150" s="62">
        <f>Indicadores!$M$381</f>
        <v>0.14875000000000002</v>
      </c>
      <c r="T150" s="62">
        <f>Indicadores!$M$404</f>
        <v>0</v>
      </c>
      <c r="U150" s="62">
        <f>Indicadores!$N$381</f>
        <v>0.12250000000000003</v>
      </c>
      <c r="V150" s="62">
        <f>Indicadores!$N$404</f>
        <v>0</v>
      </c>
      <c r="W150" s="62">
        <f>Indicadores!$O$381</f>
        <v>0.16300000000000003</v>
      </c>
      <c r="X150" s="62">
        <f>Indicadores!$O$404</f>
        <v>0</v>
      </c>
      <c r="Y150" s="62">
        <f>Indicadores!$P$381</f>
        <v>5.4750000000000007E-2</v>
      </c>
      <c r="Z150" s="62">
        <f>Indicadores!$P$404</f>
        <v>0</v>
      </c>
      <c r="AA150" s="63">
        <f t="shared" ref="AA150:AB150" si="26">C150+E150+G150+I150+K150+M150+O150+Q150+S150+U150+W150+Y150</f>
        <v>1.0000000000000002</v>
      </c>
      <c r="AB150" s="63">
        <f t="shared" si="26"/>
        <v>0</v>
      </c>
    </row>
    <row r="151" spans="1:28">
      <c r="A151" s="687"/>
      <c r="B151" s="42" t="str">
        <f>CARTOG!$C$4</f>
        <v>GESTIÓN CARTOGRÁFICA</v>
      </c>
      <c r="C151" s="62">
        <f>Indicadores!$E$382</f>
        <v>0</v>
      </c>
      <c r="D151" s="62">
        <f>Indicadores!$E$405</f>
        <v>0</v>
      </c>
      <c r="E151" s="62">
        <f>Indicadores!$F$382</f>
        <v>0</v>
      </c>
      <c r="F151" s="62">
        <f>Indicadores!$F$405</f>
        <v>0</v>
      </c>
      <c r="G151" s="62">
        <f>Indicadores!$G$382</f>
        <v>7.5000000000000015E-3</v>
      </c>
      <c r="H151" s="62">
        <f>Indicadores!$G$405</f>
        <v>0</v>
      </c>
      <c r="I151" s="62">
        <f>Indicadores!$H$382</f>
        <v>7.375000000000001E-2</v>
      </c>
      <c r="J151" s="62">
        <f>Indicadores!$H$405</f>
        <v>0</v>
      </c>
      <c r="K151" s="62">
        <f>Indicadores!$I$382</f>
        <v>9.5000000000000015E-2</v>
      </c>
      <c r="L151" s="62">
        <f>Indicadores!$I$405</f>
        <v>0</v>
      </c>
      <c r="M151" s="62">
        <f>Indicadores!$J$382</f>
        <v>0.16500000000000004</v>
      </c>
      <c r="N151" s="62">
        <f>Indicadores!$J$405</f>
        <v>0</v>
      </c>
      <c r="O151" s="62">
        <f>Indicadores!$K$382</f>
        <v>0.12250000000000003</v>
      </c>
      <c r="P151" s="62">
        <f>Indicadores!$K$405</f>
        <v>0</v>
      </c>
      <c r="Q151" s="62">
        <f>Indicadores!$L$382</f>
        <v>0.115</v>
      </c>
      <c r="R151" s="62">
        <f>Indicadores!$L$405</f>
        <v>0</v>
      </c>
      <c r="S151" s="62">
        <f>Indicadores!$M$382</f>
        <v>7.2500000000000009E-2</v>
      </c>
      <c r="T151" s="62">
        <f>Indicadores!$M$405</f>
        <v>0</v>
      </c>
      <c r="U151" s="62">
        <f>Indicadores!$N$382</f>
        <v>8.1250000000000003E-2</v>
      </c>
      <c r="V151" s="62">
        <f>Indicadores!$N$405</f>
        <v>0</v>
      </c>
      <c r="W151" s="62">
        <f>Indicadores!$O$382</f>
        <v>7.2500000000000009E-2</v>
      </c>
      <c r="X151" s="62">
        <f>Indicadores!$O$405</f>
        <v>0</v>
      </c>
      <c r="Y151" s="62">
        <f>Indicadores!$P$382</f>
        <v>0.19500000000000003</v>
      </c>
      <c r="Z151" s="62">
        <f>Indicadores!$P$405</f>
        <v>0</v>
      </c>
      <c r="AA151" s="63">
        <f t="shared" ref="AA151:AB151" si="27">C151+E151+G151+I151+K151+M151+O151+Q151+S151+U151+W151+Y151</f>
        <v>1.0000000000000002</v>
      </c>
      <c r="AB151" s="63">
        <f t="shared" si="27"/>
        <v>0</v>
      </c>
    </row>
    <row r="152" spans="1:28">
      <c r="A152" s="687"/>
      <c r="B152" s="40" t="str">
        <f>AGROL!$C$3</f>
        <v>GESTIÓN AGROLÓGICA</v>
      </c>
      <c r="C152" s="62">
        <f>Indicadores!$E$383</f>
        <v>0</v>
      </c>
      <c r="D152" s="62">
        <f>Indicadores!$E$406</f>
        <v>0</v>
      </c>
      <c r="E152" s="62">
        <f>Indicadores!$F$383</f>
        <v>2.0240000000000001E-2</v>
      </c>
      <c r="F152" s="62">
        <f>Indicadores!$F$406</f>
        <v>0</v>
      </c>
      <c r="G152" s="62">
        <f>Indicadores!$G$383</f>
        <v>9.384020658310821E-2</v>
      </c>
      <c r="H152" s="62">
        <f>Indicadores!$G$406</f>
        <v>0</v>
      </c>
      <c r="I152" s="62">
        <f>Indicadores!$H$383</f>
        <v>0.12758023747745956</v>
      </c>
      <c r="J152" s="62">
        <f>Indicadores!$H$406</f>
        <v>0</v>
      </c>
      <c r="K152" s="62">
        <f>Indicadores!$I$383</f>
        <v>0.1398183950431898</v>
      </c>
      <c r="L152" s="62">
        <f>Indicadores!$I$406</f>
        <v>0</v>
      </c>
      <c r="M152" s="62">
        <f>Indicadores!$J$383</f>
        <v>0.11250973936995111</v>
      </c>
      <c r="N152" s="62">
        <f>Indicadores!$J$406</f>
        <v>0</v>
      </c>
      <c r="O152" s="62">
        <f>Indicadores!$K$383</f>
        <v>0.12546720569725722</v>
      </c>
      <c r="P152" s="62">
        <f>Indicadores!$K$406</f>
        <v>0</v>
      </c>
      <c r="Q152" s="62">
        <f>Indicadores!$L$383</f>
        <v>8.7169952452068794E-2</v>
      </c>
      <c r="R152" s="62">
        <f>Indicadores!$L$406</f>
        <v>0</v>
      </c>
      <c r="S152" s="62">
        <f>Indicadores!$M$383</f>
        <v>0.10163630836826637</v>
      </c>
      <c r="T152" s="62">
        <f>Indicadores!$M$406</f>
        <v>0</v>
      </c>
      <c r="U152" s="62">
        <f>Indicadores!$N$383</f>
        <v>8.041949002588665E-2</v>
      </c>
      <c r="V152" s="62">
        <f>Indicadores!$N$406</f>
        <v>0</v>
      </c>
      <c r="W152" s="62">
        <f>Indicadores!$O$383</f>
        <v>7.9125145611831815E-2</v>
      </c>
      <c r="X152" s="62">
        <f>Indicadores!$O$406</f>
        <v>0</v>
      </c>
      <c r="Y152" s="62">
        <f>Indicadores!$P$383</f>
        <v>3.2193319370980709E-2</v>
      </c>
      <c r="Z152" s="62">
        <f>Indicadores!$P$406</f>
        <v>0</v>
      </c>
      <c r="AA152" s="63">
        <f t="shared" ref="AA152:AB152" si="28">C152+E152+G152+I152+K152+M152+O152+Q152+S152+U152+W152+Y152</f>
        <v>1.0000000000000004</v>
      </c>
      <c r="AB152" s="63">
        <f t="shared" si="28"/>
        <v>0</v>
      </c>
    </row>
    <row r="153" spans="1:28">
      <c r="A153" s="687"/>
      <c r="B153" s="42" t="str">
        <f>GEOGRA!$C$4</f>
        <v>GESTIÓN GEOGRÁFICA</v>
      </c>
      <c r="C153" s="62">
        <f>Indicadores!$E$384</f>
        <v>0</v>
      </c>
      <c r="D153" s="62">
        <f>Indicadores!$E$407</f>
        <v>0</v>
      </c>
      <c r="E153" s="62">
        <f>Indicadores!$F$384</f>
        <v>3.7500000000000007E-3</v>
      </c>
      <c r="F153" s="62">
        <f>Indicadores!$F$407</f>
        <v>0</v>
      </c>
      <c r="G153" s="62">
        <f>Indicadores!$G$384</f>
        <v>1.0750000000000003E-2</v>
      </c>
      <c r="H153" s="62">
        <f>Indicadores!$G$407</f>
        <v>0</v>
      </c>
      <c r="I153" s="62">
        <f>Indicadores!$H$384</f>
        <v>8.4250000000000019E-2</v>
      </c>
      <c r="J153" s="62">
        <f>Indicadores!$H$407</f>
        <v>0</v>
      </c>
      <c r="K153" s="62">
        <f>Indicadores!$I$384</f>
        <v>0.12300000000000003</v>
      </c>
      <c r="L153" s="62">
        <f>Indicadores!$I$407</f>
        <v>0</v>
      </c>
      <c r="M153" s="62">
        <f>Indicadores!$J$384</f>
        <v>0.14274999999999999</v>
      </c>
      <c r="N153" s="62">
        <f>Indicadores!$J$407</f>
        <v>0</v>
      </c>
      <c r="O153" s="62">
        <f>Indicadores!$K$384</f>
        <v>0.13325000000000001</v>
      </c>
      <c r="P153" s="62">
        <f>Indicadores!$K$407</f>
        <v>0</v>
      </c>
      <c r="Q153" s="62">
        <f>Indicadores!$L$384</f>
        <v>0.10850000000000001</v>
      </c>
      <c r="R153" s="62">
        <f>Indicadores!$L$407</f>
        <v>0</v>
      </c>
      <c r="S153" s="62">
        <f>Indicadores!$M$384</f>
        <v>9.6000000000000002E-2</v>
      </c>
      <c r="T153" s="62">
        <f>Indicadores!$M$407</f>
        <v>0</v>
      </c>
      <c r="U153" s="62">
        <f>Indicadores!$N$384</f>
        <v>9.5250000000000029E-2</v>
      </c>
      <c r="V153" s="62">
        <f>Indicadores!$N$407</f>
        <v>0</v>
      </c>
      <c r="W153" s="62">
        <f>Indicadores!$O$384</f>
        <v>0.11050000000000001</v>
      </c>
      <c r="X153" s="62">
        <f>Indicadores!$O$407</f>
        <v>0</v>
      </c>
      <c r="Y153" s="62">
        <f>Indicadores!$P$384</f>
        <v>9.2000000000000026E-2</v>
      </c>
      <c r="Z153" s="62">
        <f>Indicadores!$P$407</f>
        <v>0</v>
      </c>
      <c r="AA153" s="63">
        <f t="shared" ref="AA153:AB153" si="29">C153+E153+G153+I153+K153+M153+O153+Q153+S153+U153+W153+Y153</f>
        <v>1.0000000000000002</v>
      </c>
      <c r="AB153" s="63">
        <f t="shared" si="29"/>
        <v>0</v>
      </c>
    </row>
    <row r="154" spans="1:28">
      <c r="A154" s="688"/>
      <c r="B154" s="40" t="str">
        <f>CATAS!$C$4</f>
        <v>GESTIÓN CATASTRAL</v>
      </c>
      <c r="C154" s="62">
        <f>Indicadores!$E$385</f>
        <v>6.2664294577128984E-3</v>
      </c>
      <c r="D154" s="62">
        <f>Indicadores!$E$408</f>
        <v>1.3565802210476592E-5</v>
      </c>
      <c r="E154" s="62">
        <f>Indicadores!$F$385</f>
        <v>2.2025933567327412E-2</v>
      </c>
      <c r="F154" s="62">
        <f>Indicadores!$F$408</f>
        <v>1.3565802210476592E-5</v>
      </c>
      <c r="G154" s="62">
        <f>Indicadores!$G$385</f>
        <v>0.1188131365967833</v>
      </c>
      <c r="H154" s="62">
        <f>Indicadores!$G$408</f>
        <v>1.3565802210476592E-5</v>
      </c>
      <c r="I154" s="62">
        <f>Indicadores!$H$385</f>
        <v>7.6486061110872472E-2</v>
      </c>
      <c r="J154" s="62">
        <f>Indicadores!$H$408</f>
        <v>1.3565802210476592E-5</v>
      </c>
      <c r="K154" s="62">
        <f>Indicadores!$I$385</f>
        <v>5.922246877372081E-2</v>
      </c>
      <c r="L154" s="62">
        <f>Indicadores!$I$408</f>
        <v>1.3565802210476592E-5</v>
      </c>
      <c r="M154" s="62">
        <f>Indicadores!$J$385</f>
        <v>0.10626106621867869</v>
      </c>
      <c r="N154" s="62">
        <f>Indicadores!$J$408</f>
        <v>1.3565802210476592E-5</v>
      </c>
      <c r="O154" s="62">
        <f>Indicadores!$K$385</f>
        <v>7.9115102641619695E-2</v>
      </c>
      <c r="P154" s="62">
        <f>Indicadores!$K$408</f>
        <v>1.3565802210476592E-5</v>
      </c>
      <c r="Q154" s="62">
        <f>Indicadores!$L$385</f>
        <v>7.8641532546182377E-2</v>
      </c>
      <c r="R154" s="62">
        <f>Indicadores!$L$408</f>
        <v>1.3565802210476592E-5</v>
      </c>
      <c r="S154" s="62">
        <f>Indicadores!$M$385</f>
        <v>0.15772495282891391</v>
      </c>
      <c r="T154" s="62">
        <f>Indicadores!$M$408</f>
        <v>1.3565802210476592E-5</v>
      </c>
      <c r="U154" s="62">
        <f>Indicadores!$N$385</f>
        <v>0.10128757456862152</v>
      </c>
      <c r="V154" s="62">
        <f>Indicadores!$N$408</f>
        <v>1.3565802210476592E-5</v>
      </c>
      <c r="W154" s="62">
        <f>Indicadores!$O$385</f>
        <v>0.10630116521825457</v>
      </c>
      <c r="X154" s="62">
        <f>Indicadores!$O$408</f>
        <v>1.3565802210476592E-5</v>
      </c>
      <c r="Y154" s="62">
        <f>Indicadores!$P$385</f>
        <v>8.7854576471312451E-2</v>
      </c>
      <c r="Z154" s="62">
        <f>Indicadores!$P$408</f>
        <v>1.3565802210476592E-5</v>
      </c>
      <c r="AA154" s="63">
        <f t="shared" ref="AA154:AB154" si="30">C154+E154+G154+I154+K154+M154+O154+Q154+S154+U154+W154+Y154</f>
        <v>1</v>
      </c>
      <c r="AB154" s="63">
        <f t="shared" si="30"/>
        <v>1.627896265257191E-4</v>
      </c>
    </row>
    <row r="155" spans="1:28">
      <c r="A155" s="735" t="s">
        <v>38</v>
      </c>
      <c r="B155" s="45" t="str">
        <f>'T HUMANO'!$C$3</f>
        <v>GESTIÓN DEL TALENTO HUMANO</v>
      </c>
      <c r="C155" s="66">
        <f>Indicadores!$E$392</f>
        <v>0.1401</v>
      </c>
      <c r="D155" s="66">
        <f>Indicadores!$E$415</f>
        <v>0</v>
      </c>
      <c r="E155" s="66">
        <f>Indicadores!$F$392</f>
        <v>0.17900000000000002</v>
      </c>
      <c r="F155" s="66">
        <f>Indicadores!$F$415</f>
        <v>0</v>
      </c>
      <c r="G155" s="66">
        <f>Indicadores!$G$392</f>
        <v>0.10745000000000002</v>
      </c>
      <c r="H155" s="66">
        <f>Indicadores!$G$415</f>
        <v>0</v>
      </c>
      <c r="I155" s="66">
        <f>Indicadores!$H$392</f>
        <v>5.5599999999999997E-2</v>
      </c>
      <c r="J155" s="66">
        <f>Indicadores!$H$415</f>
        <v>0</v>
      </c>
      <c r="K155" s="66">
        <f>Indicadores!$I$392</f>
        <v>5.4749999999999993E-2</v>
      </c>
      <c r="L155" s="66">
        <f>Indicadores!$I$415</f>
        <v>0</v>
      </c>
      <c r="M155" s="66">
        <f>Indicadores!$J$392</f>
        <v>6.6250000000000003E-2</v>
      </c>
      <c r="N155" s="66">
        <f>Indicadores!$J$415</f>
        <v>0</v>
      </c>
      <c r="O155" s="66">
        <f>Indicadores!$K$392</f>
        <v>7.644999999999999E-2</v>
      </c>
      <c r="P155" s="66">
        <f>Indicadores!$K$415</f>
        <v>0</v>
      </c>
      <c r="Q155" s="66">
        <f>Indicadores!$L$392</f>
        <v>7.2649999999999992E-2</v>
      </c>
      <c r="R155" s="66">
        <f>Indicadores!$L$415</f>
        <v>0</v>
      </c>
      <c r="S155" s="66">
        <f>Indicadores!$M$392</f>
        <v>5.9399999999999994E-2</v>
      </c>
      <c r="T155" s="66">
        <f>Indicadores!$M$415</f>
        <v>0</v>
      </c>
      <c r="U155" s="66">
        <f>Indicadores!$N$392</f>
        <v>5.9049999999999991E-2</v>
      </c>
      <c r="V155" s="66">
        <f>Indicadores!$N$415</f>
        <v>0</v>
      </c>
      <c r="W155" s="66">
        <f>Indicadores!$O$392</f>
        <v>6.4799999999999996E-2</v>
      </c>
      <c r="X155" s="66">
        <f>Indicadores!$O$415</f>
        <v>0</v>
      </c>
      <c r="Y155" s="66">
        <f>Indicadores!$P$392</f>
        <v>6.4500000000000002E-2</v>
      </c>
      <c r="Z155" s="66">
        <f>Indicadores!$P$415</f>
        <v>0</v>
      </c>
      <c r="AA155" s="69">
        <f t="shared" ref="AA155:AB155" si="31">C155+E155+G155+I155+K155+M155+O155+Q155+S155+U155+W155+Y155</f>
        <v>1</v>
      </c>
      <c r="AB155" s="69">
        <f t="shared" si="31"/>
        <v>0</v>
      </c>
    </row>
    <row r="156" spans="1:28">
      <c r="A156" s="687"/>
      <c r="B156" s="45">
        <f>FINANC!$C$3</f>
        <v>0</v>
      </c>
      <c r="C156" s="66">
        <f>Indicadores!$E$393</f>
        <v>0.11872000000000001</v>
      </c>
      <c r="D156" s="66">
        <f>Indicadores!$E$416</f>
        <v>0</v>
      </c>
      <c r="E156" s="66">
        <f>Indicadores!$F$393</f>
        <v>9.3719999999999998E-2</v>
      </c>
      <c r="F156" s="66">
        <f>Indicadores!$F$416</f>
        <v>0</v>
      </c>
      <c r="G156" s="66">
        <f>Indicadores!$G$393</f>
        <v>9.3719999999999998E-2</v>
      </c>
      <c r="H156" s="66">
        <f>Indicadores!$G$416</f>
        <v>0</v>
      </c>
      <c r="I156" s="66">
        <f>Indicadores!$H$393</f>
        <v>9.3719999999999998E-2</v>
      </c>
      <c r="J156" s="66">
        <f>Indicadores!$H$416</f>
        <v>0</v>
      </c>
      <c r="K156" s="66">
        <f>Indicadores!$I$393</f>
        <v>7.4970000000000009E-2</v>
      </c>
      <c r="L156" s="66">
        <f>Indicadores!$I$416</f>
        <v>0</v>
      </c>
      <c r="M156" s="66">
        <f>Indicadores!$J$393</f>
        <v>7.4970000000000009E-2</v>
      </c>
      <c r="N156" s="66">
        <f>Indicadores!$J$416</f>
        <v>0</v>
      </c>
      <c r="O156" s="66">
        <f>Indicadores!$K$393</f>
        <v>7.4970000000000009E-2</v>
      </c>
      <c r="P156" s="66">
        <f>Indicadores!$K$416</f>
        <v>0</v>
      </c>
      <c r="Q156" s="66">
        <f>Indicadores!$L$393</f>
        <v>7.4970000000000009E-2</v>
      </c>
      <c r="R156" s="66">
        <f>Indicadores!$L$416</f>
        <v>0</v>
      </c>
      <c r="S156" s="66">
        <f>Indicadores!$M$393</f>
        <v>7.4970000000000009E-2</v>
      </c>
      <c r="T156" s="66">
        <f>Indicadores!$M$416</f>
        <v>0</v>
      </c>
      <c r="U156" s="66">
        <f>Indicadores!$N$393</f>
        <v>7.4970000000000009E-2</v>
      </c>
      <c r="V156" s="66">
        <f>Indicadores!$N$416</f>
        <v>0</v>
      </c>
      <c r="W156" s="66">
        <f>Indicadores!$O$393</f>
        <v>7.4970000000000009E-2</v>
      </c>
      <c r="X156" s="66">
        <f>Indicadores!$O$416</f>
        <v>0</v>
      </c>
      <c r="Y156" s="66">
        <f>Indicadores!$P$393</f>
        <v>7.5330000000000008E-2</v>
      </c>
      <c r="Z156" s="66">
        <f>Indicadores!$P$416</f>
        <v>0</v>
      </c>
      <c r="AA156" s="69">
        <f t="shared" ref="AA156:AB156" si="32">C156+E156+G156+I156+K156+M156+O156+Q156+S156+U156+W156+Y156</f>
        <v>0.99999999999999989</v>
      </c>
      <c r="AB156" s="69">
        <f t="shared" si="32"/>
        <v>0</v>
      </c>
    </row>
    <row r="157" spans="1:28">
      <c r="A157" s="687"/>
      <c r="B157" s="45" t="str">
        <f>'G DOCUM'!$C$4</f>
        <v>GESTIÓN DOCUMENTAL</v>
      </c>
      <c r="C157" s="66">
        <f>Indicadores!$E$394</f>
        <v>0</v>
      </c>
      <c r="D157" s="66">
        <f>Indicadores!$E$417</f>
        <v>0</v>
      </c>
      <c r="E157" s="66">
        <f>Indicadores!$F$394</f>
        <v>0</v>
      </c>
      <c r="F157" s="66">
        <f>Indicadores!$F$417</f>
        <v>0</v>
      </c>
      <c r="G157" s="66">
        <f>Indicadores!$G$394</f>
        <v>4.4000000000000011E-2</v>
      </c>
      <c r="H157" s="66">
        <f>Indicadores!$G$417</f>
        <v>0</v>
      </c>
      <c r="I157" s="66">
        <f>Indicadores!$H$394</f>
        <v>0.11395000000000001</v>
      </c>
      <c r="J157" s="66">
        <f>Indicadores!$H$417</f>
        <v>0</v>
      </c>
      <c r="K157" s="66">
        <f>Indicadores!$I$394</f>
        <v>9.2350000000000002E-2</v>
      </c>
      <c r="L157" s="66">
        <f>Indicadores!$I$417</f>
        <v>0</v>
      </c>
      <c r="M157" s="66">
        <f>Indicadores!$J$394</f>
        <v>0.11515000000000002</v>
      </c>
      <c r="N157" s="66">
        <f>Indicadores!$J$417</f>
        <v>0</v>
      </c>
      <c r="O157" s="66">
        <f>Indicadores!$K$394</f>
        <v>0.11515000000000002</v>
      </c>
      <c r="P157" s="66">
        <f>Indicadores!$K$417</f>
        <v>0</v>
      </c>
      <c r="Q157" s="66">
        <f>Indicadores!$L$394</f>
        <v>0.11755</v>
      </c>
      <c r="R157" s="66">
        <f>Indicadores!$L$417</f>
        <v>0</v>
      </c>
      <c r="S157" s="66">
        <f>Indicadores!$M$394</f>
        <v>0.11235000000000001</v>
      </c>
      <c r="T157" s="66">
        <f>Indicadores!$M$417</f>
        <v>0</v>
      </c>
      <c r="U157" s="66">
        <f>Indicadores!$N$394</f>
        <v>0.11190000000000001</v>
      </c>
      <c r="V157" s="66">
        <f>Indicadores!$N$417</f>
        <v>0</v>
      </c>
      <c r="W157" s="66">
        <f>Indicadores!$O$394</f>
        <v>0.10390000000000002</v>
      </c>
      <c r="X157" s="66">
        <f>Indicadores!$O$417</f>
        <v>0</v>
      </c>
      <c r="Y157" s="66">
        <f>Indicadores!$P$394</f>
        <v>7.3700000000000002E-2</v>
      </c>
      <c r="Z157" s="66">
        <f>Indicadores!$P$417</f>
        <v>0</v>
      </c>
      <c r="AA157" s="69">
        <f t="shared" ref="AA157:AB157" si="33">C157+E157+G157+I157+K157+M157+O157+Q157+S157+U157+W157+Y157</f>
        <v>1.0000000000000002</v>
      </c>
      <c r="AB157" s="69">
        <f t="shared" si="33"/>
        <v>0</v>
      </c>
    </row>
    <row r="158" spans="1:28">
      <c r="A158" s="687"/>
      <c r="B158" s="45" t="str">
        <f>ADMINST!$C$4</f>
        <v>SERVICIOS ADMINISTRATIVOS</v>
      </c>
      <c r="C158" s="66">
        <f>Indicadores!$E$395</f>
        <v>8.4066666666666678E-2</v>
      </c>
      <c r="D158" s="66">
        <f>Indicadores!$E$418</f>
        <v>0</v>
      </c>
      <c r="E158" s="66">
        <f>Indicadores!$F$395</f>
        <v>0.13056666666666666</v>
      </c>
      <c r="F158" s="66">
        <f>Indicadores!$F$418</f>
        <v>0</v>
      </c>
      <c r="G158" s="66">
        <f>Indicadores!$G$395</f>
        <v>0.13896666666666668</v>
      </c>
      <c r="H158" s="66">
        <f>Indicadores!$G$418</f>
        <v>0</v>
      </c>
      <c r="I158" s="66">
        <f>Indicadores!$H$395</f>
        <v>0.13431666666666667</v>
      </c>
      <c r="J158" s="66">
        <f>Indicadores!$H$418</f>
        <v>0</v>
      </c>
      <c r="K158" s="66">
        <f>Indicadores!$I$395</f>
        <v>0.10951666666666668</v>
      </c>
      <c r="L158" s="66">
        <f>Indicadores!$I$418</f>
        <v>0</v>
      </c>
      <c r="M158" s="66">
        <f>Indicadores!$J$395</f>
        <v>6.4095238095238094E-2</v>
      </c>
      <c r="N158" s="66">
        <f>Indicadores!$J$418</f>
        <v>0</v>
      </c>
      <c r="O158" s="66">
        <f>Indicadores!$K$395</f>
        <v>5.9795238095238096E-2</v>
      </c>
      <c r="P158" s="66">
        <f>Indicadores!$K$418</f>
        <v>0</v>
      </c>
      <c r="Q158" s="66">
        <f>Indicadores!$L$395</f>
        <v>6.3395238095238102E-2</v>
      </c>
      <c r="R158" s="66">
        <f>Indicadores!$L$418</f>
        <v>0</v>
      </c>
      <c r="S158" s="66">
        <f>Indicadores!$M$395</f>
        <v>5.3495238095238096E-2</v>
      </c>
      <c r="T158" s="66">
        <f>Indicadores!$M$418</f>
        <v>0</v>
      </c>
      <c r="U158" s="66">
        <f>Indicadores!$N$395</f>
        <v>5.7745238095238093E-2</v>
      </c>
      <c r="V158" s="66">
        <f>Indicadores!$N$418</f>
        <v>0</v>
      </c>
      <c r="W158" s="66">
        <f>Indicadores!$O$395</f>
        <v>4.5445238095238094E-2</v>
      </c>
      <c r="X158" s="66">
        <f>Indicadores!$O$418</f>
        <v>0</v>
      </c>
      <c r="Y158" s="66">
        <f>Indicadores!$P$395</f>
        <v>5.8595238095238096E-2</v>
      </c>
      <c r="Z158" s="66">
        <f>Indicadores!$P$418</f>
        <v>0</v>
      </c>
      <c r="AA158" s="69">
        <f t="shared" ref="AA158:AB158" si="34">C158+E158+G158+I158+K158+M158+O158+Q158+S158+U158+W158+Y158</f>
        <v>1.0000000000000002</v>
      </c>
      <c r="AB158" s="69">
        <f t="shared" si="34"/>
        <v>0</v>
      </c>
    </row>
    <row r="159" spans="1:28">
      <c r="A159" s="687"/>
      <c r="B159" s="45" t="str">
        <f>'G CONTRAC'!$C$4</f>
        <v>GESTION CONTRACTUAL</v>
      </c>
      <c r="C159" s="66">
        <f>Indicadores!$E$396</f>
        <v>4.99E-2</v>
      </c>
      <c r="D159" s="66">
        <f>Indicadores!$E$419</f>
        <v>0</v>
      </c>
      <c r="E159" s="66">
        <f>Indicadores!$F$396</f>
        <v>7.8800000000000009E-2</v>
      </c>
      <c r="F159" s="66">
        <f>Indicadores!$F$419</f>
        <v>0</v>
      </c>
      <c r="G159" s="66">
        <f>Indicadores!$G$396</f>
        <v>5.7800000000000004E-2</v>
      </c>
      <c r="H159" s="66">
        <f>Indicadores!$G$419</f>
        <v>0</v>
      </c>
      <c r="I159" s="66">
        <f>Indicadores!$H$396</f>
        <v>0.15539999999999998</v>
      </c>
      <c r="J159" s="66">
        <f>Indicadores!$H$419</f>
        <v>0</v>
      </c>
      <c r="K159" s="66">
        <f>Indicadores!$I$396</f>
        <v>0.1283</v>
      </c>
      <c r="L159" s="66">
        <f>Indicadores!$I$419</f>
        <v>0</v>
      </c>
      <c r="M159" s="66">
        <f>Indicadores!$J$396</f>
        <v>0.1668</v>
      </c>
      <c r="N159" s="66">
        <f>Indicadores!$J$419</f>
        <v>0</v>
      </c>
      <c r="O159" s="66">
        <f>Indicadores!$K$396</f>
        <v>0.15530000000000002</v>
      </c>
      <c r="P159" s="66">
        <f>Indicadores!$K$419</f>
        <v>0</v>
      </c>
      <c r="Q159" s="66">
        <f>Indicadores!$L$396</f>
        <v>4.830000000000001E-2</v>
      </c>
      <c r="R159" s="66">
        <f>Indicadores!$L$419</f>
        <v>0</v>
      </c>
      <c r="S159" s="66">
        <f>Indicadores!$M$396</f>
        <v>5.6800000000000003E-2</v>
      </c>
      <c r="T159" s="66">
        <f>Indicadores!$M$419</f>
        <v>0</v>
      </c>
      <c r="U159" s="66">
        <f>Indicadores!$N$396</f>
        <v>4.7800000000000009E-2</v>
      </c>
      <c r="V159" s="66">
        <f>Indicadores!$N$419</f>
        <v>0</v>
      </c>
      <c r="W159" s="66">
        <f>Indicadores!$O$396</f>
        <v>2.9899999999999996E-2</v>
      </c>
      <c r="X159" s="66">
        <f>Indicadores!$O$419</f>
        <v>0</v>
      </c>
      <c r="Y159" s="66">
        <f>Indicadores!$P$396</f>
        <v>2.4899999999999999E-2</v>
      </c>
      <c r="Z159" s="66">
        <f>Indicadores!$P$419</f>
        <v>0</v>
      </c>
      <c r="AA159" s="69">
        <f t="shared" ref="AA159:AB159" si="35">C159+E159+G159+I159+K159+M159+O159+Q159+S159+U159+W159+Y159</f>
        <v>1</v>
      </c>
      <c r="AB159" s="69">
        <f t="shared" si="35"/>
        <v>0</v>
      </c>
    </row>
    <row r="160" spans="1:28">
      <c r="A160" s="687"/>
      <c r="B160" s="45" t="str">
        <f>JURIDICA!$C$4</f>
        <v>GESTIÓN JURÍDICA</v>
      </c>
      <c r="C160" s="66">
        <f>Indicadores!$E$397</f>
        <v>4.2499830000000002E-2</v>
      </c>
      <c r="D160" s="66">
        <f>Indicadores!$E$420</f>
        <v>0</v>
      </c>
      <c r="E160" s="66">
        <f>Indicadores!$F$397</f>
        <v>4.2499830000000002E-2</v>
      </c>
      <c r="F160" s="66">
        <f>Indicadores!$F$420</f>
        <v>0</v>
      </c>
      <c r="G160" s="66">
        <f>Indicadores!$G$397</f>
        <v>4.2499830000000002E-2</v>
      </c>
      <c r="H160" s="66">
        <f>Indicadores!$G$420</f>
        <v>0</v>
      </c>
      <c r="I160" s="66">
        <f>Indicadores!$H$397</f>
        <v>4.2499830000000002E-2</v>
      </c>
      <c r="J160" s="66">
        <f>Indicadores!$H$420</f>
        <v>0</v>
      </c>
      <c r="K160" s="66">
        <f>Indicadores!$I$397</f>
        <v>4.2499830000000002E-2</v>
      </c>
      <c r="L160" s="66">
        <f>Indicadores!$I$420</f>
        <v>0</v>
      </c>
      <c r="M160" s="66">
        <f>Indicadores!$J$397</f>
        <v>0.18949982999999998</v>
      </c>
      <c r="N160" s="66">
        <f>Indicadores!$J$420</f>
        <v>0</v>
      </c>
      <c r="O160" s="66">
        <f>Indicadores!$K$397</f>
        <v>4.2499830000000002E-2</v>
      </c>
      <c r="P160" s="66">
        <f>Indicadores!$K$420</f>
        <v>0</v>
      </c>
      <c r="Q160" s="66">
        <f>Indicadores!$L$397</f>
        <v>4.2499830000000002E-2</v>
      </c>
      <c r="R160" s="66">
        <f>Indicadores!$L$420</f>
        <v>0</v>
      </c>
      <c r="S160" s="66">
        <f>Indicadores!$M$397</f>
        <v>0.26949983</v>
      </c>
      <c r="T160" s="66">
        <f>Indicadores!$M$420</f>
        <v>0</v>
      </c>
      <c r="U160" s="66">
        <f>Indicadores!$N$397</f>
        <v>4.2499830000000002E-2</v>
      </c>
      <c r="V160" s="66">
        <f>Indicadores!$N$420</f>
        <v>0</v>
      </c>
      <c r="W160" s="66">
        <f>Indicadores!$O$397</f>
        <v>4.2499830000000002E-2</v>
      </c>
      <c r="X160" s="66">
        <f>Indicadores!$O$420</f>
        <v>0</v>
      </c>
      <c r="Y160" s="66">
        <f>Indicadores!$P$397</f>
        <v>0.15849983000000001</v>
      </c>
      <c r="Z160" s="66">
        <f>Indicadores!$P$420</f>
        <v>0</v>
      </c>
      <c r="AA160" s="69">
        <f t="shared" ref="AA160:AB160" si="36">C160+E160+G160+I160+K160+M160+O160+Q160+S160+U160+W160+Y160</f>
        <v>0.99999796000000007</v>
      </c>
      <c r="AB160" s="69">
        <f t="shared" si="36"/>
        <v>0</v>
      </c>
    </row>
    <row r="161" spans="1:28">
      <c r="A161" s="688"/>
      <c r="B161" s="45" t="str">
        <f>INFORMAT!$C$4</f>
        <v>GESTIÓN INFORMÁTICA DE SOPORTE</v>
      </c>
      <c r="C161" s="66">
        <f>Indicadores!$E$398</f>
        <v>0</v>
      </c>
      <c r="D161" s="66">
        <f>Indicadores!$E$421</f>
        <v>0</v>
      </c>
      <c r="E161" s="66">
        <f>Indicadores!$F$398</f>
        <v>0.05</v>
      </c>
      <c r="F161" s="66">
        <f>Indicadores!$F$421</f>
        <v>0</v>
      </c>
      <c r="G161" s="66">
        <f>Indicadores!$G$398</f>
        <v>0.1</v>
      </c>
      <c r="H161" s="66">
        <f>Indicadores!$G$421</f>
        <v>0</v>
      </c>
      <c r="I161" s="66">
        <f>Indicadores!$H$398</f>
        <v>0.1</v>
      </c>
      <c r="J161" s="66">
        <f>Indicadores!$H$421</f>
        <v>0</v>
      </c>
      <c r="K161" s="66">
        <f>Indicadores!$I$398</f>
        <v>0.1</v>
      </c>
      <c r="L161" s="66">
        <f>Indicadores!$I$421</f>
        <v>0</v>
      </c>
      <c r="M161" s="66">
        <f>Indicadores!$J$398</f>
        <v>0.1</v>
      </c>
      <c r="N161" s="66">
        <f>Indicadores!$J$421</f>
        <v>0</v>
      </c>
      <c r="O161" s="66">
        <f>Indicadores!$K$398</f>
        <v>0.1</v>
      </c>
      <c r="P161" s="66">
        <f>Indicadores!$K$421</f>
        <v>0</v>
      </c>
      <c r="Q161" s="66">
        <f>Indicadores!$L$398</f>
        <v>0.1</v>
      </c>
      <c r="R161" s="66">
        <f>Indicadores!$L$421</f>
        <v>0</v>
      </c>
      <c r="S161" s="66">
        <f>Indicadores!$M$398</f>
        <v>0.1</v>
      </c>
      <c r="T161" s="66">
        <f>Indicadores!$M$421</f>
        <v>0</v>
      </c>
      <c r="U161" s="66">
        <f>Indicadores!$N$398</f>
        <v>0.1</v>
      </c>
      <c r="V161" s="66">
        <f>Indicadores!$N$421</f>
        <v>0</v>
      </c>
      <c r="W161" s="66">
        <f>Indicadores!$O$398</f>
        <v>0.1</v>
      </c>
      <c r="X161" s="66">
        <f>Indicadores!$O$421</f>
        <v>0</v>
      </c>
      <c r="Y161" s="66">
        <f>Indicadores!$P$398</f>
        <v>0.05</v>
      </c>
      <c r="Z161" s="66">
        <f>Indicadores!$P$421</f>
        <v>0</v>
      </c>
      <c r="AA161" s="69">
        <f t="shared" ref="AA161:AB161" si="37">C161+E161+G161+I161+K161+M161+O161+Q161+S161+U161+W161+Y161</f>
        <v>0.99999999999999989</v>
      </c>
      <c r="AB161" s="69">
        <f t="shared" si="37"/>
        <v>0</v>
      </c>
    </row>
    <row r="162" spans="1:28">
      <c r="A162" s="736" t="s">
        <v>81</v>
      </c>
      <c r="B162" s="48" t="str">
        <f>'C DISCIP'!$C$3</f>
        <v>CONTROL DISCIPLINARIO</v>
      </c>
      <c r="C162" s="77">
        <f>Indicadores!$E$399</f>
        <v>0</v>
      </c>
      <c r="D162" s="77">
        <f>Indicadores!$E$422</f>
        <v>0</v>
      </c>
      <c r="E162" s="77">
        <f>Indicadores!$F$399</f>
        <v>9.5000000000000015E-2</v>
      </c>
      <c r="F162" s="77">
        <f>Indicadores!$F$422</f>
        <v>0</v>
      </c>
      <c r="G162" s="77">
        <f>Indicadores!$G$399</f>
        <v>0.10500000000000001</v>
      </c>
      <c r="H162" s="77">
        <f>Indicadores!$G$422</f>
        <v>0</v>
      </c>
      <c r="I162" s="77">
        <f>Indicadores!$H$399</f>
        <v>0.1</v>
      </c>
      <c r="J162" s="77">
        <f>Indicadores!$H$422</f>
        <v>0</v>
      </c>
      <c r="K162" s="77">
        <f>Indicadores!$I$399</f>
        <v>0.1</v>
      </c>
      <c r="L162" s="77">
        <f>Indicadores!$I$422</f>
        <v>0</v>
      </c>
      <c r="M162" s="77">
        <f>Indicadores!$J$399</f>
        <v>0.10450000000000001</v>
      </c>
      <c r="N162" s="77">
        <f>Indicadores!$J$422</f>
        <v>0</v>
      </c>
      <c r="O162" s="77">
        <f>Indicadores!$K$399</f>
        <v>0.10450000000000001</v>
      </c>
      <c r="P162" s="77">
        <f>Indicadores!$K$422</f>
        <v>0</v>
      </c>
      <c r="Q162" s="77">
        <f>Indicadores!$L$399</f>
        <v>0.10450000000000001</v>
      </c>
      <c r="R162" s="77">
        <f>Indicadores!$L$422</f>
        <v>0</v>
      </c>
      <c r="S162" s="77">
        <f>Indicadores!$M$399</f>
        <v>9.5500000000000002E-2</v>
      </c>
      <c r="T162" s="77">
        <f>Indicadores!$M$422</f>
        <v>0</v>
      </c>
      <c r="U162" s="77">
        <f>Indicadores!$N$399</f>
        <v>9.5500000000000002E-2</v>
      </c>
      <c r="V162" s="77">
        <f>Indicadores!$N$422</f>
        <v>0</v>
      </c>
      <c r="W162" s="77">
        <f>Indicadores!$O$399</f>
        <v>9.5500000000000002E-2</v>
      </c>
      <c r="X162" s="77">
        <f>Indicadores!$O$422</f>
        <v>0</v>
      </c>
      <c r="Y162" s="77">
        <f>Indicadores!$P$399</f>
        <v>0</v>
      </c>
      <c r="Z162" s="77">
        <f>Indicadores!$P$422</f>
        <v>0</v>
      </c>
      <c r="AA162" s="78">
        <f t="shared" ref="AA162:AB162" si="38">C162+E162+G162+I162+K162+M162+O162+Q162+S162+U162+W162+Y162</f>
        <v>1.0000000000000002</v>
      </c>
      <c r="AB162" s="78">
        <f t="shared" si="38"/>
        <v>0</v>
      </c>
    </row>
    <row r="163" spans="1:28">
      <c r="A163" s="688"/>
      <c r="B163" s="48" t="str">
        <f>SEGUIM!$C$3</f>
        <v>SEGUIMIENTO  Y EVALUACION INSTITUCIONAL</v>
      </c>
      <c r="C163" s="77">
        <f>Indicadores!$E$400</f>
        <v>2.2491000000000001E-2</v>
      </c>
      <c r="D163" s="77">
        <f>Indicadores!$E$423</f>
        <v>0</v>
      </c>
      <c r="E163" s="77">
        <f>Indicadores!$F$400</f>
        <v>2.2491000000000001E-2</v>
      </c>
      <c r="F163" s="77">
        <f>Indicadores!$F$423</f>
        <v>0</v>
      </c>
      <c r="G163" s="77">
        <f>Indicadores!$G$400</f>
        <v>9.2518000000000017E-2</v>
      </c>
      <c r="H163" s="77">
        <f>Indicadores!$G$423</f>
        <v>0</v>
      </c>
      <c r="I163" s="77">
        <f>Indicadores!$H$400</f>
        <v>2.2491000000000001E-2</v>
      </c>
      <c r="J163" s="77">
        <f>Indicadores!$H$423</f>
        <v>0</v>
      </c>
      <c r="K163" s="77">
        <f>Indicadores!$I$400</f>
        <v>6.7491000000000009E-2</v>
      </c>
      <c r="L163" s="77">
        <f>Indicadores!$I$423</f>
        <v>0</v>
      </c>
      <c r="M163" s="77">
        <f>Indicadores!$J$400</f>
        <v>0.18251800000000001</v>
      </c>
      <c r="N163" s="77">
        <f>Indicadores!$J$423</f>
        <v>0</v>
      </c>
      <c r="O163" s="77">
        <f>Indicadores!$K$400</f>
        <v>6.7491000000000009E-2</v>
      </c>
      <c r="P163" s="77">
        <f>Indicadores!$K$423</f>
        <v>0</v>
      </c>
      <c r="Q163" s="77">
        <f>Indicadores!$L$400</f>
        <v>2.2491000000000001E-2</v>
      </c>
      <c r="R163" s="77">
        <f>Indicadores!$L$423</f>
        <v>0</v>
      </c>
      <c r="S163" s="77">
        <f>Indicadores!$M$400</f>
        <v>0.18251800000000001</v>
      </c>
      <c r="T163" s="77">
        <f>Indicadores!$M$423</f>
        <v>0</v>
      </c>
      <c r="U163" s="77">
        <f>Indicadores!$N$400</f>
        <v>6.7491000000000009E-2</v>
      </c>
      <c r="V163" s="77">
        <f>Indicadores!$N$423</f>
        <v>0</v>
      </c>
      <c r="W163" s="77">
        <f>Indicadores!$O$400</f>
        <v>6.7491000000000009E-2</v>
      </c>
      <c r="X163" s="77">
        <f>Indicadores!$O$423</f>
        <v>0</v>
      </c>
      <c r="Y163" s="77">
        <f>Indicadores!$P$400</f>
        <v>0.18251800000000001</v>
      </c>
      <c r="Z163" s="77">
        <f>Indicadores!$P$423</f>
        <v>0</v>
      </c>
      <c r="AA163" s="78">
        <f t="shared" ref="AA163:AB163" si="39">C163+E163+G163+I163+K163+M163+O163+Q163+S163+U163+W163+Y163</f>
        <v>1</v>
      </c>
      <c r="AB163" s="78">
        <f t="shared" si="39"/>
        <v>0</v>
      </c>
    </row>
  </sheetData>
  <mergeCells count="25">
    <mergeCell ref="U142:V142"/>
    <mergeCell ref="W142:X142"/>
    <mergeCell ref="Y142:Z142"/>
    <mergeCell ref="AA142:AB142"/>
    <mergeCell ref="A155:A161"/>
    <mergeCell ref="A162:A163"/>
    <mergeCell ref="O142:P142"/>
    <mergeCell ref="Q142:R142"/>
    <mergeCell ref="S142:T142"/>
    <mergeCell ref="I142:J142"/>
    <mergeCell ref="K142:L142"/>
    <mergeCell ref="M142:N142"/>
    <mergeCell ref="A144:A149"/>
    <mergeCell ref="A150:A154"/>
    <mergeCell ref="A25:A26"/>
    <mergeCell ref="D25:D26"/>
    <mergeCell ref="C142:D142"/>
    <mergeCell ref="E142:F142"/>
    <mergeCell ref="G142:H142"/>
    <mergeCell ref="A7:A12"/>
    <mergeCell ref="D7:D12"/>
    <mergeCell ref="A13:A17"/>
    <mergeCell ref="D13:D17"/>
    <mergeCell ref="A18:A24"/>
    <mergeCell ref="D18:D2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topLeftCell="A31" zoomScale="80" zoomScaleNormal="80" workbookViewId="0">
      <selection activeCell="C3" sqref="C3:X10"/>
    </sheetView>
  </sheetViews>
  <sheetFormatPr baseColWidth="10" defaultColWidth="14.42578125" defaultRowHeight="15" customHeight="1"/>
  <cols>
    <col min="1" max="1" width="41.140625" customWidth="1"/>
    <col min="2" max="2" width="24.7109375" customWidth="1"/>
    <col min="3" max="4" width="58.85546875" customWidth="1"/>
    <col min="5" max="5" width="29.140625" customWidth="1"/>
  </cols>
  <sheetData>
    <row r="1" spans="1:5">
      <c r="E1" s="79"/>
    </row>
    <row r="2" spans="1:5">
      <c r="A2" s="737" t="s">
        <v>82</v>
      </c>
      <c r="B2" s="691"/>
      <c r="C2" s="691"/>
      <c r="D2" s="691"/>
      <c r="E2" s="691"/>
    </row>
    <row r="3" spans="1:5" ht="46.5">
      <c r="A3" s="80" t="s">
        <v>8</v>
      </c>
      <c r="B3" s="80" t="s">
        <v>83</v>
      </c>
      <c r="C3" s="80" t="s">
        <v>84</v>
      </c>
      <c r="D3" s="80" t="s">
        <v>85</v>
      </c>
      <c r="E3" s="80" t="s">
        <v>86</v>
      </c>
    </row>
    <row r="4" spans="1:5" ht="46.5">
      <c r="A4" s="738" t="s">
        <v>87</v>
      </c>
      <c r="B4" s="739" t="s">
        <v>88</v>
      </c>
      <c r="C4" s="740" t="s">
        <v>89</v>
      </c>
      <c r="D4" s="82" t="s">
        <v>90</v>
      </c>
      <c r="E4" s="83">
        <v>1863319178</v>
      </c>
    </row>
    <row r="5" spans="1:5" ht="29.25" customHeight="1">
      <c r="A5" s="687"/>
      <c r="B5" s="687"/>
      <c r="C5" s="687"/>
      <c r="D5" s="82" t="s">
        <v>91</v>
      </c>
      <c r="E5" s="83">
        <v>223112110</v>
      </c>
    </row>
    <row r="6" spans="1:5" ht="29.25" customHeight="1">
      <c r="A6" s="687"/>
      <c r="B6" s="687"/>
      <c r="C6" s="687"/>
      <c r="D6" s="82" t="s">
        <v>92</v>
      </c>
      <c r="E6" s="83">
        <v>159484130</v>
      </c>
    </row>
    <row r="7" spans="1:5" ht="46.5">
      <c r="A7" s="687"/>
      <c r="B7" s="687"/>
      <c r="C7" s="687"/>
      <c r="D7" s="82" t="s">
        <v>93</v>
      </c>
      <c r="E7" s="83">
        <v>1454812240</v>
      </c>
    </row>
    <row r="8" spans="1:5" ht="69.75">
      <c r="A8" s="687"/>
      <c r="B8" s="687"/>
      <c r="C8" s="687"/>
      <c r="D8" s="82" t="s">
        <v>94</v>
      </c>
      <c r="E8" s="83">
        <v>208573076</v>
      </c>
    </row>
    <row r="9" spans="1:5" ht="33" customHeight="1">
      <c r="A9" s="687"/>
      <c r="B9" s="687"/>
      <c r="C9" s="687"/>
      <c r="D9" s="82" t="s">
        <v>95</v>
      </c>
      <c r="E9" s="83">
        <v>169388664</v>
      </c>
    </row>
    <row r="10" spans="1:5" ht="46.5">
      <c r="A10" s="688"/>
      <c r="B10" s="688"/>
      <c r="C10" s="688"/>
      <c r="D10" s="82" t="s">
        <v>96</v>
      </c>
      <c r="E10" s="83">
        <v>486310602</v>
      </c>
    </row>
    <row r="11" spans="1:5" ht="69.75">
      <c r="A11" s="81" t="s">
        <v>97</v>
      </c>
      <c r="B11" s="84" t="s">
        <v>98</v>
      </c>
      <c r="C11" s="85" t="s">
        <v>99</v>
      </c>
      <c r="D11" s="82" t="s">
        <v>100</v>
      </c>
      <c r="E11" s="83">
        <v>2842982639</v>
      </c>
    </row>
    <row r="12" spans="1:5" ht="46.5">
      <c r="A12" s="738" t="s">
        <v>101</v>
      </c>
      <c r="B12" s="738" t="s">
        <v>98</v>
      </c>
      <c r="C12" s="741" t="s">
        <v>99</v>
      </c>
      <c r="D12" s="82" t="s">
        <v>102</v>
      </c>
      <c r="E12" s="83">
        <v>524567984</v>
      </c>
    </row>
    <row r="13" spans="1:5" ht="46.5">
      <c r="A13" s="688"/>
      <c r="B13" s="688"/>
      <c r="C13" s="688"/>
      <c r="D13" s="82" t="s">
        <v>103</v>
      </c>
      <c r="E13" s="83">
        <v>9594449377</v>
      </c>
    </row>
    <row r="14" spans="1:5" ht="50.25" customHeight="1">
      <c r="A14" s="738" t="s">
        <v>104</v>
      </c>
      <c r="B14" s="739" t="s">
        <v>105</v>
      </c>
      <c r="C14" s="741" t="s">
        <v>106</v>
      </c>
      <c r="D14" s="82" t="s">
        <v>107</v>
      </c>
      <c r="E14" s="83">
        <v>6132000000</v>
      </c>
    </row>
    <row r="15" spans="1:5" ht="50.25" customHeight="1">
      <c r="A15" s="688"/>
      <c r="B15" s="688"/>
      <c r="C15" s="688"/>
      <c r="D15" s="82" t="s">
        <v>108</v>
      </c>
      <c r="E15" s="83">
        <v>12868000000</v>
      </c>
    </row>
    <row r="16" spans="1:5" ht="23.25">
      <c r="A16" s="738" t="s">
        <v>109</v>
      </c>
      <c r="B16" s="739" t="s">
        <v>110</v>
      </c>
      <c r="C16" s="741" t="s">
        <v>111</v>
      </c>
      <c r="D16" s="82" t="s">
        <v>112</v>
      </c>
      <c r="E16" s="83">
        <v>98983788957</v>
      </c>
    </row>
    <row r="17" spans="1:5" ht="23.25">
      <c r="A17" s="688"/>
      <c r="B17" s="688"/>
      <c r="C17" s="688"/>
      <c r="D17" s="82" t="s">
        <v>113</v>
      </c>
      <c r="E17" s="83">
        <v>4103626471</v>
      </c>
    </row>
    <row r="18" spans="1:5" ht="23.25">
      <c r="A18" s="738" t="s">
        <v>114</v>
      </c>
      <c r="B18" s="739" t="s">
        <v>115</v>
      </c>
      <c r="C18" s="740" t="s">
        <v>116</v>
      </c>
      <c r="D18" s="82" t="s">
        <v>117</v>
      </c>
      <c r="E18" s="83">
        <v>1705165551</v>
      </c>
    </row>
    <row r="19" spans="1:5" ht="46.5">
      <c r="A19" s="688"/>
      <c r="B19" s="688"/>
      <c r="C19" s="688"/>
      <c r="D19" s="82" t="s">
        <v>118</v>
      </c>
      <c r="E19" s="83">
        <v>3011504515</v>
      </c>
    </row>
    <row r="20" spans="1:5" ht="46.5">
      <c r="A20" s="80" t="s">
        <v>119</v>
      </c>
      <c r="B20" s="80" t="s">
        <v>115</v>
      </c>
      <c r="C20" s="82" t="s">
        <v>116</v>
      </c>
      <c r="D20" s="82" t="s">
        <v>120</v>
      </c>
      <c r="E20" s="83">
        <v>7878592420</v>
      </c>
    </row>
    <row r="21" spans="1:5" ht="45" customHeight="1">
      <c r="A21" s="738" t="s">
        <v>121</v>
      </c>
      <c r="B21" s="739" t="s">
        <v>122</v>
      </c>
      <c r="C21" s="741" t="s">
        <v>123</v>
      </c>
      <c r="D21" s="82" t="s">
        <v>124</v>
      </c>
      <c r="E21" s="83">
        <v>1469269460</v>
      </c>
    </row>
    <row r="22" spans="1:5" ht="45" customHeight="1">
      <c r="A22" s="688"/>
      <c r="B22" s="688"/>
      <c r="C22" s="688"/>
      <c r="D22" s="82" t="s">
        <v>125</v>
      </c>
      <c r="E22" s="83">
        <v>50730540</v>
      </c>
    </row>
    <row r="23" spans="1:5" ht="69.75">
      <c r="A23" s="80" t="s">
        <v>126</v>
      </c>
      <c r="B23" s="84" t="s">
        <v>115</v>
      </c>
      <c r="C23" s="82" t="s">
        <v>116</v>
      </c>
      <c r="D23" s="82" t="s">
        <v>127</v>
      </c>
      <c r="E23" s="83">
        <v>294151000</v>
      </c>
    </row>
    <row r="24" spans="1:5" ht="46.5">
      <c r="A24" s="738" t="s">
        <v>128</v>
      </c>
      <c r="B24" s="738" t="s">
        <v>129</v>
      </c>
      <c r="C24" s="741" t="s">
        <v>130</v>
      </c>
      <c r="D24" s="82" t="s">
        <v>131</v>
      </c>
      <c r="E24" s="83">
        <v>2500000000</v>
      </c>
    </row>
    <row r="25" spans="1:5" ht="46.5">
      <c r="A25" s="687"/>
      <c r="B25" s="687"/>
      <c r="C25" s="687"/>
      <c r="D25" s="82" t="s">
        <v>132</v>
      </c>
      <c r="E25" s="83">
        <v>2229000000</v>
      </c>
    </row>
    <row r="26" spans="1:5" ht="23.25">
      <c r="A26" s="688"/>
      <c r="B26" s="688"/>
      <c r="C26" s="688"/>
      <c r="D26" s="82" t="s">
        <v>133</v>
      </c>
      <c r="E26" s="83">
        <v>271000000</v>
      </c>
    </row>
    <row r="27" spans="1:5" ht="46.5">
      <c r="A27" s="80" t="s">
        <v>134</v>
      </c>
      <c r="B27" s="80" t="s">
        <v>115</v>
      </c>
      <c r="C27" s="86" t="s">
        <v>116</v>
      </c>
      <c r="D27" s="82" t="s">
        <v>135</v>
      </c>
      <c r="E27" s="83">
        <v>300000000</v>
      </c>
    </row>
    <row r="28" spans="1:5" ht="46.5">
      <c r="A28" s="80" t="s">
        <v>136</v>
      </c>
      <c r="B28" s="87"/>
      <c r="C28" s="86" t="s">
        <v>137</v>
      </c>
      <c r="D28" s="88"/>
      <c r="E28" s="89"/>
    </row>
    <row r="29" spans="1:5" ht="31.5" customHeight="1">
      <c r="A29" s="738" t="s">
        <v>138</v>
      </c>
      <c r="B29" s="739" t="s">
        <v>139</v>
      </c>
      <c r="C29" s="741" t="s">
        <v>140</v>
      </c>
      <c r="D29" s="82" t="s">
        <v>141</v>
      </c>
      <c r="E29" s="83">
        <v>770756284</v>
      </c>
    </row>
    <row r="30" spans="1:5" ht="31.5" customHeight="1">
      <c r="A30" s="688"/>
      <c r="B30" s="688"/>
      <c r="C30" s="688"/>
      <c r="D30" s="82" t="s">
        <v>124</v>
      </c>
      <c r="E30" s="83">
        <v>599243716</v>
      </c>
    </row>
    <row r="31" spans="1:5" ht="23.25">
      <c r="A31" s="738" t="s">
        <v>142</v>
      </c>
      <c r="B31" s="739" t="s">
        <v>143</v>
      </c>
      <c r="C31" s="741" t="s">
        <v>144</v>
      </c>
      <c r="D31" s="82" t="s">
        <v>145</v>
      </c>
      <c r="E31" s="83" t="s">
        <v>146</v>
      </c>
    </row>
    <row r="32" spans="1:5" ht="23.25">
      <c r="A32" s="687"/>
      <c r="B32" s="687"/>
      <c r="C32" s="687"/>
      <c r="D32" s="82" t="s">
        <v>147</v>
      </c>
      <c r="E32" s="83">
        <v>1972500000</v>
      </c>
    </row>
    <row r="33" spans="1:5" ht="23.25">
      <c r="A33" s="687"/>
      <c r="B33" s="687"/>
      <c r="C33" s="687"/>
      <c r="D33" s="82" t="s">
        <v>148</v>
      </c>
      <c r="E33" s="83">
        <v>572654400</v>
      </c>
    </row>
    <row r="34" spans="1:5" ht="23.25">
      <c r="A34" s="687"/>
      <c r="B34" s="687"/>
      <c r="C34" s="687"/>
      <c r="D34" s="82" t="s">
        <v>149</v>
      </c>
      <c r="E34" s="83">
        <v>2854845600</v>
      </c>
    </row>
    <row r="35" spans="1:5" ht="23.25">
      <c r="A35" s="688"/>
      <c r="B35" s="688"/>
      <c r="C35" s="688"/>
      <c r="D35" s="82" t="s">
        <v>150</v>
      </c>
      <c r="E35" s="83" t="s">
        <v>146</v>
      </c>
    </row>
    <row r="36" spans="1:5" ht="46.5">
      <c r="A36" s="80" t="s">
        <v>151</v>
      </c>
      <c r="B36" s="87"/>
      <c r="C36" s="86" t="s">
        <v>137</v>
      </c>
      <c r="D36" s="88"/>
      <c r="E36" s="89"/>
    </row>
    <row r="37" spans="1:5" ht="46.5">
      <c r="A37" s="80" t="s">
        <v>152</v>
      </c>
      <c r="B37" s="87"/>
      <c r="C37" s="86" t="s">
        <v>137</v>
      </c>
      <c r="D37" s="88"/>
      <c r="E37" s="89"/>
    </row>
    <row r="38" spans="1:5" ht="46.5">
      <c r="A38" s="80" t="s">
        <v>153</v>
      </c>
      <c r="B38" s="87"/>
      <c r="C38" s="86" t="s">
        <v>137</v>
      </c>
      <c r="D38" s="88"/>
      <c r="E38" s="89"/>
    </row>
    <row r="39" spans="1:5" ht="46.5">
      <c r="A39" s="80" t="s">
        <v>154</v>
      </c>
      <c r="B39" s="87"/>
      <c r="C39" s="86" t="s">
        <v>137</v>
      </c>
      <c r="D39" s="88"/>
      <c r="E39" s="89"/>
    </row>
    <row r="40" spans="1:5" ht="46.5">
      <c r="A40" s="80" t="s">
        <v>155</v>
      </c>
      <c r="B40" s="87"/>
      <c r="C40" s="86" t="s">
        <v>137</v>
      </c>
      <c r="D40" s="88"/>
      <c r="E40" s="89"/>
    </row>
    <row r="41" spans="1:5" ht="69.75">
      <c r="A41" s="80" t="s">
        <v>156</v>
      </c>
      <c r="B41" s="80" t="s">
        <v>115</v>
      </c>
      <c r="C41" s="82" t="s">
        <v>116</v>
      </c>
      <c r="D41" s="82" t="s">
        <v>157</v>
      </c>
      <c r="E41" s="83">
        <v>410586514</v>
      </c>
    </row>
    <row r="42" spans="1:5" ht="23.25">
      <c r="A42" s="90" t="s">
        <v>158</v>
      </c>
      <c r="B42" s="91"/>
      <c r="C42" s="92"/>
      <c r="D42" s="92"/>
      <c r="E42" s="93">
        <v>166504415428</v>
      </c>
    </row>
    <row r="43" spans="1:5">
      <c r="E43" s="79"/>
    </row>
    <row r="44" spans="1:5">
      <c r="E44" s="79"/>
    </row>
    <row r="45" spans="1:5">
      <c r="E45" s="79"/>
    </row>
    <row r="46" spans="1:5">
      <c r="E46" s="79"/>
    </row>
    <row r="47" spans="1:5">
      <c r="E47" s="79"/>
    </row>
    <row r="48" spans="1:5">
      <c r="E48" s="79"/>
    </row>
    <row r="49" spans="5:5">
      <c r="E49" s="79"/>
    </row>
    <row r="50" spans="5:5">
      <c r="E50" s="79"/>
    </row>
    <row r="51" spans="5:5">
      <c r="E51" s="79"/>
    </row>
    <row r="52" spans="5:5">
      <c r="E52" s="79"/>
    </row>
    <row r="53" spans="5:5">
      <c r="E53" s="79"/>
    </row>
    <row r="54" spans="5:5">
      <c r="E54" s="79"/>
    </row>
    <row r="55" spans="5:5">
      <c r="E55" s="79"/>
    </row>
    <row r="56" spans="5:5">
      <c r="E56" s="79"/>
    </row>
    <row r="57" spans="5:5">
      <c r="E57" s="79"/>
    </row>
    <row r="58" spans="5:5">
      <c r="E58" s="79"/>
    </row>
    <row r="59" spans="5:5">
      <c r="E59" s="79"/>
    </row>
    <row r="60" spans="5:5">
      <c r="E60" s="79"/>
    </row>
    <row r="61" spans="5:5">
      <c r="E61" s="79"/>
    </row>
    <row r="62" spans="5:5">
      <c r="E62" s="79"/>
    </row>
    <row r="63" spans="5:5">
      <c r="E63" s="79"/>
    </row>
    <row r="64" spans="5:5">
      <c r="E64" s="79"/>
    </row>
    <row r="65" spans="5:5">
      <c r="E65" s="79"/>
    </row>
    <row r="66" spans="5:5">
      <c r="E66" s="79"/>
    </row>
    <row r="67" spans="5:5">
      <c r="E67" s="79"/>
    </row>
    <row r="68" spans="5:5">
      <c r="E68" s="79"/>
    </row>
    <row r="69" spans="5:5">
      <c r="E69" s="79"/>
    </row>
    <row r="70" spans="5:5">
      <c r="E70" s="79"/>
    </row>
    <row r="71" spans="5:5">
      <c r="E71" s="79"/>
    </row>
    <row r="72" spans="5:5">
      <c r="E72" s="79"/>
    </row>
    <row r="73" spans="5:5">
      <c r="E73" s="79"/>
    </row>
    <row r="74" spans="5:5">
      <c r="E74" s="79"/>
    </row>
    <row r="75" spans="5:5">
      <c r="E75" s="79"/>
    </row>
    <row r="76" spans="5:5">
      <c r="E76" s="79"/>
    </row>
    <row r="77" spans="5:5">
      <c r="E77" s="79"/>
    </row>
    <row r="78" spans="5:5">
      <c r="E78" s="79"/>
    </row>
    <row r="79" spans="5:5">
      <c r="E79" s="79"/>
    </row>
    <row r="80" spans="5:5">
      <c r="E80" s="79"/>
    </row>
    <row r="81" spans="5:5">
      <c r="E81" s="79"/>
    </row>
    <row r="82" spans="5:5">
      <c r="E82" s="79"/>
    </row>
    <row r="83" spans="5:5">
      <c r="E83" s="79"/>
    </row>
    <row r="84" spans="5:5">
      <c r="E84" s="79"/>
    </row>
    <row r="85" spans="5:5">
      <c r="E85" s="79"/>
    </row>
    <row r="86" spans="5:5">
      <c r="E86" s="79"/>
    </row>
    <row r="87" spans="5:5">
      <c r="E87" s="79"/>
    </row>
    <row r="88" spans="5:5">
      <c r="E88" s="79"/>
    </row>
    <row r="89" spans="5:5">
      <c r="E89" s="79"/>
    </row>
    <row r="90" spans="5:5">
      <c r="E90" s="79"/>
    </row>
    <row r="91" spans="5:5">
      <c r="E91" s="79"/>
    </row>
    <row r="92" spans="5:5">
      <c r="E92" s="79"/>
    </row>
    <row r="93" spans="5:5">
      <c r="E93" s="79"/>
    </row>
    <row r="94" spans="5:5">
      <c r="E94" s="79"/>
    </row>
    <row r="95" spans="5:5">
      <c r="E95" s="79"/>
    </row>
    <row r="96" spans="5:5">
      <c r="E96" s="79"/>
    </row>
    <row r="97" spans="5:5">
      <c r="E97" s="79"/>
    </row>
    <row r="98" spans="5:5">
      <c r="E98" s="79"/>
    </row>
    <row r="99" spans="5:5">
      <c r="E99" s="79"/>
    </row>
    <row r="100" spans="5:5">
      <c r="E100" s="79"/>
    </row>
    <row r="101" spans="5:5">
      <c r="E101" s="79"/>
    </row>
    <row r="102" spans="5:5">
      <c r="E102" s="79"/>
    </row>
    <row r="103" spans="5:5">
      <c r="E103" s="79"/>
    </row>
    <row r="104" spans="5:5">
      <c r="E104" s="79"/>
    </row>
    <row r="105" spans="5:5">
      <c r="E105" s="79"/>
    </row>
    <row r="106" spans="5:5">
      <c r="E106" s="79"/>
    </row>
    <row r="107" spans="5:5">
      <c r="E107" s="79"/>
    </row>
    <row r="108" spans="5:5">
      <c r="E108" s="79"/>
    </row>
    <row r="109" spans="5:5">
      <c r="E109" s="79"/>
    </row>
    <row r="110" spans="5:5">
      <c r="E110" s="79"/>
    </row>
    <row r="111" spans="5:5">
      <c r="E111" s="79"/>
    </row>
    <row r="112" spans="5:5">
      <c r="E112" s="79"/>
    </row>
    <row r="113" spans="5:5">
      <c r="E113" s="79"/>
    </row>
    <row r="114" spans="5:5">
      <c r="E114" s="79"/>
    </row>
    <row r="115" spans="5:5">
      <c r="E115" s="79"/>
    </row>
    <row r="116" spans="5:5">
      <c r="E116" s="79"/>
    </row>
    <row r="117" spans="5:5">
      <c r="E117" s="79"/>
    </row>
    <row r="118" spans="5:5">
      <c r="E118" s="79"/>
    </row>
    <row r="119" spans="5:5">
      <c r="E119" s="79"/>
    </row>
    <row r="120" spans="5:5">
      <c r="E120" s="79"/>
    </row>
    <row r="121" spans="5:5">
      <c r="E121" s="79"/>
    </row>
    <row r="122" spans="5:5">
      <c r="E122" s="79"/>
    </row>
    <row r="123" spans="5:5">
      <c r="E123" s="79"/>
    </row>
    <row r="124" spans="5:5">
      <c r="E124" s="79"/>
    </row>
    <row r="125" spans="5:5">
      <c r="E125" s="79"/>
    </row>
    <row r="126" spans="5:5">
      <c r="E126" s="79"/>
    </row>
    <row r="127" spans="5:5">
      <c r="E127" s="79"/>
    </row>
    <row r="128" spans="5:5">
      <c r="E128" s="79"/>
    </row>
    <row r="129" spans="5:5">
      <c r="E129" s="79"/>
    </row>
    <row r="130" spans="5:5">
      <c r="E130" s="79"/>
    </row>
    <row r="131" spans="5:5">
      <c r="E131" s="79"/>
    </row>
    <row r="132" spans="5:5">
      <c r="E132" s="79"/>
    </row>
    <row r="133" spans="5:5">
      <c r="E133" s="79"/>
    </row>
    <row r="134" spans="5:5">
      <c r="E134" s="79"/>
    </row>
    <row r="135" spans="5:5">
      <c r="E135" s="79"/>
    </row>
    <row r="136" spans="5:5">
      <c r="E136" s="79"/>
    </row>
    <row r="137" spans="5:5">
      <c r="E137" s="79"/>
    </row>
    <row r="138" spans="5:5">
      <c r="E138" s="79"/>
    </row>
    <row r="139" spans="5:5">
      <c r="E139" s="79"/>
    </row>
    <row r="140" spans="5:5">
      <c r="E140" s="79"/>
    </row>
    <row r="141" spans="5:5">
      <c r="E141" s="79"/>
    </row>
    <row r="142" spans="5:5">
      <c r="E142" s="79"/>
    </row>
    <row r="143" spans="5:5">
      <c r="E143" s="79"/>
    </row>
    <row r="144" spans="5:5">
      <c r="E144" s="79"/>
    </row>
    <row r="145" spans="5:5">
      <c r="E145" s="79"/>
    </row>
    <row r="146" spans="5:5">
      <c r="E146" s="79"/>
    </row>
    <row r="147" spans="5:5">
      <c r="E147" s="79"/>
    </row>
    <row r="148" spans="5:5">
      <c r="E148" s="79"/>
    </row>
    <row r="149" spans="5:5">
      <c r="E149" s="79"/>
    </row>
    <row r="150" spans="5:5">
      <c r="E150" s="79"/>
    </row>
    <row r="151" spans="5:5">
      <c r="E151" s="79"/>
    </row>
    <row r="152" spans="5:5">
      <c r="E152" s="79"/>
    </row>
    <row r="153" spans="5:5">
      <c r="E153" s="79"/>
    </row>
    <row r="154" spans="5:5">
      <c r="E154" s="79"/>
    </row>
    <row r="155" spans="5:5">
      <c r="E155" s="79"/>
    </row>
    <row r="156" spans="5:5">
      <c r="E156" s="79"/>
    </row>
    <row r="157" spans="5:5">
      <c r="E157" s="79"/>
    </row>
    <row r="158" spans="5:5">
      <c r="E158" s="79"/>
    </row>
    <row r="159" spans="5:5">
      <c r="E159" s="79"/>
    </row>
    <row r="160" spans="5:5">
      <c r="E160" s="79"/>
    </row>
    <row r="161" spans="5:5">
      <c r="E161" s="79"/>
    </row>
    <row r="162" spans="5:5">
      <c r="E162" s="79"/>
    </row>
    <row r="163" spans="5:5">
      <c r="E163" s="79"/>
    </row>
    <row r="164" spans="5:5">
      <c r="E164" s="79"/>
    </row>
    <row r="165" spans="5:5">
      <c r="E165" s="79"/>
    </row>
    <row r="166" spans="5:5">
      <c r="E166" s="79"/>
    </row>
    <row r="167" spans="5:5">
      <c r="E167" s="79"/>
    </row>
    <row r="168" spans="5:5">
      <c r="E168" s="79"/>
    </row>
    <row r="169" spans="5:5">
      <c r="E169" s="79"/>
    </row>
    <row r="170" spans="5:5">
      <c r="E170" s="79"/>
    </row>
    <row r="171" spans="5:5">
      <c r="E171" s="79"/>
    </row>
    <row r="172" spans="5:5">
      <c r="E172" s="79"/>
    </row>
    <row r="173" spans="5:5">
      <c r="E173" s="79"/>
    </row>
    <row r="174" spans="5:5">
      <c r="E174" s="79"/>
    </row>
    <row r="175" spans="5:5">
      <c r="E175" s="79"/>
    </row>
    <row r="176" spans="5:5">
      <c r="E176" s="79"/>
    </row>
    <row r="177" spans="5:5">
      <c r="E177" s="79"/>
    </row>
    <row r="178" spans="5:5">
      <c r="E178" s="79"/>
    </row>
    <row r="179" spans="5:5">
      <c r="E179" s="79"/>
    </row>
    <row r="180" spans="5:5">
      <c r="E180" s="79"/>
    </row>
    <row r="181" spans="5:5">
      <c r="E181" s="79"/>
    </row>
    <row r="182" spans="5:5">
      <c r="E182" s="79"/>
    </row>
    <row r="183" spans="5:5">
      <c r="E183" s="79"/>
    </row>
    <row r="184" spans="5:5">
      <c r="E184" s="79"/>
    </row>
    <row r="185" spans="5:5">
      <c r="E185" s="79"/>
    </row>
    <row r="186" spans="5:5">
      <c r="E186" s="79"/>
    </row>
    <row r="187" spans="5:5">
      <c r="E187" s="79"/>
    </row>
    <row r="188" spans="5:5">
      <c r="E188" s="79"/>
    </row>
    <row r="189" spans="5:5">
      <c r="E189" s="79"/>
    </row>
    <row r="190" spans="5:5">
      <c r="E190" s="79"/>
    </row>
    <row r="191" spans="5:5">
      <c r="E191" s="79"/>
    </row>
    <row r="192" spans="5:5">
      <c r="E192" s="79"/>
    </row>
    <row r="193" spans="5:5">
      <c r="E193" s="79"/>
    </row>
    <row r="194" spans="5:5">
      <c r="E194" s="79"/>
    </row>
    <row r="195" spans="5:5">
      <c r="E195" s="79"/>
    </row>
    <row r="196" spans="5:5">
      <c r="E196" s="79"/>
    </row>
    <row r="197" spans="5:5">
      <c r="E197" s="79"/>
    </row>
    <row r="198" spans="5:5">
      <c r="E198" s="79"/>
    </row>
    <row r="199" spans="5:5">
      <c r="E199" s="79"/>
    </row>
    <row r="200" spans="5:5">
      <c r="E200" s="79"/>
    </row>
    <row r="201" spans="5:5">
      <c r="E201" s="79"/>
    </row>
    <row r="202" spans="5:5">
      <c r="E202" s="79"/>
    </row>
    <row r="203" spans="5:5">
      <c r="E203" s="79"/>
    </row>
    <row r="204" spans="5:5">
      <c r="E204" s="79"/>
    </row>
    <row r="205" spans="5:5">
      <c r="E205" s="79"/>
    </row>
    <row r="206" spans="5:5">
      <c r="E206" s="79"/>
    </row>
    <row r="207" spans="5:5">
      <c r="E207" s="79"/>
    </row>
    <row r="208" spans="5:5">
      <c r="E208" s="79"/>
    </row>
    <row r="209" spans="5:5">
      <c r="E209" s="79"/>
    </row>
    <row r="210" spans="5:5">
      <c r="E210" s="79"/>
    </row>
    <row r="211" spans="5:5">
      <c r="E211" s="79"/>
    </row>
    <row r="212" spans="5:5">
      <c r="E212" s="79"/>
    </row>
    <row r="213" spans="5:5">
      <c r="E213" s="79"/>
    </row>
    <row r="214" spans="5:5">
      <c r="E214" s="79"/>
    </row>
    <row r="215" spans="5:5">
      <c r="E215" s="79"/>
    </row>
    <row r="216" spans="5:5">
      <c r="E216" s="79"/>
    </row>
    <row r="217" spans="5:5">
      <c r="E217" s="79"/>
    </row>
    <row r="218" spans="5:5">
      <c r="E218" s="79"/>
    </row>
    <row r="219" spans="5:5">
      <c r="E219" s="79"/>
    </row>
    <row r="220" spans="5:5">
      <c r="E220" s="79"/>
    </row>
    <row r="221" spans="5:5">
      <c r="E221" s="79"/>
    </row>
    <row r="222" spans="5:5">
      <c r="E222" s="79"/>
    </row>
    <row r="223" spans="5:5">
      <c r="E223" s="79"/>
    </row>
    <row r="224" spans="5:5">
      <c r="E224" s="79"/>
    </row>
    <row r="225" spans="5:5">
      <c r="E225" s="79"/>
    </row>
    <row r="226" spans="5:5">
      <c r="E226" s="79"/>
    </row>
    <row r="227" spans="5:5">
      <c r="E227" s="79"/>
    </row>
    <row r="228" spans="5:5">
      <c r="E228" s="79"/>
    </row>
    <row r="229" spans="5:5">
      <c r="E229" s="79"/>
    </row>
    <row r="230" spans="5:5">
      <c r="E230" s="79"/>
    </row>
    <row r="231" spans="5:5">
      <c r="E231" s="79"/>
    </row>
    <row r="232" spans="5:5">
      <c r="E232" s="79"/>
    </row>
    <row r="233" spans="5:5">
      <c r="E233" s="79"/>
    </row>
    <row r="234" spans="5:5">
      <c r="E234" s="79"/>
    </row>
    <row r="235" spans="5:5">
      <c r="E235" s="79"/>
    </row>
    <row r="236" spans="5:5">
      <c r="E236" s="79"/>
    </row>
    <row r="237" spans="5:5">
      <c r="E237" s="79"/>
    </row>
    <row r="238" spans="5:5">
      <c r="E238" s="79"/>
    </row>
    <row r="239" spans="5:5">
      <c r="E239" s="79"/>
    </row>
    <row r="240" spans="5:5">
      <c r="E240" s="79"/>
    </row>
    <row r="241" spans="5:5">
      <c r="E241" s="79"/>
    </row>
    <row r="242" spans="5:5">
      <c r="E242" s="79"/>
    </row>
    <row r="243" spans="5:5">
      <c r="E243" s="79"/>
    </row>
    <row r="244" spans="5:5">
      <c r="E244" s="79"/>
    </row>
    <row r="245" spans="5:5">
      <c r="E245" s="79"/>
    </row>
    <row r="246" spans="5:5">
      <c r="E246" s="79"/>
    </row>
    <row r="247" spans="5:5">
      <c r="E247" s="79"/>
    </row>
    <row r="248" spans="5:5">
      <c r="E248" s="79"/>
    </row>
    <row r="249" spans="5:5">
      <c r="E249" s="79"/>
    </row>
    <row r="250" spans="5:5">
      <c r="E250" s="79"/>
    </row>
    <row r="251" spans="5:5">
      <c r="E251" s="79"/>
    </row>
    <row r="252" spans="5:5">
      <c r="E252" s="79"/>
    </row>
    <row r="253" spans="5:5">
      <c r="E253" s="79"/>
    </row>
    <row r="254" spans="5:5">
      <c r="E254" s="79"/>
    </row>
    <row r="255" spans="5:5">
      <c r="E255" s="79"/>
    </row>
    <row r="256" spans="5:5">
      <c r="E256" s="79"/>
    </row>
    <row r="257" spans="5:5">
      <c r="E257" s="79"/>
    </row>
    <row r="258" spans="5:5">
      <c r="E258" s="79"/>
    </row>
    <row r="259" spans="5:5">
      <c r="E259" s="79"/>
    </row>
    <row r="260" spans="5:5">
      <c r="E260" s="79"/>
    </row>
    <row r="261" spans="5:5">
      <c r="E261" s="79"/>
    </row>
    <row r="262" spans="5:5">
      <c r="E262" s="79"/>
    </row>
    <row r="263" spans="5:5">
      <c r="E263" s="79"/>
    </row>
    <row r="264" spans="5:5">
      <c r="E264" s="79"/>
    </row>
    <row r="265" spans="5:5">
      <c r="E265" s="79"/>
    </row>
    <row r="266" spans="5:5">
      <c r="E266" s="79"/>
    </row>
    <row r="267" spans="5:5">
      <c r="E267" s="79"/>
    </row>
    <row r="268" spans="5:5">
      <c r="E268" s="79"/>
    </row>
    <row r="269" spans="5:5">
      <c r="E269" s="79"/>
    </row>
    <row r="270" spans="5:5">
      <c r="E270" s="79"/>
    </row>
    <row r="271" spans="5:5">
      <c r="E271" s="79"/>
    </row>
    <row r="272" spans="5:5">
      <c r="E272" s="79"/>
    </row>
    <row r="273" spans="5:5">
      <c r="E273" s="79"/>
    </row>
    <row r="274" spans="5:5">
      <c r="E274" s="79"/>
    </row>
    <row r="275" spans="5:5">
      <c r="E275" s="79"/>
    </row>
    <row r="276" spans="5:5">
      <c r="E276" s="79"/>
    </row>
    <row r="277" spans="5:5">
      <c r="E277" s="79"/>
    </row>
    <row r="278" spans="5:5">
      <c r="E278" s="79"/>
    </row>
    <row r="279" spans="5:5">
      <c r="E279" s="79"/>
    </row>
    <row r="280" spans="5:5">
      <c r="E280" s="79"/>
    </row>
    <row r="281" spans="5:5">
      <c r="E281" s="79"/>
    </row>
    <row r="282" spans="5:5">
      <c r="E282" s="79"/>
    </row>
    <row r="283" spans="5:5">
      <c r="E283" s="79"/>
    </row>
    <row r="284" spans="5:5">
      <c r="E284" s="79"/>
    </row>
    <row r="285" spans="5:5">
      <c r="E285" s="79"/>
    </row>
    <row r="286" spans="5:5">
      <c r="E286" s="79"/>
    </row>
    <row r="287" spans="5:5">
      <c r="E287" s="79"/>
    </row>
    <row r="288" spans="5:5">
      <c r="E288" s="79"/>
    </row>
    <row r="289" spans="5:5">
      <c r="E289" s="79"/>
    </row>
    <row r="290" spans="5:5">
      <c r="E290" s="79"/>
    </row>
    <row r="291" spans="5:5">
      <c r="E291" s="79"/>
    </row>
    <row r="292" spans="5:5">
      <c r="E292" s="79"/>
    </row>
    <row r="293" spans="5:5">
      <c r="E293" s="79"/>
    </row>
    <row r="294" spans="5:5">
      <c r="E294" s="79"/>
    </row>
    <row r="295" spans="5:5">
      <c r="E295" s="79"/>
    </row>
    <row r="296" spans="5:5">
      <c r="E296" s="79"/>
    </row>
    <row r="297" spans="5:5">
      <c r="E297" s="79"/>
    </row>
    <row r="298" spans="5:5">
      <c r="E298" s="79"/>
    </row>
    <row r="299" spans="5:5">
      <c r="E299" s="79"/>
    </row>
    <row r="300" spans="5:5">
      <c r="E300" s="79"/>
    </row>
    <row r="301" spans="5:5">
      <c r="E301" s="79"/>
    </row>
    <row r="302" spans="5:5">
      <c r="E302" s="79"/>
    </row>
    <row r="303" spans="5:5">
      <c r="E303" s="79"/>
    </row>
    <row r="304" spans="5:5">
      <c r="E304" s="79"/>
    </row>
    <row r="305" spans="5:5">
      <c r="E305" s="79"/>
    </row>
    <row r="306" spans="5:5">
      <c r="E306" s="79"/>
    </row>
    <row r="307" spans="5:5">
      <c r="E307" s="79"/>
    </row>
    <row r="308" spans="5:5">
      <c r="E308" s="79"/>
    </row>
    <row r="309" spans="5:5">
      <c r="E309" s="79"/>
    </row>
    <row r="310" spans="5:5">
      <c r="E310" s="79"/>
    </row>
    <row r="311" spans="5:5">
      <c r="E311" s="79"/>
    </row>
    <row r="312" spans="5:5">
      <c r="E312" s="79"/>
    </row>
    <row r="313" spans="5:5">
      <c r="E313" s="79"/>
    </row>
    <row r="314" spans="5:5">
      <c r="E314" s="79"/>
    </row>
    <row r="315" spans="5:5">
      <c r="E315" s="79"/>
    </row>
    <row r="316" spans="5:5">
      <c r="E316" s="79"/>
    </row>
    <row r="317" spans="5:5">
      <c r="E317" s="79"/>
    </row>
    <row r="318" spans="5:5">
      <c r="E318" s="79"/>
    </row>
    <row r="319" spans="5:5">
      <c r="E319" s="79"/>
    </row>
    <row r="320" spans="5:5">
      <c r="E320" s="79"/>
    </row>
    <row r="321" spans="5:5">
      <c r="E321" s="79"/>
    </row>
    <row r="322" spans="5:5">
      <c r="E322" s="79"/>
    </row>
    <row r="323" spans="5:5">
      <c r="E323" s="79"/>
    </row>
    <row r="324" spans="5:5">
      <c r="E324" s="79"/>
    </row>
    <row r="325" spans="5:5">
      <c r="E325" s="79"/>
    </row>
    <row r="326" spans="5:5">
      <c r="E326" s="79"/>
    </row>
    <row r="327" spans="5:5">
      <c r="E327" s="79"/>
    </row>
    <row r="328" spans="5:5">
      <c r="E328" s="79"/>
    </row>
    <row r="329" spans="5:5">
      <c r="E329" s="79"/>
    </row>
    <row r="330" spans="5:5">
      <c r="E330" s="79"/>
    </row>
    <row r="331" spans="5:5">
      <c r="E331" s="79"/>
    </row>
    <row r="332" spans="5:5">
      <c r="E332" s="79"/>
    </row>
    <row r="333" spans="5:5">
      <c r="E333" s="79"/>
    </row>
    <row r="334" spans="5:5">
      <c r="E334" s="79"/>
    </row>
    <row r="335" spans="5:5">
      <c r="E335" s="79"/>
    </row>
    <row r="336" spans="5:5">
      <c r="E336" s="79"/>
    </row>
    <row r="337" spans="5:5">
      <c r="E337" s="79"/>
    </row>
    <row r="338" spans="5:5">
      <c r="E338" s="79"/>
    </row>
    <row r="339" spans="5:5">
      <c r="E339" s="79"/>
    </row>
    <row r="340" spans="5:5">
      <c r="E340" s="79"/>
    </row>
    <row r="341" spans="5:5">
      <c r="E341" s="79"/>
    </row>
    <row r="342" spans="5:5">
      <c r="E342" s="79"/>
    </row>
    <row r="343" spans="5:5">
      <c r="E343" s="79"/>
    </row>
    <row r="344" spans="5:5">
      <c r="E344" s="79"/>
    </row>
    <row r="345" spans="5:5">
      <c r="E345" s="79"/>
    </row>
    <row r="346" spans="5:5">
      <c r="E346" s="79"/>
    </row>
    <row r="347" spans="5:5">
      <c r="E347" s="79"/>
    </row>
    <row r="348" spans="5:5">
      <c r="E348" s="79"/>
    </row>
    <row r="349" spans="5:5">
      <c r="E349" s="79"/>
    </row>
    <row r="350" spans="5:5">
      <c r="E350" s="79"/>
    </row>
    <row r="351" spans="5:5">
      <c r="E351" s="79"/>
    </row>
    <row r="352" spans="5:5">
      <c r="E352" s="79"/>
    </row>
    <row r="353" spans="5:5">
      <c r="E353" s="79"/>
    </row>
    <row r="354" spans="5:5">
      <c r="E354" s="79"/>
    </row>
    <row r="355" spans="5:5">
      <c r="E355" s="79"/>
    </row>
    <row r="356" spans="5:5">
      <c r="E356" s="79"/>
    </row>
    <row r="357" spans="5:5">
      <c r="E357" s="79"/>
    </row>
    <row r="358" spans="5:5">
      <c r="E358" s="79"/>
    </row>
    <row r="359" spans="5:5">
      <c r="E359" s="79"/>
    </row>
    <row r="360" spans="5:5">
      <c r="E360" s="79"/>
    </row>
    <row r="361" spans="5:5">
      <c r="E361" s="79"/>
    </row>
    <row r="362" spans="5:5">
      <c r="E362" s="79"/>
    </row>
    <row r="363" spans="5:5">
      <c r="E363" s="79"/>
    </row>
    <row r="364" spans="5:5">
      <c r="E364" s="79"/>
    </row>
    <row r="365" spans="5:5">
      <c r="E365" s="79"/>
    </row>
    <row r="366" spans="5:5">
      <c r="E366" s="79"/>
    </row>
    <row r="367" spans="5:5">
      <c r="E367" s="79"/>
    </row>
    <row r="368" spans="5:5">
      <c r="E368" s="79"/>
    </row>
    <row r="369" spans="5:5">
      <c r="E369" s="79"/>
    </row>
    <row r="370" spans="5:5">
      <c r="E370" s="79"/>
    </row>
    <row r="371" spans="5:5">
      <c r="E371" s="79"/>
    </row>
    <row r="372" spans="5:5">
      <c r="E372" s="79"/>
    </row>
    <row r="373" spans="5:5">
      <c r="E373" s="79"/>
    </row>
    <row r="374" spans="5:5">
      <c r="E374" s="79"/>
    </row>
    <row r="375" spans="5:5">
      <c r="E375" s="79"/>
    </row>
    <row r="376" spans="5:5">
      <c r="E376" s="79"/>
    </row>
    <row r="377" spans="5:5">
      <c r="E377" s="79"/>
    </row>
    <row r="378" spans="5:5">
      <c r="E378" s="79"/>
    </row>
    <row r="379" spans="5:5">
      <c r="E379" s="79"/>
    </row>
    <row r="380" spans="5:5">
      <c r="E380" s="79"/>
    </row>
    <row r="381" spans="5:5">
      <c r="E381" s="79"/>
    </row>
    <row r="382" spans="5:5">
      <c r="E382" s="79"/>
    </row>
    <row r="383" spans="5:5">
      <c r="E383" s="79"/>
    </row>
    <row r="384" spans="5:5">
      <c r="E384" s="79"/>
    </row>
    <row r="385" spans="5:5">
      <c r="E385" s="79"/>
    </row>
    <row r="386" spans="5:5">
      <c r="E386" s="79"/>
    </row>
    <row r="387" spans="5:5">
      <c r="E387" s="79"/>
    </row>
    <row r="388" spans="5:5">
      <c r="E388" s="79"/>
    </row>
    <row r="389" spans="5:5">
      <c r="E389" s="79"/>
    </row>
    <row r="390" spans="5:5">
      <c r="E390" s="79"/>
    </row>
    <row r="391" spans="5:5">
      <c r="E391" s="79"/>
    </row>
    <row r="392" spans="5:5">
      <c r="E392" s="79"/>
    </row>
    <row r="393" spans="5:5">
      <c r="E393" s="79"/>
    </row>
    <row r="394" spans="5:5">
      <c r="E394" s="79"/>
    </row>
    <row r="395" spans="5:5">
      <c r="E395" s="79"/>
    </row>
    <row r="396" spans="5:5">
      <c r="E396" s="79"/>
    </row>
    <row r="397" spans="5:5">
      <c r="E397" s="79"/>
    </row>
    <row r="398" spans="5:5">
      <c r="E398" s="79"/>
    </row>
    <row r="399" spans="5:5">
      <c r="E399" s="79"/>
    </row>
    <row r="400" spans="5:5">
      <c r="E400" s="79"/>
    </row>
    <row r="401" spans="5:5">
      <c r="E401" s="79"/>
    </row>
    <row r="402" spans="5:5">
      <c r="E402" s="79"/>
    </row>
    <row r="403" spans="5:5">
      <c r="E403" s="79"/>
    </row>
    <row r="404" spans="5:5">
      <c r="E404" s="79"/>
    </row>
    <row r="405" spans="5:5">
      <c r="E405" s="79"/>
    </row>
    <row r="406" spans="5:5">
      <c r="E406" s="79"/>
    </row>
    <row r="407" spans="5:5">
      <c r="E407" s="79"/>
    </row>
    <row r="408" spans="5:5">
      <c r="E408" s="79"/>
    </row>
    <row r="409" spans="5:5">
      <c r="E409" s="79"/>
    </row>
    <row r="410" spans="5:5">
      <c r="E410" s="79"/>
    </row>
    <row r="411" spans="5:5">
      <c r="E411" s="79"/>
    </row>
    <row r="412" spans="5:5">
      <c r="E412" s="79"/>
    </row>
    <row r="413" spans="5:5">
      <c r="E413" s="79"/>
    </row>
    <row r="414" spans="5:5">
      <c r="E414" s="79"/>
    </row>
    <row r="415" spans="5:5">
      <c r="E415" s="79"/>
    </row>
    <row r="416" spans="5:5">
      <c r="E416" s="79"/>
    </row>
    <row r="417" spans="5:5">
      <c r="E417" s="79"/>
    </row>
    <row r="418" spans="5:5">
      <c r="E418" s="79"/>
    </row>
    <row r="419" spans="5:5">
      <c r="E419" s="79"/>
    </row>
    <row r="420" spans="5:5">
      <c r="E420" s="79"/>
    </row>
    <row r="421" spans="5:5">
      <c r="E421" s="79"/>
    </row>
    <row r="422" spans="5:5">
      <c r="E422" s="79"/>
    </row>
    <row r="423" spans="5:5">
      <c r="E423" s="79"/>
    </row>
    <row r="424" spans="5:5">
      <c r="E424" s="79"/>
    </row>
    <row r="425" spans="5:5">
      <c r="E425" s="79"/>
    </row>
    <row r="426" spans="5:5">
      <c r="E426" s="79"/>
    </row>
    <row r="427" spans="5:5">
      <c r="E427" s="79"/>
    </row>
    <row r="428" spans="5:5">
      <c r="E428" s="79"/>
    </row>
    <row r="429" spans="5:5">
      <c r="E429" s="79"/>
    </row>
    <row r="430" spans="5:5">
      <c r="E430" s="79"/>
    </row>
    <row r="431" spans="5:5">
      <c r="E431" s="79"/>
    </row>
    <row r="432" spans="5:5">
      <c r="E432" s="79"/>
    </row>
    <row r="433" spans="5:5">
      <c r="E433" s="79"/>
    </row>
    <row r="434" spans="5:5">
      <c r="E434" s="79"/>
    </row>
    <row r="435" spans="5:5">
      <c r="E435" s="79"/>
    </row>
    <row r="436" spans="5:5">
      <c r="E436" s="79"/>
    </row>
    <row r="437" spans="5:5">
      <c r="E437" s="79"/>
    </row>
    <row r="438" spans="5:5">
      <c r="E438" s="79"/>
    </row>
    <row r="439" spans="5:5">
      <c r="E439" s="79"/>
    </row>
    <row r="440" spans="5:5">
      <c r="E440" s="79"/>
    </row>
    <row r="441" spans="5:5">
      <c r="E441" s="79"/>
    </row>
    <row r="442" spans="5:5">
      <c r="E442" s="79"/>
    </row>
    <row r="443" spans="5:5">
      <c r="E443" s="79"/>
    </row>
    <row r="444" spans="5:5">
      <c r="E444" s="79"/>
    </row>
    <row r="445" spans="5:5">
      <c r="E445" s="79"/>
    </row>
    <row r="446" spans="5:5">
      <c r="E446" s="79"/>
    </row>
    <row r="447" spans="5:5">
      <c r="E447" s="79"/>
    </row>
    <row r="448" spans="5:5">
      <c r="E448" s="79"/>
    </row>
    <row r="449" spans="5:5">
      <c r="E449" s="79"/>
    </row>
    <row r="450" spans="5:5">
      <c r="E450" s="79"/>
    </row>
    <row r="451" spans="5:5">
      <c r="E451" s="79"/>
    </row>
    <row r="452" spans="5:5">
      <c r="E452" s="79"/>
    </row>
    <row r="453" spans="5:5">
      <c r="E453" s="79"/>
    </row>
    <row r="454" spans="5:5">
      <c r="E454" s="79"/>
    </row>
    <row r="455" spans="5:5">
      <c r="E455" s="79"/>
    </row>
    <row r="456" spans="5:5">
      <c r="E456" s="79"/>
    </row>
    <row r="457" spans="5:5">
      <c r="E457" s="79"/>
    </row>
    <row r="458" spans="5:5">
      <c r="E458" s="79"/>
    </row>
    <row r="459" spans="5:5">
      <c r="E459" s="79"/>
    </row>
    <row r="460" spans="5:5">
      <c r="E460" s="79"/>
    </row>
    <row r="461" spans="5:5">
      <c r="E461" s="79"/>
    </row>
    <row r="462" spans="5:5">
      <c r="E462" s="79"/>
    </row>
    <row r="463" spans="5:5">
      <c r="E463" s="79"/>
    </row>
    <row r="464" spans="5:5">
      <c r="E464" s="79"/>
    </row>
    <row r="465" spans="5:5">
      <c r="E465" s="79"/>
    </row>
    <row r="466" spans="5:5">
      <c r="E466" s="79"/>
    </row>
    <row r="467" spans="5:5">
      <c r="E467" s="79"/>
    </row>
    <row r="468" spans="5:5">
      <c r="E468" s="79"/>
    </row>
    <row r="469" spans="5:5">
      <c r="E469" s="79"/>
    </row>
    <row r="470" spans="5:5">
      <c r="E470" s="79"/>
    </row>
    <row r="471" spans="5:5">
      <c r="E471" s="79"/>
    </row>
    <row r="472" spans="5:5">
      <c r="E472" s="79"/>
    </row>
    <row r="473" spans="5:5">
      <c r="E473" s="79"/>
    </row>
    <row r="474" spans="5:5">
      <c r="E474" s="79"/>
    </row>
    <row r="475" spans="5:5">
      <c r="E475" s="79"/>
    </row>
    <row r="476" spans="5:5">
      <c r="E476" s="79"/>
    </row>
    <row r="477" spans="5:5">
      <c r="E477" s="79"/>
    </row>
    <row r="478" spans="5:5">
      <c r="E478" s="79"/>
    </row>
    <row r="479" spans="5:5">
      <c r="E479" s="79"/>
    </row>
    <row r="480" spans="5:5">
      <c r="E480" s="79"/>
    </row>
    <row r="481" spans="5:5">
      <c r="E481" s="79"/>
    </row>
    <row r="482" spans="5:5">
      <c r="E482" s="79"/>
    </row>
    <row r="483" spans="5:5">
      <c r="E483" s="79"/>
    </row>
    <row r="484" spans="5:5">
      <c r="E484" s="79"/>
    </row>
    <row r="485" spans="5:5">
      <c r="E485" s="79"/>
    </row>
    <row r="486" spans="5:5">
      <c r="E486" s="79"/>
    </row>
    <row r="487" spans="5:5">
      <c r="E487" s="79"/>
    </row>
    <row r="488" spans="5:5">
      <c r="E488" s="79"/>
    </row>
    <row r="489" spans="5:5">
      <c r="E489" s="79"/>
    </row>
    <row r="490" spans="5:5">
      <c r="E490" s="79"/>
    </row>
    <row r="491" spans="5:5">
      <c r="E491" s="79"/>
    </row>
    <row r="492" spans="5:5">
      <c r="E492" s="79"/>
    </row>
    <row r="493" spans="5:5">
      <c r="E493" s="79"/>
    </row>
    <row r="494" spans="5:5">
      <c r="E494" s="79"/>
    </row>
    <row r="495" spans="5:5">
      <c r="E495" s="79"/>
    </row>
    <row r="496" spans="5:5">
      <c r="E496" s="79"/>
    </row>
    <row r="497" spans="5:5">
      <c r="E497" s="79"/>
    </row>
    <row r="498" spans="5:5">
      <c r="E498" s="79"/>
    </row>
    <row r="499" spans="5:5">
      <c r="E499" s="79"/>
    </row>
    <row r="500" spans="5:5">
      <c r="E500" s="79"/>
    </row>
    <row r="501" spans="5:5">
      <c r="E501" s="79"/>
    </row>
    <row r="502" spans="5:5">
      <c r="E502" s="79"/>
    </row>
    <row r="503" spans="5:5">
      <c r="E503" s="79"/>
    </row>
    <row r="504" spans="5:5">
      <c r="E504" s="79"/>
    </row>
    <row r="505" spans="5:5">
      <c r="E505" s="79"/>
    </row>
    <row r="506" spans="5:5">
      <c r="E506" s="79"/>
    </row>
    <row r="507" spans="5:5">
      <c r="E507" s="79"/>
    </row>
    <row r="508" spans="5:5">
      <c r="E508" s="79"/>
    </row>
    <row r="509" spans="5:5">
      <c r="E509" s="79"/>
    </row>
    <row r="510" spans="5:5">
      <c r="E510" s="79"/>
    </row>
    <row r="511" spans="5:5">
      <c r="E511" s="79"/>
    </row>
    <row r="512" spans="5:5">
      <c r="E512" s="79"/>
    </row>
    <row r="513" spans="5:5">
      <c r="E513" s="79"/>
    </row>
    <row r="514" spans="5:5">
      <c r="E514" s="79"/>
    </row>
    <row r="515" spans="5:5">
      <c r="E515" s="79"/>
    </row>
    <row r="516" spans="5:5">
      <c r="E516" s="79"/>
    </row>
    <row r="517" spans="5:5">
      <c r="E517" s="79"/>
    </row>
    <row r="518" spans="5:5">
      <c r="E518" s="79"/>
    </row>
    <row r="519" spans="5:5">
      <c r="E519" s="79"/>
    </row>
    <row r="520" spans="5:5">
      <c r="E520" s="79"/>
    </row>
    <row r="521" spans="5:5">
      <c r="E521" s="79"/>
    </row>
    <row r="522" spans="5:5">
      <c r="E522" s="79"/>
    </row>
    <row r="523" spans="5:5">
      <c r="E523" s="79"/>
    </row>
    <row r="524" spans="5:5">
      <c r="E524" s="79"/>
    </row>
    <row r="525" spans="5:5">
      <c r="E525" s="79"/>
    </row>
    <row r="526" spans="5:5">
      <c r="E526" s="79"/>
    </row>
    <row r="527" spans="5:5">
      <c r="E527" s="79"/>
    </row>
    <row r="528" spans="5:5">
      <c r="E528" s="79"/>
    </row>
    <row r="529" spans="5:5">
      <c r="E529" s="79"/>
    </row>
    <row r="530" spans="5:5">
      <c r="E530" s="79"/>
    </row>
    <row r="531" spans="5:5">
      <c r="E531" s="79"/>
    </row>
    <row r="532" spans="5:5">
      <c r="E532" s="79"/>
    </row>
    <row r="533" spans="5:5">
      <c r="E533" s="79"/>
    </row>
    <row r="534" spans="5:5">
      <c r="E534" s="79"/>
    </row>
    <row r="535" spans="5:5">
      <c r="E535" s="79"/>
    </row>
    <row r="536" spans="5:5">
      <c r="E536" s="79"/>
    </row>
    <row r="537" spans="5:5">
      <c r="E537" s="79"/>
    </row>
    <row r="538" spans="5:5">
      <c r="E538" s="79"/>
    </row>
    <row r="539" spans="5:5">
      <c r="E539" s="79"/>
    </row>
    <row r="540" spans="5:5">
      <c r="E540" s="79"/>
    </row>
    <row r="541" spans="5:5">
      <c r="E541" s="79"/>
    </row>
    <row r="542" spans="5:5">
      <c r="E542" s="79"/>
    </row>
    <row r="543" spans="5:5">
      <c r="E543" s="79"/>
    </row>
    <row r="544" spans="5:5">
      <c r="E544" s="79"/>
    </row>
    <row r="545" spans="5:5">
      <c r="E545" s="79"/>
    </row>
    <row r="546" spans="5:5">
      <c r="E546" s="79"/>
    </row>
    <row r="547" spans="5:5">
      <c r="E547" s="79"/>
    </row>
    <row r="548" spans="5:5">
      <c r="E548" s="79"/>
    </row>
    <row r="549" spans="5:5">
      <c r="E549" s="79"/>
    </row>
    <row r="550" spans="5:5">
      <c r="E550" s="79"/>
    </row>
    <row r="551" spans="5:5">
      <c r="E551" s="79"/>
    </row>
    <row r="552" spans="5:5">
      <c r="E552" s="79"/>
    </row>
    <row r="553" spans="5:5">
      <c r="E553" s="79"/>
    </row>
    <row r="554" spans="5:5">
      <c r="E554" s="79"/>
    </row>
    <row r="555" spans="5:5">
      <c r="E555" s="79"/>
    </row>
    <row r="556" spans="5:5">
      <c r="E556" s="79"/>
    </row>
    <row r="557" spans="5:5">
      <c r="E557" s="79"/>
    </row>
    <row r="558" spans="5:5">
      <c r="E558" s="79"/>
    </row>
    <row r="559" spans="5:5">
      <c r="E559" s="79"/>
    </row>
    <row r="560" spans="5:5">
      <c r="E560" s="79"/>
    </row>
    <row r="561" spans="5:5">
      <c r="E561" s="79"/>
    </row>
    <row r="562" spans="5:5">
      <c r="E562" s="79"/>
    </row>
    <row r="563" spans="5:5">
      <c r="E563" s="79"/>
    </row>
    <row r="564" spans="5:5">
      <c r="E564" s="79"/>
    </row>
    <row r="565" spans="5:5">
      <c r="E565" s="79"/>
    </row>
    <row r="566" spans="5:5">
      <c r="E566" s="79"/>
    </row>
    <row r="567" spans="5:5">
      <c r="E567" s="79"/>
    </row>
    <row r="568" spans="5:5">
      <c r="E568" s="79"/>
    </row>
    <row r="569" spans="5:5">
      <c r="E569" s="79"/>
    </row>
    <row r="570" spans="5:5">
      <c r="E570" s="79"/>
    </row>
    <row r="571" spans="5:5">
      <c r="E571" s="79"/>
    </row>
    <row r="572" spans="5:5">
      <c r="E572" s="79"/>
    </row>
    <row r="573" spans="5:5">
      <c r="E573" s="79"/>
    </row>
    <row r="574" spans="5:5">
      <c r="E574" s="79"/>
    </row>
    <row r="575" spans="5:5">
      <c r="E575" s="79"/>
    </row>
    <row r="576" spans="5:5">
      <c r="E576" s="79"/>
    </row>
    <row r="577" spans="5:5">
      <c r="E577" s="79"/>
    </row>
    <row r="578" spans="5:5">
      <c r="E578" s="79"/>
    </row>
    <row r="579" spans="5:5">
      <c r="E579" s="79"/>
    </row>
    <row r="580" spans="5:5">
      <c r="E580" s="79"/>
    </row>
    <row r="581" spans="5:5">
      <c r="E581" s="79"/>
    </row>
    <row r="582" spans="5:5">
      <c r="E582" s="79"/>
    </row>
    <row r="583" spans="5:5">
      <c r="E583" s="79"/>
    </row>
    <row r="584" spans="5:5">
      <c r="E584" s="79"/>
    </row>
    <row r="585" spans="5:5">
      <c r="E585" s="79"/>
    </row>
    <row r="586" spans="5:5">
      <c r="E586" s="79"/>
    </row>
    <row r="587" spans="5:5">
      <c r="E587" s="79"/>
    </row>
    <row r="588" spans="5:5">
      <c r="E588" s="79"/>
    </row>
    <row r="589" spans="5:5">
      <c r="E589" s="79"/>
    </row>
    <row r="590" spans="5:5">
      <c r="E590" s="79"/>
    </row>
    <row r="591" spans="5:5">
      <c r="E591" s="79"/>
    </row>
    <row r="592" spans="5:5">
      <c r="E592" s="79"/>
    </row>
    <row r="593" spans="5:5">
      <c r="E593" s="79"/>
    </row>
    <row r="594" spans="5:5">
      <c r="E594" s="79"/>
    </row>
    <row r="595" spans="5:5">
      <c r="E595" s="79"/>
    </row>
    <row r="596" spans="5:5">
      <c r="E596" s="79"/>
    </row>
    <row r="597" spans="5:5">
      <c r="E597" s="79"/>
    </row>
    <row r="598" spans="5:5">
      <c r="E598" s="79"/>
    </row>
    <row r="599" spans="5:5">
      <c r="E599" s="79"/>
    </row>
    <row r="600" spans="5:5">
      <c r="E600" s="79"/>
    </row>
    <row r="601" spans="5:5">
      <c r="E601" s="79"/>
    </row>
    <row r="602" spans="5:5">
      <c r="E602" s="79"/>
    </row>
    <row r="603" spans="5:5">
      <c r="E603" s="79"/>
    </row>
    <row r="604" spans="5:5">
      <c r="E604" s="79"/>
    </row>
    <row r="605" spans="5:5">
      <c r="E605" s="79"/>
    </row>
    <row r="606" spans="5:5">
      <c r="E606" s="79"/>
    </row>
    <row r="607" spans="5:5">
      <c r="E607" s="79"/>
    </row>
    <row r="608" spans="5:5">
      <c r="E608" s="79"/>
    </row>
    <row r="609" spans="5:5">
      <c r="E609" s="79"/>
    </row>
    <row r="610" spans="5:5">
      <c r="E610" s="79"/>
    </row>
    <row r="611" spans="5:5">
      <c r="E611" s="79"/>
    </row>
    <row r="612" spans="5:5">
      <c r="E612" s="79"/>
    </row>
    <row r="613" spans="5:5">
      <c r="E613" s="79"/>
    </row>
    <row r="614" spans="5:5">
      <c r="E614" s="79"/>
    </row>
    <row r="615" spans="5:5">
      <c r="E615" s="79"/>
    </row>
    <row r="616" spans="5:5">
      <c r="E616" s="79"/>
    </row>
    <row r="617" spans="5:5">
      <c r="E617" s="79"/>
    </row>
    <row r="618" spans="5:5">
      <c r="E618" s="79"/>
    </row>
    <row r="619" spans="5:5">
      <c r="E619" s="79"/>
    </row>
    <row r="620" spans="5:5">
      <c r="E620" s="79"/>
    </row>
    <row r="621" spans="5:5">
      <c r="E621" s="79"/>
    </row>
    <row r="622" spans="5:5">
      <c r="E622" s="79"/>
    </row>
    <row r="623" spans="5:5">
      <c r="E623" s="79"/>
    </row>
    <row r="624" spans="5:5">
      <c r="E624" s="79"/>
    </row>
    <row r="625" spans="5:5">
      <c r="E625" s="79"/>
    </row>
    <row r="626" spans="5:5">
      <c r="E626" s="79"/>
    </row>
    <row r="627" spans="5:5">
      <c r="E627" s="79"/>
    </row>
    <row r="628" spans="5:5">
      <c r="E628" s="79"/>
    </row>
    <row r="629" spans="5:5">
      <c r="E629" s="79"/>
    </row>
    <row r="630" spans="5:5">
      <c r="E630" s="79"/>
    </row>
    <row r="631" spans="5:5">
      <c r="E631" s="79"/>
    </row>
    <row r="632" spans="5:5">
      <c r="E632" s="79"/>
    </row>
    <row r="633" spans="5:5">
      <c r="E633" s="79"/>
    </row>
    <row r="634" spans="5:5">
      <c r="E634" s="79"/>
    </row>
    <row r="635" spans="5:5">
      <c r="E635" s="79"/>
    </row>
    <row r="636" spans="5:5">
      <c r="E636" s="79"/>
    </row>
    <row r="637" spans="5:5">
      <c r="E637" s="79"/>
    </row>
    <row r="638" spans="5:5">
      <c r="E638" s="79"/>
    </row>
    <row r="639" spans="5:5">
      <c r="E639" s="79"/>
    </row>
    <row r="640" spans="5:5">
      <c r="E640" s="79"/>
    </row>
    <row r="641" spans="5:5">
      <c r="E641" s="79"/>
    </row>
    <row r="642" spans="5:5">
      <c r="E642" s="79"/>
    </row>
    <row r="643" spans="5:5">
      <c r="E643" s="79"/>
    </row>
    <row r="644" spans="5:5">
      <c r="E644" s="79"/>
    </row>
    <row r="645" spans="5:5">
      <c r="E645" s="79"/>
    </row>
    <row r="646" spans="5:5">
      <c r="E646" s="79"/>
    </row>
    <row r="647" spans="5:5">
      <c r="E647" s="79"/>
    </row>
    <row r="648" spans="5:5">
      <c r="E648" s="79"/>
    </row>
    <row r="649" spans="5:5">
      <c r="E649" s="79"/>
    </row>
    <row r="650" spans="5:5">
      <c r="E650" s="79"/>
    </row>
    <row r="651" spans="5:5">
      <c r="E651" s="79"/>
    </row>
    <row r="652" spans="5:5">
      <c r="E652" s="79"/>
    </row>
    <row r="653" spans="5:5">
      <c r="E653" s="79"/>
    </row>
    <row r="654" spans="5:5">
      <c r="E654" s="79"/>
    </row>
    <row r="655" spans="5:5">
      <c r="E655" s="79"/>
    </row>
    <row r="656" spans="5:5">
      <c r="E656" s="79"/>
    </row>
    <row r="657" spans="5:5">
      <c r="E657" s="79"/>
    </row>
    <row r="658" spans="5:5">
      <c r="E658" s="79"/>
    </row>
    <row r="659" spans="5:5">
      <c r="E659" s="79"/>
    </row>
    <row r="660" spans="5:5">
      <c r="E660" s="79"/>
    </row>
    <row r="661" spans="5:5">
      <c r="E661" s="79"/>
    </row>
    <row r="662" spans="5:5">
      <c r="E662" s="79"/>
    </row>
    <row r="663" spans="5:5">
      <c r="E663" s="79"/>
    </row>
    <row r="664" spans="5:5">
      <c r="E664" s="79"/>
    </row>
    <row r="665" spans="5:5">
      <c r="E665" s="79"/>
    </row>
    <row r="666" spans="5:5">
      <c r="E666" s="79"/>
    </row>
    <row r="667" spans="5:5">
      <c r="E667" s="79"/>
    </row>
    <row r="668" spans="5:5">
      <c r="E668" s="79"/>
    </row>
    <row r="669" spans="5:5">
      <c r="E669" s="79"/>
    </row>
    <row r="670" spans="5:5">
      <c r="E670" s="79"/>
    </row>
    <row r="671" spans="5:5">
      <c r="E671" s="79"/>
    </row>
    <row r="672" spans="5:5">
      <c r="E672" s="79"/>
    </row>
    <row r="673" spans="5:5">
      <c r="E673" s="79"/>
    </row>
    <row r="674" spans="5:5">
      <c r="E674" s="79"/>
    </row>
    <row r="675" spans="5:5">
      <c r="E675" s="79"/>
    </row>
    <row r="676" spans="5:5">
      <c r="E676" s="79"/>
    </row>
    <row r="677" spans="5:5">
      <c r="E677" s="79"/>
    </row>
    <row r="678" spans="5:5">
      <c r="E678" s="79"/>
    </row>
    <row r="679" spans="5:5">
      <c r="E679" s="79"/>
    </row>
    <row r="680" spans="5:5">
      <c r="E680" s="79"/>
    </row>
    <row r="681" spans="5:5">
      <c r="E681" s="79"/>
    </row>
    <row r="682" spans="5:5">
      <c r="E682" s="79"/>
    </row>
    <row r="683" spans="5:5">
      <c r="E683" s="79"/>
    </row>
    <row r="684" spans="5:5">
      <c r="E684" s="79"/>
    </row>
    <row r="685" spans="5:5">
      <c r="E685" s="79"/>
    </row>
    <row r="686" spans="5:5">
      <c r="E686" s="79"/>
    </row>
    <row r="687" spans="5:5">
      <c r="E687" s="79"/>
    </row>
    <row r="688" spans="5:5">
      <c r="E688" s="79"/>
    </row>
    <row r="689" spans="5:5">
      <c r="E689" s="79"/>
    </row>
    <row r="690" spans="5:5">
      <c r="E690" s="79"/>
    </row>
    <row r="691" spans="5:5">
      <c r="E691" s="79"/>
    </row>
    <row r="692" spans="5:5">
      <c r="E692" s="79"/>
    </row>
    <row r="693" spans="5:5">
      <c r="E693" s="79"/>
    </row>
    <row r="694" spans="5:5">
      <c r="E694" s="79"/>
    </row>
    <row r="695" spans="5:5">
      <c r="E695" s="79"/>
    </row>
    <row r="696" spans="5:5">
      <c r="E696" s="79"/>
    </row>
    <row r="697" spans="5:5">
      <c r="E697" s="79"/>
    </row>
    <row r="698" spans="5:5">
      <c r="E698" s="79"/>
    </row>
    <row r="699" spans="5:5">
      <c r="E699" s="79"/>
    </row>
    <row r="700" spans="5:5">
      <c r="E700" s="79"/>
    </row>
    <row r="701" spans="5:5">
      <c r="E701" s="79"/>
    </row>
    <row r="702" spans="5:5">
      <c r="E702" s="79"/>
    </row>
    <row r="703" spans="5:5">
      <c r="E703" s="79"/>
    </row>
    <row r="704" spans="5:5">
      <c r="E704" s="79"/>
    </row>
    <row r="705" spans="5:5">
      <c r="E705" s="79"/>
    </row>
    <row r="706" spans="5:5">
      <c r="E706" s="79"/>
    </row>
    <row r="707" spans="5:5">
      <c r="E707" s="79"/>
    </row>
    <row r="708" spans="5:5">
      <c r="E708" s="79"/>
    </row>
    <row r="709" spans="5:5">
      <c r="E709" s="79"/>
    </row>
    <row r="710" spans="5:5">
      <c r="E710" s="79"/>
    </row>
    <row r="711" spans="5:5">
      <c r="E711" s="79"/>
    </row>
    <row r="712" spans="5:5">
      <c r="E712" s="79"/>
    </row>
    <row r="713" spans="5:5">
      <c r="E713" s="79"/>
    </row>
    <row r="714" spans="5:5">
      <c r="E714" s="79"/>
    </row>
    <row r="715" spans="5:5">
      <c r="E715" s="79"/>
    </row>
    <row r="716" spans="5:5">
      <c r="E716" s="79"/>
    </row>
    <row r="717" spans="5:5">
      <c r="E717" s="79"/>
    </row>
    <row r="718" spans="5:5">
      <c r="E718" s="79"/>
    </row>
    <row r="719" spans="5:5">
      <c r="E719" s="79"/>
    </row>
    <row r="720" spans="5:5">
      <c r="E720" s="79"/>
    </row>
    <row r="721" spans="5:5">
      <c r="E721" s="79"/>
    </row>
    <row r="722" spans="5:5">
      <c r="E722" s="79"/>
    </row>
    <row r="723" spans="5:5">
      <c r="E723" s="79"/>
    </row>
    <row r="724" spans="5:5">
      <c r="E724" s="79"/>
    </row>
    <row r="725" spans="5:5">
      <c r="E725" s="79"/>
    </row>
    <row r="726" spans="5:5">
      <c r="E726" s="79"/>
    </row>
    <row r="727" spans="5:5">
      <c r="E727" s="79"/>
    </row>
    <row r="728" spans="5:5">
      <c r="E728" s="79"/>
    </row>
    <row r="729" spans="5:5">
      <c r="E729" s="79"/>
    </row>
    <row r="730" spans="5:5">
      <c r="E730" s="79"/>
    </row>
    <row r="731" spans="5:5">
      <c r="E731" s="79"/>
    </row>
    <row r="732" spans="5:5">
      <c r="E732" s="79"/>
    </row>
    <row r="733" spans="5:5">
      <c r="E733" s="79"/>
    </row>
    <row r="734" spans="5:5">
      <c r="E734" s="79"/>
    </row>
    <row r="735" spans="5:5">
      <c r="E735" s="79"/>
    </row>
    <row r="736" spans="5:5">
      <c r="E736" s="79"/>
    </row>
    <row r="737" spans="5:5">
      <c r="E737" s="79"/>
    </row>
    <row r="738" spans="5:5">
      <c r="E738" s="79"/>
    </row>
    <row r="739" spans="5:5">
      <c r="E739" s="79"/>
    </row>
    <row r="740" spans="5:5">
      <c r="E740" s="79"/>
    </row>
    <row r="741" spans="5:5">
      <c r="E741" s="79"/>
    </row>
    <row r="742" spans="5:5">
      <c r="E742" s="79"/>
    </row>
    <row r="743" spans="5:5">
      <c r="E743" s="79"/>
    </row>
    <row r="744" spans="5:5">
      <c r="E744" s="79"/>
    </row>
    <row r="745" spans="5:5">
      <c r="E745" s="79"/>
    </row>
    <row r="746" spans="5:5">
      <c r="E746" s="79"/>
    </row>
    <row r="747" spans="5:5">
      <c r="E747" s="79"/>
    </row>
    <row r="748" spans="5:5">
      <c r="E748" s="79"/>
    </row>
    <row r="749" spans="5:5">
      <c r="E749" s="79"/>
    </row>
    <row r="750" spans="5:5">
      <c r="E750" s="79"/>
    </row>
    <row r="751" spans="5:5">
      <c r="E751" s="79"/>
    </row>
    <row r="752" spans="5:5">
      <c r="E752" s="79"/>
    </row>
    <row r="753" spans="5:5">
      <c r="E753" s="79"/>
    </row>
    <row r="754" spans="5:5">
      <c r="E754" s="79"/>
    </row>
    <row r="755" spans="5:5">
      <c r="E755" s="79"/>
    </row>
    <row r="756" spans="5:5">
      <c r="E756" s="79"/>
    </row>
    <row r="757" spans="5:5">
      <c r="E757" s="79"/>
    </row>
    <row r="758" spans="5:5">
      <c r="E758" s="79"/>
    </row>
    <row r="759" spans="5:5">
      <c r="E759" s="79"/>
    </row>
    <row r="760" spans="5:5">
      <c r="E760" s="79"/>
    </row>
    <row r="761" spans="5:5">
      <c r="E761" s="79"/>
    </row>
    <row r="762" spans="5:5">
      <c r="E762" s="79"/>
    </row>
    <row r="763" spans="5:5">
      <c r="E763" s="79"/>
    </row>
    <row r="764" spans="5:5">
      <c r="E764" s="79"/>
    </row>
    <row r="765" spans="5:5">
      <c r="E765" s="79"/>
    </row>
    <row r="766" spans="5:5">
      <c r="E766" s="79"/>
    </row>
    <row r="767" spans="5:5">
      <c r="E767" s="79"/>
    </row>
    <row r="768" spans="5:5">
      <c r="E768" s="79"/>
    </row>
    <row r="769" spans="5:5">
      <c r="E769" s="79"/>
    </row>
    <row r="770" spans="5:5">
      <c r="E770" s="79"/>
    </row>
    <row r="771" spans="5:5">
      <c r="E771" s="79"/>
    </row>
    <row r="772" spans="5:5">
      <c r="E772" s="79"/>
    </row>
    <row r="773" spans="5:5">
      <c r="E773" s="79"/>
    </row>
    <row r="774" spans="5:5">
      <c r="E774" s="79"/>
    </row>
    <row r="775" spans="5:5">
      <c r="E775" s="79"/>
    </row>
    <row r="776" spans="5:5">
      <c r="E776" s="79"/>
    </row>
    <row r="777" spans="5:5">
      <c r="E777" s="79"/>
    </row>
    <row r="778" spans="5:5">
      <c r="E778" s="79"/>
    </row>
    <row r="779" spans="5:5">
      <c r="E779" s="79"/>
    </row>
    <row r="780" spans="5:5">
      <c r="E780" s="79"/>
    </row>
    <row r="781" spans="5:5">
      <c r="E781" s="79"/>
    </row>
    <row r="782" spans="5:5">
      <c r="E782" s="79"/>
    </row>
    <row r="783" spans="5:5">
      <c r="E783" s="79"/>
    </row>
    <row r="784" spans="5:5">
      <c r="E784" s="79"/>
    </row>
    <row r="785" spans="5:5">
      <c r="E785" s="79"/>
    </row>
    <row r="786" spans="5:5">
      <c r="E786" s="79"/>
    </row>
    <row r="787" spans="5:5">
      <c r="E787" s="79"/>
    </row>
    <row r="788" spans="5:5">
      <c r="E788" s="79"/>
    </row>
    <row r="789" spans="5:5">
      <c r="E789" s="79"/>
    </row>
    <row r="790" spans="5:5">
      <c r="E790" s="79"/>
    </row>
    <row r="791" spans="5:5">
      <c r="E791" s="79"/>
    </row>
    <row r="792" spans="5:5">
      <c r="E792" s="79"/>
    </row>
    <row r="793" spans="5:5">
      <c r="E793" s="79"/>
    </row>
    <row r="794" spans="5:5">
      <c r="E794" s="79"/>
    </row>
    <row r="795" spans="5:5">
      <c r="E795" s="79"/>
    </row>
    <row r="796" spans="5:5">
      <c r="E796" s="79"/>
    </row>
    <row r="797" spans="5:5">
      <c r="E797" s="79"/>
    </row>
    <row r="798" spans="5:5">
      <c r="E798" s="79"/>
    </row>
    <row r="799" spans="5:5">
      <c r="E799" s="79"/>
    </row>
    <row r="800" spans="5:5">
      <c r="E800" s="79"/>
    </row>
    <row r="801" spans="5:5">
      <c r="E801" s="79"/>
    </row>
    <row r="802" spans="5:5">
      <c r="E802" s="79"/>
    </row>
    <row r="803" spans="5:5">
      <c r="E803" s="79"/>
    </row>
    <row r="804" spans="5:5">
      <c r="E804" s="79"/>
    </row>
    <row r="805" spans="5:5">
      <c r="E805" s="79"/>
    </row>
    <row r="806" spans="5:5">
      <c r="E806" s="79"/>
    </row>
    <row r="807" spans="5:5">
      <c r="E807" s="79"/>
    </row>
    <row r="808" spans="5:5">
      <c r="E808" s="79"/>
    </row>
    <row r="809" spans="5:5">
      <c r="E809" s="79"/>
    </row>
    <row r="810" spans="5:5">
      <c r="E810" s="79"/>
    </row>
    <row r="811" spans="5:5">
      <c r="E811" s="79"/>
    </row>
    <row r="812" spans="5:5">
      <c r="E812" s="79"/>
    </row>
    <row r="813" spans="5:5">
      <c r="E813" s="79"/>
    </row>
    <row r="814" spans="5:5">
      <c r="E814" s="79"/>
    </row>
    <row r="815" spans="5:5">
      <c r="E815" s="79"/>
    </row>
    <row r="816" spans="5:5">
      <c r="E816" s="79"/>
    </row>
    <row r="817" spans="5:5">
      <c r="E817" s="79"/>
    </row>
    <row r="818" spans="5:5">
      <c r="E818" s="79"/>
    </row>
    <row r="819" spans="5:5">
      <c r="E819" s="79"/>
    </row>
    <row r="820" spans="5:5">
      <c r="E820" s="79"/>
    </row>
    <row r="821" spans="5:5">
      <c r="E821" s="79"/>
    </row>
    <row r="822" spans="5:5">
      <c r="E822" s="79"/>
    </row>
    <row r="823" spans="5:5">
      <c r="E823" s="79"/>
    </row>
    <row r="824" spans="5:5">
      <c r="E824" s="79"/>
    </row>
    <row r="825" spans="5:5">
      <c r="E825" s="79"/>
    </row>
    <row r="826" spans="5:5">
      <c r="E826" s="79"/>
    </row>
    <row r="827" spans="5:5">
      <c r="E827" s="79"/>
    </row>
    <row r="828" spans="5:5">
      <c r="E828" s="79"/>
    </row>
    <row r="829" spans="5:5">
      <c r="E829" s="79"/>
    </row>
    <row r="830" spans="5:5">
      <c r="E830" s="79"/>
    </row>
    <row r="831" spans="5:5">
      <c r="E831" s="79"/>
    </row>
    <row r="832" spans="5:5">
      <c r="E832" s="79"/>
    </row>
    <row r="833" spans="5:5">
      <c r="E833" s="79"/>
    </row>
    <row r="834" spans="5:5">
      <c r="E834" s="79"/>
    </row>
    <row r="835" spans="5:5">
      <c r="E835" s="79"/>
    </row>
    <row r="836" spans="5:5">
      <c r="E836" s="79"/>
    </row>
    <row r="837" spans="5:5">
      <c r="E837" s="79"/>
    </row>
    <row r="838" spans="5:5">
      <c r="E838" s="79"/>
    </row>
    <row r="839" spans="5:5">
      <c r="E839" s="79"/>
    </row>
    <row r="840" spans="5:5">
      <c r="E840" s="79"/>
    </row>
    <row r="841" spans="5:5">
      <c r="E841" s="79"/>
    </row>
    <row r="842" spans="5:5">
      <c r="E842" s="79"/>
    </row>
    <row r="843" spans="5:5">
      <c r="E843" s="79"/>
    </row>
    <row r="844" spans="5:5">
      <c r="E844" s="79"/>
    </row>
    <row r="845" spans="5:5">
      <c r="E845" s="79"/>
    </row>
    <row r="846" spans="5:5">
      <c r="E846" s="79"/>
    </row>
    <row r="847" spans="5:5">
      <c r="E847" s="79"/>
    </row>
    <row r="848" spans="5:5">
      <c r="E848" s="79"/>
    </row>
    <row r="849" spans="5:5">
      <c r="E849" s="79"/>
    </row>
    <row r="850" spans="5:5">
      <c r="E850" s="79"/>
    </row>
    <row r="851" spans="5:5">
      <c r="E851" s="79"/>
    </row>
    <row r="852" spans="5:5">
      <c r="E852" s="79"/>
    </row>
    <row r="853" spans="5:5">
      <c r="E853" s="79"/>
    </row>
    <row r="854" spans="5:5">
      <c r="E854" s="79"/>
    </row>
    <row r="855" spans="5:5">
      <c r="E855" s="79"/>
    </row>
    <row r="856" spans="5:5">
      <c r="E856" s="79"/>
    </row>
    <row r="857" spans="5:5">
      <c r="E857" s="79"/>
    </row>
    <row r="858" spans="5:5">
      <c r="E858" s="79"/>
    </row>
    <row r="859" spans="5:5">
      <c r="E859" s="79"/>
    </row>
    <row r="860" spans="5:5">
      <c r="E860" s="79"/>
    </row>
    <row r="861" spans="5:5">
      <c r="E861" s="79"/>
    </row>
    <row r="862" spans="5:5">
      <c r="E862" s="79"/>
    </row>
    <row r="863" spans="5:5">
      <c r="E863" s="79"/>
    </row>
    <row r="864" spans="5:5">
      <c r="E864" s="79"/>
    </row>
    <row r="865" spans="5:5">
      <c r="E865" s="79"/>
    </row>
    <row r="866" spans="5:5">
      <c r="E866" s="79"/>
    </row>
    <row r="867" spans="5:5">
      <c r="E867" s="79"/>
    </row>
    <row r="868" spans="5:5">
      <c r="E868" s="79"/>
    </row>
    <row r="869" spans="5:5">
      <c r="E869" s="79"/>
    </row>
    <row r="870" spans="5:5">
      <c r="E870" s="79"/>
    </row>
    <row r="871" spans="5:5">
      <c r="E871" s="79"/>
    </row>
    <row r="872" spans="5:5">
      <c r="E872" s="79"/>
    </row>
    <row r="873" spans="5:5">
      <c r="E873" s="79"/>
    </row>
    <row r="874" spans="5:5">
      <c r="E874" s="79"/>
    </row>
    <row r="875" spans="5:5">
      <c r="E875" s="79"/>
    </row>
    <row r="876" spans="5:5">
      <c r="E876" s="79"/>
    </row>
    <row r="877" spans="5:5">
      <c r="E877" s="79"/>
    </row>
    <row r="878" spans="5:5">
      <c r="E878" s="79"/>
    </row>
    <row r="879" spans="5:5">
      <c r="E879" s="79"/>
    </row>
    <row r="880" spans="5:5">
      <c r="E880" s="79"/>
    </row>
    <row r="881" spans="5:5">
      <c r="E881" s="79"/>
    </row>
    <row r="882" spans="5:5">
      <c r="E882" s="79"/>
    </row>
    <row r="883" spans="5:5">
      <c r="E883" s="79"/>
    </row>
    <row r="884" spans="5:5">
      <c r="E884" s="79"/>
    </row>
    <row r="885" spans="5:5">
      <c r="E885" s="79"/>
    </row>
    <row r="886" spans="5:5">
      <c r="E886" s="79"/>
    </row>
    <row r="887" spans="5:5">
      <c r="E887" s="79"/>
    </row>
    <row r="888" spans="5:5">
      <c r="E888" s="79"/>
    </row>
    <row r="889" spans="5:5">
      <c r="E889" s="79"/>
    </row>
    <row r="890" spans="5:5">
      <c r="E890" s="79"/>
    </row>
    <row r="891" spans="5:5">
      <c r="E891" s="79"/>
    </row>
    <row r="892" spans="5:5">
      <c r="E892" s="79"/>
    </row>
    <row r="893" spans="5:5">
      <c r="E893" s="79"/>
    </row>
    <row r="894" spans="5:5">
      <c r="E894" s="79"/>
    </row>
    <row r="895" spans="5:5">
      <c r="E895" s="79"/>
    </row>
    <row r="896" spans="5:5">
      <c r="E896" s="79"/>
    </row>
    <row r="897" spans="5:5">
      <c r="E897" s="79"/>
    </row>
    <row r="898" spans="5:5">
      <c r="E898" s="79"/>
    </row>
    <row r="899" spans="5:5">
      <c r="E899" s="79"/>
    </row>
    <row r="900" spans="5:5">
      <c r="E900" s="79"/>
    </row>
    <row r="901" spans="5:5">
      <c r="E901" s="79"/>
    </row>
    <row r="902" spans="5:5">
      <c r="E902" s="79"/>
    </row>
    <row r="903" spans="5:5">
      <c r="E903" s="79"/>
    </row>
    <row r="904" spans="5:5">
      <c r="E904" s="79"/>
    </row>
    <row r="905" spans="5:5">
      <c r="E905" s="79"/>
    </row>
    <row r="906" spans="5:5">
      <c r="E906" s="79"/>
    </row>
    <row r="907" spans="5:5">
      <c r="E907" s="79"/>
    </row>
    <row r="908" spans="5:5">
      <c r="E908" s="79"/>
    </row>
    <row r="909" spans="5:5">
      <c r="E909" s="79"/>
    </row>
    <row r="910" spans="5:5">
      <c r="E910" s="79"/>
    </row>
    <row r="911" spans="5:5">
      <c r="E911" s="79"/>
    </row>
    <row r="912" spans="5:5">
      <c r="E912" s="79"/>
    </row>
    <row r="913" spans="5:5">
      <c r="E913" s="79"/>
    </row>
    <row r="914" spans="5:5">
      <c r="E914" s="79"/>
    </row>
    <row r="915" spans="5:5">
      <c r="E915" s="79"/>
    </row>
    <row r="916" spans="5:5">
      <c r="E916" s="79"/>
    </row>
    <row r="917" spans="5:5">
      <c r="E917" s="79"/>
    </row>
    <row r="918" spans="5:5">
      <c r="E918" s="79"/>
    </row>
    <row r="919" spans="5:5">
      <c r="E919" s="79"/>
    </row>
    <row r="920" spans="5:5">
      <c r="E920" s="79"/>
    </row>
    <row r="921" spans="5:5">
      <c r="E921" s="79"/>
    </row>
    <row r="922" spans="5:5">
      <c r="E922" s="79"/>
    </row>
    <row r="923" spans="5:5">
      <c r="E923" s="79"/>
    </row>
    <row r="924" spans="5:5">
      <c r="E924" s="79"/>
    </row>
    <row r="925" spans="5:5">
      <c r="E925" s="79"/>
    </row>
    <row r="926" spans="5:5">
      <c r="E926" s="79"/>
    </row>
    <row r="927" spans="5:5">
      <c r="E927" s="79"/>
    </row>
    <row r="928" spans="5:5">
      <c r="E928" s="79"/>
    </row>
    <row r="929" spans="5:5">
      <c r="E929" s="79"/>
    </row>
    <row r="930" spans="5:5">
      <c r="E930" s="79"/>
    </row>
    <row r="931" spans="5:5">
      <c r="E931" s="79"/>
    </row>
    <row r="932" spans="5:5">
      <c r="E932" s="79"/>
    </row>
    <row r="933" spans="5:5">
      <c r="E933" s="79"/>
    </row>
    <row r="934" spans="5:5">
      <c r="E934" s="79"/>
    </row>
    <row r="935" spans="5:5">
      <c r="E935" s="79"/>
    </row>
    <row r="936" spans="5:5">
      <c r="E936" s="79"/>
    </row>
    <row r="937" spans="5:5">
      <c r="E937" s="79"/>
    </row>
    <row r="938" spans="5:5">
      <c r="E938" s="79"/>
    </row>
    <row r="939" spans="5:5">
      <c r="E939" s="79"/>
    </row>
    <row r="940" spans="5:5">
      <c r="E940" s="79"/>
    </row>
    <row r="941" spans="5:5">
      <c r="E941" s="79"/>
    </row>
    <row r="942" spans="5:5">
      <c r="E942" s="79"/>
    </row>
    <row r="943" spans="5:5">
      <c r="E943" s="79"/>
    </row>
    <row r="944" spans="5:5">
      <c r="E944" s="79"/>
    </row>
    <row r="945" spans="5:5">
      <c r="E945" s="79"/>
    </row>
    <row r="946" spans="5:5">
      <c r="E946" s="79"/>
    </row>
    <row r="947" spans="5:5">
      <c r="E947" s="79"/>
    </row>
    <row r="948" spans="5:5">
      <c r="E948" s="79"/>
    </row>
    <row r="949" spans="5:5">
      <c r="E949" s="79"/>
    </row>
    <row r="950" spans="5:5">
      <c r="E950" s="79"/>
    </row>
    <row r="951" spans="5:5">
      <c r="E951" s="79"/>
    </row>
    <row r="952" spans="5:5">
      <c r="E952" s="79"/>
    </row>
    <row r="953" spans="5:5">
      <c r="E953" s="79"/>
    </row>
    <row r="954" spans="5:5">
      <c r="E954" s="79"/>
    </row>
    <row r="955" spans="5:5">
      <c r="E955" s="79"/>
    </row>
    <row r="956" spans="5:5">
      <c r="E956" s="79"/>
    </row>
    <row r="957" spans="5:5">
      <c r="E957" s="79"/>
    </row>
    <row r="958" spans="5:5">
      <c r="E958" s="79"/>
    </row>
    <row r="959" spans="5:5">
      <c r="E959" s="79"/>
    </row>
    <row r="960" spans="5:5">
      <c r="E960" s="79"/>
    </row>
    <row r="961" spans="5:5">
      <c r="E961" s="79"/>
    </row>
    <row r="962" spans="5:5">
      <c r="E962" s="79"/>
    </row>
    <row r="963" spans="5:5">
      <c r="E963" s="79"/>
    </row>
    <row r="964" spans="5:5">
      <c r="E964" s="79"/>
    </row>
    <row r="965" spans="5:5">
      <c r="E965" s="79"/>
    </row>
    <row r="966" spans="5:5">
      <c r="E966" s="79"/>
    </row>
    <row r="967" spans="5:5">
      <c r="E967" s="79"/>
    </row>
    <row r="968" spans="5:5">
      <c r="E968" s="79"/>
    </row>
    <row r="969" spans="5:5">
      <c r="E969" s="79"/>
    </row>
    <row r="970" spans="5:5">
      <c r="E970" s="79"/>
    </row>
    <row r="971" spans="5:5">
      <c r="E971" s="79"/>
    </row>
    <row r="972" spans="5:5">
      <c r="E972" s="79"/>
    </row>
    <row r="973" spans="5:5">
      <c r="E973" s="79"/>
    </row>
    <row r="974" spans="5:5">
      <c r="E974" s="79"/>
    </row>
    <row r="975" spans="5:5">
      <c r="E975" s="79"/>
    </row>
    <row r="976" spans="5:5">
      <c r="E976" s="79"/>
    </row>
    <row r="977" spans="5:5">
      <c r="E977" s="79"/>
    </row>
    <row r="978" spans="5:5">
      <c r="E978" s="79"/>
    </row>
    <row r="979" spans="5:5">
      <c r="E979" s="79"/>
    </row>
    <row r="980" spans="5:5">
      <c r="E980" s="79"/>
    </row>
    <row r="981" spans="5:5">
      <c r="E981" s="79"/>
    </row>
    <row r="982" spans="5:5">
      <c r="E982" s="79"/>
    </row>
    <row r="983" spans="5:5">
      <c r="E983" s="79"/>
    </row>
    <row r="984" spans="5:5">
      <c r="E984" s="79"/>
    </row>
    <row r="985" spans="5:5">
      <c r="E985" s="79"/>
    </row>
    <row r="986" spans="5:5">
      <c r="E986" s="79"/>
    </row>
    <row r="987" spans="5:5">
      <c r="E987" s="79"/>
    </row>
    <row r="988" spans="5:5">
      <c r="E988" s="79"/>
    </row>
    <row r="989" spans="5:5">
      <c r="E989" s="79"/>
    </row>
    <row r="990" spans="5:5">
      <c r="E990" s="79"/>
    </row>
    <row r="991" spans="5:5">
      <c r="E991" s="79"/>
    </row>
    <row r="992" spans="5:5">
      <c r="E992" s="79"/>
    </row>
    <row r="993" spans="5:5">
      <c r="E993" s="79"/>
    </row>
    <row r="994" spans="5:5">
      <c r="E994" s="79"/>
    </row>
    <row r="995" spans="5:5">
      <c r="E995" s="79"/>
    </row>
    <row r="996" spans="5:5">
      <c r="E996" s="79"/>
    </row>
    <row r="997" spans="5:5">
      <c r="E997" s="79"/>
    </row>
    <row r="998" spans="5:5">
      <c r="E998" s="79"/>
    </row>
    <row r="999" spans="5:5">
      <c r="E999" s="79"/>
    </row>
    <row r="1000" spans="5:5">
      <c r="E1000" s="79"/>
    </row>
  </sheetData>
  <mergeCells count="28">
    <mergeCell ref="A21:A22"/>
    <mergeCell ref="B21:B22"/>
    <mergeCell ref="C21:C22"/>
    <mergeCell ref="A24:A26"/>
    <mergeCell ref="B24:B26"/>
    <mergeCell ref="C24:C26"/>
    <mergeCell ref="B29:B30"/>
    <mergeCell ref="C29:C30"/>
    <mergeCell ref="A31:A35"/>
    <mergeCell ref="B31:B35"/>
    <mergeCell ref="C31:C35"/>
    <mergeCell ref="A29:A30"/>
    <mergeCell ref="B18:B19"/>
    <mergeCell ref="C18:C19"/>
    <mergeCell ref="A14:A15"/>
    <mergeCell ref="B14:B15"/>
    <mergeCell ref="C14:C15"/>
    <mergeCell ref="A16:A17"/>
    <mergeCell ref="B16:B17"/>
    <mergeCell ref="C16:C17"/>
    <mergeCell ref="A18:A19"/>
    <mergeCell ref="A2:E2"/>
    <mergeCell ref="A4:A10"/>
    <mergeCell ref="B4:B10"/>
    <mergeCell ref="C4:C10"/>
    <mergeCell ref="A12:A13"/>
    <mergeCell ref="B12:B13"/>
    <mergeCell ref="C12:C1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H1000"/>
  <sheetViews>
    <sheetView workbookViewId="0"/>
  </sheetViews>
  <sheetFormatPr baseColWidth="10" defaultColWidth="14.42578125" defaultRowHeight="15" customHeight="1"/>
  <cols>
    <col min="1" max="1" width="7" customWidth="1"/>
    <col min="2" max="2" width="21.140625" customWidth="1"/>
    <col min="3" max="3" width="14.42578125" customWidth="1"/>
    <col min="4" max="4" width="22.28515625" customWidth="1"/>
    <col min="5" max="6" width="14.42578125" customWidth="1"/>
    <col min="10" max="10" width="24" customWidth="1"/>
    <col min="13" max="13" width="11.85546875" customWidth="1"/>
    <col min="16" max="20" width="11.140625" customWidth="1"/>
    <col min="21" max="21" width="2" customWidth="1"/>
    <col min="22" max="34" width="12.42578125" customWidth="1"/>
  </cols>
  <sheetData>
    <row r="1" spans="1:34" ht="15.75">
      <c r="A1" s="750"/>
      <c r="B1" s="690"/>
      <c r="C1" s="690"/>
      <c r="D1" s="679"/>
      <c r="E1" s="751" t="s">
        <v>159</v>
      </c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  <c r="S1" s="748"/>
      <c r="T1" s="749"/>
      <c r="U1" s="95"/>
      <c r="V1" s="752" t="s">
        <v>160</v>
      </c>
      <c r="W1" s="747" t="s">
        <v>161</v>
      </c>
      <c r="X1" s="748"/>
      <c r="Y1" s="748"/>
      <c r="Z1" s="748"/>
      <c r="AA1" s="748"/>
      <c r="AB1" s="748"/>
      <c r="AC1" s="748"/>
      <c r="AD1" s="748"/>
      <c r="AE1" s="748"/>
      <c r="AF1" s="748"/>
      <c r="AG1" s="748"/>
      <c r="AH1" s="749"/>
    </row>
    <row r="2" spans="1:34" ht="28.5" customHeight="1">
      <c r="A2" s="753" t="s">
        <v>162</v>
      </c>
      <c r="B2" s="755" t="s">
        <v>163</v>
      </c>
      <c r="C2" s="742" t="s">
        <v>164</v>
      </c>
      <c r="D2" s="742" t="s">
        <v>165</v>
      </c>
      <c r="E2" s="742" t="s">
        <v>166</v>
      </c>
      <c r="F2" s="742" t="s">
        <v>167</v>
      </c>
      <c r="G2" s="742" t="s">
        <v>85</v>
      </c>
      <c r="H2" s="742" t="s">
        <v>168</v>
      </c>
      <c r="I2" s="742" t="s">
        <v>169</v>
      </c>
      <c r="J2" s="742" t="s">
        <v>170</v>
      </c>
      <c r="K2" s="742" t="s">
        <v>171</v>
      </c>
      <c r="L2" s="742" t="s">
        <v>172</v>
      </c>
      <c r="M2" s="742" t="s">
        <v>8</v>
      </c>
      <c r="N2" s="742" t="s">
        <v>173</v>
      </c>
      <c r="O2" s="742" t="s">
        <v>174</v>
      </c>
      <c r="P2" s="742" t="s">
        <v>175</v>
      </c>
      <c r="Q2" s="744" t="s">
        <v>176</v>
      </c>
      <c r="R2" s="745"/>
      <c r="S2" s="745"/>
      <c r="T2" s="746"/>
      <c r="U2" s="95"/>
      <c r="V2" s="687"/>
      <c r="W2" s="747">
        <v>2019</v>
      </c>
      <c r="X2" s="748"/>
      <c r="Y2" s="749"/>
      <c r="Z2" s="747">
        <v>2020</v>
      </c>
      <c r="AA2" s="748"/>
      <c r="AB2" s="749"/>
      <c r="AC2" s="747">
        <v>2021</v>
      </c>
      <c r="AD2" s="748"/>
      <c r="AE2" s="749"/>
      <c r="AF2" s="747">
        <v>2022</v>
      </c>
      <c r="AG2" s="748"/>
      <c r="AH2" s="749"/>
    </row>
    <row r="3" spans="1:34" ht="28.5" customHeight="1">
      <c r="A3" s="754"/>
      <c r="B3" s="756"/>
      <c r="C3" s="743"/>
      <c r="D3" s="743"/>
      <c r="E3" s="743"/>
      <c r="F3" s="743"/>
      <c r="G3" s="743"/>
      <c r="H3" s="743"/>
      <c r="I3" s="743"/>
      <c r="J3" s="743"/>
      <c r="K3" s="743"/>
      <c r="L3" s="743"/>
      <c r="M3" s="743"/>
      <c r="N3" s="743"/>
      <c r="O3" s="743"/>
      <c r="P3" s="743"/>
      <c r="Q3" s="96">
        <v>2019</v>
      </c>
      <c r="R3" s="96">
        <v>2020</v>
      </c>
      <c r="S3" s="96">
        <v>2021</v>
      </c>
      <c r="T3" s="97">
        <v>2022</v>
      </c>
      <c r="U3" s="95"/>
      <c r="V3" s="688"/>
      <c r="W3" s="98" t="s">
        <v>177</v>
      </c>
      <c r="X3" s="98" t="s">
        <v>178</v>
      </c>
      <c r="Y3" s="98" t="s">
        <v>179</v>
      </c>
      <c r="Z3" s="98" t="s">
        <v>177</v>
      </c>
      <c r="AA3" s="98" t="s">
        <v>178</v>
      </c>
      <c r="AB3" s="98" t="s">
        <v>180</v>
      </c>
      <c r="AC3" s="98" t="s">
        <v>177</v>
      </c>
      <c r="AD3" s="98" t="s">
        <v>178</v>
      </c>
      <c r="AE3" s="98" t="s">
        <v>181</v>
      </c>
      <c r="AF3" s="98" t="s">
        <v>177</v>
      </c>
      <c r="AG3" s="98" t="s">
        <v>178</v>
      </c>
      <c r="AH3" s="98" t="s">
        <v>182</v>
      </c>
    </row>
    <row r="4" spans="1:34" ht="15.75">
      <c r="A4" s="99"/>
      <c r="B4" s="100"/>
      <c r="C4" s="101"/>
      <c r="D4" s="102"/>
      <c r="E4" s="100"/>
      <c r="F4" s="100"/>
      <c r="G4" s="102"/>
      <c r="H4" s="101"/>
      <c r="I4" s="99"/>
      <c r="J4" s="102"/>
      <c r="K4" s="101"/>
      <c r="L4" s="101"/>
      <c r="M4" s="99"/>
      <c r="N4" s="99"/>
      <c r="O4" s="99"/>
      <c r="P4" s="99"/>
      <c r="Q4" s="103"/>
      <c r="R4" s="103"/>
      <c r="S4" s="103"/>
      <c r="T4" s="104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78.75">
      <c r="A5" s="105">
        <v>1</v>
      </c>
      <c r="B5" s="106" t="s">
        <v>183</v>
      </c>
      <c r="C5" s="107" t="s">
        <v>184</v>
      </c>
      <c r="D5" s="108" t="s">
        <v>185</v>
      </c>
      <c r="E5" s="106" t="s">
        <v>186</v>
      </c>
      <c r="F5" s="106" t="s">
        <v>187</v>
      </c>
      <c r="G5" s="108" t="s">
        <v>188</v>
      </c>
      <c r="H5" s="107" t="s">
        <v>188</v>
      </c>
      <c r="I5" s="109" t="s">
        <v>10</v>
      </c>
      <c r="J5" s="108" t="s">
        <v>189</v>
      </c>
      <c r="K5" s="107" t="s">
        <v>190</v>
      </c>
      <c r="L5" s="107" t="s">
        <v>191</v>
      </c>
      <c r="M5" s="109" t="s">
        <v>192</v>
      </c>
      <c r="N5" s="109" t="s">
        <v>193</v>
      </c>
      <c r="O5" s="109">
        <v>0</v>
      </c>
      <c r="P5" s="109">
        <v>20</v>
      </c>
      <c r="Q5" s="104">
        <v>6</v>
      </c>
      <c r="R5" s="104">
        <v>10</v>
      </c>
      <c r="S5" s="104">
        <v>17</v>
      </c>
      <c r="T5" s="104">
        <v>20</v>
      </c>
      <c r="U5" s="95"/>
      <c r="V5" s="110">
        <f t="shared" ref="V5:V41" si="0">Y5+AB5+AE5+AH5</f>
        <v>0</v>
      </c>
      <c r="W5" s="110"/>
      <c r="X5" s="110"/>
      <c r="Y5" s="110">
        <f t="shared" ref="Y5:Y41" si="1">X5+W5</f>
        <v>0</v>
      </c>
      <c r="Z5" s="110"/>
      <c r="AA5" s="110"/>
      <c r="AB5" s="110">
        <f t="shared" ref="AB5:AB41" si="2">AA5+Z5</f>
        <v>0</v>
      </c>
      <c r="AC5" s="110"/>
      <c r="AD5" s="110"/>
      <c r="AE5" s="110">
        <f t="shared" ref="AE5:AE41" si="3">AD5+AC5</f>
        <v>0</v>
      </c>
      <c r="AF5" s="110"/>
      <c r="AG5" s="110"/>
      <c r="AH5" s="110">
        <f t="shared" ref="AH5:AH41" si="4">AG5+AF5</f>
        <v>0</v>
      </c>
    </row>
    <row r="6" spans="1:34" ht="94.5">
      <c r="A6" s="105">
        <v>2</v>
      </c>
      <c r="B6" s="111" t="s">
        <v>183</v>
      </c>
      <c r="C6" s="112" t="s">
        <v>184</v>
      </c>
      <c r="D6" s="113" t="s">
        <v>185</v>
      </c>
      <c r="E6" s="111" t="s">
        <v>186</v>
      </c>
      <c r="F6" s="111" t="s">
        <v>187</v>
      </c>
      <c r="G6" s="114" t="s">
        <v>194</v>
      </c>
      <c r="H6" s="112" t="s">
        <v>195</v>
      </c>
      <c r="I6" s="115" t="s">
        <v>10</v>
      </c>
      <c r="J6" s="113" t="s">
        <v>196</v>
      </c>
      <c r="K6" s="112" t="s">
        <v>197</v>
      </c>
      <c r="L6" s="112" t="s">
        <v>198</v>
      </c>
      <c r="M6" s="115" t="s">
        <v>192</v>
      </c>
      <c r="N6" s="115" t="s">
        <v>193</v>
      </c>
      <c r="O6" s="116">
        <v>5.6000000000000001E-2</v>
      </c>
      <c r="P6" s="117">
        <v>0.6</v>
      </c>
      <c r="Q6" s="118">
        <v>8.5000000000000006E-2</v>
      </c>
      <c r="R6" s="118">
        <v>0.20100000000000001</v>
      </c>
      <c r="S6" s="118">
        <v>0.35099999999999998</v>
      </c>
      <c r="T6" s="117">
        <v>0.6</v>
      </c>
      <c r="U6" s="95"/>
      <c r="V6" s="110">
        <f t="shared" si="0"/>
        <v>0</v>
      </c>
      <c r="W6" s="110"/>
      <c r="X6" s="110"/>
      <c r="Y6" s="110">
        <f t="shared" si="1"/>
        <v>0</v>
      </c>
      <c r="Z6" s="110"/>
      <c r="AA6" s="110"/>
      <c r="AB6" s="110">
        <f t="shared" si="2"/>
        <v>0</v>
      </c>
      <c r="AC6" s="110"/>
      <c r="AD6" s="110"/>
      <c r="AE6" s="110">
        <f t="shared" si="3"/>
        <v>0</v>
      </c>
      <c r="AF6" s="110"/>
      <c r="AG6" s="110"/>
      <c r="AH6" s="110">
        <f t="shared" si="4"/>
        <v>0</v>
      </c>
    </row>
    <row r="7" spans="1:34" ht="204.75">
      <c r="A7" s="105">
        <v>3</v>
      </c>
      <c r="B7" s="111" t="s">
        <v>199</v>
      </c>
      <c r="C7" s="112" t="s">
        <v>184</v>
      </c>
      <c r="D7" s="113" t="s">
        <v>185</v>
      </c>
      <c r="E7" s="111" t="s">
        <v>186</v>
      </c>
      <c r="F7" s="111" t="s">
        <v>187</v>
      </c>
      <c r="G7" s="113" t="s">
        <v>194</v>
      </c>
      <c r="H7" s="112" t="s">
        <v>200</v>
      </c>
      <c r="I7" s="115" t="s">
        <v>10</v>
      </c>
      <c r="J7" s="113" t="s">
        <v>201</v>
      </c>
      <c r="K7" s="112" t="s">
        <v>197</v>
      </c>
      <c r="L7" s="112" t="s">
        <v>198</v>
      </c>
      <c r="M7" s="115" t="s">
        <v>192</v>
      </c>
      <c r="N7" s="115" t="s">
        <v>193</v>
      </c>
      <c r="O7" s="115">
        <v>0</v>
      </c>
      <c r="P7" s="117">
        <v>1</v>
      </c>
      <c r="Q7" s="118">
        <v>3.0000000000000001E-3</v>
      </c>
      <c r="R7" s="118">
        <v>0.2</v>
      </c>
      <c r="S7" s="118">
        <v>0.20300000000000001</v>
      </c>
      <c r="T7" s="118">
        <v>0.59399999999999997</v>
      </c>
      <c r="U7" s="95"/>
      <c r="V7" s="110">
        <f t="shared" si="0"/>
        <v>0</v>
      </c>
      <c r="W7" s="110"/>
      <c r="X7" s="110"/>
      <c r="Y7" s="110">
        <f t="shared" si="1"/>
        <v>0</v>
      </c>
      <c r="Z7" s="110"/>
      <c r="AA7" s="110"/>
      <c r="AB7" s="110">
        <f t="shared" si="2"/>
        <v>0</v>
      </c>
      <c r="AC7" s="110"/>
      <c r="AD7" s="110"/>
      <c r="AE7" s="110">
        <f t="shared" si="3"/>
        <v>0</v>
      </c>
      <c r="AF7" s="110"/>
      <c r="AG7" s="110"/>
      <c r="AH7" s="110">
        <f t="shared" si="4"/>
        <v>0</v>
      </c>
    </row>
    <row r="8" spans="1:34" ht="157.5">
      <c r="A8" s="105">
        <v>4</v>
      </c>
      <c r="B8" s="111" t="s">
        <v>183</v>
      </c>
      <c r="C8" s="112" t="s">
        <v>184</v>
      </c>
      <c r="D8" s="113" t="s">
        <v>185</v>
      </c>
      <c r="E8" s="111" t="s">
        <v>202</v>
      </c>
      <c r="F8" s="111" t="s">
        <v>203</v>
      </c>
      <c r="G8" s="113" t="s">
        <v>204</v>
      </c>
      <c r="H8" s="112" t="s">
        <v>205</v>
      </c>
      <c r="I8" s="115" t="s">
        <v>10</v>
      </c>
      <c r="J8" s="112" t="s">
        <v>205</v>
      </c>
      <c r="K8" s="107" t="s">
        <v>190</v>
      </c>
      <c r="L8" s="112" t="s">
        <v>191</v>
      </c>
      <c r="M8" s="115" t="s">
        <v>192</v>
      </c>
      <c r="N8" s="115" t="s">
        <v>193</v>
      </c>
      <c r="O8" s="115">
        <v>0</v>
      </c>
      <c r="P8" s="119">
        <v>3265840</v>
      </c>
      <c r="Q8" s="119">
        <v>853936</v>
      </c>
      <c r="R8" s="119">
        <v>776474</v>
      </c>
      <c r="S8" s="119">
        <v>803651</v>
      </c>
      <c r="T8" s="119">
        <v>831779</v>
      </c>
      <c r="U8" s="95"/>
      <c r="V8" s="110">
        <f t="shared" si="0"/>
        <v>0</v>
      </c>
      <c r="W8" s="110"/>
      <c r="X8" s="110"/>
      <c r="Y8" s="110">
        <f t="shared" si="1"/>
        <v>0</v>
      </c>
      <c r="Z8" s="110"/>
      <c r="AA8" s="110"/>
      <c r="AB8" s="110">
        <f t="shared" si="2"/>
        <v>0</v>
      </c>
      <c r="AC8" s="110"/>
      <c r="AD8" s="110"/>
      <c r="AE8" s="110">
        <f t="shared" si="3"/>
        <v>0</v>
      </c>
      <c r="AF8" s="110"/>
      <c r="AG8" s="110"/>
      <c r="AH8" s="110">
        <f t="shared" si="4"/>
        <v>0</v>
      </c>
    </row>
    <row r="9" spans="1:34" ht="157.5">
      <c r="A9" s="105">
        <v>5</v>
      </c>
      <c r="B9" s="111" t="s">
        <v>183</v>
      </c>
      <c r="C9" s="112" t="s">
        <v>184</v>
      </c>
      <c r="D9" s="113" t="s">
        <v>185</v>
      </c>
      <c r="E9" s="111" t="s">
        <v>202</v>
      </c>
      <c r="F9" s="111" t="s">
        <v>203</v>
      </c>
      <c r="G9" s="113" t="s">
        <v>206</v>
      </c>
      <c r="H9" s="112" t="s">
        <v>207</v>
      </c>
      <c r="I9" s="115" t="s">
        <v>10</v>
      </c>
      <c r="J9" s="112" t="s">
        <v>207</v>
      </c>
      <c r="K9" s="107" t="s">
        <v>190</v>
      </c>
      <c r="L9" s="112" t="s">
        <v>191</v>
      </c>
      <c r="M9" s="115" t="s">
        <v>192</v>
      </c>
      <c r="N9" s="115" t="s">
        <v>193</v>
      </c>
      <c r="O9" s="115">
        <v>0</v>
      </c>
      <c r="P9" s="119">
        <v>29070</v>
      </c>
      <c r="Q9" s="115">
        <v>7021</v>
      </c>
      <c r="R9" s="115">
        <v>7098</v>
      </c>
      <c r="S9" s="115">
        <v>7347</v>
      </c>
      <c r="T9" s="115">
        <v>7604</v>
      </c>
      <c r="U9" s="95"/>
      <c r="V9" s="110">
        <f t="shared" si="0"/>
        <v>0</v>
      </c>
      <c r="W9" s="110"/>
      <c r="X9" s="110"/>
      <c r="Y9" s="110">
        <f t="shared" si="1"/>
        <v>0</v>
      </c>
      <c r="Z9" s="110"/>
      <c r="AA9" s="110"/>
      <c r="AB9" s="110">
        <f t="shared" si="2"/>
        <v>0</v>
      </c>
      <c r="AC9" s="110"/>
      <c r="AD9" s="110"/>
      <c r="AE9" s="110">
        <f t="shared" si="3"/>
        <v>0</v>
      </c>
      <c r="AF9" s="110"/>
      <c r="AG9" s="110"/>
      <c r="AH9" s="110">
        <f t="shared" si="4"/>
        <v>0</v>
      </c>
    </row>
    <row r="10" spans="1:34" ht="157.5">
      <c r="A10" s="105">
        <v>6</v>
      </c>
      <c r="B10" s="111" t="s">
        <v>183</v>
      </c>
      <c r="C10" s="112" t="s">
        <v>184</v>
      </c>
      <c r="D10" s="113" t="s">
        <v>185</v>
      </c>
      <c r="E10" s="111" t="s">
        <v>202</v>
      </c>
      <c r="F10" s="111" t="s">
        <v>208</v>
      </c>
      <c r="G10" s="113" t="s">
        <v>209</v>
      </c>
      <c r="H10" s="112" t="s">
        <v>210</v>
      </c>
      <c r="I10" s="115" t="s">
        <v>10</v>
      </c>
      <c r="J10" s="112" t="s">
        <v>211</v>
      </c>
      <c r="K10" s="107" t="s">
        <v>190</v>
      </c>
      <c r="L10" s="112" t="s">
        <v>198</v>
      </c>
      <c r="M10" s="115" t="s">
        <v>192</v>
      </c>
      <c r="N10" s="115" t="s">
        <v>193</v>
      </c>
      <c r="O10" s="115">
        <v>0</v>
      </c>
      <c r="P10" s="117">
        <v>1</v>
      </c>
      <c r="Q10" s="120">
        <v>1</v>
      </c>
      <c r="R10" s="120">
        <v>1</v>
      </c>
      <c r="S10" s="120">
        <v>1</v>
      </c>
      <c r="T10" s="120">
        <v>1</v>
      </c>
      <c r="U10" s="95"/>
      <c r="V10" s="110">
        <f t="shared" si="0"/>
        <v>0</v>
      </c>
      <c r="W10" s="110"/>
      <c r="X10" s="110"/>
      <c r="Y10" s="110">
        <f t="shared" si="1"/>
        <v>0</v>
      </c>
      <c r="Z10" s="110"/>
      <c r="AA10" s="110"/>
      <c r="AB10" s="110">
        <f t="shared" si="2"/>
        <v>0</v>
      </c>
      <c r="AC10" s="110"/>
      <c r="AD10" s="110"/>
      <c r="AE10" s="110">
        <f t="shared" si="3"/>
        <v>0</v>
      </c>
      <c r="AF10" s="110"/>
      <c r="AG10" s="110"/>
      <c r="AH10" s="110">
        <f t="shared" si="4"/>
        <v>0</v>
      </c>
    </row>
    <row r="11" spans="1:34" ht="126">
      <c r="A11" s="105">
        <v>7</v>
      </c>
      <c r="B11" s="111" t="s">
        <v>183</v>
      </c>
      <c r="C11" s="112" t="s">
        <v>184</v>
      </c>
      <c r="D11" s="113" t="s">
        <v>185</v>
      </c>
      <c r="E11" s="111" t="s">
        <v>212</v>
      </c>
      <c r="F11" s="113" t="s">
        <v>213</v>
      </c>
      <c r="G11" s="761" t="s">
        <v>214</v>
      </c>
      <c r="H11" s="761" t="s">
        <v>215</v>
      </c>
      <c r="I11" s="761" t="s">
        <v>10</v>
      </c>
      <c r="J11" s="760" t="s">
        <v>216</v>
      </c>
      <c r="K11" s="762" t="s">
        <v>217</v>
      </c>
      <c r="L11" s="762" t="s">
        <v>198</v>
      </c>
      <c r="M11" s="761" t="s">
        <v>192</v>
      </c>
      <c r="N11" s="761" t="s">
        <v>218</v>
      </c>
      <c r="O11" s="761">
        <v>0</v>
      </c>
      <c r="P11" s="763">
        <v>1</v>
      </c>
      <c r="Q11" s="757">
        <v>0.05</v>
      </c>
      <c r="R11" s="757">
        <v>0.3</v>
      </c>
      <c r="S11" s="757">
        <v>0.6</v>
      </c>
      <c r="T11" s="758">
        <v>1</v>
      </c>
      <c r="U11" s="95"/>
      <c r="V11" s="110">
        <f t="shared" si="0"/>
        <v>0</v>
      </c>
      <c r="W11" s="110"/>
      <c r="X11" s="110"/>
      <c r="Y11" s="110">
        <f t="shared" si="1"/>
        <v>0</v>
      </c>
      <c r="Z11" s="110"/>
      <c r="AA11" s="110"/>
      <c r="AB11" s="110">
        <f t="shared" si="2"/>
        <v>0</v>
      </c>
      <c r="AC11" s="110"/>
      <c r="AD11" s="110"/>
      <c r="AE11" s="110">
        <f t="shared" si="3"/>
        <v>0</v>
      </c>
      <c r="AF11" s="110"/>
      <c r="AG11" s="110"/>
      <c r="AH11" s="110">
        <f t="shared" si="4"/>
        <v>0</v>
      </c>
    </row>
    <row r="12" spans="1:34" ht="110.25">
      <c r="A12" s="105">
        <v>8</v>
      </c>
      <c r="B12" s="111" t="s">
        <v>183</v>
      </c>
      <c r="C12" s="112" t="s">
        <v>184</v>
      </c>
      <c r="D12" s="113" t="s">
        <v>219</v>
      </c>
      <c r="E12" s="111" t="s">
        <v>220</v>
      </c>
      <c r="F12" s="113" t="s">
        <v>221</v>
      </c>
      <c r="G12" s="688"/>
      <c r="H12" s="688"/>
      <c r="I12" s="688"/>
      <c r="J12" s="688"/>
      <c r="K12" s="688"/>
      <c r="L12" s="688"/>
      <c r="M12" s="688"/>
      <c r="N12" s="688"/>
      <c r="O12" s="688"/>
      <c r="P12" s="688"/>
      <c r="Q12" s="688"/>
      <c r="R12" s="688"/>
      <c r="S12" s="688"/>
      <c r="T12" s="688"/>
      <c r="U12" s="95"/>
      <c r="V12" s="110">
        <f t="shared" si="0"/>
        <v>0</v>
      </c>
      <c r="W12" s="110"/>
      <c r="X12" s="110"/>
      <c r="Y12" s="110">
        <f t="shared" si="1"/>
        <v>0</v>
      </c>
      <c r="Z12" s="110"/>
      <c r="AA12" s="110"/>
      <c r="AB12" s="110">
        <f t="shared" si="2"/>
        <v>0</v>
      </c>
      <c r="AC12" s="110"/>
      <c r="AD12" s="110"/>
      <c r="AE12" s="110">
        <f t="shared" si="3"/>
        <v>0</v>
      </c>
      <c r="AF12" s="110"/>
      <c r="AG12" s="110"/>
      <c r="AH12" s="110">
        <f t="shared" si="4"/>
        <v>0</v>
      </c>
    </row>
    <row r="13" spans="1:34" ht="157.5">
      <c r="A13" s="105">
        <v>9</v>
      </c>
      <c r="B13" s="111" t="s">
        <v>183</v>
      </c>
      <c r="C13" s="112" t="s">
        <v>184</v>
      </c>
      <c r="D13" s="113" t="s">
        <v>185</v>
      </c>
      <c r="E13" s="111" t="s">
        <v>202</v>
      </c>
      <c r="F13" s="111" t="s">
        <v>208</v>
      </c>
      <c r="G13" s="113" t="s">
        <v>222</v>
      </c>
      <c r="H13" s="113" t="s">
        <v>223</v>
      </c>
      <c r="I13" s="115" t="s">
        <v>10</v>
      </c>
      <c r="J13" s="112" t="s">
        <v>224</v>
      </c>
      <c r="K13" s="112" t="s">
        <v>197</v>
      </c>
      <c r="L13" s="112" t="s">
        <v>191</v>
      </c>
      <c r="M13" s="115" t="s">
        <v>192</v>
      </c>
      <c r="N13" s="115" t="s">
        <v>193</v>
      </c>
      <c r="O13" s="115">
        <v>0</v>
      </c>
      <c r="P13" s="115">
        <v>2</v>
      </c>
      <c r="Q13" s="115">
        <v>0</v>
      </c>
      <c r="R13" s="115">
        <v>1</v>
      </c>
      <c r="S13" s="115">
        <v>2</v>
      </c>
      <c r="T13" s="115">
        <v>2</v>
      </c>
      <c r="U13" s="95"/>
      <c r="V13" s="110">
        <f t="shared" si="0"/>
        <v>0</v>
      </c>
      <c r="W13" s="110"/>
      <c r="X13" s="110"/>
      <c r="Y13" s="110">
        <f t="shared" si="1"/>
        <v>0</v>
      </c>
      <c r="Z13" s="110"/>
      <c r="AA13" s="110"/>
      <c r="AB13" s="110">
        <f t="shared" si="2"/>
        <v>0</v>
      </c>
      <c r="AC13" s="110"/>
      <c r="AD13" s="110"/>
      <c r="AE13" s="110">
        <f t="shared" si="3"/>
        <v>0</v>
      </c>
      <c r="AF13" s="110"/>
      <c r="AG13" s="110"/>
      <c r="AH13" s="110">
        <f t="shared" si="4"/>
        <v>0</v>
      </c>
    </row>
    <row r="14" spans="1:34" ht="173.25">
      <c r="A14" s="105">
        <v>10</v>
      </c>
      <c r="B14" s="111" t="s">
        <v>183</v>
      </c>
      <c r="C14" s="112" t="s">
        <v>184</v>
      </c>
      <c r="D14" s="113" t="s">
        <v>185</v>
      </c>
      <c r="E14" s="111" t="s">
        <v>225</v>
      </c>
      <c r="F14" s="111" t="s">
        <v>226</v>
      </c>
      <c r="G14" s="122" t="s">
        <v>227</v>
      </c>
      <c r="H14" s="122" t="s">
        <v>228</v>
      </c>
      <c r="I14" s="123" t="s">
        <v>10</v>
      </c>
      <c r="J14" s="122" t="s">
        <v>229</v>
      </c>
      <c r="K14" s="107" t="s">
        <v>190</v>
      </c>
      <c r="L14" s="122" t="s">
        <v>230</v>
      </c>
      <c r="M14" s="123" t="s">
        <v>231</v>
      </c>
      <c r="N14" s="123" t="s">
        <v>232</v>
      </c>
      <c r="O14" s="123">
        <v>0</v>
      </c>
      <c r="P14" s="119">
        <v>65527604</v>
      </c>
      <c r="Q14" s="119">
        <v>7907112</v>
      </c>
      <c r="R14" s="119">
        <v>10619634</v>
      </c>
      <c r="S14" s="119">
        <v>9955648</v>
      </c>
      <c r="T14" s="119">
        <v>37045210</v>
      </c>
      <c r="U14" s="95"/>
      <c r="V14" s="110">
        <f t="shared" si="0"/>
        <v>0</v>
      </c>
      <c r="W14" s="110"/>
      <c r="X14" s="110"/>
      <c r="Y14" s="110">
        <f t="shared" si="1"/>
        <v>0</v>
      </c>
      <c r="Z14" s="110"/>
      <c r="AA14" s="110"/>
      <c r="AB14" s="110">
        <f t="shared" si="2"/>
        <v>0</v>
      </c>
      <c r="AC14" s="110"/>
      <c r="AD14" s="110"/>
      <c r="AE14" s="110">
        <f t="shared" si="3"/>
        <v>0</v>
      </c>
      <c r="AF14" s="110"/>
      <c r="AG14" s="110"/>
      <c r="AH14" s="110">
        <f t="shared" si="4"/>
        <v>0</v>
      </c>
    </row>
    <row r="15" spans="1:34" ht="141.75">
      <c r="A15" s="105">
        <v>11</v>
      </c>
      <c r="B15" s="111" t="s">
        <v>183</v>
      </c>
      <c r="C15" s="112" t="s">
        <v>184</v>
      </c>
      <c r="D15" s="113" t="s">
        <v>185</v>
      </c>
      <c r="E15" s="111" t="s">
        <v>225</v>
      </c>
      <c r="F15" s="111" t="s">
        <v>233</v>
      </c>
      <c r="G15" s="111" t="s">
        <v>234</v>
      </c>
      <c r="H15" s="122" t="s">
        <v>235</v>
      </c>
      <c r="I15" s="123" t="s">
        <v>10</v>
      </c>
      <c r="J15" s="122" t="s">
        <v>236</v>
      </c>
      <c r="K15" s="107" t="s">
        <v>190</v>
      </c>
      <c r="L15" s="122" t="s">
        <v>230</v>
      </c>
      <c r="M15" s="123" t="s">
        <v>231</v>
      </c>
      <c r="N15" s="123" t="s">
        <v>232</v>
      </c>
      <c r="O15" s="123">
        <v>0</v>
      </c>
      <c r="P15" s="119">
        <v>4300000</v>
      </c>
      <c r="Q15" s="119">
        <v>1000000</v>
      </c>
      <c r="R15" s="119">
        <v>1100000</v>
      </c>
      <c r="S15" s="119">
        <v>1100000</v>
      </c>
      <c r="T15" s="119">
        <v>1100000</v>
      </c>
      <c r="U15" s="95"/>
      <c r="V15" s="110">
        <f t="shared" si="0"/>
        <v>0</v>
      </c>
      <c r="W15" s="110"/>
      <c r="X15" s="110"/>
      <c r="Y15" s="110">
        <f t="shared" si="1"/>
        <v>0</v>
      </c>
      <c r="Z15" s="110"/>
      <c r="AA15" s="110"/>
      <c r="AB15" s="110">
        <f t="shared" si="2"/>
        <v>0</v>
      </c>
      <c r="AC15" s="110"/>
      <c r="AD15" s="110"/>
      <c r="AE15" s="110">
        <f t="shared" si="3"/>
        <v>0</v>
      </c>
      <c r="AF15" s="110"/>
      <c r="AG15" s="110"/>
      <c r="AH15" s="110">
        <f t="shared" si="4"/>
        <v>0</v>
      </c>
    </row>
    <row r="16" spans="1:34" ht="141.75">
      <c r="A16" s="105">
        <v>12</v>
      </c>
      <c r="B16" s="111" t="s">
        <v>183</v>
      </c>
      <c r="C16" s="112" t="s">
        <v>184</v>
      </c>
      <c r="D16" s="113" t="s">
        <v>185</v>
      </c>
      <c r="E16" s="111" t="s">
        <v>225</v>
      </c>
      <c r="F16" s="111" t="s">
        <v>233</v>
      </c>
      <c r="G16" s="111" t="s">
        <v>237</v>
      </c>
      <c r="H16" s="122" t="s">
        <v>238</v>
      </c>
      <c r="I16" s="123" t="s">
        <v>10</v>
      </c>
      <c r="J16" s="122" t="s">
        <v>236</v>
      </c>
      <c r="K16" s="107" t="s">
        <v>190</v>
      </c>
      <c r="L16" s="122" t="s">
        <v>230</v>
      </c>
      <c r="M16" s="123" t="s">
        <v>231</v>
      </c>
      <c r="N16" s="123" t="s">
        <v>232</v>
      </c>
      <c r="O16" s="123">
        <v>0</v>
      </c>
      <c r="P16" s="119">
        <v>800000</v>
      </c>
      <c r="Q16" s="119">
        <v>200000</v>
      </c>
      <c r="R16" s="119">
        <v>200000</v>
      </c>
      <c r="S16" s="119">
        <v>200000</v>
      </c>
      <c r="T16" s="119">
        <v>200000</v>
      </c>
      <c r="U16" s="95"/>
      <c r="V16" s="110">
        <f t="shared" si="0"/>
        <v>0</v>
      </c>
      <c r="W16" s="110"/>
      <c r="X16" s="110"/>
      <c r="Y16" s="110">
        <f t="shared" si="1"/>
        <v>0</v>
      </c>
      <c r="Z16" s="110"/>
      <c r="AA16" s="110"/>
      <c r="AB16" s="110">
        <f t="shared" si="2"/>
        <v>0</v>
      </c>
      <c r="AC16" s="110"/>
      <c r="AD16" s="110"/>
      <c r="AE16" s="110">
        <f t="shared" si="3"/>
        <v>0</v>
      </c>
      <c r="AF16" s="110"/>
      <c r="AG16" s="110"/>
      <c r="AH16" s="110">
        <f t="shared" si="4"/>
        <v>0</v>
      </c>
    </row>
    <row r="17" spans="1:34" ht="110.25">
      <c r="A17" s="105">
        <v>13</v>
      </c>
      <c r="B17" s="111" t="s">
        <v>183</v>
      </c>
      <c r="C17" s="112" t="s">
        <v>184</v>
      </c>
      <c r="D17" s="113" t="s">
        <v>185</v>
      </c>
      <c r="E17" s="111" t="s">
        <v>225</v>
      </c>
      <c r="F17" s="111" t="s">
        <v>226</v>
      </c>
      <c r="G17" s="111" t="s">
        <v>239</v>
      </c>
      <c r="H17" s="122" t="s">
        <v>240</v>
      </c>
      <c r="I17" s="123" t="s">
        <v>10</v>
      </c>
      <c r="J17" s="122" t="s">
        <v>241</v>
      </c>
      <c r="K17" s="107" t="s">
        <v>190</v>
      </c>
      <c r="L17" s="122" t="s">
        <v>230</v>
      </c>
      <c r="M17" s="123" t="s">
        <v>231</v>
      </c>
      <c r="N17" s="123" t="s">
        <v>232</v>
      </c>
      <c r="O17" s="123">
        <v>0</v>
      </c>
      <c r="P17" s="119">
        <v>9750000</v>
      </c>
      <c r="Q17" s="119">
        <v>2350000</v>
      </c>
      <c r="R17" s="119">
        <v>2400000</v>
      </c>
      <c r="S17" s="119">
        <v>2500000</v>
      </c>
      <c r="T17" s="119">
        <v>2500000</v>
      </c>
      <c r="U17" s="95"/>
      <c r="V17" s="110">
        <f t="shared" si="0"/>
        <v>0</v>
      </c>
      <c r="W17" s="110"/>
      <c r="X17" s="110"/>
      <c r="Y17" s="110">
        <f t="shared" si="1"/>
        <v>0</v>
      </c>
      <c r="Z17" s="110"/>
      <c r="AA17" s="110"/>
      <c r="AB17" s="110">
        <f t="shared" si="2"/>
        <v>0</v>
      </c>
      <c r="AC17" s="110"/>
      <c r="AD17" s="110"/>
      <c r="AE17" s="110">
        <f t="shared" si="3"/>
        <v>0</v>
      </c>
      <c r="AF17" s="110"/>
      <c r="AG17" s="110"/>
      <c r="AH17" s="110">
        <f t="shared" si="4"/>
        <v>0</v>
      </c>
    </row>
    <row r="18" spans="1:34" ht="141.75">
      <c r="A18" s="105">
        <v>14</v>
      </c>
      <c r="B18" s="111" t="s">
        <v>183</v>
      </c>
      <c r="C18" s="112" t="s">
        <v>184</v>
      </c>
      <c r="D18" s="113" t="s">
        <v>185</v>
      </c>
      <c r="E18" s="111" t="s">
        <v>225</v>
      </c>
      <c r="F18" s="111" t="s">
        <v>233</v>
      </c>
      <c r="G18" s="113" t="s">
        <v>242</v>
      </c>
      <c r="H18" s="112" t="s">
        <v>243</v>
      </c>
      <c r="I18" s="115" t="s">
        <v>10</v>
      </c>
      <c r="J18" s="112" t="s">
        <v>244</v>
      </c>
      <c r="K18" s="107" t="s">
        <v>190</v>
      </c>
      <c r="L18" s="112" t="s">
        <v>230</v>
      </c>
      <c r="M18" s="115" t="s">
        <v>231</v>
      </c>
      <c r="N18" s="115" t="s">
        <v>232</v>
      </c>
      <c r="O18" s="115">
        <v>0</v>
      </c>
      <c r="P18" s="119">
        <v>9750000</v>
      </c>
      <c r="Q18" s="119">
        <v>2350000</v>
      </c>
      <c r="R18" s="119">
        <v>2400000</v>
      </c>
      <c r="S18" s="119">
        <v>2500000</v>
      </c>
      <c r="T18" s="119">
        <v>2500000</v>
      </c>
      <c r="U18" s="95"/>
      <c r="V18" s="110">
        <f t="shared" si="0"/>
        <v>0</v>
      </c>
      <c r="W18" s="110"/>
      <c r="X18" s="110"/>
      <c r="Y18" s="110">
        <f t="shared" si="1"/>
        <v>0</v>
      </c>
      <c r="Z18" s="110"/>
      <c r="AA18" s="110"/>
      <c r="AB18" s="110">
        <f t="shared" si="2"/>
        <v>0</v>
      </c>
      <c r="AC18" s="110"/>
      <c r="AD18" s="110"/>
      <c r="AE18" s="110">
        <f t="shared" si="3"/>
        <v>0</v>
      </c>
      <c r="AF18" s="110"/>
      <c r="AG18" s="110"/>
      <c r="AH18" s="110">
        <f t="shared" si="4"/>
        <v>0</v>
      </c>
    </row>
    <row r="19" spans="1:34" ht="141.75">
      <c r="A19" s="105">
        <v>15</v>
      </c>
      <c r="B19" s="111" t="s">
        <v>183</v>
      </c>
      <c r="C19" s="112" t="s">
        <v>184</v>
      </c>
      <c r="D19" s="113" t="s">
        <v>185</v>
      </c>
      <c r="E19" s="111" t="s">
        <v>225</v>
      </c>
      <c r="F19" s="111" t="s">
        <v>233</v>
      </c>
      <c r="G19" s="113" t="s">
        <v>245</v>
      </c>
      <c r="H19" s="112" t="s">
        <v>246</v>
      </c>
      <c r="I19" s="115" t="s">
        <v>10</v>
      </c>
      <c r="J19" s="112" t="s">
        <v>247</v>
      </c>
      <c r="K19" s="107" t="s">
        <v>190</v>
      </c>
      <c r="L19" s="112" t="s">
        <v>198</v>
      </c>
      <c r="M19" s="115" t="s">
        <v>231</v>
      </c>
      <c r="N19" s="115" t="s">
        <v>232</v>
      </c>
      <c r="O19" s="115">
        <v>0</v>
      </c>
      <c r="P19" s="119">
        <v>540000</v>
      </c>
      <c r="Q19" s="119">
        <v>90000</v>
      </c>
      <c r="R19" s="119">
        <v>120000</v>
      </c>
      <c r="S19" s="119">
        <v>150000</v>
      </c>
      <c r="T19" s="119">
        <v>180000</v>
      </c>
      <c r="U19" s="95"/>
      <c r="V19" s="110">
        <f t="shared" si="0"/>
        <v>0</v>
      </c>
      <c r="W19" s="110"/>
      <c r="X19" s="110"/>
      <c r="Y19" s="110">
        <f t="shared" si="1"/>
        <v>0</v>
      </c>
      <c r="Z19" s="110"/>
      <c r="AA19" s="110"/>
      <c r="AB19" s="110">
        <f t="shared" si="2"/>
        <v>0</v>
      </c>
      <c r="AC19" s="110"/>
      <c r="AD19" s="110"/>
      <c r="AE19" s="110">
        <f t="shared" si="3"/>
        <v>0</v>
      </c>
      <c r="AF19" s="110"/>
      <c r="AG19" s="110"/>
      <c r="AH19" s="110">
        <f t="shared" si="4"/>
        <v>0</v>
      </c>
    </row>
    <row r="20" spans="1:34" ht="110.25">
      <c r="A20" s="105">
        <v>16</v>
      </c>
      <c r="B20" s="111" t="s">
        <v>183</v>
      </c>
      <c r="C20" s="122" t="s">
        <v>184</v>
      </c>
      <c r="D20" s="113" t="s">
        <v>185</v>
      </c>
      <c r="E20" s="111" t="s">
        <v>220</v>
      </c>
      <c r="F20" s="111" t="s">
        <v>248</v>
      </c>
      <c r="G20" s="111" t="s">
        <v>249</v>
      </c>
      <c r="H20" s="111" t="s">
        <v>250</v>
      </c>
      <c r="I20" s="123" t="s">
        <v>10</v>
      </c>
      <c r="J20" s="122" t="s">
        <v>251</v>
      </c>
      <c r="K20" s="122" t="s">
        <v>217</v>
      </c>
      <c r="L20" s="122" t="s">
        <v>198</v>
      </c>
      <c r="M20" s="123" t="s">
        <v>231</v>
      </c>
      <c r="N20" s="123" t="s">
        <v>232</v>
      </c>
      <c r="O20" s="123">
        <v>0</v>
      </c>
      <c r="P20" s="117">
        <v>1</v>
      </c>
      <c r="Q20" s="117">
        <v>0.05</v>
      </c>
      <c r="R20" s="117">
        <v>0.25</v>
      </c>
      <c r="S20" s="117">
        <v>0.5</v>
      </c>
      <c r="T20" s="117">
        <v>0.2</v>
      </c>
      <c r="U20" s="95"/>
      <c r="V20" s="110">
        <f t="shared" si="0"/>
        <v>0</v>
      </c>
      <c r="W20" s="110"/>
      <c r="X20" s="110"/>
      <c r="Y20" s="110">
        <f t="shared" si="1"/>
        <v>0</v>
      </c>
      <c r="Z20" s="110"/>
      <c r="AA20" s="110"/>
      <c r="AB20" s="110">
        <f t="shared" si="2"/>
        <v>0</v>
      </c>
      <c r="AC20" s="110"/>
      <c r="AD20" s="110"/>
      <c r="AE20" s="110">
        <f t="shared" si="3"/>
        <v>0</v>
      </c>
      <c r="AF20" s="110"/>
      <c r="AG20" s="110"/>
      <c r="AH20" s="110">
        <f t="shared" si="4"/>
        <v>0</v>
      </c>
    </row>
    <row r="21" spans="1:34" ht="15.75" customHeight="1">
      <c r="A21" s="105">
        <v>17</v>
      </c>
      <c r="B21" s="111" t="s">
        <v>183</v>
      </c>
      <c r="C21" s="122" t="s">
        <v>184</v>
      </c>
      <c r="D21" s="113" t="s">
        <v>185</v>
      </c>
      <c r="E21" s="111" t="s">
        <v>220</v>
      </c>
      <c r="F21" s="111" t="s">
        <v>248</v>
      </c>
      <c r="G21" s="125" t="s">
        <v>252</v>
      </c>
      <c r="H21" s="111" t="s">
        <v>253</v>
      </c>
      <c r="I21" s="123" t="s">
        <v>10</v>
      </c>
      <c r="J21" s="122" t="s">
        <v>254</v>
      </c>
      <c r="K21" s="122" t="s">
        <v>217</v>
      </c>
      <c r="L21" s="122" t="s">
        <v>198</v>
      </c>
      <c r="M21" s="123" t="s">
        <v>231</v>
      </c>
      <c r="N21" s="123" t="s">
        <v>232</v>
      </c>
      <c r="O21" s="117">
        <v>0.1</v>
      </c>
      <c r="P21" s="117">
        <v>1</v>
      </c>
      <c r="Q21" s="117">
        <v>0.15</v>
      </c>
      <c r="R21" s="117">
        <v>0.15</v>
      </c>
      <c r="S21" s="117">
        <v>0.3</v>
      </c>
      <c r="T21" s="117">
        <v>0.3</v>
      </c>
      <c r="U21" s="95"/>
      <c r="V21" s="110">
        <f t="shared" si="0"/>
        <v>0</v>
      </c>
      <c r="W21" s="110"/>
      <c r="X21" s="110"/>
      <c r="Y21" s="110">
        <f t="shared" si="1"/>
        <v>0</v>
      </c>
      <c r="Z21" s="110"/>
      <c r="AA21" s="110"/>
      <c r="AB21" s="110">
        <f t="shared" si="2"/>
        <v>0</v>
      </c>
      <c r="AC21" s="110"/>
      <c r="AD21" s="110"/>
      <c r="AE21" s="110">
        <f t="shared" si="3"/>
        <v>0</v>
      </c>
      <c r="AF21" s="110"/>
      <c r="AG21" s="110"/>
      <c r="AH21" s="110">
        <f t="shared" si="4"/>
        <v>0</v>
      </c>
    </row>
    <row r="22" spans="1:34" ht="15.75" customHeight="1">
      <c r="A22" s="105">
        <v>18</v>
      </c>
      <c r="B22" s="111" t="s">
        <v>183</v>
      </c>
      <c r="C22" s="122" t="s">
        <v>184</v>
      </c>
      <c r="D22" s="113" t="s">
        <v>185</v>
      </c>
      <c r="E22" s="111" t="s">
        <v>220</v>
      </c>
      <c r="F22" s="111" t="s">
        <v>255</v>
      </c>
      <c r="G22" s="126" t="s">
        <v>256</v>
      </c>
      <c r="H22" s="125" t="s">
        <v>256</v>
      </c>
      <c r="I22" s="123" t="s">
        <v>10</v>
      </c>
      <c r="J22" s="122" t="s">
        <v>257</v>
      </c>
      <c r="K22" s="122" t="s">
        <v>217</v>
      </c>
      <c r="L22" s="122" t="s">
        <v>258</v>
      </c>
      <c r="M22" s="123" t="s">
        <v>231</v>
      </c>
      <c r="N22" s="123" t="s">
        <v>232</v>
      </c>
      <c r="O22" s="123" t="s">
        <v>259</v>
      </c>
      <c r="P22" s="123" t="s">
        <v>260</v>
      </c>
      <c r="Q22" s="123">
        <v>200</v>
      </c>
      <c r="R22" s="123">
        <v>400</v>
      </c>
      <c r="S22" s="123">
        <v>400</v>
      </c>
      <c r="T22" s="123">
        <v>400</v>
      </c>
      <c r="U22" s="95"/>
      <c r="V22" s="110">
        <f t="shared" si="0"/>
        <v>0</v>
      </c>
      <c r="W22" s="110"/>
      <c r="X22" s="110"/>
      <c r="Y22" s="110">
        <f t="shared" si="1"/>
        <v>0</v>
      </c>
      <c r="Z22" s="110"/>
      <c r="AA22" s="110"/>
      <c r="AB22" s="110">
        <f t="shared" si="2"/>
        <v>0</v>
      </c>
      <c r="AC22" s="110"/>
      <c r="AD22" s="110"/>
      <c r="AE22" s="110">
        <f t="shared" si="3"/>
        <v>0</v>
      </c>
      <c r="AF22" s="110"/>
      <c r="AG22" s="110"/>
      <c r="AH22" s="110">
        <f t="shared" si="4"/>
        <v>0</v>
      </c>
    </row>
    <row r="23" spans="1:34" ht="15.75" customHeight="1">
      <c r="A23" s="105">
        <v>19</v>
      </c>
      <c r="B23" s="111" t="s">
        <v>183</v>
      </c>
      <c r="C23" s="112" t="s">
        <v>184</v>
      </c>
      <c r="D23" s="113" t="s">
        <v>185</v>
      </c>
      <c r="E23" s="111" t="s">
        <v>225</v>
      </c>
      <c r="F23" s="111" t="s">
        <v>261</v>
      </c>
      <c r="G23" s="759" t="s">
        <v>262</v>
      </c>
      <c r="H23" s="112" t="s">
        <v>263</v>
      </c>
      <c r="I23" s="115" t="s">
        <v>10</v>
      </c>
      <c r="J23" s="112" t="s">
        <v>264</v>
      </c>
      <c r="K23" s="112" t="s">
        <v>197</v>
      </c>
      <c r="L23" s="112" t="s">
        <v>230</v>
      </c>
      <c r="M23" s="115" t="s">
        <v>265</v>
      </c>
      <c r="N23" s="115" t="s">
        <v>266</v>
      </c>
      <c r="O23" s="119">
        <v>8500000</v>
      </c>
      <c r="P23" s="127">
        <v>68400000</v>
      </c>
      <c r="Q23" s="119">
        <v>10600000</v>
      </c>
      <c r="R23" s="119">
        <v>17800000</v>
      </c>
      <c r="S23" s="119">
        <v>29000000</v>
      </c>
      <c r="T23" s="119">
        <v>11000000</v>
      </c>
      <c r="U23" s="95"/>
      <c r="V23" s="110">
        <f t="shared" si="0"/>
        <v>0</v>
      </c>
      <c r="W23" s="110"/>
      <c r="X23" s="110"/>
      <c r="Y23" s="110">
        <f t="shared" si="1"/>
        <v>0</v>
      </c>
      <c r="Z23" s="110"/>
      <c r="AA23" s="110"/>
      <c r="AB23" s="110">
        <f t="shared" si="2"/>
        <v>0</v>
      </c>
      <c r="AC23" s="110"/>
      <c r="AD23" s="110"/>
      <c r="AE23" s="110">
        <f t="shared" si="3"/>
        <v>0</v>
      </c>
      <c r="AF23" s="110"/>
      <c r="AG23" s="110"/>
      <c r="AH23" s="110">
        <f t="shared" si="4"/>
        <v>0</v>
      </c>
    </row>
    <row r="24" spans="1:34" ht="15.75" customHeight="1">
      <c r="A24" s="105">
        <v>20</v>
      </c>
      <c r="B24" s="111" t="s">
        <v>183</v>
      </c>
      <c r="C24" s="112" t="s">
        <v>184</v>
      </c>
      <c r="D24" s="113" t="s">
        <v>185</v>
      </c>
      <c r="E24" s="111" t="s">
        <v>225</v>
      </c>
      <c r="F24" s="111" t="s">
        <v>261</v>
      </c>
      <c r="G24" s="688"/>
      <c r="H24" s="112" t="s">
        <v>267</v>
      </c>
      <c r="I24" s="115" t="s">
        <v>10</v>
      </c>
      <c r="J24" s="113" t="s">
        <v>268</v>
      </c>
      <c r="K24" s="112" t="s">
        <v>197</v>
      </c>
      <c r="L24" s="112" t="s">
        <v>198</v>
      </c>
      <c r="M24" s="115" t="s">
        <v>265</v>
      </c>
      <c r="N24" s="115" t="s">
        <v>266</v>
      </c>
      <c r="O24" s="128">
        <v>1.9E-2</v>
      </c>
      <c r="P24" s="129">
        <v>0.6</v>
      </c>
      <c r="Q24" s="117">
        <v>0.03</v>
      </c>
      <c r="R24" s="117">
        <v>0.23</v>
      </c>
      <c r="S24" s="117">
        <v>0.5</v>
      </c>
      <c r="T24" s="117">
        <v>0.6</v>
      </c>
      <c r="U24" s="95"/>
      <c r="V24" s="110">
        <f t="shared" si="0"/>
        <v>0</v>
      </c>
      <c r="W24" s="110"/>
      <c r="X24" s="110"/>
      <c r="Y24" s="110">
        <f t="shared" si="1"/>
        <v>0</v>
      </c>
      <c r="Z24" s="110"/>
      <c r="AA24" s="110"/>
      <c r="AB24" s="110">
        <f t="shared" si="2"/>
        <v>0</v>
      </c>
      <c r="AC24" s="110"/>
      <c r="AD24" s="110"/>
      <c r="AE24" s="110">
        <f t="shared" si="3"/>
        <v>0</v>
      </c>
      <c r="AF24" s="110"/>
      <c r="AG24" s="110"/>
      <c r="AH24" s="110">
        <f t="shared" si="4"/>
        <v>0</v>
      </c>
    </row>
    <row r="25" spans="1:34" ht="15.75" customHeight="1">
      <c r="A25" s="105">
        <v>21</v>
      </c>
      <c r="B25" s="111" t="s">
        <v>183</v>
      </c>
      <c r="C25" s="112" t="s">
        <v>184</v>
      </c>
      <c r="D25" s="113" t="s">
        <v>185</v>
      </c>
      <c r="E25" s="111" t="s">
        <v>225</v>
      </c>
      <c r="F25" s="111" t="s">
        <v>269</v>
      </c>
      <c r="G25" s="113" t="s">
        <v>270</v>
      </c>
      <c r="H25" s="112" t="s">
        <v>270</v>
      </c>
      <c r="I25" s="115" t="s">
        <v>10</v>
      </c>
      <c r="J25" s="113" t="s">
        <v>271</v>
      </c>
      <c r="K25" s="112" t="s">
        <v>217</v>
      </c>
      <c r="L25" s="112" t="s">
        <v>191</v>
      </c>
      <c r="M25" s="115" t="s">
        <v>272</v>
      </c>
      <c r="N25" s="115" t="s">
        <v>266</v>
      </c>
      <c r="O25" s="115">
        <v>17</v>
      </c>
      <c r="P25" s="115">
        <v>200</v>
      </c>
      <c r="Q25" s="123">
        <v>40</v>
      </c>
      <c r="R25" s="123">
        <v>53</v>
      </c>
      <c r="S25" s="123">
        <v>53</v>
      </c>
      <c r="T25" s="123">
        <v>54</v>
      </c>
      <c r="U25" s="95"/>
      <c r="V25" s="110">
        <f t="shared" si="0"/>
        <v>0</v>
      </c>
      <c r="W25" s="110"/>
      <c r="X25" s="110"/>
      <c r="Y25" s="110">
        <f t="shared" si="1"/>
        <v>0</v>
      </c>
      <c r="Z25" s="110"/>
      <c r="AA25" s="110"/>
      <c r="AB25" s="110">
        <f t="shared" si="2"/>
        <v>0</v>
      </c>
      <c r="AC25" s="110"/>
      <c r="AD25" s="110"/>
      <c r="AE25" s="110">
        <f t="shared" si="3"/>
        <v>0</v>
      </c>
      <c r="AF25" s="110"/>
      <c r="AG25" s="110"/>
      <c r="AH25" s="110">
        <f t="shared" si="4"/>
        <v>0</v>
      </c>
    </row>
    <row r="26" spans="1:34" ht="15.75" customHeight="1">
      <c r="A26" s="105">
        <v>22</v>
      </c>
      <c r="B26" s="111" t="s">
        <v>183</v>
      </c>
      <c r="C26" s="112" t="s">
        <v>184</v>
      </c>
      <c r="D26" s="113" t="s">
        <v>185</v>
      </c>
      <c r="E26" s="111" t="s">
        <v>225</v>
      </c>
      <c r="F26" s="111" t="s">
        <v>273</v>
      </c>
      <c r="G26" s="760" t="s">
        <v>274</v>
      </c>
      <c r="H26" s="113" t="s">
        <v>275</v>
      </c>
      <c r="I26" s="113" t="s">
        <v>10</v>
      </c>
      <c r="J26" s="113" t="s">
        <v>276</v>
      </c>
      <c r="K26" s="112" t="s">
        <v>197</v>
      </c>
      <c r="L26" s="112" t="s">
        <v>191</v>
      </c>
      <c r="M26" s="115" t="s">
        <v>277</v>
      </c>
      <c r="N26" s="115" t="s">
        <v>266</v>
      </c>
      <c r="O26" s="115">
        <v>0</v>
      </c>
      <c r="P26" s="115">
        <v>25</v>
      </c>
      <c r="Q26" s="123">
        <v>4</v>
      </c>
      <c r="R26" s="123">
        <v>7</v>
      </c>
      <c r="S26" s="123">
        <v>7</v>
      </c>
      <c r="T26" s="123">
        <v>7</v>
      </c>
      <c r="U26" s="95"/>
      <c r="V26" s="110">
        <f t="shared" si="0"/>
        <v>0</v>
      </c>
      <c r="W26" s="110"/>
      <c r="X26" s="110"/>
      <c r="Y26" s="110">
        <f t="shared" si="1"/>
        <v>0</v>
      </c>
      <c r="Z26" s="110"/>
      <c r="AA26" s="110"/>
      <c r="AB26" s="110">
        <f t="shared" si="2"/>
        <v>0</v>
      </c>
      <c r="AC26" s="110"/>
      <c r="AD26" s="110"/>
      <c r="AE26" s="110">
        <f t="shared" si="3"/>
        <v>0</v>
      </c>
      <c r="AF26" s="110"/>
      <c r="AG26" s="110"/>
      <c r="AH26" s="110">
        <f t="shared" si="4"/>
        <v>0</v>
      </c>
    </row>
    <row r="27" spans="1:34" ht="15.75" customHeight="1">
      <c r="A27" s="105">
        <v>23</v>
      </c>
      <c r="B27" s="111" t="s">
        <v>183</v>
      </c>
      <c r="C27" s="112" t="s">
        <v>184</v>
      </c>
      <c r="D27" s="113" t="s">
        <v>185</v>
      </c>
      <c r="E27" s="111" t="s">
        <v>225</v>
      </c>
      <c r="F27" s="111" t="s">
        <v>273</v>
      </c>
      <c r="G27" s="688"/>
      <c r="H27" s="113" t="s">
        <v>278</v>
      </c>
      <c r="I27" s="113" t="s">
        <v>10</v>
      </c>
      <c r="J27" s="113" t="s">
        <v>279</v>
      </c>
      <c r="K27" s="112" t="s">
        <v>197</v>
      </c>
      <c r="L27" s="112" t="s">
        <v>198</v>
      </c>
      <c r="M27" s="115" t="s">
        <v>277</v>
      </c>
      <c r="N27" s="115" t="s">
        <v>266</v>
      </c>
      <c r="O27" s="116">
        <v>0.125</v>
      </c>
      <c r="P27" s="120">
        <v>0.6</v>
      </c>
      <c r="Q27" s="117">
        <v>0.23</v>
      </c>
      <c r="R27" s="117">
        <v>0.37</v>
      </c>
      <c r="S27" s="117">
        <v>0.49</v>
      </c>
      <c r="T27" s="117">
        <v>0.6</v>
      </c>
      <c r="U27" s="95"/>
      <c r="V27" s="110">
        <f t="shared" si="0"/>
        <v>0</v>
      </c>
      <c r="W27" s="110"/>
      <c r="X27" s="110"/>
      <c r="Y27" s="110">
        <f t="shared" si="1"/>
        <v>0</v>
      </c>
      <c r="Z27" s="110"/>
      <c r="AA27" s="110"/>
      <c r="AB27" s="110">
        <f t="shared" si="2"/>
        <v>0</v>
      </c>
      <c r="AC27" s="110"/>
      <c r="AD27" s="110"/>
      <c r="AE27" s="110">
        <f t="shared" si="3"/>
        <v>0</v>
      </c>
      <c r="AF27" s="110"/>
      <c r="AG27" s="110"/>
      <c r="AH27" s="110">
        <f t="shared" si="4"/>
        <v>0</v>
      </c>
    </row>
    <row r="28" spans="1:34" ht="15.75" customHeight="1">
      <c r="A28" s="105">
        <v>24</v>
      </c>
      <c r="B28" s="111" t="s">
        <v>183</v>
      </c>
      <c r="C28" s="112" t="s">
        <v>184</v>
      </c>
      <c r="D28" s="113" t="s">
        <v>280</v>
      </c>
      <c r="E28" s="111" t="s">
        <v>212</v>
      </c>
      <c r="F28" s="111" t="s">
        <v>281</v>
      </c>
      <c r="G28" s="113" t="s">
        <v>282</v>
      </c>
      <c r="H28" s="113" t="s">
        <v>283</v>
      </c>
      <c r="I28" s="113" t="s">
        <v>10</v>
      </c>
      <c r="J28" s="113" t="s">
        <v>284</v>
      </c>
      <c r="K28" s="112" t="s">
        <v>217</v>
      </c>
      <c r="L28" s="112" t="s">
        <v>198</v>
      </c>
      <c r="M28" s="115" t="s">
        <v>265</v>
      </c>
      <c r="N28" s="115" t="s">
        <v>266</v>
      </c>
      <c r="O28" s="120">
        <v>0.05</v>
      </c>
      <c r="P28" s="120">
        <v>0.95</v>
      </c>
      <c r="Q28" s="120">
        <v>0.15</v>
      </c>
      <c r="R28" s="120">
        <v>0.3</v>
      </c>
      <c r="S28" s="120">
        <v>0.25</v>
      </c>
      <c r="T28" s="120">
        <v>0.25</v>
      </c>
      <c r="U28" s="95"/>
      <c r="V28" s="110">
        <f t="shared" si="0"/>
        <v>0</v>
      </c>
      <c r="W28" s="110"/>
      <c r="X28" s="110"/>
      <c r="Y28" s="110">
        <f t="shared" si="1"/>
        <v>0</v>
      </c>
      <c r="Z28" s="110"/>
      <c r="AA28" s="110"/>
      <c r="AB28" s="110">
        <f t="shared" si="2"/>
        <v>0</v>
      </c>
      <c r="AC28" s="110"/>
      <c r="AD28" s="110"/>
      <c r="AE28" s="110">
        <f t="shared" si="3"/>
        <v>0</v>
      </c>
      <c r="AF28" s="110"/>
      <c r="AG28" s="110"/>
      <c r="AH28" s="110">
        <f t="shared" si="4"/>
        <v>0</v>
      </c>
    </row>
    <row r="29" spans="1:34" ht="15.75" customHeight="1">
      <c r="A29" s="105">
        <v>25</v>
      </c>
      <c r="B29" s="111" t="s">
        <v>183</v>
      </c>
      <c r="C29" s="130" t="s">
        <v>285</v>
      </c>
      <c r="D29" s="113" t="s">
        <v>280</v>
      </c>
      <c r="E29" s="111" t="s">
        <v>212</v>
      </c>
      <c r="F29" s="111" t="s">
        <v>286</v>
      </c>
      <c r="G29" s="761" t="s">
        <v>287</v>
      </c>
      <c r="H29" s="108" t="s">
        <v>288</v>
      </c>
      <c r="I29" s="108" t="s">
        <v>10</v>
      </c>
      <c r="J29" s="108" t="s">
        <v>289</v>
      </c>
      <c r="K29" s="107" t="s">
        <v>290</v>
      </c>
      <c r="L29" s="107" t="s">
        <v>191</v>
      </c>
      <c r="M29" s="109" t="s">
        <v>291</v>
      </c>
      <c r="N29" s="109" t="s">
        <v>292</v>
      </c>
      <c r="O29" s="109">
        <v>24</v>
      </c>
      <c r="P29" s="109">
        <v>26</v>
      </c>
      <c r="Q29" s="109">
        <v>5</v>
      </c>
      <c r="R29" s="109">
        <v>7</v>
      </c>
      <c r="S29" s="109">
        <v>7</v>
      </c>
      <c r="T29" s="115">
        <v>7</v>
      </c>
      <c r="U29" s="95"/>
      <c r="V29" s="110">
        <f t="shared" si="0"/>
        <v>0</v>
      </c>
      <c r="W29" s="110"/>
      <c r="X29" s="110"/>
      <c r="Y29" s="110">
        <f t="shared" si="1"/>
        <v>0</v>
      </c>
      <c r="Z29" s="110"/>
      <c r="AA29" s="110"/>
      <c r="AB29" s="110">
        <f t="shared" si="2"/>
        <v>0</v>
      </c>
      <c r="AC29" s="110"/>
      <c r="AD29" s="110"/>
      <c r="AE29" s="110">
        <f t="shared" si="3"/>
        <v>0</v>
      </c>
      <c r="AF29" s="110"/>
      <c r="AG29" s="110"/>
      <c r="AH29" s="110">
        <f t="shared" si="4"/>
        <v>0</v>
      </c>
    </row>
    <row r="30" spans="1:34" ht="15.75" customHeight="1">
      <c r="A30" s="105">
        <v>26</v>
      </c>
      <c r="B30" s="111" t="s">
        <v>183</v>
      </c>
      <c r="C30" s="112" t="s">
        <v>285</v>
      </c>
      <c r="D30" s="113" t="s">
        <v>280</v>
      </c>
      <c r="E30" s="111" t="s">
        <v>212</v>
      </c>
      <c r="F30" s="111" t="s">
        <v>293</v>
      </c>
      <c r="G30" s="687"/>
      <c r="H30" s="113" t="s">
        <v>294</v>
      </c>
      <c r="I30" s="113" t="s">
        <v>10</v>
      </c>
      <c r="J30" s="113" t="s">
        <v>295</v>
      </c>
      <c r="K30" s="112" t="s">
        <v>296</v>
      </c>
      <c r="L30" s="112" t="s">
        <v>191</v>
      </c>
      <c r="M30" s="115" t="s">
        <v>291</v>
      </c>
      <c r="N30" s="115" t="s">
        <v>292</v>
      </c>
      <c r="O30" s="115">
        <v>162</v>
      </c>
      <c r="P30" s="115">
        <v>52</v>
      </c>
      <c r="Q30" s="115">
        <v>10</v>
      </c>
      <c r="R30" s="115">
        <v>14</v>
      </c>
      <c r="S30" s="115">
        <v>14</v>
      </c>
      <c r="T30" s="115">
        <v>14</v>
      </c>
      <c r="U30" s="95"/>
      <c r="V30" s="110">
        <f t="shared" si="0"/>
        <v>0</v>
      </c>
      <c r="W30" s="110"/>
      <c r="X30" s="110"/>
      <c r="Y30" s="110">
        <f t="shared" si="1"/>
        <v>0</v>
      </c>
      <c r="Z30" s="110"/>
      <c r="AA30" s="110"/>
      <c r="AB30" s="110">
        <f t="shared" si="2"/>
        <v>0</v>
      </c>
      <c r="AC30" s="110"/>
      <c r="AD30" s="110"/>
      <c r="AE30" s="110">
        <f t="shared" si="3"/>
        <v>0</v>
      </c>
      <c r="AF30" s="110"/>
      <c r="AG30" s="110"/>
      <c r="AH30" s="110">
        <f t="shared" si="4"/>
        <v>0</v>
      </c>
    </row>
    <row r="31" spans="1:34" ht="15.75" customHeight="1">
      <c r="A31" s="105">
        <v>27</v>
      </c>
      <c r="B31" s="111" t="s">
        <v>183</v>
      </c>
      <c r="C31" s="112" t="s">
        <v>285</v>
      </c>
      <c r="D31" s="113" t="s">
        <v>280</v>
      </c>
      <c r="E31" s="111" t="s">
        <v>212</v>
      </c>
      <c r="F31" s="111" t="s">
        <v>293</v>
      </c>
      <c r="G31" s="687"/>
      <c r="H31" s="113" t="s">
        <v>297</v>
      </c>
      <c r="I31" s="113" t="s">
        <v>10</v>
      </c>
      <c r="J31" s="113" t="s">
        <v>298</v>
      </c>
      <c r="K31" s="112" t="s">
        <v>296</v>
      </c>
      <c r="L31" s="112" t="s">
        <v>191</v>
      </c>
      <c r="M31" s="115" t="s">
        <v>291</v>
      </c>
      <c r="N31" s="115" t="s">
        <v>292</v>
      </c>
      <c r="O31" s="115">
        <v>29</v>
      </c>
      <c r="P31" s="115">
        <v>60</v>
      </c>
      <c r="Q31" s="115">
        <v>3</v>
      </c>
      <c r="R31" s="115">
        <v>19</v>
      </c>
      <c r="S31" s="115">
        <v>19</v>
      </c>
      <c r="T31" s="115">
        <v>19</v>
      </c>
      <c r="U31" s="95"/>
      <c r="V31" s="110">
        <f t="shared" si="0"/>
        <v>0</v>
      </c>
      <c r="W31" s="110"/>
      <c r="X31" s="110"/>
      <c r="Y31" s="110">
        <f t="shared" si="1"/>
        <v>0</v>
      </c>
      <c r="Z31" s="110"/>
      <c r="AA31" s="110"/>
      <c r="AB31" s="110">
        <f t="shared" si="2"/>
        <v>0</v>
      </c>
      <c r="AC31" s="110"/>
      <c r="AD31" s="110"/>
      <c r="AE31" s="110">
        <f t="shared" si="3"/>
        <v>0</v>
      </c>
      <c r="AF31" s="110"/>
      <c r="AG31" s="110"/>
      <c r="AH31" s="110">
        <f t="shared" si="4"/>
        <v>0</v>
      </c>
    </row>
    <row r="32" spans="1:34" ht="15.75" customHeight="1">
      <c r="A32" s="105">
        <v>28</v>
      </c>
      <c r="B32" s="111" t="s">
        <v>183</v>
      </c>
      <c r="C32" s="112" t="s">
        <v>285</v>
      </c>
      <c r="D32" s="113" t="s">
        <v>280</v>
      </c>
      <c r="E32" s="111" t="s">
        <v>212</v>
      </c>
      <c r="F32" s="111" t="s">
        <v>299</v>
      </c>
      <c r="G32" s="687"/>
      <c r="H32" s="113" t="s">
        <v>300</v>
      </c>
      <c r="I32" s="113" t="s">
        <v>10</v>
      </c>
      <c r="J32" s="113" t="s">
        <v>301</v>
      </c>
      <c r="K32" s="112" t="s">
        <v>296</v>
      </c>
      <c r="L32" s="112" t="s">
        <v>191</v>
      </c>
      <c r="M32" s="115" t="s">
        <v>291</v>
      </c>
      <c r="N32" s="115" t="s">
        <v>292</v>
      </c>
      <c r="O32" s="115">
        <v>12</v>
      </c>
      <c r="P32" s="115">
        <v>19</v>
      </c>
      <c r="Q32" s="115">
        <v>4</v>
      </c>
      <c r="R32" s="115">
        <v>5</v>
      </c>
      <c r="S32" s="115">
        <v>5</v>
      </c>
      <c r="T32" s="115">
        <v>5</v>
      </c>
      <c r="U32" s="95"/>
      <c r="V32" s="110">
        <f t="shared" si="0"/>
        <v>0</v>
      </c>
      <c r="W32" s="110"/>
      <c r="X32" s="110"/>
      <c r="Y32" s="110">
        <f t="shared" si="1"/>
        <v>0</v>
      </c>
      <c r="Z32" s="110"/>
      <c r="AA32" s="110"/>
      <c r="AB32" s="110">
        <f t="shared" si="2"/>
        <v>0</v>
      </c>
      <c r="AC32" s="110"/>
      <c r="AD32" s="110"/>
      <c r="AE32" s="110">
        <f t="shared" si="3"/>
        <v>0</v>
      </c>
      <c r="AF32" s="110"/>
      <c r="AG32" s="110"/>
      <c r="AH32" s="110">
        <f t="shared" si="4"/>
        <v>0</v>
      </c>
    </row>
    <row r="33" spans="1:34" ht="15.75" customHeight="1">
      <c r="A33" s="105">
        <v>29</v>
      </c>
      <c r="B33" s="111" t="s">
        <v>183</v>
      </c>
      <c r="C33" s="112" t="s">
        <v>285</v>
      </c>
      <c r="D33" s="113" t="s">
        <v>280</v>
      </c>
      <c r="E33" s="111" t="s">
        <v>212</v>
      </c>
      <c r="F33" s="111" t="s">
        <v>302</v>
      </c>
      <c r="G33" s="688"/>
      <c r="H33" s="113" t="s">
        <v>303</v>
      </c>
      <c r="I33" s="113" t="s">
        <v>10</v>
      </c>
      <c r="J33" s="113" t="s">
        <v>304</v>
      </c>
      <c r="K33" s="107" t="s">
        <v>190</v>
      </c>
      <c r="L33" s="112" t="s">
        <v>191</v>
      </c>
      <c r="M33" s="115" t="s">
        <v>291</v>
      </c>
      <c r="N33" s="115" t="s">
        <v>292</v>
      </c>
      <c r="O33" s="115">
        <v>150</v>
      </c>
      <c r="P33" s="115">
        <v>250</v>
      </c>
      <c r="Q33" s="123">
        <v>175</v>
      </c>
      <c r="R33" s="123">
        <v>200</v>
      </c>
      <c r="S33" s="123">
        <v>225</v>
      </c>
      <c r="T33" s="123">
        <v>250</v>
      </c>
      <c r="U33" s="95"/>
      <c r="V33" s="110">
        <f t="shared" si="0"/>
        <v>0</v>
      </c>
      <c r="W33" s="110"/>
      <c r="X33" s="110"/>
      <c r="Y33" s="110">
        <f t="shared" si="1"/>
        <v>0</v>
      </c>
      <c r="Z33" s="110"/>
      <c r="AA33" s="110"/>
      <c r="AB33" s="110">
        <f t="shared" si="2"/>
        <v>0</v>
      </c>
      <c r="AC33" s="110"/>
      <c r="AD33" s="110"/>
      <c r="AE33" s="110">
        <f t="shared" si="3"/>
        <v>0</v>
      </c>
      <c r="AF33" s="110"/>
      <c r="AG33" s="110"/>
      <c r="AH33" s="110">
        <f t="shared" si="4"/>
        <v>0</v>
      </c>
    </row>
    <row r="34" spans="1:34" ht="15.75" customHeight="1">
      <c r="A34" s="105">
        <v>30</v>
      </c>
      <c r="B34" s="111" t="s">
        <v>183</v>
      </c>
      <c r="C34" s="112" t="s">
        <v>285</v>
      </c>
      <c r="D34" s="113" t="s">
        <v>280</v>
      </c>
      <c r="E34" s="111" t="s">
        <v>212</v>
      </c>
      <c r="F34" s="111" t="s">
        <v>305</v>
      </c>
      <c r="G34" s="112" t="s">
        <v>306</v>
      </c>
      <c r="H34" s="113" t="s">
        <v>307</v>
      </c>
      <c r="I34" s="113" t="s">
        <v>10</v>
      </c>
      <c r="J34" s="113" t="s">
        <v>308</v>
      </c>
      <c r="K34" s="112" t="s">
        <v>290</v>
      </c>
      <c r="L34" s="112" t="s">
        <v>191</v>
      </c>
      <c r="M34" s="115" t="s">
        <v>291</v>
      </c>
      <c r="N34" s="115" t="s">
        <v>292</v>
      </c>
      <c r="O34" s="115">
        <v>9</v>
      </c>
      <c r="P34" s="115">
        <v>17</v>
      </c>
      <c r="Q34" s="115">
        <v>2</v>
      </c>
      <c r="R34" s="115">
        <v>5</v>
      </c>
      <c r="S34" s="115">
        <v>5</v>
      </c>
      <c r="T34" s="115">
        <v>5</v>
      </c>
      <c r="U34" s="95"/>
      <c r="V34" s="110">
        <f t="shared" si="0"/>
        <v>0</v>
      </c>
      <c r="W34" s="110"/>
      <c r="X34" s="110"/>
      <c r="Y34" s="110">
        <f t="shared" si="1"/>
        <v>0</v>
      </c>
      <c r="Z34" s="110"/>
      <c r="AA34" s="110"/>
      <c r="AB34" s="110">
        <f t="shared" si="2"/>
        <v>0</v>
      </c>
      <c r="AC34" s="110"/>
      <c r="AD34" s="110"/>
      <c r="AE34" s="110">
        <f t="shared" si="3"/>
        <v>0</v>
      </c>
      <c r="AF34" s="110"/>
      <c r="AG34" s="110"/>
      <c r="AH34" s="110">
        <f t="shared" si="4"/>
        <v>0</v>
      </c>
    </row>
    <row r="35" spans="1:34" ht="15.75" customHeight="1">
      <c r="A35" s="105">
        <v>31</v>
      </c>
      <c r="B35" s="111" t="s">
        <v>183</v>
      </c>
      <c r="C35" s="112" t="s">
        <v>285</v>
      </c>
      <c r="D35" s="113" t="s">
        <v>280</v>
      </c>
      <c r="E35" s="111" t="s">
        <v>212</v>
      </c>
      <c r="F35" s="111" t="s">
        <v>299</v>
      </c>
      <c r="G35" s="759" t="s">
        <v>309</v>
      </c>
      <c r="H35" s="113" t="s">
        <v>310</v>
      </c>
      <c r="I35" s="113" t="s">
        <v>10</v>
      </c>
      <c r="J35" s="113" t="s">
        <v>311</v>
      </c>
      <c r="K35" s="112" t="s">
        <v>296</v>
      </c>
      <c r="L35" s="112" t="s">
        <v>191</v>
      </c>
      <c r="M35" s="113" t="s">
        <v>291</v>
      </c>
      <c r="N35" s="115" t="s">
        <v>292</v>
      </c>
      <c r="O35" s="115">
        <v>20</v>
      </c>
      <c r="P35" s="115">
        <v>25</v>
      </c>
      <c r="Q35" s="115">
        <v>7</v>
      </c>
      <c r="R35" s="115">
        <v>6</v>
      </c>
      <c r="S35" s="115">
        <v>6</v>
      </c>
      <c r="T35" s="115">
        <v>6</v>
      </c>
      <c r="U35" s="95"/>
      <c r="V35" s="110">
        <f t="shared" si="0"/>
        <v>0</v>
      </c>
      <c r="W35" s="110"/>
      <c r="X35" s="110"/>
      <c r="Y35" s="110">
        <f t="shared" si="1"/>
        <v>0</v>
      </c>
      <c r="Z35" s="110"/>
      <c r="AA35" s="110"/>
      <c r="AB35" s="110">
        <f t="shared" si="2"/>
        <v>0</v>
      </c>
      <c r="AC35" s="110"/>
      <c r="AD35" s="110"/>
      <c r="AE35" s="110">
        <f t="shared" si="3"/>
        <v>0</v>
      </c>
      <c r="AF35" s="110"/>
      <c r="AG35" s="110"/>
      <c r="AH35" s="110">
        <f t="shared" si="4"/>
        <v>0</v>
      </c>
    </row>
    <row r="36" spans="1:34" ht="15.75" customHeight="1">
      <c r="A36" s="105">
        <v>32</v>
      </c>
      <c r="B36" s="111" t="s">
        <v>183</v>
      </c>
      <c r="C36" s="112" t="s">
        <v>285</v>
      </c>
      <c r="D36" s="113" t="s">
        <v>280</v>
      </c>
      <c r="E36" s="111" t="s">
        <v>212</v>
      </c>
      <c r="F36" s="111" t="s">
        <v>312</v>
      </c>
      <c r="G36" s="688"/>
      <c r="H36" s="113" t="s">
        <v>313</v>
      </c>
      <c r="I36" s="113" t="s">
        <v>10</v>
      </c>
      <c r="J36" s="113" t="s">
        <v>314</v>
      </c>
      <c r="K36" s="112" t="s">
        <v>296</v>
      </c>
      <c r="L36" s="112" t="s">
        <v>191</v>
      </c>
      <c r="M36" s="113" t="s">
        <v>291</v>
      </c>
      <c r="N36" s="115" t="s">
        <v>292</v>
      </c>
      <c r="O36" s="115">
        <v>10</v>
      </c>
      <c r="P36" s="115">
        <v>55</v>
      </c>
      <c r="Q36" s="115">
        <v>13</v>
      </c>
      <c r="R36" s="115">
        <v>14</v>
      </c>
      <c r="S36" s="115">
        <v>14</v>
      </c>
      <c r="T36" s="115">
        <v>14</v>
      </c>
      <c r="U36" s="95"/>
      <c r="V36" s="110">
        <f t="shared" si="0"/>
        <v>0</v>
      </c>
      <c r="W36" s="110"/>
      <c r="X36" s="110"/>
      <c r="Y36" s="110">
        <f t="shared" si="1"/>
        <v>0</v>
      </c>
      <c r="Z36" s="110"/>
      <c r="AA36" s="110"/>
      <c r="AB36" s="110">
        <f t="shared" si="2"/>
        <v>0</v>
      </c>
      <c r="AC36" s="110"/>
      <c r="AD36" s="110"/>
      <c r="AE36" s="110">
        <f t="shared" si="3"/>
        <v>0</v>
      </c>
      <c r="AF36" s="110"/>
      <c r="AG36" s="110"/>
      <c r="AH36" s="110">
        <f t="shared" si="4"/>
        <v>0</v>
      </c>
    </row>
    <row r="37" spans="1:34" ht="15.75" customHeight="1">
      <c r="A37" s="105">
        <v>33</v>
      </c>
      <c r="B37" s="106" t="s">
        <v>315</v>
      </c>
      <c r="C37" s="107" t="s">
        <v>316</v>
      </c>
      <c r="D37" s="108" t="s">
        <v>185</v>
      </c>
      <c r="E37" s="106" t="s">
        <v>220</v>
      </c>
      <c r="F37" s="106" t="s">
        <v>317</v>
      </c>
      <c r="G37" s="108" t="s">
        <v>318</v>
      </c>
      <c r="H37" s="108" t="s">
        <v>319</v>
      </c>
      <c r="I37" s="108" t="s">
        <v>10</v>
      </c>
      <c r="J37" s="108" t="s">
        <v>320</v>
      </c>
      <c r="K37" s="107" t="s">
        <v>190</v>
      </c>
      <c r="L37" s="107" t="s">
        <v>198</v>
      </c>
      <c r="M37" s="108" t="s">
        <v>321</v>
      </c>
      <c r="N37" s="109" t="s">
        <v>322</v>
      </c>
      <c r="O37" s="109">
        <v>0</v>
      </c>
      <c r="P37" s="139">
        <v>1</v>
      </c>
      <c r="Q37" s="139">
        <v>0.35</v>
      </c>
      <c r="R37" s="139">
        <v>0.55000000000000004</v>
      </c>
      <c r="S37" s="139">
        <v>0.75</v>
      </c>
      <c r="T37" s="120">
        <v>1</v>
      </c>
      <c r="U37" s="95"/>
      <c r="V37" s="110">
        <f t="shared" si="0"/>
        <v>0</v>
      </c>
      <c r="W37" s="110"/>
      <c r="X37" s="110"/>
      <c r="Y37" s="110">
        <f t="shared" si="1"/>
        <v>0</v>
      </c>
      <c r="Z37" s="110"/>
      <c r="AA37" s="110"/>
      <c r="AB37" s="110">
        <f t="shared" si="2"/>
        <v>0</v>
      </c>
      <c r="AC37" s="110"/>
      <c r="AD37" s="110"/>
      <c r="AE37" s="110">
        <f t="shared" si="3"/>
        <v>0</v>
      </c>
      <c r="AF37" s="110"/>
      <c r="AG37" s="110"/>
      <c r="AH37" s="110">
        <f t="shared" si="4"/>
        <v>0</v>
      </c>
    </row>
    <row r="38" spans="1:34" ht="15.75" customHeight="1">
      <c r="A38" s="105">
        <v>34</v>
      </c>
      <c r="B38" s="111" t="s">
        <v>315</v>
      </c>
      <c r="C38" s="112" t="s">
        <v>323</v>
      </c>
      <c r="D38" s="113" t="s">
        <v>324</v>
      </c>
      <c r="E38" s="111" t="s">
        <v>220</v>
      </c>
      <c r="F38" s="111" t="s">
        <v>325</v>
      </c>
      <c r="G38" s="113" t="s">
        <v>326</v>
      </c>
      <c r="H38" s="113" t="s">
        <v>327</v>
      </c>
      <c r="I38" s="113" t="s">
        <v>10</v>
      </c>
      <c r="J38" s="113" t="s">
        <v>328</v>
      </c>
      <c r="K38" s="107" t="s">
        <v>190</v>
      </c>
      <c r="L38" s="112" t="s">
        <v>198</v>
      </c>
      <c r="M38" s="113" t="s">
        <v>329</v>
      </c>
      <c r="N38" s="115" t="s">
        <v>330</v>
      </c>
      <c r="O38" s="115">
        <v>0</v>
      </c>
      <c r="P38" s="120">
        <v>1</v>
      </c>
      <c r="Q38" s="120">
        <v>0.25</v>
      </c>
      <c r="R38" s="120">
        <v>0.5</v>
      </c>
      <c r="S38" s="120">
        <v>1</v>
      </c>
      <c r="T38" s="115">
        <v>0</v>
      </c>
      <c r="U38" s="95"/>
      <c r="V38" s="110">
        <f t="shared" si="0"/>
        <v>0</v>
      </c>
      <c r="W38" s="110"/>
      <c r="X38" s="110"/>
      <c r="Y38" s="110">
        <f t="shared" si="1"/>
        <v>0</v>
      </c>
      <c r="Z38" s="110"/>
      <c r="AA38" s="110"/>
      <c r="AB38" s="110">
        <f t="shared" si="2"/>
        <v>0</v>
      </c>
      <c r="AC38" s="110"/>
      <c r="AD38" s="110"/>
      <c r="AE38" s="110">
        <f t="shared" si="3"/>
        <v>0</v>
      </c>
      <c r="AF38" s="110"/>
      <c r="AG38" s="110"/>
      <c r="AH38" s="110">
        <f t="shared" si="4"/>
        <v>0</v>
      </c>
    </row>
    <row r="39" spans="1:34" ht="15.75" customHeight="1">
      <c r="A39" s="105">
        <v>35</v>
      </c>
      <c r="B39" s="111" t="s">
        <v>315</v>
      </c>
      <c r="C39" s="112" t="s">
        <v>316</v>
      </c>
      <c r="D39" s="113" t="s">
        <v>185</v>
      </c>
      <c r="E39" s="111" t="s">
        <v>220</v>
      </c>
      <c r="F39" s="111" t="s">
        <v>331</v>
      </c>
      <c r="G39" s="113" t="s">
        <v>332</v>
      </c>
      <c r="H39" s="113" t="s">
        <v>333</v>
      </c>
      <c r="I39" s="113" t="s">
        <v>10</v>
      </c>
      <c r="J39" s="113" t="s">
        <v>334</v>
      </c>
      <c r="K39" s="112" t="s">
        <v>290</v>
      </c>
      <c r="L39" s="112" t="s">
        <v>191</v>
      </c>
      <c r="M39" s="113" t="s">
        <v>321</v>
      </c>
      <c r="N39" s="115" t="s">
        <v>335</v>
      </c>
      <c r="O39" s="115">
        <v>76.5</v>
      </c>
      <c r="P39" s="115">
        <v>87.9</v>
      </c>
      <c r="Q39" s="115">
        <v>79.3</v>
      </c>
      <c r="R39" s="115">
        <v>82.2</v>
      </c>
      <c r="S39" s="115">
        <v>85.1</v>
      </c>
      <c r="T39" s="115">
        <v>87.9</v>
      </c>
      <c r="U39" s="95"/>
      <c r="V39" s="110">
        <f t="shared" si="0"/>
        <v>0</v>
      </c>
      <c r="W39" s="110"/>
      <c r="X39" s="110"/>
      <c r="Y39" s="110">
        <f t="shared" si="1"/>
        <v>0</v>
      </c>
      <c r="Z39" s="110"/>
      <c r="AA39" s="110"/>
      <c r="AB39" s="110">
        <f t="shared" si="2"/>
        <v>0</v>
      </c>
      <c r="AC39" s="110"/>
      <c r="AD39" s="110"/>
      <c r="AE39" s="110">
        <f t="shared" si="3"/>
        <v>0</v>
      </c>
      <c r="AF39" s="110"/>
      <c r="AG39" s="110"/>
      <c r="AH39" s="110">
        <f t="shared" si="4"/>
        <v>0</v>
      </c>
    </row>
    <row r="40" spans="1:34" ht="15.75" customHeight="1">
      <c r="A40" s="105">
        <v>36</v>
      </c>
      <c r="B40" s="111" t="s">
        <v>183</v>
      </c>
      <c r="C40" s="113" t="s">
        <v>336</v>
      </c>
      <c r="D40" s="113" t="s">
        <v>337</v>
      </c>
      <c r="E40" s="111" t="s">
        <v>220</v>
      </c>
      <c r="F40" s="111" t="s">
        <v>338</v>
      </c>
      <c r="G40" s="113" t="s">
        <v>339</v>
      </c>
      <c r="H40" s="113" t="s">
        <v>340</v>
      </c>
      <c r="I40" s="113" t="s">
        <v>10</v>
      </c>
      <c r="J40" s="113" t="s">
        <v>341</v>
      </c>
      <c r="K40" s="107" t="s">
        <v>190</v>
      </c>
      <c r="L40" s="112" t="s">
        <v>198</v>
      </c>
      <c r="M40" s="113" t="s">
        <v>342</v>
      </c>
      <c r="N40" s="115" t="s">
        <v>343</v>
      </c>
      <c r="O40" s="115">
        <v>0</v>
      </c>
      <c r="P40" s="120">
        <v>1</v>
      </c>
      <c r="Q40" s="120">
        <v>1</v>
      </c>
      <c r="R40" s="120">
        <v>1</v>
      </c>
      <c r="S40" s="120">
        <v>1</v>
      </c>
      <c r="T40" s="120">
        <v>1</v>
      </c>
      <c r="U40" s="95"/>
      <c r="V40" s="110">
        <f t="shared" si="0"/>
        <v>0</v>
      </c>
      <c r="W40" s="110"/>
      <c r="X40" s="110"/>
      <c r="Y40" s="110">
        <f t="shared" si="1"/>
        <v>0</v>
      </c>
      <c r="Z40" s="110"/>
      <c r="AA40" s="110"/>
      <c r="AB40" s="110">
        <f t="shared" si="2"/>
        <v>0</v>
      </c>
      <c r="AC40" s="110"/>
      <c r="AD40" s="110"/>
      <c r="AE40" s="110">
        <f t="shared" si="3"/>
        <v>0</v>
      </c>
      <c r="AF40" s="110"/>
      <c r="AG40" s="110"/>
      <c r="AH40" s="110">
        <f t="shared" si="4"/>
        <v>0</v>
      </c>
    </row>
    <row r="41" spans="1:34" ht="15.75" customHeight="1">
      <c r="A41" s="105">
        <v>37</v>
      </c>
      <c r="B41" s="111" t="s">
        <v>315</v>
      </c>
      <c r="C41" s="113" t="s">
        <v>336</v>
      </c>
      <c r="D41" s="113" t="s">
        <v>344</v>
      </c>
      <c r="E41" s="111" t="s">
        <v>220</v>
      </c>
      <c r="F41" s="111" t="s">
        <v>345</v>
      </c>
      <c r="G41" s="113" t="s">
        <v>346</v>
      </c>
      <c r="H41" s="113" t="s">
        <v>347</v>
      </c>
      <c r="I41" s="113" t="s">
        <v>10</v>
      </c>
      <c r="J41" s="113" t="s">
        <v>348</v>
      </c>
      <c r="K41" s="107" t="s">
        <v>190</v>
      </c>
      <c r="L41" s="112" t="s">
        <v>198</v>
      </c>
      <c r="M41" s="113" t="s">
        <v>349</v>
      </c>
      <c r="N41" s="115" t="s">
        <v>350</v>
      </c>
      <c r="O41" s="123">
        <v>0</v>
      </c>
      <c r="P41" s="120">
        <v>1</v>
      </c>
      <c r="Q41" s="120">
        <v>1</v>
      </c>
      <c r="R41" s="120">
        <v>1</v>
      </c>
      <c r="S41" s="120">
        <v>1</v>
      </c>
      <c r="T41" s="120">
        <v>1</v>
      </c>
      <c r="U41" s="95"/>
      <c r="V41" s="110">
        <f t="shared" si="0"/>
        <v>0</v>
      </c>
      <c r="W41" s="110"/>
      <c r="X41" s="110"/>
      <c r="Y41" s="110">
        <f t="shared" si="1"/>
        <v>0</v>
      </c>
      <c r="Z41" s="110"/>
      <c r="AA41" s="110"/>
      <c r="AB41" s="110">
        <f t="shared" si="2"/>
        <v>0</v>
      </c>
      <c r="AC41" s="110"/>
      <c r="AD41" s="110"/>
      <c r="AE41" s="110">
        <f t="shared" si="3"/>
        <v>0</v>
      </c>
      <c r="AF41" s="110"/>
      <c r="AG41" s="110"/>
      <c r="AH41" s="110">
        <f t="shared" si="4"/>
        <v>0</v>
      </c>
    </row>
    <row r="42" spans="1:34" ht="15.75" customHeight="1">
      <c r="A42" s="142"/>
      <c r="B42" s="142"/>
      <c r="C42" s="143"/>
      <c r="D42" s="143"/>
      <c r="E42" s="143"/>
      <c r="F42" s="142"/>
      <c r="G42" s="142"/>
      <c r="H42" s="143"/>
      <c r="I42" s="144"/>
      <c r="J42" s="143"/>
      <c r="K42" s="143"/>
      <c r="L42" s="144"/>
      <c r="M42" s="144"/>
      <c r="N42" s="144"/>
      <c r="O42" s="144"/>
      <c r="P42" s="144"/>
      <c r="Q42" s="144"/>
      <c r="R42" s="144"/>
      <c r="S42" s="144"/>
      <c r="T42" s="144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</row>
    <row r="43" spans="1:34" ht="15.75" customHeight="1">
      <c r="A43" s="94"/>
      <c r="B43" s="94"/>
      <c r="C43" s="145"/>
      <c r="D43" s="145"/>
      <c r="E43" s="145"/>
      <c r="F43" s="94"/>
      <c r="G43" s="94"/>
      <c r="H43" s="145"/>
      <c r="I43" s="146"/>
      <c r="J43" s="145"/>
      <c r="K43" s="145"/>
      <c r="L43" s="146"/>
      <c r="M43" s="146"/>
      <c r="N43" s="146"/>
      <c r="O43" s="146"/>
      <c r="P43" s="146"/>
      <c r="Q43" s="146"/>
      <c r="R43" s="146"/>
      <c r="S43" s="146"/>
      <c r="T43" s="146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</row>
    <row r="44" spans="1:34" ht="15.75" customHeight="1">
      <c r="A44" s="94"/>
      <c r="B44" s="94"/>
      <c r="C44" s="145"/>
      <c r="D44" s="145"/>
      <c r="E44" s="145"/>
      <c r="F44" s="94"/>
      <c r="G44" s="94"/>
      <c r="H44" s="145"/>
      <c r="I44" s="146"/>
      <c r="J44" s="145"/>
      <c r="K44" s="145"/>
      <c r="L44" s="146"/>
      <c r="M44" s="146"/>
      <c r="N44" s="146"/>
      <c r="O44" s="146"/>
      <c r="P44" s="146"/>
      <c r="Q44" s="146"/>
      <c r="R44" s="146"/>
      <c r="S44" s="146"/>
      <c r="T44" s="146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</row>
    <row r="45" spans="1:34" ht="15.75" customHeight="1">
      <c r="A45" s="94"/>
      <c r="B45" s="94"/>
      <c r="C45" s="145"/>
      <c r="D45" s="145"/>
      <c r="E45" s="145"/>
      <c r="F45" s="94"/>
      <c r="G45" s="94"/>
      <c r="H45" s="145"/>
      <c r="I45" s="146"/>
      <c r="J45" s="145"/>
      <c r="K45" s="145"/>
      <c r="L45" s="146"/>
      <c r="M45" s="146"/>
      <c r="N45" s="146"/>
      <c r="O45" s="146"/>
      <c r="P45" s="146"/>
      <c r="Q45" s="146"/>
      <c r="R45" s="146"/>
      <c r="S45" s="146"/>
      <c r="T45" s="146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</row>
    <row r="46" spans="1:34" ht="15.75" customHeight="1">
      <c r="A46" s="94"/>
      <c r="B46" s="94"/>
      <c r="C46" s="145"/>
      <c r="D46" s="145"/>
      <c r="E46" s="145"/>
      <c r="F46" s="94"/>
      <c r="G46" s="94"/>
      <c r="H46" s="145"/>
      <c r="I46" s="146"/>
      <c r="J46" s="145"/>
      <c r="K46" s="145"/>
      <c r="L46" s="146"/>
      <c r="M46" s="146"/>
      <c r="N46" s="146"/>
      <c r="O46" s="146"/>
      <c r="P46" s="146"/>
      <c r="Q46" s="146"/>
      <c r="R46" s="146"/>
      <c r="S46" s="146"/>
      <c r="T46" s="146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</row>
    <row r="47" spans="1:34" ht="15.75" customHeight="1">
      <c r="A47" s="94"/>
      <c r="B47" s="94"/>
      <c r="C47" s="145"/>
      <c r="D47" s="145"/>
      <c r="E47" s="145"/>
      <c r="F47" s="94"/>
      <c r="G47" s="94"/>
      <c r="H47" s="145"/>
      <c r="I47" s="146"/>
      <c r="J47" s="145"/>
      <c r="K47" s="145"/>
      <c r="L47" s="146"/>
      <c r="M47" s="146"/>
      <c r="N47" s="146"/>
      <c r="O47" s="146"/>
      <c r="P47" s="146"/>
      <c r="Q47" s="146"/>
      <c r="R47" s="146"/>
      <c r="S47" s="146"/>
      <c r="T47" s="146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</row>
    <row r="48" spans="1:34" ht="15.75" customHeight="1">
      <c r="A48" s="94"/>
      <c r="B48" s="94"/>
      <c r="C48" s="145"/>
      <c r="D48" s="145"/>
      <c r="E48" s="145"/>
      <c r="F48" s="94"/>
      <c r="G48" s="94"/>
      <c r="H48" s="145"/>
      <c r="I48" s="146"/>
      <c r="J48" s="145"/>
      <c r="K48" s="145"/>
      <c r="L48" s="146"/>
      <c r="M48" s="146"/>
      <c r="N48" s="146"/>
      <c r="O48" s="146"/>
      <c r="P48" s="146"/>
      <c r="Q48" s="146"/>
      <c r="R48" s="146"/>
      <c r="S48" s="146"/>
      <c r="T48" s="146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</row>
    <row r="49" spans="1:34" ht="15.75" customHeight="1">
      <c r="A49" s="94"/>
      <c r="B49" s="94"/>
      <c r="C49" s="145"/>
      <c r="D49" s="145"/>
      <c r="E49" s="145"/>
      <c r="F49" s="94"/>
      <c r="G49" s="94"/>
      <c r="H49" s="145"/>
      <c r="I49" s="146"/>
      <c r="J49" s="145"/>
      <c r="K49" s="145"/>
      <c r="L49" s="146"/>
      <c r="M49" s="146"/>
      <c r="N49" s="146"/>
      <c r="O49" s="146"/>
      <c r="P49" s="146"/>
      <c r="Q49" s="146"/>
      <c r="R49" s="146"/>
      <c r="S49" s="146"/>
      <c r="T49" s="146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</row>
    <row r="50" spans="1:34" ht="15.75" customHeight="1">
      <c r="A50" s="94"/>
      <c r="B50" s="94"/>
      <c r="C50" s="145"/>
      <c r="D50" s="145"/>
      <c r="E50" s="145"/>
      <c r="F50" s="94"/>
      <c r="G50" s="94"/>
      <c r="H50" s="145"/>
      <c r="I50" s="146"/>
      <c r="J50" s="145"/>
      <c r="K50" s="145"/>
      <c r="L50" s="146"/>
      <c r="M50" s="146"/>
      <c r="N50" s="146"/>
      <c r="O50" s="146"/>
      <c r="P50" s="146"/>
      <c r="Q50" s="146"/>
      <c r="R50" s="146"/>
      <c r="S50" s="146"/>
      <c r="T50" s="146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</row>
    <row r="51" spans="1:34" ht="15.75" customHeight="1">
      <c r="A51" s="94"/>
      <c r="B51" s="94"/>
      <c r="C51" s="145"/>
      <c r="D51" s="145"/>
      <c r="E51" s="145"/>
      <c r="F51" s="94"/>
      <c r="G51" s="94"/>
      <c r="H51" s="145"/>
      <c r="I51" s="146"/>
      <c r="J51" s="145"/>
      <c r="K51" s="145"/>
      <c r="L51" s="146"/>
      <c r="M51" s="146"/>
      <c r="N51" s="146"/>
      <c r="O51" s="146"/>
      <c r="P51" s="146"/>
      <c r="Q51" s="146"/>
      <c r="R51" s="146"/>
      <c r="S51" s="146"/>
      <c r="T51" s="146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</row>
    <row r="52" spans="1:34" ht="15.75" customHeight="1">
      <c r="A52" s="94"/>
      <c r="B52" s="94"/>
      <c r="C52" s="145"/>
      <c r="D52" s="145"/>
      <c r="E52" s="145"/>
      <c r="F52" s="94"/>
      <c r="G52" s="94"/>
      <c r="H52" s="145"/>
      <c r="I52" s="146"/>
      <c r="J52" s="145"/>
      <c r="K52" s="145"/>
      <c r="L52" s="146"/>
      <c r="M52" s="146"/>
      <c r="N52" s="146"/>
      <c r="O52" s="146"/>
      <c r="P52" s="146"/>
      <c r="Q52" s="146"/>
      <c r="R52" s="146"/>
      <c r="S52" s="146"/>
      <c r="T52" s="146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</row>
    <row r="53" spans="1:34" ht="15.75" customHeight="1">
      <c r="A53" s="94"/>
      <c r="B53" s="94"/>
      <c r="C53" s="145"/>
      <c r="D53" s="145"/>
      <c r="E53" s="145"/>
      <c r="F53" s="94"/>
      <c r="G53" s="94"/>
      <c r="H53" s="145"/>
      <c r="I53" s="146"/>
      <c r="J53" s="145"/>
      <c r="K53" s="145"/>
      <c r="L53" s="146"/>
      <c r="M53" s="146"/>
      <c r="N53" s="146"/>
      <c r="O53" s="146"/>
      <c r="P53" s="146"/>
      <c r="Q53" s="146"/>
      <c r="R53" s="146"/>
      <c r="S53" s="146"/>
      <c r="T53" s="146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</row>
    <row r="54" spans="1:34" ht="15.75" customHeight="1">
      <c r="A54" s="94"/>
      <c r="B54" s="94"/>
      <c r="C54" s="145"/>
      <c r="D54" s="145"/>
      <c r="E54" s="145"/>
      <c r="F54" s="94"/>
      <c r="G54" s="94"/>
      <c r="H54" s="145"/>
      <c r="I54" s="146"/>
      <c r="J54" s="145"/>
      <c r="K54" s="145"/>
      <c r="L54" s="146"/>
      <c r="M54" s="146"/>
      <c r="N54" s="146"/>
      <c r="O54" s="146"/>
      <c r="P54" s="146"/>
      <c r="Q54" s="146"/>
      <c r="R54" s="146"/>
      <c r="S54" s="146"/>
      <c r="T54" s="146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</row>
    <row r="55" spans="1:34" ht="15.75" customHeight="1">
      <c r="A55" s="94"/>
      <c r="B55" s="94"/>
      <c r="C55" s="145"/>
      <c r="D55" s="145"/>
      <c r="E55" s="145"/>
      <c r="F55" s="94"/>
      <c r="G55" s="94"/>
      <c r="H55" s="145"/>
      <c r="I55" s="146"/>
      <c r="J55" s="145"/>
      <c r="K55" s="145"/>
      <c r="L55" s="146"/>
      <c r="M55" s="146"/>
      <c r="N55" s="146"/>
      <c r="O55" s="146"/>
      <c r="P55" s="146"/>
      <c r="Q55" s="146"/>
      <c r="R55" s="146"/>
      <c r="S55" s="146"/>
      <c r="T55" s="146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</row>
    <row r="56" spans="1:34" ht="15.75" customHeight="1">
      <c r="A56" s="94"/>
      <c r="B56" s="94"/>
      <c r="C56" s="145"/>
      <c r="D56" s="145"/>
      <c r="E56" s="145"/>
      <c r="F56" s="94"/>
      <c r="G56" s="94"/>
      <c r="H56" s="145"/>
      <c r="I56" s="146"/>
      <c r="J56" s="145"/>
      <c r="K56" s="145"/>
      <c r="L56" s="146"/>
      <c r="M56" s="146"/>
      <c r="N56" s="146"/>
      <c r="O56" s="146"/>
      <c r="P56" s="146"/>
      <c r="Q56" s="146"/>
      <c r="R56" s="146"/>
      <c r="S56" s="146"/>
      <c r="T56" s="146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</row>
    <row r="57" spans="1:34" ht="15.75" customHeight="1">
      <c r="A57" s="94"/>
      <c r="B57" s="94"/>
      <c r="C57" s="145"/>
      <c r="D57" s="145"/>
      <c r="E57" s="145"/>
      <c r="F57" s="94"/>
      <c r="G57" s="94"/>
      <c r="H57" s="145"/>
      <c r="I57" s="146"/>
      <c r="J57" s="145"/>
      <c r="K57" s="145"/>
      <c r="L57" s="146"/>
      <c r="M57" s="146"/>
      <c r="N57" s="146"/>
      <c r="O57" s="146"/>
      <c r="P57" s="146"/>
      <c r="Q57" s="146"/>
      <c r="R57" s="146"/>
      <c r="S57" s="146"/>
      <c r="T57" s="146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</row>
    <row r="58" spans="1:34" ht="15.75" customHeight="1">
      <c r="A58" s="94"/>
      <c r="B58" s="94"/>
      <c r="C58" s="145"/>
      <c r="D58" s="145"/>
      <c r="E58" s="145"/>
      <c r="F58" s="94"/>
      <c r="G58" s="94"/>
      <c r="H58" s="145"/>
      <c r="I58" s="146"/>
      <c r="J58" s="145"/>
      <c r="K58" s="145"/>
      <c r="L58" s="146"/>
      <c r="M58" s="146"/>
      <c r="N58" s="146"/>
      <c r="O58" s="146"/>
      <c r="P58" s="146"/>
      <c r="Q58" s="146"/>
      <c r="R58" s="146"/>
      <c r="S58" s="146"/>
      <c r="T58" s="146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</row>
    <row r="59" spans="1:34" ht="15.75" customHeight="1">
      <c r="A59" s="94"/>
      <c r="B59" s="94"/>
      <c r="C59" s="145"/>
      <c r="D59" s="145"/>
      <c r="E59" s="145"/>
      <c r="F59" s="94"/>
      <c r="G59" s="94"/>
      <c r="H59" s="145"/>
      <c r="I59" s="146"/>
      <c r="J59" s="145"/>
      <c r="K59" s="145"/>
      <c r="L59" s="146"/>
      <c r="M59" s="146"/>
      <c r="N59" s="146"/>
      <c r="O59" s="146"/>
      <c r="P59" s="146"/>
      <c r="Q59" s="146"/>
      <c r="R59" s="146"/>
      <c r="S59" s="146"/>
      <c r="T59" s="146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</row>
    <row r="60" spans="1:34" ht="15.75" customHeight="1">
      <c r="A60" s="94"/>
      <c r="B60" s="94"/>
      <c r="C60" s="145"/>
      <c r="D60" s="145"/>
      <c r="E60" s="145"/>
      <c r="F60" s="94"/>
      <c r="G60" s="94"/>
      <c r="H60" s="145"/>
      <c r="I60" s="146"/>
      <c r="J60" s="145"/>
      <c r="K60" s="145"/>
      <c r="L60" s="146"/>
      <c r="M60" s="146"/>
      <c r="N60" s="146"/>
      <c r="O60" s="146"/>
      <c r="P60" s="146"/>
      <c r="Q60" s="146"/>
      <c r="R60" s="146"/>
      <c r="S60" s="146"/>
      <c r="T60" s="146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</row>
    <row r="61" spans="1:34" ht="15.75" customHeight="1">
      <c r="A61" s="94"/>
      <c r="B61" s="94"/>
      <c r="C61" s="145"/>
      <c r="D61" s="145"/>
      <c r="E61" s="145"/>
      <c r="F61" s="94"/>
      <c r="G61" s="94"/>
      <c r="H61" s="145"/>
      <c r="I61" s="146"/>
      <c r="J61" s="145"/>
      <c r="K61" s="145"/>
      <c r="L61" s="146"/>
      <c r="M61" s="146"/>
      <c r="N61" s="146"/>
      <c r="O61" s="146"/>
      <c r="P61" s="146"/>
      <c r="Q61" s="146"/>
      <c r="R61" s="146"/>
      <c r="S61" s="146"/>
      <c r="T61" s="146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</row>
    <row r="62" spans="1:34" ht="15.75" customHeight="1">
      <c r="A62" s="94"/>
      <c r="B62" s="94"/>
      <c r="C62" s="145"/>
      <c r="D62" s="145"/>
      <c r="E62" s="145"/>
      <c r="F62" s="94"/>
      <c r="G62" s="94"/>
      <c r="H62" s="145"/>
      <c r="I62" s="146"/>
      <c r="J62" s="145"/>
      <c r="K62" s="145"/>
      <c r="L62" s="146"/>
      <c r="M62" s="146"/>
      <c r="N62" s="146"/>
      <c r="O62" s="146"/>
      <c r="P62" s="146"/>
      <c r="Q62" s="146"/>
      <c r="R62" s="146"/>
      <c r="S62" s="146"/>
      <c r="T62" s="146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</row>
    <row r="63" spans="1:34" ht="15.75" customHeight="1">
      <c r="A63" s="94"/>
      <c r="B63" s="94"/>
      <c r="C63" s="145"/>
      <c r="D63" s="145"/>
      <c r="E63" s="145"/>
      <c r="F63" s="94"/>
      <c r="G63" s="94"/>
      <c r="H63" s="145"/>
      <c r="I63" s="146"/>
      <c r="J63" s="145"/>
      <c r="K63" s="145"/>
      <c r="L63" s="146"/>
      <c r="M63" s="146"/>
      <c r="N63" s="146"/>
      <c r="O63" s="146"/>
      <c r="P63" s="146"/>
      <c r="Q63" s="146"/>
      <c r="R63" s="146"/>
      <c r="S63" s="146"/>
      <c r="T63" s="146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</row>
    <row r="64" spans="1:34" ht="15.75" customHeight="1">
      <c r="A64" s="94"/>
      <c r="B64" s="94"/>
      <c r="C64" s="145"/>
      <c r="D64" s="145"/>
      <c r="E64" s="145"/>
      <c r="F64" s="94"/>
      <c r="G64" s="94"/>
      <c r="H64" s="145"/>
      <c r="I64" s="146"/>
      <c r="J64" s="145"/>
      <c r="K64" s="145"/>
      <c r="L64" s="146"/>
      <c r="M64" s="146"/>
      <c r="N64" s="146"/>
      <c r="O64" s="146"/>
      <c r="P64" s="146"/>
      <c r="Q64" s="146"/>
      <c r="R64" s="146"/>
      <c r="S64" s="146"/>
      <c r="T64" s="146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</row>
    <row r="65" spans="1:34" ht="15.75" customHeight="1">
      <c r="A65" s="94"/>
      <c r="B65" s="94"/>
      <c r="C65" s="145"/>
      <c r="D65" s="145"/>
      <c r="E65" s="145"/>
      <c r="F65" s="94"/>
      <c r="G65" s="94"/>
      <c r="H65" s="145"/>
      <c r="I65" s="146"/>
      <c r="J65" s="145"/>
      <c r="K65" s="145"/>
      <c r="L65" s="146"/>
      <c r="M65" s="146"/>
      <c r="N65" s="146"/>
      <c r="O65" s="146"/>
      <c r="P65" s="146"/>
      <c r="Q65" s="146"/>
      <c r="R65" s="146"/>
      <c r="S65" s="146"/>
      <c r="T65" s="146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</row>
    <row r="66" spans="1:34" ht="15.75" customHeight="1">
      <c r="A66" s="94"/>
      <c r="B66" s="94"/>
      <c r="C66" s="145"/>
      <c r="D66" s="145"/>
      <c r="E66" s="145"/>
      <c r="F66" s="94"/>
      <c r="G66" s="94"/>
      <c r="H66" s="145"/>
      <c r="I66" s="146"/>
      <c r="J66" s="145"/>
      <c r="K66" s="145"/>
      <c r="L66" s="146"/>
      <c r="M66" s="146"/>
      <c r="N66" s="146"/>
      <c r="O66" s="146"/>
      <c r="P66" s="146"/>
      <c r="Q66" s="146"/>
      <c r="R66" s="146"/>
      <c r="S66" s="146"/>
      <c r="T66" s="146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</row>
    <row r="67" spans="1:34" ht="15.75" customHeight="1">
      <c r="A67" s="94"/>
      <c r="B67" s="94"/>
      <c r="C67" s="145"/>
      <c r="D67" s="145"/>
      <c r="E67" s="145"/>
      <c r="F67" s="94"/>
      <c r="G67" s="94"/>
      <c r="H67" s="145"/>
      <c r="I67" s="146"/>
      <c r="J67" s="145"/>
      <c r="K67" s="145"/>
      <c r="L67" s="146"/>
      <c r="M67" s="146"/>
      <c r="N67" s="146"/>
      <c r="O67" s="146"/>
      <c r="P67" s="146"/>
      <c r="Q67" s="146"/>
      <c r="R67" s="146"/>
      <c r="S67" s="146"/>
      <c r="T67" s="146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</row>
    <row r="68" spans="1:34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</row>
    <row r="69" spans="1:34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</row>
    <row r="70" spans="1:34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</row>
    <row r="71" spans="1:34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</row>
    <row r="72" spans="1:34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</row>
    <row r="73" spans="1:34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</row>
    <row r="74" spans="1:34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</row>
    <row r="75" spans="1:34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</row>
    <row r="76" spans="1:34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</row>
    <row r="77" spans="1:34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</row>
    <row r="78" spans="1:34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</row>
    <row r="79" spans="1:34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</row>
    <row r="80" spans="1:34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</row>
    <row r="81" spans="1:34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</row>
    <row r="82" spans="1:34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</row>
    <row r="83" spans="1:34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</row>
    <row r="84" spans="1:34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</row>
    <row r="85" spans="1:34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</row>
    <row r="86" spans="1:34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</row>
    <row r="87" spans="1:34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</row>
    <row r="88" spans="1:34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</row>
    <row r="89" spans="1:34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</row>
    <row r="90" spans="1:34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</row>
    <row r="91" spans="1:34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</row>
    <row r="92" spans="1:34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</row>
    <row r="93" spans="1:34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</row>
    <row r="94" spans="1:34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</row>
    <row r="95" spans="1:34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</row>
    <row r="96" spans="1:34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</row>
    <row r="97" spans="1:34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</row>
    <row r="98" spans="1:34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</row>
    <row r="99" spans="1:34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</row>
    <row r="100" spans="1:34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</row>
    <row r="101" spans="1:34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</row>
    <row r="102" spans="1:34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</row>
    <row r="103" spans="1:34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</row>
    <row r="104" spans="1:34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</row>
    <row r="105" spans="1:34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</row>
    <row r="106" spans="1:34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</row>
    <row r="107" spans="1:34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</row>
    <row r="108" spans="1:34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</row>
    <row r="109" spans="1:34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</row>
    <row r="110" spans="1:34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</row>
    <row r="111" spans="1:34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</row>
    <row r="112" spans="1:34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</row>
    <row r="113" spans="1:34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</row>
    <row r="114" spans="1:34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</row>
    <row r="115" spans="1:34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</row>
    <row r="116" spans="1:34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</row>
    <row r="117" spans="1:34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</row>
    <row r="118" spans="1:34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</row>
    <row r="119" spans="1:34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</row>
    <row r="120" spans="1:34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</row>
    <row r="121" spans="1:34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</row>
    <row r="122" spans="1:34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</row>
    <row r="123" spans="1:34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</row>
    <row r="124" spans="1:34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</row>
    <row r="125" spans="1:34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</row>
    <row r="126" spans="1:34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</row>
    <row r="127" spans="1:34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</row>
    <row r="128" spans="1:34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</row>
    <row r="129" spans="1:34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</row>
    <row r="130" spans="1:34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</row>
    <row r="131" spans="1:34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</row>
    <row r="132" spans="1:34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</row>
    <row r="133" spans="1:34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</row>
    <row r="134" spans="1:34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</row>
    <row r="135" spans="1:34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</row>
    <row r="136" spans="1:34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</row>
    <row r="137" spans="1:34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</row>
    <row r="138" spans="1:34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</row>
    <row r="139" spans="1:34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</row>
    <row r="140" spans="1:34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</row>
    <row r="141" spans="1:34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</row>
    <row r="142" spans="1:34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</row>
    <row r="143" spans="1:34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</row>
    <row r="144" spans="1:34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</row>
    <row r="145" spans="1:34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</row>
    <row r="146" spans="1:34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</row>
    <row r="147" spans="1:34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</row>
    <row r="148" spans="1:34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</row>
    <row r="149" spans="1:34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</row>
    <row r="150" spans="1:34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</row>
    <row r="151" spans="1:34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</row>
    <row r="152" spans="1:34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</row>
    <row r="153" spans="1:34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</row>
    <row r="154" spans="1:34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</row>
    <row r="155" spans="1:34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</row>
    <row r="156" spans="1:34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</row>
    <row r="157" spans="1:34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</row>
    <row r="158" spans="1:34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</row>
    <row r="159" spans="1:34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</row>
    <row r="160" spans="1:34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</row>
    <row r="161" spans="1:34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</row>
    <row r="162" spans="1:34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</row>
    <row r="163" spans="1:34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</row>
    <row r="164" spans="1:34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</row>
    <row r="165" spans="1:34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</row>
    <row r="166" spans="1:34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</row>
    <row r="167" spans="1:34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</row>
    <row r="168" spans="1:34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</row>
    <row r="169" spans="1:34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</row>
    <row r="170" spans="1:34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</row>
    <row r="171" spans="1:34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</row>
    <row r="172" spans="1:34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</row>
    <row r="173" spans="1:34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</row>
    <row r="174" spans="1:34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</row>
    <row r="175" spans="1:34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</row>
    <row r="176" spans="1:34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</row>
    <row r="177" spans="1:34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</row>
    <row r="178" spans="1:34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</row>
    <row r="179" spans="1:34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</row>
    <row r="180" spans="1:34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</row>
    <row r="181" spans="1:34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</row>
    <row r="182" spans="1:34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</row>
    <row r="183" spans="1:34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</row>
    <row r="184" spans="1:34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</row>
    <row r="185" spans="1:34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</row>
    <row r="186" spans="1:34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</row>
    <row r="187" spans="1:34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</row>
    <row r="188" spans="1:34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</row>
    <row r="189" spans="1:34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</row>
    <row r="190" spans="1:34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</row>
    <row r="191" spans="1:34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</row>
    <row r="192" spans="1:34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</row>
    <row r="193" spans="1:34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</row>
    <row r="194" spans="1:34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</row>
    <row r="195" spans="1:34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</row>
    <row r="196" spans="1:34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</row>
    <row r="197" spans="1:34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</row>
    <row r="198" spans="1:34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</row>
    <row r="199" spans="1:34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</row>
    <row r="200" spans="1:34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</row>
    <row r="201" spans="1:34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</row>
    <row r="202" spans="1:34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</row>
    <row r="203" spans="1:34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</row>
    <row r="204" spans="1:34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</row>
    <row r="205" spans="1:34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</row>
    <row r="206" spans="1:34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</row>
    <row r="207" spans="1:34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</row>
    <row r="208" spans="1:34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</row>
    <row r="209" spans="1:34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</row>
    <row r="210" spans="1:34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</row>
    <row r="211" spans="1:34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</row>
    <row r="212" spans="1:34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</row>
    <row r="213" spans="1:34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</row>
    <row r="214" spans="1:34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</row>
    <row r="215" spans="1:34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</row>
    <row r="216" spans="1:34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</row>
    <row r="217" spans="1:34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</row>
    <row r="218" spans="1:34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</row>
    <row r="219" spans="1:34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</row>
    <row r="220" spans="1:34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</row>
    <row r="221" spans="1:34" ht="15.75" customHeight="1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</row>
    <row r="222" spans="1:34" ht="15.75" customHeight="1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</row>
    <row r="223" spans="1:34" ht="15.75" customHeight="1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</row>
    <row r="224" spans="1:34" ht="15.75" customHeight="1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</row>
    <row r="225" spans="1:34" ht="15.75" customHeight="1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</row>
    <row r="226" spans="1:34" ht="15.75" customHeight="1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</row>
    <row r="227" spans="1:34" ht="15.75" customHeight="1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</row>
    <row r="228" spans="1:34" ht="15.75" customHeight="1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</row>
    <row r="229" spans="1:34" ht="15.75" customHeight="1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</row>
    <row r="230" spans="1:34" ht="15.75" customHeight="1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</row>
    <row r="231" spans="1:34" ht="15.75" customHeight="1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</row>
    <row r="232" spans="1:34" ht="15.75" customHeight="1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</row>
    <row r="233" spans="1:34" ht="15.75" customHeight="1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</row>
    <row r="234" spans="1:34" ht="15.75" customHeight="1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</row>
    <row r="235" spans="1:34" ht="15.75" customHeight="1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</row>
    <row r="236" spans="1:34" ht="15.75" customHeight="1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</row>
    <row r="237" spans="1:34" ht="15.75" customHeight="1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</row>
    <row r="238" spans="1:34" ht="15.75" customHeight="1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</row>
    <row r="239" spans="1:34" ht="15.75" customHeight="1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</row>
    <row r="240" spans="1:34" ht="15.75" customHeight="1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</row>
    <row r="241" spans="1:34" ht="15.75" customHeight="1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</row>
    <row r="242" spans="1:34" ht="15.75" customHeight="1"/>
    <row r="243" spans="1:34" ht="15.75" customHeight="1"/>
    <row r="244" spans="1:34" ht="15.75" customHeight="1"/>
    <row r="245" spans="1:34" ht="15.75" customHeight="1"/>
    <row r="246" spans="1:34" ht="15.75" customHeight="1"/>
    <row r="247" spans="1:34" ht="15.75" customHeight="1"/>
    <row r="248" spans="1:34" ht="15.75" customHeight="1"/>
    <row r="249" spans="1:34" ht="15.75" customHeight="1"/>
    <row r="250" spans="1:34" ht="15.75" customHeight="1"/>
    <row r="251" spans="1:34" ht="15.75" customHeight="1"/>
    <row r="252" spans="1:34" ht="15.75" customHeight="1"/>
    <row r="253" spans="1:34" ht="15.75" customHeight="1"/>
    <row r="254" spans="1:34" ht="15.75" customHeight="1"/>
    <row r="255" spans="1:34" ht="15.75" customHeight="1"/>
    <row r="256" spans="1:34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W2:Y2"/>
    <mergeCell ref="Z2:AB2"/>
    <mergeCell ref="F2:F3"/>
    <mergeCell ref="G2:G3"/>
    <mergeCell ref="G11:G12"/>
    <mergeCell ref="H11:H12"/>
    <mergeCell ref="I11:I12"/>
    <mergeCell ref="J11:J12"/>
    <mergeCell ref="K11:K12"/>
    <mergeCell ref="K2:K3"/>
    <mergeCell ref="L2:L3"/>
    <mergeCell ref="M2:M3"/>
    <mergeCell ref="N2:N3"/>
    <mergeCell ref="O2:O3"/>
    <mergeCell ref="G35:G36"/>
    <mergeCell ref="L11:L12"/>
    <mergeCell ref="M11:M12"/>
    <mergeCell ref="N11:N12"/>
    <mergeCell ref="O11:O12"/>
    <mergeCell ref="S11:S12"/>
    <mergeCell ref="T11:T12"/>
    <mergeCell ref="G23:G24"/>
    <mergeCell ref="G26:G27"/>
    <mergeCell ref="G29:G33"/>
    <mergeCell ref="P11:P12"/>
    <mergeCell ref="Q11:Q12"/>
    <mergeCell ref="R11:R12"/>
    <mergeCell ref="P2:P3"/>
    <mergeCell ref="Q2:T2"/>
    <mergeCell ref="AC2:AE2"/>
    <mergeCell ref="AF2:AH2"/>
    <mergeCell ref="A1:D1"/>
    <mergeCell ref="E1:T1"/>
    <mergeCell ref="V1:V3"/>
    <mergeCell ref="W1:AH1"/>
    <mergeCell ref="A2:A3"/>
    <mergeCell ref="B2:B3"/>
    <mergeCell ref="C2:C3"/>
    <mergeCell ref="D2:D3"/>
    <mergeCell ref="E2:E3"/>
    <mergeCell ref="H2:H3"/>
    <mergeCell ref="I2:I3"/>
    <mergeCell ref="J2:J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5.140625" customWidth="1"/>
    <col min="2" max="2" width="22.28515625" customWidth="1"/>
    <col min="3" max="4" width="24.85546875" customWidth="1"/>
    <col min="5" max="5" width="19.28515625" customWidth="1"/>
    <col min="6" max="6" width="23.28515625" customWidth="1"/>
    <col min="9" max="9" width="21.7109375" customWidth="1"/>
    <col min="12" max="12" width="8" customWidth="1"/>
    <col min="13" max="25" width="8.140625" customWidth="1"/>
    <col min="26" max="26" width="13.7109375" customWidth="1"/>
    <col min="27" max="27" width="10.85546875" customWidth="1"/>
    <col min="28" max="28" width="3.42578125" customWidth="1"/>
  </cols>
  <sheetData>
    <row r="1" spans="1:40">
      <c r="A1" s="769"/>
      <c r="B1" s="800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04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05" t="s">
        <v>355</v>
      </c>
      <c r="AN2" s="680"/>
    </row>
    <row r="3" spans="1:40">
      <c r="A3" s="687"/>
      <c r="B3" s="793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777"/>
      <c r="Z3" s="691"/>
      <c r="AA3" s="680"/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0.25" customHeight="1">
      <c r="A4" s="687"/>
      <c r="B4" s="770" t="s">
        <v>357</v>
      </c>
      <c r="C4" s="794" t="s">
        <v>358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158">
        <v>5.8599999999999999E-2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0.25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796" t="s">
        <v>360</v>
      </c>
      <c r="Z5" s="680"/>
      <c r="AA5" s="159">
        <f>AA9+AA23+AA43</f>
        <v>0</v>
      </c>
      <c r="AB5" s="152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90"/>
    </row>
    <row r="6" spans="1:40" ht="20.25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7" t="s">
        <v>361</v>
      </c>
      <c r="Z6" s="680"/>
      <c r="AA6" s="160">
        <f>+AA5*AA4</f>
        <v>0</v>
      </c>
      <c r="AB6" s="152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690"/>
      <c r="AN6" s="690"/>
    </row>
    <row r="7" spans="1:40" ht="23.25" customHeight="1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152"/>
      <c r="AC7" s="156"/>
      <c r="AD7" s="156"/>
      <c r="AE7" s="156"/>
      <c r="AF7" s="156"/>
      <c r="AG7" s="156"/>
      <c r="AH7" s="156"/>
      <c r="AI7" s="156"/>
      <c r="AJ7" s="156"/>
      <c r="AK7" s="156"/>
      <c r="AL7" s="161"/>
      <c r="AM7" s="162"/>
      <c r="AN7" s="162"/>
    </row>
    <row r="8" spans="1:40" ht="45">
      <c r="A8" s="163" t="s">
        <v>10</v>
      </c>
      <c r="B8" s="164" t="s">
        <v>11</v>
      </c>
      <c r="C8" s="164" t="s">
        <v>12</v>
      </c>
      <c r="D8" s="164" t="s">
        <v>13</v>
      </c>
      <c r="E8" s="164" t="s">
        <v>14</v>
      </c>
      <c r="F8" s="164" t="s">
        <v>15</v>
      </c>
      <c r="G8" s="164" t="s">
        <v>16</v>
      </c>
      <c r="H8" s="164" t="s">
        <v>17</v>
      </c>
      <c r="I8" s="164" t="s">
        <v>18</v>
      </c>
      <c r="J8" s="164" t="s">
        <v>19</v>
      </c>
      <c r="K8" s="164" t="s">
        <v>20</v>
      </c>
      <c r="L8" s="164" t="s">
        <v>48</v>
      </c>
      <c r="M8" s="164" t="s">
        <v>49</v>
      </c>
      <c r="N8" s="164" t="s">
        <v>50</v>
      </c>
      <c r="O8" s="164" t="s">
        <v>51</v>
      </c>
      <c r="P8" s="164" t="s">
        <v>52</v>
      </c>
      <c r="Q8" s="164" t="s">
        <v>53</v>
      </c>
      <c r="R8" s="164" t="s">
        <v>54</v>
      </c>
      <c r="S8" s="164" t="s">
        <v>55</v>
      </c>
      <c r="T8" s="164" t="s">
        <v>56</v>
      </c>
      <c r="U8" s="164" t="s">
        <v>57</v>
      </c>
      <c r="V8" s="164" t="s">
        <v>58</v>
      </c>
      <c r="W8" s="164" t="s">
        <v>59</v>
      </c>
      <c r="X8" s="164" t="s">
        <v>60</v>
      </c>
      <c r="Y8" s="164" t="s">
        <v>61</v>
      </c>
      <c r="Z8" s="165" t="s">
        <v>365</v>
      </c>
      <c r="AA8" s="164" t="s">
        <v>366</v>
      </c>
      <c r="AB8" s="152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31.5" customHeight="1">
      <c r="A9" s="766" t="s">
        <v>368</v>
      </c>
      <c r="B9" s="765" t="s">
        <v>369</v>
      </c>
      <c r="C9" s="768" t="s">
        <v>370</v>
      </c>
      <c r="D9" s="768" t="s">
        <v>371</v>
      </c>
      <c r="E9" s="768" t="s">
        <v>372</v>
      </c>
      <c r="F9" s="768" t="s">
        <v>373</v>
      </c>
      <c r="G9" s="681" t="s">
        <v>374</v>
      </c>
      <c r="H9" s="787">
        <v>18</v>
      </c>
      <c r="I9" s="681" t="s">
        <v>368</v>
      </c>
      <c r="J9" s="681" t="s">
        <v>375</v>
      </c>
      <c r="K9" s="681" t="s">
        <v>376</v>
      </c>
      <c r="L9" s="46" t="s">
        <v>44</v>
      </c>
      <c r="M9" s="47">
        <f t="shared" ref="M9:X9" si="0">+M20</f>
        <v>0</v>
      </c>
      <c r="N9" s="47">
        <f t="shared" si="0"/>
        <v>0</v>
      </c>
      <c r="O9" s="47">
        <f t="shared" si="0"/>
        <v>1.0000000000000002E-2</v>
      </c>
      <c r="P9" s="47">
        <f t="shared" si="0"/>
        <v>1.0000000000000002E-2</v>
      </c>
      <c r="Q9" s="47">
        <f t="shared" si="0"/>
        <v>2.0000000000000004E-2</v>
      </c>
      <c r="R9" s="47">
        <f t="shared" si="0"/>
        <v>0.03</v>
      </c>
      <c r="S9" s="47">
        <f t="shared" si="0"/>
        <v>0.12000000000000001</v>
      </c>
      <c r="T9" s="47">
        <f t="shared" si="0"/>
        <v>0.16000000000000003</v>
      </c>
      <c r="U9" s="47">
        <f t="shared" si="0"/>
        <v>0.18000000000000005</v>
      </c>
      <c r="V9" s="47">
        <f t="shared" si="0"/>
        <v>0.19000000000000003</v>
      </c>
      <c r="W9" s="47">
        <f t="shared" si="0"/>
        <v>0.16000000000000003</v>
      </c>
      <c r="X9" s="47">
        <f t="shared" si="0"/>
        <v>0.12000000000000001</v>
      </c>
      <c r="Y9" s="167">
        <f t="shared" ref="Y9:Y10" si="1">SUM(M9:X9)</f>
        <v>1.0000000000000002</v>
      </c>
      <c r="Z9" s="709">
        <v>0.3</v>
      </c>
      <c r="AA9" s="778">
        <f>IF(OR(Y10=0,Z9=0),0,(Y10/Y9*Z9))</f>
        <v>0</v>
      </c>
      <c r="AB9" s="152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</row>
    <row r="10" spans="1:40" ht="31.5" customHeight="1">
      <c r="A10" s="687"/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168" t="s">
        <v>377</v>
      </c>
      <c r="M10" s="169">
        <f t="shared" ref="M10:X10" si="2">+M21</f>
        <v>0</v>
      </c>
      <c r="N10" s="169">
        <f t="shared" si="2"/>
        <v>0</v>
      </c>
      <c r="O10" s="169">
        <f t="shared" si="2"/>
        <v>0</v>
      </c>
      <c r="P10" s="169">
        <f t="shared" si="2"/>
        <v>0</v>
      </c>
      <c r="Q10" s="169">
        <f t="shared" si="2"/>
        <v>0</v>
      </c>
      <c r="R10" s="169">
        <f t="shared" si="2"/>
        <v>0</v>
      </c>
      <c r="S10" s="169">
        <f t="shared" si="2"/>
        <v>0</v>
      </c>
      <c r="T10" s="169">
        <f t="shared" si="2"/>
        <v>0</v>
      </c>
      <c r="U10" s="169">
        <f t="shared" si="2"/>
        <v>0</v>
      </c>
      <c r="V10" s="169">
        <f t="shared" si="2"/>
        <v>0</v>
      </c>
      <c r="W10" s="169">
        <f t="shared" si="2"/>
        <v>0</v>
      </c>
      <c r="X10" s="169">
        <f t="shared" si="2"/>
        <v>0</v>
      </c>
      <c r="Y10" s="170">
        <f t="shared" si="1"/>
        <v>0</v>
      </c>
      <c r="Z10" s="680"/>
      <c r="AA10" s="680"/>
      <c r="AB10" s="152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>
      <c r="A11" s="687"/>
      <c r="B11" s="171"/>
      <c r="C11" s="779" t="s">
        <v>378</v>
      </c>
      <c r="D11" s="691"/>
      <c r="E11" s="691"/>
      <c r="F11" s="691"/>
      <c r="G11" s="691"/>
      <c r="H11" s="691"/>
      <c r="I11" s="691"/>
      <c r="J11" s="680"/>
      <c r="K11" s="171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1"/>
      <c r="Z11" s="173" t="s">
        <v>379</v>
      </c>
      <c r="AA11" s="171"/>
      <c r="AB11" s="152"/>
      <c r="AC11" s="777"/>
      <c r="AD11" s="691"/>
      <c r="AE11" s="691"/>
      <c r="AF11" s="691"/>
      <c r="AG11" s="691"/>
      <c r="AH11" s="691"/>
      <c r="AI11" s="691"/>
      <c r="AJ11" s="691"/>
      <c r="AK11" s="691"/>
      <c r="AL11" s="691"/>
      <c r="AM11" s="691"/>
      <c r="AN11" s="680"/>
    </row>
    <row r="12" spans="1:40" ht="18" customHeight="1">
      <c r="A12" s="687"/>
      <c r="B12" s="765" t="s">
        <v>369</v>
      </c>
      <c r="C12" s="780" t="s">
        <v>380</v>
      </c>
      <c r="D12" s="690"/>
      <c r="E12" s="690"/>
      <c r="F12" s="690"/>
      <c r="G12" s="690"/>
      <c r="H12" s="690"/>
      <c r="I12" s="690"/>
      <c r="J12" s="679"/>
      <c r="K12" s="681" t="s">
        <v>376</v>
      </c>
      <c r="L12" s="46" t="s">
        <v>44</v>
      </c>
      <c r="M12" s="47"/>
      <c r="N12" s="47"/>
      <c r="O12" s="47"/>
      <c r="P12" s="47"/>
      <c r="Q12" s="47"/>
      <c r="R12" s="47"/>
      <c r="S12" s="174">
        <v>0.1</v>
      </c>
      <c r="T12" s="174">
        <v>0.2</v>
      </c>
      <c r="U12" s="174">
        <v>0.2</v>
      </c>
      <c r="V12" s="174">
        <v>0.2</v>
      </c>
      <c r="W12" s="174">
        <v>0.2</v>
      </c>
      <c r="X12" s="47">
        <v>0.1</v>
      </c>
      <c r="Y12" s="167">
        <f t="shared" ref="Y12:Y21" si="3">SUM(M12:X12)</f>
        <v>0.99999999999999989</v>
      </c>
      <c r="Z12" s="709">
        <v>0.4</v>
      </c>
      <c r="AA12" s="764">
        <f>IF(OR(Y13=0,Z12=0),0,(Y13/Y12*Z12))</f>
        <v>0</v>
      </c>
      <c r="AB12" s="152"/>
      <c r="AC12" s="681"/>
      <c r="AD12" s="681"/>
      <c r="AE12" s="681"/>
      <c r="AF12" s="681"/>
      <c r="AG12" s="681"/>
      <c r="AH12" s="681"/>
      <c r="AI12" s="681"/>
      <c r="AJ12" s="681"/>
      <c r="AK12" s="681"/>
      <c r="AL12" s="681"/>
      <c r="AM12" s="681"/>
      <c r="AN12" s="681"/>
    </row>
    <row r="13" spans="1:40" ht="18" customHeight="1">
      <c r="A13" s="687"/>
      <c r="B13" s="680"/>
      <c r="C13" s="691"/>
      <c r="D13" s="691"/>
      <c r="E13" s="691"/>
      <c r="F13" s="691"/>
      <c r="G13" s="691"/>
      <c r="H13" s="691"/>
      <c r="I13" s="691"/>
      <c r="J13" s="680"/>
      <c r="K13" s="680"/>
      <c r="L13" s="124" t="s">
        <v>377</v>
      </c>
      <c r="M13" s="175"/>
      <c r="N13" s="175"/>
      <c r="O13" s="175"/>
      <c r="P13" s="176"/>
      <c r="Q13" s="176"/>
      <c r="R13" s="175"/>
      <c r="S13" s="175"/>
      <c r="T13" s="175"/>
      <c r="U13" s="175"/>
      <c r="V13" s="175"/>
      <c r="W13" s="175"/>
      <c r="X13" s="175"/>
      <c r="Y13" s="170">
        <f t="shared" si="3"/>
        <v>0</v>
      </c>
      <c r="Z13" s="680"/>
      <c r="AA13" s="680"/>
      <c r="AB13" s="152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</row>
    <row r="14" spans="1:40">
      <c r="A14" s="687"/>
      <c r="B14" s="765" t="s">
        <v>369</v>
      </c>
      <c r="C14" s="781" t="s">
        <v>381</v>
      </c>
      <c r="D14" s="690"/>
      <c r="E14" s="690"/>
      <c r="F14" s="690"/>
      <c r="G14" s="690"/>
      <c r="H14" s="690"/>
      <c r="I14" s="690"/>
      <c r="J14" s="679"/>
      <c r="K14" s="681" t="s">
        <v>376</v>
      </c>
      <c r="L14" s="46" t="s">
        <v>44</v>
      </c>
      <c r="M14" s="47"/>
      <c r="N14" s="47"/>
      <c r="O14" s="47"/>
      <c r="P14" s="47"/>
      <c r="Q14" s="47"/>
      <c r="R14" s="47"/>
      <c r="S14" s="174">
        <v>0.15</v>
      </c>
      <c r="T14" s="174">
        <v>0.15</v>
      </c>
      <c r="U14" s="174">
        <v>0.2</v>
      </c>
      <c r="V14" s="174">
        <v>0.2</v>
      </c>
      <c r="W14" s="47">
        <v>0.15</v>
      </c>
      <c r="X14" s="47">
        <v>0.15</v>
      </c>
      <c r="Y14" s="167">
        <f t="shared" si="3"/>
        <v>1</v>
      </c>
      <c r="Z14" s="709">
        <v>0.4</v>
      </c>
      <c r="AA14" s="764">
        <f>IF(OR(Y15=0,Z14=0),0,(Y15/Y14*Z14))</f>
        <v>0</v>
      </c>
      <c r="AB14" s="152"/>
      <c r="AC14" s="681"/>
      <c r="AD14" s="681"/>
      <c r="AE14" s="681"/>
      <c r="AF14" s="681"/>
      <c r="AG14" s="681"/>
      <c r="AH14" s="681"/>
      <c r="AI14" s="681"/>
      <c r="AJ14" s="681"/>
      <c r="AK14" s="681"/>
      <c r="AL14" s="681"/>
      <c r="AM14" s="681"/>
      <c r="AN14" s="681"/>
    </row>
    <row r="15" spans="1:40">
      <c r="A15" s="687"/>
      <c r="B15" s="680"/>
      <c r="C15" s="691"/>
      <c r="D15" s="691"/>
      <c r="E15" s="691"/>
      <c r="F15" s="691"/>
      <c r="G15" s="691"/>
      <c r="H15" s="691"/>
      <c r="I15" s="691"/>
      <c r="J15" s="680"/>
      <c r="K15" s="680"/>
      <c r="L15" s="124" t="s">
        <v>377</v>
      </c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0">
        <f t="shared" si="3"/>
        <v>0</v>
      </c>
      <c r="Z15" s="680"/>
      <c r="AA15" s="680"/>
      <c r="AB15" s="152"/>
      <c r="AC15" s="680"/>
      <c r="AD15" s="680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</row>
    <row r="16" spans="1:40">
      <c r="A16" s="687"/>
      <c r="B16" s="765" t="s">
        <v>369</v>
      </c>
      <c r="C16" s="780" t="s">
        <v>382</v>
      </c>
      <c r="D16" s="690"/>
      <c r="E16" s="690"/>
      <c r="F16" s="690"/>
      <c r="G16" s="690"/>
      <c r="H16" s="690"/>
      <c r="I16" s="690"/>
      <c r="J16" s="679"/>
      <c r="K16" s="681" t="s">
        <v>376</v>
      </c>
      <c r="L16" s="46" t="s">
        <v>44</v>
      </c>
      <c r="M16" s="47"/>
      <c r="N16" s="47"/>
      <c r="O16" s="47">
        <v>0.05</v>
      </c>
      <c r="P16" s="47">
        <v>0.05</v>
      </c>
      <c r="Q16" s="47">
        <v>0.1</v>
      </c>
      <c r="R16" s="47">
        <v>0.15</v>
      </c>
      <c r="S16" s="47">
        <v>0.1</v>
      </c>
      <c r="T16" s="47">
        <v>0.1</v>
      </c>
      <c r="U16" s="47">
        <v>0.1</v>
      </c>
      <c r="V16" s="47">
        <v>0.15</v>
      </c>
      <c r="W16" s="47">
        <v>0.1</v>
      </c>
      <c r="X16" s="47">
        <v>0.1</v>
      </c>
      <c r="Y16" s="167">
        <f t="shared" si="3"/>
        <v>0.99999999999999989</v>
      </c>
      <c r="Z16" s="709">
        <v>0.2</v>
      </c>
      <c r="AA16" s="764">
        <f>IF(OR(Y17=0,Z16=0),0,(Y17/Y16*Z16))</f>
        <v>0</v>
      </c>
      <c r="AB16" s="152"/>
      <c r="AC16" s="681"/>
      <c r="AD16" s="681"/>
      <c r="AE16" s="681"/>
      <c r="AF16" s="681"/>
      <c r="AG16" s="681"/>
      <c r="AH16" s="681"/>
      <c r="AI16" s="681"/>
      <c r="AJ16" s="681"/>
      <c r="AK16" s="681"/>
      <c r="AL16" s="681"/>
      <c r="AM16" s="681"/>
      <c r="AN16" s="681"/>
    </row>
    <row r="17" spans="1:40">
      <c r="A17" s="687"/>
      <c r="B17" s="680"/>
      <c r="C17" s="691"/>
      <c r="D17" s="691"/>
      <c r="E17" s="691"/>
      <c r="F17" s="691"/>
      <c r="G17" s="691"/>
      <c r="H17" s="691"/>
      <c r="I17" s="691"/>
      <c r="J17" s="680"/>
      <c r="K17" s="680"/>
      <c r="L17" s="124" t="s">
        <v>377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0">
        <f t="shared" si="3"/>
        <v>0</v>
      </c>
      <c r="Z17" s="680"/>
      <c r="AA17" s="680"/>
      <c r="AB17" s="152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</row>
    <row r="18" spans="1:40">
      <c r="A18" s="687"/>
      <c r="B18" s="765"/>
      <c r="C18" s="782"/>
      <c r="D18" s="783"/>
      <c r="E18" s="783"/>
      <c r="F18" s="783"/>
      <c r="G18" s="783"/>
      <c r="H18" s="783"/>
      <c r="I18" s="783"/>
      <c r="J18" s="784"/>
      <c r="K18" s="681"/>
      <c r="L18" s="46" t="s">
        <v>44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167">
        <f t="shared" si="3"/>
        <v>0</v>
      </c>
      <c r="Z18" s="709"/>
      <c r="AA18" s="764">
        <f>IF(OR(Y19=0,Z18=0),0,(Y19/Y18*Z18))</f>
        <v>0</v>
      </c>
      <c r="AB18" s="152"/>
      <c r="AC18" s="681"/>
      <c r="AD18" s="681"/>
      <c r="AE18" s="681"/>
      <c r="AF18" s="681"/>
      <c r="AG18" s="681"/>
      <c r="AH18" s="681"/>
      <c r="AI18" s="681"/>
      <c r="AJ18" s="681"/>
      <c r="AK18" s="681"/>
      <c r="AL18" s="681"/>
      <c r="AM18" s="681"/>
      <c r="AN18" s="681"/>
    </row>
    <row r="19" spans="1:40">
      <c r="A19" s="687"/>
      <c r="B19" s="680"/>
      <c r="C19" s="707"/>
      <c r="D19" s="691"/>
      <c r="E19" s="691"/>
      <c r="F19" s="691"/>
      <c r="G19" s="691"/>
      <c r="H19" s="691"/>
      <c r="I19" s="691"/>
      <c r="J19" s="680"/>
      <c r="K19" s="680"/>
      <c r="L19" s="124" t="s">
        <v>377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0">
        <f t="shared" si="3"/>
        <v>0</v>
      </c>
      <c r="Z19" s="680"/>
      <c r="AA19" s="680"/>
      <c r="AB19" s="161"/>
      <c r="AC19" s="680"/>
      <c r="AD19" s="680"/>
      <c r="AE19" s="680"/>
      <c r="AF19" s="680"/>
      <c r="AG19" s="680"/>
      <c r="AH19" s="680"/>
      <c r="AI19" s="680"/>
      <c r="AJ19" s="680"/>
      <c r="AK19" s="680"/>
      <c r="AL19" s="680"/>
      <c r="AM19" s="680"/>
      <c r="AN19" s="680"/>
    </row>
    <row r="20" spans="1:40">
      <c r="A20" s="687"/>
      <c r="B20" s="177"/>
      <c r="C20" s="785" t="s">
        <v>383</v>
      </c>
      <c r="D20" s="690"/>
      <c r="E20" s="690"/>
      <c r="F20" s="690"/>
      <c r="G20" s="690"/>
      <c r="H20" s="690"/>
      <c r="I20" s="690"/>
      <c r="J20" s="679"/>
      <c r="K20" s="177"/>
      <c r="L20" s="178" t="s">
        <v>44</v>
      </c>
      <c r="M20" s="179">
        <f t="shared" ref="M20:X20" si="4">M12*$Z$12+M14*$Z$14+M16*$Z$16+M18*$Z$18</f>
        <v>0</v>
      </c>
      <c r="N20" s="179">
        <f t="shared" si="4"/>
        <v>0</v>
      </c>
      <c r="O20" s="179">
        <f t="shared" si="4"/>
        <v>1.0000000000000002E-2</v>
      </c>
      <c r="P20" s="179">
        <f t="shared" si="4"/>
        <v>1.0000000000000002E-2</v>
      </c>
      <c r="Q20" s="179">
        <f t="shared" si="4"/>
        <v>2.0000000000000004E-2</v>
      </c>
      <c r="R20" s="179">
        <f t="shared" si="4"/>
        <v>0.03</v>
      </c>
      <c r="S20" s="179">
        <f t="shared" si="4"/>
        <v>0.12000000000000001</v>
      </c>
      <c r="T20" s="179">
        <f t="shared" si="4"/>
        <v>0.16000000000000003</v>
      </c>
      <c r="U20" s="179">
        <f t="shared" si="4"/>
        <v>0.18000000000000005</v>
      </c>
      <c r="V20" s="179">
        <f t="shared" si="4"/>
        <v>0.19000000000000003</v>
      </c>
      <c r="W20" s="179">
        <f t="shared" si="4"/>
        <v>0.16000000000000003</v>
      </c>
      <c r="X20" s="179">
        <f t="shared" si="4"/>
        <v>0.12000000000000001</v>
      </c>
      <c r="Y20" s="167">
        <f t="shared" si="3"/>
        <v>1.0000000000000002</v>
      </c>
      <c r="Z20" s="775">
        <f>SUM(Z12:Z19)</f>
        <v>1</v>
      </c>
      <c r="AA20" s="764">
        <f>IF(OR(Y21=0,Z20=0),0,(Y21/Y20*Z20))</f>
        <v>0</v>
      </c>
      <c r="AB20" s="152"/>
      <c r="AC20" s="689" t="s">
        <v>384</v>
      </c>
      <c r="AD20" s="690"/>
      <c r="AE20" s="690"/>
      <c r="AF20" s="690"/>
      <c r="AG20" s="690"/>
      <c r="AH20" s="690"/>
      <c r="AI20" s="690"/>
      <c r="AJ20" s="690"/>
      <c r="AK20" s="690"/>
      <c r="AL20" s="690"/>
      <c r="AM20" s="690"/>
      <c r="AN20" s="679"/>
    </row>
    <row r="21" spans="1:40" ht="15.75" customHeight="1">
      <c r="A21" s="767"/>
      <c r="B21" s="180"/>
      <c r="C21" s="786"/>
      <c r="D21" s="786"/>
      <c r="E21" s="786"/>
      <c r="F21" s="786"/>
      <c r="G21" s="786"/>
      <c r="H21" s="786"/>
      <c r="I21" s="786"/>
      <c r="J21" s="772"/>
      <c r="K21" s="180"/>
      <c r="L21" s="181" t="s">
        <v>377</v>
      </c>
      <c r="M21" s="183">
        <f t="shared" ref="M21:X21" si="5">M13*$Z$12+M15*$Z$14+M17*$Z$16+M19*$Z$18</f>
        <v>0</v>
      </c>
      <c r="N21" s="183">
        <f t="shared" si="5"/>
        <v>0</v>
      </c>
      <c r="O21" s="183">
        <f t="shared" si="5"/>
        <v>0</v>
      </c>
      <c r="P21" s="183">
        <f t="shared" si="5"/>
        <v>0</v>
      </c>
      <c r="Q21" s="183">
        <f t="shared" si="5"/>
        <v>0</v>
      </c>
      <c r="R21" s="183">
        <f t="shared" si="5"/>
        <v>0</v>
      </c>
      <c r="S21" s="183">
        <f t="shared" si="5"/>
        <v>0</v>
      </c>
      <c r="T21" s="183">
        <f t="shared" si="5"/>
        <v>0</v>
      </c>
      <c r="U21" s="183">
        <f t="shared" si="5"/>
        <v>0</v>
      </c>
      <c r="V21" s="183">
        <f t="shared" si="5"/>
        <v>0</v>
      </c>
      <c r="W21" s="183">
        <f t="shared" si="5"/>
        <v>0</v>
      </c>
      <c r="X21" s="183">
        <f t="shared" si="5"/>
        <v>0</v>
      </c>
      <c r="Y21" s="184">
        <f t="shared" si="3"/>
        <v>0</v>
      </c>
      <c r="Z21" s="772"/>
      <c r="AA21" s="772"/>
      <c r="AB21" s="152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72"/>
    </row>
    <row r="22" spans="1:40" ht="15.75" customHeight="1">
      <c r="A22" s="163" t="s">
        <v>10</v>
      </c>
      <c r="B22" s="164" t="s">
        <v>11</v>
      </c>
      <c r="C22" s="164" t="s">
        <v>12</v>
      </c>
      <c r="D22" s="164" t="s">
        <v>13</v>
      </c>
      <c r="E22" s="164" t="s">
        <v>14</v>
      </c>
      <c r="F22" s="164" t="s">
        <v>15</v>
      </c>
      <c r="G22" s="164" t="s">
        <v>16</v>
      </c>
      <c r="H22" s="164" t="s">
        <v>17</v>
      </c>
      <c r="I22" s="164" t="s">
        <v>18</v>
      </c>
      <c r="J22" s="164" t="s">
        <v>19</v>
      </c>
      <c r="K22" s="164" t="s">
        <v>20</v>
      </c>
      <c r="L22" s="164" t="s">
        <v>48</v>
      </c>
      <c r="M22" s="164" t="s">
        <v>49</v>
      </c>
      <c r="N22" s="164" t="s">
        <v>50</v>
      </c>
      <c r="O22" s="164" t="s">
        <v>51</v>
      </c>
      <c r="P22" s="164" t="s">
        <v>52</v>
      </c>
      <c r="Q22" s="164" t="s">
        <v>53</v>
      </c>
      <c r="R22" s="164" t="s">
        <v>54</v>
      </c>
      <c r="S22" s="164" t="s">
        <v>55</v>
      </c>
      <c r="T22" s="164" t="s">
        <v>56</v>
      </c>
      <c r="U22" s="164" t="s">
        <v>57</v>
      </c>
      <c r="V22" s="164" t="s">
        <v>58</v>
      </c>
      <c r="W22" s="164" t="s">
        <v>59</v>
      </c>
      <c r="X22" s="164" t="s">
        <v>60</v>
      </c>
      <c r="Y22" s="164" t="s">
        <v>61</v>
      </c>
      <c r="Z22" s="165" t="s">
        <v>365</v>
      </c>
      <c r="AA22" s="164" t="s">
        <v>366</v>
      </c>
      <c r="AB22" s="152"/>
      <c r="AC22" s="166" t="s">
        <v>65</v>
      </c>
      <c r="AD22" s="166" t="s">
        <v>66</v>
      </c>
      <c r="AE22" s="166" t="s">
        <v>67</v>
      </c>
      <c r="AF22" s="166" t="s">
        <v>68</v>
      </c>
      <c r="AG22" s="166" t="s">
        <v>69</v>
      </c>
      <c r="AH22" s="166" t="s">
        <v>70</v>
      </c>
      <c r="AI22" s="166" t="s">
        <v>71</v>
      </c>
      <c r="AJ22" s="166" t="s">
        <v>72</v>
      </c>
      <c r="AK22" s="166" t="s">
        <v>73</v>
      </c>
      <c r="AL22" s="166" t="s">
        <v>74</v>
      </c>
      <c r="AM22" s="166" t="s">
        <v>75</v>
      </c>
      <c r="AN22" s="166" t="s">
        <v>367</v>
      </c>
    </row>
    <row r="23" spans="1:40" ht="30" customHeight="1">
      <c r="A23" s="766" t="s">
        <v>385</v>
      </c>
      <c r="B23" s="765" t="s">
        <v>369</v>
      </c>
      <c r="C23" s="768" t="s">
        <v>370</v>
      </c>
      <c r="D23" s="768" t="s">
        <v>371</v>
      </c>
      <c r="E23" s="768" t="s">
        <v>372</v>
      </c>
      <c r="F23" s="768" t="s">
        <v>373</v>
      </c>
      <c r="G23" s="681" t="s">
        <v>374</v>
      </c>
      <c r="H23" s="787">
        <v>34</v>
      </c>
      <c r="I23" s="787" t="s">
        <v>385</v>
      </c>
      <c r="J23" s="681" t="s">
        <v>375</v>
      </c>
      <c r="K23" s="681" t="s">
        <v>376</v>
      </c>
      <c r="L23" s="46" t="s">
        <v>44</v>
      </c>
      <c r="M23" s="47">
        <f t="shared" ref="M23:X23" si="6">+M40</f>
        <v>0</v>
      </c>
      <c r="N23" s="47">
        <f t="shared" si="6"/>
        <v>0</v>
      </c>
      <c r="O23" s="47">
        <f t="shared" si="6"/>
        <v>1.0000000000000002E-2</v>
      </c>
      <c r="P23" s="47">
        <f t="shared" si="6"/>
        <v>6.5000000000000002E-2</v>
      </c>
      <c r="Q23" s="47">
        <f t="shared" si="6"/>
        <v>9.5000000000000001E-2</v>
      </c>
      <c r="R23" s="47">
        <f t="shared" si="6"/>
        <v>0.14500000000000002</v>
      </c>
      <c r="S23" s="47">
        <f t="shared" si="6"/>
        <v>0.14000000000000001</v>
      </c>
      <c r="T23" s="47">
        <f t="shared" si="6"/>
        <v>0.10000000000000003</v>
      </c>
      <c r="U23" s="47">
        <f t="shared" si="6"/>
        <v>0.15500000000000003</v>
      </c>
      <c r="V23" s="47">
        <f t="shared" si="6"/>
        <v>9.0000000000000024E-2</v>
      </c>
      <c r="W23" s="47">
        <f t="shared" si="6"/>
        <v>0.20000000000000007</v>
      </c>
      <c r="X23" s="47">
        <f t="shared" si="6"/>
        <v>0</v>
      </c>
      <c r="Y23" s="167">
        <f t="shared" ref="Y23:Y24" si="7">SUM(M23:X23)</f>
        <v>1.0000000000000004</v>
      </c>
      <c r="Z23" s="709">
        <v>0.45</v>
      </c>
      <c r="AA23" s="778">
        <f>IF(OR(Y24=0,Z23=0),0,(Y24/Y23*Z23))</f>
        <v>0</v>
      </c>
      <c r="AB23" s="152"/>
      <c r="AC23" s="681"/>
      <c r="AD23" s="681"/>
      <c r="AE23" s="681"/>
      <c r="AF23" s="681"/>
      <c r="AG23" s="681"/>
      <c r="AH23" s="681"/>
      <c r="AI23" s="681"/>
      <c r="AJ23" s="681"/>
      <c r="AK23" s="681"/>
      <c r="AL23" s="681"/>
      <c r="AM23" s="681"/>
      <c r="AN23" s="681"/>
    </row>
    <row r="24" spans="1:40" ht="30" customHeight="1">
      <c r="A24" s="687"/>
      <c r="B24" s="680"/>
      <c r="C24" s="680"/>
      <c r="D24" s="680"/>
      <c r="E24" s="680"/>
      <c r="F24" s="680"/>
      <c r="G24" s="680"/>
      <c r="H24" s="680"/>
      <c r="I24" s="680"/>
      <c r="J24" s="680"/>
      <c r="K24" s="680"/>
      <c r="L24" s="168" t="s">
        <v>377</v>
      </c>
      <c r="M24" s="169">
        <f t="shared" ref="M24:X24" si="8">+M41</f>
        <v>0</v>
      </c>
      <c r="N24" s="169">
        <f t="shared" si="8"/>
        <v>0</v>
      </c>
      <c r="O24" s="169">
        <f t="shared" si="8"/>
        <v>0</v>
      </c>
      <c r="P24" s="169">
        <f t="shared" si="8"/>
        <v>0</v>
      </c>
      <c r="Q24" s="169">
        <f t="shared" si="8"/>
        <v>0</v>
      </c>
      <c r="R24" s="169">
        <f t="shared" si="8"/>
        <v>0</v>
      </c>
      <c r="S24" s="169">
        <f t="shared" si="8"/>
        <v>0</v>
      </c>
      <c r="T24" s="169">
        <f t="shared" si="8"/>
        <v>0</v>
      </c>
      <c r="U24" s="169">
        <f t="shared" si="8"/>
        <v>0</v>
      </c>
      <c r="V24" s="169">
        <f t="shared" si="8"/>
        <v>0</v>
      </c>
      <c r="W24" s="169">
        <f t="shared" si="8"/>
        <v>0</v>
      </c>
      <c r="X24" s="169">
        <f t="shared" si="8"/>
        <v>0</v>
      </c>
      <c r="Y24" s="170">
        <f t="shared" si="7"/>
        <v>0</v>
      </c>
      <c r="Z24" s="680"/>
      <c r="AA24" s="680"/>
      <c r="AB24" s="152"/>
      <c r="AC24" s="680"/>
      <c r="AD24" s="680"/>
      <c r="AE24" s="680"/>
      <c r="AF24" s="680"/>
      <c r="AG24" s="680"/>
      <c r="AH24" s="680"/>
      <c r="AI24" s="680"/>
      <c r="AJ24" s="680"/>
      <c r="AK24" s="680"/>
      <c r="AL24" s="680"/>
      <c r="AM24" s="680"/>
      <c r="AN24" s="680"/>
    </row>
    <row r="25" spans="1:40" ht="15.75" customHeight="1">
      <c r="A25" s="687"/>
      <c r="B25" s="171"/>
      <c r="C25" s="779" t="s">
        <v>378</v>
      </c>
      <c r="D25" s="691"/>
      <c r="E25" s="691"/>
      <c r="F25" s="691"/>
      <c r="G25" s="691"/>
      <c r="H25" s="691"/>
      <c r="I25" s="691"/>
      <c r="J25" s="680"/>
      <c r="K25" s="171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1"/>
      <c r="Z25" s="173" t="s">
        <v>379</v>
      </c>
      <c r="AA25" s="171"/>
      <c r="AB25" s="152"/>
      <c r="AC25" s="777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80"/>
    </row>
    <row r="26" spans="1:40" ht="15.75" customHeight="1">
      <c r="A26" s="687"/>
      <c r="B26" s="765" t="s">
        <v>369</v>
      </c>
      <c r="C26" s="788" t="s">
        <v>386</v>
      </c>
      <c r="D26" s="690"/>
      <c r="E26" s="690"/>
      <c r="F26" s="690"/>
      <c r="G26" s="690"/>
      <c r="H26" s="690"/>
      <c r="I26" s="690"/>
      <c r="J26" s="679"/>
      <c r="K26" s="681" t="s">
        <v>376</v>
      </c>
      <c r="L26" s="46" t="s">
        <v>44</v>
      </c>
      <c r="M26" s="47"/>
      <c r="N26" s="47"/>
      <c r="O26" s="47"/>
      <c r="P26" s="47">
        <v>0.05</v>
      </c>
      <c r="Q26" s="47">
        <v>0.05</v>
      </c>
      <c r="R26" s="47">
        <v>0.2</v>
      </c>
      <c r="S26" s="47">
        <v>0.1</v>
      </c>
      <c r="T26" s="47">
        <v>0.1</v>
      </c>
      <c r="U26" s="47">
        <v>0.1</v>
      </c>
      <c r="V26" s="47">
        <v>0.1</v>
      </c>
      <c r="W26" s="47">
        <v>0.3</v>
      </c>
      <c r="X26" s="47"/>
      <c r="Y26" s="167">
        <f t="shared" ref="Y26:Y41" si="9">SUM(M26:X26)</f>
        <v>1</v>
      </c>
      <c r="Z26" s="709">
        <v>0.3</v>
      </c>
      <c r="AA26" s="764">
        <f>IF(OR(Y27=0,Z26=0),0,(Y27/Y26*Z26))</f>
        <v>0</v>
      </c>
      <c r="AB26" s="152"/>
      <c r="AC26" s="681"/>
      <c r="AD26" s="681"/>
      <c r="AE26" s="681"/>
      <c r="AF26" s="681"/>
      <c r="AG26" s="681"/>
      <c r="AH26" s="681"/>
      <c r="AI26" s="681"/>
      <c r="AJ26" s="681"/>
      <c r="AK26" s="681"/>
      <c r="AL26" s="681"/>
      <c r="AM26" s="681"/>
      <c r="AN26" s="681"/>
    </row>
    <row r="27" spans="1:40" ht="15.75" customHeight="1">
      <c r="A27" s="687"/>
      <c r="B27" s="680"/>
      <c r="C27" s="691"/>
      <c r="D27" s="691"/>
      <c r="E27" s="691"/>
      <c r="F27" s="691"/>
      <c r="G27" s="691"/>
      <c r="H27" s="691"/>
      <c r="I27" s="691"/>
      <c r="J27" s="680"/>
      <c r="K27" s="680"/>
      <c r="L27" s="124" t="s">
        <v>377</v>
      </c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0">
        <f t="shared" si="9"/>
        <v>0</v>
      </c>
      <c r="Z27" s="680"/>
      <c r="AA27" s="680"/>
      <c r="AB27" s="152"/>
      <c r="AC27" s="680"/>
      <c r="AD27" s="680"/>
      <c r="AE27" s="680"/>
      <c r="AF27" s="680"/>
      <c r="AG27" s="680"/>
      <c r="AH27" s="680"/>
      <c r="AI27" s="680"/>
      <c r="AJ27" s="680"/>
      <c r="AK27" s="680"/>
      <c r="AL27" s="680"/>
      <c r="AM27" s="680"/>
      <c r="AN27" s="680"/>
    </row>
    <row r="28" spans="1:40" ht="15.75" customHeight="1">
      <c r="A28" s="687"/>
      <c r="B28" s="765" t="s">
        <v>369</v>
      </c>
      <c r="C28" s="789" t="s">
        <v>387</v>
      </c>
      <c r="D28" s="690"/>
      <c r="E28" s="690"/>
      <c r="F28" s="690"/>
      <c r="G28" s="690"/>
      <c r="H28" s="690"/>
      <c r="I28" s="690"/>
      <c r="J28" s="679"/>
      <c r="K28" s="681" t="s">
        <v>376</v>
      </c>
      <c r="L28" s="46" t="s">
        <v>44</v>
      </c>
      <c r="M28" s="47"/>
      <c r="N28" s="47"/>
      <c r="O28" s="47"/>
      <c r="P28" s="174">
        <v>0.1</v>
      </c>
      <c r="Q28" s="174">
        <v>0.1</v>
      </c>
      <c r="R28" s="174">
        <v>0.15</v>
      </c>
      <c r="S28" s="174">
        <v>0.1</v>
      </c>
      <c r="T28" s="174">
        <v>0.1</v>
      </c>
      <c r="U28" s="174">
        <v>0.15</v>
      </c>
      <c r="V28" s="174">
        <v>0.1</v>
      </c>
      <c r="W28" s="174">
        <v>0.2</v>
      </c>
      <c r="X28" s="47"/>
      <c r="Y28" s="167">
        <f t="shared" si="9"/>
        <v>1</v>
      </c>
      <c r="Z28" s="709">
        <v>0.1</v>
      </c>
      <c r="AA28" s="764">
        <f>IF(OR(Y29=0,Z28=0),0,(Y29/Y28*Z28))</f>
        <v>0</v>
      </c>
      <c r="AB28" s="152"/>
      <c r="AC28" s="681"/>
      <c r="AD28" s="681"/>
      <c r="AE28" s="681"/>
      <c r="AF28" s="681"/>
      <c r="AG28" s="681"/>
      <c r="AH28" s="681"/>
      <c r="AI28" s="681"/>
      <c r="AJ28" s="681"/>
      <c r="AK28" s="681"/>
      <c r="AL28" s="681"/>
      <c r="AM28" s="681"/>
      <c r="AN28" s="681"/>
    </row>
    <row r="29" spans="1:40" ht="15.75" customHeight="1">
      <c r="A29" s="687"/>
      <c r="B29" s="680"/>
      <c r="C29" s="691"/>
      <c r="D29" s="691"/>
      <c r="E29" s="691"/>
      <c r="F29" s="691"/>
      <c r="G29" s="691"/>
      <c r="H29" s="691"/>
      <c r="I29" s="691"/>
      <c r="J29" s="680"/>
      <c r="K29" s="680"/>
      <c r="L29" s="124" t="s">
        <v>377</v>
      </c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0">
        <f t="shared" si="9"/>
        <v>0</v>
      </c>
      <c r="Z29" s="680"/>
      <c r="AA29" s="680"/>
      <c r="AB29" s="152"/>
      <c r="AC29" s="680"/>
      <c r="AD29" s="680"/>
      <c r="AE29" s="680"/>
      <c r="AF29" s="680"/>
      <c r="AG29" s="680"/>
      <c r="AH29" s="680"/>
      <c r="AI29" s="680"/>
      <c r="AJ29" s="680"/>
      <c r="AK29" s="680"/>
      <c r="AL29" s="680"/>
      <c r="AM29" s="680"/>
      <c r="AN29" s="680"/>
    </row>
    <row r="30" spans="1:40" ht="22.5" customHeight="1">
      <c r="A30" s="687"/>
      <c r="B30" s="765" t="s">
        <v>369</v>
      </c>
      <c r="C30" s="788" t="s">
        <v>388</v>
      </c>
      <c r="D30" s="690"/>
      <c r="E30" s="690"/>
      <c r="F30" s="690"/>
      <c r="G30" s="690"/>
      <c r="H30" s="690"/>
      <c r="I30" s="690"/>
      <c r="J30" s="679"/>
      <c r="K30" s="681" t="s">
        <v>376</v>
      </c>
      <c r="L30" s="46" t="s">
        <v>44</v>
      </c>
      <c r="M30" s="47"/>
      <c r="N30" s="47"/>
      <c r="O30" s="47"/>
      <c r="P30" s="174">
        <v>0.1</v>
      </c>
      <c r="Q30" s="174">
        <v>0.1</v>
      </c>
      <c r="R30" s="174">
        <v>0.15</v>
      </c>
      <c r="S30" s="174">
        <v>0.1</v>
      </c>
      <c r="T30" s="174">
        <v>0.1</v>
      </c>
      <c r="U30" s="174">
        <v>0.15</v>
      </c>
      <c r="V30" s="174">
        <v>0.1</v>
      </c>
      <c r="W30" s="174">
        <v>0.2</v>
      </c>
      <c r="X30" s="47"/>
      <c r="Y30" s="167">
        <f t="shared" si="9"/>
        <v>1</v>
      </c>
      <c r="Z30" s="709">
        <v>0.2</v>
      </c>
      <c r="AA30" s="764">
        <f>IF(OR(Y31=0,Z30=0),0,(Y31/Y30*Z30))</f>
        <v>0</v>
      </c>
      <c r="AB30" s="152"/>
      <c r="AC30" s="681"/>
      <c r="AD30" s="681"/>
      <c r="AE30" s="681"/>
      <c r="AF30" s="681"/>
      <c r="AG30" s="681"/>
      <c r="AH30" s="681"/>
      <c r="AI30" s="681"/>
      <c r="AJ30" s="681"/>
      <c r="AK30" s="681"/>
      <c r="AL30" s="681"/>
      <c r="AM30" s="681"/>
      <c r="AN30" s="681"/>
    </row>
    <row r="31" spans="1:40" ht="22.5" customHeight="1">
      <c r="A31" s="687"/>
      <c r="B31" s="680"/>
      <c r="C31" s="691"/>
      <c r="D31" s="691"/>
      <c r="E31" s="691"/>
      <c r="F31" s="691"/>
      <c r="G31" s="691"/>
      <c r="H31" s="691"/>
      <c r="I31" s="691"/>
      <c r="J31" s="680"/>
      <c r="K31" s="680"/>
      <c r="L31" s="124" t="s">
        <v>377</v>
      </c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0">
        <f t="shared" si="9"/>
        <v>0</v>
      </c>
      <c r="Z31" s="680"/>
      <c r="AA31" s="680"/>
      <c r="AB31" s="152"/>
      <c r="AC31" s="680"/>
      <c r="AD31" s="680"/>
      <c r="AE31" s="680"/>
      <c r="AF31" s="680"/>
      <c r="AG31" s="680"/>
      <c r="AH31" s="680"/>
      <c r="AI31" s="680"/>
      <c r="AJ31" s="680"/>
      <c r="AK31" s="680"/>
      <c r="AL31" s="680"/>
      <c r="AM31" s="680"/>
      <c r="AN31" s="680"/>
    </row>
    <row r="32" spans="1:40" ht="15.75" customHeight="1">
      <c r="A32" s="687"/>
      <c r="B32" s="765" t="s">
        <v>369</v>
      </c>
      <c r="C32" s="788" t="s">
        <v>389</v>
      </c>
      <c r="D32" s="690"/>
      <c r="E32" s="690"/>
      <c r="F32" s="690"/>
      <c r="G32" s="690"/>
      <c r="H32" s="690"/>
      <c r="I32" s="690"/>
      <c r="J32" s="679"/>
      <c r="K32" s="681" t="s">
        <v>376</v>
      </c>
      <c r="L32" s="46" t="s">
        <v>44</v>
      </c>
      <c r="M32" s="47"/>
      <c r="N32" s="47"/>
      <c r="O32" s="47"/>
      <c r="P32" s="47"/>
      <c r="Q32" s="47">
        <v>0.1</v>
      </c>
      <c r="R32" s="47">
        <v>0.1</v>
      </c>
      <c r="S32" s="47">
        <v>0.2</v>
      </c>
      <c r="T32" s="47">
        <v>0.1</v>
      </c>
      <c r="U32" s="47">
        <v>0.2</v>
      </c>
      <c r="V32" s="47">
        <v>0.1</v>
      </c>
      <c r="W32" s="47">
        <v>0.2</v>
      </c>
      <c r="X32" s="47"/>
      <c r="Y32" s="167">
        <f t="shared" si="9"/>
        <v>1</v>
      </c>
      <c r="Z32" s="709">
        <v>0.1</v>
      </c>
      <c r="AA32" s="764">
        <f>IF(OR(Y33=0,Z32=0),0,(Y33/Y32*Z32))</f>
        <v>0</v>
      </c>
      <c r="AB32" s="152"/>
      <c r="AC32" s="681"/>
      <c r="AD32" s="681"/>
      <c r="AE32" s="681"/>
      <c r="AF32" s="681"/>
      <c r="AG32" s="681"/>
      <c r="AH32" s="681"/>
      <c r="AI32" s="681"/>
      <c r="AJ32" s="681"/>
      <c r="AK32" s="681"/>
      <c r="AL32" s="681"/>
      <c r="AM32" s="681"/>
      <c r="AN32" s="681"/>
    </row>
    <row r="33" spans="1:40" ht="15.75" customHeight="1">
      <c r="A33" s="687"/>
      <c r="B33" s="680"/>
      <c r="C33" s="691"/>
      <c r="D33" s="691"/>
      <c r="E33" s="691"/>
      <c r="F33" s="691"/>
      <c r="G33" s="691"/>
      <c r="H33" s="691"/>
      <c r="I33" s="691"/>
      <c r="J33" s="680"/>
      <c r="K33" s="680"/>
      <c r="L33" s="124" t="s">
        <v>377</v>
      </c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0">
        <f t="shared" si="9"/>
        <v>0</v>
      </c>
      <c r="Z33" s="680"/>
      <c r="AA33" s="680"/>
      <c r="AB33" s="152"/>
      <c r="AC33" s="680"/>
      <c r="AD33" s="680"/>
      <c r="AE33" s="680"/>
      <c r="AF33" s="680"/>
      <c r="AG33" s="680"/>
      <c r="AH33" s="680"/>
      <c r="AI33" s="680"/>
      <c r="AJ33" s="680"/>
      <c r="AK33" s="680"/>
      <c r="AL33" s="680"/>
      <c r="AM33" s="680"/>
      <c r="AN33" s="680"/>
    </row>
    <row r="34" spans="1:40" ht="15.75" customHeight="1">
      <c r="A34" s="687"/>
      <c r="B34" s="765" t="s">
        <v>369</v>
      </c>
      <c r="C34" s="780" t="s">
        <v>390</v>
      </c>
      <c r="D34" s="690"/>
      <c r="E34" s="690"/>
      <c r="F34" s="690"/>
      <c r="G34" s="690"/>
      <c r="H34" s="690"/>
      <c r="I34" s="690"/>
      <c r="J34" s="679"/>
      <c r="K34" s="681" t="s">
        <v>376</v>
      </c>
      <c r="L34" s="46" t="s">
        <v>44</v>
      </c>
      <c r="M34" s="47"/>
      <c r="N34" s="47"/>
      <c r="O34" s="47"/>
      <c r="P34" s="47"/>
      <c r="Q34" s="47">
        <v>0.1</v>
      </c>
      <c r="R34" s="47">
        <v>0.1</v>
      </c>
      <c r="S34" s="47">
        <v>0.2</v>
      </c>
      <c r="T34" s="47">
        <v>0.1</v>
      </c>
      <c r="U34" s="47">
        <v>0.2</v>
      </c>
      <c r="V34" s="47">
        <v>0.1</v>
      </c>
      <c r="W34" s="47">
        <v>0.2</v>
      </c>
      <c r="X34" s="47"/>
      <c r="Y34" s="167">
        <f t="shared" si="9"/>
        <v>1</v>
      </c>
      <c r="Z34" s="709">
        <v>0.1</v>
      </c>
      <c r="AA34" s="764">
        <f>IF(OR(Y35=0,Z34=0),0,(Y35/Y34*Z34))</f>
        <v>0</v>
      </c>
      <c r="AB34" s="152"/>
      <c r="AC34" s="681"/>
      <c r="AD34" s="681"/>
      <c r="AE34" s="681"/>
      <c r="AF34" s="681"/>
      <c r="AG34" s="681"/>
      <c r="AH34" s="681"/>
      <c r="AI34" s="681"/>
      <c r="AJ34" s="681"/>
      <c r="AK34" s="681"/>
      <c r="AL34" s="681"/>
      <c r="AM34" s="681"/>
      <c r="AN34" s="681"/>
    </row>
    <row r="35" spans="1:40" ht="15.75" customHeight="1">
      <c r="A35" s="687"/>
      <c r="B35" s="680"/>
      <c r="C35" s="691"/>
      <c r="D35" s="691"/>
      <c r="E35" s="691"/>
      <c r="F35" s="691"/>
      <c r="G35" s="691"/>
      <c r="H35" s="691"/>
      <c r="I35" s="691"/>
      <c r="J35" s="680"/>
      <c r="K35" s="680"/>
      <c r="L35" s="124" t="s">
        <v>377</v>
      </c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0">
        <f t="shared" si="9"/>
        <v>0</v>
      </c>
      <c r="Z35" s="680"/>
      <c r="AA35" s="680"/>
      <c r="AB35" s="152"/>
      <c r="AC35" s="680"/>
      <c r="AD35" s="680"/>
      <c r="AE35" s="680"/>
      <c r="AF35" s="680"/>
      <c r="AG35" s="680"/>
      <c r="AH35" s="680"/>
      <c r="AI35" s="680"/>
      <c r="AJ35" s="680"/>
      <c r="AK35" s="680"/>
      <c r="AL35" s="680"/>
      <c r="AM35" s="680"/>
      <c r="AN35" s="680"/>
    </row>
    <row r="36" spans="1:40" ht="15.75" customHeight="1">
      <c r="A36" s="687"/>
      <c r="B36" s="765" t="s">
        <v>369</v>
      </c>
      <c r="C36" s="788" t="s">
        <v>391</v>
      </c>
      <c r="D36" s="690"/>
      <c r="E36" s="690"/>
      <c r="F36" s="690"/>
      <c r="G36" s="690"/>
      <c r="H36" s="690"/>
      <c r="I36" s="690"/>
      <c r="J36" s="679"/>
      <c r="K36" s="681" t="s">
        <v>376</v>
      </c>
      <c r="L36" s="46" t="s">
        <v>44</v>
      </c>
      <c r="M36" s="175"/>
      <c r="N36" s="175"/>
      <c r="O36" s="47">
        <v>0.1</v>
      </c>
      <c r="P36" s="47">
        <v>0.1</v>
      </c>
      <c r="Q36" s="47">
        <v>0.2</v>
      </c>
      <c r="R36" s="47">
        <v>0.1</v>
      </c>
      <c r="S36" s="47">
        <v>0.1</v>
      </c>
      <c r="T36" s="47">
        <v>0.1</v>
      </c>
      <c r="U36" s="47">
        <v>0.3</v>
      </c>
      <c r="V36" s="47"/>
      <c r="W36" s="47"/>
      <c r="X36" s="175"/>
      <c r="Y36" s="167">
        <f t="shared" si="9"/>
        <v>1</v>
      </c>
      <c r="Z36" s="709">
        <v>0.1</v>
      </c>
      <c r="AA36" s="764">
        <f>IF(OR(Y37=0,Z36=0),0,(Y37/Y36*Z36))</f>
        <v>0</v>
      </c>
      <c r="AB36" s="152"/>
      <c r="AC36" s="681"/>
      <c r="AD36" s="681"/>
      <c r="AE36" s="681"/>
      <c r="AF36" s="681"/>
      <c r="AG36" s="681"/>
      <c r="AH36" s="681"/>
      <c r="AI36" s="681"/>
      <c r="AJ36" s="681"/>
      <c r="AK36" s="681"/>
      <c r="AL36" s="681"/>
      <c r="AM36" s="681"/>
      <c r="AN36" s="681"/>
    </row>
    <row r="37" spans="1:40" ht="15.75" customHeight="1">
      <c r="A37" s="687"/>
      <c r="B37" s="680"/>
      <c r="C37" s="691"/>
      <c r="D37" s="691"/>
      <c r="E37" s="691"/>
      <c r="F37" s="691"/>
      <c r="G37" s="691"/>
      <c r="H37" s="691"/>
      <c r="I37" s="691"/>
      <c r="J37" s="680"/>
      <c r="K37" s="680"/>
      <c r="L37" s="124" t="s">
        <v>377</v>
      </c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0">
        <f t="shared" si="9"/>
        <v>0</v>
      </c>
      <c r="Z37" s="680"/>
      <c r="AA37" s="680"/>
      <c r="AB37" s="152"/>
      <c r="AC37" s="680"/>
      <c r="AD37" s="680"/>
      <c r="AE37" s="680"/>
      <c r="AF37" s="680"/>
      <c r="AG37" s="680"/>
      <c r="AH37" s="680"/>
      <c r="AI37" s="680"/>
      <c r="AJ37" s="680"/>
      <c r="AK37" s="680"/>
      <c r="AL37" s="680"/>
      <c r="AM37" s="680"/>
      <c r="AN37" s="680"/>
    </row>
    <row r="38" spans="1:40" ht="15.75" customHeight="1">
      <c r="A38" s="687"/>
      <c r="B38" s="771" t="s">
        <v>369</v>
      </c>
      <c r="C38" s="790" t="s">
        <v>392</v>
      </c>
      <c r="D38" s="783"/>
      <c r="E38" s="783"/>
      <c r="F38" s="783"/>
      <c r="G38" s="783"/>
      <c r="H38" s="783"/>
      <c r="I38" s="783"/>
      <c r="J38" s="784"/>
      <c r="K38" s="694" t="s">
        <v>376</v>
      </c>
      <c r="L38" s="185" t="s">
        <v>44</v>
      </c>
      <c r="M38" s="175"/>
      <c r="N38" s="175"/>
      <c r="O38" s="47"/>
      <c r="P38" s="47">
        <v>0.1</v>
      </c>
      <c r="Q38" s="47">
        <v>0.1</v>
      </c>
      <c r="R38" s="47">
        <v>0.1</v>
      </c>
      <c r="S38" s="47">
        <v>0.3</v>
      </c>
      <c r="T38" s="47">
        <v>0.1</v>
      </c>
      <c r="U38" s="47">
        <v>0.1</v>
      </c>
      <c r="V38" s="47">
        <v>0.1</v>
      </c>
      <c r="W38" s="47">
        <v>0.1</v>
      </c>
      <c r="X38" s="175"/>
      <c r="Y38" s="167">
        <f t="shared" si="9"/>
        <v>1</v>
      </c>
      <c r="Z38" s="709">
        <v>0.1</v>
      </c>
      <c r="AA38" s="764">
        <f>IF(OR(Y39=0,Z38=0),0,(Y39/Y38*Z38))</f>
        <v>0</v>
      </c>
      <c r="AB38" s="152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</row>
    <row r="39" spans="1:40" ht="15.75" customHeight="1">
      <c r="A39" s="687"/>
      <c r="B39" s="688"/>
      <c r="C39" s="707"/>
      <c r="D39" s="691"/>
      <c r="E39" s="691"/>
      <c r="F39" s="691"/>
      <c r="G39" s="691"/>
      <c r="H39" s="691"/>
      <c r="I39" s="691"/>
      <c r="J39" s="680"/>
      <c r="K39" s="688"/>
      <c r="L39" s="186" t="s">
        <v>377</v>
      </c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0">
        <f t="shared" si="9"/>
        <v>0</v>
      </c>
      <c r="Z39" s="772"/>
      <c r="AA39" s="772"/>
      <c r="AB39" s="152"/>
      <c r="AC39" s="772"/>
      <c r="AD39" s="772"/>
      <c r="AE39" s="772"/>
      <c r="AF39" s="772"/>
      <c r="AG39" s="772"/>
      <c r="AH39" s="772"/>
      <c r="AI39" s="772"/>
      <c r="AJ39" s="772"/>
      <c r="AK39" s="772"/>
      <c r="AL39" s="772"/>
      <c r="AM39" s="772"/>
      <c r="AN39" s="772"/>
    </row>
    <row r="40" spans="1:40" ht="19.5" customHeight="1">
      <c r="A40" s="687"/>
      <c r="B40" s="177"/>
      <c r="C40" s="785" t="s">
        <v>383</v>
      </c>
      <c r="D40" s="690"/>
      <c r="E40" s="690"/>
      <c r="F40" s="690"/>
      <c r="G40" s="690"/>
      <c r="H40" s="690"/>
      <c r="I40" s="690"/>
      <c r="J40" s="679"/>
      <c r="K40" s="177"/>
      <c r="L40" s="178" t="s">
        <v>44</v>
      </c>
      <c r="M40" s="179">
        <f t="shared" ref="M40:X40" si="10">+M26*$Z$26+M28*$Z$28+M30*$Z$30+M32*$Z$32+M34*$Z$34+M36*$Z$36+M38*$Z$38</f>
        <v>0</v>
      </c>
      <c r="N40" s="179">
        <f t="shared" si="10"/>
        <v>0</v>
      </c>
      <c r="O40" s="179">
        <f t="shared" si="10"/>
        <v>1.0000000000000002E-2</v>
      </c>
      <c r="P40" s="179">
        <f t="shared" si="10"/>
        <v>6.5000000000000002E-2</v>
      </c>
      <c r="Q40" s="179">
        <f t="shared" si="10"/>
        <v>9.5000000000000001E-2</v>
      </c>
      <c r="R40" s="179">
        <f t="shared" si="10"/>
        <v>0.14500000000000002</v>
      </c>
      <c r="S40" s="179">
        <f t="shared" si="10"/>
        <v>0.14000000000000001</v>
      </c>
      <c r="T40" s="179">
        <f t="shared" si="10"/>
        <v>0.10000000000000003</v>
      </c>
      <c r="U40" s="179">
        <f t="shared" si="10"/>
        <v>0.15500000000000003</v>
      </c>
      <c r="V40" s="179">
        <f t="shared" si="10"/>
        <v>9.0000000000000024E-2</v>
      </c>
      <c r="W40" s="179">
        <f t="shared" si="10"/>
        <v>0.20000000000000007</v>
      </c>
      <c r="X40" s="179">
        <f t="shared" si="10"/>
        <v>0</v>
      </c>
      <c r="Y40" s="167">
        <f t="shared" si="9"/>
        <v>1.0000000000000004</v>
      </c>
      <c r="Z40" s="775">
        <f>SUM(Z26:Z39)</f>
        <v>1</v>
      </c>
      <c r="AA40" s="764">
        <f>IF(OR(Y41=0,Z40=0),0,(Y41/Y40*Z40))</f>
        <v>0</v>
      </c>
      <c r="AB40" s="152"/>
      <c r="AC40" s="689" t="s">
        <v>384</v>
      </c>
      <c r="AD40" s="690"/>
      <c r="AE40" s="690"/>
      <c r="AF40" s="690"/>
      <c r="AG40" s="690"/>
      <c r="AH40" s="690"/>
      <c r="AI40" s="690"/>
      <c r="AJ40" s="690"/>
      <c r="AK40" s="690"/>
      <c r="AL40" s="690"/>
      <c r="AM40" s="690"/>
      <c r="AN40" s="679"/>
    </row>
    <row r="41" spans="1:40" ht="19.5" customHeight="1">
      <c r="A41" s="767"/>
      <c r="B41" s="180"/>
      <c r="C41" s="786"/>
      <c r="D41" s="786"/>
      <c r="E41" s="786"/>
      <c r="F41" s="786"/>
      <c r="G41" s="786"/>
      <c r="H41" s="786"/>
      <c r="I41" s="786"/>
      <c r="J41" s="772"/>
      <c r="K41" s="180"/>
      <c r="L41" s="181" t="s">
        <v>377</v>
      </c>
      <c r="M41" s="183">
        <f t="shared" ref="M41:X41" si="11">+M27*$Z$26+M29*$Z$28+M31*$Z$30+M33*$Z$32+M35*$Z$34+M37*$Z$36+M39*$Z$38</f>
        <v>0</v>
      </c>
      <c r="N41" s="183">
        <f t="shared" si="11"/>
        <v>0</v>
      </c>
      <c r="O41" s="183">
        <f t="shared" si="11"/>
        <v>0</v>
      </c>
      <c r="P41" s="183">
        <f t="shared" si="11"/>
        <v>0</v>
      </c>
      <c r="Q41" s="183">
        <f t="shared" si="11"/>
        <v>0</v>
      </c>
      <c r="R41" s="183">
        <f t="shared" si="11"/>
        <v>0</v>
      </c>
      <c r="S41" s="183">
        <f t="shared" si="11"/>
        <v>0</v>
      </c>
      <c r="T41" s="183">
        <f t="shared" si="11"/>
        <v>0</v>
      </c>
      <c r="U41" s="183">
        <f t="shared" si="11"/>
        <v>0</v>
      </c>
      <c r="V41" s="183">
        <f t="shared" si="11"/>
        <v>0</v>
      </c>
      <c r="W41" s="183">
        <f t="shared" si="11"/>
        <v>0</v>
      </c>
      <c r="X41" s="183">
        <f t="shared" si="11"/>
        <v>0</v>
      </c>
      <c r="Y41" s="184">
        <f t="shared" si="9"/>
        <v>0</v>
      </c>
      <c r="Z41" s="772"/>
      <c r="AA41" s="772"/>
      <c r="AB41" s="152"/>
      <c r="AC41" s="786"/>
      <c r="AD41" s="786"/>
      <c r="AE41" s="786"/>
      <c r="AF41" s="786"/>
      <c r="AG41" s="786"/>
      <c r="AH41" s="786"/>
      <c r="AI41" s="786"/>
      <c r="AJ41" s="786"/>
      <c r="AK41" s="786"/>
      <c r="AL41" s="786"/>
      <c r="AM41" s="786"/>
      <c r="AN41" s="772"/>
    </row>
    <row r="42" spans="1:40" ht="43.5" customHeight="1">
      <c r="A42" s="163" t="s">
        <v>10</v>
      </c>
      <c r="B42" s="165" t="s">
        <v>11</v>
      </c>
      <c r="C42" s="164" t="s">
        <v>12</v>
      </c>
      <c r="D42" s="164" t="s">
        <v>13</v>
      </c>
      <c r="E42" s="164" t="s">
        <v>14</v>
      </c>
      <c r="F42" s="164" t="s">
        <v>15</v>
      </c>
      <c r="G42" s="164" t="s">
        <v>16</v>
      </c>
      <c r="H42" s="164" t="s">
        <v>17</v>
      </c>
      <c r="I42" s="164" t="s">
        <v>18</v>
      </c>
      <c r="J42" s="164" t="s">
        <v>19</v>
      </c>
      <c r="K42" s="164" t="s">
        <v>20</v>
      </c>
      <c r="L42" s="164" t="s">
        <v>48</v>
      </c>
      <c r="M42" s="167" t="s">
        <v>49</v>
      </c>
      <c r="N42" s="167" t="s">
        <v>50</v>
      </c>
      <c r="O42" s="167" t="s">
        <v>51</v>
      </c>
      <c r="P42" s="167" t="s">
        <v>52</v>
      </c>
      <c r="Q42" s="167" t="s">
        <v>53</v>
      </c>
      <c r="R42" s="167" t="s">
        <v>54</v>
      </c>
      <c r="S42" s="167" t="s">
        <v>55</v>
      </c>
      <c r="T42" s="167" t="s">
        <v>56</v>
      </c>
      <c r="U42" s="167" t="s">
        <v>57</v>
      </c>
      <c r="V42" s="167" t="s">
        <v>58</v>
      </c>
      <c r="W42" s="167" t="s">
        <v>59</v>
      </c>
      <c r="X42" s="167" t="s">
        <v>60</v>
      </c>
      <c r="Y42" s="167" t="s">
        <v>61</v>
      </c>
      <c r="Z42" s="165" t="s">
        <v>365</v>
      </c>
      <c r="AA42" s="167" t="s">
        <v>366</v>
      </c>
      <c r="AB42" s="152"/>
      <c r="AC42" s="166" t="s">
        <v>65</v>
      </c>
      <c r="AD42" s="166" t="s">
        <v>66</v>
      </c>
      <c r="AE42" s="166" t="s">
        <v>67</v>
      </c>
      <c r="AF42" s="166" t="s">
        <v>68</v>
      </c>
      <c r="AG42" s="166" t="s">
        <v>69</v>
      </c>
      <c r="AH42" s="166" t="s">
        <v>70</v>
      </c>
      <c r="AI42" s="166" t="s">
        <v>71</v>
      </c>
      <c r="AJ42" s="166" t="s">
        <v>72</v>
      </c>
      <c r="AK42" s="166" t="s">
        <v>73</v>
      </c>
      <c r="AL42" s="166" t="s">
        <v>74</v>
      </c>
      <c r="AM42" s="166" t="s">
        <v>75</v>
      </c>
      <c r="AN42" s="166" t="s">
        <v>367</v>
      </c>
    </row>
    <row r="43" spans="1:40" ht="34.5" customHeight="1">
      <c r="A43" s="766" t="s">
        <v>393</v>
      </c>
      <c r="B43" s="765" t="s">
        <v>369</v>
      </c>
      <c r="C43" s="768" t="s">
        <v>370</v>
      </c>
      <c r="D43" s="768" t="s">
        <v>371</v>
      </c>
      <c r="E43" s="768" t="s">
        <v>372</v>
      </c>
      <c r="F43" s="768" t="s">
        <v>373</v>
      </c>
      <c r="G43" s="681" t="s">
        <v>374</v>
      </c>
      <c r="H43" s="681">
        <v>648</v>
      </c>
      <c r="I43" s="787" t="s">
        <v>393</v>
      </c>
      <c r="J43" s="681" t="s">
        <v>375</v>
      </c>
      <c r="K43" s="681" t="s">
        <v>376</v>
      </c>
      <c r="L43" s="46" t="s">
        <v>44</v>
      </c>
      <c r="M43" s="47">
        <f t="shared" ref="M43:X43" si="12">+M56</f>
        <v>0</v>
      </c>
      <c r="N43" s="47">
        <f t="shared" si="12"/>
        <v>0</v>
      </c>
      <c r="O43" s="47">
        <f t="shared" si="12"/>
        <v>0</v>
      </c>
      <c r="P43" s="47">
        <f t="shared" si="12"/>
        <v>0.1</v>
      </c>
      <c r="Q43" s="47">
        <f t="shared" si="12"/>
        <v>0.1</v>
      </c>
      <c r="R43" s="47">
        <f t="shared" si="12"/>
        <v>0.125</v>
      </c>
      <c r="S43" s="47">
        <f t="shared" si="12"/>
        <v>0.2</v>
      </c>
      <c r="T43" s="47">
        <f t="shared" si="12"/>
        <v>0.1</v>
      </c>
      <c r="U43" s="47">
        <f t="shared" si="12"/>
        <v>0.1</v>
      </c>
      <c r="V43" s="47">
        <f t="shared" si="12"/>
        <v>0.1</v>
      </c>
      <c r="W43" s="47">
        <f t="shared" si="12"/>
        <v>0.1</v>
      </c>
      <c r="X43" s="47">
        <f t="shared" si="12"/>
        <v>7.4999999999999997E-2</v>
      </c>
      <c r="Y43" s="167">
        <f t="shared" ref="Y43:Y44" si="13">SUM(M43:X43)</f>
        <v>0.99999999999999989</v>
      </c>
      <c r="Z43" s="709">
        <v>0.25</v>
      </c>
      <c r="AA43" s="778">
        <f>IF(OR(Y44=0,Z43=0),0,(Y44/Y43*Z43))</f>
        <v>0</v>
      </c>
      <c r="AB43" s="152"/>
      <c r="AC43" s="681"/>
      <c r="AD43" s="681"/>
      <c r="AE43" s="681"/>
      <c r="AF43" s="681"/>
      <c r="AG43" s="681"/>
      <c r="AH43" s="681"/>
      <c r="AI43" s="681"/>
      <c r="AJ43" s="681"/>
      <c r="AK43" s="681"/>
      <c r="AL43" s="681"/>
      <c r="AM43" s="681"/>
      <c r="AN43" s="681"/>
    </row>
    <row r="44" spans="1:40" ht="34.5" customHeight="1">
      <c r="A44" s="687"/>
      <c r="B44" s="680"/>
      <c r="C44" s="680"/>
      <c r="D44" s="680"/>
      <c r="E44" s="680"/>
      <c r="F44" s="680"/>
      <c r="G44" s="680"/>
      <c r="H44" s="680"/>
      <c r="I44" s="680"/>
      <c r="J44" s="680"/>
      <c r="K44" s="680"/>
      <c r="L44" s="168" t="s">
        <v>377</v>
      </c>
      <c r="M44" s="169">
        <f t="shared" ref="M44:X44" si="14">+M57</f>
        <v>0</v>
      </c>
      <c r="N44" s="169">
        <f t="shared" si="14"/>
        <v>0</v>
      </c>
      <c r="O44" s="169">
        <f t="shared" si="14"/>
        <v>0</v>
      </c>
      <c r="P44" s="169">
        <f t="shared" si="14"/>
        <v>0</v>
      </c>
      <c r="Q44" s="169">
        <f t="shared" si="14"/>
        <v>0</v>
      </c>
      <c r="R44" s="169">
        <f t="shared" si="14"/>
        <v>0</v>
      </c>
      <c r="S44" s="169">
        <f t="shared" si="14"/>
        <v>0</v>
      </c>
      <c r="T44" s="169">
        <f t="shared" si="14"/>
        <v>0</v>
      </c>
      <c r="U44" s="169">
        <f t="shared" si="14"/>
        <v>0</v>
      </c>
      <c r="V44" s="169">
        <f t="shared" si="14"/>
        <v>0</v>
      </c>
      <c r="W44" s="169">
        <f t="shared" si="14"/>
        <v>0</v>
      </c>
      <c r="X44" s="169">
        <f t="shared" si="14"/>
        <v>0</v>
      </c>
      <c r="Y44" s="170">
        <f t="shared" si="13"/>
        <v>0</v>
      </c>
      <c r="Z44" s="680"/>
      <c r="AA44" s="680"/>
      <c r="AB44" s="152"/>
      <c r="AC44" s="680"/>
      <c r="AD44" s="680"/>
      <c r="AE44" s="680"/>
      <c r="AF44" s="680"/>
      <c r="AG44" s="680"/>
      <c r="AH44" s="680"/>
      <c r="AI44" s="680"/>
      <c r="AJ44" s="680"/>
      <c r="AK44" s="680"/>
      <c r="AL44" s="680"/>
      <c r="AM44" s="680"/>
      <c r="AN44" s="680"/>
    </row>
    <row r="45" spans="1:40" ht="15.75" customHeight="1">
      <c r="A45" s="687"/>
      <c r="B45" s="187"/>
      <c r="C45" s="792" t="s">
        <v>378</v>
      </c>
      <c r="D45" s="691"/>
      <c r="E45" s="691"/>
      <c r="F45" s="691"/>
      <c r="G45" s="691"/>
      <c r="H45" s="691"/>
      <c r="I45" s="691"/>
      <c r="J45" s="680"/>
      <c r="K45" s="171"/>
      <c r="L45" s="172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2"/>
      <c r="Z45" s="194" t="s">
        <v>379</v>
      </c>
      <c r="AA45" s="192"/>
      <c r="AB45" s="152"/>
      <c r="AC45" s="807"/>
      <c r="AD45" s="691"/>
      <c r="AE45" s="691"/>
      <c r="AF45" s="691"/>
      <c r="AG45" s="691"/>
      <c r="AH45" s="691"/>
      <c r="AI45" s="691"/>
      <c r="AJ45" s="691"/>
      <c r="AK45" s="691"/>
      <c r="AL45" s="691"/>
      <c r="AM45" s="691"/>
      <c r="AN45" s="680"/>
    </row>
    <row r="46" spans="1:40" ht="15.75" customHeight="1">
      <c r="A46" s="687"/>
      <c r="B46" s="765" t="s">
        <v>369</v>
      </c>
      <c r="C46" s="789" t="s">
        <v>394</v>
      </c>
      <c r="D46" s="690"/>
      <c r="E46" s="690"/>
      <c r="F46" s="690"/>
      <c r="G46" s="690"/>
      <c r="H46" s="690"/>
      <c r="I46" s="690"/>
      <c r="J46" s="679"/>
      <c r="K46" s="681" t="s">
        <v>376</v>
      </c>
      <c r="L46" s="46" t="s">
        <v>44</v>
      </c>
      <c r="M46" s="47"/>
      <c r="N46" s="47"/>
      <c r="O46" s="47"/>
      <c r="P46" s="47">
        <v>0.1</v>
      </c>
      <c r="Q46" s="47">
        <v>0.1</v>
      </c>
      <c r="R46" s="47">
        <v>0.15</v>
      </c>
      <c r="S46" s="47">
        <v>0.1</v>
      </c>
      <c r="T46" s="47">
        <v>0.1</v>
      </c>
      <c r="U46" s="47">
        <v>0.1</v>
      </c>
      <c r="V46" s="47">
        <v>0.1</v>
      </c>
      <c r="W46" s="47">
        <v>0.1</v>
      </c>
      <c r="X46" s="47">
        <v>0.15</v>
      </c>
      <c r="Y46" s="167">
        <f t="shared" ref="Y46:Y57" si="15">SUM(M46:X46)</f>
        <v>0.99999999999999989</v>
      </c>
      <c r="Z46" s="709">
        <v>0.5</v>
      </c>
      <c r="AA46" s="764">
        <f>IF(OR(Y47=0,Z46=0),0,(Y47/Y46*Z46))</f>
        <v>0</v>
      </c>
      <c r="AB46" s="152"/>
      <c r="AC46" s="681"/>
      <c r="AD46" s="681"/>
      <c r="AE46" s="681"/>
      <c r="AF46" s="681"/>
      <c r="AG46" s="681"/>
      <c r="AH46" s="681"/>
      <c r="AI46" s="681"/>
      <c r="AJ46" s="681"/>
      <c r="AK46" s="681"/>
      <c r="AL46" s="681"/>
      <c r="AM46" s="681"/>
      <c r="AN46" s="681"/>
    </row>
    <row r="47" spans="1:40" ht="15.75" customHeight="1">
      <c r="A47" s="687"/>
      <c r="B47" s="680"/>
      <c r="C47" s="691"/>
      <c r="D47" s="691"/>
      <c r="E47" s="691"/>
      <c r="F47" s="691"/>
      <c r="G47" s="691"/>
      <c r="H47" s="691"/>
      <c r="I47" s="691"/>
      <c r="J47" s="680"/>
      <c r="K47" s="680"/>
      <c r="L47" s="124" t="s">
        <v>377</v>
      </c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0">
        <f t="shared" si="15"/>
        <v>0</v>
      </c>
      <c r="Z47" s="680"/>
      <c r="AA47" s="680"/>
      <c r="AB47" s="152"/>
      <c r="AC47" s="680"/>
      <c r="AD47" s="680"/>
      <c r="AE47" s="680"/>
      <c r="AF47" s="680"/>
      <c r="AG47" s="680"/>
      <c r="AH47" s="680"/>
      <c r="AI47" s="680"/>
      <c r="AJ47" s="680"/>
      <c r="AK47" s="680"/>
      <c r="AL47" s="680"/>
      <c r="AM47" s="680"/>
      <c r="AN47" s="680"/>
    </row>
    <row r="48" spans="1:40" ht="15.75" customHeight="1">
      <c r="A48" s="687"/>
      <c r="B48" s="765" t="s">
        <v>369</v>
      </c>
      <c r="C48" s="788" t="s">
        <v>395</v>
      </c>
      <c r="D48" s="690"/>
      <c r="E48" s="690"/>
      <c r="F48" s="690"/>
      <c r="G48" s="690"/>
      <c r="H48" s="690"/>
      <c r="I48" s="690"/>
      <c r="J48" s="679"/>
      <c r="K48" s="681" t="s">
        <v>376</v>
      </c>
      <c r="L48" s="46" t="s">
        <v>44</v>
      </c>
      <c r="M48" s="47"/>
      <c r="N48" s="47"/>
      <c r="O48" s="47"/>
      <c r="P48" s="47">
        <v>0.1</v>
      </c>
      <c r="Q48" s="47">
        <v>0.1</v>
      </c>
      <c r="R48" s="47">
        <v>0.1</v>
      </c>
      <c r="S48" s="47">
        <v>0.3</v>
      </c>
      <c r="T48" s="47">
        <v>0.1</v>
      </c>
      <c r="U48" s="47">
        <v>0.1</v>
      </c>
      <c r="V48" s="47">
        <v>0.1</v>
      </c>
      <c r="W48" s="47">
        <v>0.1</v>
      </c>
      <c r="X48" s="47"/>
      <c r="Y48" s="167">
        <f t="shared" si="15"/>
        <v>1</v>
      </c>
      <c r="Z48" s="709">
        <v>0.5</v>
      </c>
      <c r="AA48" s="764">
        <f>IF(OR(Y49=0,Z48=0),0,(Y49/Y48*Z48))</f>
        <v>0</v>
      </c>
      <c r="AB48" s="152"/>
      <c r="AC48" s="681"/>
      <c r="AD48" s="681"/>
      <c r="AE48" s="681"/>
      <c r="AF48" s="681"/>
      <c r="AG48" s="681"/>
      <c r="AH48" s="681"/>
      <c r="AI48" s="681"/>
      <c r="AJ48" s="681"/>
      <c r="AK48" s="681"/>
      <c r="AL48" s="681"/>
      <c r="AM48" s="681"/>
      <c r="AN48" s="681"/>
    </row>
    <row r="49" spans="1:40" ht="15.75" customHeight="1">
      <c r="A49" s="687"/>
      <c r="B49" s="680"/>
      <c r="C49" s="691"/>
      <c r="D49" s="691"/>
      <c r="E49" s="691"/>
      <c r="F49" s="691"/>
      <c r="G49" s="691"/>
      <c r="H49" s="691"/>
      <c r="I49" s="691"/>
      <c r="J49" s="680"/>
      <c r="K49" s="680"/>
      <c r="L49" s="124" t="s">
        <v>377</v>
      </c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0">
        <f t="shared" si="15"/>
        <v>0</v>
      </c>
      <c r="Z49" s="680"/>
      <c r="AA49" s="680"/>
      <c r="AB49" s="152"/>
      <c r="AC49" s="680"/>
      <c r="AD49" s="680"/>
      <c r="AE49" s="680"/>
      <c r="AF49" s="680"/>
      <c r="AG49" s="680"/>
      <c r="AH49" s="680"/>
      <c r="AI49" s="680"/>
      <c r="AJ49" s="680"/>
      <c r="AK49" s="680"/>
      <c r="AL49" s="680"/>
      <c r="AM49" s="680"/>
      <c r="AN49" s="680"/>
    </row>
    <row r="50" spans="1:40" ht="15.75" customHeight="1">
      <c r="A50" s="687"/>
      <c r="B50" s="765"/>
      <c r="C50" s="791"/>
      <c r="D50" s="690"/>
      <c r="E50" s="690"/>
      <c r="F50" s="690"/>
      <c r="G50" s="690"/>
      <c r="H50" s="690"/>
      <c r="I50" s="690"/>
      <c r="J50" s="679"/>
      <c r="K50" s="681"/>
      <c r="L50" s="46" t="s">
        <v>44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198">
        <f t="shared" si="15"/>
        <v>0</v>
      </c>
      <c r="Z50" s="773"/>
      <c r="AA50" s="774">
        <f>IF(OR(Y51=0,Z50=0),0,(Y51/Y50*Z50))</f>
        <v>0</v>
      </c>
      <c r="AB50" s="152"/>
      <c r="AC50" s="681"/>
      <c r="AD50" s="681"/>
      <c r="AE50" s="681"/>
      <c r="AF50" s="681"/>
      <c r="AG50" s="681"/>
      <c r="AH50" s="681"/>
      <c r="AI50" s="681"/>
      <c r="AJ50" s="681"/>
      <c r="AK50" s="681"/>
      <c r="AL50" s="681"/>
      <c r="AM50" s="681"/>
      <c r="AN50" s="681"/>
    </row>
    <row r="51" spans="1:40" ht="15.75" customHeight="1">
      <c r="A51" s="687"/>
      <c r="B51" s="680"/>
      <c r="C51" s="691"/>
      <c r="D51" s="691"/>
      <c r="E51" s="691"/>
      <c r="F51" s="691"/>
      <c r="G51" s="691"/>
      <c r="H51" s="691"/>
      <c r="I51" s="691"/>
      <c r="J51" s="680"/>
      <c r="K51" s="680"/>
      <c r="L51" s="124" t="s">
        <v>377</v>
      </c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99">
        <f t="shared" si="15"/>
        <v>0</v>
      </c>
      <c r="Z51" s="688"/>
      <c r="AA51" s="688"/>
      <c r="AB51" s="152"/>
      <c r="AC51" s="772"/>
      <c r="AD51" s="772"/>
      <c r="AE51" s="772"/>
      <c r="AF51" s="772"/>
      <c r="AG51" s="772"/>
      <c r="AH51" s="772"/>
      <c r="AI51" s="772"/>
      <c r="AJ51" s="772"/>
      <c r="AK51" s="772"/>
      <c r="AL51" s="772"/>
      <c r="AM51" s="772"/>
      <c r="AN51" s="772"/>
    </row>
    <row r="52" spans="1:40" ht="15.75" customHeight="1">
      <c r="A52" s="687"/>
      <c r="B52" s="765"/>
      <c r="C52" s="791"/>
      <c r="D52" s="690"/>
      <c r="E52" s="690"/>
      <c r="F52" s="690"/>
      <c r="G52" s="690"/>
      <c r="H52" s="690"/>
      <c r="I52" s="690"/>
      <c r="J52" s="679"/>
      <c r="K52" s="681"/>
      <c r="L52" s="46" t="s">
        <v>44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198">
        <f t="shared" si="15"/>
        <v>0</v>
      </c>
      <c r="Z52" s="773"/>
      <c r="AA52" s="774">
        <f>IF(OR(Y53=0,Z52=0),0,(Y53/Y52*Z52))</f>
        <v>0</v>
      </c>
      <c r="AB52" s="152"/>
      <c r="AC52" s="681"/>
      <c r="AD52" s="681"/>
      <c r="AE52" s="681"/>
      <c r="AF52" s="681"/>
      <c r="AG52" s="681"/>
      <c r="AH52" s="681"/>
      <c r="AI52" s="681"/>
      <c r="AJ52" s="681"/>
      <c r="AK52" s="681"/>
      <c r="AL52" s="681"/>
      <c r="AM52" s="681"/>
      <c r="AN52" s="681"/>
    </row>
    <row r="53" spans="1:40" ht="15.75" customHeight="1">
      <c r="A53" s="687"/>
      <c r="B53" s="680"/>
      <c r="C53" s="691"/>
      <c r="D53" s="691"/>
      <c r="E53" s="691"/>
      <c r="F53" s="691"/>
      <c r="G53" s="691"/>
      <c r="H53" s="691"/>
      <c r="I53" s="691"/>
      <c r="J53" s="680"/>
      <c r="K53" s="680"/>
      <c r="L53" s="124" t="s">
        <v>377</v>
      </c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99">
        <f t="shared" si="15"/>
        <v>0</v>
      </c>
      <c r="Z53" s="688"/>
      <c r="AA53" s="688"/>
      <c r="AB53" s="152"/>
      <c r="AC53" s="680"/>
      <c r="AD53" s="680"/>
      <c r="AE53" s="680"/>
      <c r="AF53" s="680"/>
      <c r="AG53" s="680"/>
      <c r="AH53" s="680"/>
      <c r="AI53" s="680"/>
      <c r="AJ53" s="680"/>
      <c r="AK53" s="680"/>
      <c r="AL53" s="680"/>
      <c r="AM53" s="680"/>
      <c r="AN53" s="680"/>
    </row>
    <row r="54" spans="1:40" ht="15.75" customHeight="1">
      <c r="A54" s="687"/>
      <c r="B54" s="765"/>
      <c r="C54" s="791"/>
      <c r="D54" s="690"/>
      <c r="E54" s="690"/>
      <c r="F54" s="690"/>
      <c r="G54" s="690"/>
      <c r="H54" s="690"/>
      <c r="I54" s="690"/>
      <c r="J54" s="679"/>
      <c r="K54" s="681"/>
      <c r="L54" s="46" t="s">
        <v>44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167">
        <f t="shared" si="15"/>
        <v>0</v>
      </c>
      <c r="Z54" s="709"/>
      <c r="AA54" s="764">
        <f>IF(OR(Y55=0,Z54=0),0,(Y55/Y54*Z54))</f>
        <v>0</v>
      </c>
      <c r="AB54" s="152"/>
      <c r="AC54" s="681"/>
      <c r="AD54" s="681"/>
      <c r="AE54" s="681"/>
      <c r="AF54" s="681"/>
      <c r="AG54" s="681"/>
      <c r="AH54" s="681"/>
      <c r="AI54" s="681"/>
      <c r="AJ54" s="681"/>
      <c r="AK54" s="681"/>
      <c r="AL54" s="681"/>
      <c r="AM54" s="681"/>
      <c r="AN54" s="681"/>
    </row>
    <row r="55" spans="1:40" ht="15.75" customHeight="1">
      <c r="A55" s="687"/>
      <c r="B55" s="680"/>
      <c r="C55" s="691"/>
      <c r="D55" s="691"/>
      <c r="E55" s="691"/>
      <c r="F55" s="691"/>
      <c r="G55" s="691"/>
      <c r="H55" s="691"/>
      <c r="I55" s="691"/>
      <c r="J55" s="680"/>
      <c r="K55" s="680"/>
      <c r="L55" s="124" t="s">
        <v>377</v>
      </c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0">
        <f t="shared" si="15"/>
        <v>0</v>
      </c>
      <c r="Z55" s="680"/>
      <c r="AA55" s="680"/>
      <c r="AB55" s="161"/>
      <c r="AC55" s="680"/>
      <c r="AD55" s="680"/>
      <c r="AE55" s="680"/>
      <c r="AF55" s="680"/>
      <c r="AG55" s="680"/>
      <c r="AH55" s="680"/>
      <c r="AI55" s="680"/>
      <c r="AJ55" s="680"/>
      <c r="AK55" s="680"/>
      <c r="AL55" s="680"/>
      <c r="AM55" s="680"/>
      <c r="AN55" s="680"/>
    </row>
    <row r="56" spans="1:40" ht="15.75" customHeight="1">
      <c r="A56" s="687"/>
      <c r="B56" s="177"/>
      <c r="C56" s="785" t="s">
        <v>383</v>
      </c>
      <c r="D56" s="690"/>
      <c r="E56" s="690"/>
      <c r="F56" s="690"/>
      <c r="G56" s="690"/>
      <c r="H56" s="690"/>
      <c r="I56" s="690"/>
      <c r="J56" s="679"/>
      <c r="K56" s="177"/>
      <c r="L56" s="178" t="s">
        <v>44</v>
      </c>
      <c r="M56" s="179">
        <f t="shared" ref="M56:X56" si="16">M46*$Z$46+M48*$Z$48</f>
        <v>0</v>
      </c>
      <c r="N56" s="179">
        <f t="shared" si="16"/>
        <v>0</v>
      </c>
      <c r="O56" s="179">
        <f t="shared" si="16"/>
        <v>0</v>
      </c>
      <c r="P56" s="179">
        <f t="shared" si="16"/>
        <v>0.1</v>
      </c>
      <c r="Q56" s="179">
        <f t="shared" si="16"/>
        <v>0.1</v>
      </c>
      <c r="R56" s="179">
        <f t="shared" si="16"/>
        <v>0.125</v>
      </c>
      <c r="S56" s="179">
        <f t="shared" si="16"/>
        <v>0.2</v>
      </c>
      <c r="T56" s="179">
        <f t="shared" si="16"/>
        <v>0.1</v>
      </c>
      <c r="U56" s="179">
        <f t="shared" si="16"/>
        <v>0.1</v>
      </c>
      <c r="V56" s="179">
        <f t="shared" si="16"/>
        <v>0.1</v>
      </c>
      <c r="W56" s="179">
        <f t="shared" si="16"/>
        <v>0.1</v>
      </c>
      <c r="X56" s="179">
        <f t="shared" si="16"/>
        <v>7.4999999999999997E-2</v>
      </c>
      <c r="Y56" s="167">
        <f t="shared" si="15"/>
        <v>0.99999999999999989</v>
      </c>
      <c r="Z56" s="775">
        <f>SUM(Z46:Z55)</f>
        <v>1</v>
      </c>
      <c r="AA56" s="764">
        <f>IF(OR(Y57=0,Z56=0),0,(Y57/Y56*Z56))</f>
        <v>0</v>
      </c>
      <c r="AB56" s="152"/>
      <c r="AC56" s="689" t="s">
        <v>384</v>
      </c>
      <c r="AD56" s="690"/>
      <c r="AE56" s="690"/>
      <c r="AF56" s="690"/>
      <c r="AG56" s="690"/>
      <c r="AH56" s="690"/>
      <c r="AI56" s="690"/>
      <c r="AJ56" s="690"/>
      <c r="AK56" s="690"/>
      <c r="AL56" s="690"/>
      <c r="AM56" s="690"/>
      <c r="AN56" s="679"/>
    </row>
    <row r="57" spans="1:40" ht="15.75" customHeight="1">
      <c r="A57" s="767"/>
      <c r="B57" s="180"/>
      <c r="C57" s="786"/>
      <c r="D57" s="786"/>
      <c r="E57" s="786"/>
      <c r="F57" s="786"/>
      <c r="G57" s="786"/>
      <c r="H57" s="786"/>
      <c r="I57" s="786"/>
      <c r="J57" s="772"/>
      <c r="K57" s="180"/>
      <c r="L57" s="181" t="s">
        <v>377</v>
      </c>
      <c r="M57" s="183">
        <f t="shared" ref="M57:X57" si="17">M47*$Z$46+M49*$Z$48</f>
        <v>0</v>
      </c>
      <c r="N57" s="183">
        <f t="shared" si="17"/>
        <v>0</v>
      </c>
      <c r="O57" s="183">
        <f t="shared" si="17"/>
        <v>0</v>
      </c>
      <c r="P57" s="183">
        <f t="shared" si="17"/>
        <v>0</v>
      </c>
      <c r="Q57" s="183">
        <f t="shared" si="17"/>
        <v>0</v>
      </c>
      <c r="R57" s="183">
        <f t="shared" si="17"/>
        <v>0</v>
      </c>
      <c r="S57" s="183">
        <f t="shared" si="17"/>
        <v>0</v>
      </c>
      <c r="T57" s="183">
        <f t="shared" si="17"/>
        <v>0</v>
      </c>
      <c r="U57" s="183">
        <f t="shared" si="17"/>
        <v>0</v>
      </c>
      <c r="V57" s="183">
        <f t="shared" si="17"/>
        <v>0</v>
      </c>
      <c r="W57" s="183">
        <f t="shared" si="17"/>
        <v>0</v>
      </c>
      <c r="X57" s="183">
        <f t="shared" si="17"/>
        <v>0</v>
      </c>
      <c r="Y57" s="184">
        <f t="shared" si="15"/>
        <v>0</v>
      </c>
      <c r="Z57" s="680"/>
      <c r="AA57" s="680"/>
      <c r="AB57" s="152"/>
      <c r="AC57" s="691"/>
      <c r="AD57" s="691"/>
      <c r="AE57" s="691"/>
      <c r="AF57" s="691"/>
      <c r="AG57" s="691"/>
      <c r="AH57" s="691"/>
      <c r="AI57" s="691"/>
      <c r="AJ57" s="691"/>
      <c r="AK57" s="691"/>
      <c r="AL57" s="691"/>
      <c r="AM57" s="691"/>
      <c r="AN57" s="680"/>
    </row>
    <row r="58" spans="1:40" ht="15.75" customHeight="1">
      <c r="A58" s="204" t="s">
        <v>396</v>
      </c>
      <c r="B58" s="205"/>
      <c r="C58" s="205"/>
      <c r="D58" s="205"/>
      <c r="E58" s="205"/>
      <c r="F58" s="205"/>
      <c r="G58" s="205"/>
      <c r="H58" s="205"/>
      <c r="I58" s="205"/>
      <c r="J58" s="205"/>
      <c r="K58" s="157"/>
      <c r="L58" s="157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776" t="s">
        <v>397</v>
      </c>
      <c r="Z58" s="690"/>
      <c r="AA58" s="690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</row>
    <row r="59" spans="1:40" ht="15.75" customHeight="1">
      <c r="A59" s="157"/>
      <c r="B59" s="205"/>
      <c r="C59" s="205"/>
      <c r="D59" s="205"/>
      <c r="E59" s="205"/>
      <c r="F59" s="205"/>
      <c r="G59" s="205"/>
      <c r="H59" s="205"/>
      <c r="I59" s="205"/>
      <c r="J59" s="205"/>
      <c r="K59" s="157"/>
      <c r="L59" s="157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</row>
    <row r="60" spans="1:40" ht="15.75" customHeight="1">
      <c r="A60" s="157"/>
      <c r="B60" s="205"/>
      <c r="C60" s="205"/>
      <c r="D60" s="205"/>
      <c r="E60" s="205"/>
      <c r="F60" s="205"/>
      <c r="G60" s="205"/>
      <c r="H60" s="205"/>
      <c r="I60" s="205"/>
      <c r="J60" s="205"/>
      <c r="K60" s="157"/>
      <c r="L60" s="157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</row>
    <row r="61" spans="1:40" ht="15.75" customHeight="1">
      <c r="A61" s="157"/>
      <c r="B61" s="205"/>
      <c r="C61" s="205"/>
      <c r="D61" s="205"/>
      <c r="E61" s="205"/>
      <c r="F61" s="205"/>
      <c r="G61" s="205"/>
      <c r="H61" s="205"/>
      <c r="I61" s="205"/>
      <c r="J61" s="205"/>
      <c r="K61" s="157"/>
      <c r="L61" s="157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</row>
    <row r="62" spans="1:40" ht="15.75" customHeight="1">
      <c r="A62" s="157"/>
      <c r="B62" s="205"/>
      <c r="C62" s="205"/>
      <c r="D62" s="205"/>
      <c r="E62" s="205"/>
      <c r="F62" s="205"/>
      <c r="G62" s="205"/>
      <c r="H62" s="205"/>
      <c r="I62" s="205"/>
      <c r="J62" s="205"/>
      <c r="K62" s="157"/>
      <c r="L62" s="157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</row>
    <row r="63" spans="1:40" ht="15.75" customHeight="1">
      <c r="A63" s="157"/>
      <c r="B63" s="205"/>
      <c r="C63" s="205"/>
      <c r="D63" s="205"/>
      <c r="E63" s="205"/>
      <c r="F63" s="205"/>
      <c r="G63" s="205"/>
      <c r="H63" s="205"/>
      <c r="I63" s="205"/>
      <c r="J63" s="205"/>
      <c r="K63" s="157"/>
      <c r="L63" s="157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</row>
    <row r="64" spans="1:40" ht="15.75" customHeight="1">
      <c r="A64" s="157"/>
      <c r="B64" s="205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</row>
    <row r="65" spans="1:40" ht="15.75" customHeight="1">
      <c r="A65" s="157"/>
      <c r="B65" s="205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</row>
    <row r="66" spans="1:40" ht="15.75" customHeight="1">
      <c r="A66" s="157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157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</row>
    <row r="67" spans="1:40" ht="15.75" customHeight="1">
      <c r="A67" s="157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157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</row>
    <row r="68" spans="1:40" ht="15.75" customHeight="1">
      <c r="A68" s="157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</row>
    <row r="69" spans="1:40" ht="15.75" customHeight="1">
      <c r="A69" s="157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206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</row>
    <row r="70" spans="1:40" ht="15.75" customHeight="1">
      <c r="A70" s="157"/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</row>
    <row r="71" spans="1:40" ht="15.75" customHeight="1">
      <c r="A71" s="157"/>
      <c r="B71" s="15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</row>
    <row r="72" spans="1:40" ht="15.75" customHeight="1">
      <c r="A72" s="157"/>
      <c r="B72" s="157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</row>
    <row r="73" spans="1:40" ht="15.75" customHeight="1">
      <c r="A73" s="157"/>
      <c r="B73" s="157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</row>
    <row r="74" spans="1:40" ht="15.75" customHeight="1">
      <c r="A74" s="157"/>
      <c r="B74" s="157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</row>
    <row r="75" spans="1:40" ht="15.75" customHeight="1">
      <c r="A75" s="157"/>
      <c r="B75" s="157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</row>
    <row r="76" spans="1:40" ht="15.75" customHeight="1">
      <c r="A76" s="157"/>
      <c r="B76" s="157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</row>
    <row r="77" spans="1:40" ht="15.75" customHeight="1">
      <c r="A77" s="157"/>
      <c r="B77" s="157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</row>
    <row r="78" spans="1:40" ht="15.75" customHeight="1">
      <c r="A78" s="157"/>
      <c r="B78" s="157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</row>
    <row r="79" spans="1:40" ht="15.75" customHeight="1">
      <c r="A79" s="157"/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</row>
    <row r="80" spans="1:40" ht="15.75" customHeight="1">
      <c r="A80" s="157"/>
      <c r="B80" s="157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</row>
    <row r="81" spans="1:40" ht="15.75" customHeight="1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</row>
    <row r="82" spans="1:40" ht="15.75" customHeight="1">
      <c r="A82" s="157"/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</row>
    <row r="83" spans="1:40" ht="15.75" customHeight="1">
      <c r="A83" s="157"/>
      <c r="B83" s="157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</row>
    <row r="84" spans="1:40" ht="15.75" customHeight="1">
      <c r="A84" s="157"/>
      <c r="B84" s="157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</row>
    <row r="85" spans="1:40" ht="15.75" customHeight="1">
      <c r="A85" s="157"/>
      <c r="B85" s="157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</row>
    <row r="86" spans="1:40" ht="15.75" customHeight="1">
      <c r="A86" s="157"/>
      <c r="B86" s="157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</row>
    <row r="87" spans="1:40" ht="15.75" customHeight="1">
      <c r="A87" s="157"/>
      <c r="B87" s="157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</row>
    <row r="88" spans="1:40" ht="15.75" customHeight="1">
      <c r="A88" s="157"/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</row>
    <row r="89" spans="1:40" ht="15.75" customHeight="1">
      <c r="A89" s="157"/>
      <c r="B89" s="157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</row>
    <row r="90" spans="1:40" ht="15.75" customHeight="1">
      <c r="A90" s="157"/>
      <c r="B90" s="157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spans="1:40" ht="15.75" customHeight="1">
      <c r="A91" s="157"/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spans="1:40" ht="15.75" customHeight="1">
      <c r="A92" s="157"/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spans="1:40" ht="15.75" customHeight="1">
      <c r="A93" s="157"/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spans="1:40" ht="15.75" customHeight="1">
      <c r="A94" s="157"/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spans="1:40" ht="15.75" customHeight="1">
      <c r="A95" s="157"/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spans="1:40" ht="15.75" customHeight="1">
      <c r="A96" s="157"/>
      <c r="B96" s="157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spans="1:40" ht="15.75" customHeight="1">
      <c r="A97" s="157"/>
      <c r="B97" s="157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ht="15.75" customHeight="1">
      <c r="A98" s="157"/>
      <c r="B98" s="15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spans="1:40" ht="15.75" customHeight="1">
      <c r="A99" s="157"/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spans="1:40" ht="15.75" customHeight="1">
      <c r="A100" s="157"/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spans="1:40" ht="15.75" customHeight="1">
      <c r="A101" s="157"/>
      <c r="B101" s="157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spans="1:40" ht="15.75" customHeight="1">
      <c r="A102" s="157"/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spans="1:40" ht="15.75" customHeight="1">
      <c r="A103" s="157"/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spans="1:40" ht="15.75" customHeight="1">
      <c r="A104" s="157"/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spans="1:40" ht="15.75" customHeight="1">
      <c r="A105" s="157"/>
      <c r="B105" s="15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spans="1:40" ht="15.75" customHeight="1">
      <c r="A106" s="157"/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spans="1:40" ht="15.75" customHeight="1">
      <c r="A107" s="157"/>
      <c r="B107" s="15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spans="1:40" ht="15.75" customHeight="1">
      <c r="A108" s="157"/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spans="1:40" ht="15.75" customHeight="1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spans="1:40" ht="15.75" customHeight="1">
      <c r="A110" s="157"/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spans="1:40" ht="15.75" customHeight="1">
      <c r="A111" s="157"/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spans="1:40" ht="15.75" customHeight="1">
      <c r="A112" s="157"/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spans="1:40" ht="15.75" customHeight="1">
      <c r="A113" s="157"/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spans="1:40" ht="15.75" customHeight="1">
      <c r="A114" s="157"/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spans="1:40" ht="15.75" customHeight="1">
      <c r="A115" s="157"/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spans="1:40" ht="15.75" customHeight="1">
      <c r="A116" s="157"/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spans="1:40" ht="15.75" customHeight="1">
      <c r="A117" s="157"/>
      <c r="B117" s="157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spans="1:40" ht="15.75" customHeight="1">
      <c r="A118" s="157"/>
      <c r="B118" s="157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spans="1:40" ht="15.75" customHeight="1">
      <c r="A119" s="157"/>
      <c r="B119" s="15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spans="1:40" ht="15.75" customHeight="1">
      <c r="A120" s="157"/>
      <c r="B120" s="15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spans="1:40" ht="15.75" customHeight="1">
      <c r="A121" s="157"/>
      <c r="B121" s="157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spans="1:40" ht="15.75" customHeight="1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spans="1:40" ht="15.75" customHeight="1">
      <c r="A123" s="157"/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spans="1:40" ht="15.75" customHeight="1">
      <c r="A124" s="15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15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15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157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157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15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15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157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157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15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15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157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157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15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157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157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157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15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157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157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157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157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157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157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157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157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157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157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157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157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157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157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157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157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157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157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157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157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157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157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157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157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157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157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157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157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157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157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157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157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157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157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157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157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157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157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157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157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157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157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157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157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157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157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157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157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157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157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157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157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157"/>
      <c r="B228" s="157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15.75" customHeight="1">
      <c r="A229" s="157"/>
      <c r="B229" s="157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15.75" customHeight="1">
      <c r="A230" s="157"/>
      <c r="B230" s="157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15.75" customHeight="1">
      <c r="A231" s="157"/>
      <c r="B231" s="157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15.75" customHeight="1">
      <c r="A232" s="157"/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15.75" customHeight="1">
      <c r="A233" s="157"/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15.75" customHeight="1">
      <c r="A234" s="157"/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15.75" customHeight="1">
      <c r="A235" s="157"/>
      <c r="B235" s="157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15.75" customHeight="1">
      <c r="A236" s="157"/>
      <c r="B236" s="157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15.75" customHeight="1">
      <c r="A237" s="157"/>
      <c r="B237" s="157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15.75" customHeight="1">
      <c r="A238" s="157"/>
      <c r="B238" s="157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15.75" customHeight="1">
      <c r="A239" s="157"/>
      <c r="B239" s="157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15.75" customHeight="1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spans="1:40" ht="15.75" customHeight="1">
      <c r="A241" s="157"/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</row>
    <row r="242" spans="1:40" ht="15.75" customHeight="1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</row>
    <row r="243" spans="1:40" ht="15.75" customHeight="1">
      <c r="A243" s="157"/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</row>
    <row r="244" spans="1:40" ht="15.75" customHeight="1">
      <c r="A244" s="157"/>
      <c r="B244" s="157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</row>
    <row r="245" spans="1:40" ht="15.75" customHeight="1">
      <c r="A245" s="157"/>
      <c r="B245" s="157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</row>
    <row r="246" spans="1:40" ht="15.75" customHeight="1">
      <c r="A246" s="157"/>
      <c r="B246" s="157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</row>
    <row r="247" spans="1:40" ht="15.75" customHeight="1">
      <c r="A247" s="157"/>
      <c r="B247" s="157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</row>
    <row r="248" spans="1:40" ht="15.75" customHeight="1">
      <c r="A248" s="157"/>
      <c r="B248" s="157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</row>
    <row r="249" spans="1:40" ht="15.75" customHeight="1">
      <c r="A249" s="157"/>
      <c r="B249" s="157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</row>
    <row r="250" spans="1:40" ht="15.75" customHeight="1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</row>
    <row r="251" spans="1:40" ht="15.75" customHeight="1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</row>
    <row r="252" spans="1:40" ht="15.75" customHeight="1">
      <c r="A252" s="157"/>
      <c r="B252" s="157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</row>
    <row r="253" spans="1:40" ht="15.75" customHeight="1">
      <c r="A253" s="157"/>
      <c r="B253" s="157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</row>
    <row r="254" spans="1:40" ht="15.75" customHeight="1">
      <c r="A254" s="157"/>
      <c r="B254" s="157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</row>
    <row r="255" spans="1:40" ht="15.75" customHeight="1">
      <c r="A255" s="157"/>
      <c r="B255" s="157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</row>
    <row r="256" spans="1:40" ht="15.75" customHeight="1">
      <c r="A256" s="157"/>
      <c r="B256" s="157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</row>
    <row r="257" spans="1:40" ht="15.75" customHeight="1">
      <c r="A257" s="157"/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</row>
    <row r="258" spans="1:40" ht="15.75" customHeight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</row>
    <row r="259" spans="1:40" ht="15.75" customHeight="1">
      <c r="A259" s="157"/>
      <c r="B259" s="157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</row>
    <row r="260" spans="1:40" ht="15.75" customHeight="1">
      <c r="A260" s="157"/>
      <c r="B260" s="157"/>
      <c r="C260" s="157"/>
      <c r="D260" s="157"/>
      <c r="E260" s="157"/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</row>
    <row r="261" spans="1:40" ht="15.75" customHeight="1">
      <c r="A261" s="157"/>
      <c r="B261" s="157"/>
      <c r="C261" s="157"/>
      <c r="D261" s="157"/>
      <c r="E261" s="157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</row>
    <row r="262" spans="1:40" ht="15.75" customHeight="1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</row>
    <row r="263" spans="1:40" ht="15.75" customHeight="1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</row>
    <row r="264" spans="1:40" ht="15.75" customHeight="1">
      <c r="A264" s="157"/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</row>
    <row r="265" spans="1:40" ht="15.75" customHeight="1">
      <c r="A265" s="157"/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</row>
    <row r="266" spans="1:40" ht="15.75" customHeight="1">
      <c r="A266" s="157"/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</row>
    <row r="267" spans="1:40" ht="15.75" customHeight="1">
      <c r="A267" s="157"/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</row>
    <row r="268" spans="1:40" ht="15.75" customHeight="1">
      <c r="A268" s="157"/>
      <c r="B268" s="157"/>
      <c r="C268" s="157"/>
      <c r="D268" s="157"/>
      <c r="E268" s="157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</row>
    <row r="269" spans="1:40" ht="15.75" customHeight="1">
      <c r="A269" s="216"/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</row>
    <row r="270" spans="1:40" ht="15.75" customHeight="1">
      <c r="A270" s="216"/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</row>
    <row r="271" spans="1:40" ht="15.75" customHeight="1">
      <c r="A271" s="216"/>
      <c r="B271" s="216"/>
      <c r="C271" s="216"/>
      <c r="D271" s="216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</row>
    <row r="272" spans="1:40" ht="15.75" customHeight="1">
      <c r="A272" s="216"/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</row>
    <row r="273" spans="1:40" ht="15.75" customHeight="1">
      <c r="A273" s="216"/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</row>
    <row r="274" spans="1:40" ht="15.75" customHeight="1">
      <c r="A274" s="216"/>
      <c r="B274" s="216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</row>
    <row r="275" spans="1:40" ht="15.75" customHeight="1">
      <c r="A275" s="216"/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</row>
    <row r="276" spans="1:40" ht="15.75" customHeight="1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</row>
    <row r="277" spans="1:40" ht="15.75" customHeight="1">
      <c r="A277" s="216"/>
      <c r="B277" s="216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</row>
    <row r="278" spans="1:40" ht="15.75" customHeight="1">
      <c r="A278" s="216"/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</row>
    <row r="279" spans="1:40" ht="15.75" customHeight="1">
      <c r="A279" s="216"/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</row>
    <row r="280" spans="1:40" ht="15.75" customHeight="1">
      <c r="A280" s="216"/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</row>
    <row r="281" spans="1:40" ht="15.75" customHeight="1">
      <c r="A281" s="216"/>
      <c r="B281" s="216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</row>
    <row r="282" spans="1:40" ht="15.75" customHeight="1">
      <c r="A282" s="216"/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</row>
    <row r="283" spans="1:40" ht="15.75" customHeight="1">
      <c r="A283" s="216"/>
      <c r="B283" s="216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</row>
    <row r="284" spans="1:40" ht="15.75" customHeight="1">
      <c r="A284" s="216"/>
      <c r="B284" s="216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</row>
    <row r="285" spans="1:40" ht="15.75" customHeight="1">
      <c r="A285" s="216"/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</row>
    <row r="286" spans="1:40" ht="15.75" customHeight="1">
      <c r="A286" s="216"/>
      <c r="B286" s="216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</row>
    <row r="287" spans="1:40" ht="15.75" customHeight="1">
      <c r="A287" s="216"/>
      <c r="B287" s="216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</row>
    <row r="288" spans="1:40" ht="15.75" customHeight="1">
      <c r="A288" s="216"/>
      <c r="B288" s="216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</row>
    <row r="289" spans="1:40" ht="15.75" customHeight="1">
      <c r="A289" s="216"/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</row>
    <row r="290" spans="1:40" ht="15.75" customHeight="1">
      <c r="A290" s="216"/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</row>
    <row r="291" spans="1:40" ht="15.75" customHeight="1">
      <c r="A291" s="216"/>
      <c r="B291" s="216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</row>
    <row r="292" spans="1:40" ht="15.75" customHeight="1">
      <c r="A292" s="216"/>
      <c r="B292" s="216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</row>
    <row r="293" spans="1:40" ht="15.75" customHeight="1">
      <c r="A293" s="216"/>
      <c r="B293" s="216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</row>
    <row r="294" spans="1:40" ht="15.75" customHeight="1">
      <c r="A294" s="216"/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</row>
    <row r="295" spans="1:40" ht="15.75" customHeight="1">
      <c r="A295" s="216"/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</row>
    <row r="296" spans="1:40" ht="15.75" customHeight="1">
      <c r="A296" s="216"/>
      <c r="B296" s="216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</row>
    <row r="297" spans="1:40" ht="15.75" customHeight="1">
      <c r="A297" s="216"/>
      <c r="B297" s="216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</row>
    <row r="298" spans="1:40" ht="15.75" customHeight="1">
      <c r="A298" s="216"/>
      <c r="B298" s="216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</row>
    <row r="299" spans="1:40" ht="15.75" customHeight="1">
      <c r="A299" s="216"/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</row>
    <row r="300" spans="1:40" ht="15.75" customHeight="1">
      <c r="A300" s="216"/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</row>
    <row r="301" spans="1:40" ht="15.75" customHeight="1">
      <c r="A301" s="216"/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</row>
    <row r="302" spans="1:40" ht="15.75" customHeight="1">
      <c r="A302" s="216"/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</row>
    <row r="303" spans="1:40" ht="15.75" customHeight="1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</row>
    <row r="304" spans="1:40" ht="15.75" customHeight="1">
      <c r="A304" s="216"/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</row>
    <row r="305" spans="1:40" ht="15.75" customHeight="1">
      <c r="A305" s="216"/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</row>
    <row r="306" spans="1:40" ht="15.75" customHeight="1">
      <c r="A306" s="216"/>
      <c r="B306" s="216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</row>
    <row r="307" spans="1:40" ht="15.75" customHeight="1">
      <c r="A307" s="216"/>
      <c r="B307" s="216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</row>
    <row r="308" spans="1:40" ht="15.75" customHeight="1">
      <c r="A308" s="216"/>
      <c r="B308" s="216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</row>
    <row r="309" spans="1:40" ht="15.75" customHeight="1">
      <c r="A309" s="216"/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</row>
    <row r="310" spans="1:40" ht="15.75" customHeight="1">
      <c r="A310" s="216"/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</row>
    <row r="311" spans="1:40" ht="15.75" customHeight="1">
      <c r="A311" s="216"/>
      <c r="B311" s="216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</row>
    <row r="312" spans="1:40" ht="15.75" customHeight="1">
      <c r="A312" s="216"/>
      <c r="B312" s="216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</row>
    <row r="313" spans="1:40" ht="15.75" customHeight="1">
      <c r="A313" s="216"/>
      <c r="B313" s="216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</row>
    <row r="314" spans="1:40" ht="15.75" customHeight="1">
      <c r="A314" s="216"/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</row>
    <row r="315" spans="1:40" ht="15.75" customHeight="1">
      <c r="A315" s="216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</row>
    <row r="316" spans="1:40" ht="15.75" customHeight="1">
      <c r="A316" s="216"/>
      <c r="B316" s="216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</row>
    <row r="317" spans="1:40" ht="15.75" customHeight="1">
      <c r="A317" s="216"/>
      <c r="B317" s="216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</row>
    <row r="318" spans="1:40" ht="15.75" customHeight="1">
      <c r="A318" s="216"/>
      <c r="B318" s="216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</row>
    <row r="319" spans="1:40" ht="15.75" customHeight="1">
      <c r="A319" s="216"/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</row>
    <row r="320" spans="1:40" ht="15.75" customHeight="1">
      <c r="A320" s="216"/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</row>
    <row r="321" spans="1:40" ht="15.75" customHeight="1">
      <c r="A321" s="216"/>
      <c r="B321" s="216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</row>
    <row r="322" spans="1:40" ht="15.75" customHeight="1">
      <c r="A322" s="216"/>
      <c r="B322" s="216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</row>
    <row r="323" spans="1:40" ht="15.75" customHeight="1">
      <c r="A323" s="216"/>
      <c r="B323" s="216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</row>
    <row r="324" spans="1:40" ht="15.75" customHeight="1">
      <c r="A324" s="216"/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</row>
    <row r="325" spans="1:40" ht="15.75" customHeight="1">
      <c r="A325" s="216"/>
      <c r="B325" s="216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</row>
    <row r="326" spans="1:40" ht="15.75" customHeight="1">
      <c r="A326" s="216"/>
      <c r="B326" s="216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</row>
    <row r="327" spans="1:40" ht="15.75" customHeight="1">
      <c r="A327" s="216"/>
      <c r="B327" s="216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</row>
    <row r="328" spans="1:40" ht="15.75" customHeight="1">
      <c r="A328" s="216"/>
      <c r="B328" s="216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</row>
    <row r="329" spans="1:40" ht="15.75" customHeight="1">
      <c r="A329" s="216"/>
      <c r="B329" s="216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</row>
    <row r="330" spans="1:40" ht="15.75" customHeight="1">
      <c r="A330" s="216"/>
      <c r="B330" s="216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</row>
    <row r="331" spans="1:40" ht="15.75" customHeight="1">
      <c r="A331" s="216"/>
      <c r="B331" s="216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</row>
    <row r="332" spans="1:40" ht="15.75" customHeight="1">
      <c r="A332" s="216"/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</row>
    <row r="333" spans="1:40" ht="15.75" customHeight="1">
      <c r="A333" s="216"/>
      <c r="B333" s="216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</row>
    <row r="334" spans="1:40" ht="15.75" customHeight="1">
      <c r="A334" s="216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</row>
    <row r="335" spans="1:40" ht="15.75" customHeight="1">
      <c r="A335" s="216"/>
      <c r="B335" s="216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</row>
    <row r="336" spans="1:40" ht="15.75" customHeight="1">
      <c r="A336" s="216"/>
      <c r="B336" s="216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</row>
    <row r="337" spans="1:40" ht="15.75" customHeight="1">
      <c r="A337" s="216"/>
      <c r="B337" s="216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</row>
    <row r="338" spans="1:40" ht="15.75" customHeight="1">
      <c r="A338" s="216"/>
      <c r="B338" s="216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</row>
    <row r="339" spans="1:40" ht="15.75" customHeight="1">
      <c r="A339" s="216"/>
      <c r="B339" s="216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</row>
    <row r="340" spans="1:40" ht="15.75" customHeight="1">
      <c r="A340" s="216"/>
      <c r="B340" s="216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</row>
    <row r="341" spans="1:40" ht="15.75" customHeight="1">
      <c r="A341" s="216"/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</row>
    <row r="342" spans="1:40" ht="15.75" customHeight="1">
      <c r="A342" s="216"/>
      <c r="B342" s="216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</row>
    <row r="343" spans="1:40" ht="15.75" customHeight="1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</row>
    <row r="344" spans="1:40" ht="15.75" customHeight="1">
      <c r="A344" s="216"/>
      <c r="B344" s="216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</row>
    <row r="345" spans="1:40" ht="15.75" customHeight="1">
      <c r="A345" s="216"/>
      <c r="B345" s="216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</row>
    <row r="346" spans="1:40" ht="15.75" customHeight="1">
      <c r="A346" s="216"/>
      <c r="B346" s="216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</row>
    <row r="347" spans="1:40" ht="15.75" customHeight="1">
      <c r="A347" s="216"/>
      <c r="B347" s="216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</row>
    <row r="348" spans="1:40" ht="15.75" customHeight="1">
      <c r="A348" s="216"/>
      <c r="B348" s="216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</row>
    <row r="349" spans="1:40" ht="15.75" customHeight="1">
      <c r="A349" s="216"/>
      <c r="B349" s="216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</row>
    <row r="350" spans="1:40" ht="15.75" customHeight="1">
      <c r="A350" s="216"/>
      <c r="B350" s="216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</row>
    <row r="351" spans="1:40" ht="15.75" customHeight="1">
      <c r="A351" s="216"/>
      <c r="B351" s="216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</row>
    <row r="352" spans="1:40" ht="15.75" customHeight="1">
      <c r="A352" s="216"/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</row>
    <row r="353" spans="1:40" ht="15.75" customHeight="1">
      <c r="A353" s="216"/>
      <c r="B353" s="216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</row>
    <row r="354" spans="1:40" ht="15.75" customHeight="1">
      <c r="A354" s="216"/>
      <c r="B354" s="216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</row>
    <row r="355" spans="1:40" ht="15.75" customHeight="1">
      <c r="A355" s="216"/>
      <c r="B355" s="216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</row>
    <row r="356" spans="1:40" ht="15.75" customHeight="1">
      <c r="A356" s="216"/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</row>
    <row r="357" spans="1:40" ht="15.75" customHeight="1">
      <c r="A357" s="216"/>
      <c r="B357" s="216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</row>
    <row r="358" spans="1:40" ht="15.75" customHeight="1">
      <c r="A358" s="216"/>
      <c r="B358" s="216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</row>
    <row r="359" spans="1:40" ht="15.75" customHeight="1">
      <c r="A359" s="216"/>
      <c r="B359" s="216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</row>
    <row r="360" spans="1:40" ht="15.75" customHeight="1">
      <c r="A360" s="216"/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</row>
    <row r="361" spans="1:40" ht="15.75" customHeight="1">
      <c r="A361" s="216"/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</row>
    <row r="362" spans="1:40" ht="15.75" customHeight="1">
      <c r="A362" s="216"/>
      <c r="B362" s="216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</row>
    <row r="363" spans="1:40" ht="15.75" customHeight="1">
      <c r="A363" s="216"/>
      <c r="B363" s="216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</row>
    <row r="364" spans="1:40" ht="15.75" customHeight="1">
      <c r="A364" s="216"/>
      <c r="B364" s="216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</row>
    <row r="365" spans="1:40" ht="15.75" customHeight="1">
      <c r="A365" s="216"/>
      <c r="B365" s="216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</row>
    <row r="366" spans="1:40" ht="15.75" customHeight="1">
      <c r="A366" s="216"/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</row>
    <row r="367" spans="1:40" ht="15.75" customHeight="1">
      <c r="A367" s="216"/>
      <c r="B367" s="216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</row>
    <row r="368" spans="1:40" ht="15.75" customHeight="1">
      <c r="A368" s="216"/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</row>
    <row r="369" spans="1:40" ht="15.75" customHeight="1">
      <c r="A369" s="216"/>
      <c r="B369" s="216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</row>
    <row r="370" spans="1:40" ht="15.75" customHeight="1">
      <c r="A370" s="216"/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</row>
    <row r="371" spans="1:40" ht="15.75" customHeight="1">
      <c r="A371" s="216"/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</row>
    <row r="372" spans="1:40" ht="15.75" customHeight="1">
      <c r="A372" s="216"/>
      <c r="B372" s="216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</row>
    <row r="373" spans="1:40" ht="15.75" customHeight="1">
      <c r="A373" s="216"/>
      <c r="B373" s="216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</row>
    <row r="374" spans="1:40" ht="15.75" customHeight="1">
      <c r="A374" s="216"/>
      <c r="B374" s="216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</row>
    <row r="375" spans="1:40" ht="15.75" customHeight="1">
      <c r="A375" s="216"/>
      <c r="B375" s="21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</row>
    <row r="376" spans="1:40" ht="15.75" customHeight="1">
      <c r="A376" s="216"/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</row>
    <row r="377" spans="1:40" ht="15.75" customHeight="1">
      <c r="A377" s="216"/>
      <c r="B377" s="216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</row>
    <row r="378" spans="1:40" ht="15.75" customHeight="1">
      <c r="A378" s="216"/>
      <c r="B378" s="216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</row>
    <row r="379" spans="1:40" ht="15.75" customHeight="1">
      <c r="A379" s="216"/>
      <c r="B379" s="216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</row>
    <row r="380" spans="1:40" ht="15.75" customHeight="1">
      <c r="A380" s="216"/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</row>
    <row r="381" spans="1:40" ht="15.75" customHeight="1">
      <c r="A381" s="216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</row>
    <row r="382" spans="1:40" ht="15.75" customHeight="1">
      <c r="A382" s="216"/>
      <c r="B382" s="216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</row>
    <row r="383" spans="1:40" ht="15.75" customHeight="1">
      <c r="A383" s="216"/>
      <c r="B383" s="216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</row>
    <row r="384" spans="1:40" ht="15.75" customHeight="1">
      <c r="A384" s="216"/>
      <c r="B384" s="216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</row>
    <row r="385" spans="1:40" ht="15.75" customHeight="1">
      <c r="A385" s="216"/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</row>
    <row r="386" spans="1:40" ht="15.75" customHeight="1">
      <c r="A386" s="216"/>
      <c r="B386" s="216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</row>
    <row r="387" spans="1:40" ht="15.75" customHeight="1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</row>
    <row r="388" spans="1:40" ht="15.75" customHeight="1">
      <c r="A388" s="216"/>
      <c r="B388" s="216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</row>
    <row r="389" spans="1:40" ht="15.75" customHeight="1">
      <c r="A389" s="216"/>
      <c r="B389" s="216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</row>
    <row r="390" spans="1:40" ht="15.75" customHeight="1">
      <c r="A390" s="216"/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</row>
    <row r="391" spans="1:40" ht="15.75" customHeight="1">
      <c r="A391" s="216"/>
      <c r="B391" s="216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</row>
    <row r="392" spans="1:40" ht="15.75" customHeight="1">
      <c r="A392" s="216"/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</row>
    <row r="393" spans="1:40" ht="15.75" customHeight="1">
      <c r="A393" s="216"/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</row>
    <row r="394" spans="1:40" ht="15.75" customHeight="1">
      <c r="A394" s="216"/>
      <c r="B394" s="216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</row>
    <row r="395" spans="1:40" ht="15.75" customHeight="1">
      <c r="A395" s="216"/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</row>
    <row r="396" spans="1:40" ht="15.75" customHeight="1">
      <c r="A396" s="216"/>
      <c r="B396" s="216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</row>
    <row r="397" spans="1:40" ht="15.75" customHeight="1">
      <c r="A397" s="216"/>
      <c r="B397" s="216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</row>
    <row r="398" spans="1:40" ht="15.75" customHeight="1">
      <c r="A398" s="216"/>
      <c r="B398" s="216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</row>
    <row r="399" spans="1:40" ht="15.75" customHeight="1">
      <c r="A399" s="216"/>
      <c r="B399" s="216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</row>
    <row r="400" spans="1:40" ht="15.75" customHeight="1">
      <c r="A400" s="216"/>
      <c r="B400" s="216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</row>
    <row r="401" spans="1:40" ht="15.75" customHeight="1">
      <c r="A401" s="216"/>
      <c r="B401" s="216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</row>
    <row r="402" spans="1:40" ht="15.75" customHeight="1">
      <c r="A402" s="216"/>
      <c r="B402" s="216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</row>
    <row r="403" spans="1:40" ht="15.75" customHeight="1">
      <c r="A403" s="216"/>
      <c r="B403" s="216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</row>
    <row r="404" spans="1:40" ht="15.75" customHeight="1">
      <c r="A404" s="216"/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</row>
    <row r="405" spans="1:40" ht="15.75" customHeight="1">
      <c r="A405" s="216"/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</row>
    <row r="406" spans="1:40" ht="15.75" customHeight="1">
      <c r="A406" s="216"/>
      <c r="B406" s="216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</row>
    <row r="407" spans="1:40" ht="15.75" customHeight="1">
      <c r="A407" s="216"/>
      <c r="B407" s="216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</row>
    <row r="408" spans="1:40" ht="15.75" customHeight="1">
      <c r="A408" s="216"/>
      <c r="B408" s="216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</row>
    <row r="409" spans="1:40" ht="15.75" customHeight="1">
      <c r="A409" s="216"/>
      <c r="B409" s="216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</row>
    <row r="410" spans="1:40" ht="15.75" customHeight="1">
      <c r="A410" s="216"/>
      <c r="B410" s="216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</row>
    <row r="411" spans="1:40" ht="15.75" customHeight="1">
      <c r="A411" s="216"/>
      <c r="B411" s="216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</row>
    <row r="412" spans="1:40" ht="15.75" customHeight="1">
      <c r="A412" s="216"/>
      <c r="B412" s="216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</row>
    <row r="413" spans="1:40" ht="15.75" customHeight="1">
      <c r="A413" s="216"/>
      <c r="B413" s="216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</row>
    <row r="414" spans="1:40" ht="15.75" customHeight="1">
      <c r="A414" s="216"/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</row>
    <row r="415" spans="1:40" ht="15.75" customHeight="1">
      <c r="A415" s="216"/>
      <c r="B415" s="216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</row>
    <row r="416" spans="1:40" ht="15.75" customHeight="1">
      <c r="A416" s="216"/>
      <c r="B416" s="216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</row>
    <row r="417" spans="1:40" ht="15.75" customHeight="1">
      <c r="A417" s="216"/>
      <c r="B417" s="216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</row>
    <row r="418" spans="1:40" ht="15.75" customHeight="1">
      <c r="A418" s="216"/>
      <c r="B418" s="216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</row>
    <row r="419" spans="1:40" ht="15.75" customHeight="1">
      <c r="A419" s="216"/>
      <c r="B419" s="216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</row>
    <row r="420" spans="1:40" ht="15.75" customHeight="1">
      <c r="A420" s="216"/>
      <c r="B420" s="216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</row>
    <row r="421" spans="1:40" ht="15.75" customHeight="1">
      <c r="A421" s="216"/>
      <c r="B421" s="216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</row>
    <row r="422" spans="1:40" ht="15.75" customHeight="1">
      <c r="A422" s="216"/>
      <c r="B422" s="216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</row>
    <row r="423" spans="1:40" ht="15.75" customHeight="1">
      <c r="A423" s="216"/>
      <c r="B423" s="216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</row>
    <row r="424" spans="1:40" ht="15.75" customHeight="1">
      <c r="A424" s="216"/>
      <c r="B424" s="216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</row>
    <row r="425" spans="1:40" ht="15.75" customHeight="1">
      <c r="A425" s="216"/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</row>
    <row r="426" spans="1:40" ht="15.75" customHeight="1">
      <c r="A426" s="216"/>
      <c r="B426" s="216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</row>
    <row r="427" spans="1:40" ht="15.75" customHeight="1">
      <c r="A427" s="216"/>
      <c r="B427" s="216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</row>
    <row r="428" spans="1:40" ht="15.75" customHeight="1">
      <c r="A428" s="216"/>
      <c r="B428" s="216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</row>
    <row r="429" spans="1:40" ht="15.75" customHeight="1">
      <c r="A429" s="216"/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</row>
    <row r="430" spans="1:40" ht="15.75" customHeight="1">
      <c r="A430" s="216"/>
      <c r="B430" s="216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</row>
    <row r="431" spans="1:40" ht="15.75" customHeight="1">
      <c r="A431" s="216"/>
      <c r="B431" s="216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</row>
    <row r="432" spans="1:40" ht="15.75" customHeight="1">
      <c r="A432" s="216"/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</row>
    <row r="433" spans="1:40" ht="15.75" customHeight="1">
      <c r="A433" s="216"/>
      <c r="B433" s="216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</row>
    <row r="434" spans="1:40" ht="15.75" customHeight="1">
      <c r="A434" s="216"/>
      <c r="B434" s="216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</row>
    <row r="435" spans="1:40" ht="15.75" customHeight="1">
      <c r="A435" s="216"/>
      <c r="B435" s="216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</row>
    <row r="436" spans="1:40" ht="15.75" customHeight="1">
      <c r="A436" s="216"/>
      <c r="B436" s="216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</row>
    <row r="437" spans="1:40" ht="15.75" customHeight="1">
      <c r="A437" s="216"/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</row>
    <row r="438" spans="1:40" ht="15.75" customHeight="1">
      <c r="A438" s="216"/>
      <c r="B438" s="216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</row>
    <row r="439" spans="1:40" ht="15.75" customHeight="1">
      <c r="A439" s="216"/>
      <c r="B439" s="216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</row>
    <row r="440" spans="1:40" ht="15.75" customHeight="1">
      <c r="A440" s="216"/>
      <c r="B440" s="216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</row>
    <row r="441" spans="1:40" ht="15.75" customHeight="1">
      <c r="A441" s="216"/>
      <c r="B441" s="216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</row>
    <row r="442" spans="1:40" ht="15.75" customHeight="1">
      <c r="A442" s="216"/>
      <c r="B442" s="216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</row>
    <row r="443" spans="1:40" ht="15.75" customHeight="1">
      <c r="A443" s="216"/>
      <c r="B443" s="216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</row>
    <row r="444" spans="1:40" ht="15.75" customHeight="1">
      <c r="A444" s="216"/>
      <c r="B444" s="216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</row>
    <row r="445" spans="1:40" ht="15.75" customHeight="1">
      <c r="A445" s="216"/>
      <c r="B445" s="216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</row>
    <row r="446" spans="1:40" ht="15.75" customHeight="1">
      <c r="A446" s="216"/>
      <c r="B446" s="216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</row>
    <row r="447" spans="1:40" ht="15.75" customHeight="1">
      <c r="A447" s="216"/>
      <c r="B447" s="216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</row>
    <row r="448" spans="1:40" ht="15.75" customHeight="1">
      <c r="A448" s="216"/>
      <c r="B448" s="216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</row>
    <row r="449" spans="1:40" ht="15.75" customHeight="1">
      <c r="A449" s="216"/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</row>
    <row r="450" spans="1:40" ht="15.75" customHeight="1">
      <c r="A450" s="216"/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</row>
    <row r="451" spans="1:40" ht="15.75" customHeight="1">
      <c r="A451" s="216"/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</row>
    <row r="452" spans="1:40" ht="15.75" customHeight="1">
      <c r="A452" s="216"/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</row>
    <row r="453" spans="1:40" ht="15.75" customHeight="1">
      <c r="A453" s="216"/>
      <c r="B453" s="216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</row>
    <row r="454" spans="1:40" ht="15.75" customHeight="1">
      <c r="A454" s="216"/>
      <c r="B454" s="216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</row>
    <row r="455" spans="1:40" ht="15.75" customHeight="1">
      <c r="A455" s="216"/>
      <c r="B455" s="216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</row>
    <row r="456" spans="1:40" ht="15.75" customHeight="1">
      <c r="A456" s="216"/>
      <c r="B456" s="216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</row>
    <row r="457" spans="1:40" ht="15.75" customHeight="1">
      <c r="A457" s="216"/>
      <c r="B457" s="216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</row>
    <row r="458" spans="1:40" ht="15.75" customHeight="1">
      <c r="A458" s="216"/>
      <c r="B458" s="216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</row>
    <row r="459" spans="1:40" ht="15.75" customHeight="1">
      <c r="A459" s="216"/>
      <c r="B459" s="216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</row>
    <row r="460" spans="1:40" ht="15.75" customHeight="1">
      <c r="A460" s="216"/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</row>
    <row r="461" spans="1:40" ht="15.75" customHeight="1">
      <c r="A461" s="216"/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</row>
    <row r="462" spans="1:40" ht="15.75" customHeight="1">
      <c r="A462" s="216"/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</row>
    <row r="463" spans="1:40" ht="15.75" customHeight="1">
      <c r="A463" s="216"/>
      <c r="B463" s="216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</row>
    <row r="464" spans="1:40" ht="15.75" customHeight="1">
      <c r="A464" s="216"/>
      <c r="B464" s="216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</row>
    <row r="465" spans="1:40" ht="15.75" customHeight="1">
      <c r="A465" s="216"/>
      <c r="B465" s="216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</row>
    <row r="466" spans="1:40" ht="15.75" customHeight="1">
      <c r="A466" s="216"/>
      <c r="B466" s="216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</row>
    <row r="467" spans="1:40" ht="15.75" customHeight="1">
      <c r="A467" s="216"/>
      <c r="B467" s="216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</row>
    <row r="468" spans="1:40" ht="15.75" customHeight="1">
      <c r="A468" s="216"/>
      <c r="B468" s="216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</row>
    <row r="469" spans="1:40" ht="15.75" customHeight="1">
      <c r="A469" s="216"/>
      <c r="B469" s="216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</row>
    <row r="470" spans="1:40" ht="15.75" customHeight="1">
      <c r="A470" s="216"/>
      <c r="B470" s="216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</row>
    <row r="471" spans="1:40" ht="15.75" customHeight="1">
      <c r="A471" s="216"/>
      <c r="B471" s="216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</row>
    <row r="472" spans="1:40" ht="15.75" customHeight="1">
      <c r="A472" s="216"/>
      <c r="B472" s="216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</row>
    <row r="473" spans="1:40" ht="15.75" customHeight="1">
      <c r="A473" s="216"/>
      <c r="B473" s="216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</row>
    <row r="474" spans="1:40" ht="15.75" customHeight="1">
      <c r="A474" s="216"/>
      <c r="B474" s="216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</row>
    <row r="475" spans="1:40" ht="15.75" customHeight="1">
      <c r="A475" s="216"/>
      <c r="B475" s="216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</row>
    <row r="476" spans="1:40" ht="15.75" customHeight="1">
      <c r="A476" s="216"/>
      <c r="B476" s="216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</row>
    <row r="477" spans="1:40" ht="15.75" customHeight="1">
      <c r="A477" s="216"/>
      <c r="B477" s="216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</row>
    <row r="478" spans="1:40" ht="15.75" customHeight="1">
      <c r="A478" s="216"/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</row>
    <row r="479" spans="1:40" ht="15.75" customHeight="1">
      <c r="A479" s="216"/>
      <c r="B479" s="216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</row>
    <row r="480" spans="1:40" ht="15.75" customHeight="1">
      <c r="A480" s="216"/>
      <c r="B480" s="216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</row>
    <row r="481" spans="1:40" ht="15.75" customHeight="1">
      <c r="A481" s="216"/>
      <c r="B481" s="216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</row>
    <row r="482" spans="1:40" ht="15.75" customHeight="1">
      <c r="A482" s="216"/>
      <c r="B482" s="216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</row>
    <row r="483" spans="1:40" ht="15.75" customHeight="1">
      <c r="A483" s="216"/>
      <c r="B483" s="216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</row>
    <row r="484" spans="1:40" ht="15.75" customHeight="1">
      <c r="A484" s="216"/>
      <c r="B484" s="216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</row>
    <row r="485" spans="1:40" ht="15.75" customHeight="1">
      <c r="A485" s="216"/>
      <c r="B485" s="216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</row>
    <row r="486" spans="1:40" ht="15.75" customHeight="1">
      <c r="A486" s="216"/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</row>
    <row r="487" spans="1:40" ht="15.75" customHeight="1">
      <c r="A487" s="216"/>
      <c r="B487" s="216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</row>
    <row r="488" spans="1:40" ht="15.75" customHeight="1">
      <c r="A488" s="216"/>
      <c r="B488" s="216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</row>
    <row r="489" spans="1:40" ht="15.75" customHeight="1">
      <c r="A489" s="216"/>
      <c r="B489" s="216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</row>
    <row r="490" spans="1:40" ht="15.75" customHeight="1">
      <c r="A490" s="216"/>
      <c r="B490" s="216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</row>
    <row r="491" spans="1:40" ht="15.75" customHeight="1">
      <c r="A491" s="216"/>
      <c r="B491" s="216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</row>
    <row r="492" spans="1:40" ht="15.75" customHeight="1">
      <c r="A492" s="216"/>
      <c r="B492" s="216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</row>
    <row r="493" spans="1:40" ht="15.75" customHeight="1">
      <c r="A493" s="216"/>
      <c r="B493" s="216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</row>
    <row r="494" spans="1:40" ht="15.75" customHeight="1">
      <c r="A494" s="216"/>
      <c r="B494" s="216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</row>
    <row r="495" spans="1:40" ht="15.75" customHeight="1">
      <c r="A495" s="216"/>
      <c r="B495" s="216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</row>
    <row r="496" spans="1:40" ht="15.75" customHeight="1">
      <c r="A496" s="216"/>
      <c r="B496" s="216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</row>
    <row r="497" spans="1:40" ht="15.75" customHeight="1">
      <c r="A497" s="216"/>
      <c r="B497" s="216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</row>
    <row r="498" spans="1:40" ht="15.75" customHeight="1">
      <c r="A498" s="216"/>
      <c r="B498" s="216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</row>
    <row r="499" spans="1:40" ht="15.75" customHeight="1">
      <c r="A499" s="216"/>
      <c r="B499" s="216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</row>
    <row r="500" spans="1:40" ht="15.75" customHeight="1">
      <c r="A500" s="216"/>
      <c r="B500" s="216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</row>
    <row r="501" spans="1:40" ht="15.75" customHeight="1">
      <c r="A501" s="216"/>
      <c r="B501" s="216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</row>
    <row r="502" spans="1:40" ht="15.75" customHeight="1">
      <c r="A502" s="216"/>
      <c r="B502" s="216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</row>
    <row r="503" spans="1:40" ht="15.75" customHeight="1">
      <c r="A503" s="216"/>
      <c r="B503" s="216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</row>
    <row r="504" spans="1:40" ht="15.75" customHeight="1">
      <c r="A504" s="216"/>
      <c r="B504" s="216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</row>
    <row r="505" spans="1:40" ht="15.75" customHeight="1">
      <c r="A505" s="216"/>
      <c r="B505" s="216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</row>
    <row r="506" spans="1:40" ht="15.75" customHeight="1">
      <c r="A506" s="216"/>
      <c r="B506" s="216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</row>
    <row r="507" spans="1:40" ht="15.75" customHeight="1">
      <c r="A507" s="216"/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</row>
    <row r="508" spans="1:40" ht="15.75" customHeight="1">
      <c r="A508" s="216"/>
      <c r="B508" s="216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</row>
    <row r="509" spans="1:40" ht="15.75" customHeight="1">
      <c r="A509" s="216"/>
      <c r="B509" s="216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</row>
    <row r="510" spans="1:40" ht="15.75" customHeight="1">
      <c r="A510" s="216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</row>
    <row r="511" spans="1:40" ht="15.75" customHeight="1">
      <c r="A511" s="216"/>
      <c r="B511" s="216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</row>
    <row r="512" spans="1:40" ht="15.75" customHeight="1">
      <c r="A512" s="216"/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</row>
    <row r="513" spans="1:40" ht="15.75" customHeight="1">
      <c r="A513" s="216"/>
      <c r="B513" s="216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</row>
    <row r="514" spans="1:40" ht="15.75" customHeight="1">
      <c r="A514" s="216"/>
      <c r="B514" s="216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</row>
    <row r="515" spans="1:40" ht="15.75" customHeight="1">
      <c r="A515" s="216"/>
      <c r="B515" s="216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</row>
    <row r="516" spans="1:40" ht="15.75" customHeight="1">
      <c r="A516" s="216"/>
      <c r="B516" s="216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</row>
    <row r="517" spans="1:40" ht="15.75" customHeight="1">
      <c r="A517" s="216"/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</row>
    <row r="518" spans="1:40" ht="15.75" customHeight="1">
      <c r="A518" s="216"/>
      <c r="B518" s="216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</row>
    <row r="519" spans="1:40" ht="15.75" customHeight="1">
      <c r="A519" s="216"/>
      <c r="B519" s="216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</row>
    <row r="520" spans="1:40" ht="15.75" customHeight="1">
      <c r="A520" s="216"/>
      <c r="B520" s="216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</row>
    <row r="521" spans="1:40" ht="15.75" customHeight="1">
      <c r="A521" s="216"/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</row>
    <row r="522" spans="1:40" ht="15.75" customHeight="1">
      <c r="A522" s="216"/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</row>
    <row r="523" spans="1:40" ht="15.75" customHeight="1">
      <c r="A523" s="216"/>
      <c r="B523" s="216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</row>
    <row r="524" spans="1:40" ht="15.75" customHeight="1">
      <c r="A524" s="216"/>
      <c r="B524" s="216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</row>
    <row r="525" spans="1:40" ht="15.75" customHeight="1">
      <c r="A525" s="216"/>
      <c r="B525" s="216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</row>
    <row r="526" spans="1:40" ht="15.75" customHeight="1">
      <c r="A526" s="216"/>
      <c r="B526" s="216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</row>
    <row r="527" spans="1:40" ht="15.75" customHeight="1">
      <c r="A527" s="216"/>
      <c r="B527" s="216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</row>
    <row r="528" spans="1:40" ht="15.75" customHeight="1">
      <c r="A528" s="216"/>
      <c r="B528" s="216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</row>
    <row r="529" spans="1:40" ht="15.75" customHeight="1">
      <c r="A529" s="216"/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</row>
    <row r="530" spans="1:40" ht="15.75" customHeight="1">
      <c r="A530" s="216"/>
      <c r="B530" s="216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</row>
    <row r="531" spans="1:40" ht="15.75" customHeight="1">
      <c r="A531" s="216"/>
      <c r="B531" s="216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</row>
    <row r="532" spans="1:40" ht="15.75" customHeight="1">
      <c r="A532" s="216"/>
      <c r="B532" s="216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</row>
    <row r="533" spans="1:40" ht="15.75" customHeight="1">
      <c r="A533" s="216"/>
      <c r="B533" s="216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</row>
    <row r="534" spans="1:40" ht="15.75" customHeight="1">
      <c r="A534" s="216"/>
      <c r="B534" s="216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</row>
    <row r="535" spans="1:40" ht="15.75" customHeight="1">
      <c r="A535" s="216"/>
      <c r="B535" s="216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</row>
    <row r="536" spans="1:40" ht="15.75" customHeight="1">
      <c r="A536" s="216"/>
      <c r="B536" s="216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</row>
    <row r="537" spans="1:40" ht="15.75" customHeight="1">
      <c r="A537" s="216"/>
      <c r="B537" s="216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</row>
    <row r="538" spans="1:40" ht="15.75" customHeight="1">
      <c r="A538" s="216"/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</row>
    <row r="539" spans="1:40" ht="15.75" customHeight="1">
      <c r="A539" s="216"/>
      <c r="B539" s="216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</row>
    <row r="540" spans="1:40" ht="15.75" customHeight="1">
      <c r="A540" s="216"/>
      <c r="B540" s="216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</row>
    <row r="541" spans="1:40" ht="15.75" customHeight="1">
      <c r="A541" s="216"/>
      <c r="B541" s="216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</row>
    <row r="542" spans="1:40" ht="15.75" customHeight="1">
      <c r="A542" s="216"/>
      <c r="B542" s="216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</row>
    <row r="543" spans="1:40" ht="15.75" customHeight="1">
      <c r="A543" s="216"/>
      <c r="B543" s="216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</row>
    <row r="544" spans="1:40" ht="15.75" customHeight="1">
      <c r="A544" s="216"/>
      <c r="B544" s="216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</row>
    <row r="545" spans="1:40" ht="15.75" customHeight="1">
      <c r="A545" s="216"/>
      <c r="B545" s="216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</row>
    <row r="546" spans="1:40" ht="15.75" customHeight="1">
      <c r="A546" s="216"/>
      <c r="B546" s="216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</row>
    <row r="547" spans="1:40" ht="15.75" customHeight="1">
      <c r="A547" s="216"/>
      <c r="B547" s="216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</row>
    <row r="548" spans="1:40" ht="15.75" customHeight="1">
      <c r="A548" s="216"/>
      <c r="B548" s="216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</row>
    <row r="549" spans="1:40" ht="15.75" customHeight="1">
      <c r="A549" s="216"/>
      <c r="B549" s="216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</row>
    <row r="550" spans="1:40" ht="15.75" customHeight="1">
      <c r="A550" s="216"/>
      <c r="B550" s="216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</row>
    <row r="551" spans="1:40" ht="15.75" customHeight="1">
      <c r="A551" s="216"/>
      <c r="B551" s="216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</row>
    <row r="552" spans="1:40" ht="15.75" customHeight="1">
      <c r="A552" s="216"/>
      <c r="B552" s="216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</row>
    <row r="553" spans="1:40" ht="15.75" customHeight="1">
      <c r="A553" s="216"/>
      <c r="B553" s="216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</row>
    <row r="554" spans="1:40" ht="15.75" customHeight="1">
      <c r="A554" s="216"/>
      <c r="B554" s="216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</row>
    <row r="555" spans="1:40" ht="15.75" customHeight="1">
      <c r="A555" s="216"/>
      <c r="B555" s="216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</row>
    <row r="556" spans="1:40" ht="15.75" customHeight="1">
      <c r="A556" s="216"/>
      <c r="B556" s="216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</row>
    <row r="557" spans="1:40" ht="15.75" customHeight="1">
      <c r="A557" s="216"/>
      <c r="B557" s="216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</row>
    <row r="558" spans="1:40" ht="15.75" customHeight="1">
      <c r="A558" s="216"/>
      <c r="B558" s="216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</row>
    <row r="559" spans="1:40" ht="15.75" customHeight="1">
      <c r="A559" s="216"/>
      <c r="B559" s="216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</row>
    <row r="560" spans="1:40" ht="15.75" customHeight="1">
      <c r="A560" s="216"/>
      <c r="B560" s="216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</row>
    <row r="561" spans="1:40" ht="15.75" customHeight="1">
      <c r="A561" s="216"/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</row>
    <row r="562" spans="1:40" ht="15.75" customHeight="1">
      <c r="A562" s="216"/>
      <c r="B562" s="216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</row>
    <row r="563" spans="1:40" ht="15.75" customHeight="1">
      <c r="A563" s="216"/>
      <c r="B563" s="216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</row>
    <row r="564" spans="1:40" ht="15.75" customHeight="1">
      <c r="A564" s="216"/>
      <c r="B564" s="216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</row>
    <row r="565" spans="1:40" ht="15.75" customHeight="1">
      <c r="A565" s="216"/>
      <c r="B565" s="216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</row>
    <row r="566" spans="1:40" ht="15.75" customHeight="1">
      <c r="A566" s="216"/>
      <c r="B566" s="216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</row>
    <row r="567" spans="1:40" ht="15.75" customHeight="1">
      <c r="A567" s="216"/>
      <c r="B567" s="216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</row>
    <row r="568" spans="1:40" ht="15.75" customHeight="1">
      <c r="A568" s="216"/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</row>
    <row r="569" spans="1:40" ht="15.75" customHeight="1">
      <c r="A569" s="216"/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</row>
    <row r="570" spans="1:40" ht="15.75" customHeight="1">
      <c r="A570" s="216"/>
      <c r="B570" s="216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</row>
    <row r="571" spans="1:40" ht="15.75" customHeight="1">
      <c r="A571" s="216"/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</row>
    <row r="572" spans="1:40" ht="15.75" customHeight="1">
      <c r="A572" s="216"/>
      <c r="B572" s="216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</row>
    <row r="573" spans="1:40" ht="15.75" customHeight="1">
      <c r="A573" s="216"/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</row>
    <row r="574" spans="1:40" ht="15.75" customHeight="1">
      <c r="A574" s="216"/>
      <c r="B574" s="216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</row>
    <row r="575" spans="1:40" ht="15.75" customHeight="1">
      <c r="A575" s="216"/>
      <c r="B575" s="216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</row>
    <row r="576" spans="1:40" ht="15.75" customHeight="1">
      <c r="A576" s="216"/>
      <c r="B576" s="216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</row>
    <row r="577" spans="1:40" ht="15.75" customHeight="1">
      <c r="A577" s="216"/>
      <c r="B577" s="216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</row>
    <row r="578" spans="1:40" ht="15.75" customHeight="1">
      <c r="A578" s="216"/>
      <c r="B578" s="216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</row>
    <row r="579" spans="1:40" ht="15.75" customHeight="1">
      <c r="A579" s="216"/>
      <c r="B579" s="216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</row>
    <row r="580" spans="1:40" ht="15.75" customHeight="1">
      <c r="A580" s="216"/>
      <c r="B580" s="216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</row>
    <row r="581" spans="1:40" ht="15.75" customHeight="1">
      <c r="A581" s="216"/>
      <c r="B581" s="216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</row>
    <row r="582" spans="1:40" ht="15.75" customHeight="1">
      <c r="A582" s="216"/>
      <c r="B582" s="216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</row>
    <row r="583" spans="1:40" ht="15.75" customHeight="1">
      <c r="A583" s="216"/>
      <c r="B583" s="216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</row>
    <row r="584" spans="1:40" ht="15.75" customHeight="1">
      <c r="A584" s="216"/>
      <c r="B584" s="216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</row>
    <row r="585" spans="1:40" ht="15.75" customHeight="1">
      <c r="A585" s="216"/>
      <c r="B585" s="216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</row>
    <row r="586" spans="1:40" ht="15.75" customHeight="1">
      <c r="A586" s="216"/>
      <c r="B586" s="216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</row>
    <row r="587" spans="1:40" ht="15.75" customHeight="1">
      <c r="A587" s="216"/>
      <c r="B587" s="216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</row>
    <row r="588" spans="1:40" ht="15.75" customHeight="1">
      <c r="A588" s="216"/>
      <c r="B588" s="216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</row>
    <row r="589" spans="1:40" ht="15.75" customHeight="1">
      <c r="A589" s="216"/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</row>
    <row r="590" spans="1:40" ht="15.75" customHeight="1">
      <c r="A590" s="216"/>
      <c r="B590" s="216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</row>
    <row r="591" spans="1:40" ht="15.75" customHeight="1">
      <c r="A591" s="216"/>
      <c r="B591" s="216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</row>
    <row r="592" spans="1:40" ht="15.75" customHeight="1">
      <c r="A592" s="216"/>
      <c r="B592" s="216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</row>
    <row r="593" spans="1:40" ht="15.75" customHeight="1">
      <c r="A593" s="216"/>
      <c r="B593" s="216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</row>
    <row r="594" spans="1:40" ht="15.75" customHeight="1">
      <c r="A594" s="216"/>
      <c r="B594" s="216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</row>
    <row r="595" spans="1:40" ht="15.75" customHeight="1">
      <c r="A595" s="216"/>
      <c r="B595" s="216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</row>
    <row r="596" spans="1:40" ht="15.75" customHeight="1">
      <c r="A596" s="216"/>
      <c r="B596" s="216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</row>
    <row r="597" spans="1:40" ht="15.75" customHeight="1">
      <c r="A597" s="216"/>
      <c r="B597" s="216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</row>
    <row r="598" spans="1:40" ht="15.75" customHeight="1">
      <c r="A598" s="216"/>
      <c r="B598" s="216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</row>
    <row r="599" spans="1:40" ht="15.75" customHeight="1">
      <c r="A599" s="216"/>
      <c r="B599" s="216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</row>
    <row r="600" spans="1:40" ht="15.75" customHeight="1">
      <c r="A600" s="216"/>
      <c r="B600" s="216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</row>
    <row r="601" spans="1:40" ht="15.75" customHeight="1">
      <c r="A601" s="216"/>
      <c r="B601" s="216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</row>
    <row r="602" spans="1:40" ht="15.75" customHeight="1">
      <c r="A602" s="216"/>
      <c r="B602" s="216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</row>
    <row r="603" spans="1:40" ht="15.75" customHeight="1">
      <c r="A603" s="216"/>
      <c r="B603" s="216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</row>
    <row r="604" spans="1:40" ht="15.75" customHeight="1">
      <c r="A604" s="216"/>
      <c r="B604" s="216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</row>
    <row r="605" spans="1:40" ht="15.75" customHeight="1">
      <c r="A605" s="216"/>
      <c r="B605" s="216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</row>
    <row r="606" spans="1:40" ht="15.75" customHeight="1">
      <c r="A606" s="216"/>
      <c r="B606" s="216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</row>
    <row r="607" spans="1:40" ht="15.75" customHeight="1">
      <c r="A607" s="216"/>
      <c r="B607" s="216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</row>
    <row r="608" spans="1:40" ht="15.75" customHeight="1">
      <c r="A608" s="216"/>
      <c r="B608" s="216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</row>
    <row r="609" spans="1:40" ht="15.75" customHeight="1">
      <c r="A609" s="216"/>
      <c r="B609" s="216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</row>
    <row r="610" spans="1:40" ht="15.75" customHeight="1">
      <c r="A610" s="216"/>
      <c r="B610" s="216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</row>
    <row r="611" spans="1:40" ht="15.75" customHeight="1">
      <c r="A611" s="216"/>
      <c r="B611" s="216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</row>
    <row r="612" spans="1:40" ht="15.75" customHeight="1">
      <c r="A612" s="216"/>
      <c r="B612" s="216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</row>
    <row r="613" spans="1:40" ht="15.75" customHeight="1">
      <c r="A613" s="216"/>
      <c r="B613" s="216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</row>
    <row r="614" spans="1:40" ht="15.75" customHeight="1">
      <c r="A614" s="216"/>
      <c r="B614" s="216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</row>
    <row r="615" spans="1:40" ht="15.75" customHeight="1">
      <c r="A615" s="216"/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</row>
    <row r="616" spans="1:40" ht="15.75" customHeight="1">
      <c r="A616" s="216"/>
      <c r="B616" s="216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</row>
    <row r="617" spans="1:40" ht="15.75" customHeight="1">
      <c r="A617" s="216"/>
      <c r="B617" s="216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</row>
    <row r="618" spans="1:40" ht="15.75" customHeight="1">
      <c r="A618" s="216"/>
      <c r="B618" s="216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</row>
    <row r="619" spans="1:40" ht="15.75" customHeight="1">
      <c r="A619" s="216"/>
      <c r="B619" s="216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</row>
    <row r="620" spans="1:40" ht="15.75" customHeight="1">
      <c r="A620" s="216"/>
      <c r="B620" s="216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</row>
    <row r="621" spans="1:40" ht="15.75" customHeight="1">
      <c r="A621" s="216"/>
      <c r="B621" s="216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</row>
    <row r="622" spans="1:40" ht="15.75" customHeight="1">
      <c r="A622" s="216"/>
      <c r="B622" s="216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</row>
    <row r="623" spans="1:40" ht="15.75" customHeight="1">
      <c r="A623" s="216"/>
      <c r="B623" s="216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</row>
    <row r="624" spans="1:40" ht="15.75" customHeight="1">
      <c r="A624" s="216"/>
      <c r="B624" s="216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</row>
    <row r="625" spans="1:40" ht="15.75" customHeight="1">
      <c r="A625" s="216"/>
      <c r="B625" s="216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</row>
    <row r="626" spans="1:40" ht="15.75" customHeight="1">
      <c r="A626" s="216"/>
      <c r="B626" s="216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</row>
    <row r="627" spans="1:40" ht="15.75" customHeight="1">
      <c r="A627" s="216"/>
      <c r="B627" s="216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</row>
    <row r="628" spans="1:40" ht="15.75" customHeight="1">
      <c r="A628" s="216"/>
      <c r="B628" s="216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</row>
    <row r="629" spans="1:40" ht="15.75" customHeight="1">
      <c r="A629" s="216"/>
      <c r="B629" s="216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</row>
    <row r="630" spans="1:40" ht="15.75" customHeight="1">
      <c r="A630" s="216"/>
      <c r="B630" s="216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</row>
    <row r="631" spans="1:40" ht="15.75" customHeight="1">
      <c r="A631" s="216"/>
      <c r="B631" s="216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</row>
    <row r="632" spans="1:40" ht="15.75" customHeight="1">
      <c r="A632" s="216"/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</row>
    <row r="633" spans="1:40" ht="15.75" customHeight="1">
      <c r="A633" s="216"/>
      <c r="B633" s="216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</row>
    <row r="634" spans="1:40" ht="15.75" customHeight="1">
      <c r="A634" s="216"/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</row>
    <row r="635" spans="1:40" ht="15.75" customHeight="1">
      <c r="A635" s="216"/>
      <c r="B635" s="216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</row>
    <row r="636" spans="1:40" ht="15.75" customHeight="1">
      <c r="A636" s="216"/>
      <c r="B636" s="216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</row>
    <row r="637" spans="1:40" ht="15.75" customHeight="1">
      <c r="A637" s="216"/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</row>
    <row r="638" spans="1:40" ht="15.75" customHeight="1">
      <c r="A638" s="216"/>
      <c r="B638" s="216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</row>
    <row r="639" spans="1:40" ht="15.75" customHeight="1">
      <c r="A639" s="216"/>
      <c r="B639" s="216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</row>
    <row r="640" spans="1:40" ht="15.75" customHeight="1">
      <c r="A640" s="216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</row>
    <row r="641" spans="1:40" ht="15.75" customHeight="1">
      <c r="A641" s="216"/>
      <c r="B641" s="216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</row>
    <row r="642" spans="1:40" ht="15.75" customHeight="1">
      <c r="A642" s="216"/>
      <c r="B642" s="216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</row>
    <row r="643" spans="1:40" ht="15.75" customHeight="1">
      <c r="A643" s="216"/>
      <c r="B643" s="216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</row>
    <row r="644" spans="1:40" ht="15.75" customHeight="1">
      <c r="A644" s="216"/>
      <c r="B644" s="216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</row>
    <row r="645" spans="1:40" ht="15.75" customHeight="1">
      <c r="A645" s="216"/>
      <c r="B645" s="216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</row>
    <row r="646" spans="1:40" ht="15.75" customHeight="1">
      <c r="A646" s="216"/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</row>
    <row r="647" spans="1:40" ht="15.75" customHeight="1">
      <c r="A647" s="216"/>
      <c r="B647" s="216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</row>
    <row r="648" spans="1:40" ht="15.75" customHeight="1">
      <c r="A648" s="216"/>
      <c r="B648" s="216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</row>
    <row r="649" spans="1:40" ht="15.75" customHeight="1">
      <c r="A649" s="216"/>
      <c r="B649" s="216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</row>
    <row r="650" spans="1:40" ht="15.75" customHeight="1">
      <c r="A650" s="216"/>
      <c r="B650" s="216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</row>
    <row r="651" spans="1:40" ht="15.75" customHeight="1">
      <c r="A651" s="216"/>
      <c r="B651" s="216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</row>
    <row r="652" spans="1:40" ht="15.75" customHeight="1">
      <c r="A652" s="216"/>
      <c r="B652" s="216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</row>
    <row r="653" spans="1:40" ht="15.75" customHeight="1">
      <c r="A653" s="216"/>
      <c r="B653" s="216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</row>
    <row r="654" spans="1:40" ht="15.75" customHeight="1">
      <c r="A654" s="216"/>
      <c r="B654" s="216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</row>
    <row r="655" spans="1:40" ht="15.75" customHeight="1">
      <c r="A655" s="216"/>
      <c r="B655" s="216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</row>
    <row r="656" spans="1:40" ht="15.75" customHeight="1">
      <c r="A656" s="216"/>
      <c r="B656" s="216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</row>
    <row r="657" spans="1:40" ht="15.75" customHeight="1">
      <c r="A657" s="216"/>
      <c r="B657" s="216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</row>
    <row r="658" spans="1:40" ht="15.75" customHeight="1">
      <c r="A658" s="216"/>
      <c r="B658" s="216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</row>
    <row r="659" spans="1:40" ht="15.75" customHeight="1">
      <c r="A659" s="216"/>
      <c r="B659" s="216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</row>
    <row r="660" spans="1:40" ht="15.75" customHeight="1">
      <c r="A660" s="216"/>
      <c r="B660" s="216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</row>
    <row r="661" spans="1:40" ht="15.75" customHeight="1">
      <c r="A661" s="216"/>
      <c r="B661" s="216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</row>
    <row r="662" spans="1:40" ht="15.75" customHeight="1">
      <c r="A662" s="216"/>
      <c r="B662" s="216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</row>
    <row r="663" spans="1:40" ht="15.75" customHeight="1">
      <c r="A663" s="216"/>
      <c r="B663" s="216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</row>
    <row r="664" spans="1:40" ht="15.75" customHeight="1">
      <c r="A664" s="216"/>
      <c r="B664" s="216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</row>
    <row r="665" spans="1:40" ht="15.75" customHeight="1">
      <c r="A665" s="216"/>
      <c r="B665" s="216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</row>
    <row r="666" spans="1:40" ht="15.75" customHeight="1">
      <c r="A666" s="216"/>
      <c r="B666" s="216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</row>
    <row r="667" spans="1:40" ht="15.75" customHeight="1">
      <c r="A667" s="216"/>
      <c r="B667" s="216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</row>
    <row r="668" spans="1:40" ht="15.75" customHeight="1">
      <c r="A668" s="216"/>
      <c r="B668" s="216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</row>
    <row r="669" spans="1:40" ht="15.75" customHeight="1">
      <c r="A669" s="216"/>
      <c r="B669" s="216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</row>
    <row r="670" spans="1:40" ht="15.75" customHeight="1">
      <c r="A670" s="216"/>
      <c r="B670" s="216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</row>
    <row r="671" spans="1:40" ht="15.75" customHeight="1">
      <c r="A671" s="216"/>
      <c r="B671" s="216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</row>
    <row r="672" spans="1:40" ht="15.75" customHeight="1">
      <c r="A672" s="216"/>
      <c r="B672" s="216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</row>
    <row r="673" spans="1:40" ht="15.75" customHeight="1">
      <c r="A673" s="216"/>
      <c r="B673" s="216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</row>
    <row r="674" spans="1:40" ht="15.75" customHeight="1">
      <c r="A674" s="216"/>
      <c r="B674" s="216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</row>
    <row r="675" spans="1:40" ht="15.75" customHeight="1">
      <c r="A675" s="216"/>
      <c r="B675" s="216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</row>
    <row r="676" spans="1:40" ht="15.75" customHeight="1">
      <c r="A676" s="216"/>
      <c r="B676" s="216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</row>
    <row r="677" spans="1:40" ht="15.75" customHeight="1">
      <c r="A677" s="216"/>
      <c r="B677" s="216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</row>
    <row r="678" spans="1:40" ht="15.75" customHeight="1">
      <c r="A678" s="216"/>
      <c r="B678" s="216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</row>
    <row r="679" spans="1:40" ht="15.75" customHeight="1">
      <c r="A679" s="216"/>
      <c r="B679" s="216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</row>
    <row r="680" spans="1:40" ht="15.75" customHeight="1">
      <c r="A680" s="216"/>
      <c r="B680" s="216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</row>
    <row r="681" spans="1:40" ht="15.75" customHeight="1">
      <c r="A681" s="216"/>
      <c r="B681" s="216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</row>
    <row r="682" spans="1:40" ht="15.75" customHeight="1">
      <c r="A682" s="216"/>
      <c r="B682" s="216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</row>
    <row r="683" spans="1:40" ht="15.75" customHeight="1">
      <c r="A683" s="216"/>
      <c r="B683" s="216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</row>
    <row r="684" spans="1:40" ht="15.75" customHeight="1">
      <c r="A684" s="216"/>
      <c r="B684" s="216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</row>
    <row r="685" spans="1:40" ht="15.75" customHeight="1">
      <c r="A685" s="216"/>
      <c r="B685" s="216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</row>
    <row r="686" spans="1:40" ht="15.75" customHeight="1">
      <c r="A686" s="216"/>
      <c r="B686" s="216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</row>
    <row r="687" spans="1:40" ht="15.75" customHeight="1">
      <c r="A687" s="216"/>
      <c r="B687" s="216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</row>
    <row r="688" spans="1:40" ht="15.75" customHeight="1">
      <c r="A688" s="216"/>
      <c r="B688" s="216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</row>
    <row r="689" spans="1:40" ht="15.75" customHeight="1">
      <c r="A689" s="216"/>
      <c r="B689" s="216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</row>
    <row r="690" spans="1:40" ht="15.75" customHeight="1">
      <c r="A690" s="216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</row>
    <row r="691" spans="1:40" ht="15.75" customHeight="1">
      <c r="A691" s="216"/>
      <c r="B691" s="216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</row>
    <row r="692" spans="1:40" ht="15.75" customHeight="1">
      <c r="A692" s="216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</row>
    <row r="693" spans="1:40" ht="15.75" customHeight="1">
      <c r="A693" s="216"/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</row>
    <row r="694" spans="1:40" ht="15.75" customHeight="1">
      <c r="A694" s="216"/>
      <c r="B694" s="216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</row>
    <row r="695" spans="1:40" ht="15.75" customHeight="1">
      <c r="A695" s="216"/>
      <c r="B695" s="216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</row>
    <row r="696" spans="1:40" ht="15.75" customHeight="1">
      <c r="A696" s="216"/>
      <c r="B696" s="216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</row>
    <row r="697" spans="1:40" ht="15.75" customHeight="1">
      <c r="A697" s="216"/>
      <c r="B697" s="216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</row>
    <row r="698" spans="1:40" ht="15.75" customHeight="1">
      <c r="A698" s="216"/>
      <c r="B698" s="216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</row>
    <row r="699" spans="1:40" ht="15.75" customHeight="1">
      <c r="A699" s="216"/>
      <c r="B699" s="216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</row>
    <row r="700" spans="1:40" ht="15.75" customHeight="1">
      <c r="A700" s="216"/>
      <c r="B700" s="216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</row>
    <row r="701" spans="1:40" ht="15.75" customHeight="1">
      <c r="A701" s="216"/>
      <c r="B701" s="216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</row>
    <row r="702" spans="1:40" ht="15.75" customHeight="1">
      <c r="A702" s="216"/>
      <c r="B702" s="216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</row>
    <row r="703" spans="1:40" ht="15.75" customHeight="1">
      <c r="A703" s="216"/>
      <c r="B703" s="216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</row>
    <row r="704" spans="1:40" ht="15.75" customHeight="1">
      <c r="A704" s="216"/>
      <c r="B704" s="216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</row>
    <row r="705" spans="1:40" ht="15.75" customHeight="1">
      <c r="A705" s="216"/>
      <c r="B705" s="216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</row>
    <row r="706" spans="1:40" ht="15.75" customHeight="1">
      <c r="A706" s="216"/>
      <c r="B706" s="216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</row>
    <row r="707" spans="1:40" ht="15.75" customHeight="1">
      <c r="A707" s="216"/>
      <c r="B707" s="216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</row>
    <row r="708" spans="1:40" ht="15.75" customHeight="1">
      <c r="A708" s="216"/>
      <c r="B708" s="216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</row>
    <row r="709" spans="1:40" ht="15.75" customHeight="1">
      <c r="A709" s="216"/>
      <c r="B709" s="216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</row>
    <row r="710" spans="1:40" ht="15.75" customHeight="1">
      <c r="A710" s="216"/>
      <c r="B710" s="216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</row>
    <row r="711" spans="1:40" ht="15.75" customHeight="1">
      <c r="A711" s="216"/>
      <c r="B711" s="216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</row>
    <row r="712" spans="1:40" ht="15.75" customHeight="1">
      <c r="A712" s="216"/>
      <c r="B712" s="216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</row>
    <row r="713" spans="1:40" ht="15.75" customHeight="1">
      <c r="A713" s="216"/>
      <c r="B713" s="216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</row>
    <row r="714" spans="1:40" ht="15.75" customHeight="1">
      <c r="A714" s="216"/>
      <c r="B714" s="216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</row>
    <row r="715" spans="1:40" ht="15.75" customHeight="1">
      <c r="A715" s="216"/>
      <c r="B715" s="216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</row>
    <row r="716" spans="1:40" ht="15.75" customHeight="1">
      <c r="A716" s="216"/>
      <c r="B716" s="216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</row>
    <row r="717" spans="1:40" ht="15.75" customHeight="1">
      <c r="A717" s="216"/>
      <c r="B717" s="216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</row>
    <row r="718" spans="1:40" ht="15.75" customHeight="1">
      <c r="A718" s="216"/>
      <c r="B718" s="216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</row>
    <row r="719" spans="1:40" ht="15.75" customHeight="1">
      <c r="A719" s="216"/>
      <c r="B719" s="216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</row>
    <row r="720" spans="1:40" ht="15.75" customHeight="1">
      <c r="A720" s="216"/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</row>
    <row r="721" spans="1:40" ht="15.75" customHeight="1">
      <c r="A721" s="216"/>
      <c r="B721" s="216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</row>
    <row r="722" spans="1:40" ht="15.75" customHeight="1">
      <c r="A722" s="216"/>
      <c r="B722" s="216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</row>
    <row r="723" spans="1:40" ht="15.75" customHeight="1">
      <c r="A723" s="216"/>
      <c r="B723" s="216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</row>
    <row r="724" spans="1:40" ht="15.75" customHeight="1">
      <c r="A724" s="216"/>
      <c r="B724" s="216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</row>
    <row r="725" spans="1:40" ht="15.75" customHeight="1">
      <c r="A725" s="216"/>
      <c r="B725" s="216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</row>
    <row r="726" spans="1:40" ht="15.75" customHeight="1">
      <c r="A726" s="216"/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</row>
    <row r="727" spans="1:40" ht="15.75" customHeight="1">
      <c r="A727" s="216"/>
      <c r="B727" s="216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</row>
    <row r="728" spans="1:40" ht="15.75" customHeight="1">
      <c r="A728" s="216"/>
      <c r="B728" s="216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</row>
    <row r="729" spans="1:40" ht="15.75" customHeight="1">
      <c r="A729" s="216"/>
      <c r="B729" s="216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</row>
    <row r="730" spans="1:40" ht="15.75" customHeight="1">
      <c r="A730" s="216"/>
      <c r="B730" s="216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</row>
    <row r="731" spans="1:40" ht="15.75" customHeight="1">
      <c r="A731" s="216"/>
      <c r="B731" s="216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</row>
    <row r="732" spans="1:40" ht="15.75" customHeight="1">
      <c r="A732" s="216"/>
      <c r="B732" s="216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</row>
    <row r="733" spans="1:40" ht="15.75" customHeight="1">
      <c r="A733" s="216"/>
      <c r="B733" s="216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</row>
    <row r="734" spans="1:40" ht="15.75" customHeight="1">
      <c r="A734" s="216"/>
      <c r="B734" s="216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</row>
    <row r="735" spans="1:40" ht="15.75" customHeight="1">
      <c r="A735" s="216"/>
      <c r="B735" s="216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</row>
    <row r="736" spans="1:40" ht="15.75" customHeight="1">
      <c r="A736" s="216"/>
      <c r="B736" s="216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</row>
    <row r="737" spans="1:40" ht="15.75" customHeight="1">
      <c r="A737" s="216"/>
      <c r="B737" s="216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</row>
    <row r="738" spans="1:40" ht="15.75" customHeight="1">
      <c r="A738" s="216"/>
      <c r="B738" s="216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</row>
    <row r="739" spans="1:40" ht="15.75" customHeight="1">
      <c r="A739" s="216"/>
      <c r="B739" s="216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</row>
    <row r="740" spans="1:40" ht="15.75" customHeight="1">
      <c r="A740" s="216"/>
      <c r="B740" s="216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</row>
    <row r="741" spans="1:40" ht="15.75" customHeight="1">
      <c r="A741" s="216"/>
      <c r="B741" s="216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</row>
    <row r="742" spans="1:40" ht="15.75" customHeight="1">
      <c r="A742" s="216"/>
      <c r="B742" s="216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</row>
    <row r="743" spans="1:40" ht="15.75" customHeight="1">
      <c r="A743" s="216"/>
      <c r="B743" s="216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</row>
    <row r="744" spans="1:40" ht="15.75" customHeight="1">
      <c r="A744" s="216"/>
      <c r="B744" s="216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</row>
    <row r="745" spans="1:40" ht="15.75" customHeight="1">
      <c r="A745" s="216"/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</row>
    <row r="746" spans="1:40" ht="15.75" customHeight="1">
      <c r="A746" s="216"/>
      <c r="B746" s="216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</row>
    <row r="747" spans="1:40" ht="15.75" customHeight="1">
      <c r="A747" s="216"/>
      <c r="B747" s="216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</row>
    <row r="748" spans="1:40" ht="15.75" customHeight="1">
      <c r="A748" s="216"/>
      <c r="B748" s="216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</row>
    <row r="749" spans="1:40" ht="15.75" customHeight="1">
      <c r="A749" s="216"/>
      <c r="B749" s="216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</row>
    <row r="750" spans="1:40" ht="15.75" customHeight="1">
      <c r="A750" s="216"/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</row>
    <row r="751" spans="1:40" ht="15.75" customHeight="1">
      <c r="A751" s="216"/>
      <c r="B751" s="216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</row>
    <row r="752" spans="1:40" ht="15.75" customHeight="1">
      <c r="A752" s="216"/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</row>
    <row r="753" spans="1:40" ht="15.75" customHeight="1">
      <c r="A753" s="216"/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</row>
    <row r="754" spans="1:40" ht="15.75" customHeight="1">
      <c r="A754" s="216"/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</row>
    <row r="755" spans="1:40" ht="15.75" customHeight="1">
      <c r="A755" s="216"/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</row>
    <row r="756" spans="1:40" ht="15.75" customHeight="1">
      <c r="A756" s="216"/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</row>
    <row r="757" spans="1:40" ht="15.75" customHeight="1">
      <c r="A757" s="216"/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</row>
    <row r="758" spans="1:40" ht="15.75" customHeight="1">
      <c r="A758" s="216"/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</row>
    <row r="759" spans="1:40" ht="15.75" customHeight="1">
      <c r="A759" s="216"/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</row>
    <row r="760" spans="1:40" ht="15.75" customHeight="1">
      <c r="A760" s="216"/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</row>
    <row r="761" spans="1:40" ht="15.75" customHeight="1">
      <c r="A761" s="216"/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</row>
    <row r="762" spans="1:40" ht="15.75" customHeight="1">
      <c r="A762" s="216"/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</row>
    <row r="763" spans="1:40" ht="15.75" customHeight="1">
      <c r="A763" s="216"/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</row>
    <row r="764" spans="1:40" ht="15.75" customHeight="1">
      <c r="A764" s="216"/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</row>
    <row r="765" spans="1:40" ht="15.75" customHeight="1">
      <c r="A765" s="216"/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</row>
    <row r="766" spans="1:40" ht="15.75" customHeight="1">
      <c r="A766" s="216"/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</row>
    <row r="767" spans="1:40" ht="15.75" customHeight="1">
      <c r="A767" s="216"/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</row>
    <row r="768" spans="1:40" ht="15.75" customHeight="1">
      <c r="A768" s="216"/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</row>
    <row r="769" spans="1:40" ht="15.75" customHeight="1">
      <c r="A769" s="216"/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</row>
    <row r="770" spans="1:40" ht="15.75" customHeight="1">
      <c r="A770" s="216"/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</row>
    <row r="771" spans="1:40" ht="15.75" customHeight="1">
      <c r="A771" s="216"/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</row>
    <row r="772" spans="1:40" ht="15.75" customHeight="1">
      <c r="A772" s="216"/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</row>
    <row r="773" spans="1:40" ht="15.75" customHeight="1">
      <c r="A773" s="216"/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</row>
    <row r="774" spans="1:40" ht="15.75" customHeight="1">
      <c r="A774" s="216"/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</row>
    <row r="775" spans="1:40" ht="15.75" customHeight="1">
      <c r="A775" s="216"/>
      <c r="B775" s="216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</row>
    <row r="776" spans="1:40" ht="15.75" customHeight="1">
      <c r="A776" s="216"/>
      <c r="B776" s="216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</row>
    <row r="777" spans="1:40" ht="15.75" customHeight="1">
      <c r="A777" s="216"/>
      <c r="B777" s="216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</row>
    <row r="778" spans="1:40" ht="15.75" customHeight="1">
      <c r="A778" s="216"/>
      <c r="B778" s="216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</row>
    <row r="779" spans="1:40" ht="15.75" customHeight="1">
      <c r="A779" s="216"/>
      <c r="B779" s="216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</row>
    <row r="780" spans="1:40" ht="15.75" customHeight="1">
      <c r="A780" s="216"/>
      <c r="B780" s="216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</row>
    <row r="781" spans="1:40" ht="15.75" customHeight="1">
      <c r="A781" s="216"/>
      <c r="B781" s="216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</row>
    <row r="782" spans="1:40" ht="15.75" customHeight="1">
      <c r="A782" s="216"/>
      <c r="B782" s="216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</row>
    <row r="783" spans="1:40" ht="15.75" customHeight="1">
      <c r="A783" s="216"/>
      <c r="B783" s="216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</row>
    <row r="784" spans="1:40" ht="15.75" customHeight="1">
      <c r="A784" s="216"/>
      <c r="B784" s="216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</row>
    <row r="785" spans="1:40" ht="15.75" customHeight="1">
      <c r="A785" s="216"/>
      <c r="B785" s="216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</row>
    <row r="786" spans="1:40" ht="15.75" customHeight="1">
      <c r="A786" s="216"/>
      <c r="B786" s="216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</row>
    <row r="787" spans="1:40" ht="15.75" customHeight="1">
      <c r="A787" s="216"/>
      <c r="B787" s="216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</row>
    <row r="788" spans="1:40" ht="15.75" customHeight="1">
      <c r="A788" s="216"/>
      <c r="B788" s="216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</row>
    <row r="789" spans="1:40" ht="15.75" customHeight="1">
      <c r="A789" s="216"/>
      <c r="B789" s="216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</row>
    <row r="790" spans="1:40" ht="15.75" customHeight="1">
      <c r="A790" s="216"/>
      <c r="B790" s="216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</row>
    <row r="791" spans="1:40" ht="15.75" customHeight="1">
      <c r="A791" s="216"/>
      <c r="B791" s="216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</row>
    <row r="792" spans="1:40" ht="15.75" customHeight="1">
      <c r="A792" s="216"/>
      <c r="B792" s="216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</row>
    <row r="793" spans="1:40" ht="15.75" customHeight="1">
      <c r="A793" s="216"/>
      <c r="B793" s="216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</row>
    <row r="794" spans="1:40" ht="15.75" customHeight="1">
      <c r="A794" s="216"/>
      <c r="B794" s="216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</row>
    <row r="795" spans="1:40" ht="15.75" customHeight="1">
      <c r="A795" s="216"/>
      <c r="B795" s="216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</row>
    <row r="796" spans="1:40" ht="15.75" customHeight="1">
      <c r="A796" s="216"/>
      <c r="B796" s="216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</row>
    <row r="797" spans="1:40" ht="15.75" customHeight="1">
      <c r="A797" s="216"/>
      <c r="B797" s="216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</row>
    <row r="798" spans="1:40" ht="15.75" customHeight="1">
      <c r="A798" s="216"/>
      <c r="B798" s="216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</row>
    <row r="799" spans="1:40" ht="15.75" customHeight="1">
      <c r="A799" s="216"/>
      <c r="B799" s="216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</row>
    <row r="800" spans="1:40" ht="15.75" customHeight="1">
      <c r="A800" s="216"/>
      <c r="B800" s="216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</row>
    <row r="801" spans="1:40" ht="15.75" customHeight="1">
      <c r="A801" s="216"/>
      <c r="B801" s="216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</row>
    <row r="802" spans="1:40" ht="15.75" customHeight="1">
      <c r="A802" s="216"/>
      <c r="B802" s="216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</row>
    <row r="803" spans="1:40" ht="15.75" customHeight="1">
      <c r="A803" s="216"/>
      <c r="B803" s="216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</row>
    <row r="804" spans="1:40" ht="15.75" customHeight="1">
      <c r="A804" s="216"/>
      <c r="B804" s="216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</row>
    <row r="805" spans="1:40" ht="15.75" customHeight="1">
      <c r="A805" s="216"/>
      <c r="B805" s="216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</row>
    <row r="806" spans="1:40" ht="15.75" customHeight="1">
      <c r="A806" s="216"/>
      <c r="B806" s="216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</row>
    <row r="807" spans="1:40" ht="15.75" customHeight="1">
      <c r="A807" s="216"/>
      <c r="B807" s="216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</row>
    <row r="808" spans="1:40" ht="15.75" customHeight="1">
      <c r="A808" s="216"/>
      <c r="B808" s="216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</row>
    <row r="809" spans="1:40" ht="15.75" customHeight="1">
      <c r="A809" s="216"/>
      <c r="B809" s="216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</row>
    <row r="810" spans="1:40" ht="15.75" customHeight="1">
      <c r="A810" s="216"/>
      <c r="B810" s="216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</row>
    <row r="811" spans="1:40" ht="15.75" customHeight="1">
      <c r="A811" s="216"/>
      <c r="B811" s="216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</row>
    <row r="812" spans="1:40" ht="15.75" customHeight="1">
      <c r="A812" s="216"/>
      <c r="B812" s="216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</row>
    <row r="813" spans="1:40" ht="15.75" customHeight="1">
      <c r="A813" s="216"/>
      <c r="B813" s="216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</row>
    <row r="814" spans="1:40" ht="15.75" customHeight="1">
      <c r="A814" s="216"/>
      <c r="B814" s="216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</row>
    <row r="815" spans="1:40" ht="15.75" customHeight="1">
      <c r="A815" s="216"/>
      <c r="B815" s="216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</row>
    <row r="816" spans="1:40" ht="15.75" customHeight="1">
      <c r="A816" s="216"/>
      <c r="B816" s="216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</row>
    <row r="817" spans="1:40" ht="15.75" customHeight="1">
      <c r="A817" s="216"/>
      <c r="B817" s="216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</row>
    <row r="818" spans="1:40" ht="15.75" customHeight="1">
      <c r="A818" s="216"/>
      <c r="B818" s="216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</row>
    <row r="819" spans="1:40" ht="15.75" customHeight="1">
      <c r="A819" s="216"/>
      <c r="B819" s="216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</row>
    <row r="820" spans="1:40" ht="15.75" customHeight="1">
      <c r="A820" s="216"/>
      <c r="B820" s="216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</row>
    <row r="821" spans="1:40" ht="15.75" customHeight="1">
      <c r="A821" s="216"/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</row>
    <row r="822" spans="1:40" ht="15.75" customHeight="1">
      <c r="A822" s="216"/>
      <c r="B822" s="216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</row>
    <row r="823" spans="1:40" ht="15.75" customHeight="1">
      <c r="A823" s="216"/>
      <c r="B823" s="216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</row>
    <row r="824" spans="1:40" ht="15.75" customHeight="1">
      <c r="A824" s="216"/>
      <c r="B824" s="216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</row>
    <row r="825" spans="1:40" ht="15.75" customHeight="1">
      <c r="A825" s="216"/>
      <c r="B825" s="216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</row>
    <row r="826" spans="1:40" ht="15.75" customHeight="1">
      <c r="A826" s="216"/>
      <c r="B826" s="216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</row>
    <row r="827" spans="1:40" ht="15.75" customHeight="1">
      <c r="A827" s="216"/>
      <c r="B827" s="216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</row>
    <row r="828" spans="1:40" ht="15.75" customHeight="1">
      <c r="A828" s="216"/>
      <c r="B828" s="216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</row>
    <row r="829" spans="1:40" ht="15.75" customHeight="1">
      <c r="A829" s="216"/>
      <c r="B829" s="216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</row>
    <row r="830" spans="1:40" ht="15.75" customHeight="1">
      <c r="A830" s="216"/>
      <c r="B830" s="216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</row>
    <row r="831" spans="1:40" ht="15.75" customHeight="1">
      <c r="A831" s="216"/>
      <c r="B831" s="216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</row>
    <row r="832" spans="1:40" ht="15.75" customHeight="1">
      <c r="A832" s="216"/>
      <c r="B832" s="216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</row>
    <row r="833" spans="1:40" ht="15.75" customHeight="1">
      <c r="A833" s="216"/>
      <c r="B833" s="216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</row>
    <row r="834" spans="1:40" ht="15.75" customHeight="1">
      <c r="A834" s="216"/>
      <c r="B834" s="216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</row>
    <row r="835" spans="1:40" ht="15.75" customHeight="1">
      <c r="A835" s="216"/>
      <c r="B835" s="216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</row>
    <row r="836" spans="1:40" ht="15.75" customHeight="1">
      <c r="A836" s="216"/>
      <c r="B836" s="216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</row>
    <row r="837" spans="1:40" ht="15.75" customHeight="1">
      <c r="A837" s="216"/>
      <c r="B837" s="216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</row>
    <row r="838" spans="1:40" ht="15.75" customHeight="1">
      <c r="A838" s="216"/>
      <c r="B838" s="216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</row>
    <row r="839" spans="1:40" ht="15.75" customHeight="1">
      <c r="A839" s="216"/>
      <c r="B839" s="216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</row>
    <row r="840" spans="1:40" ht="15.75" customHeight="1">
      <c r="A840" s="216"/>
      <c r="B840" s="216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</row>
    <row r="841" spans="1:40" ht="15.75" customHeight="1">
      <c r="A841" s="216"/>
      <c r="B841" s="216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</row>
    <row r="842" spans="1:40" ht="15.75" customHeight="1">
      <c r="A842" s="216"/>
      <c r="B842" s="216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</row>
    <row r="843" spans="1:40" ht="15.75" customHeight="1">
      <c r="A843" s="216"/>
      <c r="B843" s="216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</row>
    <row r="844" spans="1:40" ht="15.75" customHeight="1">
      <c r="A844" s="216"/>
      <c r="B844" s="216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</row>
    <row r="845" spans="1:40" ht="15.75" customHeight="1">
      <c r="A845" s="216"/>
      <c r="B845" s="216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</row>
    <row r="846" spans="1:40" ht="15.75" customHeight="1">
      <c r="A846" s="216"/>
      <c r="B846" s="216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</row>
    <row r="847" spans="1:40" ht="15.75" customHeight="1">
      <c r="A847" s="216"/>
      <c r="B847" s="216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</row>
    <row r="848" spans="1:40" ht="15.75" customHeight="1">
      <c r="A848" s="216"/>
      <c r="B848" s="216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</row>
    <row r="849" spans="1:40" ht="15.75" customHeight="1">
      <c r="A849" s="216"/>
      <c r="B849" s="216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</row>
    <row r="850" spans="1:40" ht="15.75" customHeight="1">
      <c r="A850" s="216"/>
      <c r="B850" s="216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</row>
    <row r="851" spans="1:40" ht="15.75" customHeight="1">
      <c r="A851" s="216"/>
      <c r="B851" s="216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</row>
    <row r="852" spans="1:40" ht="15.75" customHeight="1">
      <c r="A852" s="216"/>
      <c r="B852" s="216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</row>
    <row r="853" spans="1:40" ht="15.75" customHeight="1">
      <c r="A853" s="216"/>
      <c r="B853" s="216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</row>
    <row r="854" spans="1:40" ht="15.75" customHeight="1">
      <c r="A854" s="216"/>
      <c r="B854" s="216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</row>
    <row r="855" spans="1:40" ht="15.75" customHeight="1">
      <c r="A855" s="216"/>
      <c r="B855" s="216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</row>
    <row r="856" spans="1:40" ht="15.75" customHeight="1">
      <c r="A856" s="216"/>
      <c r="B856" s="216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</row>
    <row r="857" spans="1:40" ht="15.75" customHeight="1">
      <c r="A857" s="216"/>
      <c r="B857" s="216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</row>
    <row r="858" spans="1:40" ht="15.75" customHeight="1">
      <c r="A858" s="216"/>
      <c r="B858" s="216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</row>
    <row r="859" spans="1:40" ht="15.75" customHeight="1">
      <c r="A859" s="216"/>
      <c r="B859" s="216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</row>
    <row r="860" spans="1:40" ht="15.75" customHeight="1">
      <c r="A860" s="216"/>
      <c r="B860" s="216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</row>
    <row r="861" spans="1:40" ht="15.75" customHeight="1">
      <c r="A861" s="216"/>
      <c r="B861" s="216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</row>
    <row r="862" spans="1:40" ht="15.75" customHeight="1">
      <c r="A862" s="216"/>
      <c r="B862" s="216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</row>
    <row r="863" spans="1:40" ht="15.75" customHeight="1">
      <c r="A863" s="216"/>
      <c r="B863" s="216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</row>
    <row r="864" spans="1:40" ht="15.75" customHeight="1">
      <c r="A864" s="216"/>
      <c r="B864" s="216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</row>
    <row r="865" spans="1:40" ht="15.75" customHeight="1">
      <c r="A865" s="216"/>
      <c r="B865" s="216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</row>
    <row r="866" spans="1:40" ht="15.75" customHeight="1">
      <c r="A866" s="216"/>
      <c r="B866" s="216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</row>
    <row r="867" spans="1:40" ht="15.75" customHeight="1">
      <c r="A867" s="216"/>
      <c r="B867" s="216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</row>
    <row r="868" spans="1:40" ht="15.75" customHeight="1">
      <c r="A868" s="216"/>
      <c r="B868" s="216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</row>
    <row r="869" spans="1:40" ht="15.75" customHeight="1">
      <c r="A869" s="216"/>
      <c r="B869" s="216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</row>
    <row r="870" spans="1:40" ht="15.75" customHeight="1">
      <c r="A870" s="216"/>
      <c r="B870" s="216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</row>
    <row r="871" spans="1:40" ht="15.75" customHeight="1">
      <c r="A871" s="216"/>
      <c r="B871" s="216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</row>
    <row r="872" spans="1:40" ht="15.75" customHeight="1">
      <c r="A872" s="216"/>
      <c r="B872" s="216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</row>
    <row r="873" spans="1:40" ht="15.75" customHeight="1">
      <c r="A873" s="216"/>
      <c r="B873" s="216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</row>
    <row r="874" spans="1:40" ht="15.75" customHeight="1">
      <c r="A874" s="216"/>
      <c r="B874" s="216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</row>
    <row r="875" spans="1:40" ht="15.75" customHeight="1">
      <c r="A875" s="216"/>
      <c r="B875" s="216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</row>
    <row r="876" spans="1:40" ht="15.75" customHeight="1">
      <c r="A876" s="216"/>
      <c r="B876" s="216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</row>
    <row r="877" spans="1:40" ht="15.75" customHeight="1">
      <c r="A877" s="216"/>
      <c r="B877" s="216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</row>
    <row r="878" spans="1:40" ht="15.75" customHeight="1">
      <c r="A878" s="216"/>
      <c r="B878" s="216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</row>
    <row r="879" spans="1:40" ht="15.75" customHeight="1">
      <c r="A879" s="216"/>
      <c r="B879" s="216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</row>
    <row r="880" spans="1:40" ht="15.75" customHeight="1">
      <c r="A880" s="216"/>
      <c r="B880" s="216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</row>
    <row r="881" spans="1:40" ht="15.75" customHeight="1">
      <c r="A881" s="216"/>
      <c r="B881" s="216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</row>
    <row r="882" spans="1:40" ht="15.75" customHeight="1">
      <c r="A882" s="216"/>
      <c r="B882" s="216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</row>
    <row r="883" spans="1:40" ht="15.75" customHeight="1">
      <c r="A883" s="216"/>
      <c r="B883" s="216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</row>
    <row r="884" spans="1:40" ht="15.75" customHeight="1">
      <c r="A884" s="216"/>
      <c r="B884" s="216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</row>
    <row r="885" spans="1:40" ht="15.75" customHeight="1">
      <c r="A885" s="216"/>
      <c r="B885" s="216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</row>
    <row r="886" spans="1:40" ht="15.75" customHeight="1">
      <c r="A886" s="216"/>
      <c r="B886" s="216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</row>
    <row r="887" spans="1:40" ht="15.75" customHeight="1">
      <c r="A887" s="216"/>
      <c r="B887" s="216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</row>
    <row r="888" spans="1:40" ht="15.75" customHeight="1">
      <c r="A888" s="216"/>
      <c r="B888" s="216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</row>
    <row r="889" spans="1:40" ht="15.75" customHeight="1">
      <c r="A889" s="216"/>
      <c r="B889" s="216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</row>
    <row r="890" spans="1:40" ht="15.75" customHeight="1">
      <c r="A890" s="216"/>
      <c r="B890" s="216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</row>
    <row r="891" spans="1:40" ht="15.75" customHeight="1">
      <c r="A891" s="216"/>
      <c r="B891" s="216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</row>
    <row r="892" spans="1:40" ht="15.75" customHeight="1">
      <c r="A892" s="216"/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</row>
    <row r="893" spans="1:40" ht="15.75" customHeight="1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</row>
    <row r="894" spans="1:40" ht="15.75" customHeight="1">
      <c r="A894" s="216"/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</row>
    <row r="895" spans="1:40" ht="15.75" customHeight="1">
      <c r="A895" s="216"/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</row>
    <row r="896" spans="1:40" ht="15.75" customHeight="1">
      <c r="A896" s="216"/>
      <c r="B896" s="216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</row>
    <row r="897" spans="1:40" ht="15.75" customHeight="1">
      <c r="A897" s="216"/>
      <c r="B897" s="216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</row>
    <row r="898" spans="1:40" ht="15.75" customHeight="1">
      <c r="A898" s="216"/>
      <c r="B898" s="216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</row>
    <row r="899" spans="1:40" ht="15.75" customHeight="1">
      <c r="A899" s="216"/>
      <c r="B899" s="216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</row>
    <row r="900" spans="1:40" ht="15.75" customHeight="1">
      <c r="A900" s="216"/>
      <c r="B900" s="216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</row>
    <row r="901" spans="1:40" ht="15.75" customHeight="1">
      <c r="A901" s="216"/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</row>
    <row r="902" spans="1:40" ht="15.75" customHeight="1">
      <c r="A902" s="216"/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</row>
    <row r="903" spans="1:40" ht="15.75" customHeight="1">
      <c r="A903" s="216"/>
      <c r="B903" s="216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</row>
    <row r="904" spans="1:40" ht="15.75" customHeight="1">
      <c r="A904" s="216"/>
      <c r="B904" s="216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</row>
    <row r="905" spans="1:40" ht="15.75" customHeight="1">
      <c r="A905" s="216"/>
      <c r="B905" s="216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</row>
    <row r="906" spans="1:40" ht="15.75" customHeight="1">
      <c r="A906" s="216"/>
      <c r="B906" s="216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</row>
    <row r="907" spans="1:40" ht="15.75" customHeight="1">
      <c r="A907" s="216"/>
      <c r="B907" s="216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</row>
    <row r="908" spans="1:40" ht="15.75" customHeight="1">
      <c r="A908" s="216"/>
      <c r="B908" s="216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</row>
    <row r="909" spans="1:40" ht="15.75" customHeight="1">
      <c r="A909" s="216"/>
      <c r="B909" s="216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</row>
    <row r="910" spans="1:40" ht="15.75" customHeight="1">
      <c r="A910" s="216"/>
      <c r="B910" s="216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</row>
    <row r="911" spans="1:40" ht="15.75" customHeight="1">
      <c r="A911" s="216"/>
      <c r="B911" s="216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</row>
    <row r="912" spans="1:40" ht="15.75" customHeight="1">
      <c r="A912" s="216"/>
      <c r="B912" s="216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</row>
    <row r="913" spans="1:40" ht="15.75" customHeight="1">
      <c r="A913" s="216"/>
      <c r="B913" s="216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</row>
    <row r="914" spans="1:40" ht="15.75" customHeight="1">
      <c r="A914" s="216"/>
      <c r="B914" s="216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</row>
    <row r="915" spans="1:40" ht="15.75" customHeight="1">
      <c r="A915" s="216"/>
      <c r="B915" s="216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</row>
    <row r="916" spans="1:40" ht="15.75" customHeight="1">
      <c r="A916" s="216"/>
      <c r="B916" s="216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</row>
    <row r="917" spans="1:40" ht="15.75" customHeight="1">
      <c r="A917" s="216"/>
      <c r="B917" s="216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</row>
    <row r="918" spans="1:40" ht="15.75" customHeight="1">
      <c r="A918" s="216"/>
      <c r="B918" s="216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</row>
    <row r="919" spans="1:40" ht="15.75" customHeight="1">
      <c r="A919" s="216"/>
      <c r="B919" s="216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</row>
    <row r="920" spans="1:40" ht="15.75" customHeight="1">
      <c r="A920" s="216"/>
      <c r="B920" s="216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</row>
    <row r="921" spans="1:40" ht="15.75" customHeight="1">
      <c r="A921" s="216"/>
      <c r="B921" s="216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</row>
    <row r="922" spans="1:40" ht="15.75" customHeight="1">
      <c r="A922" s="216"/>
      <c r="B922" s="216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</row>
    <row r="923" spans="1:40" ht="15.75" customHeight="1">
      <c r="A923" s="216"/>
      <c r="B923" s="216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</row>
    <row r="924" spans="1:40" ht="15.75" customHeight="1">
      <c r="A924" s="216"/>
      <c r="B924" s="216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</row>
    <row r="925" spans="1:40" ht="15.75" customHeight="1">
      <c r="A925" s="216"/>
      <c r="B925" s="216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</row>
    <row r="926" spans="1:40" ht="15.75" customHeight="1">
      <c r="A926" s="216"/>
      <c r="B926" s="216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</row>
    <row r="927" spans="1:40" ht="15.75" customHeight="1">
      <c r="A927" s="216"/>
      <c r="B927" s="216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</row>
    <row r="928" spans="1:40" ht="15.75" customHeight="1">
      <c r="A928" s="216"/>
      <c r="B928" s="216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</row>
    <row r="929" spans="1:40" ht="15.75" customHeight="1">
      <c r="A929" s="216"/>
      <c r="B929" s="216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</row>
    <row r="930" spans="1:40" ht="15.75" customHeight="1">
      <c r="A930" s="216"/>
      <c r="B930" s="216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</row>
    <row r="931" spans="1:40" ht="15.75" customHeight="1">
      <c r="A931" s="216"/>
      <c r="B931" s="216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</row>
    <row r="932" spans="1:40" ht="15.75" customHeight="1">
      <c r="A932" s="216"/>
      <c r="B932" s="216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</row>
    <row r="933" spans="1:40" ht="15.75" customHeight="1">
      <c r="A933" s="216"/>
      <c r="B933" s="216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</row>
    <row r="934" spans="1:40" ht="15.75" customHeight="1">
      <c r="A934" s="216"/>
      <c r="B934" s="216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</row>
    <row r="935" spans="1:40" ht="15.75" customHeight="1">
      <c r="A935" s="216"/>
      <c r="B935" s="216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</row>
    <row r="936" spans="1:40" ht="15.75" customHeight="1">
      <c r="A936" s="216"/>
      <c r="B936" s="216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</row>
    <row r="937" spans="1:40" ht="15.75" customHeight="1">
      <c r="A937" s="216"/>
      <c r="B937" s="216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</row>
    <row r="938" spans="1:40" ht="15.75" customHeight="1">
      <c r="A938" s="216"/>
      <c r="B938" s="216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</row>
    <row r="939" spans="1:40" ht="15.75" customHeight="1">
      <c r="A939" s="216"/>
      <c r="B939" s="216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</row>
    <row r="940" spans="1:40" ht="15.75" customHeight="1">
      <c r="A940" s="216"/>
      <c r="B940" s="216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</row>
    <row r="941" spans="1:40" ht="15.75" customHeight="1">
      <c r="A941" s="216"/>
      <c r="B941" s="216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</row>
    <row r="942" spans="1:40" ht="15.75" customHeight="1">
      <c r="A942" s="216"/>
      <c r="B942" s="216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</row>
    <row r="943" spans="1:40" ht="15.75" customHeight="1">
      <c r="A943" s="216"/>
      <c r="B943" s="216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</row>
    <row r="944" spans="1:40" ht="15.75" customHeight="1">
      <c r="A944" s="216"/>
      <c r="B944" s="216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</row>
    <row r="945" spans="1:40" ht="15.75" customHeight="1">
      <c r="A945" s="216"/>
      <c r="B945" s="216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</row>
    <row r="946" spans="1:40" ht="15.75" customHeight="1">
      <c r="A946" s="216"/>
      <c r="B946" s="216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</row>
    <row r="947" spans="1:40" ht="15.75" customHeight="1">
      <c r="A947" s="216"/>
      <c r="B947" s="216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</row>
    <row r="948" spans="1:40" ht="15.75" customHeight="1">
      <c r="A948" s="216"/>
      <c r="B948" s="216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</row>
    <row r="949" spans="1:40" ht="15.75" customHeight="1">
      <c r="A949" s="216"/>
      <c r="B949" s="216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</row>
    <row r="950" spans="1:40" ht="15.75" customHeight="1">
      <c r="A950" s="216"/>
      <c r="B950" s="216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</row>
    <row r="951" spans="1:40" ht="15.75" customHeight="1">
      <c r="A951" s="216"/>
      <c r="B951" s="216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</row>
    <row r="952" spans="1:40" ht="15.75" customHeight="1">
      <c r="A952" s="216"/>
      <c r="B952" s="216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</row>
    <row r="953" spans="1:40" ht="15.75" customHeight="1">
      <c r="A953" s="216"/>
      <c r="B953" s="216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</row>
    <row r="954" spans="1:40" ht="15.75" customHeight="1">
      <c r="A954" s="216"/>
      <c r="B954" s="216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</row>
    <row r="955" spans="1:40" ht="15.75" customHeight="1">
      <c r="A955" s="216"/>
      <c r="B955" s="216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</row>
    <row r="956" spans="1:40" ht="15.75" customHeight="1">
      <c r="A956" s="216"/>
      <c r="B956" s="216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</row>
    <row r="957" spans="1:40" ht="15.75" customHeight="1">
      <c r="A957" s="216"/>
      <c r="B957" s="216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</row>
    <row r="958" spans="1:40" ht="15.75" customHeight="1">
      <c r="A958" s="216"/>
      <c r="B958" s="216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</row>
    <row r="959" spans="1:40" ht="15.75" customHeight="1">
      <c r="A959" s="216"/>
      <c r="B959" s="216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</row>
    <row r="960" spans="1:40" ht="15.75" customHeight="1">
      <c r="A960" s="216"/>
      <c r="B960" s="216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</row>
    <row r="961" spans="1:40" ht="15.75" customHeight="1">
      <c r="A961" s="216"/>
      <c r="B961" s="216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</row>
    <row r="962" spans="1:40" ht="15.75" customHeight="1">
      <c r="A962" s="216"/>
      <c r="B962" s="216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</row>
    <row r="963" spans="1:40" ht="15.75" customHeight="1">
      <c r="A963" s="216"/>
      <c r="B963" s="216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</row>
    <row r="964" spans="1:40" ht="15.75" customHeight="1">
      <c r="A964" s="216"/>
      <c r="B964" s="216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</row>
    <row r="965" spans="1:40" ht="15.75" customHeight="1">
      <c r="A965" s="216"/>
      <c r="B965" s="216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</row>
    <row r="966" spans="1:40" ht="15.75" customHeight="1">
      <c r="A966" s="216"/>
      <c r="B966" s="216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</row>
    <row r="967" spans="1:40" ht="15.75" customHeight="1">
      <c r="A967" s="216"/>
      <c r="B967" s="216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</row>
    <row r="968" spans="1:40" ht="15.75" customHeight="1">
      <c r="A968" s="216"/>
      <c r="B968" s="216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</row>
    <row r="969" spans="1:40" ht="15.75" customHeight="1">
      <c r="A969" s="216"/>
      <c r="B969" s="216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</row>
    <row r="970" spans="1:40" ht="15.75" customHeight="1">
      <c r="A970" s="216"/>
      <c r="B970" s="216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</row>
    <row r="971" spans="1:40" ht="15.75" customHeight="1">
      <c r="A971" s="216"/>
      <c r="B971" s="216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</row>
    <row r="972" spans="1:40" ht="15.75" customHeight="1">
      <c r="A972" s="216"/>
      <c r="B972" s="216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</row>
    <row r="973" spans="1:40" ht="15.75" customHeight="1">
      <c r="A973" s="216"/>
      <c r="B973" s="216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</row>
    <row r="974" spans="1:40" ht="15.75" customHeight="1">
      <c r="A974" s="216"/>
      <c r="B974" s="216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</row>
    <row r="975" spans="1:40" ht="15.75" customHeight="1">
      <c r="A975" s="216"/>
      <c r="B975" s="216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</row>
    <row r="976" spans="1:40" ht="15.75" customHeight="1">
      <c r="A976" s="216"/>
      <c r="B976" s="216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</row>
    <row r="977" spans="1:40" ht="15.75" customHeight="1">
      <c r="A977" s="216"/>
      <c r="B977" s="216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</row>
    <row r="978" spans="1:40" ht="15.75" customHeight="1">
      <c r="A978" s="216"/>
      <c r="B978" s="216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</row>
    <row r="979" spans="1:40" ht="15.75" customHeight="1">
      <c r="A979" s="216"/>
      <c r="B979" s="216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</row>
    <row r="980" spans="1:40" ht="15.75" customHeight="1">
      <c r="A980" s="216"/>
      <c r="B980" s="216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</row>
    <row r="981" spans="1:40" ht="15.75" customHeight="1">
      <c r="A981" s="216"/>
      <c r="B981" s="216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</row>
    <row r="982" spans="1:40" ht="15.75" customHeight="1">
      <c r="A982" s="216"/>
      <c r="B982" s="216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</row>
    <row r="983" spans="1:40" ht="15.75" customHeight="1">
      <c r="A983" s="216"/>
      <c r="B983" s="216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</row>
    <row r="984" spans="1:40" ht="15.75" customHeight="1">
      <c r="A984" s="216"/>
      <c r="B984" s="216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</row>
    <row r="985" spans="1:40" ht="15.75" customHeight="1">
      <c r="A985" s="216"/>
      <c r="B985" s="216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</row>
    <row r="986" spans="1:40" ht="15.75" customHeight="1">
      <c r="A986" s="216"/>
      <c r="B986" s="216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</row>
    <row r="987" spans="1:40" ht="15.75" customHeight="1">
      <c r="A987" s="216"/>
      <c r="B987" s="216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</row>
    <row r="988" spans="1:40" ht="15.75" customHeight="1">
      <c r="A988" s="216"/>
      <c r="B988" s="216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</row>
    <row r="989" spans="1:40" ht="15.75" customHeight="1">
      <c r="A989" s="216"/>
      <c r="B989" s="216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</row>
    <row r="990" spans="1:40" ht="15.75" customHeight="1">
      <c r="A990" s="216"/>
      <c r="B990" s="216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</row>
    <row r="991" spans="1:40" ht="15.75" customHeight="1">
      <c r="A991" s="216"/>
      <c r="B991" s="216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</row>
    <row r="992" spans="1:40" ht="15.75" customHeight="1">
      <c r="A992" s="216"/>
      <c r="B992" s="216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</row>
    <row r="993" spans="1:40" ht="15.75" customHeight="1">
      <c r="A993" s="216"/>
      <c r="B993" s="216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</row>
    <row r="994" spans="1:40" ht="15.75" customHeight="1">
      <c r="A994" s="216"/>
      <c r="B994" s="216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</row>
    <row r="995" spans="1:40" ht="15.75" customHeight="1">
      <c r="A995" s="216"/>
      <c r="B995" s="216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</row>
    <row r="996" spans="1:40" ht="15.75" customHeight="1">
      <c r="A996" s="216"/>
      <c r="B996" s="216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</row>
    <row r="997" spans="1:40" ht="15.75" customHeight="1">
      <c r="A997" s="216"/>
      <c r="B997" s="216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</row>
    <row r="998" spans="1:40" ht="15.75" customHeight="1">
      <c r="A998" s="216"/>
      <c r="B998" s="216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</row>
    <row r="999" spans="1:40" ht="15.75" customHeight="1">
      <c r="A999" s="216"/>
      <c r="B999" s="216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</row>
    <row r="1000" spans="1:40" ht="15.75" customHeight="1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</row>
  </sheetData>
  <mergeCells count="385">
    <mergeCell ref="AJ52:AJ53"/>
    <mergeCell ref="AK52:AK53"/>
    <mergeCell ref="AL52:AL53"/>
    <mergeCell ref="AM52:AM53"/>
    <mergeCell ref="AN52:AN53"/>
    <mergeCell ref="Z52:Z53"/>
    <mergeCell ref="AA52:AA53"/>
    <mergeCell ref="AC52:AC53"/>
    <mergeCell ref="AD52:AD53"/>
    <mergeCell ref="AE52:AE53"/>
    <mergeCell ref="AF52:AF53"/>
    <mergeCell ref="AG52:AG53"/>
    <mergeCell ref="AJ43:AJ44"/>
    <mergeCell ref="AK43:AK44"/>
    <mergeCell ref="AL43:AL44"/>
    <mergeCell ref="AM43:AM44"/>
    <mergeCell ref="AN43:AN44"/>
    <mergeCell ref="AC45:AN45"/>
    <mergeCell ref="Z43:Z44"/>
    <mergeCell ref="AA43:AA44"/>
    <mergeCell ref="AC43:AC44"/>
    <mergeCell ref="AD43:AD44"/>
    <mergeCell ref="AE43:AE44"/>
    <mergeCell ref="AF43:AF44"/>
    <mergeCell ref="AG43:AG44"/>
    <mergeCell ref="AH38:AH39"/>
    <mergeCell ref="AI38:AI39"/>
    <mergeCell ref="AJ38:AJ39"/>
    <mergeCell ref="AK38:AK39"/>
    <mergeCell ref="AL38:AL39"/>
    <mergeCell ref="AM38:AM39"/>
    <mergeCell ref="AN38:AN39"/>
    <mergeCell ref="Z40:Z41"/>
    <mergeCell ref="AA40:AA41"/>
    <mergeCell ref="AC40:AN41"/>
    <mergeCell ref="Z38:Z39"/>
    <mergeCell ref="AA38:AA39"/>
    <mergeCell ref="AC38:AC39"/>
    <mergeCell ref="AD38:AD39"/>
    <mergeCell ref="AE38:AE39"/>
    <mergeCell ref="AF38:AF39"/>
    <mergeCell ref="AG38:AG39"/>
    <mergeCell ref="AH32:AH33"/>
    <mergeCell ref="AI32:AI33"/>
    <mergeCell ref="AJ32:AJ33"/>
    <mergeCell ref="AK32:AK33"/>
    <mergeCell ref="AL32:AL33"/>
    <mergeCell ref="AM32:AM33"/>
    <mergeCell ref="AN32:AN33"/>
    <mergeCell ref="Z32:Z33"/>
    <mergeCell ref="AA32:AA33"/>
    <mergeCell ref="AC32:AC33"/>
    <mergeCell ref="AD32:AD33"/>
    <mergeCell ref="AE32:AE33"/>
    <mergeCell ref="AF32:AF33"/>
    <mergeCell ref="AG32:AG33"/>
    <mergeCell ref="AH23:AH24"/>
    <mergeCell ref="AI23:AI24"/>
    <mergeCell ref="AJ23:AJ24"/>
    <mergeCell ref="AK23:AK24"/>
    <mergeCell ref="AL23:AL24"/>
    <mergeCell ref="AM23:AM24"/>
    <mergeCell ref="AN23:AN24"/>
    <mergeCell ref="AC25:AN25"/>
    <mergeCell ref="Z23:Z24"/>
    <mergeCell ref="AA23:AA24"/>
    <mergeCell ref="AC23:AC24"/>
    <mergeCell ref="AD23:AD24"/>
    <mergeCell ref="AE23:AE24"/>
    <mergeCell ref="AF23:AF24"/>
    <mergeCell ref="AG23:AG24"/>
    <mergeCell ref="AH18:AH19"/>
    <mergeCell ref="AI18:AI19"/>
    <mergeCell ref="AJ18:AJ19"/>
    <mergeCell ref="AK18:AK19"/>
    <mergeCell ref="AL18:AL19"/>
    <mergeCell ref="AM18:AM19"/>
    <mergeCell ref="AN18:AN19"/>
    <mergeCell ref="Z20:Z21"/>
    <mergeCell ref="AA20:AA21"/>
    <mergeCell ref="AC20:AN21"/>
    <mergeCell ref="Z18:Z19"/>
    <mergeCell ref="AA18:AA19"/>
    <mergeCell ref="AC18:AC19"/>
    <mergeCell ref="AD18:AD19"/>
    <mergeCell ref="AE18:AE19"/>
    <mergeCell ref="AF18:AF19"/>
    <mergeCell ref="AG18:AG19"/>
    <mergeCell ref="Z16:Z17"/>
    <mergeCell ref="AA16:AA17"/>
    <mergeCell ref="AC16:AC17"/>
    <mergeCell ref="AD16:AD17"/>
    <mergeCell ref="AE16:AE17"/>
    <mergeCell ref="AF16:AF17"/>
    <mergeCell ref="AG16:AG17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C56:J57"/>
    <mergeCell ref="J43:J44"/>
    <mergeCell ref="C45:J45"/>
    <mergeCell ref="C46:J47"/>
    <mergeCell ref="K46:K47"/>
    <mergeCell ref="C48:J49"/>
    <mergeCell ref="K48:K49"/>
    <mergeCell ref="K50:K51"/>
    <mergeCell ref="B3:X3"/>
    <mergeCell ref="C34:J35"/>
    <mergeCell ref="K34:K35"/>
    <mergeCell ref="C36:J37"/>
    <mergeCell ref="K36:K37"/>
    <mergeCell ref="K38:K39"/>
    <mergeCell ref="C38:J39"/>
    <mergeCell ref="C40:J41"/>
    <mergeCell ref="F43:F44"/>
    <mergeCell ref="G43:G44"/>
    <mergeCell ref="H43:H44"/>
    <mergeCell ref="I43:I44"/>
    <mergeCell ref="K43:K44"/>
    <mergeCell ref="C25:J25"/>
    <mergeCell ref="C26:J27"/>
    <mergeCell ref="K26:K27"/>
    <mergeCell ref="C28:J29"/>
    <mergeCell ref="K28:K29"/>
    <mergeCell ref="C30:J31"/>
    <mergeCell ref="K30:K31"/>
    <mergeCell ref="C32:J33"/>
    <mergeCell ref="K32:K33"/>
    <mergeCell ref="K14:K15"/>
    <mergeCell ref="C16:J17"/>
    <mergeCell ref="K16:K17"/>
    <mergeCell ref="J23:J24"/>
    <mergeCell ref="K23:K24"/>
    <mergeCell ref="C18:J19"/>
    <mergeCell ref="K18:K19"/>
    <mergeCell ref="C20:J21"/>
    <mergeCell ref="F23:F24"/>
    <mergeCell ref="G23:G24"/>
    <mergeCell ref="H23:H24"/>
    <mergeCell ref="I23:I24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C11:J11"/>
    <mergeCell ref="C12:J13"/>
    <mergeCell ref="K12:K13"/>
    <mergeCell ref="Z56:Z57"/>
    <mergeCell ref="AA56:AA57"/>
    <mergeCell ref="AC56:AN57"/>
    <mergeCell ref="Y58:AA58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H12:AH13"/>
    <mergeCell ref="AI12:AI13"/>
    <mergeCell ref="AJ12:AJ13"/>
    <mergeCell ref="AK12:AK13"/>
    <mergeCell ref="AL12:AL13"/>
    <mergeCell ref="AM12:AM13"/>
    <mergeCell ref="AJ50:AJ51"/>
    <mergeCell ref="AK50:AK51"/>
    <mergeCell ref="AL50:AL51"/>
    <mergeCell ref="AM50:AM51"/>
    <mergeCell ref="AN50:AN51"/>
    <mergeCell ref="Z50:Z51"/>
    <mergeCell ref="AA50:AA51"/>
    <mergeCell ref="AC50:AC51"/>
    <mergeCell ref="AD50:AD51"/>
    <mergeCell ref="AE50:AE51"/>
    <mergeCell ref="AF50:AF51"/>
    <mergeCell ref="AG50:AG51"/>
    <mergeCell ref="AJ48:AJ49"/>
    <mergeCell ref="AK48:AK49"/>
    <mergeCell ref="AL48:AL49"/>
    <mergeCell ref="AM48:AM49"/>
    <mergeCell ref="AN48:AN49"/>
    <mergeCell ref="Z48:Z49"/>
    <mergeCell ref="AA48:AA49"/>
    <mergeCell ref="AC48:AC49"/>
    <mergeCell ref="AD48:AD49"/>
    <mergeCell ref="AE48:AE49"/>
    <mergeCell ref="AF48:AF49"/>
    <mergeCell ref="AG48:AG49"/>
    <mergeCell ref="AJ46:AJ47"/>
    <mergeCell ref="AK46:AK47"/>
    <mergeCell ref="AL46:AL47"/>
    <mergeCell ref="AM46:AM47"/>
    <mergeCell ref="AN46:AN47"/>
    <mergeCell ref="Z46:Z47"/>
    <mergeCell ref="AA46:AA47"/>
    <mergeCell ref="AC46:AC47"/>
    <mergeCell ref="AD46:AD47"/>
    <mergeCell ref="AE46:AE47"/>
    <mergeCell ref="AF46:AF47"/>
    <mergeCell ref="AG46:AG47"/>
    <mergeCell ref="AJ54:AJ55"/>
    <mergeCell ref="AK54:AK55"/>
    <mergeCell ref="AL54:AL55"/>
    <mergeCell ref="AM54:AM55"/>
    <mergeCell ref="AN54:AN55"/>
    <mergeCell ref="Z54:Z55"/>
    <mergeCell ref="AA54:AA55"/>
    <mergeCell ref="AC54:AC55"/>
    <mergeCell ref="AD54:AD55"/>
    <mergeCell ref="AE54:AE55"/>
    <mergeCell ref="AF54:AF55"/>
    <mergeCell ref="AG54:AG55"/>
    <mergeCell ref="C43:C44"/>
    <mergeCell ref="D43:D44"/>
    <mergeCell ref="E43:E44"/>
    <mergeCell ref="B46:B47"/>
    <mergeCell ref="B48:B49"/>
    <mergeCell ref="B50:B51"/>
    <mergeCell ref="B52:B53"/>
    <mergeCell ref="AH54:AH55"/>
    <mergeCell ref="AI54:AI55"/>
    <mergeCell ref="AH46:AH47"/>
    <mergeCell ref="AI46:AI47"/>
    <mergeCell ref="AH48:AH49"/>
    <mergeCell ref="AI48:AI49"/>
    <mergeCell ref="AH50:AH51"/>
    <mergeCell ref="AI50:AI51"/>
    <mergeCell ref="C50:J51"/>
    <mergeCell ref="C52:J53"/>
    <mergeCell ref="K52:K53"/>
    <mergeCell ref="C54:J55"/>
    <mergeCell ref="K54:K55"/>
    <mergeCell ref="AH43:AH44"/>
    <mergeCell ref="AI43:AI44"/>
    <mergeCell ref="AH52:AH53"/>
    <mergeCell ref="AI52:AI53"/>
    <mergeCell ref="B12:B13"/>
    <mergeCell ref="B14:B15"/>
    <mergeCell ref="C23:C24"/>
    <mergeCell ref="D23:D24"/>
    <mergeCell ref="E23:E24"/>
    <mergeCell ref="A1:A7"/>
    <mergeCell ref="B4:B6"/>
    <mergeCell ref="A9:A21"/>
    <mergeCell ref="B9:B10"/>
    <mergeCell ref="C9:C10"/>
    <mergeCell ref="D9:D10"/>
    <mergeCell ref="E9:E10"/>
    <mergeCell ref="C14:J15"/>
    <mergeCell ref="B1:X2"/>
    <mergeCell ref="B30:B31"/>
    <mergeCell ref="B43:B44"/>
    <mergeCell ref="B16:B17"/>
    <mergeCell ref="B18:B19"/>
    <mergeCell ref="A23:A41"/>
    <mergeCell ref="B23:B24"/>
    <mergeCell ref="B26:B27"/>
    <mergeCell ref="B28:B29"/>
    <mergeCell ref="A43:A57"/>
    <mergeCell ref="B54:B55"/>
    <mergeCell ref="B32:B33"/>
    <mergeCell ref="B34:B35"/>
    <mergeCell ref="B36:B37"/>
    <mergeCell ref="B38:B39"/>
    <mergeCell ref="AH36:AH37"/>
    <mergeCell ref="AI36:AI37"/>
    <mergeCell ref="AJ36:AJ37"/>
    <mergeCell ref="AK36:AK37"/>
    <mergeCell ref="AL36:AL37"/>
    <mergeCell ref="AM36:AM37"/>
    <mergeCell ref="AN36:AN37"/>
    <mergeCell ref="Z36:Z37"/>
    <mergeCell ref="AA36:AA37"/>
    <mergeCell ref="AC36:AC37"/>
    <mergeCell ref="AD36:AD37"/>
    <mergeCell ref="AE36:AE37"/>
    <mergeCell ref="AF36:AF37"/>
    <mergeCell ref="AG36:AG37"/>
    <mergeCell ref="AH30:AH31"/>
    <mergeCell ref="AI30:AI31"/>
    <mergeCell ref="AJ30:AJ31"/>
    <mergeCell ref="AK30:AK31"/>
    <mergeCell ref="AL30:AL31"/>
    <mergeCell ref="AM30:AM31"/>
    <mergeCell ref="AN30:AN31"/>
    <mergeCell ref="Z30:Z31"/>
    <mergeCell ref="AA30:AA31"/>
    <mergeCell ref="AC30:AC31"/>
    <mergeCell ref="AD30:AD31"/>
    <mergeCell ref="AE30:AE31"/>
    <mergeCell ref="AF30:AF31"/>
    <mergeCell ref="AG30:AG31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C28:AC29"/>
    <mergeCell ref="AD28:AD29"/>
    <mergeCell ref="AE28:AE29"/>
    <mergeCell ref="AF28:AF29"/>
    <mergeCell ref="AG28:AG29"/>
    <mergeCell ref="AH26:AH27"/>
    <mergeCell ref="AI26:AI27"/>
    <mergeCell ref="AJ26:AJ27"/>
    <mergeCell ref="AK26:AK27"/>
    <mergeCell ref="AL26:AL27"/>
    <mergeCell ref="AM26:AM27"/>
    <mergeCell ref="AN26:AN27"/>
    <mergeCell ref="Z26:Z27"/>
    <mergeCell ref="AA26:AA27"/>
    <mergeCell ref="AC26:AC27"/>
    <mergeCell ref="AD26:AD27"/>
    <mergeCell ref="AE26:AE27"/>
    <mergeCell ref="AF26:AF27"/>
    <mergeCell ref="AG26:AG27"/>
    <mergeCell ref="AH34:AH35"/>
    <mergeCell ref="AI34:AI35"/>
    <mergeCell ref="AJ34:AJ35"/>
    <mergeCell ref="AK34:AK35"/>
    <mergeCell ref="AL34:AL35"/>
    <mergeCell ref="AM34:AM35"/>
    <mergeCell ref="AN34:AN35"/>
    <mergeCell ref="Z34:Z35"/>
    <mergeCell ref="AA34:AA35"/>
    <mergeCell ref="AC34:AC35"/>
    <mergeCell ref="AD34:AD35"/>
    <mergeCell ref="AE34:AE35"/>
    <mergeCell ref="AF34:AF35"/>
    <mergeCell ref="AG34:AG35"/>
  </mergeCells>
  <pageMargins left="0.7" right="0.7" top="0.75" bottom="0.75" header="0" footer="0"/>
  <pageSetup orientation="landscape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8" customWidth="1"/>
    <col min="2" max="2" width="21.85546875" customWidth="1"/>
    <col min="3" max="4" width="25.28515625" customWidth="1"/>
    <col min="5" max="5" width="18.7109375" customWidth="1"/>
    <col min="6" max="6" width="22.7109375" customWidth="1"/>
    <col min="9" max="9" width="19.28515625" customWidth="1"/>
    <col min="11" max="11" width="15.5703125" customWidth="1"/>
    <col min="12" max="12" width="6.85546875" customWidth="1"/>
    <col min="13" max="24" width="8" customWidth="1"/>
    <col min="25" max="25" width="9.140625" customWidth="1"/>
    <col min="27" max="27" width="11.28515625" customWidth="1"/>
    <col min="28" max="28" width="2.42578125" customWidth="1"/>
  </cols>
  <sheetData>
    <row r="1" spans="1:40">
      <c r="A1" s="769"/>
      <c r="B1" s="800" t="s">
        <v>352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04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05" t="s">
        <v>355</v>
      </c>
      <c r="AN2" s="680"/>
    </row>
    <row r="3" spans="1:40">
      <c r="A3" s="687"/>
      <c r="B3" s="793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777"/>
      <c r="Z3" s="691"/>
      <c r="AA3" s="680"/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3.25" customHeight="1">
      <c r="A4" s="687"/>
      <c r="B4" s="770" t="s">
        <v>357</v>
      </c>
      <c r="C4" s="794" t="s">
        <v>440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158">
        <v>5.9799999999999999E-2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3.25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796" t="s">
        <v>360</v>
      </c>
      <c r="Z5" s="680"/>
      <c r="AA5" s="159">
        <f>AA9+AA29+AA43</f>
        <v>0</v>
      </c>
      <c r="AB5" s="152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90"/>
    </row>
    <row r="6" spans="1:40" ht="23.25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7" t="s">
        <v>361</v>
      </c>
      <c r="Z6" s="680"/>
      <c r="AA6" s="160">
        <f>+AA5*AA4</f>
        <v>0</v>
      </c>
      <c r="AB6" s="152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690"/>
      <c r="AN6" s="690"/>
    </row>
    <row r="7" spans="1:40" ht="23.25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152"/>
      <c r="AC7" s="156"/>
      <c r="AD7" s="156"/>
      <c r="AE7" s="156"/>
      <c r="AF7" s="156"/>
      <c r="AG7" s="156"/>
      <c r="AH7" s="156"/>
      <c r="AI7" s="156"/>
      <c r="AJ7" s="156"/>
      <c r="AK7" s="156"/>
      <c r="AL7" s="161"/>
      <c r="AM7" s="162"/>
      <c r="AN7" s="162"/>
    </row>
    <row r="8" spans="1:40" ht="45">
      <c r="A8" s="163" t="s">
        <v>10</v>
      </c>
      <c r="B8" s="164" t="s">
        <v>11</v>
      </c>
      <c r="C8" s="164" t="s">
        <v>12</v>
      </c>
      <c r="D8" s="164" t="s">
        <v>13</v>
      </c>
      <c r="E8" s="164" t="s">
        <v>14</v>
      </c>
      <c r="F8" s="164" t="s">
        <v>15</v>
      </c>
      <c r="G8" s="164" t="s">
        <v>16</v>
      </c>
      <c r="H8" s="164" t="s">
        <v>17</v>
      </c>
      <c r="I8" s="164" t="s">
        <v>18</v>
      </c>
      <c r="J8" s="164" t="s">
        <v>19</v>
      </c>
      <c r="K8" s="164" t="s">
        <v>20</v>
      </c>
      <c r="L8" s="164" t="s">
        <v>48</v>
      </c>
      <c r="M8" s="164" t="s">
        <v>49</v>
      </c>
      <c r="N8" s="164" t="s">
        <v>50</v>
      </c>
      <c r="O8" s="164" t="s">
        <v>51</v>
      </c>
      <c r="P8" s="164" t="s">
        <v>52</v>
      </c>
      <c r="Q8" s="164" t="s">
        <v>53</v>
      </c>
      <c r="R8" s="164" t="s">
        <v>54</v>
      </c>
      <c r="S8" s="164" t="s">
        <v>55</v>
      </c>
      <c r="T8" s="164" t="s">
        <v>56</v>
      </c>
      <c r="U8" s="164" t="s">
        <v>57</v>
      </c>
      <c r="V8" s="164" t="s">
        <v>58</v>
      </c>
      <c r="W8" s="164" t="s">
        <v>59</v>
      </c>
      <c r="X8" s="164" t="s">
        <v>60</v>
      </c>
      <c r="Y8" s="164" t="s">
        <v>61</v>
      </c>
      <c r="Z8" s="165" t="s">
        <v>365</v>
      </c>
      <c r="AA8" s="164" t="s">
        <v>366</v>
      </c>
      <c r="AB8" s="152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45.75" customHeight="1">
      <c r="A9" s="766" t="s">
        <v>441</v>
      </c>
      <c r="B9" s="678" t="s">
        <v>369</v>
      </c>
      <c r="C9" s="768" t="s">
        <v>370</v>
      </c>
      <c r="D9" s="768" t="s">
        <v>442</v>
      </c>
      <c r="E9" s="768" t="s">
        <v>443</v>
      </c>
      <c r="F9" s="768" t="s">
        <v>373</v>
      </c>
      <c r="G9" s="681" t="s">
        <v>230</v>
      </c>
      <c r="H9" s="813">
        <v>3500000</v>
      </c>
      <c r="I9" s="787" t="s">
        <v>444</v>
      </c>
      <c r="J9" s="681" t="s">
        <v>375</v>
      </c>
      <c r="K9" s="681" t="s">
        <v>445</v>
      </c>
      <c r="L9" s="46" t="s">
        <v>44</v>
      </c>
      <c r="M9" s="47">
        <f t="shared" ref="M9:X9" si="0">+M26</f>
        <v>0</v>
      </c>
      <c r="N9" s="47">
        <f t="shared" si="0"/>
        <v>0</v>
      </c>
      <c r="O9" s="47">
        <f t="shared" si="0"/>
        <v>1.0000000000000002E-2</v>
      </c>
      <c r="P9" s="47">
        <f t="shared" si="0"/>
        <v>3.5000000000000003E-2</v>
      </c>
      <c r="Q9" s="47">
        <f t="shared" si="0"/>
        <v>6.0000000000000012E-2</v>
      </c>
      <c r="R9" s="47">
        <f t="shared" si="0"/>
        <v>0.19000000000000006</v>
      </c>
      <c r="S9" s="47">
        <f t="shared" si="0"/>
        <v>8.500000000000002E-2</v>
      </c>
      <c r="T9" s="47">
        <f t="shared" si="0"/>
        <v>7.5000000000000011E-2</v>
      </c>
      <c r="U9" s="47">
        <f t="shared" si="0"/>
        <v>5.5000000000000007E-2</v>
      </c>
      <c r="V9" s="47">
        <f t="shared" si="0"/>
        <v>7.0000000000000007E-2</v>
      </c>
      <c r="W9" s="47">
        <f t="shared" si="0"/>
        <v>6.5000000000000002E-2</v>
      </c>
      <c r="X9" s="47">
        <f t="shared" si="0"/>
        <v>0.35500000000000004</v>
      </c>
      <c r="Y9" s="167">
        <f t="shared" ref="Y9:Y10" si="1">SUM(M9:X9)</f>
        <v>1</v>
      </c>
      <c r="Z9" s="709">
        <v>0.5</v>
      </c>
      <c r="AA9" s="778">
        <f>IF(OR(Y10=0,Z9=0),0,(Y10/Y9*Z9))</f>
        <v>0</v>
      </c>
      <c r="AB9" s="152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</row>
    <row r="10" spans="1:40" ht="45.75" customHeight="1">
      <c r="A10" s="687"/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168" t="s">
        <v>377</v>
      </c>
      <c r="M10" s="169">
        <f t="shared" ref="M10:X10" si="2">+M27</f>
        <v>0</v>
      </c>
      <c r="N10" s="169">
        <f t="shared" si="2"/>
        <v>0</v>
      </c>
      <c r="O10" s="169">
        <f t="shared" si="2"/>
        <v>0</v>
      </c>
      <c r="P10" s="169">
        <f t="shared" si="2"/>
        <v>0</v>
      </c>
      <c r="Q10" s="169">
        <f t="shared" si="2"/>
        <v>0</v>
      </c>
      <c r="R10" s="169">
        <f t="shared" si="2"/>
        <v>0</v>
      </c>
      <c r="S10" s="169">
        <f t="shared" si="2"/>
        <v>0</v>
      </c>
      <c r="T10" s="169">
        <f t="shared" si="2"/>
        <v>0</v>
      </c>
      <c r="U10" s="169">
        <f t="shared" si="2"/>
        <v>0</v>
      </c>
      <c r="V10" s="169">
        <f t="shared" si="2"/>
        <v>0</v>
      </c>
      <c r="W10" s="169">
        <f t="shared" si="2"/>
        <v>0</v>
      </c>
      <c r="X10" s="169">
        <f t="shared" si="2"/>
        <v>0</v>
      </c>
      <c r="Y10" s="170">
        <f t="shared" si="1"/>
        <v>0</v>
      </c>
      <c r="Z10" s="680"/>
      <c r="AA10" s="680"/>
      <c r="AB10" s="152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>
      <c r="A11" s="687"/>
      <c r="B11" s="248"/>
      <c r="C11" s="779" t="s">
        <v>378</v>
      </c>
      <c r="D11" s="691"/>
      <c r="E11" s="691"/>
      <c r="F11" s="691"/>
      <c r="G11" s="691"/>
      <c r="H11" s="691"/>
      <c r="I11" s="691"/>
      <c r="J11" s="680"/>
      <c r="K11" s="171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1"/>
      <c r="Z11" s="173" t="s">
        <v>379</v>
      </c>
      <c r="AA11" s="171"/>
      <c r="AB11" s="152"/>
      <c r="AC11" s="777"/>
      <c r="AD11" s="691"/>
      <c r="AE11" s="691"/>
      <c r="AF11" s="691"/>
      <c r="AG11" s="691"/>
      <c r="AH11" s="691"/>
      <c r="AI11" s="691"/>
      <c r="AJ11" s="691"/>
      <c r="AK11" s="691"/>
      <c r="AL11" s="691"/>
      <c r="AM11" s="691"/>
      <c r="AN11" s="680"/>
    </row>
    <row r="12" spans="1:40" ht="20.25" customHeight="1">
      <c r="A12" s="687"/>
      <c r="B12" s="678" t="s">
        <v>369</v>
      </c>
      <c r="C12" s="780" t="s">
        <v>446</v>
      </c>
      <c r="D12" s="690"/>
      <c r="E12" s="690"/>
      <c r="F12" s="690"/>
      <c r="G12" s="690"/>
      <c r="H12" s="690"/>
      <c r="I12" s="690"/>
      <c r="J12" s="679"/>
      <c r="K12" s="681" t="s">
        <v>445</v>
      </c>
      <c r="L12" s="46" t="s">
        <v>44</v>
      </c>
      <c r="M12" s="47"/>
      <c r="N12" s="47"/>
      <c r="O12" s="47"/>
      <c r="P12" s="47"/>
      <c r="Q12" s="47"/>
      <c r="R12" s="47">
        <v>0.3</v>
      </c>
      <c r="S12" s="47"/>
      <c r="T12" s="47"/>
      <c r="U12" s="47"/>
      <c r="V12" s="47"/>
      <c r="W12" s="47"/>
      <c r="X12" s="47">
        <v>0.7</v>
      </c>
      <c r="Y12" s="167">
        <f t="shared" ref="Y12:Y27" si="3">SUM(M12:X12)</f>
        <v>1</v>
      </c>
      <c r="Z12" s="709">
        <v>0.3</v>
      </c>
      <c r="AA12" s="764">
        <f>IF(OR(Y13=0,Z12=0),0,(Y13/Y12*Z12))</f>
        <v>0</v>
      </c>
      <c r="AB12" s="152"/>
      <c r="AC12" s="681"/>
      <c r="AD12" s="681"/>
      <c r="AE12" s="681"/>
      <c r="AF12" s="681"/>
      <c r="AG12" s="681"/>
      <c r="AH12" s="681"/>
      <c r="AI12" s="681"/>
      <c r="AJ12" s="681"/>
      <c r="AK12" s="681"/>
      <c r="AL12" s="681"/>
      <c r="AM12" s="681"/>
      <c r="AN12" s="681"/>
    </row>
    <row r="13" spans="1:40" ht="20.25" customHeight="1">
      <c r="A13" s="687"/>
      <c r="B13" s="680"/>
      <c r="C13" s="691"/>
      <c r="D13" s="691"/>
      <c r="E13" s="691"/>
      <c r="F13" s="691"/>
      <c r="G13" s="691"/>
      <c r="H13" s="691"/>
      <c r="I13" s="691"/>
      <c r="J13" s="680"/>
      <c r="K13" s="680"/>
      <c r="L13" s="124" t="s">
        <v>377</v>
      </c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0">
        <f t="shared" si="3"/>
        <v>0</v>
      </c>
      <c r="Z13" s="680"/>
      <c r="AA13" s="680"/>
      <c r="AB13" s="152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</row>
    <row r="14" spans="1:40" ht="20.25" customHeight="1">
      <c r="A14" s="687"/>
      <c r="B14" s="678" t="s">
        <v>369</v>
      </c>
      <c r="C14" s="788" t="s">
        <v>447</v>
      </c>
      <c r="D14" s="690"/>
      <c r="E14" s="690"/>
      <c r="F14" s="690"/>
      <c r="G14" s="690"/>
      <c r="H14" s="690"/>
      <c r="I14" s="690"/>
      <c r="J14" s="679"/>
      <c r="K14" s="681" t="s">
        <v>445</v>
      </c>
      <c r="L14" s="46" t="s">
        <v>44</v>
      </c>
      <c r="M14" s="175"/>
      <c r="N14" s="175"/>
      <c r="O14" s="175"/>
      <c r="P14" s="175"/>
      <c r="Q14" s="175"/>
      <c r="R14" s="47">
        <v>0.3</v>
      </c>
      <c r="S14" s="47"/>
      <c r="T14" s="47"/>
      <c r="U14" s="47"/>
      <c r="V14" s="47"/>
      <c r="W14" s="47"/>
      <c r="X14" s="47">
        <v>0.7</v>
      </c>
      <c r="Y14" s="167">
        <f t="shared" si="3"/>
        <v>1</v>
      </c>
      <c r="Z14" s="709">
        <v>0.1</v>
      </c>
      <c r="AA14" s="764">
        <f>IF(OR(Y15=0,Z14=0),0,(Y15/Y14*Z14))</f>
        <v>0</v>
      </c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</row>
    <row r="15" spans="1:40" ht="20.25" customHeight="1">
      <c r="A15" s="687"/>
      <c r="B15" s="680"/>
      <c r="C15" s="691"/>
      <c r="D15" s="691"/>
      <c r="E15" s="691"/>
      <c r="F15" s="691"/>
      <c r="G15" s="691"/>
      <c r="H15" s="691"/>
      <c r="I15" s="691"/>
      <c r="J15" s="680"/>
      <c r="K15" s="680"/>
      <c r="L15" s="124" t="s">
        <v>377</v>
      </c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0">
        <f t="shared" si="3"/>
        <v>0</v>
      </c>
      <c r="Z15" s="680"/>
      <c r="AA15" s="680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</row>
    <row r="16" spans="1:40" ht="20.25" customHeight="1">
      <c r="A16" s="687"/>
      <c r="B16" s="678" t="s">
        <v>369</v>
      </c>
      <c r="C16" s="788" t="s">
        <v>448</v>
      </c>
      <c r="D16" s="690"/>
      <c r="E16" s="690"/>
      <c r="F16" s="690"/>
      <c r="G16" s="690"/>
      <c r="H16" s="690"/>
      <c r="I16" s="690"/>
      <c r="J16" s="679"/>
      <c r="K16" s="681" t="s">
        <v>445</v>
      </c>
      <c r="L16" s="46" t="s">
        <v>44</v>
      </c>
      <c r="M16" s="175"/>
      <c r="N16" s="175"/>
      <c r="O16" s="175"/>
      <c r="P16" s="47">
        <v>0.05</v>
      </c>
      <c r="Q16" s="47">
        <v>0.1</v>
      </c>
      <c r="R16" s="47">
        <v>0.2</v>
      </c>
      <c r="S16" s="47">
        <v>0.1</v>
      </c>
      <c r="T16" s="47">
        <v>0.2</v>
      </c>
      <c r="U16" s="47">
        <v>0.1</v>
      </c>
      <c r="V16" s="47">
        <v>0.1</v>
      </c>
      <c r="W16" s="47">
        <v>0.1</v>
      </c>
      <c r="X16" s="47">
        <v>0.05</v>
      </c>
      <c r="Y16" s="167">
        <f t="shared" si="3"/>
        <v>1</v>
      </c>
      <c r="Z16" s="709">
        <v>0.1</v>
      </c>
      <c r="AA16" s="249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</row>
    <row r="17" spans="1:40" ht="20.25" customHeight="1">
      <c r="A17" s="687"/>
      <c r="B17" s="680"/>
      <c r="C17" s="691"/>
      <c r="D17" s="691"/>
      <c r="E17" s="691"/>
      <c r="F17" s="691"/>
      <c r="G17" s="691"/>
      <c r="H17" s="691"/>
      <c r="I17" s="691"/>
      <c r="J17" s="680"/>
      <c r="K17" s="680"/>
      <c r="L17" s="124" t="s">
        <v>377</v>
      </c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0">
        <f t="shared" si="3"/>
        <v>0</v>
      </c>
      <c r="Z17" s="680"/>
      <c r="AA17" s="250"/>
      <c r="AB17" s="152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</row>
    <row r="18" spans="1:40" ht="20.25" customHeight="1">
      <c r="A18" s="687"/>
      <c r="B18" s="678" t="s">
        <v>369</v>
      </c>
      <c r="C18" s="810" t="s">
        <v>449</v>
      </c>
      <c r="D18" s="690"/>
      <c r="E18" s="690"/>
      <c r="F18" s="690"/>
      <c r="G18" s="690"/>
      <c r="H18" s="690"/>
      <c r="I18" s="690"/>
      <c r="J18" s="679"/>
      <c r="K18" s="681" t="s">
        <v>450</v>
      </c>
      <c r="L18" s="46" t="s">
        <v>44</v>
      </c>
      <c r="M18" s="47"/>
      <c r="N18" s="47"/>
      <c r="O18" s="47"/>
      <c r="P18" s="47">
        <v>0.05</v>
      </c>
      <c r="Q18" s="47">
        <v>0.05</v>
      </c>
      <c r="R18" s="47">
        <v>0.1</v>
      </c>
      <c r="S18" s="47">
        <v>0.15</v>
      </c>
      <c r="T18" s="47">
        <v>0.15</v>
      </c>
      <c r="U18" s="47">
        <v>0.1</v>
      </c>
      <c r="V18" s="47">
        <v>0.15</v>
      </c>
      <c r="W18" s="47">
        <v>0.15</v>
      </c>
      <c r="X18" s="47">
        <v>0.1</v>
      </c>
      <c r="Y18" s="167">
        <f t="shared" si="3"/>
        <v>1</v>
      </c>
      <c r="Z18" s="709">
        <v>0.2</v>
      </c>
      <c r="AA18" s="764">
        <f>IF(OR(Y19=0,Z18=0),0,(Y19/Y18*Z18))</f>
        <v>0</v>
      </c>
      <c r="AB18" s="152"/>
      <c r="AC18" s="681"/>
      <c r="AD18" s="681"/>
      <c r="AE18" s="681"/>
      <c r="AF18" s="681"/>
      <c r="AG18" s="681"/>
      <c r="AH18" s="681"/>
      <c r="AI18" s="681"/>
      <c r="AJ18" s="681"/>
      <c r="AK18" s="681"/>
      <c r="AL18" s="681"/>
      <c r="AM18" s="681"/>
      <c r="AN18" s="681"/>
    </row>
    <row r="19" spans="1:40" ht="20.25" customHeight="1">
      <c r="A19" s="687"/>
      <c r="B19" s="680"/>
      <c r="C19" s="691"/>
      <c r="D19" s="691"/>
      <c r="E19" s="691"/>
      <c r="F19" s="691"/>
      <c r="G19" s="691"/>
      <c r="H19" s="691"/>
      <c r="I19" s="691"/>
      <c r="J19" s="680"/>
      <c r="K19" s="680"/>
      <c r="L19" s="124" t="s">
        <v>377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0">
        <f t="shared" si="3"/>
        <v>0</v>
      </c>
      <c r="Z19" s="680"/>
      <c r="AA19" s="680"/>
      <c r="AB19" s="152"/>
      <c r="AC19" s="680"/>
      <c r="AD19" s="680"/>
      <c r="AE19" s="680"/>
      <c r="AF19" s="680"/>
      <c r="AG19" s="680"/>
      <c r="AH19" s="680"/>
      <c r="AI19" s="680"/>
      <c r="AJ19" s="680"/>
      <c r="AK19" s="680"/>
      <c r="AL19" s="680"/>
      <c r="AM19" s="680"/>
      <c r="AN19" s="680"/>
    </row>
    <row r="20" spans="1:40" ht="20.25" customHeight="1">
      <c r="A20" s="687"/>
      <c r="B20" s="694" t="s">
        <v>369</v>
      </c>
      <c r="C20" s="811" t="s">
        <v>451</v>
      </c>
      <c r="D20" s="783"/>
      <c r="E20" s="783"/>
      <c r="F20" s="783"/>
      <c r="G20" s="783"/>
      <c r="H20" s="783"/>
      <c r="I20" s="783"/>
      <c r="J20" s="784"/>
      <c r="K20" s="686" t="s">
        <v>445</v>
      </c>
      <c r="L20" s="185" t="s">
        <v>44</v>
      </c>
      <c r="M20" s="47"/>
      <c r="N20" s="47"/>
      <c r="O20" s="47"/>
      <c r="P20" s="47"/>
      <c r="Q20" s="47"/>
      <c r="R20" s="47"/>
      <c r="S20" s="47">
        <v>0.5</v>
      </c>
      <c r="T20" s="47"/>
      <c r="U20" s="47"/>
      <c r="V20" s="47"/>
      <c r="W20" s="47"/>
      <c r="X20" s="47">
        <v>0.5</v>
      </c>
      <c r="Y20" s="167">
        <f t="shared" si="3"/>
        <v>1</v>
      </c>
      <c r="Z20" s="709">
        <v>0.05</v>
      </c>
      <c r="AA20" s="764">
        <f>IF(OR(Y21=0,Z20=0),0,(Y21/Y20*Z20))</f>
        <v>0</v>
      </c>
      <c r="AB20" s="152"/>
      <c r="AC20" s="681"/>
      <c r="AD20" s="681"/>
      <c r="AE20" s="681"/>
      <c r="AF20" s="681"/>
      <c r="AG20" s="681"/>
      <c r="AH20" s="681"/>
      <c r="AI20" s="681"/>
      <c r="AJ20" s="681"/>
      <c r="AK20" s="681"/>
      <c r="AL20" s="681"/>
      <c r="AM20" s="681"/>
      <c r="AN20" s="681"/>
    </row>
    <row r="21" spans="1:40" ht="20.25" customHeight="1">
      <c r="A21" s="687"/>
      <c r="B21" s="688"/>
      <c r="C21" s="707"/>
      <c r="D21" s="691"/>
      <c r="E21" s="691"/>
      <c r="F21" s="691"/>
      <c r="G21" s="691"/>
      <c r="H21" s="691"/>
      <c r="I21" s="691"/>
      <c r="J21" s="680"/>
      <c r="K21" s="688"/>
      <c r="L21" s="186" t="s">
        <v>377</v>
      </c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0">
        <f t="shared" si="3"/>
        <v>0</v>
      </c>
      <c r="Z21" s="680"/>
      <c r="AA21" s="680"/>
      <c r="AB21" s="161"/>
      <c r="AC21" s="680"/>
      <c r="AD21" s="680"/>
      <c r="AE21" s="680"/>
      <c r="AF21" s="680"/>
      <c r="AG21" s="680"/>
      <c r="AH21" s="680"/>
      <c r="AI21" s="680"/>
      <c r="AJ21" s="680"/>
      <c r="AK21" s="680"/>
      <c r="AL21" s="680"/>
      <c r="AM21" s="680"/>
      <c r="AN21" s="680"/>
    </row>
    <row r="22" spans="1:40" ht="20.25" customHeight="1">
      <c r="A22" s="687"/>
      <c r="B22" s="694" t="s">
        <v>369</v>
      </c>
      <c r="C22" s="790" t="s">
        <v>452</v>
      </c>
      <c r="D22" s="783"/>
      <c r="E22" s="783"/>
      <c r="F22" s="783"/>
      <c r="G22" s="783"/>
      <c r="H22" s="783"/>
      <c r="I22" s="783"/>
      <c r="J22" s="784"/>
      <c r="K22" s="694" t="s">
        <v>445</v>
      </c>
      <c r="L22" s="185" t="s">
        <v>44</v>
      </c>
      <c r="M22" s="47"/>
      <c r="N22" s="47"/>
      <c r="O22" s="47"/>
      <c r="P22" s="47"/>
      <c r="Q22" s="47"/>
      <c r="R22" s="174">
        <v>0.2</v>
      </c>
      <c r="S22" s="47">
        <v>0.2</v>
      </c>
      <c r="T22" s="47">
        <v>0.1</v>
      </c>
      <c r="U22" s="47">
        <v>0.1</v>
      </c>
      <c r="V22" s="47">
        <v>0.2</v>
      </c>
      <c r="W22" s="47">
        <v>0.1</v>
      </c>
      <c r="X22" s="174">
        <v>0.1</v>
      </c>
      <c r="Y22" s="167">
        <f t="shared" si="3"/>
        <v>1</v>
      </c>
      <c r="Z22" s="709">
        <v>0.05</v>
      </c>
      <c r="AA22" s="764">
        <f>IF(OR(Y23=0,Z22=0),0,(Y23/Y22*Z22))</f>
        <v>0</v>
      </c>
      <c r="AB22" s="152"/>
      <c r="AC22" s="681"/>
      <c r="AD22" s="681"/>
      <c r="AE22" s="681"/>
      <c r="AF22" s="681"/>
      <c r="AG22" s="681"/>
      <c r="AH22" s="681"/>
      <c r="AI22" s="681"/>
      <c r="AJ22" s="681"/>
      <c r="AK22" s="681"/>
      <c r="AL22" s="681"/>
      <c r="AM22" s="681"/>
      <c r="AN22" s="681"/>
    </row>
    <row r="23" spans="1:40" ht="20.25" customHeight="1">
      <c r="A23" s="687"/>
      <c r="B23" s="688"/>
      <c r="C23" s="707"/>
      <c r="D23" s="691"/>
      <c r="E23" s="691"/>
      <c r="F23" s="691"/>
      <c r="G23" s="691"/>
      <c r="H23" s="691"/>
      <c r="I23" s="691"/>
      <c r="J23" s="680"/>
      <c r="K23" s="688"/>
      <c r="L23" s="186" t="s">
        <v>377</v>
      </c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0">
        <f t="shared" si="3"/>
        <v>0</v>
      </c>
      <c r="Z23" s="680"/>
      <c r="AA23" s="772"/>
      <c r="AB23" s="161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</row>
    <row r="24" spans="1:40" ht="20.25" customHeight="1">
      <c r="A24" s="687"/>
      <c r="B24" s="694" t="s">
        <v>369</v>
      </c>
      <c r="C24" s="811" t="s">
        <v>453</v>
      </c>
      <c r="D24" s="783"/>
      <c r="E24" s="783"/>
      <c r="F24" s="783"/>
      <c r="G24" s="783"/>
      <c r="H24" s="783"/>
      <c r="I24" s="783"/>
      <c r="J24" s="784"/>
      <c r="K24" s="686" t="s">
        <v>266</v>
      </c>
      <c r="L24" s="185" t="s">
        <v>44</v>
      </c>
      <c r="M24" s="47"/>
      <c r="N24" s="47"/>
      <c r="O24" s="47">
        <v>0.05</v>
      </c>
      <c r="P24" s="47">
        <v>0.1</v>
      </c>
      <c r="Q24" s="47">
        <v>0.2</v>
      </c>
      <c r="R24" s="174">
        <v>0.1</v>
      </c>
      <c r="S24" s="174">
        <v>0.05</v>
      </c>
      <c r="T24" s="47">
        <v>0.1</v>
      </c>
      <c r="U24" s="47">
        <v>0.1</v>
      </c>
      <c r="V24" s="174">
        <v>0.1</v>
      </c>
      <c r="W24" s="174">
        <v>0.1</v>
      </c>
      <c r="X24" s="174">
        <v>0.1</v>
      </c>
      <c r="Y24" s="167">
        <f t="shared" si="3"/>
        <v>1</v>
      </c>
      <c r="Z24" s="709">
        <v>0.2</v>
      </c>
      <c r="AA24" s="764">
        <f>IF(OR(Y25=0,Z24=0),0,(Y25/Y24*Z24))</f>
        <v>0</v>
      </c>
      <c r="AB24" s="152"/>
      <c r="AC24" s="681"/>
      <c r="AD24" s="681"/>
      <c r="AE24" s="681"/>
      <c r="AF24" s="681"/>
      <c r="AG24" s="681"/>
      <c r="AH24" s="681"/>
      <c r="AI24" s="681"/>
      <c r="AJ24" s="681"/>
      <c r="AK24" s="681"/>
      <c r="AL24" s="681"/>
      <c r="AM24" s="681"/>
      <c r="AN24" s="681"/>
    </row>
    <row r="25" spans="1:40" ht="20.25" customHeight="1">
      <c r="A25" s="687"/>
      <c r="B25" s="688"/>
      <c r="C25" s="707"/>
      <c r="D25" s="691"/>
      <c r="E25" s="691"/>
      <c r="F25" s="691"/>
      <c r="G25" s="691"/>
      <c r="H25" s="691"/>
      <c r="I25" s="691"/>
      <c r="J25" s="680"/>
      <c r="K25" s="688"/>
      <c r="L25" s="186" t="s">
        <v>377</v>
      </c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0">
        <f t="shared" si="3"/>
        <v>0</v>
      </c>
      <c r="Z25" s="680"/>
      <c r="AA25" s="680"/>
      <c r="AB25" s="161"/>
      <c r="AC25" s="680"/>
      <c r="AD25" s="680"/>
      <c r="AE25" s="680"/>
      <c r="AF25" s="680"/>
      <c r="AG25" s="680"/>
      <c r="AH25" s="680"/>
      <c r="AI25" s="680"/>
      <c r="AJ25" s="680"/>
      <c r="AK25" s="680"/>
      <c r="AL25" s="680"/>
      <c r="AM25" s="680"/>
      <c r="AN25" s="680"/>
    </row>
    <row r="26" spans="1:40" ht="22.5" customHeight="1">
      <c r="A26" s="687"/>
      <c r="B26" s="177"/>
      <c r="C26" s="785" t="s">
        <v>383</v>
      </c>
      <c r="D26" s="690"/>
      <c r="E26" s="690"/>
      <c r="F26" s="690"/>
      <c r="G26" s="690"/>
      <c r="H26" s="690"/>
      <c r="I26" s="690"/>
      <c r="J26" s="679"/>
      <c r="K26" s="177"/>
      <c r="L26" s="178" t="s">
        <v>44</v>
      </c>
      <c r="M26" s="179">
        <f t="shared" ref="M26:X26" si="4">M12*$Z$12+M14*$Z$14+M16*$Z$16+M18*$Z$18+M20*$Z$20+M22*$Z$22+M24*$Z$24</f>
        <v>0</v>
      </c>
      <c r="N26" s="179">
        <f t="shared" si="4"/>
        <v>0</v>
      </c>
      <c r="O26" s="179">
        <f t="shared" si="4"/>
        <v>1.0000000000000002E-2</v>
      </c>
      <c r="P26" s="179">
        <f t="shared" si="4"/>
        <v>3.5000000000000003E-2</v>
      </c>
      <c r="Q26" s="179">
        <f t="shared" si="4"/>
        <v>6.0000000000000012E-2</v>
      </c>
      <c r="R26" s="179">
        <f t="shared" si="4"/>
        <v>0.19000000000000006</v>
      </c>
      <c r="S26" s="179">
        <f t="shared" si="4"/>
        <v>8.500000000000002E-2</v>
      </c>
      <c r="T26" s="179">
        <f t="shared" si="4"/>
        <v>7.5000000000000011E-2</v>
      </c>
      <c r="U26" s="179">
        <f t="shared" si="4"/>
        <v>5.5000000000000007E-2</v>
      </c>
      <c r="V26" s="179">
        <f t="shared" si="4"/>
        <v>7.0000000000000007E-2</v>
      </c>
      <c r="W26" s="179">
        <f t="shared" si="4"/>
        <v>6.5000000000000002E-2</v>
      </c>
      <c r="X26" s="179">
        <f t="shared" si="4"/>
        <v>0.35500000000000004</v>
      </c>
      <c r="Y26" s="167">
        <f t="shared" si="3"/>
        <v>1</v>
      </c>
      <c r="Z26" s="775">
        <f>SUM(Z12:Z25)</f>
        <v>1</v>
      </c>
      <c r="AA26" s="764">
        <f>IF(OR(Y27=0,Z26=0),0,(Y27/Y26*Z26))</f>
        <v>0</v>
      </c>
      <c r="AB26" s="152"/>
      <c r="AC26" s="689" t="s">
        <v>384</v>
      </c>
      <c r="AD26" s="690"/>
      <c r="AE26" s="690"/>
      <c r="AF26" s="690"/>
      <c r="AG26" s="690"/>
      <c r="AH26" s="690"/>
      <c r="AI26" s="690"/>
      <c r="AJ26" s="690"/>
      <c r="AK26" s="690"/>
      <c r="AL26" s="690"/>
      <c r="AM26" s="690"/>
      <c r="AN26" s="679"/>
    </row>
    <row r="27" spans="1:40" ht="22.5" customHeight="1">
      <c r="A27" s="767"/>
      <c r="B27" s="180"/>
      <c r="C27" s="691"/>
      <c r="D27" s="691"/>
      <c r="E27" s="691"/>
      <c r="F27" s="691"/>
      <c r="G27" s="691"/>
      <c r="H27" s="691"/>
      <c r="I27" s="691"/>
      <c r="J27" s="680"/>
      <c r="K27" s="180"/>
      <c r="L27" s="181" t="s">
        <v>377</v>
      </c>
      <c r="M27" s="183">
        <f t="shared" ref="M27:X27" si="5">M13*$Z$12+M15*$Z$14+M17*$Z$16+M19*$Z$18+M21*$Z$20+M23*$Z$22+M25*$Z$24</f>
        <v>0</v>
      </c>
      <c r="N27" s="183">
        <f t="shared" si="5"/>
        <v>0</v>
      </c>
      <c r="O27" s="183">
        <f t="shared" si="5"/>
        <v>0</v>
      </c>
      <c r="P27" s="183">
        <f t="shared" si="5"/>
        <v>0</v>
      </c>
      <c r="Q27" s="183">
        <f t="shared" si="5"/>
        <v>0</v>
      </c>
      <c r="R27" s="183">
        <f t="shared" si="5"/>
        <v>0</v>
      </c>
      <c r="S27" s="183">
        <f t="shared" si="5"/>
        <v>0</v>
      </c>
      <c r="T27" s="183">
        <f t="shared" si="5"/>
        <v>0</v>
      </c>
      <c r="U27" s="183">
        <f t="shared" si="5"/>
        <v>0</v>
      </c>
      <c r="V27" s="183">
        <f t="shared" si="5"/>
        <v>0</v>
      </c>
      <c r="W27" s="183">
        <f t="shared" si="5"/>
        <v>0</v>
      </c>
      <c r="X27" s="183">
        <f t="shared" si="5"/>
        <v>0</v>
      </c>
      <c r="Y27" s="184">
        <f t="shared" si="3"/>
        <v>0</v>
      </c>
      <c r="Z27" s="680"/>
      <c r="AA27" s="772"/>
      <c r="AB27" s="152"/>
      <c r="AC27" s="691"/>
      <c r="AD27" s="691"/>
      <c r="AE27" s="691"/>
      <c r="AF27" s="691"/>
      <c r="AG27" s="691"/>
      <c r="AH27" s="691"/>
      <c r="AI27" s="691"/>
      <c r="AJ27" s="691"/>
      <c r="AK27" s="691"/>
      <c r="AL27" s="691"/>
      <c r="AM27" s="691"/>
      <c r="AN27" s="680"/>
    </row>
    <row r="28" spans="1:40" ht="15.75" customHeight="1">
      <c r="A28" s="163" t="s">
        <v>10</v>
      </c>
      <c r="B28" s="165" t="s">
        <v>11</v>
      </c>
      <c r="C28" s="164" t="s">
        <v>12</v>
      </c>
      <c r="D28" s="164" t="s">
        <v>13</v>
      </c>
      <c r="E28" s="164" t="s">
        <v>14</v>
      </c>
      <c r="F28" s="164" t="s">
        <v>15</v>
      </c>
      <c r="G28" s="164" t="s">
        <v>16</v>
      </c>
      <c r="H28" s="164" t="s">
        <v>17</v>
      </c>
      <c r="I28" s="164" t="s">
        <v>18</v>
      </c>
      <c r="J28" s="164" t="s">
        <v>19</v>
      </c>
      <c r="K28" s="164" t="s">
        <v>20</v>
      </c>
      <c r="L28" s="164" t="s">
        <v>48</v>
      </c>
      <c r="M28" s="167" t="s">
        <v>49</v>
      </c>
      <c r="N28" s="167" t="s">
        <v>50</v>
      </c>
      <c r="O28" s="167" t="s">
        <v>51</v>
      </c>
      <c r="P28" s="167" t="s">
        <v>52</v>
      </c>
      <c r="Q28" s="167" t="s">
        <v>53</v>
      </c>
      <c r="R28" s="167" t="s">
        <v>54</v>
      </c>
      <c r="S28" s="167" t="s">
        <v>55</v>
      </c>
      <c r="T28" s="167" t="s">
        <v>56</v>
      </c>
      <c r="U28" s="167" t="s">
        <v>57</v>
      </c>
      <c r="V28" s="167" t="s">
        <v>58</v>
      </c>
      <c r="W28" s="167" t="s">
        <v>59</v>
      </c>
      <c r="X28" s="167" t="s">
        <v>60</v>
      </c>
      <c r="Y28" s="167" t="s">
        <v>61</v>
      </c>
      <c r="Z28" s="165" t="s">
        <v>365</v>
      </c>
      <c r="AA28" s="167" t="s">
        <v>366</v>
      </c>
      <c r="AB28" s="152"/>
      <c r="AC28" s="166" t="s">
        <v>65</v>
      </c>
      <c r="AD28" s="166" t="s">
        <v>66</v>
      </c>
      <c r="AE28" s="166" t="s">
        <v>67</v>
      </c>
      <c r="AF28" s="166" t="s">
        <v>68</v>
      </c>
      <c r="AG28" s="166" t="s">
        <v>69</v>
      </c>
      <c r="AH28" s="166" t="s">
        <v>70</v>
      </c>
      <c r="AI28" s="166" t="s">
        <v>71</v>
      </c>
      <c r="AJ28" s="166" t="s">
        <v>72</v>
      </c>
      <c r="AK28" s="166" t="s">
        <v>73</v>
      </c>
      <c r="AL28" s="166" t="s">
        <v>74</v>
      </c>
      <c r="AM28" s="166" t="s">
        <v>75</v>
      </c>
      <c r="AN28" s="166" t="s">
        <v>367</v>
      </c>
    </row>
    <row r="29" spans="1:40" ht="39" customHeight="1">
      <c r="A29" s="766" t="s">
        <v>454</v>
      </c>
      <c r="B29" s="678" t="s">
        <v>369</v>
      </c>
      <c r="C29" s="768" t="s">
        <v>370</v>
      </c>
      <c r="D29" s="768" t="s">
        <v>442</v>
      </c>
      <c r="E29" s="768" t="s">
        <v>443</v>
      </c>
      <c r="F29" s="768" t="s">
        <v>373</v>
      </c>
      <c r="G29" s="681" t="s">
        <v>198</v>
      </c>
      <c r="H29" s="678">
        <v>1</v>
      </c>
      <c r="I29" s="787" t="s">
        <v>454</v>
      </c>
      <c r="J29" s="681" t="s">
        <v>455</v>
      </c>
      <c r="K29" s="681" t="s">
        <v>266</v>
      </c>
      <c r="L29" s="46" t="s">
        <v>44</v>
      </c>
      <c r="M29" s="47">
        <f t="shared" ref="M29:X29" si="6">+M40</f>
        <v>0</v>
      </c>
      <c r="N29" s="47">
        <f t="shared" si="6"/>
        <v>0</v>
      </c>
      <c r="O29" s="47">
        <f t="shared" si="6"/>
        <v>0</v>
      </c>
      <c r="P29" s="47">
        <f t="shared" si="6"/>
        <v>0.1</v>
      </c>
      <c r="Q29" s="47">
        <f t="shared" si="6"/>
        <v>0.11000000000000001</v>
      </c>
      <c r="R29" s="47">
        <f t="shared" si="6"/>
        <v>0.17</v>
      </c>
      <c r="S29" s="47">
        <f t="shared" si="6"/>
        <v>0.17</v>
      </c>
      <c r="T29" s="47">
        <f t="shared" si="6"/>
        <v>0.22</v>
      </c>
      <c r="U29" s="47">
        <f t="shared" si="6"/>
        <v>0.08</v>
      </c>
      <c r="V29" s="47">
        <f t="shared" si="6"/>
        <v>0.06</v>
      </c>
      <c r="W29" s="47">
        <f t="shared" si="6"/>
        <v>0.06</v>
      </c>
      <c r="X29" s="47">
        <f t="shared" si="6"/>
        <v>0.03</v>
      </c>
      <c r="Y29" s="167">
        <f t="shared" ref="Y29:Y30" si="7">SUM(M29:X29)</f>
        <v>1</v>
      </c>
      <c r="Z29" s="709">
        <v>0.25</v>
      </c>
      <c r="AA29" s="778">
        <f>IF(OR(Y30=0,Z29=0),0,(Y30/Y29*Z29))</f>
        <v>0</v>
      </c>
      <c r="AB29" s="152"/>
      <c r="AC29" s="681"/>
      <c r="AD29" s="681"/>
      <c r="AE29" s="681"/>
      <c r="AF29" s="681"/>
      <c r="AG29" s="681"/>
      <c r="AH29" s="681"/>
      <c r="AI29" s="681"/>
      <c r="AJ29" s="681"/>
      <c r="AK29" s="681"/>
      <c r="AL29" s="681"/>
      <c r="AM29" s="681"/>
      <c r="AN29" s="681"/>
    </row>
    <row r="30" spans="1:40" ht="39" customHeight="1">
      <c r="A30" s="687"/>
      <c r="B30" s="680"/>
      <c r="C30" s="680"/>
      <c r="D30" s="680"/>
      <c r="E30" s="680"/>
      <c r="F30" s="680"/>
      <c r="G30" s="680"/>
      <c r="H30" s="680"/>
      <c r="I30" s="680"/>
      <c r="J30" s="680"/>
      <c r="K30" s="680"/>
      <c r="L30" s="168" t="s">
        <v>377</v>
      </c>
      <c r="M30" s="169">
        <f t="shared" ref="M30:X30" si="8">+M41</f>
        <v>0</v>
      </c>
      <c r="N30" s="169">
        <f t="shared" si="8"/>
        <v>0</v>
      </c>
      <c r="O30" s="169">
        <f t="shared" si="8"/>
        <v>0</v>
      </c>
      <c r="P30" s="169">
        <f t="shared" si="8"/>
        <v>0</v>
      </c>
      <c r="Q30" s="169">
        <f t="shared" si="8"/>
        <v>0</v>
      </c>
      <c r="R30" s="169">
        <f t="shared" si="8"/>
        <v>0</v>
      </c>
      <c r="S30" s="169">
        <f t="shared" si="8"/>
        <v>0</v>
      </c>
      <c r="T30" s="169">
        <f t="shared" si="8"/>
        <v>0</v>
      </c>
      <c r="U30" s="169">
        <f t="shared" si="8"/>
        <v>0</v>
      </c>
      <c r="V30" s="169">
        <f t="shared" si="8"/>
        <v>0</v>
      </c>
      <c r="W30" s="169">
        <f t="shared" si="8"/>
        <v>0</v>
      </c>
      <c r="X30" s="169">
        <f t="shared" si="8"/>
        <v>0</v>
      </c>
      <c r="Y30" s="170">
        <f t="shared" si="7"/>
        <v>0</v>
      </c>
      <c r="Z30" s="680"/>
      <c r="AA30" s="680"/>
      <c r="AB30" s="152"/>
      <c r="AC30" s="680"/>
      <c r="AD30" s="680"/>
      <c r="AE30" s="680"/>
      <c r="AF30" s="680"/>
      <c r="AG30" s="680"/>
      <c r="AH30" s="680"/>
      <c r="AI30" s="680"/>
      <c r="AJ30" s="680"/>
      <c r="AK30" s="680"/>
      <c r="AL30" s="680"/>
      <c r="AM30" s="680"/>
      <c r="AN30" s="680"/>
    </row>
    <row r="31" spans="1:40" ht="15.75" customHeight="1">
      <c r="A31" s="687"/>
      <c r="B31" s="251"/>
      <c r="C31" s="779" t="s">
        <v>378</v>
      </c>
      <c r="D31" s="691"/>
      <c r="E31" s="691"/>
      <c r="F31" s="691"/>
      <c r="G31" s="691"/>
      <c r="H31" s="691"/>
      <c r="I31" s="691"/>
      <c r="J31" s="680"/>
      <c r="K31" s="171"/>
      <c r="L31" s="172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2"/>
      <c r="Z31" s="194" t="s">
        <v>379</v>
      </c>
      <c r="AA31" s="192"/>
      <c r="AB31" s="152"/>
      <c r="AC31" s="807"/>
      <c r="AD31" s="691"/>
      <c r="AE31" s="691"/>
      <c r="AF31" s="691"/>
      <c r="AG31" s="691"/>
      <c r="AH31" s="691"/>
      <c r="AI31" s="691"/>
      <c r="AJ31" s="691"/>
      <c r="AK31" s="691"/>
      <c r="AL31" s="691"/>
      <c r="AM31" s="691"/>
      <c r="AN31" s="680"/>
    </row>
    <row r="32" spans="1:40" ht="20.25" customHeight="1">
      <c r="A32" s="687"/>
      <c r="B32" s="678" t="s">
        <v>369</v>
      </c>
      <c r="C32" s="788" t="s">
        <v>456</v>
      </c>
      <c r="D32" s="690"/>
      <c r="E32" s="690"/>
      <c r="F32" s="690"/>
      <c r="G32" s="690"/>
      <c r="H32" s="690"/>
      <c r="I32" s="690"/>
      <c r="J32" s="679"/>
      <c r="K32" s="681" t="s">
        <v>266</v>
      </c>
      <c r="L32" s="46" t="s">
        <v>44</v>
      </c>
      <c r="M32" s="47"/>
      <c r="N32" s="47"/>
      <c r="O32" s="47"/>
      <c r="P32" s="174">
        <v>0.1</v>
      </c>
      <c r="Q32" s="174">
        <v>0.2</v>
      </c>
      <c r="R32" s="47">
        <v>0.2</v>
      </c>
      <c r="S32" s="47">
        <v>0.2</v>
      </c>
      <c r="T32" s="47">
        <v>0.3</v>
      </c>
      <c r="U32" s="47"/>
      <c r="V32" s="47"/>
      <c r="W32" s="47"/>
      <c r="X32" s="47"/>
      <c r="Y32" s="167">
        <f t="shared" ref="Y32:Y41" si="9">SUM(M32:X32)</f>
        <v>1</v>
      </c>
      <c r="Z32" s="709">
        <v>0.2</v>
      </c>
      <c r="AA32" s="764">
        <f>IF(OR(Y33=0,Z32=0),0,(Y33/Y32*Z32))</f>
        <v>0</v>
      </c>
      <c r="AB32" s="152"/>
      <c r="AC32" s="681"/>
      <c r="AD32" s="681"/>
      <c r="AE32" s="681"/>
      <c r="AF32" s="681"/>
      <c r="AG32" s="681"/>
      <c r="AH32" s="681"/>
      <c r="AI32" s="681"/>
      <c r="AJ32" s="681"/>
      <c r="AK32" s="681"/>
      <c r="AL32" s="681"/>
      <c r="AM32" s="681"/>
      <c r="AN32" s="681"/>
    </row>
    <row r="33" spans="1:40" ht="20.25" customHeight="1">
      <c r="A33" s="687"/>
      <c r="B33" s="680"/>
      <c r="C33" s="691"/>
      <c r="D33" s="691"/>
      <c r="E33" s="691"/>
      <c r="F33" s="691"/>
      <c r="G33" s="691"/>
      <c r="H33" s="691"/>
      <c r="I33" s="691"/>
      <c r="J33" s="680"/>
      <c r="K33" s="680"/>
      <c r="L33" s="124" t="s">
        <v>377</v>
      </c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0">
        <f t="shared" si="9"/>
        <v>0</v>
      </c>
      <c r="Z33" s="680"/>
      <c r="AA33" s="680"/>
      <c r="AB33" s="152"/>
      <c r="AC33" s="680"/>
      <c r="AD33" s="680"/>
      <c r="AE33" s="680"/>
      <c r="AF33" s="680"/>
      <c r="AG33" s="680"/>
      <c r="AH33" s="680"/>
      <c r="AI33" s="680"/>
      <c r="AJ33" s="680"/>
      <c r="AK33" s="680"/>
      <c r="AL33" s="680"/>
      <c r="AM33" s="680"/>
      <c r="AN33" s="680"/>
    </row>
    <row r="34" spans="1:40" ht="20.25" customHeight="1">
      <c r="A34" s="687"/>
      <c r="B34" s="678" t="s">
        <v>369</v>
      </c>
      <c r="C34" s="788" t="s">
        <v>457</v>
      </c>
      <c r="D34" s="690"/>
      <c r="E34" s="690"/>
      <c r="F34" s="690"/>
      <c r="G34" s="690"/>
      <c r="H34" s="690"/>
      <c r="I34" s="690"/>
      <c r="J34" s="679"/>
      <c r="K34" s="681" t="s">
        <v>266</v>
      </c>
      <c r="L34" s="46" t="s">
        <v>44</v>
      </c>
      <c r="M34" s="47"/>
      <c r="N34" s="47"/>
      <c r="O34" s="47"/>
      <c r="P34" s="47">
        <v>0.2</v>
      </c>
      <c r="Q34" s="47">
        <v>0.1</v>
      </c>
      <c r="R34" s="47">
        <v>0.2</v>
      </c>
      <c r="S34" s="47">
        <v>0.2</v>
      </c>
      <c r="T34" s="47">
        <v>0.3</v>
      </c>
      <c r="U34" s="47"/>
      <c r="V34" s="47"/>
      <c r="W34" s="47"/>
      <c r="X34" s="47"/>
      <c r="Y34" s="167">
        <f t="shared" si="9"/>
        <v>1</v>
      </c>
      <c r="Z34" s="709">
        <v>0.3</v>
      </c>
      <c r="AA34" s="764">
        <f>IF(OR(Y35=0,Z34=0),0,(Y35/Y34*Z34))</f>
        <v>0</v>
      </c>
      <c r="AB34" s="152"/>
      <c r="AC34" s="681"/>
      <c r="AD34" s="681"/>
      <c r="AE34" s="681"/>
      <c r="AF34" s="681"/>
      <c r="AG34" s="681"/>
      <c r="AH34" s="681"/>
      <c r="AI34" s="681"/>
      <c r="AJ34" s="681"/>
      <c r="AK34" s="681"/>
      <c r="AL34" s="681"/>
      <c r="AM34" s="681"/>
      <c r="AN34" s="681"/>
    </row>
    <row r="35" spans="1:40" ht="20.25" customHeight="1">
      <c r="A35" s="687"/>
      <c r="B35" s="680"/>
      <c r="C35" s="691"/>
      <c r="D35" s="691"/>
      <c r="E35" s="691"/>
      <c r="F35" s="691"/>
      <c r="G35" s="691"/>
      <c r="H35" s="691"/>
      <c r="I35" s="691"/>
      <c r="J35" s="680"/>
      <c r="K35" s="680"/>
      <c r="L35" s="124" t="s">
        <v>377</v>
      </c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0">
        <f t="shared" si="9"/>
        <v>0</v>
      </c>
      <c r="Z35" s="680"/>
      <c r="AA35" s="680"/>
      <c r="AB35" s="152"/>
      <c r="AC35" s="680"/>
      <c r="AD35" s="680"/>
      <c r="AE35" s="680"/>
      <c r="AF35" s="680"/>
      <c r="AG35" s="680"/>
      <c r="AH35" s="680"/>
      <c r="AI35" s="680"/>
      <c r="AJ35" s="680"/>
      <c r="AK35" s="680"/>
      <c r="AL35" s="680"/>
      <c r="AM35" s="680"/>
      <c r="AN35" s="680"/>
    </row>
    <row r="36" spans="1:40" ht="20.25" customHeight="1">
      <c r="A36" s="687"/>
      <c r="B36" s="694" t="s">
        <v>369</v>
      </c>
      <c r="C36" s="790" t="s">
        <v>458</v>
      </c>
      <c r="D36" s="783"/>
      <c r="E36" s="783"/>
      <c r="F36" s="783"/>
      <c r="G36" s="783"/>
      <c r="H36" s="783"/>
      <c r="I36" s="783"/>
      <c r="J36" s="784"/>
      <c r="K36" s="694" t="s">
        <v>445</v>
      </c>
      <c r="L36" s="185" t="s">
        <v>44</v>
      </c>
      <c r="M36" s="47"/>
      <c r="N36" s="47"/>
      <c r="O36" s="47"/>
      <c r="P36" s="47"/>
      <c r="Q36" s="47"/>
      <c r="R36" s="47">
        <v>0.1</v>
      </c>
      <c r="S36" s="47">
        <v>0.1</v>
      </c>
      <c r="T36" s="47">
        <v>0.1</v>
      </c>
      <c r="U36" s="47">
        <v>0.2</v>
      </c>
      <c r="V36" s="47">
        <v>0.2</v>
      </c>
      <c r="W36" s="47">
        <v>0.2</v>
      </c>
      <c r="X36" s="47">
        <v>0.1</v>
      </c>
      <c r="Y36" s="167">
        <f t="shared" si="9"/>
        <v>0.99999999999999989</v>
      </c>
      <c r="Z36" s="773">
        <v>0.3</v>
      </c>
      <c r="AA36" s="774">
        <f>IF(OR(Y37=0,Z36=0),0,(Y37/Y36*Z36))</f>
        <v>0</v>
      </c>
      <c r="AB36" s="152"/>
      <c r="AC36" s="681"/>
      <c r="AD36" s="681"/>
      <c r="AE36" s="681"/>
      <c r="AF36" s="681"/>
      <c r="AG36" s="681"/>
      <c r="AH36" s="681"/>
      <c r="AI36" s="681"/>
      <c r="AJ36" s="681"/>
      <c r="AK36" s="681"/>
      <c r="AL36" s="681"/>
      <c r="AM36" s="681"/>
      <c r="AN36" s="681"/>
    </row>
    <row r="37" spans="1:40" ht="20.25" customHeight="1">
      <c r="A37" s="687"/>
      <c r="B37" s="688"/>
      <c r="C37" s="707"/>
      <c r="D37" s="691"/>
      <c r="E37" s="691"/>
      <c r="F37" s="691"/>
      <c r="G37" s="691"/>
      <c r="H37" s="691"/>
      <c r="I37" s="691"/>
      <c r="J37" s="680"/>
      <c r="K37" s="688"/>
      <c r="L37" s="186" t="s">
        <v>377</v>
      </c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0">
        <f t="shared" si="9"/>
        <v>0</v>
      </c>
      <c r="Z37" s="688"/>
      <c r="AA37" s="688"/>
      <c r="AB37" s="152"/>
      <c r="AC37" s="772"/>
      <c r="AD37" s="772"/>
      <c r="AE37" s="772"/>
      <c r="AF37" s="772"/>
      <c r="AG37" s="772"/>
      <c r="AH37" s="772"/>
      <c r="AI37" s="772"/>
      <c r="AJ37" s="772"/>
      <c r="AK37" s="772"/>
      <c r="AL37" s="772"/>
      <c r="AM37" s="772"/>
      <c r="AN37" s="772"/>
    </row>
    <row r="38" spans="1:40" ht="20.25" customHeight="1">
      <c r="A38" s="687"/>
      <c r="B38" s="694" t="s">
        <v>369</v>
      </c>
      <c r="C38" s="811" t="s">
        <v>459</v>
      </c>
      <c r="D38" s="783"/>
      <c r="E38" s="783"/>
      <c r="F38" s="783"/>
      <c r="G38" s="783"/>
      <c r="H38" s="783"/>
      <c r="I38" s="783"/>
      <c r="J38" s="784"/>
      <c r="K38" s="686" t="s">
        <v>266</v>
      </c>
      <c r="L38" s="185" t="s">
        <v>44</v>
      </c>
      <c r="M38" s="47"/>
      <c r="N38" s="47"/>
      <c r="O38" s="47"/>
      <c r="P38" s="174">
        <v>0.1</v>
      </c>
      <c r="Q38" s="47">
        <v>0.2</v>
      </c>
      <c r="R38" s="47">
        <v>0.2</v>
      </c>
      <c r="S38" s="47">
        <v>0.2</v>
      </c>
      <c r="T38" s="47">
        <v>0.2</v>
      </c>
      <c r="U38" s="174">
        <v>0.1</v>
      </c>
      <c r="V38" s="47"/>
      <c r="W38" s="47"/>
      <c r="X38" s="47"/>
      <c r="Y38" s="167">
        <f t="shared" si="9"/>
        <v>0.99999999999999989</v>
      </c>
      <c r="Z38" s="773">
        <v>0.2</v>
      </c>
      <c r="AA38" s="774">
        <f>IF(OR(Y39=0,Z38=0),0,(Y39/Y38*Z38))</f>
        <v>0</v>
      </c>
      <c r="AB38" s="152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</row>
    <row r="39" spans="1:40" ht="20.25" customHeight="1">
      <c r="A39" s="687"/>
      <c r="B39" s="688"/>
      <c r="C39" s="707"/>
      <c r="D39" s="691"/>
      <c r="E39" s="691"/>
      <c r="F39" s="691"/>
      <c r="G39" s="691"/>
      <c r="H39" s="691"/>
      <c r="I39" s="691"/>
      <c r="J39" s="680"/>
      <c r="K39" s="688"/>
      <c r="L39" s="186" t="s">
        <v>377</v>
      </c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0">
        <f t="shared" si="9"/>
        <v>0</v>
      </c>
      <c r="Z39" s="688"/>
      <c r="AA39" s="688"/>
      <c r="AB39" s="161"/>
      <c r="AC39" s="680"/>
      <c r="AD39" s="680"/>
      <c r="AE39" s="680"/>
      <c r="AF39" s="680"/>
      <c r="AG39" s="680"/>
      <c r="AH39" s="680"/>
      <c r="AI39" s="680"/>
      <c r="AJ39" s="680"/>
      <c r="AK39" s="680"/>
      <c r="AL39" s="680"/>
      <c r="AM39" s="680"/>
      <c r="AN39" s="680"/>
    </row>
    <row r="40" spans="1:40" ht="27" customHeight="1">
      <c r="A40" s="687"/>
      <c r="B40" s="252"/>
      <c r="C40" s="785" t="s">
        <v>383</v>
      </c>
      <c r="D40" s="690"/>
      <c r="E40" s="690"/>
      <c r="F40" s="690"/>
      <c r="G40" s="690"/>
      <c r="H40" s="690"/>
      <c r="I40" s="690"/>
      <c r="J40" s="679"/>
      <c r="K40" s="177"/>
      <c r="L40" s="178" t="s">
        <v>44</v>
      </c>
      <c r="M40" s="179">
        <f t="shared" ref="M40:X40" si="10">M32*$Z$32+M34*$Z$34+M36*$Z$36+M38*$Z$38</f>
        <v>0</v>
      </c>
      <c r="N40" s="179">
        <f t="shared" si="10"/>
        <v>0</v>
      </c>
      <c r="O40" s="179">
        <f t="shared" si="10"/>
        <v>0</v>
      </c>
      <c r="P40" s="179">
        <f t="shared" si="10"/>
        <v>0.1</v>
      </c>
      <c r="Q40" s="179">
        <f t="shared" si="10"/>
        <v>0.11000000000000001</v>
      </c>
      <c r="R40" s="179">
        <f t="shared" si="10"/>
        <v>0.17</v>
      </c>
      <c r="S40" s="179">
        <f t="shared" si="10"/>
        <v>0.17</v>
      </c>
      <c r="T40" s="179">
        <f t="shared" si="10"/>
        <v>0.22</v>
      </c>
      <c r="U40" s="179">
        <f t="shared" si="10"/>
        <v>0.08</v>
      </c>
      <c r="V40" s="179">
        <f t="shared" si="10"/>
        <v>0.06</v>
      </c>
      <c r="W40" s="179">
        <f t="shared" si="10"/>
        <v>0.06</v>
      </c>
      <c r="X40" s="179">
        <f t="shared" si="10"/>
        <v>0.03</v>
      </c>
      <c r="Y40" s="167">
        <f t="shared" si="9"/>
        <v>1</v>
      </c>
      <c r="Z40" s="775">
        <f>SUM(Z32:Z39)</f>
        <v>1</v>
      </c>
      <c r="AA40" s="764">
        <f>IF(OR(Y41=0,Z40=0),0,(Y41/Y40*Z40))</f>
        <v>0</v>
      </c>
      <c r="AB40" s="152"/>
      <c r="AC40" s="689" t="s">
        <v>384</v>
      </c>
      <c r="AD40" s="690"/>
      <c r="AE40" s="690"/>
      <c r="AF40" s="690"/>
      <c r="AG40" s="690"/>
      <c r="AH40" s="690"/>
      <c r="AI40" s="690"/>
      <c r="AJ40" s="690"/>
      <c r="AK40" s="690"/>
      <c r="AL40" s="690"/>
      <c r="AM40" s="690"/>
      <c r="AN40" s="679"/>
    </row>
    <row r="41" spans="1:40" ht="27" customHeight="1">
      <c r="A41" s="767"/>
      <c r="B41" s="180"/>
      <c r="C41" s="691"/>
      <c r="D41" s="691"/>
      <c r="E41" s="691"/>
      <c r="F41" s="691"/>
      <c r="G41" s="691"/>
      <c r="H41" s="691"/>
      <c r="I41" s="691"/>
      <c r="J41" s="680"/>
      <c r="K41" s="180"/>
      <c r="L41" s="181" t="s">
        <v>377</v>
      </c>
      <c r="M41" s="183">
        <f t="shared" ref="M41:X41" si="11">M33*$Z$32+M35*$Z$34+M37*$Z$36+M39*$Z$38</f>
        <v>0</v>
      </c>
      <c r="N41" s="183">
        <f t="shared" si="11"/>
        <v>0</v>
      </c>
      <c r="O41" s="183">
        <f t="shared" si="11"/>
        <v>0</v>
      </c>
      <c r="P41" s="183">
        <f t="shared" si="11"/>
        <v>0</v>
      </c>
      <c r="Q41" s="183">
        <f t="shared" si="11"/>
        <v>0</v>
      </c>
      <c r="R41" s="183">
        <f t="shared" si="11"/>
        <v>0</v>
      </c>
      <c r="S41" s="183">
        <f t="shared" si="11"/>
        <v>0</v>
      </c>
      <c r="T41" s="183">
        <f t="shared" si="11"/>
        <v>0</v>
      </c>
      <c r="U41" s="183">
        <f t="shared" si="11"/>
        <v>0</v>
      </c>
      <c r="V41" s="183">
        <f t="shared" si="11"/>
        <v>0</v>
      </c>
      <c r="W41" s="183">
        <f t="shared" si="11"/>
        <v>0</v>
      </c>
      <c r="X41" s="183">
        <f t="shared" si="11"/>
        <v>0</v>
      </c>
      <c r="Y41" s="184">
        <f t="shared" si="9"/>
        <v>0</v>
      </c>
      <c r="Z41" s="680"/>
      <c r="AA41" s="772"/>
      <c r="AB41" s="152"/>
      <c r="AC41" s="691"/>
      <c r="AD41" s="691"/>
      <c r="AE41" s="691"/>
      <c r="AF41" s="691"/>
      <c r="AG41" s="691"/>
      <c r="AH41" s="691"/>
      <c r="AI41" s="691"/>
      <c r="AJ41" s="691"/>
      <c r="AK41" s="691"/>
      <c r="AL41" s="691"/>
      <c r="AM41" s="691"/>
      <c r="AN41" s="680"/>
    </row>
    <row r="42" spans="1:40" ht="15.75" customHeight="1">
      <c r="A42" s="163" t="s">
        <v>10</v>
      </c>
      <c r="B42" s="165" t="s">
        <v>11</v>
      </c>
      <c r="C42" s="165" t="s">
        <v>12</v>
      </c>
      <c r="D42" s="165" t="s">
        <v>13</v>
      </c>
      <c r="E42" s="165" t="s">
        <v>14</v>
      </c>
      <c r="F42" s="165" t="s">
        <v>15</v>
      </c>
      <c r="G42" s="165" t="s">
        <v>16</v>
      </c>
      <c r="H42" s="165" t="s">
        <v>17</v>
      </c>
      <c r="I42" s="165" t="s">
        <v>18</v>
      </c>
      <c r="J42" s="165" t="s">
        <v>19</v>
      </c>
      <c r="K42" s="164" t="s">
        <v>20</v>
      </c>
      <c r="L42" s="164" t="s">
        <v>48</v>
      </c>
      <c r="M42" s="167" t="s">
        <v>49</v>
      </c>
      <c r="N42" s="167" t="s">
        <v>50</v>
      </c>
      <c r="O42" s="167" t="s">
        <v>51</v>
      </c>
      <c r="P42" s="167" t="s">
        <v>52</v>
      </c>
      <c r="Q42" s="167" t="s">
        <v>53</v>
      </c>
      <c r="R42" s="167" t="s">
        <v>54</v>
      </c>
      <c r="S42" s="167" t="s">
        <v>55</v>
      </c>
      <c r="T42" s="167" t="s">
        <v>56</v>
      </c>
      <c r="U42" s="167" t="s">
        <v>57</v>
      </c>
      <c r="V42" s="167" t="s">
        <v>58</v>
      </c>
      <c r="W42" s="167" t="s">
        <v>59</v>
      </c>
      <c r="X42" s="167" t="s">
        <v>60</v>
      </c>
      <c r="Y42" s="167" t="s">
        <v>61</v>
      </c>
      <c r="Z42" s="165" t="s">
        <v>365</v>
      </c>
      <c r="AA42" s="167" t="s">
        <v>366</v>
      </c>
      <c r="AB42" s="152"/>
      <c r="AC42" s="166" t="s">
        <v>65</v>
      </c>
      <c r="AD42" s="166" t="s">
        <v>66</v>
      </c>
      <c r="AE42" s="166" t="s">
        <v>67</v>
      </c>
      <c r="AF42" s="166" t="s">
        <v>68</v>
      </c>
      <c r="AG42" s="166" t="s">
        <v>69</v>
      </c>
      <c r="AH42" s="166" t="s">
        <v>70</v>
      </c>
      <c r="AI42" s="166" t="s">
        <v>71</v>
      </c>
      <c r="AJ42" s="166" t="s">
        <v>72</v>
      </c>
      <c r="AK42" s="166" t="s">
        <v>73</v>
      </c>
      <c r="AL42" s="166" t="s">
        <v>74</v>
      </c>
      <c r="AM42" s="166" t="s">
        <v>75</v>
      </c>
      <c r="AN42" s="166" t="s">
        <v>367</v>
      </c>
    </row>
    <row r="43" spans="1:40" ht="33.75" customHeight="1">
      <c r="A43" s="766" t="s">
        <v>460</v>
      </c>
      <c r="B43" s="678" t="s">
        <v>369</v>
      </c>
      <c r="C43" s="812" t="s">
        <v>370</v>
      </c>
      <c r="D43" s="768" t="s">
        <v>442</v>
      </c>
      <c r="E43" s="812" t="s">
        <v>443</v>
      </c>
      <c r="F43" s="812" t="s">
        <v>373</v>
      </c>
      <c r="G43" s="678" t="s">
        <v>374</v>
      </c>
      <c r="H43" s="717">
        <f>12960+3500000</f>
        <v>3512960</v>
      </c>
      <c r="I43" s="678" t="s">
        <v>461</v>
      </c>
      <c r="J43" s="678" t="s">
        <v>375</v>
      </c>
      <c r="K43" s="681" t="s">
        <v>462</v>
      </c>
      <c r="L43" s="46" t="s">
        <v>44</v>
      </c>
      <c r="M43" s="47">
        <f t="shared" ref="M43:X43" si="12">+M60</f>
        <v>0</v>
      </c>
      <c r="N43" s="47">
        <f t="shared" si="12"/>
        <v>0</v>
      </c>
      <c r="O43" s="47">
        <f t="shared" si="12"/>
        <v>1.0000000000000002E-2</v>
      </c>
      <c r="P43" s="47">
        <f t="shared" si="12"/>
        <v>0.125</v>
      </c>
      <c r="Q43" s="47">
        <f t="shared" si="12"/>
        <v>0.15000000000000002</v>
      </c>
      <c r="R43" s="47">
        <f t="shared" si="12"/>
        <v>0.11000000000000001</v>
      </c>
      <c r="S43" s="47">
        <f t="shared" si="12"/>
        <v>0.15000000000000002</v>
      </c>
      <c r="T43" s="47">
        <f t="shared" si="12"/>
        <v>9.0000000000000024E-2</v>
      </c>
      <c r="U43" s="47">
        <f t="shared" si="12"/>
        <v>0.1</v>
      </c>
      <c r="V43" s="47">
        <f t="shared" si="12"/>
        <v>0.125</v>
      </c>
      <c r="W43" s="47">
        <f t="shared" si="12"/>
        <v>0.10000000000000003</v>
      </c>
      <c r="X43" s="47">
        <f t="shared" si="12"/>
        <v>4.0000000000000008E-2</v>
      </c>
      <c r="Y43" s="167">
        <f t="shared" ref="Y43:Y44" si="13">SUM(M43:X43)</f>
        <v>1</v>
      </c>
      <c r="Z43" s="709">
        <v>0.25</v>
      </c>
      <c r="AA43" s="778">
        <f>IF(OR(Y44=0,Z43=0),0,(Y44/Y43*Z43))</f>
        <v>0</v>
      </c>
      <c r="AB43" s="152"/>
      <c r="AC43" s="681"/>
      <c r="AD43" s="681"/>
      <c r="AE43" s="681"/>
      <c r="AF43" s="681"/>
      <c r="AG43" s="681"/>
      <c r="AH43" s="681"/>
      <c r="AI43" s="681"/>
      <c r="AJ43" s="681"/>
      <c r="AK43" s="681"/>
      <c r="AL43" s="681"/>
      <c r="AM43" s="681"/>
      <c r="AN43" s="681"/>
    </row>
    <row r="44" spans="1:40" ht="33.75" customHeight="1">
      <c r="A44" s="687"/>
      <c r="B44" s="680"/>
      <c r="C44" s="680"/>
      <c r="D44" s="680"/>
      <c r="E44" s="680"/>
      <c r="F44" s="680"/>
      <c r="G44" s="680"/>
      <c r="H44" s="680"/>
      <c r="I44" s="680"/>
      <c r="J44" s="680"/>
      <c r="K44" s="680"/>
      <c r="L44" s="168" t="s">
        <v>377</v>
      </c>
      <c r="M44" s="169">
        <f t="shared" ref="M44:X44" si="14">+M61</f>
        <v>0</v>
      </c>
      <c r="N44" s="169">
        <f t="shared" si="14"/>
        <v>0</v>
      </c>
      <c r="O44" s="169">
        <f t="shared" si="14"/>
        <v>0</v>
      </c>
      <c r="P44" s="169">
        <f t="shared" si="14"/>
        <v>0</v>
      </c>
      <c r="Q44" s="169">
        <f t="shared" si="14"/>
        <v>0</v>
      </c>
      <c r="R44" s="169">
        <f t="shared" si="14"/>
        <v>0</v>
      </c>
      <c r="S44" s="169">
        <f t="shared" si="14"/>
        <v>0</v>
      </c>
      <c r="T44" s="169">
        <f t="shared" si="14"/>
        <v>0</v>
      </c>
      <c r="U44" s="169">
        <f t="shared" si="14"/>
        <v>0</v>
      </c>
      <c r="V44" s="169">
        <f t="shared" si="14"/>
        <v>0</v>
      </c>
      <c r="W44" s="169">
        <f t="shared" si="14"/>
        <v>0</v>
      </c>
      <c r="X44" s="169">
        <f t="shared" si="14"/>
        <v>0</v>
      </c>
      <c r="Y44" s="170">
        <f t="shared" si="13"/>
        <v>0</v>
      </c>
      <c r="Z44" s="680"/>
      <c r="AA44" s="680"/>
      <c r="AB44" s="152"/>
      <c r="AC44" s="680"/>
      <c r="AD44" s="680"/>
      <c r="AE44" s="680"/>
      <c r="AF44" s="680"/>
      <c r="AG44" s="680"/>
      <c r="AH44" s="680"/>
      <c r="AI44" s="680"/>
      <c r="AJ44" s="680"/>
      <c r="AK44" s="680"/>
      <c r="AL44" s="680"/>
      <c r="AM44" s="680"/>
      <c r="AN44" s="680"/>
    </row>
    <row r="45" spans="1:40" ht="15.75" customHeight="1">
      <c r="A45" s="687"/>
      <c r="B45" s="251"/>
      <c r="C45" s="779" t="s">
        <v>378</v>
      </c>
      <c r="D45" s="691"/>
      <c r="E45" s="691"/>
      <c r="F45" s="691"/>
      <c r="G45" s="691"/>
      <c r="H45" s="691"/>
      <c r="I45" s="691"/>
      <c r="J45" s="680"/>
      <c r="K45" s="171"/>
      <c r="L45" s="172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2"/>
      <c r="Z45" s="194" t="s">
        <v>379</v>
      </c>
      <c r="AA45" s="192"/>
      <c r="AB45" s="152"/>
      <c r="AC45" s="807"/>
      <c r="AD45" s="691"/>
      <c r="AE45" s="691"/>
      <c r="AF45" s="691"/>
      <c r="AG45" s="691"/>
      <c r="AH45" s="691"/>
      <c r="AI45" s="691"/>
      <c r="AJ45" s="691"/>
      <c r="AK45" s="691"/>
      <c r="AL45" s="691"/>
      <c r="AM45" s="691"/>
      <c r="AN45" s="680"/>
    </row>
    <row r="46" spans="1:40" ht="18.75" customHeight="1">
      <c r="A46" s="687"/>
      <c r="B46" s="694" t="s">
        <v>369</v>
      </c>
      <c r="C46" s="808" t="s">
        <v>463</v>
      </c>
      <c r="D46" s="783"/>
      <c r="E46" s="783"/>
      <c r="F46" s="783"/>
      <c r="G46" s="783"/>
      <c r="H46" s="783"/>
      <c r="I46" s="783"/>
      <c r="J46" s="784"/>
      <c r="K46" s="686" t="s">
        <v>464</v>
      </c>
      <c r="L46" s="185" t="s">
        <v>44</v>
      </c>
      <c r="M46" s="47"/>
      <c r="N46" s="47"/>
      <c r="O46" s="47"/>
      <c r="P46" s="47">
        <v>0.05</v>
      </c>
      <c r="Q46" s="47">
        <v>0.1</v>
      </c>
      <c r="R46" s="47">
        <v>0.1</v>
      </c>
      <c r="S46" s="47">
        <v>0.1</v>
      </c>
      <c r="T46" s="47">
        <v>0.2</v>
      </c>
      <c r="U46" s="47">
        <v>0.1</v>
      </c>
      <c r="V46" s="47">
        <v>0.1</v>
      </c>
      <c r="W46" s="47">
        <v>0.1</v>
      </c>
      <c r="X46" s="47">
        <v>0.15</v>
      </c>
      <c r="Y46" s="167">
        <f t="shared" ref="Y46:Y61" si="15">SUM(M46:X46)</f>
        <v>1</v>
      </c>
      <c r="Z46" s="709">
        <v>0.1</v>
      </c>
      <c r="AA46" s="764">
        <f>IF(OR(Y47=0,Z46=0),0,(Y47/Y46*Z46))</f>
        <v>0</v>
      </c>
      <c r="AB46" s="152"/>
      <c r="AC46" s="681"/>
      <c r="AD46" s="681"/>
      <c r="AE46" s="681"/>
      <c r="AF46" s="681"/>
      <c r="AG46" s="681"/>
      <c r="AH46" s="681"/>
      <c r="AI46" s="681"/>
      <c r="AJ46" s="681"/>
      <c r="AK46" s="681"/>
      <c r="AL46" s="681"/>
      <c r="AM46" s="681"/>
      <c r="AN46" s="681"/>
    </row>
    <row r="47" spans="1:40" ht="18.75" customHeight="1">
      <c r="A47" s="687"/>
      <c r="B47" s="688"/>
      <c r="C47" s="707"/>
      <c r="D47" s="691"/>
      <c r="E47" s="691"/>
      <c r="F47" s="691"/>
      <c r="G47" s="691"/>
      <c r="H47" s="691"/>
      <c r="I47" s="691"/>
      <c r="J47" s="680"/>
      <c r="K47" s="688"/>
      <c r="L47" s="186" t="s">
        <v>377</v>
      </c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0">
        <f t="shared" si="15"/>
        <v>0</v>
      </c>
      <c r="Z47" s="680"/>
      <c r="AA47" s="680"/>
      <c r="AB47" s="152"/>
      <c r="AC47" s="680"/>
      <c r="AD47" s="680"/>
      <c r="AE47" s="680"/>
      <c r="AF47" s="680"/>
      <c r="AG47" s="680"/>
      <c r="AH47" s="680"/>
      <c r="AI47" s="680"/>
      <c r="AJ47" s="680"/>
      <c r="AK47" s="680"/>
      <c r="AL47" s="680"/>
      <c r="AM47" s="680"/>
      <c r="AN47" s="680"/>
    </row>
    <row r="48" spans="1:40" ht="18.75" customHeight="1">
      <c r="A48" s="687"/>
      <c r="B48" s="694" t="s">
        <v>369</v>
      </c>
      <c r="C48" s="809" t="s">
        <v>465</v>
      </c>
      <c r="D48" s="783"/>
      <c r="E48" s="783"/>
      <c r="F48" s="783"/>
      <c r="G48" s="783"/>
      <c r="H48" s="783"/>
      <c r="I48" s="783"/>
      <c r="J48" s="784"/>
      <c r="K48" s="686" t="s">
        <v>464</v>
      </c>
      <c r="L48" s="185" t="s">
        <v>44</v>
      </c>
      <c r="M48" s="47"/>
      <c r="N48" s="47"/>
      <c r="O48" s="47"/>
      <c r="P48" s="47">
        <v>0.1</v>
      </c>
      <c r="Q48" s="47">
        <v>0.1</v>
      </c>
      <c r="R48" s="47">
        <v>0.1</v>
      </c>
      <c r="S48" s="47">
        <v>0.2</v>
      </c>
      <c r="T48" s="47">
        <v>0.1</v>
      </c>
      <c r="U48" s="47">
        <v>0.15</v>
      </c>
      <c r="V48" s="47">
        <v>0.1</v>
      </c>
      <c r="W48" s="47">
        <v>0.1</v>
      </c>
      <c r="X48" s="47">
        <v>0.05</v>
      </c>
      <c r="Y48" s="167">
        <f t="shared" si="15"/>
        <v>1</v>
      </c>
      <c r="Z48" s="709">
        <v>0.3</v>
      </c>
      <c r="AA48" s="764">
        <f>IF(OR(Y49=0,Z48=0),0,(Y49/Y48*Z48))</f>
        <v>0</v>
      </c>
      <c r="AB48" s="152"/>
      <c r="AC48" s="681"/>
      <c r="AD48" s="681"/>
      <c r="AE48" s="681"/>
      <c r="AF48" s="681"/>
      <c r="AG48" s="681"/>
      <c r="AH48" s="681"/>
      <c r="AI48" s="681"/>
      <c r="AJ48" s="681"/>
      <c r="AK48" s="681"/>
      <c r="AL48" s="681"/>
      <c r="AM48" s="681"/>
      <c r="AN48" s="681"/>
    </row>
    <row r="49" spans="1:40" ht="18.75" customHeight="1">
      <c r="A49" s="687"/>
      <c r="B49" s="688"/>
      <c r="C49" s="707"/>
      <c r="D49" s="691"/>
      <c r="E49" s="691"/>
      <c r="F49" s="691"/>
      <c r="G49" s="691"/>
      <c r="H49" s="691"/>
      <c r="I49" s="691"/>
      <c r="J49" s="680"/>
      <c r="K49" s="688"/>
      <c r="L49" s="186" t="s">
        <v>377</v>
      </c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0">
        <f t="shared" si="15"/>
        <v>0</v>
      </c>
      <c r="Z49" s="680"/>
      <c r="AA49" s="680"/>
      <c r="AB49" s="152"/>
      <c r="AC49" s="680"/>
      <c r="AD49" s="680"/>
      <c r="AE49" s="680"/>
      <c r="AF49" s="680"/>
      <c r="AG49" s="680"/>
      <c r="AH49" s="680"/>
      <c r="AI49" s="680"/>
      <c r="AJ49" s="680"/>
      <c r="AK49" s="680"/>
      <c r="AL49" s="680"/>
      <c r="AM49" s="680"/>
      <c r="AN49" s="680"/>
    </row>
    <row r="50" spans="1:40" ht="18.75" customHeight="1">
      <c r="A50" s="687"/>
      <c r="B50" s="694" t="s">
        <v>369</v>
      </c>
      <c r="C50" s="790" t="s">
        <v>470</v>
      </c>
      <c r="D50" s="783"/>
      <c r="E50" s="783"/>
      <c r="F50" s="783"/>
      <c r="G50" s="783"/>
      <c r="H50" s="783"/>
      <c r="I50" s="783"/>
      <c r="J50" s="784"/>
      <c r="K50" s="694" t="s">
        <v>464</v>
      </c>
      <c r="L50" s="185" t="s">
        <v>44</v>
      </c>
      <c r="M50" s="47"/>
      <c r="N50" s="47"/>
      <c r="O50" s="47"/>
      <c r="P50" s="47">
        <v>0.1</v>
      </c>
      <c r="Q50" s="47">
        <v>0.1</v>
      </c>
      <c r="R50" s="47">
        <v>0.1</v>
      </c>
      <c r="S50" s="47">
        <v>0.2</v>
      </c>
      <c r="T50" s="47">
        <v>0.1</v>
      </c>
      <c r="U50" s="47">
        <v>0.15</v>
      </c>
      <c r="V50" s="47">
        <v>0.1</v>
      </c>
      <c r="W50" s="47">
        <v>0.1</v>
      </c>
      <c r="X50" s="47">
        <v>0.05</v>
      </c>
      <c r="Y50" s="167">
        <f t="shared" si="15"/>
        <v>1</v>
      </c>
      <c r="Z50" s="773">
        <v>0.1</v>
      </c>
      <c r="AA50" s="774">
        <f>IF(OR(Y51=0,Z50=0),0,(Y51/Y50*Z50))</f>
        <v>0</v>
      </c>
      <c r="AB50" s="152"/>
      <c r="AC50" s="681"/>
      <c r="AD50" s="681"/>
      <c r="AE50" s="681"/>
      <c r="AF50" s="681"/>
      <c r="AG50" s="681"/>
      <c r="AH50" s="681"/>
      <c r="AI50" s="681"/>
      <c r="AJ50" s="681"/>
      <c r="AK50" s="681"/>
      <c r="AL50" s="681"/>
      <c r="AM50" s="681"/>
      <c r="AN50" s="681"/>
    </row>
    <row r="51" spans="1:40" ht="18.75" customHeight="1">
      <c r="A51" s="687"/>
      <c r="B51" s="688"/>
      <c r="C51" s="707"/>
      <c r="D51" s="691"/>
      <c r="E51" s="691"/>
      <c r="F51" s="691"/>
      <c r="G51" s="691"/>
      <c r="H51" s="691"/>
      <c r="I51" s="691"/>
      <c r="J51" s="680"/>
      <c r="K51" s="688"/>
      <c r="L51" s="186" t="s">
        <v>377</v>
      </c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0">
        <f t="shared" si="15"/>
        <v>0</v>
      </c>
      <c r="Z51" s="688"/>
      <c r="AA51" s="688"/>
      <c r="AB51" s="152"/>
      <c r="AC51" s="680"/>
      <c r="AD51" s="680"/>
      <c r="AE51" s="680"/>
      <c r="AF51" s="680"/>
      <c r="AG51" s="680"/>
      <c r="AH51" s="680"/>
      <c r="AI51" s="680"/>
      <c r="AJ51" s="680"/>
      <c r="AK51" s="680"/>
      <c r="AL51" s="680"/>
      <c r="AM51" s="680"/>
      <c r="AN51" s="680"/>
    </row>
    <row r="52" spans="1:40" ht="18.75" customHeight="1">
      <c r="A52" s="687"/>
      <c r="B52" s="694" t="s">
        <v>369</v>
      </c>
      <c r="C52" s="790" t="s">
        <v>471</v>
      </c>
      <c r="D52" s="783"/>
      <c r="E52" s="783"/>
      <c r="F52" s="783"/>
      <c r="G52" s="783"/>
      <c r="H52" s="783"/>
      <c r="I52" s="783"/>
      <c r="J52" s="784"/>
      <c r="K52" s="686" t="s">
        <v>464</v>
      </c>
      <c r="L52" s="185" t="s">
        <v>44</v>
      </c>
      <c r="M52" s="47"/>
      <c r="N52" s="47"/>
      <c r="O52" s="47"/>
      <c r="P52" s="47">
        <v>0.1</v>
      </c>
      <c r="Q52" s="47">
        <v>0.1</v>
      </c>
      <c r="R52" s="47">
        <v>0.1</v>
      </c>
      <c r="S52" s="47">
        <v>0.2</v>
      </c>
      <c r="T52" s="47">
        <v>0.1</v>
      </c>
      <c r="U52" s="47">
        <v>0.1</v>
      </c>
      <c r="V52" s="47">
        <v>0.2</v>
      </c>
      <c r="W52" s="47">
        <v>0.1</v>
      </c>
      <c r="X52" s="47"/>
      <c r="Y52" s="167">
        <f t="shared" si="15"/>
        <v>0.99999999999999989</v>
      </c>
      <c r="Z52" s="773">
        <v>0.2</v>
      </c>
      <c r="AA52" s="774">
        <f>IF(OR(Y53=0,Z52=0),0,(Y53/Y52*Z52))</f>
        <v>0</v>
      </c>
      <c r="AB52" s="152"/>
      <c r="AC52" s="681"/>
      <c r="AD52" s="681"/>
      <c r="AE52" s="681"/>
      <c r="AF52" s="681"/>
      <c r="AG52" s="681"/>
      <c r="AH52" s="681"/>
      <c r="AI52" s="681"/>
      <c r="AJ52" s="681"/>
      <c r="AK52" s="681"/>
      <c r="AL52" s="681"/>
      <c r="AM52" s="681"/>
      <c r="AN52" s="681"/>
    </row>
    <row r="53" spans="1:40" ht="18.75" customHeight="1">
      <c r="A53" s="687"/>
      <c r="B53" s="688"/>
      <c r="C53" s="707"/>
      <c r="D53" s="691"/>
      <c r="E53" s="691"/>
      <c r="F53" s="691"/>
      <c r="G53" s="691"/>
      <c r="H53" s="691"/>
      <c r="I53" s="691"/>
      <c r="J53" s="680"/>
      <c r="K53" s="688"/>
      <c r="L53" s="186" t="s">
        <v>377</v>
      </c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0">
        <f t="shared" si="15"/>
        <v>0</v>
      </c>
      <c r="Z53" s="688"/>
      <c r="AA53" s="688"/>
      <c r="AB53" s="161"/>
      <c r="AC53" s="680"/>
      <c r="AD53" s="680"/>
      <c r="AE53" s="680"/>
      <c r="AF53" s="680"/>
      <c r="AG53" s="680"/>
      <c r="AH53" s="680"/>
      <c r="AI53" s="680"/>
      <c r="AJ53" s="680"/>
      <c r="AK53" s="680"/>
      <c r="AL53" s="680"/>
      <c r="AM53" s="680"/>
      <c r="AN53" s="680"/>
    </row>
    <row r="54" spans="1:40" ht="18.75" customHeight="1">
      <c r="A54" s="687"/>
      <c r="B54" s="694" t="s">
        <v>369</v>
      </c>
      <c r="C54" s="809" t="s">
        <v>474</v>
      </c>
      <c r="D54" s="783"/>
      <c r="E54" s="783"/>
      <c r="F54" s="783"/>
      <c r="G54" s="783"/>
      <c r="H54" s="783"/>
      <c r="I54" s="783"/>
      <c r="J54" s="784"/>
      <c r="K54" s="686" t="s">
        <v>464</v>
      </c>
      <c r="L54" s="185" t="s">
        <v>44</v>
      </c>
      <c r="M54" s="47"/>
      <c r="N54" s="47"/>
      <c r="O54" s="174">
        <v>0.1</v>
      </c>
      <c r="P54" s="174">
        <v>0.3</v>
      </c>
      <c r="Q54" s="174">
        <v>0.4</v>
      </c>
      <c r="R54" s="47"/>
      <c r="S54" s="47"/>
      <c r="T54" s="47"/>
      <c r="U54" s="47"/>
      <c r="V54" s="174">
        <v>0.1</v>
      </c>
      <c r="W54" s="174">
        <v>0.1</v>
      </c>
      <c r="X54" s="47"/>
      <c r="Y54" s="167">
        <f t="shared" si="15"/>
        <v>1</v>
      </c>
      <c r="Z54" s="773">
        <v>0.1</v>
      </c>
      <c r="AA54" s="774">
        <f>IF(OR(Y55=0,Z54=0),0,(Y55/Y54*Z54))</f>
        <v>0</v>
      </c>
      <c r="AB54" s="152"/>
      <c r="AC54" s="681"/>
      <c r="AD54" s="681"/>
      <c r="AE54" s="681"/>
      <c r="AF54" s="681"/>
      <c r="AG54" s="681"/>
      <c r="AH54" s="681"/>
      <c r="AI54" s="681"/>
      <c r="AJ54" s="681"/>
      <c r="AK54" s="681"/>
      <c r="AL54" s="681"/>
      <c r="AM54" s="681"/>
      <c r="AN54" s="681"/>
    </row>
    <row r="55" spans="1:40" ht="18.75" customHeight="1">
      <c r="A55" s="687"/>
      <c r="B55" s="688"/>
      <c r="C55" s="707"/>
      <c r="D55" s="691"/>
      <c r="E55" s="691"/>
      <c r="F55" s="691"/>
      <c r="G55" s="691"/>
      <c r="H55" s="691"/>
      <c r="I55" s="691"/>
      <c r="J55" s="680"/>
      <c r="K55" s="688"/>
      <c r="L55" s="186" t="s">
        <v>377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170">
        <f t="shared" si="15"/>
        <v>0</v>
      </c>
      <c r="Z55" s="688"/>
      <c r="AA55" s="688"/>
      <c r="AB55" s="152"/>
      <c r="AC55" s="680"/>
      <c r="AD55" s="680"/>
      <c r="AE55" s="680"/>
      <c r="AF55" s="680"/>
      <c r="AG55" s="680"/>
      <c r="AH55" s="680"/>
      <c r="AI55" s="680"/>
      <c r="AJ55" s="680"/>
      <c r="AK55" s="680"/>
      <c r="AL55" s="680"/>
      <c r="AM55" s="680"/>
      <c r="AN55" s="680"/>
    </row>
    <row r="56" spans="1:40" ht="18.75" customHeight="1">
      <c r="A56" s="687"/>
      <c r="B56" s="694" t="s">
        <v>369</v>
      </c>
      <c r="C56" s="809" t="s">
        <v>476</v>
      </c>
      <c r="D56" s="783"/>
      <c r="E56" s="783"/>
      <c r="F56" s="783"/>
      <c r="G56" s="783"/>
      <c r="H56" s="783"/>
      <c r="I56" s="783"/>
      <c r="J56" s="784"/>
      <c r="K56" s="686" t="s">
        <v>376</v>
      </c>
      <c r="L56" s="185" t="s">
        <v>44</v>
      </c>
      <c r="M56" s="47"/>
      <c r="N56" s="47"/>
      <c r="O56" s="174"/>
      <c r="P56" s="174">
        <v>0.2</v>
      </c>
      <c r="Q56" s="174">
        <v>0.3</v>
      </c>
      <c r="R56" s="174">
        <v>0.3</v>
      </c>
      <c r="S56" s="47"/>
      <c r="T56" s="47"/>
      <c r="U56" s="47"/>
      <c r="V56" s="174">
        <v>0.1</v>
      </c>
      <c r="W56" s="174">
        <v>0.1</v>
      </c>
      <c r="X56" s="47"/>
      <c r="Y56" s="167">
        <f t="shared" si="15"/>
        <v>1</v>
      </c>
      <c r="Z56" s="773">
        <v>0.1</v>
      </c>
      <c r="AA56" s="774">
        <f>IF(OR(Y57=0,Z56=0),0,(Y57/Y56*Z56))</f>
        <v>0</v>
      </c>
      <c r="AB56" s="152"/>
      <c r="AC56" s="681"/>
      <c r="AD56" s="681"/>
      <c r="AE56" s="681"/>
      <c r="AF56" s="681"/>
      <c r="AG56" s="681"/>
      <c r="AH56" s="681"/>
      <c r="AI56" s="681"/>
      <c r="AJ56" s="681"/>
      <c r="AK56" s="681"/>
      <c r="AL56" s="681"/>
      <c r="AM56" s="681"/>
      <c r="AN56" s="681"/>
    </row>
    <row r="57" spans="1:40" ht="18.75" customHeight="1">
      <c r="A57" s="687"/>
      <c r="B57" s="688"/>
      <c r="C57" s="707"/>
      <c r="D57" s="691"/>
      <c r="E57" s="691"/>
      <c r="F57" s="691"/>
      <c r="G57" s="691"/>
      <c r="H57" s="691"/>
      <c r="I57" s="691"/>
      <c r="J57" s="680"/>
      <c r="K57" s="688"/>
      <c r="L57" s="186" t="s">
        <v>377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170">
        <f t="shared" si="15"/>
        <v>0</v>
      </c>
      <c r="Z57" s="688"/>
      <c r="AA57" s="688"/>
      <c r="AB57" s="152"/>
      <c r="AC57" s="680"/>
      <c r="AD57" s="680"/>
      <c r="AE57" s="680"/>
      <c r="AF57" s="680"/>
      <c r="AG57" s="680"/>
      <c r="AH57" s="680"/>
      <c r="AI57" s="680"/>
      <c r="AJ57" s="680"/>
      <c r="AK57" s="680"/>
      <c r="AL57" s="680"/>
      <c r="AM57" s="680"/>
      <c r="AN57" s="680"/>
    </row>
    <row r="58" spans="1:40" ht="18.75" customHeight="1">
      <c r="A58" s="687"/>
      <c r="B58" s="694" t="s">
        <v>369</v>
      </c>
      <c r="C58" s="811" t="s">
        <v>478</v>
      </c>
      <c r="D58" s="783"/>
      <c r="E58" s="783"/>
      <c r="F58" s="783"/>
      <c r="G58" s="783"/>
      <c r="H58" s="783"/>
      <c r="I58" s="783"/>
      <c r="J58" s="784"/>
      <c r="K58" s="686" t="s">
        <v>464</v>
      </c>
      <c r="L58" s="185" t="s">
        <v>44</v>
      </c>
      <c r="M58" s="47"/>
      <c r="N58" s="47"/>
      <c r="O58" s="47"/>
      <c r="P58" s="47">
        <v>0.1</v>
      </c>
      <c r="Q58" s="47">
        <v>0.1</v>
      </c>
      <c r="R58" s="47">
        <v>0.1</v>
      </c>
      <c r="S58" s="47">
        <v>0.2</v>
      </c>
      <c r="T58" s="47">
        <v>0.1</v>
      </c>
      <c r="U58" s="47">
        <v>0.1</v>
      </c>
      <c r="V58" s="47">
        <v>0.15</v>
      </c>
      <c r="W58" s="47">
        <v>0.1</v>
      </c>
      <c r="X58" s="47">
        <v>0.05</v>
      </c>
      <c r="Y58" s="167">
        <f t="shared" si="15"/>
        <v>1</v>
      </c>
      <c r="Z58" s="709">
        <v>0.1</v>
      </c>
      <c r="AA58" s="764">
        <f>IF(OR(Y59=0,Z58=0),0,(Y59/Y58*Z58))</f>
        <v>0</v>
      </c>
      <c r="AB58" s="152"/>
      <c r="AC58" s="681"/>
      <c r="AD58" s="681"/>
      <c r="AE58" s="681"/>
      <c r="AF58" s="681"/>
      <c r="AG58" s="681"/>
      <c r="AH58" s="681"/>
      <c r="AI58" s="681"/>
      <c r="AJ58" s="681"/>
      <c r="AK58" s="681"/>
      <c r="AL58" s="681"/>
      <c r="AM58" s="681"/>
      <c r="AN58" s="681"/>
    </row>
    <row r="59" spans="1:40" ht="18.75" customHeight="1">
      <c r="A59" s="687"/>
      <c r="B59" s="688"/>
      <c r="C59" s="707"/>
      <c r="D59" s="691"/>
      <c r="E59" s="691"/>
      <c r="F59" s="691"/>
      <c r="G59" s="691"/>
      <c r="H59" s="691"/>
      <c r="I59" s="691"/>
      <c r="J59" s="680"/>
      <c r="K59" s="688"/>
      <c r="L59" s="186" t="s">
        <v>377</v>
      </c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0">
        <f t="shared" si="15"/>
        <v>0</v>
      </c>
      <c r="Z59" s="680"/>
      <c r="AA59" s="680"/>
      <c r="AB59" s="161"/>
      <c r="AC59" s="680"/>
      <c r="AD59" s="680"/>
      <c r="AE59" s="680"/>
      <c r="AF59" s="680"/>
      <c r="AG59" s="680"/>
      <c r="AH59" s="680"/>
      <c r="AI59" s="680"/>
      <c r="AJ59" s="680"/>
      <c r="AK59" s="680"/>
      <c r="AL59" s="680"/>
      <c r="AM59" s="680"/>
      <c r="AN59" s="680"/>
    </row>
    <row r="60" spans="1:40" ht="21" customHeight="1">
      <c r="A60" s="687"/>
      <c r="B60" s="252"/>
      <c r="C60" s="785" t="s">
        <v>383</v>
      </c>
      <c r="D60" s="690"/>
      <c r="E60" s="690"/>
      <c r="F60" s="690"/>
      <c r="G60" s="690"/>
      <c r="H60" s="690"/>
      <c r="I60" s="690"/>
      <c r="J60" s="679"/>
      <c r="K60" s="177"/>
      <c r="L60" s="178" t="s">
        <v>44</v>
      </c>
      <c r="M60" s="179">
        <f t="shared" ref="M60:X60" si="16">M46*$Z$46+M48*$Z$48+M50*$Z$50+M52*$Z$52+M54*$Z$54+M56*$Z$56+M58*$Z$58</f>
        <v>0</v>
      </c>
      <c r="N60" s="179">
        <f t="shared" si="16"/>
        <v>0</v>
      </c>
      <c r="O60" s="179">
        <f t="shared" si="16"/>
        <v>1.0000000000000002E-2</v>
      </c>
      <c r="P60" s="179">
        <f t="shared" si="16"/>
        <v>0.125</v>
      </c>
      <c r="Q60" s="179">
        <f t="shared" si="16"/>
        <v>0.15000000000000002</v>
      </c>
      <c r="R60" s="179">
        <f t="shared" si="16"/>
        <v>0.11000000000000001</v>
      </c>
      <c r="S60" s="179">
        <f t="shared" si="16"/>
        <v>0.15000000000000002</v>
      </c>
      <c r="T60" s="179">
        <f t="shared" si="16"/>
        <v>9.0000000000000024E-2</v>
      </c>
      <c r="U60" s="179">
        <f t="shared" si="16"/>
        <v>0.1</v>
      </c>
      <c r="V60" s="179">
        <f t="shared" si="16"/>
        <v>0.125</v>
      </c>
      <c r="W60" s="179">
        <f t="shared" si="16"/>
        <v>0.10000000000000003</v>
      </c>
      <c r="X60" s="179">
        <f t="shared" si="16"/>
        <v>4.0000000000000008E-2</v>
      </c>
      <c r="Y60" s="167">
        <f t="shared" si="15"/>
        <v>1</v>
      </c>
      <c r="Z60" s="775">
        <f>SUM(Z46:Z59)</f>
        <v>0.99999999999999989</v>
      </c>
      <c r="AA60" s="764">
        <f>IF(OR(Y61=0,Z60=0),0,(Y61/Y60*Z60))</f>
        <v>0</v>
      </c>
      <c r="AB60" s="152"/>
      <c r="AC60" s="689" t="s">
        <v>384</v>
      </c>
      <c r="AD60" s="690"/>
      <c r="AE60" s="690"/>
      <c r="AF60" s="690"/>
      <c r="AG60" s="690"/>
      <c r="AH60" s="690"/>
      <c r="AI60" s="690"/>
      <c r="AJ60" s="690"/>
      <c r="AK60" s="690"/>
      <c r="AL60" s="690"/>
      <c r="AM60" s="690"/>
      <c r="AN60" s="679"/>
    </row>
    <row r="61" spans="1:40" ht="21" customHeight="1">
      <c r="A61" s="767"/>
      <c r="B61" s="279"/>
      <c r="C61" s="691"/>
      <c r="D61" s="691"/>
      <c r="E61" s="691"/>
      <c r="F61" s="691"/>
      <c r="G61" s="691"/>
      <c r="H61" s="691"/>
      <c r="I61" s="691"/>
      <c r="J61" s="680"/>
      <c r="K61" s="180"/>
      <c r="L61" s="181" t="s">
        <v>377</v>
      </c>
      <c r="M61" s="183">
        <f t="shared" ref="M61:X61" si="17">M47*$Z$46+M49*$Z$48+M51*$Z$50+M53*$Z$52+M55*$Z$54+M57*$Z$56+M59*$Z$58</f>
        <v>0</v>
      </c>
      <c r="N61" s="183">
        <f t="shared" si="17"/>
        <v>0</v>
      </c>
      <c r="O61" s="183">
        <f t="shared" si="17"/>
        <v>0</v>
      </c>
      <c r="P61" s="183">
        <f t="shared" si="17"/>
        <v>0</v>
      </c>
      <c r="Q61" s="183">
        <f t="shared" si="17"/>
        <v>0</v>
      </c>
      <c r="R61" s="183">
        <f t="shared" si="17"/>
        <v>0</v>
      </c>
      <c r="S61" s="183">
        <f t="shared" si="17"/>
        <v>0</v>
      </c>
      <c r="T61" s="183">
        <f t="shared" si="17"/>
        <v>0</v>
      </c>
      <c r="U61" s="183">
        <f t="shared" si="17"/>
        <v>0</v>
      </c>
      <c r="V61" s="183">
        <f t="shared" si="17"/>
        <v>0</v>
      </c>
      <c r="W61" s="183">
        <f t="shared" si="17"/>
        <v>0</v>
      </c>
      <c r="X61" s="183">
        <f t="shared" si="17"/>
        <v>0</v>
      </c>
      <c r="Y61" s="184">
        <f t="shared" si="15"/>
        <v>0</v>
      </c>
      <c r="Z61" s="680"/>
      <c r="AA61" s="680"/>
      <c r="AB61" s="152"/>
      <c r="AC61" s="691"/>
      <c r="AD61" s="691"/>
      <c r="AE61" s="691"/>
      <c r="AF61" s="691"/>
      <c r="AG61" s="691"/>
      <c r="AH61" s="691"/>
      <c r="AI61" s="691"/>
      <c r="AJ61" s="691"/>
      <c r="AK61" s="691"/>
      <c r="AL61" s="691"/>
      <c r="AM61" s="691"/>
      <c r="AN61" s="680"/>
    </row>
    <row r="62" spans="1:40" ht="15.75" customHeight="1">
      <c r="A62" s="204" t="s">
        <v>396</v>
      </c>
      <c r="B62" s="205"/>
      <c r="C62" s="205"/>
      <c r="D62" s="205"/>
      <c r="E62" s="205"/>
      <c r="F62" s="205"/>
      <c r="G62" s="205"/>
      <c r="H62" s="205"/>
      <c r="I62" s="205"/>
      <c r="J62" s="205"/>
      <c r="K62" s="157"/>
      <c r="L62" s="157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776" t="s">
        <v>397</v>
      </c>
      <c r="Z62" s="690"/>
      <c r="AA62" s="690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</row>
    <row r="63" spans="1:40" ht="15.75" customHeight="1">
      <c r="A63" s="157"/>
      <c r="B63" s="205"/>
      <c r="C63" s="205"/>
      <c r="D63" s="205"/>
      <c r="E63" s="205"/>
      <c r="F63" s="205"/>
      <c r="G63" s="205"/>
      <c r="H63" s="205"/>
      <c r="I63" s="205"/>
      <c r="J63" s="205"/>
      <c r="K63" s="157"/>
      <c r="L63" s="157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</row>
    <row r="64" spans="1:40" ht="15.75" customHeight="1">
      <c r="A64" s="157"/>
      <c r="B64" s="205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</row>
    <row r="65" spans="1:40" ht="15.75" customHeight="1">
      <c r="A65" s="157"/>
      <c r="B65" s="205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</row>
    <row r="66" spans="1:40" ht="15.75" customHeight="1">
      <c r="A66" s="157"/>
      <c r="B66" s="205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</row>
    <row r="67" spans="1:40" ht="15.75" customHeight="1">
      <c r="A67" s="157"/>
      <c r="B67" s="205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</row>
    <row r="68" spans="1:40" ht="15.75" customHeight="1">
      <c r="A68" s="157"/>
      <c r="B68" s="205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</row>
    <row r="69" spans="1:40" ht="15.75" customHeight="1">
      <c r="A69" s="157"/>
      <c r="B69" s="205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</row>
    <row r="70" spans="1:40" ht="15.75" customHeight="1">
      <c r="A70" s="157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157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</row>
    <row r="71" spans="1:40" ht="15.75" customHeight="1">
      <c r="A71" s="157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157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</row>
    <row r="72" spans="1:40" ht="15.75" customHeight="1">
      <c r="A72" s="157"/>
      <c r="B72" s="157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</row>
    <row r="73" spans="1:40" ht="15.75" customHeight="1">
      <c r="A73" s="157"/>
      <c r="B73" s="157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206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</row>
    <row r="74" spans="1:40" ht="15.75" customHeight="1">
      <c r="A74" s="157"/>
      <c r="B74" s="157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</row>
    <row r="75" spans="1:40" ht="15.75" customHeight="1">
      <c r="A75" s="157"/>
      <c r="B75" s="157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</row>
    <row r="76" spans="1:40" ht="15.75" customHeight="1">
      <c r="A76" s="157"/>
      <c r="B76" s="157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</row>
    <row r="77" spans="1:40" ht="15.75" customHeight="1">
      <c r="A77" s="157"/>
      <c r="B77" s="157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</row>
    <row r="78" spans="1:40" ht="15.75" customHeight="1">
      <c r="A78" s="157"/>
      <c r="B78" s="157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</row>
    <row r="79" spans="1:40" ht="15.75" customHeight="1">
      <c r="A79" s="157"/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</row>
    <row r="80" spans="1:40" ht="15.75" customHeight="1">
      <c r="A80" s="157"/>
      <c r="B80" s="157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</row>
    <row r="81" spans="1:40" ht="15.75" customHeight="1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</row>
    <row r="82" spans="1:40" ht="15.75" customHeight="1">
      <c r="A82" s="157"/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</row>
    <row r="83" spans="1:40" ht="15.75" customHeight="1">
      <c r="A83" s="157"/>
      <c r="B83" s="157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</row>
    <row r="84" spans="1:40" ht="15.75" customHeight="1">
      <c r="A84" s="157"/>
      <c r="B84" s="157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</row>
    <row r="85" spans="1:40" ht="15.75" customHeight="1">
      <c r="A85" s="157"/>
      <c r="B85" s="157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</row>
    <row r="86" spans="1:40" ht="15.75" customHeight="1">
      <c r="A86" s="157"/>
      <c r="B86" s="157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</row>
    <row r="87" spans="1:40" ht="15.75" customHeight="1">
      <c r="A87" s="157"/>
      <c r="B87" s="157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</row>
    <row r="88" spans="1:40" ht="15.75" customHeight="1">
      <c r="A88" s="157"/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</row>
    <row r="89" spans="1:40" ht="15.75" customHeight="1">
      <c r="A89" s="157"/>
      <c r="B89" s="157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</row>
    <row r="90" spans="1:40" ht="15.75" customHeight="1">
      <c r="A90" s="157"/>
      <c r="B90" s="157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spans="1:40" ht="15.75" customHeight="1">
      <c r="A91" s="157"/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spans="1:40" ht="15.75" customHeight="1">
      <c r="A92" s="157"/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spans="1:40" ht="15.75" customHeight="1">
      <c r="A93" s="157"/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spans="1:40" ht="15.75" customHeight="1">
      <c r="A94" s="157"/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spans="1:40" ht="15.75" customHeight="1">
      <c r="A95" s="157"/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spans="1:40" ht="15.75" customHeight="1">
      <c r="A96" s="157"/>
      <c r="B96" s="157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spans="1:40" ht="15.75" customHeight="1">
      <c r="A97" s="157"/>
      <c r="B97" s="157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ht="15.75" customHeight="1">
      <c r="A98" s="157"/>
      <c r="B98" s="15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spans="1:40" ht="15.75" customHeight="1">
      <c r="A99" s="157"/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spans="1:40" ht="15.75" customHeight="1">
      <c r="A100" s="157"/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spans="1:40" ht="15.75" customHeight="1">
      <c r="A101" s="157"/>
      <c r="B101" s="157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spans="1:40" ht="15.75" customHeight="1">
      <c r="A102" s="157"/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spans="1:40" ht="15.75" customHeight="1">
      <c r="A103" s="157"/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spans="1:40" ht="15.75" customHeight="1">
      <c r="A104" s="157"/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spans="1:40" ht="15.75" customHeight="1">
      <c r="A105" s="157"/>
      <c r="B105" s="15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spans="1:40" ht="15.75" customHeight="1">
      <c r="A106" s="157"/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spans="1:40" ht="15.75" customHeight="1">
      <c r="A107" s="157"/>
      <c r="B107" s="15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spans="1:40" ht="15.75" customHeight="1">
      <c r="A108" s="157"/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spans="1:40" ht="15.75" customHeight="1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spans="1:40" ht="15.75" customHeight="1">
      <c r="A110" s="157"/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spans="1:40" ht="15.75" customHeight="1">
      <c r="A111" s="157"/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spans="1:40" ht="15.75" customHeight="1">
      <c r="A112" s="157"/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spans="1:40" ht="15.75" customHeight="1">
      <c r="A113" s="157"/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spans="1:40" ht="15.75" customHeight="1">
      <c r="A114" s="157"/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spans="1:40" ht="15.75" customHeight="1">
      <c r="A115" s="157"/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spans="1:40" ht="15.75" customHeight="1">
      <c r="A116" s="157"/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spans="1:40" ht="15.75" customHeight="1">
      <c r="A117" s="157"/>
      <c r="B117" s="157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spans="1:40" ht="15.75" customHeight="1">
      <c r="A118" s="157"/>
      <c r="B118" s="157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spans="1:40" ht="15.75" customHeight="1">
      <c r="A119" s="157"/>
      <c r="B119" s="15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spans="1:40" ht="15.75" customHeight="1">
      <c r="A120" s="157"/>
      <c r="B120" s="15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spans="1:40" ht="15.75" customHeight="1">
      <c r="A121" s="157"/>
      <c r="B121" s="157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spans="1:40" ht="15.75" customHeight="1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spans="1:40" ht="15.75" customHeight="1">
      <c r="A123" s="157"/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spans="1:40" ht="15.75" customHeight="1">
      <c r="A124" s="15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15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15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157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157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15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15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157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157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15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15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157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157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15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157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157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157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15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157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157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157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157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157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157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157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157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157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157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157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157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157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157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157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157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157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157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157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157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157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157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157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157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157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157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157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157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157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157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157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157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157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157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157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157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157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157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157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157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157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157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157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157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157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157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157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157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157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157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157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157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157"/>
      <c r="B228" s="157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15.75" customHeight="1">
      <c r="A229" s="157"/>
      <c r="B229" s="157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15.75" customHeight="1">
      <c r="A230" s="157"/>
      <c r="B230" s="157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15.75" customHeight="1">
      <c r="A231" s="157"/>
      <c r="B231" s="157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15.75" customHeight="1">
      <c r="A232" s="157"/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15.75" customHeight="1">
      <c r="A233" s="157"/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15.75" customHeight="1">
      <c r="A234" s="157"/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15.75" customHeight="1">
      <c r="A235" s="157"/>
      <c r="B235" s="157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15.75" customHeight="1">
      <c r="A236" s="157"/>
      <c r="B236" s="157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15.75" customHeight="1">
      <c r="A237" s="157"/>
      <c r="B237" s="157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15.75" customHeight="1">
      <c r="A238" s="157"/>
      <c r="B238" s="157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15.75" customHeight="1">
      <c r="A239" s="157"/>
      <c r="B239" s="157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15.75" customHeight="1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spans="1:40" ht="15.75" customHeight="1">
      <c r="A241" s="157"/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</row>
    <row r="242" spans="1:40" ht="15.75" customHeight="1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</row>
    <row r="243" spans="1:40" ht="15.75" customHeight="1">
      <c r="A243" s="157"/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</row>
    <row r="244" spans="1:40" ht="15.75" customHeight="1">
      <c r="A244" s="157"/>
      <c r="B244" s="157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</row>
    <row r="245" spans="1:40" ht="15.75" customHeight="1">
      <c r="A245" s="157"/>
      <c r="B245" s="157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</row>
    <row r="246" spans="1:40" ht="15.75" customHeight="1">
      <c r="A246" s="157"/>
      <c r="B246" s="157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</row>
    <row r="247" spans="1:40" ht="15.75" customHeight="1">
      <c r="A247" s="157"/>
      <c r="B247" s="157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</row>
    <row r="248" spans="1:40" ht="15.75" customHeight="1">
      <c r="A248" s="157"/>
      <c r="B248" s="157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</row>
    <row r="249" spans="1:40" ht="15.75" customHeight="1">
      <c r="A249" s="157"/>
      <c r="B249" s="157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</row>
    <row r="250" spans="1:40" ht="15.75" customHeight="1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</row>
    <row r="251" spans="1:40" ht="15.75" customHeight="1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</row>
    <row r="252" spans="1:40" ht="15.75" customHeight="1">
      <c r="A252" s="157"/>
      <c r="B252" s="157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</row>
    <row r="253" spans="1:40" ht="15.75" customHeight="1">
      <c r="A253" s="157"/>
      <c r="B253" s="157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</row>
    <row r="254" spans="1:40" ht="15.75" customHeight="1">
      <c r="A254" s="157"/>
      <c r="B254" s="157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</row>
    <row r="255" spans="1:40" ht="15.75" customHeight="1">
      <c r="A255" s="157"/>
      <c r="B255" s="157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</row>
    <row r="256" spans="1:40" ht="15.75" customHeight="1">
      <c r="A256" s="157"/>
      <c r="B256" s="157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</row>
    <row r="257" spans="1:40" ht="15.75" customHeight="1">
      <c r="A257" s="157"/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</row>
    <row r="258" spans="1:40" ht="15.75" customHeight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</row>
    <row r="259" spans="1:40" ht="15.75" customHeight="1">
      <c r="A259" s="157"/>
      <c r="B259" s="157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</row>
    <row r="260" spans="1:40" ht="15.75" customHeight="1">
      <c r="A260" s="157"/>
      <c r="B260" s="157"/>
      <c r="C260" s="157"/>
      <c r="D260" s="157"/>
      <c r="E260" s="157"/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</row>
    <row r="261" spans="1:40" ht="15.75" customHeight="1">
      <c r="A261" s="157"/>
      <c r="B261" s="157"/>
      <c r="C261" s="157"/>
      <c r="D261" s="157"/>
      <c r="E261" s="157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</row>
    <row r="262" spans="1:40" ht="15.75" customHeight="1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</row>
    <row r="263" spans="1:40" ht="15.75" customHeight="1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</row>
    <row r="264" spans="1:40" ht="15.75" customHeight="1">
      <c r="A264" s="157"/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</row>
    <row r="265" spans="1:40" ht="15.75" customHeight="1">
      <c r="A265" s="157"/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</row>
    <row r="266" spans="1:40" ht="15.75" customHeight="1">
      <c r="A266" s="157"/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</row>
    <row r="267" spans="1:40" ht="15.75" customHeight="1">
      <c r="A267" s="157"/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</row>
    <row r="268" spans="1:40" ht="15.75" customHeight="1">
      <c r="A268" s="157"/>
      <c r="B268" s="157"/>
      <c r="C268" s="157"/>
      <c r="D268" s="157"/>
      <c r="E268" s="157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</row>
    <row r="269" spans="1:40" ht="15.75" customHeight="1">
      <c r="A269" s="157"/>
      <c r="B269" s="157"/>
      <c r="C269" s="157"/>
      <c r="D269" s="157"/>
      <c r="E269" s="157"/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</row>
    <row r="270" spans="1:40" ht="15.75" customHeight="1">
      <c r="A270" s="157"/>
      <c r="B270" s="157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</row>
    <row r="271" spans="1:40" ht="15.75" customHeight="1">
      <c r="A271" s="157"/>
      <c r="B271" s="157"/>
      <c r="C271" s="157"/>
      <c r="D271" s="157"/>
      <c r="E271" s="157"/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</row>
    <row r="272" spans="1:40" ht="15.75" customHeight="1">
      <c r="A272" s="157"/>
      <c r="B272" s="157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</row>
    <row r="273" spans="1:40" ht="15.75" customHeight="1">
      <c r="A273" s="216"/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</row>
    <row r="274" spans="1:40" ht="15.75" customHeight="1">
      <c r="A274" s="216"/>
      <c r="B274" s="216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</row>
    <row r="275" spans="1:40" ht="15.75" customHeight="1">
      <c r="A275" s="216"/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</row>
    <row r="276" spans="1:40" ht="15.75" customHeight="1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</row>
    <row r="277" spans="1:40" ht="15.75" customHeight="1">
      <c r="A277" s="216"/>
      <c r="B277" s="216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</row>
    <row r="278" spans="1:40" ht="15.75" customHeight="1">
      <c r="A278" s="216"/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</row>
    <row r="279" spans="1:40" ht="15.75" customHeight="1">
      <c r="A279" s="216"/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</row>
    <row r="280" spans="1:40" ht="15.75" customHeight="1">
      <c r="A280" s="216"/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</row>
    <row r="281" spans="1:40" ht="15.75" customHeight="1">
      <c r="A281" s="216"/>
      <c r="B281" s="216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</row>
    <row r="282" spans="1:40" ht="15.75" customHeight="1">
      <c r="A282" s="216"/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</row>
    <row r="283" spans="1:40" ht="15.75" customHeight="1">
      <c r="A283" s="216"/>
      <c r="B283" s="216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</row>
    <row r="284" spans="1:40" ht="15.75" customHeight="1">
      <c r="A284" s="216"/>
      <c r="B284" s="216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</row>
    <row r="285" spans="1:40" ht="15.75" customHeight="1">
      <c r="A285" s="216"/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</row>
    <row r="286" spans="1:40" ht="15.75" customHeight="1">
      <c r="A286" s="216"/>
      <c r="B286" s="216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</row>
    <row r="287" spans="1:40" ht="15.75" customHeight="1">
      <c r="A287" s="216"/>
      <c r="B287" s="216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</row>
    <row r="288" spans="1:40" ht="15.75" customHeight="1">
      <c r="A288" s="216"/>
      <c r="B288" s="216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</row>
    <row r="289" spans="1:40" ht="15.75" customHeight="1">
      <c r="A289" s="216"/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</row>
    <row r="290" spans="1:40" ht="15.75" customHeight="1">
      <c r="A290" s="216"/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</row>
    <row r="291" spans="1:40" ht="15.75" customHeight="1">
      <c r="A291" s="216"/>
      <c r="B291" s="216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</row>
    <row r="292" spans="1:40" ht="15.75" customHeight="1">
      <c r="A292" s="216"/>
      <c r="B292" s="216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</row>
    <row r="293" spans="1:40" ht="15.75" customHeight="1">
      <c r="A293" s="216"/>
      <c r="B293" s="216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</row>
    <row r="294" spans="1:40" ht="15.75" customHeight="1">
      <c r="A294" s="216"/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</row>
    <row r="295" spans="1:40" ht="15.75" customHeight="1">
      <c r="A295" s="216"/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</row>
    <row r="296" spans="1:40" ht="15.75" customHeight="1">
      <c r="A296" s="216"/>
      <c r="B296" s="216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</row>
    <row r="297" spans="1:40" ht="15.75" customHeight="1">
      <c r="A297" s="216"/>
      <c r="B297" s="216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</row>
    <row r="298" spans="1:40" ht="15.75" customHeight="1">
      <c r="A298" s="216"/>
      <c r="B298" s="216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</row>
    <row r="299" spans="1:40" ht="15.75" customHeight="1">
      <c r="A299" s="216"/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</row>
    <row r="300" spans="1:40" ht="15.75" customHeight="1">
      <c r="A300" s="216"/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</row>
    <row r="301" spans="1:40" ht="15.75" customHeight="1">
      <c r="A301" s="216"/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</row>
    <row r="302" spans="1:40" ht="15.75" customHeight="1">
      <c r="A302" s="216"/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</row>
    <row r="303" spans="1:40" ht="15.75" customHeight="1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</row>
    <row r="304" spans="1:40" ht="15.75" customHeight="1">
      <c r="A304" s="216"/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</row>
    <row r="305" spans="1:40" ht="15.75" customHeight="1">
      <c r="A305" s="216"/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</row>
    <row r="306" spans="1:40" ht="15.75" customHeight="1">
      <c r="A306" s="216"/>
      <c r="B306" s="216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</row>
    <row r="307" spans="1:40" ht="15.75" customHeight="1">
      <c r="A307" s="216"/>
      <c r="B307" s="216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</row>
    <row r="308" spans="1:40" ht="15.75" customHeight="1">
      <c r="A308" s="216"/>
      <c r="B308" s="216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</row>
    <row r="309" spans="1:40" ht="15.75" customHeight="1">
      <c r="A309" s="216"/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</row>
    <row r="310" spans="1:40" ht="15.75" customHeight="1">
      <c r="A310" s="216"/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</row>
    <row r="311" spans="1:40" ht="15.75" customHeight="1">
      <c r="A311" s="216"/>
      <c r="B311" s="216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</row>
    <row r="312" spans="1:40" ht="15.75" customHeight="1">
      <c r="A312" s="216"/>
      <c r="B312" s="216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</row>
    <row r="313" spans="1:40" ht="15.75" customHeight="1">
      <c r="A313" s="216"/>
      <c r="B313" s="216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</row>
    <row r="314" spans="1:40" ht="15.75" customHeight="1">
      <c r="A314" s="216"/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</row>
    <row r="315" spans="1:40" ht="15.75" customHeight="1">
      <c r="A315" s="216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</row>
    <row r="316" spans="1:40" ht="15.75" customHeight="1">
      <c r="A316" s="216"/>
      <c r="B316" s="216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</row>
    <row r="317" spans="1:40" ht="15.75" customHeight="1">
      <c r="A317" s="216"/>
      <c r="B317" s="216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</row>
    <row r="318" spans="1:40" ht="15.75" customHeight="1">
      <c r="A318" s="216"/>
      <c r="B318" s="216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</row>
    <row r="319" spans="1:40" ht="15.75" customHeight="1">
      <c r="A319" s="216"/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</row>
    <row r="320" spans="1:40" ht="15.75" customHeight="1">
      <c r="A320" s="216"/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</row>
    <row r="321" spans="1:40" ht="15.75" customHeight="1">
      <c r="A321" s="216"/>
      <c r="B321" s="216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</row>
    <row r="322" spans="1:40" ht="15.75" customHeight="1">
      <c r="A322" s="216"/>
      <c r="B322" s="216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</row>
    <row r="323" spans="1:40" ht="15.75" customHeight="1">
      <c r="A323" s="216"/>
      <c r="B323" s="216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</row>
    <row r="324" spans="1:40" ht="15.75" customHeight="1">
      <c r="A324" s="216"/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</row>
    <row r="325" spans="1:40" ht="15.75" customHeight="1">
      <c r="A325" s="216"/>
      <c r="B325" s="216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</row>
    <row r="326" spans="1:40" ht="15.75" customHeight="1">
      <c r="A326" s="216"/>
      <c r="B326" s="216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</row>
    <row r="327" spans="1:40" ht="15.75" customHeight="1">
      <c r="A327" s="216"/>
      <c r="B327" s="216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</row>
    <row r="328" spans="1:40" ht="15.75" customHeight="1">
      <c r="A328" s="216"/>
      <c r="B328" s="216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</row>
    <row r="329" spans="1:40" ht="15.75" customHeight="1">
      <c r="A329" s="216"/>
      <c r="B329" s="216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</row>
    <row r="330" spans="1:40" ht="15.75" customHeight="1">
      <c r="A330" s="216"/>
      <c r="B330" s="216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</row>
    <row r="331" spans="1:40" ht="15.75" customHeight="1">
      <c r="A331" s="216"/>
      <c r="B331" s="216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</row>
    <row r="332" spans="1:40" ht="15.75" customHeight="1">
      <c r="A332" s="216"/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</row>
    <row r="333" spans="1:40" ht="15.75" customHeight="1">
      <c r="A333" s="216"/>
      <c r="B333" s="216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</row>
    <row r="334" spans="1:40" ht="15.75" customHeight="1">
      <c r="A334" s="216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</row>
    <row r="335" spans="1:40" ht="15.75" customHeight="1">
      <c r="A335" s="216"/>
      <c r="B335" s="216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</row>
    <row r="336" spans="1:40" ht="15.75" customHeight="1">
      <c r="A336" s="216"/>
      <c r="B336" s="216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</row>
    <row r="337" spans="1:40" ht="15.75" customHeight="1">
      <c r="A337" s="216"/>
      <c r="B337" s="216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</row>
    <row r="338" spans="1:40" ht="15.75" customHeight="1">
      <c r="A338" s="216"/>
      <c r="B338" s="216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</row>
    <row r="339" spans="1:40" ht="15.75" customHeight="1">
      <c r="A339" s="216"/>
      <c r="B339" s="216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</row>
    <row r="340" spans="1:40" ht="15.75" customHeight="1">
      <c r="A340" s="216"/>
      <c r="B340" s="216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</row>
    <row r="341" spans="1:40" ht="15.75" customHeight="1">
      <c r="A341" s="216"/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</row>
    <row r="342" spans="1:40" ht="15.75" customHeight="1">
      <c r="A342" s="216"/>
      <c r="B342" s="216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</row>
    <row r="343" spans="1:40" ht="15.75" customHeight="1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</row>
    <row r="344" spans="1:40" ht="15.75" customHeight="1">
      <c r="A344" s="216"/>
      <c r="B344" s="216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</row>
    <row r="345" spans="1:40" ht="15.75" customHeight="1">
      <c r="A345" s="216"/>
      <c r="B345" s="216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</row>
    <row r="346" spans="1:40" ht="15.75" customHeight="1">
      <c r="A346" s="216"/>
      <c r="B346" s="216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</row>
    <row r="347" spans="1:40" ht="15.75" customHeight="1">
      <c r="A347" s="216"/>
      <c r="B347" s="216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</row>
    <row r="348" spans="1:40" ht="15.75" customHeight="1">
      <c r="A348" s="216"/>
      <c r="B348" s="216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</row>
    <row r="349" spans="1:40" ht="15.75" customHeight="1">
      <c r="A349" s="216"/>
      <c r="B349" s="216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</row>
    <row r="350" spans="1:40" ht="15.75" customHeight="1">
      <c r="A350" s="216"/>
      <c r="B350" s="216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</row>
    <row r="351" spans="1:40" ht="15.75" customHeight="1">
      <c r="A351" s="216"/>
      <c r="B351" s="216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</row>
    <row r="352" spans="1:40" ht="15.75" customHeight="1">
      <c r="A352" s="216"/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</row>
    <row r="353" spans="1:40" ht="15.75" customHeight="1">
      <c r="A353" s="216"/>
      <c r="B353" s="216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</row>
    <row r="354" spans="1:40" ht="15.75" customHeight="1">
      <c r="A354" s="216"/>
      <c r="B354" s="216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</row>
    <row r="355" spans="1:40" ht="15.75" customHeight="1">
      <c r="A355" s="216"/>
      <c r="B355" s="216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</row>
    <row r="356" spans="1:40" ht="15.75" customHeight="1">
      <c r="A356" s="216"/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</row>
    <row r="357" spans="1:40" ht="15.75" customHeight="1">
      <c r="A357" s="216"/>
      <c r="B357" s="216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</row>
    <row r="358" spans="1:40" ht="15.75" customHeight="1">
      <c r="A358" s="216"/>
      <c r="B358" s="216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</row>
    <row r="359" spans="1:40" ht="15.75" customHeight="1">
      <c r="A359" s="216"/>
      <c r="B359" s="216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</row>
    <row r="360" spans="1:40" ht="15.75" customHeight="1">
      <c r="A360" s="216"/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</row>
    <row r="361" spans="1:40" ht="15.75" customHeight="1">
      <c r="A361" s="216"/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</row>
    <row r="362" spans="1:40" ht="15.75" customHeight="1">
      <c r="A362" s="216"/>
      <c r="B362" s="216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</row>
    <row r="363" spans="1:40" ht="15.75" customHeight="1">
      <c r="A363" s="216"/>
      <c r="B363" s="216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</row>
    <row r="364" spans="1:40" ht="15.75" customHeight="1">
      <c r="A364" s="216"/>
      <c r="B364" s="216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</row>
    <row r="365" spans="1:40" ht="15.75" customHeight="1">
      <c r="A365" s="216"/>
      <c r="B365" s="216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</row>
    <row r="366" spans="1:40" ht="15.75" customHeight="1">
      <c r="A366" s="216"/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</row>
    <row r="367" spans="1:40" ht="15.75" customHeight="1">
      <c r="A367" s="216"/>
      <c r="B367" s="216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</row>
    <row r="368" spans="1:40" ht="15.75" customHeight="1">
      <c r="A368" s="216"/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</row>
    <row r="369" spans="1:40" ht="15.75" customHeight="1">
      <c r="A369" s="216"/>
      <c r="B369" s="216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</row>
    <row r="370" spans="1:40" ht="15.75" customHeight="1">
      <c r="A370" s="216"/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</row>
    <row r="371" spans="1:40" ht="15.75" customHeight="1">
      <c r="A371" s="216"/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</row>
    <row r="372" spans="1:40" ht="15.75" customHeight="1">
      <c r="A372" s="216"/>
      <c r="B372" s="216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</row>
    <row r="373" spans="1:40" ht="15.75" customHeight="1">
      <c r="A373" s="216"/>
      <c r="B373" s="216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</row>
    <row r="374" spans="1:40" ht="15.75" customHeight="1">
      <c r="A374" s="216"/>
      <c r="B374" s="216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</row>
    <row r="375" spans="1:40" ht="15.75" customHeight="1">
      <c r="A375" s="216"/>
      <c r="B375" s="21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</row>
    <row r="376" spans="1:40" ht="15.75" customHeight="1">
      <c r="A376" s="216"/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</row>
    <row r="377" spans="1:40" ht="15.75" customHeight="1">
      <c r="A377" s="216"/>
      <c r="B377" s="216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</row>
    <row r="378" spans="1:40" ht="15.75" customHeight="1">
      <c r="A378" s="216"/>
      <c r="B378" s="216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</row>
    <row r="379" spans="1:40" ht="15.75" customHeight="1">
      <c r="A379" s="216"/>
      <c r="B379" s="216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</row>
    <row r="380" spans="1:40" ht="15.75" customHeight="1">
      <c r="A380" s="216"/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</row>
    <row r="381" spans="1:40" ht="15.75" customHeight="1">
      <c r="A381" s="216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</row>
    <row r="382" spans="1:40" ht="15.75" customHeight="1">
      <c r="A382" s="216"/>
      <c r="B382" s="216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</row>
    <row r="383" spans="1:40" ht="15.75" customHeight="1">
      <c r="A383" s="216"/>
      <c r="B383" s="216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</row>
    <row r="384" spans="1:40" ht="15.75" customHeight="1">
      <c r="A384" s="216"/>
      <c r="B384" s="216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</row>
    <row r="385" spans="1:40" ht="15.75" customHeight="1">
      <c r="A385" s="216"/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</row>
    <row r="386" spans="1:40" ht="15.75" customHeight="1">
      <c r="A386" s="216"/>
      <c r="B386" s="216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</row>
    <row r="387" spans="1:40" ht="15.75" customHeight="1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</row>
    <row r="388" spans="1:40" ht="15.75" customHeight="1">
      <c r="A388" s="216"/>
      <c r="B388" s="216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</row>
    <row r="389" spans="1:40" ht="15.75" customHeight="1">
      <c r="A389" s="216"/>
      <c r="B389" s="216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</row>
    <row r="390" spans="1:40" ht="15.75" customHeight="1">
      <c r="A390" s="216"/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</row>
    <row r="391" spans="1:40" ht="15.75" customHeight="1">
      <c r="A391" s="216"/>
      <c r="B391" s="216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</row>
    <row r="392" spans="1:40" ht="15.75" customHeight="1">
      <c r="A392" s="216"/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</row>
    <row r="393" spans="1:40" ht="15.75" customHeight="1">
      <c r="A393" s="216"/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</row>
    <row r="394" spans="1:40" ht="15.75" customHeight="1">
      <c r="A394" s="216"/>
      <c r="B394" s="216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</row>
    <row r="395" spans="1:40" ht="15.75" customHeight="1">
      <c r="A395" s="216"/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</row>
    <row r="396" spans="1:40" ht="15.75" customHeight="1">
      <c r="A396" s="216"/>
      <c r="B396" s="216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</row>
    <row r="397" spans="1:40" ht="15.75" customHeight="1">
      <c r="A397" s="216"/>
      <c r="B397" s="216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</row>
    <row r="398" spans="1:40" ht="15.75" customHeight="1">
      <c r="A398" s="216"/>
      <c r="B398" s="216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</row>
    <row r="399" spans="1:40" ht="15.75" customHeight="1">
      <c r="A399" s="216"/>
      <c r="B399" s="216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</row>
    <row r="400" spans="1:40" ht="15.75" customHeight="1">
      <c r="A400" s="216"/>
      <c r="B400" s="216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</row>
    <row r="401" spans="1:40" ht="15.75" customHeight="1">
      <c r="A401" s="216"/>
      <c r="B401" s="216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</row>
    <row r="402" spans="1:40" ht="15.75" customHeight="1">
      <c r="A402" s="216"/>
      <c r="B402" s="216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</row>
    <row r="403" spans="1:40" ht="15.75" customHeight="1">
      <c r="A403" s="216"/>
      <c r="B403" s="216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</row>
    <row r="404" spans="1:40" ht="15.75" customHeight="1">
      <c r="A404" s="216"/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</row>
    <row r="405" spans="1:40" ht="15.75" customHeight="1">
      <c r="A405" s="216"/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</row>
    <row r="406" spans="1:40" ht="15.75" customHeight="1">
      <c r="A406" s="216"/>
      <c r="B406" s="216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</row>
    <row r="407" spans="1:40" ht="15.75" customHeight="1">
      <c r="A407" s="216"/>
      <c r="B407" s="216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</row>
    <row r="408" spans="1:40" ht="15.75" customHeight="1">
      <c r="A408" s="216"/>
      <c r="B408" s="216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</row>
    <row r="409" spans="1:40" ht="15.75" customHeight="1">
      <c r="A409" s="216"/>
      <c r="B409" s="216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</row>
    <row r="410" spans="1:40" ht="15.75" customHeight="1">
      <c r="A410" s="216"/>
      <c r="B410" s="216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</row>
    <row r="411" spans="1:40" ht="15.75" customHeight="1">
      <c r="A411" s="216"/>
      <c r="B411" s="216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</row>
    <row r="412" spans="1:40" ht="15.75" customHeight="1">
      <c r="A412" s="216"/>
      <c r="B412" s="216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</row>
    <row r="413" spans="1:40" ht="15.75" customHeight="1">
      <c r="A413" s="216"/>
      <c r="B413" s="216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</row>
    <row r="414" spans="1:40" ht="15.75" customHeight="1">
      <c r="A414" s="216"/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</row>
    <row r="415" spans="1:40" ht="15.75" customHeight="1">
      <c r="A415" s="216"/>
      <c r="B415" s="216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</row>
    <row r="416" spans="1:40" ht="15.75" customHeight="1">
      <c r="A416" s="216"/>
      <c r="B416" s="216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</row>
    <row r="417" spans="1:40" ht="15.75" customHeight="1">
      <c r="A417" s="216"/>
      <c r="B417" s="216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</row>
    <row r="418" spans="1:40" ht="15.75" customHeight="1">
      <c r="A418" s="216"/>
      <c r="B418" s="216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</row>
    <row r="419" spans="1:40" ht="15.75" customHeight="1">
      <c r="A419" s="216"/>
      <c r="B419" s="216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</row>
    <row r="420" spans="1:40" ht="15.75" customHeight="1">
      <c r="A420" s="216"/>
      <c r="B420" s="216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</row>
    <row r="421" spans="1:40" ht="15.75" customHeight="1">
      <c r="A421" s="216"/>
      <c r="B421" s="216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</row>
    <row r="422" spans="1:40" ht="15.75" customHeight="1">
      <c r="A422" s="216"/>
      <c r="B422" s="216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</row>
    <row r="423" spans="1:40" ht="15.75" customHeight="1">
      <c r="A423" s="216"/>
      <c r="B423" s="216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</row>
    <row r="424" spans="1:40" ht="15.75" customHeight="1">
      <c r="A424" s="216"/>
      <c r="B424" s="216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</row>
    <row r="425" spans="1:40" ht="15.75" customHeight="1">
      <c r="A425" s="216"/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</row>
    <row r="426" spans="1:40" ht="15.75" customHeight="1">
      <c r="A426" s="216"/>
      <c r="B426" s="216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</row>
    <row r="427" spans="1:40" ht="15.75" customHeight="1">
      <c r="A427" s="216"/>
      <c r="B427" s="216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</row>
    <row r="428" spans="1:40" ht="15.75" customHeight="1">
      <c r="A428" s="216"/>
      <c r="B428" s="216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</row>
    <row r="429" spans="1:40" ht="15.75" customHeight="1">
      <c r="A429" s="216"/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</row>
    <row r="430" spans="1:40" ht="15.75" customHeight="1">
      <c r="A430" s="216"/>
      <c r="B430" s="216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</row>
    <row r="431" spans="1:40" ht="15.75" customHeight="1">
      <c r="A431" s="216"/>
      <c r="B431" s="216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</row>
    <row r="432" spans="1:40" ht="15.75" customHeight="1">
      <c r="A432" s="216"/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</row>
    <row r="433" spans="1:40" ht="15.75" customHeight="1">
      <c r="A433" s="216"/>
      <c r="B433" s="216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</row>
    <row r="434" spans="1:40" ht="15.75" customHeight="1">
      <c r="A434" s="216"/>
      <c r="B434" s="216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</row>
    <row r="435" spans="1:40" ht="15.75" customHeight="1">
      <c r="A435" s="216"/>
      <c r="B435" s="216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</row>
    <row r="436" spans="1:40" ht="15.75" customHeight="1">
      <c r="A436" s="216"/>
      <c r="B436" s="216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</row>
    <row r="437" spans="1:40" ht="15.75" customHeight="1">
      <c r="A437" s="216"/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</row>
    <row r="438" spans="1:40" ht="15.75" customHeight="1">
      <c r="A438" s="216"/>
      <c r="B438" s="216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</row>
    <row r="439" spans="1:40" ht="15.75" customHeight="1">
      <c r="A439" s="216"/>
      <c r="B439" s="216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</row>
    <row r="440" spans="1:40" ht="15.75" customHeight="1">
      <c r="A440" s="216"/>
      <c r="B440" s="216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</row>
    <row r="441" spans="1:40" ht="15.75" customHeight="1">
      <c r="A441" s="216"/>
      <c r="B441" s="216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</row>
    <row r="442" spans="1:40" ht="15.75" customHeight="1">
      <c r="A442" s="216"/>
      <c r="B442" s="216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</row>
    <row r="443" spans="1:40" ht="15.75" customHeight="1">
      <c r="A443" s="216"/>
      <c r="B443" s="216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</row>
    <row r="444" spans="1:40" ht="15.75" customHeight="1">
      <c r="A444" s="216"/>
      <c r="B444" s="216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</row>
    <row r="445" spans="1:40" ht="15.75" customHeight="1">
      <c r="A445" s="216"/>
      <c r="B445" s="216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</row>
    <row r="446" spans="1:40" ht="15.75" customHeight="1">
      <c r="A446" s="216"/>
      <c r="B446" s="216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</row>
    <row r="447" spans="1:40" ht="15.75" customHeight="1">
      <c r="A447" s="216"/>
      <c r="B447" s="216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</row>
    <row r="448" spans="1:40" ht="15.75" customHeight="1">
      <c r="A448" s="216"/>
      <c r="B448" s="216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</row>
    <row r="449" spans="1:40" ht="15.75" customHeight="1">
      <c r="A449" s="216"/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</row>
    <row r="450" spans="1:40" ht="15.75" customHeight="1">
      <c r="A450" s="216"/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</row>
    <row r="451" spans="1:40" ht="15.75" customHeight="1">
      <c r="A451" s="216"/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</row>
    <row r="452" spans="1:40" ht="15.75" customHeight="1">
      <c r="A452" s="216"/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</row>
    <row r="453" spans="1:40" ht="15.75" customHeight="1">
      <c r="A453" s="216"/>
      <c r="B453" s="216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</row>
    <row r="454" spans="1:40" ht="15.75" customHeight="1">
      <c r="A454" s="216"/>
      <c r="B454" s="216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</row>
    <row r="455" spans="1:40" ht="15.75" customHeight="1">
      <c r="A455" s="216"/>
      <c r="B455" s="216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</row>
    <row r="456" spans="1:40" ht="15.75" customHeight="1">
      <c r="A456" s="216"/>
      <c r="B456" s="216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</row>
    <row r="457" spans="1:40" ht="15.75" customHeight="1">
      <c r="A457" s="216"/>
      <c r="B457" s="216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</row>
    <row r="458" spans="1:40" ht="15.75" customHeight="1">
      <c r="A458" s="216"/>
      <c r="B458" s="216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</row>
    <row r="459" spans="1:40" ht="15.75" customHeight="1">
      <c r="A459" s="216"/>
      <c r="B459" s="216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</row>
    <row r="460" spans="1:40" ht="15.75" customHeight="1">
      <c r="A460" s="216"/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</row>
    <row r="461" spans="1:40" ht="15.75" customHeight="1">
      <c r="A461" s="216"/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</row>
    <row r="462" spans="1:40" ht="15.75" customHeight="1">
      <c r="A462" s="216"/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</row>
    <row r="463" spans="1:40" ht="15.75" customHeight="1">
      <c r="A463" s="216"/>
      <c r="B463" s="216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</row>
    <row r="464" spans="1:40" ht="15.75" customHeight="1">
      <c r="A464" s="216"/>
      <c r="B464" s="216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</row>
    <row r="465" spans="1:40" ht="15.75" customHeight="1">
      <c r="A465" s="216"/>
      <c r="B465" s="216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</row>
    <row r="466" spans="1:40" ht="15.75" customHeight="1">
      <c r="A466" s="216"/>
      <c r="B466" s="216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</row>
    <row r="467" spans="1:40" ht="15.75" customHeight="1">
      <c r="A467" s="216"/>
      <c r="B467" s="216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</row>
    <row r="468" spans="1:40" ht="15.75" customHeight="1">
      <c r="A468" s="216"/>
      <c r="B468" s="216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</row>
    <row r="469" spans="1:40" ht="15.75" customHeight="1">
      <c r="A469" s="216"/>
      <c r="B469" s="216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</row>
    <row r="470" spans="1:40" ht="15.75" customHeight="1">
      <c r="A470" s="216"/>
      <c r="B470" s="216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</row>
    <row r="471" spans="1:40" ht="15.75" customHeight="1">
      <c r="A471" s="216"/>
      <c r="B471" s="216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</row>
    <row r="472" spans="1:40" ht="15.75" customHeight="1">
      <c r="A472" s="216"/>
      <c r="B472" s="216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</row>
    <row r="473" spans="1:40" ht="15.75" customHeight="1">
      <c r="A473" s="216"/>
      <c r="B473" s="216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</row>
    <row r="474" spans="1:40" ht="15.75" customHeight="1">
      <c r="A474" s="216"/>
      <c r="B474" s="216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</row>
    <row r="475" spans="1:40" ht="15.75" customHeight="1">
      <c r="A475" s="216"/>
      <c r="B475" s="216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</row>
    <row r="476" spans="1:40" ht="15.75" customHeight="1">
      <c r="A476" s="216"/>
      <c r="B476" s="216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</row>
    <row r="477" spans="1:40" ht="15.75" customHeight="1">
      <c r="A477" s="216"/>
      <c r="B477" s="216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</row>
    <row r="478" spans="1:40" ht="15.75" customHeight="1">
      <c r="A478" s="216"/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</row>
    <row r="479" spans="1:40" ht="15.75" customHeight="1">
      <c r="A479" s="216"/>
      <c r="B479" s="216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</row>
    <row r="480" spans="1:40" ht="15.75" customHeight="1">
      <c r="A480" s="216"/>
      <c r="B480" s="216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</row>
    <row r="481" spans="1:40" ht="15.75" customHeight="1">
      <c r="A481" s="216"/>
      <c r="B481" s="216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</row>
    <row r="482" spans="1:40" ht="15.75" customHeight="1">
      <c r="A482" s="216"/>
      <c r="B482" s="216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</row>
    <row r="483" spans="1:40" ht="15.75" customHeight="1">
      <c r="A483" s="216"/>
      <c r="B483" s="216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</row>
    <row r="484" spans="1:40" ht="15.75" customHeight="1">
      <c r="A484" s="216"/>
      <c r="B484" s="216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</row>
    <row r="485" spans="1:40" ht="15.75" customHeight="1">
      <c r="A485" s="216"/>
      <c r="B485" s="216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</row>
    <row r="486" spans="1:40" ht="15.75" customHeight="1">
      <c r="A486" s="216"/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</row>
    <row r="487" spans="1:40" ht="15.75" customHeight="1">
      <c r="A487" s="216"/>
      <c r="B487" s="216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</row>
    <row r="488" spans="1:40" ht="15.75" customHeight="1">
      <c r="A488" s="216"/>
      <c r="B488" s="216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</row>
    <row r="489" spans="1:40" ht="15.75" customHeight="1">
      <c r="A489" s="216"/>
      <c r="B489" s="216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</row>
    <row r="490" spans="1:40" ht="15.75" customHeight="1">
      <c r="A490" s="216"/>
      <c r="B490" s="216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</row>
    <row r="491" spans="1:40" ht="15.75" customHeight="1">
      <c r="A491" s="216"/>
      <c r="B491" s="216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</row>
    <row r="492" spans="1:40" ht="15.75" customHeight="1">
      <c r="A492" s="216"/>
      <c r="B492" s="216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</row>
    <row r="493" spans="1:40" ht="15.75" customHeight="1">
      <c r="A493" s="216"/>
      <c r="B493" s="216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</row>
    <row r="494" spans="1:40" ht="15.75" customHeight="1">
      <c r="A494" s="216"/>
      <c r="B494" s="216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</row>
    <row r="495" spans="1:40" ht="15.75" customHeight="1">
      <c r="A495" s="216"/>
      <c r="B495" s="216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</row>
    <row r="496" spans="1:40" ht="15.75" customHeight="1">
      <c r="A496" s="216"/>
      <c r="B496" s="216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</row>
    <row r="497" spans="1:40" ht="15.75" customHeight="1">
      <c r="A497" s="216"/>
      <c r="B497" s="216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</row>
    <row r="498" spans="1:40" ht="15.75" customHeight="1">
      <c r="A498" s="216"/>
      <c r="B498" s="216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</row>
    <row r="499" spans="1:40" ht="15.75" customHeight="1">
      <c r="A499" s="216"/>
      <c r="B499" s="216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</row>
    <row r="500" spans="1:40" ht="15.75" customHeight="1">
      <c r="A500" s="216"/>
      <c r="B500" s="216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</row>
    <row r="501" spans="1:40" ht="15.75" customHeight="1">
      <c r="A501" s="216"/>
      <c r="B501" s="216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</row>
    <row r="502" spans="1:40" ht="15.75" customHeight="1">
      <c r="A502" s="216"/>
      <c r="B502" s="216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</row>
    <row r="503" spans="1:40" ht="15.75" customHeight="1">
      <c r="A503" s="216"/>
      <c r="B503" s="216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</row>
    <row r="504" spans="1:40" ht="15.75" customHeight="1">
      <c r="A504" s="216"/>
      <c r="B504" s="216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</row>
    <row r="505" spans="1:40" ht="15.75" customHeight="1">
      <c r="A505" s="216"/>
      <c r="B505" s="216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</row>
    <row r="506" spans="1:40" ht="15.75" customHeight="1">
      <c r="A506" s="216"/>
      <c r="B506" s="216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</row>
    <row r="507" spans="1:40" ht="15.75" customHeight="1">
      <c r="A507" s="216"/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</row>
    <row r="508" spans="1:40" ht="15.75" customHeight="1">
      <c r="A508" s="216"/>
      <c r="B508" s="216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</row>
    <row r="509" spans="1:40" ht="15.75" customHeight="1">
      <c r="A509" s="216"/>
      <c r="B509" s="216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</row>
    <row r="510" spans="1:40" ht="15.75" customHeight="1">
      <c r="A510" s="216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</row>
    <row r="511" spans="1:40" ht="15.75" customHeight="1">
      <c r="A511" s="216"/>
      <c r="B511" s="216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</row>
    <row r="512" spans="1:40" ht="15.75" customHeight="1">
      <c r="A512" s="216"/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</row>
    <row r="513" spans="1:40" ht="15.75" customHeight="1">
      <c r="A513" s="216"/>
      <c r="B513" s="216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</row>
    <row r="514" spans="1:40" ht="15.75" customHeight="1">
      <c r="A514" s="216"/>
      <c r="B514" s="216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</row>
    <row r="515" spans="1:40" ht="15.75" customHeight="1">
      <c r="A515" s="216"/>
      <c r="B515" s="216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</row>
    <row r="516" spans="1:40" ht="15.75" customHeight="1">
      <c r="A516" s="216"/>
      <c r="B516" s="216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</row>
    <row r="517" spans="1:40" ht="15.75" customHeight="1">
      <c r="A517" s="216"/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</row>
    <row r="518" spans="1:40" ht="15.75" customHeight="1">
      <c r="A518" s="216"/>
      <c r="B518" s="216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</row>
    <row r="519" spans="1:40" ht="15.75" customHeight="1">
      <c r="A519" s="216"/>
      <c r="B519" s="216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</row>
    <row r="520" spans="1:40" ht="15.75" customHeight="1">
      <c r="A520" s="216"/>
      <c r="B520" s="216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</row>
    <row r="521" spans="1:40" ht="15.75" customHeight="1">
      <c r="A521" s="216"/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</row>
    <row r="522" spans="1:40" ht="15.75" customHeight="1">
      <c r="A522" s="216"/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</row>
    <row r="523" spans="1:40" ht="15.75" customHeight="1">
      <c r="A523" s="216"/>
      <c r="B523" s="216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</row>
    <row r="524" spans="1:40" ht="15.75" customHeight="1">
      <c r="A524" s="216"/>
      <c r="B524" s="216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</row>
    <row r="525" spans="1:40" ht="15.75" customHeight="1">
      <c r="A525" s="216"/>
      <c r="B525" s="216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</row>
    <row r="526" spans="1:40" ht="15.75" customHeight="1">
      <c r="A526" s="216"/>
      <c r="B526" s="216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</row>
    <row r="527" spans="1:40" ht="15.75" customHeight="1">
      <c r="A527" s="216"/>
      <c r="B527" s="216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</row>
    <row r="528" spans="1:40" ht="15.75" customHeight="1">
      <c r="A528" s="216"/>
      <c r="B528" s="216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</row>
    <row r="529" spans="1:40" ht="15.75" customHeight="1">
      <c r="A529" s="216"/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</row>
    <row r="530" spans="1:40" ht="15.75" customHeight="1">
      <c r="A530" s="216"/>
      <c r="B530" s="216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</row>
    <row r="531" spans="1:40" ht="15.75" customHeight="1">
      <c r="A531" s="216"/>
      <c r="B531" s="216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</row>
    <row r="532" spans="1:40" ht="15.75" customHeight="1">
      <c r="A532" s="216"/>
      <c r="B532" s="216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</row>
    <row r="533" spans="1:40" ht="15.75" customHeight="1">
      <c r="A533" s="216"/>
      <c r="B533" s="216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</row>
    <row r="534" spans="1:40" ht="15.75" customHeight="1">
      <c r="A534" s="216"/>
      <c r="B534" s="216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</row>
    <row r="535" spans="1:40" ht="15.75" customHeight="1">
      <c r="A535" s="216"/>
      <c r="B535" s="216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</row>
    <row r="536" spans="1:40" ht="15.75" customHeight="1">
      <c r="A536" s="216"/>
      <c r="B536" s="216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</row>
    <row r="537" spans="1:40" ht="15.75" customHeight="1">
      <c r="A537" s="216"/>
      <c r="B537" s="216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</row>
    <row r="538" spans="1:40" ht="15.75" customHeight="1">
      <c r="A538" s="216"/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</row>
    <row r="539" spans="1:40" ht="15.75" customHeight="1">
      <c r="A539" s="216"/>
      <c r="B539" s="216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</row>
    <row r="540" spans="1:40" ht="15.75" customHeight="1">
      <c r="A540" s="216"/>
      <c r="B540" s="216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</row>
    <row r="541" spans="1:40" ht="15.75" customHeight="1">
      <c r="A541" s="216"/>
      <c r="B541" s="216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</row>
    <row r="542" spans="1:40" ht="15.75" customHeight="1">
      <c r="A542" s="216"/>
      <c r="B542" s="216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</row>
    <row r="543" spans="1:40" ht="15.75" customHeight="1">
      <c r="A543" s="216"/>
      <c r="B543" s="216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</row>
    <row r="544" spans="1:40" ht="15.75" customHeight="1">
      <c r="A544" s="216"/>
      <c r="B544" s="216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</row>
    <row r="545" spans="1:40" ht="15.75" customHeight="1">
      <c r="A545" s="216"/>
      <c r="B545" s="216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</row>
    <row r="546" spans="1:40" ht="15.75" customHeight="1">
      <c r="A546" s="216"/>
      <c r="B546" s="216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</row>
    <row r="547" spans="1:40" ht="15.75" customHeight="1">
      <c r="A547" s="216"/>
      <c r="B547" s="216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</row>
    <row r="548" spans="1:40" ht="15.75" customHeight="1">
      <c r="A548" s="216"/>
      <c r="B548" s="216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</row>
    <row r="549" spans="1:40" ht="15.75" customHeight="1">
      <c r="A549" s="216"/>
      <c r="B549" s="216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</row>
    <row r="550" spans="1:40" ht="15.75" customHeight="1">
      <c r="A550" s="216"/>
      <c r="B550" s="216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</row>
    <row r="551" spans="1:40" ht="15.75" customHeight="1">
      <c r="A551" s="216"/>
      <c r="B551" s="216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</row>
    <row r="552" spans="1:40" ht="15.75" customHeight="1">
      <c r="A552" s="216"/>
      <c r="B552" s="216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</row>
    <row r="553" spans="1:40" ht="15.75" customHeight="1">
      <c r="A553" s="216"/>
      <c r="B553" s="216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</row>
    <row r="554" spans="1:40" ht="15.75" customHeight="1">
      <c r="A554" s="216"/>
      <c r="B554" s="216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</row>
    <row r="555" spans="1:40" ht="15.75" customHeight="1">
      <c r="A555" s="216"/>
      <c r="B555" s="216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</row>
    <row r="556" spans="1:40" ht="15.75" customHeight="1">
      <c r="A556" s="216"/>
      <c r="B556" s="216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</row>
    <row r="557" spans="1:40" ht="15.75" customHeight="1">
      <c r="A557" s="216"/>
      <c r="B557" s="216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</row>
    <row r="558" spans="1:40" ht="15.75" customHeight="1">
      <c r="A558" s="216"/>
      <c r="B558" s="216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</row>
    <row r="559" spans="1:40" ht="15.75" customHeight="1">
      <c r="A559" s="216"/>
      <c r="B559" s="216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</row>
    <row r="560" spans="1:40" ht="15.75" customHeight="1">
      <c r="A560" s="216"/>
      <c r="B560" s="216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</row>
    <row r="561" spans="1:40" ht="15.75" customHeight="1">
      <c r="A561" s="216"/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</row>
    <row r="562" spans="1:40" ht="15.75" customHeight="1">
      <c r="A562" s="216"/>
      <c r="B562" s="216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</row>
    <row r="563" spans="1:40" ht="15.75" customHeight="1">
      <c r="A563" s="216"/>
      <c r="B563" s="216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</row>
    <row r="564" spans="1:40" ht="15.75" customHeight="1">
      <c r="A564" s="216"/>
      <c r="B564" s="216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</row>
    <row r="565" spans="1:40" ht="15.75" customHeight="1">
      <c r="A565" s="216"/>
      <c r="B565" s="216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</row>
    <row r="566" spans="1:40" ht="15.75" customHeight="1">
      <c r="A566" s="216"/>
      <c r="B566" s="216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</row>
    <row r="567" spans="1:40" ht="15.75" customHeight="1">
      <c r="A567" s="216"/>
      <c r="B567" s="216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</row>
    <row r="568" spans="1:40" ht="15.75" customHeight="1">
      <c r="A568" s="216"/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</row>
    <row r="569" spans="1:40" ht="15.75" customHeight="1">
      <c r="A569" s="216"/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</row>
    <row r="570" spans="1:40" ht="15.75" customHeight="1">
      <c r="A570" s="216"/>
      <c r="B570" s="216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</row>
    <row r="571" spans="1:40" ht="15.75" customHeight="1">
      <c r="A571" s="216"/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</row>
    <row r="572" spans="1:40" ht="15.75" customHeight="1">
      <c r="A572" s="216"/>
      <c r="B572" s="216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</row>
    <row r="573" spans="1:40" ht="15.75" customHeight="1">
      <c r="A573" s="216"/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</row>
    <row r="574" spans="1:40" ht="15.75" customHeight="1">
      <c r="A574" s="216"/>
      <c r="B574" s="216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</row>
    <row r="575" spans="1:40" ht="15.75" customHeight="1">
      <c r="A575" s="216"/>
      <c r="B575" s="216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</row>
    <row r="576" spans="1:40" ht="15.75" customHeight="1">
      <c r="A576" s="216"/>
      <c r="B576" s="216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</row>
    <row r="577" spans="1:40" ht="15.75" customHeight="1">
      <c r="A577" s="216"/>
      <c r="B577" s="216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</row>
    <row r="578" spans="1:40" ht="15.75" customHeight="1">
      <c r="A578" s="216"/>
      <c r="B578" s="216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</row>
    <row r="579" spans="1:40" ht="15.75" customHeight="1">
      <c r="A579" s="216"/>
      <c r="B579" s="216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</row>
    <row r="580" spans="1:40" ht="15.75" customHeight="1">
      <c r="A580" s="216"/>
      <c r="B580" s="216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</row>
    <row r="581" spans="1:40" ht="15.75" customHeight="1">
      <c r="A581" s="216"/>
      <c r="B581" s="216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</row>
    <row r="582" spans="1:40" ht="15.75" customHeight="1">
      <c r="A582" s="216"/>
      <c r="B582" s="216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</row>
    <row r="583" spans="1:40" ht="15.75" customHeight="1">
      <c r="A583" s="216"/>
      <c r="B583" s="216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</row>
    <row r="584" spans="1:40" ht="15.75" customHeight="1">
      <c r="A584" s="216"/>
      <c r="B584" s="216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</row>
    <row r="585" spans="1:40" ht="15.75" customHeight="1">
      <c r="A585" s="216"/>
      <c r="B585" s="216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</row>
    <row r="586" spans="1:40" ht="15.75" customHeight="1">
      <c r="A586" s="216"/>
      <c r="B586" s="216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</row>
    <row r="587" spans="1:40" ht="15.75" customHeight="1">
      <c r="A587" s="216"/>
      <c r="B587" s="216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</row>
    <row r="588" spans="1:40" ht="15.75" customHeight="1">
      <c r="A588" s="216"/>
      <c r="B588" s="216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</row>
    <row r="589" spans="1:40" ht="15.75" customHeight="1">
      <c r="A589" s="216"/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</row>
    <row r="590" spans="1:40" ht="15.75" customHeight="1">
      <c r="A590" s="216"/>
      <c r="B590" s="216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</row>
    <row r="591" spans="1:40" ht="15.75" customHeight="1">
      <c r="A591" s="216"/>
      <c r="B591" s="216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</row>
    <row r="592" spans="1:40" ht="15.75" customHeight="1">
      <c r="A592" s="216"/>
      <c r="B592" s="216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</row>
    <row r="593" spans="1:40" ht="15.75" customHeight="1">
      <c r="A593" s="216"/>
      <c r="B593" s="216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</row>
    <row r="594" spans="1:40" ht="15.75" customHeight="1">
      <c r="A594" s="216"/>
      <c r="B594" s="216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</row>
    <row r="595" spans="1:40" ht="15.75" customHeight="1">
      <c r="A595" s="216"/>
      <c r="B595" s="216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</row>
    <row r="596" spans="1:40" ht="15.75" customHeight="1">
      <c r="A596" s="216"/>
      <c r="B596" s="216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</row>
    <row r="597" spans="1:40" ht="15.75" customHeight="1">
      <c r="A597" s="216"/>
      <c r="B597" s="216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</row>
    <row r="598" spans="1:40" ht="15.75" customHeight="1">
      <c r="A598" s="216"/>
      <c r="B598" s="216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</row>
    <row r="599" spans="1:40" ht="15.75" customHeight="1">
      <c r="A599" s="216"/>
      <c r="B599" s="216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</row>
    <row r="600" spans="1:40" ht="15.75" customHeight="1">
      <c r="A600" s="216"/>
      <c r="B600" s="216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</row>
    <row r="601" spans="1:40" ht="15.75" customHeight="1">
      <c r="A601" s="216"/>
      <c r="B601" s="216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</row>
    <row r="602" spans="1:40" ht="15.75" customHeight="1">
      <c r="A602" s="216"/>
      <c r="B602" s="216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</row>
    <row r="603" spans="1:40" ht="15.75" customHeight="1">
      <c r="A603" s="216"/>
      <c r="B603" s="216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</row>
    <row r="604" spans="1:40" ht="15.75" customHeight="1">
      <c r="A604" s="216"/>
      <c r="B604" s="216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</row>
    <row r="605" spans="1:40" ht="15.75" customHeight="1">
      <c r="A605" s="216"/>
      <c r="B605" s="216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</row>
    <row r="606" spans="1:40" ht="15.75" customHeight="1">
      <c r="A606" s="216"/>
      <c r="B606" s="216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</row>
    <row r="607" spans="1:40" ht="15.75" customHeight="1">
      <c r="A607" s="216"/>
      <c r="B607" s="216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</row>
    <row r="608" spans="1:40" ht="15.75" customHeight="1">
      <c r="A608" s="216"/>
      <c r="B608" s="216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</row>
    <row r="609" spans="1:40" ht="15.75" customHeight="1">
      <c r="A609" s="216"/>
      <c r="B609" s="216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</row>
    <row r="610" spans="1:40" ht="15.75" customHeight="1">
      <c r="A610" s="216"/>
      <c r="B610" s="216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</row>
    <row r="611" spans="1:40" ht="15.75" customHeight="1">
      <c r="A611" s="216"/>
      <c r="B611" s="216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</row>
    <row r="612" spans="1:40" ht="15.75" customHeight="1">
      <c r="A612" s="216"/>
      <c r="B612" s="216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</row>
    <row r="613" spans="1:40" ht="15.75" customHeight="1">
      <c r="A613" s="216"/>
      <c r="B613" s="216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</row>
    <row r="614" spans="1:40" ht="15.75" customHeight="1">
      <c r="A614" s="216"/>
      <c r="B614" s="216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</row>
    <row r="615" spans="1:40" ht="15.75" customHeight="1">
      <c r="A615" s="216"/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</row>
    <row r="616" spans="1:40" ht="15.75" customHeight="1">
      <c r="A616" s="216"/>
      <c r="B616" s="216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</row>
    <row r="617" spans="1:40" ht="15.75" customHeight="1">
      <c r="A617" s="216"/>
      <c r="B617" s="216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</row>
    <row r="618" spans="1:40" ht="15.75" customHeight="1">
      <c r="A618" s="216"/>
      <c r="B618" s="216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</row>
    <row r="619" spans="1:40" ht="15.75" customHeight="1">
      <c r="A619" s="216"/>
      <c r="B619" s="216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</row>
    <row r="620" spans="1:40" ht="15.75" customHeight="1">
      <c r="A620" s="216"/>
      <c r="B620" s="216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</row>
    <row r="621" spans="1:40" ht="15.75" customHeight="1">
      <c r="A621" s="216"/>
      <c r="B621" s="216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</row>
    <row r="622" spans="1:40" ht="15.75" customHeight="1">
      <c r="A622" s="216"/>
      <c r="B622" s="216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</row>
    <row r="623" spans="1:40" ht="15.75" customHeight="1">
      <c r="A623" s="216"/>
      <c r="B623" s="216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</row>
    <row r="624" spans="1:40" ht="15.75" customHeight="1">
      <c r="A624" s="216"/>
      <c r="B624" s="216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</row>
    <row r="625" spans="1:40" ht="15.75" customHeight="1">
      <c r="A625" s="216"/>
      <c r="B625" s="216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</row>
    <row r="626" spans="1:40" ht="15.75" customHeight="1">
      <c r="A626" s="216"/>
      <c r="B626" s="216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</row>
    <row r="627" spans="1:40" ht="15.75" customHeight="1">
      <c r="A627" s="216"/>
      <c r="B627" s="216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</row>
    <row r="628" spans="1:40" ht="15.75" customHeight="1">
      <c r="A628" s="216"/>
      <c r="B628" s="216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</row>
    <row r="629" spans="1:40" ht="15.75" customHeight="1">
      <c r="A629" s="216"/>
      <c r="B629" s="216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</row>
    <row r="630" spans="1:40" ht="15.75" customHeight="1">
      <c r="A630" s="216"/>
      <c r="B630" s="216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</row>
    <row r="631" spans="1:40" ht="15.75" customHeight="1">
      <c r="A631" s="216"/>
      <c r="B631" s="216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</row>
    <row r="632" spans="1:40" ht="15.75" customHeight="1">
      <c r="A632" s="216"/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</row>
    <row r="633" spans="1:40" ht="15.75" customHeight="1">
      <c r="A633" s="216"/>
      <c r="B633" s="216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</row>
    <row r="634" spans="1:40" ht="15.75" customHeight="1">
      <c r="A634" s="216"/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</row>
    <row r="635" spans="1:40" ht="15.75" customHeight="1">
      <c r="A635" s="216"/>
      <c r="B635" s="216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</row>
    <row r="636" spans="1:40" ht="15.75" customHeight="1">
      <c r="A636" s="216"/>
      <c r="B636" s="216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</row>
    <row r="637" spans="1:40" ht="15.75" customHeight="1">
      <c r="A637" s="216"/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</row>
    <row r="638" spans="1:40" ht="15.75" customHeight="1">
      <c r="A638" s="216"/>
      <c r="B638" s="216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</row>
    <row r="639" spans="1:40" ht="15.75" customHeight="1">
      <c r="A639" s="216"/>
      <c r="B639" s="216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</row>
    <row r="640" spans="1:40" ht="15.75" customHeight="1">
      <c r="A640" s="216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</row>
    <row r="641" spans="1:40" ht="15.75" customHeight="1">
      <c r="A641" s="216"/>
      <c r="B641" s="216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</row>
    <row r="642" spans="1:40" ht="15.75" customHeight="1">
      <c r="A642" s="216"/>
      <c r="B642" s="216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</row>
    <row r="643" spans="1:40" ht="15.75" customHeight="1">
      <c r="A643" s="216"/>
      <c r="B643" s="216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</row>
    <row r="644" spans="1:40" ht="15.75" customHeight="1">
      <c r="A644" s="216"/>
      <c r="B644" s="216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</row>
    <row r="645" spans="1:40" ht="15.75" customHeight="1">
      <c r="A645" s="216"/>
      <c r="B645" s="216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</row>
    <row r="646" spans="1:40" ht="15.75" customHeight="1">
      <c r="A646" s="216"/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</row>
    <row r="647" spans="1:40" ht="15.75" customHeight="1">
      <c r="A647" s="216"/>
      <c r="B647" s="216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</row>
    <row r="648" spans="1:40" ht="15.75" customHeight="1">
      <c r="A648" s="216"/>
      <c r="B648" s="216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</row>
    <row r="649" spans="1:40" ht="15.75" customHeight="1">
      <c r="A649" s="216"/>
      <c r="B649" s="216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</row>
    <row r="650" spans="1:40" ht="15.75" customHeight="1">
      <c r="A650" s="216"/>
      <c r="B650" s="216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</row>
    <row r="651" spans="1:40" ht="15.75" customHeight="1">
      <c r="A651" s="216"/>
      <c r="B651" s="216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</row>
    <row r="652" spans="1:40" ht="15.75" customHeight="1">
      <c r="A652" s="216"/>
      <c r="B652" s="216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</row>
    <row r="653" spans="1:40" ht="15.75" customHeight="1">
      <c r="A653" s="216"/>
      <c r="B653" s="216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</row>
    <row r="654" spans="1:40" ht="15.75" customHeight="1">
      <c r="A654" s="216"/>
      <c r="B654" s="216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</row>
    <row r="655" spans="1:40" ht="15.75" customHeight="1">
      <c r="A655" s="216"/>
      <c r="B655" s="216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</row>
    <row r="656" spans="1:40" ht="15.75" customHeight="1">
      <c r="A656" s="216"/>
      <c r="B656" s="216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</row>
    <row r="657" spans="1:40" ht="15.75" customHeight="1">
      <c r="A657" s="216"/>
      <c r="B657" s="216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</row>
    <row r="658" spans="1:40" ht="15.75" customHeight="1">
      <c r="A658" s="216"/>
      <c r="B658" s="216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</row>
    <row r="659" spans="1:40" ht="15.75" customHeight="1">
      <c r="A659" s="216"/>
      <c r="B659" s="216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</row>
    <row r="660" spans="1:40" ht="15.75" customHeight="1">
      <c r="A660" s="216"/>
      <c r="B660" s="216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</row>
    <row r="661" spans="1:40" ht="15.75" customHeight="1">
      <c r="A661" s="216"/>
      <c r="B661" s="216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</row>
    <row r="662" spans="1:40" ht="15.75" customHeight="1">
      <c r="A662" s="216"/>
      <c r="B662" s="216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</row>
    <row r="663" spans="1:40" ht="15.75" customHeight="1">
      <c r="A663" s="216"/>
      <c r="B663" s="216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</row>
    <row r="664" spans="1:40" ht="15.75" customHeight="1">
      <c r="A664" s="216"/>
      <c r="B664" s="216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</row>
    <row r="665" spans="1:40" ht="15.75" customHeight="1">
      <c r="A665" s="216"/>
      <c r="B665" s="216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</row>
    <row r="666" spans="1:40" ht="15.75" customHeight="1">
      <c r="A666" s="216"/>
      <c r="B666" s="216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</row>
    <row r="667" spans="1:40" ht="15.75" customHeight="1">
      <c r="A667" s="216"/>
      <c r="B667" s="216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</row>
    <row r="668" spans="1:40" ht="15.75" customHeight="1">
      <c r="A668" s="216"/>
      <c r="B668" s="216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</row>
    <row r="669" spans="1:40" ht="15.75" customHeight="1">
      <c r="A669" s="216"/>
      <c r="B669" s="216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</row>
    <row r="670" spans="1:40" ht="15.75" customHeight="1">
      <c r="A670" s="216"/>
      <c r="B670" s="216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</row>
    <row r="671" spans="1:40" ht="15.75" customHeight="1">
      <c r="A671" s="216"/>
      <c r="B671" s="216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</row>
    <row r="672" spans="1:40" ht="15.75" customHeight="1">
      <c r="A672" s="216"/>
      <c r="B672" s="216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</row>
    <row r="673" spans="1:40" ht="15.75" customHeight="1">
      <c r="A673" s="216"/>
      <c r="B673" s="216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</row>
    <row r="674" spans="1:40" ht="15.75" customHeight="1">
      <c r="A674" s="216"/>
      <c r="B674" s="216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</row>
    <row r="675" spans="1:40" ht="15.75" customHeight="1">
      <c r="A675" s="216"/>
      <c r="B675" s="216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</row>
    <row r="676" spans="1:40" ht="15.75" customHeight="1">
      <c r="A676" s="216"/>
      <c r="B676" s="216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</row>
    <row r="677" spans="1:40" ht="15.75" customHeight="1">
      <c r="A677" s="216"/>
      <c r="B677" s="216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</row>
    <row r="678" spans="1:40" ht="15.75" customHeight="1">
      <c r="A678" s="216"/>
      <c r="B678" s="216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</row>
    <row r="679" spans="1:40" ht="15.75" customHeight="1">
      <c r="A679" s="216"/>
      <c r="B679" s="216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</row>
    <row r="680" spans="1:40" ht="15.75" customHeight="1">
      <c r="A680" s="216"/>
      <c r="B680" s="216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</row>
    <row r="681" spans="1:40" ht="15.75" customHeight="1">
      <c r="A681" s="216"/>
      <c r="B681" s="216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</row>
    <row r="682" spans="1:40" ht="15.75" customHeight="1">
      <c r="A682" s="216"/>
      <c r="B682" s="216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</row>
    <row r="683" spans="1:40" ht="15.75" customHeight="1">
      <c r="A683" s="216"/>
      <c r="B683" s="216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</row>
    <row r="684" spans="1:40" ht="15.75" customHeight="1">
      <c r="A684" s="216"/>
      <c r="B684" s="216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</row>
    <row r="685" spans="1:40" ht="15.75" customHeight="1">
      <c r="A685" s="216"/>
      <c r="B685" s="216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</row>
    <row r="686" spans="1:40" ht="15.75" customHeight="1">
      <c r="A686" s="216"/>
      <c r="B686" s="216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</row>
    <row r="687" spans="1:40" ht="15.75" customHeight="1">
      <c r="A687" s="216"/>
      <c r="B687" s="216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</row>
    <row r="688" spans="1:40" ht="15.75" customHeight="1">
      <c r="A688" s="216"/>
      <c r="B688" s="216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</row>
    <row r="689" spans="1:40" ht="15.75" customHeight="1">
      <c r="A689" s="216"/>
      <c r="B689" s="216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</row>
    <row r="690" spans="1:40" ht="15.75" customHeight="1">
      <c r="A690" s="216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</row>
    <row r="691" spans="1:40" ht="15.75" customHeight="1">
      <c r="A691" s="216"/>
      <c r="B691" s="216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</row>
    <row r="692" spans="1:40" ht="15.75" customHeight="1">
      <c r="A692" s="216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</row>
    <row r="693" spans="1:40" ht="15.75" customHeight="1">
      <c r="A693" s="216"/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</row>
    <row r="694" spans="1:40" ht="15.75" customHeight="1">
      <c r="A694" s="216"/>
      <c r="B694" s="216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</row>
    <row r="695" spans="1:40" ht="15.75" customHeight="1">
      <c r="A695" s="216"/>
      <c r="B695" s="216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</row>
    <row r="696" spans="1:40" ht="15.75" customHeight="1">
      <c r="A696" s="216"/>
      <c r="B696" s="216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</row>
    <row r="697" spans="1:40" ht="15.75" customHeight="1">
      <c r="A697" s="216"/>
      <c r="B697" s="216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</row>
    <row r="698" spans="1:40" ht="15.75" customHeight="1">
      <c r="A698" s="216"/>
      <c r="B698" s="216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</row>
    <row r="699" spans="1:40" ht="15.75" customHeight="1">
      <c r="A699" s="216"/>
      <c r="B699" s="216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</row>
    <row r="700" spans="1:40" ht="15.75" customHeight="1">
      <c r="A700" s="216"/>
      <c r="B700" s="216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</row>
    <row r="701" spans="1:40" ht="15.75" customHeight="1">
      <c r="A701" s="216"/>
      <c r="B701" s="216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</row>
    <row r="702" spans="1:40" ht="15.75" customHeight="1">
      <c r="A702" s="216"/>
      <c r="B702" s="216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</row>
    <row r="703" spans="1:40" ht="15.75" customHeight="1">
      <c r="A703" s="216"/>
      <c r="B703" s="216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</row>
    <row r="704" spans="1:40" ht="15.75" customHeight="1">
      <c r="A704" s="216"/>
      <c r="B704" s="216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</row>
    <row r="705" spans="1:40" ht="15.75" customHeight="1">
      <c r="A705" s="216"/>
      <c r="B705" s="216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</row>
    <row r="706" spans="1:40" ht="15.75" customHeight="1">
      <c r="A706" s="216"/>
      <c r="B706" s="216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</row>
    <row r="707" spans="1:40" ht="15.75" customHeight="1">
      <c r="A707" s="216"/>
      <c r="B707" s="216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</row>
    <row r="708" spans="1:40" ht="15.75" customHeight="1">
      <c r="A708" s="216"/>
      <c r="B708" s="216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</row>
    <row r="709" spans="1:40" ht="15.75" customHeight="1">
      <c r="A709" s="216"/>
      <c r="B709" s="216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</row>
    <row r="710" spans="1:40" ht="15.75" customHeight="1">
      <c r="A710" s="216"/>
      <c r="B710" s="216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</row>
    <row r="711" spans="1:40" ht="15.75" customHeight="1">
      <c r="A711" s="216"/>
      <c r="B711" s="216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</row>
    <row r="712" spans="1:40" ht="15.75" customHeight="1">
      <c r="A712" s="216"/>
      <c r="B712" s="216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</row>
    <row r="713" spans="1:40" ht="15.75" customHeight="1">
      <c r="A713" s="216"/>
      <c r="B713" s="216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</row>
    <row r="714" spans="1:40" ht="15.75" customHeight="1">
      <c r="A714" s="216"/>
      <c r="B714" s="216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</row>
    <row r="715" spans="1:40" ht="15.75" customHeight="1">
      <c r="A715" s="216"/>
      <c r="B715" s="216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</row>
    <row r="716" spans="1:40" ht="15.75" customHeight="1">
      <c r="A716" s="216"/>
      <c r="B716" s="216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</row>
    <row r="717" spans="1:40" ht="15.75" customHeight="1">
      <c r="A717" s="216"/>
      <c r="B717" s="216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</row>
    <row r="718" spans="1:40" ht="15.75" customHeight="1">
      <c r="A718" s="216"/>
      <c r="B718" s="216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</row>
    <row r="719" spans="1:40" ht="15.75" customHeight="1">
      <c r="A719" s="216"/>
      <c r="B719" s="216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</row>
    <row r="720" spans="1:40" ht="15.75" customHeight="1">
      <c r="A720" s="216"/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</row>
    <row r="721" spans="1:40" ht="15.75" customHeight="1">
      <c r="A721" s="216"/>
      <c r="B721" s="216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</row>
    <row r="722" spans="1:40" ht="15.75" customHeight="1">
      <c r="A722" s="216"/>
      <c r="B722" s="216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</row>
    <row r="723" spans="1:40" ht="15.75" customHeight="1">
      <c r="A723" s="216"/>
      <c r="B723" s="216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</row>
    <row r="724" spans="1:40" ht="15.75" customHeight="1">
      <c r="A724" s="216"/>
      <c r="B724" s="216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</row>
    <row r="725" spans="1:40" ht="15.75" customHeight="1">
      <c r="A725" s="216"/>
      <c r="B725" s="216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</row>
    <row r="726" spans="1:40" ht="15.75" customHeight="1">
      <c r="A726" s="216"/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</row>
    <row r="727" spans="1:40" ht="15.75" customHeight="1">
      <c r="A727" s="216"/>
      <c r="B727" s="216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</row>
    <row r="728" spans="1:40" ht="15.75" customHeight="1">
      <c r="A728" s="216"/>
      <c r="B728" s="216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</row>
    <row r="729" spans="1:40" ht="15.75" customHeight="1">
      <c r="A729" s="216"/>
      <c r="B729" s="216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</row>
    <row r="730" spans="1:40" ht="15.75" customHeight="1">
      <c r="A730" s="216"/>
      <c r="B730" s="216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</row>
    <row r="731" spans="1:40" ht="15.75" customHeight="1">
      <c r="A731" s="216"/>
      <c r="B731" s="216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</row>
    <row r="732" spans="1:40" ht="15.75" customHeight="1">
      <c r="A732" s="216"/>
      <c r="B732" s="216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</row>
    <row r="733" spans="1:40" ht="15.75" customHeight="1">
      <c r="A733" s="216"/>
      <c r="B733" s="216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</row>
    <row r="734" spans="1:40" ht="15.75" customHeight="1">
      <c r="A734" s="216"/>
      <c r="B734" s="216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</row>
    <row r="735" spans="1:40" ht="15.75" customHeight="1">
      <c r="A735" s="216"/>
      <c r="B735" s="216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</row>
    <row r="736" spans="1:40" ht="15.75" customHeight="1">
      <c r="A736" s="216"/>
      <c r="B736" s="216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</row>
    <row r="737" spans="1:40" ht="15.75" customHeight="1">
      <c r="A737" s="216"/>
      <c r="B737" s="216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</row>
    <row r="738" spans="1:40" ht="15.75" customHeight="1">
      <c r="A738" s="216"/>
      <c r="B738" s="216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</row>
    <row r="739" spans="1:40" ht="15.75" customHeight="1">
      <c r="A739" s="216"/>
      <c r="B739" s="216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</row>
    <row r="740" spans="1:40" ht="15.75" customHeight="1">
      <c r="A740" s="216"/>
      <c r="B740" s="216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</row>
    <row r="741" spans="1:40" ht="15.75" customHeight="1">
      <c r="A741" s="216"/>
      <c r="B741" s="216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</row>
    <row r="742" spans="1:40" ht="15.75" customHeight="1">
      <c r="A742" s="216"/>
      <c r="B742" s="216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</row>
    <row r="743" spans="1:40" ht="15.75" customHeight="1">
      <c r="A743" s="216"/>
      <c r="B743" s="216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</row>
    <row r="744" spans="1:40" ht="15.75" customHeight="1">
      <c r="A744" s="216"/>
      <c r="B744" s="216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</row>
    <row r="745" spans="1:40" ht="15.75" customHeight="1">
      <c r="A745" s="216"/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</row>
    <row r="746" spans="1:40" ht="15.75" customHeight="1">
      <c r="A746" s="216"/>
      <c r="B746" s="216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</row>
    <row r="747" spans="1:40" ht="15.75" customHeight="1">
      <c r="A747" s="216"/>
      <c r="B747" s="216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</row>
    <row r="748" spans="1:40" ht="15.75" customHeight="1">
      <c r="A748" s="216"/>
      <c r="B748" s="216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</row>
    <row r="749" spans="1:40" ht="15.75" customHeight="1">
      <c r="A749" s="216"/>
      <c r="B749" s="216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</row>
    <row r="750" spans="1:40" ht="15.75" customHeight="1">
      <c r="A750" s="216"/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</row>
    <row r="751" spans="1:40" ht="15.75" customHeight="1">
      <c r="A751" s="216"/>
      <c r="B751" s="216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</row>
    <row r="752" spans="1:40" ht="15.75" customHeight="1">
      <c r="A752" s="216"/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</row>
    <row r="753" spans="1:40" ht="15.75" customHeight="1">
      <c r="A753" s="216"/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</row>
    <row r="754" spans="1:40" ht="15.75" customHeight="1">
      <c r="A754" s="216"/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</row>
    <row r="755" spans="1:40" ht="15.75" customHeight="1">
      <c r="A755" s="216"/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</row>
    <row r="756" spans="1:40" ht="15.75" customHeight="1">
      <c r="A756" s="216"/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</row>
    <row r="757" spans="1:40" ht="15.75" customHeight="1">
      <c r="A757" s="216"/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</row>
    <row r="758" spans="1:40" ht="15.75" customHeight="1">
      <c r="A758" s="216"/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</row>
    <row r="759" spans="1:40" ht="15.75" customHeight="1">
      <c r="A759" s="216"/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</row>
    <row r="760" spans="1:40" ht="15.75" customHeight="1">
      <c r="A760" s="216"/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</row>
    <row r="761" spans="1:40" ht="15.75" customHeight="1">
      <c r="A761" s="216"/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</row>
    <row r="762" spans="1:40" ht="15.75" customHeight="1">
      <c r="A762" s="216"/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</row>
    <row r="763" spans="1:40" ht="15.75" customHeight="1">
      <c r="A763" s="216"/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</row>
    <row r="764" spans="1:40" ht="15.75" customHeight="1">
      <c r="A764" s="216"/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</row>
    <row r="765" spans="1:40" ht="15.75" customHeight="1">
      <c r="A765" s="216"/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</row>
    <row r="766" spans="1:40" ht="15.75" customHeight="1">
      <c r="A766" s="216"/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</row>
    <row r="767" spans="1:40" ht="15.75" customHeight="1">
      <c r="A767" s="216"/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</row>
    <row r="768" spans="1:40" ht="15.75" customHeight="1">
      <c r="A768" s="216"/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</row>
    <row r="769" spans="1:40" ht="15.75" customHeight="1">
      <c r="A769" s="216"/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</row>
    <row r="770" spans="1:40" ht="15.75" customHeight="1">
      <c r="A770" s="216"/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</row>
    <row r="771" spans="1:40" ht="15.75" customHeight="1">
      <c r="A771" s="216"/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</row>
    <row r="772" spans="1:40" ht="15.75" customHeight="1">
      <c r="A772" s="216"/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</row>
    <row r="773" spans="1:40" ht="15.75" customHeight="1">
      <c r="A773" s="216"/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</row>
    <row r="774" spans="1:40" ht="15.75" customHeight="1">
      <c r="A774" s="216"/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</row>
    <row r="775" spans="1:40" ht="15.75" customHeight="1">
      <c r="A775" s="216"/>
      <c r="B775" s="216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</row>
    <row r="776" spans="1:40" ht="15.75" customHeight="1">
      <c r="A776" s="216"/>
      <c r="B776" s="216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</row>
    <row r="777" spans="1:40" ht="15.75" customHeight="1">
      <c r="A777" s="216"/>
      <c r="B777" s="216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</row>
    <row r="778" spans="1:40" ht="15.75" customHeight="1">
      <c r="A778" s="216"/>
      <c r="B778" s="216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</row>
    <row r="779" spans="1:40" ht="15.75" customHeight="1">
      <c r="A779" s="216"/>
      <c r="B779" s="216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</row>
    <row r="780" spans="1:40" ht="15.75" customHeight="1">
      <c r="A780" s="216"/>
      <c r="B780" s="216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</row>
    <row r="781" spans="1:40" ht="15.75" customHeight="1">
      <c r="A781" s="216"/>
      <c r="B781" s="216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</row>
    <row r="782" spans="1:40" ht="15.75" customHeight="1">
      <c r="A782" s="216"/>
      <c r="B782" s="216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</row>
    <row r="783" spans="1:40" ht="15.75" customHeight="1">
      <c r="A783" s="216"/>
      <c r="B783" s="216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</row>
    <row r="784" spans="1:40" ht="15.75" customHeight="1">
      <c r="A784" s="216"/>
      <c r="B784" s="216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</row>
    <row r="785" spans="1:40" ht="15.75" customHeight="1">
      <c r="A785" s="216"/>
      <c r="B785" s="216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</row>
    <row r="786" spans="1:40" ht="15.75" customHeight="1">
      <c r="A786" s="216"/>
      <c r="B786" s="216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</row>
    <row r="787" spans="1:40" ht="15.75" customHeight="1">
      <c r="A787" s="216"/>
      <c r="B787" s="216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</row>
    <row r="788" spans="1:40" ht="15.75" customHeight="1">
      <c r="A788" s="216"/>
      <c r="B788" s="216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</row>
    <row r="789" spans="1:40" ht="15.75" customHeight="1">
      <c r="A789" s="216"/>
      <c r="B789" s="216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</row>
    <row r="790" spans="1:40" ht="15.75" customHeight="1">
      <c r="A790" s="216"/>
      <c r="B790" s="216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</row>
    <row r="791" spans="1:40" ht="15.75" customHeight="1">
      <c r="A791" s="216"/>
      <c r="B791" s="216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</row>
    <row r="792" spans="1:40" ht="15.75" customHeight="1">
      <c r="A792" s="216"/>
      <c r="B792" s="216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</row>
    <row r="793" spans="1:40" ht="15.75" customHeight="1">
      <c r="A793" s="216"/>
      <c r="B793" s="216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</row>
    <row r="794" spans="1:40" ht="15.75" customHeight="1">
      <c r="A794" s="216"/>
      <c r="B794" s="216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</row>
    <row r="795" spans="1:40" ht="15.75" customHeight="1">
      <c r="A795" s="216"/>
      <c r="B795" s="216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</row>
    <row r="796" spans="1:40" ht="15.75" customHeight="1">
      <c r="A796" s="216"/>
      <c r="B796" s="216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</row>
    <row r="797" spans="1:40" ht="15.75" customHeight="1">
      <c r="A797" s="216"/>
      <c r="B797" s="216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</row>
    <row r="798" spans="1:40" ht="15.75" customHeight="1">
      <c r="A798" s="216"/>
      <c r="B798" s="216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</row>
    <row r="799" spans="1:40" ht="15.75" customHeight="1">
      <c r="A799" s="216"/>
      <c r="B799" s="216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</row>
    <row r="800" spans="1:40" ht="15.75" customHeight="1">
      <c r="A800" s="216"/>
      <c r="B800" s="216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</row>
    <row r="801" spans="1:40" ht="15.75" customHeight="1">
      <c r="A801" s="216"/>
      <c r="B801" s="216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</row>
    <row r="802" spans="1:40" ht="15.75" customHeight="1">
      <c r="A802" s="216"/>
      <c r="B802" s="216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</row>
    <row r="803" spans="1:40" ht="15.75" customHeight="1">
      <c r="A803" s="216"/>
      <c r="B803" s="216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</row>
    <row r="804" spans="1:40" ht="15.75" customHeight="1">
      <c r="A804" s="216"/>
      <c r="B804" s="216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</row>
    <row r="805" spans="1:40" ht="15.75" customHeight="1">
      <c r="A805" s="216"/>
      <c r="B805" s="216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</row>
    <row r="806" spans="1:40" ht="15.75" customHeight="1">
      <c r="A806" s="216"/>
      <c r="B806" s="216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</row>
    <row r="807" spans="1:40" ht="15.75" customHeight="1">
      <c r="A807" s="216"/>
      <c r="B807" s="216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</row>
    <row r="808" spans="1:40" ht="15.75" customHeight="1">
      <c r="A808" s="216"/>
      <c r="B808" s="216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</row>
    <row r="809" spans="1:40" ht="15.75" customHeight="1">
      <c r="A809" s="216"/>
      <c r="B809" s="216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</row>
    <row r="810" spans="1:40" ht="15.75" customHeight="1">
      <c r="A810" s="216"/>
      <c r="B810" s="216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</row>
    <row r="811" spans="1:40" ht="15.75" customHeight="1">
      <c r="A811" s="216"/>
      <c r="B811" s="216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</row>
    <row r="812" spans="1:40" ht="15.75" customHeight="1">
      <c r="A812" s="216"/>
      <c r="B812" s="216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</row>
    <row r="813" spans="1:40" ht="15.75" customHeight="1">
      <c r="A813" s="216"/>
      <c r="B813" s="216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</row>
    <row r="814" spans="1:40" ht="15.75" customHeight="1">
      <c r="A814" s="216"/>
      <c r="B814" s="216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</row>
    <row r="815" spans="1:40" ht="15.75" customHeight="1">
      <c r="A815" s="216"/>
      <c r="B815" s="216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</row>
    <row r="816" spans="1:40" ht="15.75" customHeight="1">
      <c r="A816" s="216"/>
      <c r="B816" s="216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</row>
    <row r="817" spans="1:40" ht="15.75" customHeight="1">
      <c r="A817" s="216"/>
      <c r="B817" s="216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</row>
    <row r="818" spans="1:40" ht="15.75" customHeight="1">
      <c r="A818" s="216"/>
      <c r="B818" s="216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</row>
    <row r="819" spans="1:40" ht="15.75" customHeight="1">
      <c r="A819" s="216"/>
      <c r="B819" s="216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</row>
    <row r="820" spans="1:40" ht="15.75" customHeight="1">
      <c r="A820" s="216"/>
      <c r="B820" s="216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</row>
    <row r="821" spans="1:40" ht="15.75" customHeight="1">
      <c r="A821" s="216"/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</row>
    <row r="822" spans="1:40" ht="15.75" customHeight="1">
      <c r="A822" s="216"/>
      <c r="B822" s="216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</row>
    <row r="823" spans="1:40" ht="15.75" customHeight="1">
      <c r="A823" s="216"/>
      <c r="B823" s="216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</row>
    <row r="824" spans="1:40" ht="15.75" customHeight="1">
      <c r="A824" s="216"/>
      <c r="B824" s="216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</row>
    <row r="825" spans="1:40" ht="15.75" customHeight="1">
      <c r="A825" s="216"/>
      <c r="B825" s="216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</row>
    <row r="826" spans="1:40" ht="15.75" customHeight="1">
      <c r="A826" s="216"/>
      <c r="B826" s="216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</row>
    <row r="827" spans="1:40" ht="15.75" customHeight="1">
      <c r="A827" s="216"/>
      <c r="B827" s="216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</row>
    <row r="828" spans="1:40" ht="15.75" customHeight="1">
      <c r="A828" s="216"/>
      <c r="B828" s="216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</row>
    <row r="829" spans="1:40" ht="15.75" customHeight="1">
      <c r="A829" s="216"/>
      <c r="B829" s="216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</row>
    <row r="830" spans="1:40" ht="15.75" customHeight="1">
      <c r="A830" s="216"/>
      <c r="B830" s="216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</row>
    <row r="831" spans="1:40" ht="15.75" customHeight="1">
      <c r="A831" s="216"/>
      <c r="B831" s="216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</row>
    <row r="832" spans="1:40" ht="15.75" customHeight="1">
      <c r="A832" s="216"/>
      <c r="B832" s="216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</row>
    <row r="833" spans="1:40" ht="15.75" customHeight="1">
      <c r="A833" s="216"/>
      <c r="B833" s="216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</row>
    <row r="834" spans="1:40" ht="15.75" customHeight="1">
      <c r="A834" s="216"/>
      <c r="B834" s="216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</row>
    <row r="835" spans="1:40" ht="15.75" customHeight="1">
      <c r="A835" s="216"/>
      <c r="B835" s="216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</row>
    <row r="836" spans="1:40" ht="15.75" customHeight="1">
      <c r="A836" s="216"/>
      <c r="B836" s="216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</row>
    <row r="837" spans="1:40" ht="15.75" customHeight="1">
      <c r="A837" s="216"/>
      <c r="B837" s="216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</row>
    <row r="838" spans="1:40" ht="15.75" customHeight="1">
      <c r="A838" s="216"/>
      <c r="B838" s="216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</row>
    <row r="839" spans="1:40" ht="15.75" customHeight="1">
      <c r="A839" s="216"/>
      <c r="B839" s="216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</row>
    <row r="840" spans="1:40" ht="15.75" customHeight="1">
      <c r="A840" s="216"/>
      <c r="B840" s="216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</row>
    <row r="841" spans="1:40" ht="15.75" customHeight="1">
      <c r="A841" s="216"/>
      <c r="B841" s="216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</row>
    <row r="842" spans="1:40" ht="15.75" customHeight="1">
      <c r="A842" s="216"/>
      <c r="B842" s="216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</row>
    <row r="843" spans="1:40" ht="15.75" customHeight="1">
      <c r="A843" s="216"/>
      <c r="B843" s="216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</row>
    <row r="844" spans="1:40" ht="15.75" customHeight="1">
      <c r="A844" s="216"/>
      <c r="B844" s="216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</row>
    <row r="845" spans="1:40" ht="15.75" customHeight="1">
      <c r="A845" s="216"/>
      <c r="B845" s="216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</row>
    <row r="846" spans="1:40" ht="15.75" customHeight="1">
      <c r="A846" s="216"/>
      <c r="B846" s="216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</row>
    <row r="847" spans="1:40" ht="15.75" customHeight="1">
      <c r="A847" s="216"/>
      <c r="B847" s="216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</row>
    <row r="848" spans="1:40" ht="15.75" customHeight="1">
      <c r="A848" s="216"/>
      <c r="B848" s="216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</row>
    <row r="849" spans="1:40" ht="15.75" customHeight="1">
      <c r="A849" s="216"/>
      <c r="B849" s="216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</row>
    <row r="850" spans="1:40" ht="15.75" customHeight="1">
      <c r="A850" s="216"/>
      <c r="B850" s="216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</row>
    <row r="851" spans="1:40" ht="15.75" customHeight="1">
      <c r="A851" s="216"/>
      <c r="B851" s="216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</row>
    <row r="852" spans="1:40" ht="15.75" customHeight="1">
      <c r="A852" s="216"/>
      <c r="B852" s="216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</row>
    <row r="853" spans="1:40" ht="15.75" customHeight="1">
      <c r="A853" s="216"/>
      <c r="B853" s="216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</row>
    <row r="854" spans="1:40" ht="15.75" customHeight="1">
      <c r="A854" s="216"/>
      <c r="B854" s="216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</row>
    <row r="855" spans="1:40" ht="15.75" customHeight="1">
      <c r="A855" s="216"/>
      <c r="B855" s="216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</row>
    <row r="856" spans="1:40" ht="15.75" customHeight="1">
      <c r="A856" s="216"/>
      <c r="B856" s="216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</row>
    <row r="857" spans="1:40" ht="15.75" customHeight="1">
      <c r="A857" s="216"/>
      <c r="B857" s="216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</row>
    <row r="858" spans="1:40" ht="15.75" customHeight="1">
      <c r="A858" s="216"/>
      <c r="B858" s="216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</row>
    <row r="859" spans="1:40" ht="15.75" customHeight="1">
      <c r="A859" s="216"/>
      <c r="B859" s="216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</row>
    <row r="860" spans="1:40" ht="15.75" customHeight="1">
      <c r="A860" s="216"/>
      <c r="B860" s="216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</row>
    <row r="861" spans="1:40" ht="15.75" customHeight="1">
      <c r="A861" s="216"/>
      <c r="B861" s="216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</row>
    <row r="862" spans="1:40" ht="15.75" customHeight="1">
      <c r="A862" s="216"/>
      <c r="B862" s="216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</row>
    <row r="863" spans="1:40" ht="15.75" customHeight="1">
      <c r="A863" s="216"/>
      <c r="B863" s="216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</row>
    <row r="864" spans="1:40" ht="15.75" customHeight="1">
      <c r="A864" s="216"/>
      <c r="B864" s="216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</row>
    <row r="865" spans="1:40" ht="15.75" customHeight="1">
      <c r="A865" s="216"/>
      <c r="B865" s="216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</row>
    <row r="866" spans="1:40" ht="15.75" customHeight="1">
      <c r="A866" s="216"/>
      <c r="B866" s="216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</row>
    <row r="867" spans="1:40" ht="15.75" customHeight="1">
      <c r="A867" s="216"/>
      <c r="B867" s="216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</row>
    <row r="868" spans="1:40" ht="15.75" customHeight="1">
      <c r="A868" s="216"/>
      <c r="B868" s="216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</row>
    <row r="869" spans="1:40" ht="15.75" customHeight="1">
      <c r="A869" s="216"/>
      <c r="B869" s="216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</row>
    <row r="870" spans="1:40" ht="15.75" customHeight="1">
      <c r="A870" s="216"/>
      <c r="B870" s="216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</row>
    <row r="871" spans="1:40" ht="15.75" customHeight="1">
      <c r="A871" s="216"/>
      <c r="B871" s="216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</row>
    <row r="872" spans="1:40" ht="15.75" customHeight="1">
      <c r="A872" s="216"/>
      <c r="B872" s="216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</row>
    <row r="873" spans="1:40" ht="15.75" customHeight="1">
      <c r="A873" s="216"/>
      <c r="B873" s="216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</row>
    <row r="874" spans="1:40" ht="15.75" customHeight="1">
      <c r="A874" s="216"/>
      <c r="B874" s="216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</row>
    <row r="875" spans="1:40" ht="15.75" customHeight="1">
      <c r="A875" s="216"/>
      <c r="B875" s="216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</row>
    <row r="876" spans="1:40" ht="15.75" customHeight="1">
      <c r="A876" s="216"/>
      <c r="B876" s="216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</row>
    <row r="877" spans="1:40" ht="15.75" customHeight="1">
      <c r="A877" s="216"/>
      <c r="B877" s="216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</row>
    <row r="878" spans="1:40" ht="15.75" customHeight="1">
      <c r="A878" s="216"/>
      <c r="B878" s="216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</row>
    <row r="879" spans="1:40" ht="15.75" customHeight="1">
      <c r="A879" s="216"/>
      <c r="B879" s="216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</row>
    <row r="880" spans="1:40" ht="15.75" customHeight="1">
      <c r="A880" s="216"/>
      <c r="B880" s="216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</row>
    <row r="881" spans="1:40" ht="15.75" customHeight="1">
      <c r="A881" s="216"/>
      <c r="B881" s="216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</row>
    <row r="882" spans="1:40" ht="15.75" customHeight="1">
      <c r="A882" s="216"/>
      <c r="B882" s="216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</row>
    <row r="883" spans="1:40" ht="15.75" customHeight="1">
      <c r="A883" s="216"/>
      <c r="B883" s="216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</row>
    <row r="884" spans="1:40" ht="15.75" customHeight="1">
      <c r="A884" s="216"/>
      <c r="B884" s="216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</row>
    <row r="885" spans="1:40" ht="15.75" customHeight="1">
      <c r="A885" s="216"/>
      <c r="B885" s="216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</row>
    <row r="886" spans="1:40" ht="15.75" customHeight="1">
      <c r="A886" s="216"/>
      <c r="B886" s="216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</row>
    <row r="887" spans="1:40" ht="15.75" customHeight="1">
      <c r="A887" s="216"/>
      <c r="B887" s="216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</row>
    <row r="888" spans="1:40" ht="15.75" customHeight="1">
      <c r="A888" s="216"/>
      <c r="B888" s="216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</row>
    <row r="889" spans="1:40" ht="15.75" customHeight="1">
      <c r="A889" s="216"/>
      <c r="B889" s="216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</row>
    <row r="890" spans="1:40" ht="15.75" customHeight="1">
      <c r="A890" s="216"/>
      <c r="B890" s="216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</row>
    <row r="891" spans="1:40" ht="15.75" customHeight="1">
      <c r="A891" s="216"/>
      <c r="B891" s="216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</row>
    <row r="892" spans="1:40" ht="15.75" customHeight="1">
      <c r="A892" s="216"/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</row>
    <row r="893" spans="1:40" ht="15.75" customHeight="1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</row>
    <row r="894" spans="1:40" ht="15.75" customHeight="1">
      <c r="A894" s="216"/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</row>
    <row r="895" spans="1:40" ht="15.75" customHeight="1">
      <c r="A895" s="216"/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</row>
    <row r="896" spans="1:40" ht="15.75" customHeight="1">
      <c r="A896" s="216"/>
      <c r="B896" s="216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</row>
    <row r="897" spans="1:40" ht="15.75" customHeight="1">
      <c r="A897" s="216"/>
      <c r="B897" s="216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</row>
    <row r="898" spans="1:40" ht="15.75" customHeight="1">
      <c r="A898" s="216"/>
      <c r="B898" s="216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</row>
    <row r="899" spans="1:40" ht="15.75" customHeight="1">
      <c r="A899" s="216"/>
      <c r="B899" s="216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</row>
    <row r="900" spans="1:40" ht="15.75" customHeight="1">
      <c r="A900" s="216"/>
      <c r="B900" s="216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</row>
    <row r="901" spans="1:40" ht="15.75" customHeight="1">
      <c r="A901" s="216"/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</row>
    <row r="902" spans="1:40" ht="15.75" customHeight="1">
      <c r="A902" s="216"/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</row>
    <row r="903" spans="1:40" ht="15.75" customHeight="1">
      <c r="A903" s="216"/>
      <c r="B903" s="216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</row>
    <row r="904" spans="1:40" ht="15.75" customHeight="1">
      <c r="A904" s="216"/>
      <c r="B904" s="216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</row>
    <row r="905" spans="1:40" ht="15.75" customHeight="1">
      <c r="A905" s="216"/>
      <c r="B905" s="216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</row>
    <row r="906" spans="1:40" ht="15.75" customHeight="1">
      <c r="A906" s="216"/>
      <c r="B906" s="216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</row>
    <row r="907" spans="1:40" ht="15.75" customHeight="1">
      <c r="A907" s="216"/>
      <c r="B907" s="216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</row>
    <row r="908" spans="1:40" ht="15.75" customHeight="1">
      <c r="A908" s="216"/>
      <c r="B908" s="216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</row>
    <row r="909" spans="1:40" ht="15.75" customHeight="1">
      <c r="A909" s="216"/>
      <c r="B909" s="216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</row>
    <row r="910" spans="1:40" ht="15.75" customHeight="1">
      <c r="A910" s="216"/>
      <c r="B910" s="216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</row>
    <row r="911" spans="1:40" ht="15.75" customHeight="1">
      <c r="A911" s="216"/>
      <c r="B911" s="216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</row>
    <row r="912" spans="1:40" ht="15.75" customHeight="1">
      <c r="A912" s="216"/>
      <c r="B912" s="216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</row>
    <row r="913" spans="1:40" ht="15.75" customHeight="1">
      <c r="A913" s="216"/>
      <c r="B913" s="216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</row>
    <row r="914" spans="1:40" ht="15.75" customHeight="1">
      <c r="A914" s="216"/>
      <c r="B914" s="216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</row>
    <row r="915" spans="1:40" ht="15.75" customHeight="1">
      <c r="A915" s="216"/>
      <c r="B915" s="216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</row>
    <row r="916" spans="1:40" ht="15.75" customHeight="1">
      <c r="A916" s="216"/>
      <c r="B916" s="216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</row>
    <row r="917" spans="1:40" ht="15.75" customHeight="1">
      <c r="A917" s="216"/>
      <c r="B917" s="216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</row>
    <row r="918" spans="1:40" ht="15.75" customHeight="1">
      <c r="A918" s="216"/>
      <c r="B918" s="216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</row>
    <row r="919" spans="1:40" ht="15.75" customHeight="1">
      <c r="A919" s="216"/>
      <c r="B919" s="216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</row>
    <row r="920" spans="1:40" ht="15.75" customHeight="1">
      <c r="A920" s="216"/>
      <c r="B920" s="216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</row>
    <row r="921" spans="1:40" ht="15.75" customHeight="1">
      <c r="A921" s="216"/>
      <c r="B921" s="216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</row>
    <row r="922" spans="1:40" ht="15.75" customHeight="1">
      <c r="A922" s="216"/>
      <c r="B922" s="216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</row>
    <row r="923" spans="1:40" ht="15.75" customHeight="1">
      <c r="A923" s="216"/>
      <c r="B923" s="216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</row>
    <row r="924" spans="1:40" ht="15.75" customHeight="1">
      <c r="A924" s="216"/>
      <c r="B924" s="216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</row>
    <row r="925" spans="1:40" ht="15.75" customHeight="1">
      <c r="A925" s="216"/>
      <c r="B925" s="216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</row>
    <row r="926" spans="1:40" ht="15.75" customHeight="1">
      <c r="A926" s="216"/>
      <c r="B926" s="216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</row>
    <row r="927" spans="1:40" ht="15.75" customHeight="1">
      <c r="A927" s="216"/>
      <c r="B927" s="216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</row>
    <row r="928" spans="1:40" ht="15.75" customHeight="1">
      <c r="A928" s="216"/>
      <c r="B928" s="216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</row>
    <row r="929" spans="1:40" ht="15.75" customHeight="1">
      <c r="A929" s="216"/>
      <c r="B929" s="216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</row>
    <row r="930" spans="1:40" ht="15.75" customHeight="1">
      <c r="A930" s="216"/>
      <c r="B930" s="216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</row>
    <row r="931" spans="1:40" ht="15.75" customHeight="1">
      <c r="A931" s="216"/>
      <c r="B931" s="216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</row>
    <row r="932" spans="1:40" ht="15.75" customHeight="1">
      <c r="A932" s="216"/>
      <c r="B932" s="216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</row>
    <row r="933" spans="1:40" ht="15.75" customHeight="1">
      <c r="A933" s="216"/>
      <c r="B933" s="216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</row>
    <row r="934" spans="1:40" ht="15.75" customHeight="1">
      <c r="A934" s="216"/>
      <c r="B934" s="216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</row>
    <row r="935" spans="1:40" ht="15.75" customHeight="1">
      <c r="A935" s="216"/>
      <c r="B935" s="216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</row>
    <row r="936" spans="1:40" ht="15.75" customHeight="1">
      <c r="A936" s="216"/>
      <c r="B936" s="216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</row>
    <row r="937" spans="1:40" ht="15.75" customHeight="1">
      <c r="A937" s="216"/>
      <c r="B937" s="216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</row>
    <row r="938" spans="1:40" ht="15.75" customHeight="1">
      <c r="A938" s="216"/>
      <c r="B938" s="216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</row>
    <row r="939" spans="1:40" ht="15.75" customHeight="1">
      <c r="A939" s="216"/>
      <c r="B939" s="216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</row>
    <row r="940" spans="1:40" ht="15.75" customHeight="1">
      <c r="A940" s="216"/>
      <c r="B940" s="216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</row>
    <row r="941" spans="1:40" ht="15.75" customHeight="1">
      <c r="A941" s="216"/>
      <c r="B941" s="216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</row>
    <row r="942" spans="1:40" ht="15.75" customHeight="1">
      <c r="A942" s="216"/>
      <c r="B942" s="216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</row>
    <row r="943" spans="1:40" ht="15.75" customHeight="1">
      <c r="A943" s="216"/>
      <c r="B943" s="216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</row>
    <row r="944" spans="1:40" ht="15.75" customHeight="1">
      <c r="A944" s="216"/>
      <c r="B944" s="216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</row>
    <row r="945" spans="1:40" ht="15.75" customHeight="1">
      <c r="A945" s="216"/>
      <c r="B945" s="216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</row>
    <row r="946" spans="1:40" ht="15.75" customHeight="1">
      <c r="A946" s="216"/>
      <c r="B946" s="216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</row>
    <row r="947" spans="1:40" ht="15.75" customHeight="1">
      <c r="A947" s="216"/>
      <c r="B947" s="216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</row>
    <row r="948" spans="1:40" ht="15.75" customHeight="1">
      <c r="A948" s="216"/>
      <c r="B948" s="216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</row>
    <row r="949" spans="1:40" ht="15.75" customHeight="1">
      <c r="A949" s="216"/>
      <c r="B949" s="216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</row>
    <row r="950" spans="1:40" ht="15.75" customHeight="1">
      <c r="A950" s="216"/>
      <c r="B950" s="216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</row>
    <row r="951" spans="1:40" ht="15.75" customHeight="1">
      <c r="A951" s="216"/>
      <c r="B951" s="216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</row>
    <row r="952" spans="1:40" ht="15.75" customHeight="1">
      <c r="A952" s="216"/>
      <c r="B952" s="216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</row>
    <row r="953" spans="1:40" ht="15.75" customHeight="1">
      <c r="A953" s="216"/>
      <c r="B953" s="216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</row>
    <row r="954" spans="1:40" ht="15.75" customHeight="1">
      <c r="A954" s="216"/>
      <c r="B954" s="216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</row>
    <row r="955" spans="1:40" ht="15.75" customHeight="1">
      <c r="A955" s="216"/>
      <c r="B955" s="216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</row>
    <row r="956" spans="1:40" ht="15.75" customHeight="1">
      <c r="A956" s="216"/>
      <c r="B956" s="216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</row>
    <row r="957" spans="1:40" ht="15.75" customHeight="1">
      <c r="A957" s="216"/>
      <c r="B957" s="216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</row>
    <row r="958" spans="1:40" ht="15.75" customHeight="1">
      <c r="A958" s="216"/>
      <c r="B958" s="216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</row>
    <row r="959" spans="1:40" ht="15.75" customHeight="1">
      <c r="A959" s="216"/>
      <c r="B959" s="216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</row>
    <row r="960" spans="1:40" ht="15.75" customHeight="1">
      <c r="A960" s="216"/>
      <c r="B960" s="216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</row>
    <row r="961" spans="1:40" ht="15.75" customHeight="1">
      <c r="A961" s="216"/>
      <c r="B961" s="216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</row>
    <row r="962" spans="1:40" ht="15.75" customHeight="1">
      <c r="A962" s="216"/>
      <c r="B962" s="216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</row>
    <row r="963" spans="1:40" ht="15.75" customHeight="1">
      <c r="A963" s="216"/>
      <c r="B963" s="216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</row>
    <row r="964" spans="1:40" ht="15.75" customHeight="1">
      <c r="A964" s="216"/>
      <c r="B964" s="216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</row>
    <row r="965" spans="1:40" ht="15.75" customHeight="1">
      <c r="A965" s="216"/>
      <c r="B965" s="216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</row>
    <row r="966" spans="1:40" ht="15.75" customHeight="1">
      <c r="A966" s="216"/>
      <c r="B966" s="216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</row>
    <row r="967" spans="1:40" ht="15.75" customHeight="1">
      <c r="A967" s="216"/>
      <c r="B967" s="216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</row>
    <row r="968" spans="1:40" ht="15.75" customHeight="1">
      <c r="A968" s="216"/>
      <c r="B968" s="216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</row>
    <row r="969" spans="1:40" ht="15.75" customHeight="1">
      <c r="A969" s="216"/>
      <c r="B969" s="216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</row>
    <row r="970" spans="1:40" ht="15.75" customHeight="1">
      <c r="A970" s="216"/>
      <c r="B970" s="216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</row>
    <row r="971" spans="1:40" ht="15.75" customHeight="1">
      <c r="A971" s="216"/>
      <c r="B971" s="216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</row>
    <row r="972" spans="1:40" ht="15.75" customHeight="1">
      <c r="A972" s="216"/>
      <c r="B972" s="216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</row>
    <row r="973" spans="1:40" ht="15.75" customHeight="1">
      <c r="A973" s="216"/>
      <c r="B973" s="216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</row>
    <row r="974" spans="1:40" ht="15.75" customHeight="1">
      <c r="A974" s="216"/>
      <c r="B974" s="216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</row>
    <row r="975" spans="1:40" ht="15.75" customHeight="1">
      <c r="A975" s="216"/>
      <c r="B975" s="216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</row>
    <row r="976" spans="1:40" ht="15.75" customHeight="1">
      <c r="A976" s="216"/>
      <c r="B976" s="216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</row>
    <row r="977" spans="1:40" ht="15.75" customHeight="1">
      <c r="A977" s="216"/>
      <c r="B977" s="216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</row>
    <row r="978" spans="1:40" ht="15.75" customHeight="1">
      <c r="A978" s="216"/>
      <c r="B978" s="216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</row>
    <row r="979" spans="1:40" ht="15.75" customHeight="1">
      <c r="A979" s="216"/>
      <c r="B979" s="216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</row>
    <row r="980" spans="1:40" ht="15.75" customHeight="1">
      <c r="A980" s="216"/>
      <c r="B980" s="216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</row>
    <row r="981" spans="1:40" ht="15.75" customHeight="1">
      <c r="A981" s="216"/>
      <c r="B981" s="216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</row>
    <row r="982" spans="1:40" ht="15.75" customHeight="1">
      <c r="A982" s="216"/>
      <c r="B982" s="216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</row>
    <row r="983" spans="1:40" ht="15.75" customHeight="1">
      <c r="A983" s="216"/>
      <c r="B983" s="216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</row>
    <row r="984" spans="1:40" ht="15.75" customHeight="1">
      <c r="A984" s="216"/>
      <c r="B984" s="216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</row>
    <row r="985" spans="1:40" ht="15.75" customHeight="1">
      <c r="A985" s="216"/>
      <c r="B985" s="216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</row>
    <row r="986" spans="1:40" ht="15.75" customHeight="1">
      <c r="A986" s="216"/>
      <c r="B986" s="216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</row>
    <row r="987" spans="1:40" ht="15.75" customHeight="1">
      <c r="A987" s="216"/>
      <c r="B987" s="216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</row>
    <row r="988" spans="1:40" ht="15.75" customHeight="1">
      <c r="A988" s="216"/>
      <c r="B988" s="216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</row>
    <row r="989" spans="1:40" ht="15.75" customHeight="1">
      <c r="A989" s="216"/>
      <c r="B989" s="216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</row>
    <row r="990" spans="1:40" ht="15.75" customHeight="1">
      <c r="A990" s="216"/>
      <c r="B990" s="216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</row>
    <row r="991" spans="1:40" ht="15.75" customHeight="1">
      <c r="A991" s="216"/>
      <c r="B991" s="216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</row>
    <row r="992" spans="1:40" ht="15.75" customHeight="1">
      <c r="A992" s="216"/>
      <c r="B992" s="216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</row>
    <row r="993" spans="1:40" ht="15.75" customHeight="1">
      <c r="A993" s="216"/>
      <c r="B993" s="216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</row>
    <row r="994" spans="1:40" ht="15.75" customHeight="1">
      <c r="A994" s="216"/>
      <c r="B994" s="216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</row>
    <row r="995" spans="1:40" ht="15.75" customHeight="1">
      <c r="A995" s="216"/>
      <c r="B995" s="216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</row>
    <row r="996" spans="1:40" ht="15.75" customHeight="1">
      <c r="A996" s="216"/>
      <c r="B996" s="216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</row>
    <row r="997" spans="1:40" ht="15.75" customHeight="1">
      <c r="A997" s="216"/>
      <c r="B997" s="216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</row>
    <row r="998" spans="1:40" ht="15.75" customHeight="1">
      <c r="A998" s="216"/>
      <c r="B998" s="216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</row>
    <row r="999" spans="1:40" ht="15.75" customHeight="1">
      <c r="A999" s="216"/>
      <c r="B999" s="216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</row>
    <row r="1000" spans="1:40" ht="15.75" customHeight="1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</row>
  </sheetData>
  <mergeCells count="394">
    <mergeCell ref="AH38:AH39"/>
    <mergeCell ref="AI38:AI39"/>
    <mergeCell ref="AJ38:AJ39"/>
    <mergeCell ref="AK38:AK39"/>
    <mergeCell ref="AL38:AL39"/>
    <mergeCell ref="AM38:AM39"/>
    <mergeCell ref="AN38:AN39"/>
    <mergeCell ref="Z40:Z41"/>
    <mergeCell ref="AA40:AA41"/>
    <mergeCell ref="AC40:AN41"/>
    <mergeCell ref="Z38:Z39"/>
    <mergeCell ref="AA38:AA39"/>
    <mergeCell ref="AC38:AC39"/>
    <mergeCell ref="AD38:AD39"/>
    <mergeCell ref="AE38:AE39"/>
    <mergeCell ref="AF38:AF39"/>
    <mergeCell ref="AG38:AG39"/>
    <mergeCell ref="AK36:AK37"/>
    <mergeCell ref="AL36:AL37"/>
    <mergeCell ref="AM36:AM37"/>
    <mergeCell ref="AN36:AN37"/>
    <mergeCell ref="Z36:Z37"/>
    <mergeCell ref="AA36:AA37"/>
    <mergeCell ref="AC36:AC37"/>
    <mergeCell ref="AD36:AD37"/>
    <mergeCell ref="AE36:AE37"/>
    <mergeCell ref="AF36:AF37"/>
    <mergeCell ref="AG36:AG37"/>
    <mergeCell ref="AM34:AM35"/>
    <mergeCell ref="AN34:AN35"/>
    <mergeCell ref="AF34:AF35"/>
    <mergeCell ref="AG34:AG35"/>
    <mergeCell ref="AH34:AH35"/>
    <mergeCell ref="AI34:AI35"/>
    <mergeCell ref="AJ34:AJ35"/>
    <mergeCell ref="AK34:AK35"/>
    <mergeCell ref="AL34:AL35"/>
    <mergeCell ref="Y62:AA62"/>
    <mergeCell ref="AA60:AA61"/>
    <mergeCell ref="AC60:AN61"/>
    <mergeCell ref="AA58:AA59"/>
    <mergeCell ref="AC58:AC59"/>
    <mergeCell ref="AD58:AD59"/>
    <mergeCell ref="AE58:AE59"/>
    <mergeCell ref="AF58:AF59"/>
    <mergeCell ref="AG58:AG59"/>
    <mergeCell ref="AH58:AH59"/>
    <mergeCell ref="AI58:AI59"/>
    <mergeCell ref="AJ58:AJ59"/>
    <mergeCell ref="AK58:AK59"/>
    <mergeCell ref="AL58:AL59"/>
    <mergeCell ref="AM58:AM59"/>
    <mergeCell ref="AN58:AN59"/>
    <mergeCell ref="Z58:Z59"/>
    <mergeCell ref="Z60:Z61"/>
    <mergeCell ref="AH56:AH57"/>
    <mergeCell ref="AI56:AI57"/>
    <mergeCell ref="AJ56:AJ57"/>
    <mergeCell ref="AK56:AK57"/>
    <mergeCell ref="AL56:AL57"/>
    <mergeCell ref="AM56:AM57"/>
    <mergeCell ref="AN56:AN57"/>
    <mergeCell ref="Z56:Z57"/>
    <mergeCell ref="AA56:AA57"/>
    <mergeCell ref="AC56:AC57"/>
    <mergeCell ref="AD56:AD57"/>
    <mergeCell ref="AE56:AE57"/>
    <mergeCell ref="AF56:AF57"/>
    <mergeCell ref="AG56:AG57"/>
    <mergeCell ref="AH54:AH55"/>
    <mergeCell ref="AI54:AI55"/>
    <mergeCell ref="AJ54:AJ55"/>
    <mergeCell ref="AK54:AK55"/>
    <mergeCell ref="AL54:AL55"/>
    <mergeCell ref="AM54:AM55"/>
    <mergeCell ref="AN54:AN55"/>
    <mergeCell ref="Z54:Z55"/>
    <mergeCell ref="AA54:AA55"/>
    <mergeCell ref="AC54:AC55"/>
    <mergeCell ref="AD54:AD55"/>
    <mergeCell ref="AE54:AE55"/>
    <mergeCell ref="AF54:AF55"/>
    <mergeCell ref="AG54:AG55"/>
    <mergeCell ref="AN24:AN25"/>
    <mergeCell ref="Z24:Z25"/>
    <mergeCell ref="AA24:AA25"/>
    <mergeCell ref="AC24:AC25"/>
    <mergeCell ref="AD24:AD25"/>
    <mergeCell ref="AE24:AE25"/>
    <mergeCell ref="AF24:AF25"/>
    <mergeCell ref="AG24:AG25"/>
    <mergeCell ref="AG29:AG30"/>
    <mergeCell ref="AH29:AH30"/>
    <mergeCell ref="AI29:AI30"/>
    <mergeCell ref="AJ29:AJ30"/>
    <mergeCell ref="AK29:AK30"/>
    <mergeCell ref="AL29:AL30"/>
    <mergeCell ref="AM29:AM30"/>
    <mergeCell ref="AN29:AN30"/>
    <mergeCell ref="Z26:Z27"/>
    <mergeCell ref="AA26:AA27"/>
    <mergeCell ref="AC26:AN27"/>
    <mergeCell ref="Z29:Z30"/>
    <mergeCell ref="AA29:AA30"/>
    <mergeCell ref="AC29:AC30"/>
    <mergeCell ref="AD29:AD30"/>
    <mergeCell ref="Z16:Z17"/>
    <mergeCell ref="Z18:Z19"/>
    <mergeCell ref="AA18:AA19"/>
    <mergeCell ref="AC18:AC19"/>
    <mergeCell ref="AD18:AD19"/>
    <mergeCell ref="AH24:AH25"/>
    <mergeCell ref="AI24:AI25"/>
    <mergeCell ref="AJ24:AJ25"/>
    <mergeCell ref="AK24:AK25"/>
    <mergeCell ref="Z12:Z13"/>
    <mergeCell ref="AA12:AA13"/>
    <mergeCell ref="AC12:AC13"/>
    <mergeCell ref="AD12:AD13"/>
    <mergeCell ref="AE12:AE13"/>
    <mergeCell ref="AF12:AF13"/>
    <mergeCell ref="AG12:AG13"/>
    <mergeCell ref="Z14:Z15"/>
    <mergeCell ref="AA14:AA15"/>
    <mergeCell ref="B1:X2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A43:A61"/>
    <mergeCell ref="B43:B44"/>
    <mergeCell ref="C43:C44"/>
    <mergeCell ref="D43:D44"/>
    <mergeCell ref="E43:E44"/>
    <mergeCell ref="B46:B47"/>
    <mergeCell ref="B48:B49"/>
    <mergeCell ref="B50:B51"/>
    <mergeCell ref="B52:B53"/>
    <mergeCell ref="B54:B55"/>
    <mergeCell ref="B56:B57"/>
    <mergeCell ref="B58:B59"/>
    <mergeCell ref="C60:J61"/>
    <mergeCell ref="B12:B13"/>
    <mergeCell ref="B14:B15"/>
    <mergeCell ref="B16:B17"/>
    <mergeCell ref="B18:B19"/>
    <mergeCell ref="B24:B25"/>
    <mergeCell ref="C29:C30"/>
    <mergeCell ref="D29:D30"/>
    <mergeCell ref="E29:E30"/>
    <mergeCell ref="A1:A7"/>
    <mergeCell ref="B4:B6"/>
    <mergeCell ref="A9:A27"/>
    <mergeCell ref="B9:B10"/>
    <mergeCell ref="C9:C10"/>
    <mergeCell ref="D9:D10"/>
    <mergeCell ref="E9:E10"/>
    <mergeCell ref="A29:A41"/>
    <mergeCell ref="B20:B21"/>
    <mergeCell ref="B22:B23"/>
    <mergeCell ref="B29:B30"/>
    <mergeCell ref="B32:B33"/>
    <mergeCell ref="B34:B35"/>
    <mergeCell ref="B36:B37"/>
    <mergeCell ref="B38:B39"/>
    <mergeCell ref="B3:X3"/>
    <mergeCell ref="C58:J59"/>
    <mergeCell ref="K58:K59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AH12:AH13"/>
    <mergeCell ref="AI12:AI13"/>
    <mergeCell ref="AJ12:AJ13"/>
    <mergeCell ref="AK12:AK13"/>
    <mergeCell ref="AL12:AL13"/>
    <mergeCell ref="AM12:AM13"/>
    <mergeCell ref="AN12:AN13"/>
    <mergeCell ref="AN18:AN19"/>
    <mergeCell ref="K29:K30"/>
    <mergeCell ref="J29:J30"/>
    <mergeCell ref="C31:J31"/>
    <mergeCell ref="C32:J33"/>
    <mergeCell ref="K32:K33"/>
    <mergeCell ref="C34:J35"/>
    <mergeCell ref="K34:K35"/>
    <mergeCell ref="K36:K37"/>
    <mergeCell ref="I43:I44"/>
    <mergeCell ref="J43:J44"/>
    <mergeCell ref="C36:J37"/>
    <mergeCell ref="C38:J39"/>
    <mergeCell ref="K38:K39"/>
    <mergeCell ref="C40:J41"/>
    <mergeCell ref="F43:F44"/>
    <mergeCell ref="G43:G44"/>
    <mergeCell ref="K43:K44"/>
    <mergeCell ref="C54:J55"/>
    <mergeCell ref="K54:K55"/>
    <mergeCell ref="C56:J57"/>
    <mergeCell ref="K56:K57"/>
    <mergeCell ref="C11:J11"/>
    <mergeCell ref="C12:J13"/>
    <mergeCell ref="K12:K13"/>
    <mergeCell ref="C14:J15"/>
    <mergeCell ref="K14:K15"/>
    <mergeCell ref="C16:J17"/>
    <mergeCell ref="K16:K17"/>
    <mergeCell ref="C18:J19"/>
    <mergeCell ref="K18:K19"/>
    <mergeCell ref="C20:J21"/>
    <mergeCell ref="K20:K21"/>
    <mergeCell ref="C22:J23"/>
    <mergeCell ref="K22:K23"/>
    <mergeCell ref="K24:K25"/>
    <mergeCell ref="C24:J25"/>
    <mergeCell ref="C26:J27"/>
    <mergeCell ref="F29:F30"/>
    <mergeCell ref="G29:G30"/>
    <mergeCell ref="H29:H30"/>
    <mergeCell ref="I29:I30"/>
    <mergeCell ref="H43:H44"/>
    <mergeCell ref="C45:J45"/>
    <mergeCell ref="C46:J47"/>
    <mergeCell ref="K46:K47"/>
    <mergeCell ref="C48:J49"/>
    <mergeCell ref="K48:K49"/>
    <mergeCell ref="K50:K51"/>
    <mergeCell ref="C50:J51"/>
    <mergeCell ref="C52:J53"/>
    <mergeCell ref="K52:K53"/>
    <mergeCell ref="AH52:AH53"/>
    <mergeCell ref="AI52:AI53"/>
    <mergeCell ref="AJ52:AJ53"/>
    <mergeCell ref="AK52:AK53"/>
    <mergeCell ref="AL52:AL53"/>
    <mergeCell ref="AM52:AM53"/>
    <mergeCell ref="AN52:AN53"/>
    <mergeCell ref="Z52:Z53"/>
    <mergeCell ref="AA52:AA53"/>
    <mergeCell ref="AC52:AC53"/>
    <mergeCell ref="AD52:AD53"/>
    <mergeCell ref="AE52:AE53"/>
    <mergeCell ref="AF52:AF53"/>
    <mergeCell ref="AG52:AG53"/>
    <mergeCell ref="AL48:AL49"/>
    <mergeCell ref="AM48:AM49"/>
    <mergeCell ref="AN48:AN49"/>
    <mergeCell ref="Z48:Z49"/>
    <mergeCell ref="AA48:AA49"/>
    <mergeCell ref="AC48:AC49"/>
    <mergeCell ref="AD48:AD49"/>
    <mergeCell ref="AE48:AE49"/>
    <mergeCell ref="AF48:AF49"/>
    <mergeCell ref="AG48:AG49"/>
    <mergeCell ref="AL46:AL47"/>
    <mergeCell ref="AM46:AM47"/>
    <mergeCell ref="AN46:AN47"/>
    <mergeCell ref="Z46:Z47"/>
    <mergeCell ref="AA46:AA47"/>
    <mergeCell ref="AC46:AC47"/>
    <mergeCell ref="AD46:AD47"/>
    <mergeCell ref="AE46:AE47"/>
    <mergeCell ref="AF46:AF47"/>
    <mergeCell ref="AG46:AG47"/>
    <mergeCell ref="AL43:AL44"/>
    <mergeCell ref="AM43:AM44"/>
    <mergeCell ref="AN43:AN44"/>
    <mergeCell ref="AC45:AN45"/>
    <mergeCell ref="Z43:Z44"/>
    <mergeCell ref="AA43:AA44"/>
    <mergeCell ref="AC43:AC44"/>
    <mergeCell ref="AD43:AD44"/>
    <mergeCell ref="AE43:AE44"/>
    <mergeCell ref="AF43:AF44"/>
    <mergeCell ref="AG43:AG44"/>
    <mergeCell ref="AL50:AL51"/>
    <mergeCell ref="AM50:AM51"/>
    <mergeCell ref="AN50:AN51"/>
    <mergeCell ref="Z50:Z51"/>
    <mergeCell ref="AA50:AA51"/>
    <mergeCell ref="AC50:AC51"/>
    <mergeCell ref="AD50:AD51"/>
    <mergeCell ref="AE50:AE51"/>
    <mergeCell ref="AF50:AF51"/>
    <mergeCell ref="AG50:AG51"/>
    <mergeCell ref="Z34:Z35"/>
    <mergeCell ref="AA34:AA35"/>
    <mergeCell ref="AC34:AC35"/>
    <mergeCell ref="AD34:AD35"/>
    <mergeCell ref="AE34:AE35"/>
    <mergeCell ref="AH50:AH51"/>
    <mergeCell ref="AI50:AI51"/>
    <mergeCell ref="AJ50:AJ51"/>
    <mergeCell ref="AK50:AK51"/>
    <mergeCell ref="AH43:AH44"/>
    <mergeCell ref="AI43:AI44"/>
    <mergeCell ref="AJ43:AJ44"/>
    <mergeCell ref="AK43:AK44"/>
    <mergeCell ref="AH46:AH47"/>
    <mergeCell ref="AI46:AI47"/>
    <mergeCell ref="AJ46:AJ47"/>
    <mergeCell ref="AK46:AK47"/>
    <mergeCell ref="AH48:AH49"/>
    <mergeCell ref="AI48:AI49"/>
    <mergeCell ref="AJ48:AJ49"/>
    <mergeCell ref="AK48:AK49"/>
    <mergeCell ref="AH36:AH37"/>
    <mergeCell ref="AI36:AI37"/>
    <mergeCell ref="AJ36:AJ37"/>
    <mergeCell ref="AN20:AN21"/>
    <mergeCell ref="Z20:Z21"/>
    <mergeCell ref="AA20:AA21"/>
    <mergeCell ref="AC20:AC21"/>
    <mergeCell ref="AD20:AD21"/>
    <mergeCell ref="AE20:AE21"/>
    <mergeCell ref="AF20:AF21"/>
    <mergeCell ref="AG20:AG21"/>
    <mergeCell ref="AH22:AH23"/>
    <mergeCell ref="AI22:AI23"/>
    <mergeCell ref="AJ22:AJ23"/>
    <mergeCell ref="AK22:AK23"/>
    <mergeCell ref="AL22:AL23"/>
    <mergeCell ref="AM22:AM23"/>
    <mergeCell ref="AN22:AN23"/>
    <mergeCell ref="Z22:Z23"/>
    <mergeCell ref="AA22:AA23"/>
    <mergeCell ref="AC22:AC23"/>
    <mergeCell ref="AD22:AD23"/>
    <mergeCell ref="AE22:AE23"/>
    <mergeCell ref="AF22:AF23"/>
    <mergeCell ref="AG22:AG23"/>
    <mergeCell ref="Z32:Z33"/>
    <mergeCell ref="AA32:AA33"/>
    <mergeCell ref="AC32:AC33"/>
    <mergeCell ref="AD32:AD33"/>
    <mergeCell ref="AL18:AL19"/>
    <mergeCell ref="AM18:AM19"/>
    <mergeCell ref="AE18:AE19"/>
    <mergeCell ref="AF18:AF19"/>
    <mergeCell ref="AG18:AG19"/>
    <mergeCell ref="AH18:AH19"/>
    <mergeCell ref="AI18:AI19"/>
    <mergeCell ref="AJ18:AJ19"/>
    <mergeCell ref="AK18:AK19"/>
    <mergeCell ref="AH20:AH21"/>
    <mergeCell ref="AI20:AI21"/>
    <mergeCell ref="AJ20:AJ21"/>
    <mergeCell ref="AK20:AK21"/>
    <mergeCell ref="AL20:AL21"/>
    <mergeCell ref="AM20:AM21"/>
    <mergeCell ref="AE32:AE33"/>
    <mergeCell ref="AF32:AF33"/>
    <mergeCell ref="AL24:AL25"/>
    <mergeCell ref="AM24:AM25"/>
    <mergeCell ref="AG32:AG33"/>
    <mergeCell ref="AH32:AH33"/>
    <mergeCell ref="AI32:AI33"/>
    <mergeCell ref="AJ32:AJ33"/>
    <mergeCell ref="AK32:AK33"/>
    <mergeCell ref="AL32:AL33"/>
    <mergeCell ref="AM32:AM33"/>
    <mergeCell ref="AN32:AN33"/>
    <mergeCell ref="AE29:AE30"/>
    <mergeCell ref="AF29:AF30"/>
    <mergeCell ref="AC31:AN31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9" customWidth="1"/>
    <col min="2" max="2" width="22.140625" customWidth="1"/>
    <col min="3" max="3" width="24.5703125" customWidth="1"/>
    <col min="4" max="4" width="31.140625" customWidth="1"/>
    <col min="5" max="5" width="13.42578125" customWidth="1"/>
    <col min="6" max="6" width="19.28515625" customWidth="1"/>
    <col min="7" max="7" width="11.85546875" customWidth="1"/>
    <col min="8" max="8" width="11.140625" customWidth="1"/>
    <col min="9" max="9" width="22.5703125" customWidth="1"/>
    <col min="10" max="10" width="10.7109375" customWidth="1"/>
    <col min="11" max="11" width="15.5703125" customWidth="1"/>
    <col min="12" max="12" width="7.85546875" customWidth="1"/>
    <col min="13" max="14" width="9" customWidth="1"/>
    <col min="15" max="15" width="10.5703125" customWidth="1"/>
    <col min="16" max="24" width="9" customWidth="1"/>
    <col min="25" max="25" width="14.42578125" customWidth="1"/>
    <col min="26" max="26" width="12.5703125" customWidth="1"/>
    <col min="27" max="27" width="12.140625" customWidth="1"/>
    <col min="28" max="28" width="2.42578125" customWidth="1"/>
    <col min="29" max="40" width="14.42578125" customWidth="1"/>
  </cols>
  <sheetData>
    <row r="1" spans="1:40" ht="18.75">
      <c r="A1" s="823"/>
      <c r="B1" s="824" t="s">
        <v>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25" t="s">
        <v>353</v>
      </c>
      <c r="Z1" s="748"/>
      <c r="AA1" s="749"/>
      <c r="AB1" s="253"/>
      <c r="AC1" s="826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27" t="s">
        <v>353</v>
      </c>
      <c r="AN1" s="749"/>
    </row>
    <row r="2" spans="1:40" ht="15.75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28" t="s">
        <v>355</v>
      </c>
      <c r="Z2" s="691"/>
      <c r="AA2" s="680"/>
      <c r="AB2" s="253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21" t="s">
        <v>355</v>
      </c>
      <c r="AN2" s="680"/>
    </row>
    <row r="3" spans="1:40" ht="23.25" customHeight="1">
      <c r="A3" s="687"/>
      <c r="B3" s="770" t="s">
        <v>357</v>
      </c>
      <c r="C3" s="820" t="s">
        <v>104</v>
      </c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  <c r="Q3" s="690"/>
      <c r="R3" s="690"/>
      <c r="S3" s="690"/>
      <c r="T3" s="690"/>
      <c r="U3" s="690"/>
      <c r="V3" s="690"/>
      <c r="W3" s="690"/>
      <c r="X3" s="679"/>
      <c r="Y3" s="795" t="s">
        <v>359</v>
      </c>
      <c r="Z3" s="680"/>
      <c r="AA3" s="254">
        <v>5.9799999999999999E-2</v>
      </c>
      <c r="AB3" s="253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22"/>
      <c r="AN3" s="690"/>
    </row>
    <row r="4" spans="1:40" ht="23.25" customHeight="1">
      <c r="A4" s="687"/>
      <c r="B4" s="679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6" t="s">
        <v>360</v>
      </c>
      <c r="Z4" s="680"/>
      <c r="AA4" s="256">
        <f>+AA8+AA30+AA46+AA64+AA84</f>
        <v>0</v>
      </c>
      <c r="AB4" s="253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3.25" customHeight="1">
      <c r="A5" s="687"/>
      <c r="B5" s="680"/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691"/>
      <c r="Q5" s="691"/>
      <c r="R5" s="691"/>
      <c r="S5" s="691"/>
      <c r="T5" s="691"/>
      <c r="U5" s="691"/>
      <c r="V5" s="691"/>
      <c r="W5" s="691"/>
      <c r="X5" s="680"/>
      <c r="Y5" s="797" t="s">
        <v>361</v>
      </c>
      <c r="Z5" s="680"/>
      <c r="AA5" s="257">
        <f>+AA4*AA3</f>
        <v>0</v>
      </c>
      <c r="AB5" s="253"/>
      <c r="AC5" s="691"/>
      <c r="AD5" s="691"/>
      <c r="AE5" s="691"/>
      <c r="AF5" s="691"/>
      <c r="AG5" s="691"/>
      <c r="AH5" s="691"/>
      <c r="AI5" s="691"/>
      <c r="AJ5" s="691"/>
      <c r="AK5" s="691"/>
      <c r="AL5" s="680"/>
      <c r="AM5" s="690"/>
      <c r="AN5" s="690"/>
    </row>
    <row r="6" spans="1:40" ht="23.25">
      <c r="A6" s="688"/>
      <c r="B6" s="798" t="s">
        <v>362</v>
      </c>
      <c r="C6" s="691"/>
      <c r="D6" s="691"/>
      <c r="E6" s="691"/>
      <c r="F6" s="680"/>
      <c r="G6" s="798" t="s">
        <v>4</v>
      </c>
      <c r="H6" s="691"/>
      <c r="I6" s="691"/>
      <c r="J6" s="691"/>
      <c r="K6" s="680"/>
      <c r="L6" s="798" t="s">
        <v>363</v>
      </c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9" t="s">
        <v>364</v>
      </c>
      <c r="Z6" s="691"/>
      <c r="AA6" s="680"/>
      <c r="AB6" s="253"/>
      <c r="AC6" s="258"/>
      <c r="AD6" s="258"/>
      <c r="AE6" s="258"/>
      <c r="AF6" s="258"/>
      <c r="AG6" s="258"/>
      <c r="AH6" s="258"/>
      <c r="AI6" s="258"/>
      <c r="AJ6" s="258"/>
      <c r="AK6" s="258"/>
      <c r="AL6" s="259"/>
      <c r="AM6" s="260"/>
      <c r="AN6" s="260"/>
    </row>
    <row r="7" spans="1:40" ht="45">
      <c r="A7" s="261" t="s">
        <v>10</v>
      </c>
      <c r="B7" s="164" t="s">
        <v>11</v>
      </c>
      <c r="C7" s="164" t="s">
        <v>12</v>
      </c>
      <c r="D7" s="164" t="s">
        <v>13</v>
      </c>
      <c r="E7" s="164" t="s">
        <v>14</v>
      </c>
      <c r="F7" s="164" t="s">
        <v>15</v>
      </c>
      <c r="G7" s="164" t="s">
        <v>16</v>
      </c>
      <c r="H7" s="262" t="s">
        <v>17</v>
      </c>
      <c r="I7" s="262" t="s">
        <v>18</v>
      </c>
      <c r="J7" s="164" t="s">
        <v>19</v>
      </c>
      <c r="K7" s="164" t="s">
        <v>20</v>
      </c>
      <c r="L7" s="262" t="s">
        <v>48</v>
      </c>
      <c r="M7" s="262" t="s">
        <v>49</v>
      </c>
      <c r="N7" s="262" t="s">
        <v>50</v>
      </c>
      <c r="O7" s="262" t="s">
        <v>51</v>
      </c>
      <c r="P7" s="262" t="s">
        <v>52</v>
      </c>
      <c r="Q7" s="262" t="s">
        <v>53</v>
      </c>
      <c r="R7" s="262" t="s">
        <v>54</v>
      </c>
      <c r="S7" s="262" t="s">
        <v>55</v>
      </c>
      <c r="T7" s="262" t="s">
        <v>56</v>
      </c>
      <c r="U7" s="262" t="s">
        <v>57</v>
      </c>
      <c r="V7" s="262" t="s">
        <v>58</v>
      </c>
      <c r="W7" s="262" t="s">
        <v>59</v>
      </c>
      <c r="X7" s="262" t="s">
        <v>60</v>
      </c>
      <c r="Y7" s="262" t="s">
        <v>61</v>
      </c>
      <c r="Z7" s="165" t="s">
        <v>365</v>
      </c>
      <c r="AA7" s="164" t="s">
        <v>366</v>
      </c>
      <c r="AB7" s="253"/>
      <c r="AC7" s="166" t="s">
        <v>65</v>
      </c>
      <c r="AD7" s="166" t="s">
        <v>66</v>
      </c>
      <c r="AE7" s="166" t="s">
        <v>67</v>
      </c>
      <c r="AF7" s="166" t="s">
        <v>68</v>
      </c>
      <c r="AG7" s="166" t="s">
        <v>69</v>
      </c>
      <c r="AH7" s="166" t="s">
        <v>70</v>
      </c>
      <c r="AI7" s="166" t="s">
        <v>71</v>
      </c>
      <c r="AJ7" s="166" t="s">
        <v>72</v>
      </c>
      <c r="AK7" s="166" t="s">
        <v>73</v>
      </c>
      <c r="AL7" s="166" t="s">
        <v>74</v>
      </c>
      <c r="AM7" s="166" t="s">
        <v>75</v>
      </c>
      <c r="AN7" s="166" t="s">
        <v>367</v>
      </c>
    </row>
    <row r="8" spans="1:40" ht="38.25" customHeight="1">
      <c r="A8" s="766" t="s">
        <v>107</v>
      </c>
      <c r="B8" s="678" t="s">
        <v>369</v>
      </c>
      <c r="C8" s="768" t="s">
        <v>370</v>
      </c>
      <c r="D8" s="768" t="s">
        <v>466</v>
      </c>
      <c r="E8" s="768" t="s">
        <v>372</v>
      </c>
      <c r="F8" s="768" t="s">
        <v>467</v>
      </c>
      <c r="G8" s="768" t="s">
        <v>191</v>
      </c>
      <c r="H8" s="829">
        <v>100000</v>
      </c>
      <c r="I8" s="768" t="s">
        <v>468</v>
      </c>
      <c r="J8" s="681" t="s">
        <v>375</v>
      </c>
      <c r="K8" s="681" t="s">
        <v>469</v>
      </c>
      <c r="L8" s="263" t="s">
        <v>44</v>
      </c>
      <c r="M8" s="264">
        <f t="shared" ref="M8:X8" si="0">+M27*$H$8</f>
        <v>0</v>
      </c>
      <c r="N8" s="264">
        <f t="shared" si="0"/>
        <v>0</v>
      </c>
      <c r="O8" s="264">
        <f t="shared" si="0"/>
        <v>12495.103291554093</v>
      </c>
      <c r="P8" s="264">
        <f t="shared" si="0"/>
        <v>17015.118738729758</v>
      </c>
      <c r="Q8" s="264">
        <f t="shared" si="0"/>
        <v>13359.197521594888</v>
      </c>
      <c r="R8" s="264">
        <f t="shared" si="0"/>
        <v>4467.3696849755479</v>
      </c>
      <c r="S8" s="264">
        <f t="shared" si="0"/>
        <v>22071.10284862859</v>
      </c>
      <c r="T8" s="264">
        <f t="shared" si="0"/>
        <v>4897.4762260343887</v>
      </c>
      <c r="U8" s="264">
        <f t="shared" si="0"/>
        <v>13780.654184133171</v>
      </c>
      <c r="V8" s="264">
        <f t="shared" si="0"/>
        <v>3172.2450129433123</v>
      </c>
      <c r="W8" s="264">
        <f t="shared" si="0"/>
        <v>4425.0728059159019</v>
      </c>
      <c r="X8" s="264">
        <f t="shared" si="0"/>
        <v>4316.6596854903537</v>
      </c>
      <c r="Y8" s="265">
        <f>SUM(O8:X8)</f>
        <v>99999.999999999985</v>
      </c>
      <c r="Z8" s="830">
        <v>0.2</v>
      </c>
      <c r="AA8" s="831">
        <f>IF(OR(Y9=0,Z8=0),0,(Y9/Y8*Z8))</f>
        <v>0</v>
      </c>
      <c r="AB8" s="253"/>
      <c r="AC8" s="681"/>
      <c r="AD8" s="681"/>
      <c r="AE8" s="681"/>
      <c r="AF8" s="681"/>
      <c r="AG8" s="681"/>
      <c r="AH8" s="681"/>
      <c r="AI8" s="681"/>
      <c r="AJ8" s="681"/>
      <c r="AK8" s="681"/>
      <c r="AL8" s="681"/>
      <c r="AM8" s="681"/>
      <c r="AN8" s="681"/>
    </row>
    <row r="9" spans="1:40" ht="38.25" customHeight="1">
      <c r="A9" s="687"/>
      <c r="B9" s="680"/>
      <c r="C9" s="680"/>
      <c r="D9" s="680"/>
      <c r="E9" s="680"/>
      <c r="F9" s="680"/>
      <c r="G9" s="680"/>
      <c r="H9" s="680"/>
      <c r="I9" s="680"/>
      <c r="J9" s="680"/>
      <c r="K9" s="680"/>
      <c r="L9" s="266" t="s">
        <v>377</v>
      </c>
      <c r="M9" s="267">
        <f t="shared" ref="M9:X9" si="1">+M28*$H$8</f>
        <v>0</v>
      </c>
      <c r="N9" s="267">
        <f t="shared" si="1"/>
        <v>0</v>
      </c>
      <c r="O9" s="267">
        <f t="shared" si="1"/>
        <v>0</v>
      </c>
      <c r="P9" s="267">
        <f t="shared" si="1"/>
        <v>0</v>
      </c>
      <c r="Q9" s="267">
        <f t="shared" si="1"/>
        <v>0</v>
      </c>
      <c r="R9" s="267">
        <f t="shared" si="1"/>
        <v>0</v>
      </c>
      <c r="S9" s="267">
        <f t="shared" si="1"/>
        <v>0</v>
      </c>
      <c r="T9" s="267">
        <f t="shared" si="1"/>
        <v>0</v>
      </c>
      <c r="U9" s="267">
        <f t="shared" si="1"/>
        <v>0</v>
      </c>
      <c r="V9" s="267">
        <f t="shared" si="1"/>
        <v>0</v>
      </c>
      <c r="W9" s="267">
        <f t="shared" si="1"/>
        <v>0</v>
      </c>
      <c r="X9" s="267">
        <f t="shared" si="1"/>
        <v>0</v>
      </c>
      <c r="Y9" s="268">
        <f>SUM(M9:X9)</f>
        <v>0</v>
      </c>
      <c r="Z9" s="680"/>
      <c r="AA9" s="680"/>
      <c r="AB9" s="253"/>
      <c r="AC9" s="680"/>
      <c r="AD9" s="680"/>
      <c r="AE9" s="680"/>
      <c r="AF9" s="680"/>
      <c r="AG9" s="680"/>
      <c r="AH9" s="680"/>
      <c r="AI9" s="680"/>
      <c r="AJ9" s="680"/>
      <c r="AK9" s="680"/>
      <c r="AL9" s="680"/>
      <c r="AM9" s="680"/>
      <c r="AN9" s="680"/>
    </row>
    <row r="10" spans="1:40">
      <c r="A10" s="687"/>
      <c r="B10" s="269"/>
      <c r="C10" s="819" t="s">
        <v>378</v>
      </c>
      <c r="D10" s="691"/>
      <c r="E10" s="691"/>
      <c r="F10" s="691"/>
      <c r="G10" s="691"/>
      <c r="H10" s="691"/>
      <c r="I10" s="691"/>
      <c r="J10" s="680"/>
      <c r="K10" s="269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69"/>
      <c r="Z10" s="271" t="s">
        <v>379</v>
      </c>
      <c r="AA10" s="269"/>
      <c r="AB10" s="253"/>
      <c r="AC10" s="832"/>
      <c r="AD10" s="691"/>
      <c r="AE10" s="691"/>
      <c r="AF10" s="691"/>
      <c r="AG10" s="691"/>
      <c r="AH10" s="691"/>
      <c r="AI10" s="691"/>
      <c r="AJ10" s="691"/>
      <c r="AK10" s="691"/>
      <c r="AL10" s="691"/>
      <c r="AM10" s="691"/>
      <c r="AN10" s="680"/>
    </row>
    <row r="11" spans="1:40" ht="19.5" customHeight="1">
      <c r="A11" s="687"/>
      <c r="B11" s="678" t="s">
        <v>369</v>
      </c>
      <c r="C11" s="780" t="s">
        <v>472</v>
      </c>
      <c r="D11" s="690"/>
      <c r="E11" s="690"/>
      <c r="F11" s="690"/>
      <c r="G11" s="690"/>
      <c r="H11" s="690"/>
      <c r="I11" s="690"/>
      <c r="J11" s="679"/>
      <c r="K11" s="681" t="s">
        <v>473</v>
      </c>
      <c r="L11" s="263" t="s">
        <v>44</v>
      </c>
      <c r="M11" s="272"/>
      <c r="N11" s="272"/>
      <c r="O11" s="272">
        <v>0.12212821571055166</v>
      </c>
      <c r="P11" s="272">
        <v>0.12735589489613428</v>
      </c>
      <c r="Q11" s="272">
        <v>0.12756225065345989</v>
      </c>
      <c r="R11" s="272">
        <v>9.9291511899848667E-2</v>
      </c>
      <c r="S11" s="272">
        <v>0.10613564451781538</v>
      </c>
      <c r="T11" s="272">
        <v>0.10427844270188472</v>
      </c>
      <c r="U11" s="272">
        <v>5.6369514376117758E-2</v>
      </c>
      <c r="V11" s="272">
        <v>6.5999449717980468E-2</v>
      </c>
      <c r="W11" s="272">
        <v>9.7950199477232075E-2</v>
      </c>
      <c r="X11" s="273">
        <v>9.2928876048975095E-2</v>
      </c>
      <c r="Y11" s="274">
        <f t="shared" ref="Y11:Y28" si="2">SUM(M11:X11)</f>
        <v>0.99999999999999978</v>
      </c>
      <c r="Z11" s="814">
        <v>0.38900000000000001</v>
      </c>
      <c r="AA11" s="815">
        <f>IF(OR(Y12=0,Z11=0),0,(Y12/Y11*Z11))</f>
        <v>0</v>
      </c>
      <c r="AB11" s="253"/>
      <c r="AC11" s="681"/>
      <c r="AD11" s="681"/>
      <c r="AE11" s="681"/>
      <c r="AF11" s="681"/>
      <c r="AG11" s="681"/>
      <c r="AH11" s="681"/>
      <c r="AI11" s="681"/>
      <c r="AJ11" s="681"/>
      <c r="AK11" s="681"/>
      <c r="AL11" s="681"/>
      <c r="AM11" s="681"/>
      <c r="AN11" s="681"/>
    </row>
    <row r="12" spans="1:40" ht="19.5" customHeight="1">
      <c r="A12" s="687"/>
      <c r="B12" s="680"/>
      <c r="C12" s="691"/>
      <c r="D12" s="691"/>
      <c r="E12" s="691"/>
      <c r="F12" s="691"/>
      <c r="G12" s="691"/>
      <c r="H12" s="691"/>
      <c r="I12" s="691"/>
      <c r="J12" s="680"/>
      <c r="K12" s="680"/>
      <c r="L12" s="275" t="s">
        <v>377</v>
      </c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7"/>
      <c r="Y12" s="278">
        <f t="shared" si="2"/>
        <v>0</v>
      </c>
      <c r="Z12" s="680"/>
      <c r="AA12" s="680"/>
      <c r="AB12" s="253"/>
      <c r="AC12" s="680"/>
      <c r="AD12" s="680"/>
      <c r="AE12" s="680"/>
      <c r="AF12" s="680"/>
      <c r="AG12" s="680"/>
      <c r="AH12" s="680"/>
      <c r="AI12" s="680"/>
      <c r="AJ12" s="680"/>
      <c r="AK12" s="680"/>
      <c r="AL12" s="680"/>
      <c r="AM12" s="680"/>
      <c r="AN12" s="680"/>
    </row>
    <row r="13" spans="1:40" ht="19.5" customHeight="1">
      <c r="A13" s="687"/>
      <c r="B13" s="678" t="s">
        <v>369</v>
      </c>
      <c r="C13" s="780" t="s">
        <v>475</v>
      </c>
      <c r="D13" s="690"/>
      <c r="E13" s="690"/>
      <c r="F13" s="690"/>
      <c r="G13" s="690"/>
      <c r="H13" s="690"/>
      <c r="I13" s="690"/>
      <c r="J13" s="679"/>
      <c r="K13" s="681" t="s">
        <v>473</v>
      </c>
      <c r="L13" s="263" t="s">
        <v>44</v>
      </c>
      <c r="M13" s="272"/>
      <c r="N13" s="272"/>
      <c r="O13" s="272">
        <v>0.16780960064542155</v>
      </c>
      <c r="P13" s="272">
        <v>0.17305365066559097</v>
      </c>
      <c r="Q13" s="272">
        <v>0.16135538523598225</v>
      </c>
      <c r="R13" s="272">
        <v>4.5582896329164985E-2</v>
      </c>
      <c r="S13" s="272">
        <v>7.90641387656313E-2</v>
      </c>
      <c r="T13" s="272">
        <v>8.8342073416700279E-2</v>
      </c>
      <c r="U13" s="272">
        <v>7.8257361839451395E-2</v>
      </c>
      <c r="V13" s="272">
        <v>6.4542154094392901E-2</v>
      </c>
      <c r="W13" s="272">
        <v>6.5348931020572806E-2</v>
      </c>
      <c r="X13" s="273">
        <v>7.664380798709157E-2</v>
      </c>
      <c r="Y13" s="274">
        <f t="shared" si="2"/>
        <v>1</v>
      </c>
      <c r="Z13" s="814">
        <v>0.04</v>
      </c>
      <c r="AA13" s="815">
        <f>IF(OR(Y14=0,Z13=0),0,(Y14/Y13*Z13))</f>
        <v>0</v>
      </c>
      <c r="AB13" s="253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681"/>
      <c r="AN13" s="681"/>
    </row>
    <row r="14" spans="1:40" ht="19.5" customHeight="1">
      <c r="A14" s="687"/>
      <c r="B14" s="680"/>
      <c r="C14" s="691"/>
      <c r="D14" s="691"/>
      <c r="E14" s="691"/>
      <c r="F14" s="691"/>
      <c r="G14" s="691"/>
      <c r="H14" s="691"/>
      <c r="I14" s="691"/>
      <c r="J14" s="680"/>
      <c r="K14" s="680"/>
      <c r="L14" s="275" t="s">
        <v>377</v>
      </c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7"/>
      <c r="Y14" s="278">
        <f t="shared" si="2"/>
        <v>0</v>
      </c>
      <c r="Z14" s="680"/>
      <c r="AA14" s="680"/>
      <c r="AB14" s="253"/>
      <c r="AC14" s="680"/>
      <c r="AD14" s="680"/>
      <c r="AE14" s="680"/>
      <c r="AF14" s="680"/>
      <c r="AG14" s="680"/>
      <c r="AH14" s="680"/>
      <c r="AI14" s="680"/>
      <c r="AJ14" s="680"/>
      <c r="AK14" s="680"/>
      <c r="AL14" s="680"/>
      <c r="AM14" s="680"/>
      <c r="AN14" s="680"/>
    </row>
    <row r="15" spans="1:40" ht="19.5" customHeight="1">
      <c r="A15" s="687"/>
      <c r="B15" s="678" t="s">
        <v>369</v>
      </c>
      <c r="C15" s="780" t="s">
        <v>477</v>
      </c>
      <c r="D15" s="690"/>
      <c r="E15" s="690"/>
      <c r="F15" s="690"/>
      <c r="G15" s="690"/>
      <c r="H15" s="690"/>
      <c r="I15" s="690"/>
      <c r="J15" s="679"/>
      <c r="K15" s="681" t="s">
        <v>473</v>
      </c>
      <c r="L15" s="263" t="s">
        <v>44</v>
      </c>
      <c r="M15" s="272"/>
      <c r="N15" s="272"/>
      <c r="O15" s="272">
        <v>0.15306859205776174</v>
      </c>
      <c r="P15" s="272">
        <v>7.1480144404332133E-2</v>
      </c>
      <c r="Q15" s="272">
        <v>9.8916967509025275E-2</v>
      </c>
      <c r="R15" s="272">
        <v>5.6317689530685923E-2</v>
      </c>
      <c r="S15" s="272">
        <v>0.10974729241877257</v>
      </c>
      <c r="T15" s="272">
        <v>0.13574007220216608</v>
      </c>
      <c r="U15" s="272">
        <v>8.5198555956678704E-2</v>
      </c>
      <c r="V15" s="272">
        <v>8.7364620938628165E-2</v>
      </c>
      <c r="W15" s="272">
        <v>9.8194945848375445E-2</v>
      </c>
      <c r="X15" s="273">
        <v>0.10397111913357401</v>
      </c>
      <c r="Y15" s="274">
        <f t="shared" si="2"/>
        <v>1</v>
      </c>
      <c r="Z15" s="814">
        <v>1.7999999999999999E-2</v>
      </c>
      <c r="AA15" s="815">
        <f>IF(OR(Y16=0,Z15=0),0,(Y16/Y15*Z15))</f>
        <v>0</v>
      </c>
      <c r="AB15" s="253"/>
      <c r="AC15" s="681"/>
      <c r="AD15" s="681"/>
      <c r="AE15" s="681"/>
      <c r="AF15" s="681"/>
      <c r="AG15" s="681"/>
      <c r="AH15" s="681"/>
      <c r="AI15" s="681"/>
      <c r="AJ15" s="681"/>
      <c r="AK15" s="681"/>
      <c r="AL15" s="681"/>
      <c r="AM15" s="681"/>
      <c r="AN15" s="681"/>
    </row>
    <row r="16" spans="1:40" ht="19.5" customHeight="1">
      <c r="A16" s="687"/>
      <c r="B16" s="680"/>
      <c r="C16" s="691"/>
      <c r="D16" s="691"/>
      <c r="E16" s="691"/>
      <c r="F16" s="691"/>
      <c r="G16" s="691"/>
      <c r="H16" s="691"/>
      <c r="I16" s="691"/>
      <c r="J16" s="680"/>
      <c r="K16" s="680"/>
      <c r="L16" s="275" t="s">
        <v>377</v>
      </c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7"/>
      <c r="Y16" s="278">
        <f t="shared" si="2"/>
        <v>0</v>
      </c>
      <c r="Z16" s="680"/>
      <c r="AA16" s="680"/>
      <c r="AB16" s="253"/>
      <c r="AC16" s="680"/>
      <c r="AD16" s="680"/>
      <c r="AE16" s="680"/>
      <c r="AF16" s="680"/>
      <c r="AG16" s="680"/>
      <c r="AH16" s="680"/>
      <c r="AI16" s="680"/>
      <c r="AJ16" s="680"/>
      <c r="AK16" s="680"/>
      <c r="AL16" s="680"/>
      <c r="AM16" s="680"/>
      <c r="AN16" s="680"/>
    </row>
    <row r="17" spans="1:40" ht="19.5" customHeight="1">
      <c r="A17" s="687"/>
      <c r="B17" s="678" t="s">
        <v>369</v>
      </c>
      <c r="C17" s="780" t="s">
        <v>479</v>
      </c>
      <c r="D17" s="690"/>
      <c r="E17" s="690"/>
      <c r="F17" s="690"/>
      <c r="G17" s="690"/>
      <c r="H17" s="690"/>
      <c r="I17" s="690"/>
      <c r="J17" s="679"/>
      <c r="K17" s="681" t="s">
        <v>473</v>
      </c>
      <c r="L17" s="263" t="s">
        <v>44</v>
      </c>
      <c r="M17" s="272"/>
      <c r="N17" s="272"/>
      <c r="O17" s="272">
        <v>0.19660194174757281</v>
      </c>
      <c r="P17" s="272">
        <v>7.2330097087378642E-2</v>
      </c>
      <c r="Q17" s="272">
        <v>0.11844660194174757</v>
      </c>
      <c r="R17" s="272">
        <v>9.4660194174757281E-2</v>
      </c>
      <c r="S17" s="272">
        <v>7.3300970873786411E-2</v>
      </c>
      <c r="T17" s="272">
        <v>0.10776699029126213</v>
      </c>
      <c r="U17" s="272">
        <v>9.1262135922330095E-2</v>
      </c>
      <c r="V17" s="272">
        <v>9.3203883495145634E-2</v>
      </c>
      <c r="W17" s="272">
        <v>0.11796116504854369</v>
      </c>
      <c r="X17" s="273">
        <v>3.4466019417475728E-2</v>
      </c>
      <c r="Y17" s="274">
        <f t="shared" si="2"/>
        <v>1</v>
      </c>
      <c r="Z17" s="814">
        <v>1.2999999999999999E-2</v>
      </c>
      <c r="AA17" s="815">
        <f>IF(OR(Y18=0,Z17=0),0,(Y18/Y17*Z17))</f>
        <v>0</v>
      </c>
      <c r="AB17" s="253"/>
      <c r="AC17" s="681"/>
      <c r="AD17" s="681"/>
      <c r="AE17" s="681"/>
      <c r="AF17" s="681"/>
      <c r="AG17" s="681"/>
      <c r="AH17" s="681"/>
      <c r="AI17" s="681"/>
      <c r="AJ17" s="681"/>
      <c r="AK17" s="681"/>
      <c r="AL17" s="681"/>
      <c r="AM17" s="681"/>
      <c r="AN17" s="681"/>
    </row>
    <row r="18" spans="1:40" ht="19.5" customHeight="1">
      <c r="A18" s="687"/>
      <c r="B18" s="680"/>
      <c r="C18" s="691"/>
      <c r="D18" s="691"/>
      <c r="E18" s="691"/>
      <c r="F18" s="691"/>
      <c r="G18" s="691"/>
      <c r="H18" s="691"/>
      <c r="I18" s="691"/>
      <c r="J18" s="680"/>
      <c r="K18" s="680"/>
      <c r="L18" s="275" t="s">
        <v>377</v>
      </c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7"/>
      <c r="Y18" s="278">
        <f t="shared" si="2"/>
        <v>0</v>
      </c>
      <c r="Z18" s="680"/>
      <c r="AA18" s="680"/>
      <c r="AB18" s="253"/>
      <c r="AC18" s="680"/>
      <c r="AD18" s="680"/>
      <c r="AE18" s="680"/>
      <c r="AF18" s="680"/>
      <c r="AG18" s="680"/>
      <c r="AH18" s="680"/>
      <c r="AI18" s="680"/>
      <c r="AJ18" s="680"/>
      <c r="AK18" s="680"/>
      <c r="AL18" s="680"/>
      <c r="AM18" s="680"/>
      <c r="AN18" s="680"/>
    </row>
    <row r="19" spans="1:40" ht="19.5" customHeight="1">
      <c r="A19" s="687"/>
      <c r="B19" s="678" t="s">
        <v>369</v>
      </c>
      <c r="C19" s="780" t="s">
        <v>480</v>
      </c>
      <c r="D19" s="690"/>
      <c r="E19" s="690"/>
      <c r="F19" s="690"/>
      <c r="G19" s="690"/>
      <c r="H19" s="690"/>
      <c r="I19" s="690"/>
      <c r="J19" s="679"/>
      <c r="K19" s="681" t="s">
        <v>473</v>
      </c>
      <c r="L19" s="263" t="s">
        <v>44</v>
      </c>
      <c r="M19" s="272"/>
      <c r="N19" s="272"/>
      <c r="O19" s="272">
        <v>0.11653116531165311</v>
      </c>
      <c r="P19" s="272">
        <v>0.21680216802168023</v>
      </c>
      <c r="Q19" s="272">
        <v>0.11653116531165311</v>
      </c>
      <c r="R19" s="272">
        <v>0</v>
      </c>
      <c r="S19" s="272">
        <v>0.33333333333333331</v>
      </c>
      <c r="T19" s="272">
        <v>0</v>
      </c>
      <c r="U19" s="272">
        <v>0.21680216802168023</v>
      </c>
      <c r="V19" s="272">
        <v>0</v>
      </c>
      <c r="W19" s="272">
        <v>0</v>
      </c>
      <c r="X19" s="273">
        <v>0</v>
      </c>
      <c r="Y19" s="274">
        <f t="shared" si="2"/>
        <v>1</v>
      </c>
      <c r="Z19" s="814">
        <v>0.4</v>
      </c>
      <c r="AA19" s="815">
        <f>IF(OR(Y20=0,Z19=0),0,(Y20/Y19*Z19))</f>
        <v>0</v>
      </c>
      <c r="AB19" s="253"/>
      <c r="AC19" s="681"/>
      <c r="AD19" s="681"/>
      <c r="AE19" s="681"/>
      <c r="AF19" s="681"/>
      <c r="AG19" s="681"/>
      <c r="AH19" s="681"/>
      <c r="AI19" s="681"/>
      <c r="AJ19" s="681"/>
      <c r="AK19" s="681"/>
      <c r="AL19" s="681"/>
      <c r="AM19" s="681"/>
      <c r="AN19" s="681"/>
    </row>
    <row r="20" spans="1:40" ht="19.5" customHeight="1">
      <c r="A20" s="687"/>
      <c r="B20" s="680"/>
      <c r="C20" s="691"/>
      <c r="D20" s="691"/>
      <c r="E20" s="691"/>
      <c r="F20" s="691"/>
      <c r="G20" s="691"/>
      <c r="H20" s="691"/>
      <c r="I20" s="691"/>
      <c r="J20" s="680"/>
      <c r="K20" s="680"/>
      <c r="L20" s="275" t="s">
        <v>377</v>
      </c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7"/>
      <c r="Y20" s="278">
        <f t="shared" si="2"/>
        <v>0</v>
      </c>
      <c r="Z20" s="680"/>
      <c r="AA20" s="680"/>
      <c r="AB20" s="253"/>
      <c r="AC20" s="680"/>
      <c r="AD20" s="680"/>
      <c r="AE20" s="680"/>
      <c r="AF20" s="680"/>
      <c r="AG20" s="680"/>
      <c r="AH20" s="680"/>
      <c r="AI20" s="680"/>
      <c r="AJ20" s="680"/>
      <c r="AK20" s="680"/>
      <c r="AL20" s="680"/>
      <c r="AM20" s="680"/>
      <c r="AN20" s="680"/>
    </row>
    <row r="21" spans="1:40" ht="19.5" customHeight="1">
      <c r="A21" s="687"/>
      <c r="B21" s="678" t="s">
        <v>369</v>
      </c>
      <c r="C21" s="780" t="s">
        <v>481</v>
      </c>
      <c r="D21" s="690"/>
      <c r="E21" s="690"/>
      <c r="F21" s="690"/>
      <c r="G21" s="690"/>
      <c r="H21" s="690"/>
      <c r="I21" s="690"/>
      <c r="J21" s="679"/>
      <c r="K21" s="681" t="s">
        <v>473</v>
      </c>
      <c r="L21" s="263" t="s">
        <v>44</v>
      </c>
      <c r="M21" s="272"/>
      <c r="N21" s="272"/>
      <c r="O21" s="272">
        <v>0.16185476815398075</v>
      </c>
      <c r="P21" s="272">
        <v>0.17147856517935259</v>
      </c>
      <c r="Q21" s="272">
        <v>0.16185476815398075</v>
      </c>
      <c r="R21" s="272">
        <v>0</v>
      </c>
      <c r="S21" s="272">
        <v>0.33333333333333331</v>
      </c>
      <c r="T21" s="272">
        <v>0</v>
      </c>
      <c r="U21" s="272">
        <v>0.17147856517935259</v>
      </c>
      <c r="V21" s="272">
        <v>0</v>
      </c>
      <c r="W21" s="272">
        <v>0</v>
      </c>
      <c r="X21" s="273">
        <v>0</v>
      </c>
      <c r="Y21" s="274">
        <f t="shared" si="2"/>
        <v>1</v>
      </c>
      <c r="Z21" s="814">
        <v>0.08</v>
      </c>
      <c r="AA21" s="815">
        <f>IF(OR(Y22=0,Z21=0),0,(Y22/Y21*Z21))</f>
        <v>0</v>
      </c>
      <c r="AB21" s="253"/>
      <c r="AC21" s="681"/>
      <c r="AD21" s="681"/>
      <c r="AE21" s="681"/>
      <c r="AF21" s="681"/>
      <c r="AG21" s="681"/>
      <c r="AH21" s="681"/>
      <c r="AI21" s="681"/>
      <c r="AJ21" s="681"/>
      <c r="AK21" s="681"/>
      <c r="AL21" s="681"/>
      <c r="AM21" s="681"/>
      <c r="AN21" s="681"/>
    </row>
    <row r="22" spans="1:40" ht="19.5" customHeight="1">
      <c r="A22" s="687"/>
      <c r="B22" s="680"/>
      <c r="C22" s="691"/>
      <c r="D22" s="691"/>
      <c r="E22" s="691"/>
      <c r="F22" s="691"/>
      <c r="G22" s="691"/>
      <c r="H22" s="691"/>
      <c r="I22" s="691"/>
      <c r="J22" s="680"/>
      <c r="K22" s="680"/>
      <c r="L22" s="275" t="s">
        <v>377</v>
      </c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7"/>
      <c r="Y22" s="278">
        <f t="shared" si="2"/>
        <v>0</v>
      </c>
      <c r="Z22" s="680"/>
      <c r="AA22" s="680"/>
      <c r="AB22" s="253"/>
      <c r="AC22" s="680"/>
      <c r="AD22" s="680"/>
      <c r="AE22" s="680"/>
      <c r="AF22" s="680"/>
      <c r="AG22" s="680"/>
      <c r="AH22" s="680"/>
      <c r="AI22" s="680"/>
      <c r="AJ22" s="680"/>
      <c r="AK22" s="680"/>
      <c r="AL22" s="680"/>
      <c r="AM22" s="680"/>
      <c r="AN22" s="680"/>
    </row>
    <row r="23" spans="1:40" ht="19.5" customHeight="1">
      <c r="A23" s="687"/>
      <c r="B23" s="678" t="s">
        <v>369</v>
      </c>
      <c r="C23" s="780" t="s">
        <v>482</v>
      </c>
      <c r="D23" s="690"/>
      <c r="E23" s="690"/>
      <c r="F23" s="690"/>
      <c r="G23" s="690"/>
      <c r="H23" s="690"/>
      <c r="I23" s="690"/>
      <c r="J23" s="679"/>
      <c r="K23" s="681" t="s">
        <v>473</v>
      </c>
      <c r="L23" s="263" t="s">
        <v>44</v>
      </c>
      <c r="M23" s="272"/>
      <c r="N23" s="272"/>
      <c r="O23" s="272">
        <v>0.12856988899665911</v>
      </c>
      <c r="P23" s="272">
        <v>0.20476344433667421</v>
      </c>
      <c r="Q23" s="272">
        <v>0.12856988899665911</v>
      </c>
      <c r="R23" s="272">
        <v>0</v>
      </c>
      <c r="S23" s="272">
        <v>0.33333333333333331</v>
      </c>
      <c r="T23" s="272">
        <v>0</v>
      </c>
      <c r="U23" s="272">
        <v>0.20476344433667421</v>
      </c>
      <c r="V23" s="272">
        <v>0</v>
      </c>
      <c r="W23" s="272">
        <v>0</v>
      </c>
      <c r="X23" s="273">
        <v>0</v>
      </c>
      <c r="Y23" s="274">
        <f t="shared" si="2"/>
        <v>1</v>
      </c>
      <c r="Z23" s="814">
        <v>0.04</v>
      </c>
      <c r="AA23" s="815">
        <f>IF(OR(Y24=0,Z23=0),0,(Y24/Y23*Z23))</f>
        <v>0</v>
      </c>
      <c r="AB23" s="253"/>
      <c r="AC23" s="681"/>
      <c r="AD23" s="681"/>
      <c r="AE23" s="681"/>
      <c r="AF23" s="681"/>
      <c r="AG23" s="681"/>
      <c r="AH23" s="681"/>
      <c r="AI23" s="681"/>
      <c r="AJ23" s="681"/>
      <c r="AK23" s="681"/>
      <c r="AL23" s="681"/>
      <c r="AM23" s="681"/>
      <c r="AN23" s="681"/>
    </row>
    <row r="24" spans="1:40" ht="19.5" customHeight="1">
      <c r="A24" s="687"/>
      <c r="B24" s="680"/>
      <c r="C24" s="691"/>
      <c r="D24" s="691"/>
      <c r="E24" s="691"/>
      <c r="F24" s="691"/>
      <c r="G24" s="691"/>
      <c r="H24" s="691"/>
      <c r="I24" s="691"/>
      <c r="J24" s="680"/>
      <c r="K24" s="680"/>
      <c r="L24" s="275" t="s">
        <v>377</v>
      </c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7"/>
      <c r="Y24" s="278">
        <f t="shared" si="2"/>
        <v>0</v>
      </c>
      <c r="Z24" s="680"/>
      <c r="AA24" s="680"/>
      <c r="AB24" s="253"/>
      <c r="AC24" s="680"/>
      <c r="AD24" s="680"/>
      <c r="AE24" s="680"/>
      <c r="AF24" s="680"/>
      <c r="AG24" s="680"/>
      <c r="AH24" s="680"/>
      <c r="AI24" s="680"/>
      <c r="AJ24" s="680"/>
      <c r="AK24" s="680"/>
      <c r="AL24" s="680"/>
      <c r="AM24" s="680"/>
      <c r="AN24" s="680"/>
    </row>
    <row r="25" spans="1:40" ht="19.5" customHeight="1">
      <c r="A25" s="687"/>
      <c r="B25" s="678" t="s">
        <v>369</v>
      </c>
      <c r="C25" s="780" t="s">
        <v>483</v>
      </c>
      <c r="D25" s="690"/>
      <c r="E25" s="690"/>
      <c r="F25" s="690"/>
      <c r="G25" s="690"/>
      <c r="H25" s="690"/>
      <c r="I25" s="690"/>
      <c r="J25" s="679"/>
      <c r="K25" s="681" t="s">
        <v>473</v>
      </c>
      <c r="L25" s="263" t="s">
        <v>44</v>
      </c>
      <c r="M25" s="272"/>
      <c r="N25" s="272"/>
      <c r="O25" s="272">
        <v>3.5803497085761866E-2</v>
      </c>
      <c r="P25" s="272">
        <v>0.14154870940882597</v>
      </c>
      <c r="Q25" s="272">
        <v>0.4746044962531224</v>
      </c>
      <c r="R25" s="272">
        <v>9.9084096586178186E-2</v>
      </c>
      <c r="S25" s="272">
        <v>0</v>
      </c>
      <c r="T25" s="272">
        <v>5.1623646960865945E-2</v>
      </c>
      <c r="U25" s="272">
        <v>6.9941715237302249E-2</v>
      </c>
      <c r="V25" s="272">
        <v>3.4138218151540382E-2</v>
      </c>
      <c r="W25" s="272">
        <v>1.1656952539550375E-2</v>
      </c>
      <c r="X25" s="273">
        <v>8.1598667776852624E-2</v>
      </c>
      <c r="Y25" s="274">
        <f t="shared" si="2"/>
        <v>1</v>
      </c>
      <c r="Z25" s="814">
        <v>0.02</v>
      </c>
      <c r="AA25" s="815">
        <f>IF(OR(Y26=0,Z25=0),0,(Y26/Y25*Z25))</f>
        <v>0</v>
      </c>
      <c r="AB25" s="253"/>
      <c r="AC25" s="681"/>
      <c r="AD25" s="681"/>
      <c r="AE25" s="681"/>
      <c r="AF25" s="681"/>
      <c r="AG25" s="681"/>
      <c r="AH25" s="681"/>
      <c r="AI25" s="681"/>
      <c r="AJ25" s="681"/>
      <c r="AK25" s="681"/>
      <c r="AL25" s="681"/>
      <c r="AM25" s="681"/>
      <c r="AN25" s="681"/>
    </row>
    <row r="26" spans="1:40" ht="19.5" customHeight="1">
      <c r="A26" s="687"/>
      <c r="B26" s="680"/>
      <c r="C26" s="691"/>
      <c r="D26" s="691"/>
      <c r="E26" s="691"/>
      <c r="F26" s="691"/>
      <c r="G26" s="691"/>
      <c r="H26" s="691"/>
      <c r="I26" s="691"/>
      <c r="J26" s="680"/>
      <c r="K26" s="680"/>
      <c r="L26" s="275" t="s">
        <v>377</v>
      </c>
      <c r="M26" s="280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78">
        <f t="shared" si="2"/>
        <v>0</v>
      </c>
      <c r="Z26" s="680"/>
      <c r="AA26" s="680"/>
      <c r="AB26" s="253"/>
      <c r="AC26" s="680"/>
      <c r="AD26" s="680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</row>
    <row r="27" spans="1:40" ht="15.75" customHeight="1">
      <c r="A27" s="687"/>
      <c r="B27" s="281"/>
      <c r="C27" s="818" t="s">
        <v>383</v>
      </c>
      <c r="D27" s="690"/>
      <c r="E27" s="690"/>
      <c r="F27" s="690"/>
      <c r="G27" s="690"/>
      <c r="H27" s="690"/>
      <c r="I27" s="690"/>
      <c r="J27" s="679"/>
      <c r="K27" s="281"/>
      <c r="L27" s="282" t="s">
        <v>44</v>
      </c>
      <c r="M27" s="283">
        <f t="shared" ref="M27:X27" si="3">+M11*$Z$11+M13*$Z$13+M15*$Z$15+M17*$Z$17+M19*$Z$19+M21*$Z$21+M23*$Z$23+M25*$Z$25</f>
        <v>0</v>
      </c>
      <c r="N27" s="283">
        <f t="shared" si="3"/>
        <v>0</v>
      </c>
      <c r="O27" s="283">
        <f t="shared" si="3"/>
        <v>0.12495103291554092</v>
      </c>
      <c r="P27" s="283">
        <f t="shared" si="3"/>
        <v>0.17015118738729756</v>
      </c>
      <c r="Q27" s="283">
        <f t="shared" si="3"/>
        <v>0.13359197521594887</v>
      </c>
      <c r="R27" s="283">
        <f t="shared" si="3"/>
        <v>4.467369684975548E-2</v>
      </c>
      <c r="S27" s="283">
        <f t="shared" si="3"/>
        <v>0.2207110284862859</v>
      </c>
      <c r="T27" s="283">
        <f t="shared" si="3"/>
        <v>4.8974762260343883E-2</v>
      </c>
      <c r="U27" s="283">
        <f t="shared" si="3"/>
        <v>0.1378065418413317</v>
      </c>
      <c r="V27" s="283">
        <f t="shared" si="3"/>
        <v>3.1722450129433123E-2</v>
      </c>
      <c r="W27" s="283">
        <f t="shared" si="3"/>
        <v>4.4250728059159021E-2</v>
      </c>
      <c r="X27" s="283">
        <f t="shared" si="3"/>
        <v>4.3166596854903538E-2</v>
      </c>
      <c r="Y27" s="274">
        <f t="shared" si="2"/>
        <v>1</v>
      </c>
      <c r="Z27" s="816">
        <f>SUM(Z11:Z26)</f>
        <v>1</v>
      </c>
      <c r="AA27" s="815">
        <f>IF(OR(Y28=0,Z27=0),0,(Y28/Y27*Z27))</f>
        <v>0</v>
      </c>
      <c r="AB27" s="253"/>
      <c r="AC27" s="689" t="s">
        <v>384</v>
      </c>
      <c r="AD27" s="690"/>
      <c r="AE27" s="690"/>
      <c r="AF27" s="690"/>
      <c r="AG27" s="690"/>
      <c r="AH27" s="690"/>
      <c r="AI27" s="690"/>
      <c r="AJ27" s="690"/>
      <c r="AK27" s="690"/>
      <c r="AL27" s="690"/>
      <c r="AM27" s="690"/>
      <c r="AN27" s="679"/>
    </row>
    <row r="28" spans="1:40" ht="15.75" customHeight="1">
      <c r="A28" s="767"/>
      <c r="B28" s="284"/>
      <c r="C28" s="786"/>
      <c r="D28" s="786"/>
      <c r="E28" s="786"/>
      <c r="F28" s="786"/>
      <c r="G28" s="786"/>
      <c r="H28" s="786"/>
      <c r="I28" s="786"/>
      <c r="J28" s="772"/>
      <c r="K28" s="284"/>
      <c r="L28" s="285" t="s">
        <v>377</v>
      </c>
      <c r="M28" s="286">
        <f t="shared" ref="M28:X28" si="4">+M12*$Z$11+M14*$Z$13+M16*$Z$15+M18*$Z$17+M20*$Z$19+M22*$Z$21+M24*$Z$23+M26*$Z$25</f>
        <v>0</v>
      </c>
      <c r="N28" s="286">
        <f t="shared" si="4"/>
        <v>0</v>
      </c>
      <c r="O28" s="286">
        <f t="shared" si="4"/>
        <v>0</v>
      </c>
      <c r="P28" s="286">
        <f t="shared" si="4"/>
        <v>0</v>
      </c>
      <c r="Q28" s="286">
        <f t="shared" si="4"/>
        <v>0</v>
      </c>
      <c r="R28" s="286">
        <f t="shared" si="4"/>
        <v>0</v>
      </c>
      <c r="S28" s="286">
        <f t="shared" si="4"/>
        <v>0</v>
      </c>
      <c r="T28" s="286">
        <f t="shared" si="4"/>
        <v>0</v>
      </c>
      <c r="U28" s="286">
        <f t="shared" si="4"/>
        <v>0</v>
      </c>
      <c r="V28" s="286">
        <f t="shared" si="4"/>
        <v>0</v>
      </c>
      <c r="W28" s="286">
        <f t="shared" si="4"/>
        <v>0</v>
      </c>
      <c r="X28" s="286">
        <f t="shared" si="4"/>
        <v>0</v>
      </c>
      <c r="Y28" s="287">
        <f t="shared" si="2"/>
        <v>0</v>
      </c>
      <c r="Z28" s="772"/>
      <c r="AA28" s="772"/>
      <c r="AB28" s="253"/>
      <c r="AC28" s="786"/>
      <c r="AD28" s="786"/>
      <c r="AE28" s="786"/>
      <c r="AF28" s="786"/>
      <c r="AG28" s="786"/>
      <c r="AH28" s="786"/>
      <c r="AI28" s="786"/>
      <c r="AJ28" s="786"/>
      <c r="AK28" s="786"/>
      <c r="AL28" s="786"/>
      <c r="AM28" s="786"/>
      <c r="AN28" s="772"/>
    </row>
    <row r="29" spans="1:40" ht="15.75" customHeight="1">
      <c r="A29" s="261" t="s">
        <v>10</v>
      </c>
      <c r="B29" s="164" t="s">
        <v>11</v>
      </c>
      <c r="C29" s="164" t="s">
        <v>12</v>
      </c>
      <c r="D29" s="164" t="s">
        <v>13</v>
      </c>
      <c r="E29" s="164" t="s">
        <v>14</v>
      </c>
      <c r="F29" s="164" t="s">
        <v>15</v>
      </c>
      <c r="G29" s="164" t="s">
        <v>16</v>
      </c>
      <c r="H29" s="262" t="s">
        <v>17</v>
      </c>
      <c r="I29" s="262" t="s">
        <v>18</v>
      </c>
      <c r="J29" s="164" t="s">
        <v>19</v>
      </c>
      <c r="K29" s="164" t="s">
        <v>20</v>
      </c>
      <c r="L29" s="262" t="s">
        <v>48</v>
      </c>
      <c r="M29" s="262" t="s">
        <v>49</v>
      </c>
      <c r="N29" s="262" t="s">
        <v>50</v>
      </c>
      <c r="O29" s="262" t="s">
        <v>51</v>
      </c>
      <c r="P29" s="262" t="s">
        <v>52</v>
      </c>
      <c r="Q29" s="262" t="s">
        <v>53</v>
      </c>
      <c r="R29" s="262" t="s">
        <v>54</v>
      </c>
      <c r="S29" s="262" t="s">
        <v>55</v>
      </c>
      <c r="T29" s="262" t="s">
        <v>56</v>
      </c>
      <c r="U29" s="262" t="s">
        <v>57</v>
      </c>
      <c r="V29" s="262" t="s">
        <v>58</v>
      </c>
      <c r="W29" s="262" t="s">
        <v>59</v>
      </c>
      <c r="X29" s="262" t="s">
        <v>60</v>
      </c>
      <c r="Y29" s="262" t="s">
        <v>61</v>
      </c>
      <c r="Z29" s="165" t="s">
        <v>365</v>
      </c>
      <c r="AA29" s="164" t="s">
        <v>366</v>
      </c>
      <c r="AB29" s="253"/>
      <c r="AC29" s="166" t="s">
        <v>65</v>
      </c>
      <c r="AD29" s="166" t="s">
        <v>66</v>
      </c>
      <c r="AE29" s="166" t="s">
        <v>67</v>
      </c>
      <c r="AF29" s="166" t="s">
        <v>68</v>
      </c>
      <c r="AG29" s="166" t="s">
        <v>69</v>
      </c>
      <c r="AH29" s="166" t="s">
        <v>70</v>
      </c>
      <c r="AI29" s="166" t="s">
        <v>71</v>
      </c>
      <c r="AJ29" s="166" t="s">
        <v>72</v>
      </c>
      <c r="AK29" s="166" t="s">
        <v>73</v>
      </c>
      <c r="AL29" s="166" t="s">
        <v>74</v>
      </c>
      <c r="AM29" s="166" t="s">
        <v>75</v>
      </c>
      <c r="AN29" s="166" t="s">
        <v>367</v>
      </c>
    </row>
    <row r="30" spans="1:40" ht="29.25" customHeight="1">
      <c r="A30" s="766" t="s">
        <v>491</v>
      </c>
      <c r="B30" s="678" t="s">
        <v>369</v>
      </c>
      <c r="C30" s="768" t="s">
        <v>370</v>
      </c>
      <c r="D30" s="768" t="s">
        <v>493</v>
      </c>
      <c r="E30" s="768" t="s">
        <v>372</v>
      </c>
      <c r="F30" s="768" t="s">
        <v>417</v>
      </c>
      <c r="G30" s="768" t="s">
        <v>230</v>
      </c>
      <c r="H30" s="817">
        <v>2300000</v>
      </c>
      <c r="I30" s="681" t="s">
        <v>494</v>
      </c>
      <c r="J30" s="681" t="s">
        <v>375</v>
      </c>
      <c r="K30" s="681" t="s">
        <v>495</v>
      </c>
      <c r="L30" s="263" t="s">
        <v>44</v>
      </c>
      <c r="M30" s="288">
        <f t="shared" ref="M30:X30" si="5">+M43</f>
        <v>0</v>
      </c>
      <c r="N30" s="288">
        <f t="shared" si="5"/>
        <v>5.5000000000000014E-2</v>
      </c>
      <c r="O30" s="288">
        <f t="shared" si="5"/>
        <v>0.10000000000000003</v>
      </c>
      <c r="P30" s="288">
        <f t="shared" si="5"/>
        <v>0.10000000000000003</v>
      </c>
      <c r="Q30" s="288">
        <f t="shared" si="5"/>
        <v>0.10000000000000003</v>
      </c>
      <c r="R30" s="288">
        <f t="shared" si="5"/>
        <v>0.10000000000000003</v>
      </c>
      <c r="S30" s="288">
        <f t="shared" si="5"/>
        <v>0.10000000000000003</v>
      </c>
      <c r="T30" s="288">
        <f t="shared" si="5"/>
        <v>0.10000000000000003</v>
      </c>
      <c r="U30" s="288">
        <f t="shared" si="5"/>
        <v>0.10000000000000003</v>
      </c>
      <c r="V30" s="288">
        <f t="shared" si="5"/>
        <v>0.10000000000000003</v>
      </c>
      <c r="W30" s="288">
        <f t="shared" si="5"/>
        <v>0.10000000000000003</v>
      </c>
      <c r="X30" s="288">
        <f t="shared" si="5"/>
        <v>4.5000000000000012E-2</v>
      </c>
      <c r="Y30" s="289">
        <f t="shared" ref="Y30:Y31" si="6">SUM(M30:X30)</f>
        <v>1.0000000000000004</v>
      </c>
      <c r="Z30" s="814">
        <v>0.15</v>
      </c>
      <c r="AA30" s="831">
        <f>IF(OR(Y31=0,Z30=0),0,(Y31/Y30*Z30))</f>
        <v>0</v>
      </c>
      <c r="AB30" s="253"/>
      <c r="AC30" s="681"/>
      <c r="AD30" s="681"/>
      <c r="AE30" s="681"/>
      <c r="AF30" s="681"/>
      <c r="AG30" s="681"/>
      <c r="AH30" s="681"/>
      <c r="AI30" s="681"/>
      <c r="AJ30" s="681"/>
      <c r="AK30" s="681"/>
      <c r="AL30" s="681"/>
      <c r="AM30" s="681"/>
      <c r="AN30" s="681"/>
    </row>
    <row r="31" spans="1:40" ht="29.25" customHeight="1">
      <c r="A31" s="687"/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266" t="s">
        <v>377</v>
      </c>
      <c r="M31" s="290">
        <f t="shared" ref="M31:X31" si="7">+M44</f>
        <v>0</v>
      </c>
      <c r="N31" s="290">
        <f t="shared" si="7"/>
        <v>0</v>
      </c>
      <c r="O31" s="290">
        <f t="shared" si="7"/>
        <v>0</v>
      </c>
      <c r="P31" s="290">
        <f t="shared" si="7"/>
        <v>0</v>
      </c>
      <c r="Q31" s="290">
        <f t="shared" si="7"/>
        <v>0</v>
      </c>
      <c r="R31" s="290">
        <f t="shared" si="7"/>
        <v>0</v>
      </c>
      <c r="S31" s="290">
        <f t="shared" si="7"/>
        <v>0</v>
      </c>
      <c r="T31" s="290">
        <f t="shared" si="7"/>
        <v>0</v>
      </c>
      <c r="U31" s="290">
        <f t="shared" si="7"/>
        <v>0</v>
      </c>
      <c r="V31" s="290">
        <f t="shared" si="7"/>
        <v>0</v>
      </c>
      <c r="W31" s="290">
        <f t="shared" si="7"/>
        <v>0</v>
      </c>
      <c r="X31" s="290">
        <f t="shared" si="7"/>
        <v>0</v>
      </c>
      <c r="Y31" s="278">
        <f t="shared" si="6"/>
        <v>0</v>
      </c>
      <c r="Z31" s="680"/>
      <c r="AA31" s="680"/>
      <c r="AB31" s="253"/>
      <c r="AC31" s="680"/>
      <c r="AD31" s="680"/>
      <c r="AE31" s="680"/>
      <c r="AF31" s="680"/>
      <c r="AG31" s="680"/>
      <c r="AH31" s="680"/>
      <c r="AI31" s="680"/>
      <c r="AJ31" s="680"/>
      <c r="AK31" s="680"/>
      <c r="AL31" s="680"/>
      <c r="AM31" s="680"/>
      <c r="AN31" s="680"/>
    </row>
    <row r="32" spans="1:40" ht="15.75" customHeight="1">
      <c r="A32" s="687"/>
      <c r="B32" s="269"/>
      <c r="C32" s="819" t="s">
        <v>378</v>
      </c>
      <c r="D32" s="691"/>
      <c r="E32" s="691"/>
      <c r="F32" s="691"/>
      <c r="G32" s="691"/>
      <c r="H32" s="691"/>
      <c r="I32" s="691"/>
      <c r="J32" s="680"/>
      <c r="K32" s="269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69"/>
      <c r="Z32" s="271" t="s">
        <v>379</v>
      </c>
      <c r="AA32" s="269"/>
      <c r="AB32" s="253"/>
      <c r="AC32" s="832"/>
      <c r="AD32" s="691"/>
      <c r="AE32" s="691"/>
      <c r="AF32" s="691"/>
      <c r="AG32" s="691"/>
      <c r="AH32" s="691"/>
      <c r="AI32" s="691"/>
      <c r="AJ32" s="691"/>
      <c r="AK32" s="691"/>
      <c r="AL32" s="691"/>
      <c r="AM32" s="691"/>
      <c r="AN32" s="680"/>
    </row>
    <row r="33" spans="1:40" ht="24" customHeight="1">
      <c r="A33" s="687"/>
      <c r="B33" s="678" t="s">
        <v>369</v>
      </c>
      <c r="C33" s="781" t="s">
        <v>498</v>
      </c>
      <c r="D33" s="690"/>
      <c r="E33" s="690"/>
      <c r="F33" s="690"/>
      <c r="G33" s="690"/>
      <c r="H33" s="690"/>
      <c r="I33" s="690"/>
      <c r="J33" s="679"/>
      <c r="K33" s="681" t="s">
        <v>495</v>
      </c>
      <c r="L33" s="263" t="s">
        <v>44</v>
      </c>
      <c r="M33" s="65">
        <v>0</v>
      </c>
      <c r="N33" s="65">
        <v>0.05</v>
      </c>
      <c r="O33" s="65">
        <v>0.1</v>
      </c>
      <c r="P33" s="65">
        <v>0.1</v>
      </c>
      <c r="Q33" s="65">
        <v>0.1</v>
      </c>
      <c r="R33" s="65">
        <v>0.1</v>
      </c>
      <c r="S33" s="65">
        <v>0.1</v>
      </c>
      <c r="T33" s="65">
        <v>0.1</v>
      </c>
      <c r="U33" s="65">
        <v>0.1</v>
      </c>
      <c r="V33" s="65">
        <v>0.1</v>
      </c>
      <c r="W33" s="65">
        <v>0.1</v>
      </c>
      <c r="X33" s="65">
        <v>0.05</v>
      </c>
      <c r="Y33" s="289">
        <f t="shared" ref="Y33:Y44" si="8">SUM(M33:X33)</f>
        <v>0.99999999999999989</v>
      </c>
      <c r="Z33" s="830">
        <v>0.55000000000000004</v>
      </c>
      <c r="AA33" s="815">
        <f>IF(OR(Y34=0,Z33=0),0,(Y34/Y33*Z33))</f>
        <v>0</v>
      </c>
      <c r="AB33" s="253"/>
      <c r="AC33" s="681"/>
      <c r="AD33" s="681"/>
      <c r="AE33" s="681"/>
      <c r="AF33" s="681"/>
      <c r="AG33" s="681"/>
      <c r="AH33" s="681"/>
      <c r="AI33" s="681"/>
      <c r="AJ33" s="681"/>
      <c r="AK33" s="681"/>
      <c r="AL33" s="681"/>
      <c r="AM33" s="681"/>
      <c r="AN33" s="681"/>
    </row>
    <row r="34" spans="1:40" ht="24" customHeight="1">
      <c r="A34" s="687"/>
      <c r="B34" s="680"/>
      <c r="C34" s="691"/>
      <c r="D34" s="691"/>
      <c r="E34" s="691"/>
      <c r="F34" s="691"/>
      <c r="G34" s="691"/>
      <c r="H34" s="691"/>
      <c r="I34" s="691"/>
      <c r="J34" s="680"/>
      <c r="K34" s="680"/>
      <c r="L34" s="275" t="s">
        <v>377</v>
      </c>
      <c r="M34" s="259"/>
      <c r="N34" s="259"/>
      <c r="O34" s="259"/>
      <c r="P34" s="259"/>
      <c r="Q34" s="259"/>
      <c r="R34" s="291"/>
      <c r="S34" s="291"/>
      <c r="T34" s="291"/>
      <c r="U34" s="291"/>
      <c r="V34" s="259"/>
      <c r="W34" s="259"/>
      <c r="X34" s="259"/>
      <c r="Y34" s="278">
        <f t="shared" si="8"/>
        <v>0</v>
      </c>
      <c r="Z34" s="680"/>
      <c r="AA34" s="680"/>
      <c r="AB34" s="253"/>
      <c r="AC34" s="680"/>
      <c r="AD34" s="680"/>
      <c r="AE34" s="680"/>
      <c r="AF34" s="680"/>
      <c r="AG34" s="680"/>
      <c r="AH34" s="680"/>
      <c r="AI34" s="680"/>
      <c r="AJ34" s="680"/>
      <c r="AK34" s="680"/>
      <c r="AL34" s="680"/>
      <c r="AM34" s="680"/>
      <c r="AN34" s="680"/>
    </row>
    <row r="35" spans="1:40" ht="24" customHeight="1">
      <c r="A35" s="687"/>
      <c r="B35" s="678" t="s">
        <v>369</v>
      </c>
      <c r="C35" s="781" t="s">
        <v>499</v>
      </c>
      <c r="D35" s="690"/>
      <c r="E35" s="690"/>
      <c r="F35" s="690"/>
      <c r="G35" s="690"/>
      <c r="H35" s="690"/>
      <c r="I35" s="690"/>
      <c r="J35" s="679"/>
      <c r="K35" s="681" t="s">
        <v>495</v>
      </c>
      <c r="L35" s="263" t="s">
        <v>44</v>
      </c>
      <c r="M35" s="65">
        <v>0</v>
      </c>
      <c r="N35" s="65">
        <v>0.05</v>
      </c>
      <c r="O35" s="65">
        <v>0.1</v>
      </c>
      <c r="P35" s="65">
        <v>0.1</v>
      </c>
      <c r="Q35" s="65">
        <v>0.1</v>
      </c>
      <c r="R35" s="65">
        <v>0.1</v>
      </c>
      <c r="S35" s="65">
        <v>0.1</v>
      </c>
      <c r="T35" s="65">
        <v>0.1</v>
      </c>
      <c r="U35" s="65">
        <v>0.1</v>
      </c>
      <c r="V35" s="65">
        <v>0.1</v>
      </c>
      <c r="W35" s="65">
        <v>0.1</v>
      </c>
      <c r="X35" s="65">
        <v>0.05</v>
      </c>
      <c r="Y35" s="289">
        <f t="shared" si="8"/>
        <v>0.99999999999999989</v>
      </c>
      <c r="Z35" s="830">
        <v>0.05</v>
      </c>
      <c r="AA35" s="815">
        <f>IF(OR(Y36=0,Z35=0),0,(Y36/Y35*Z35))</f>
        <v>0</v>
      </c>
      <c r="AB35" s="253"/>
      <c r="AC35" s="681"/>
      <c r="AD35" s="681"/>
      <c r="AE35" s="681"/>
      <c r="AF35" s="681"/>
      <c r="AG35" s="681"/>
      <c r="AH35" s="681"/>
      <c r="AI35" s="681"/>
      <c r="AJ35" s="681"/>
      <c r="AK35" s="681"/>
      <c r="AL35" s="681"/>
      <c r="AM35" s="681"/>
      <c r="AN35" s="681"/>
    </row>
    <row r="36" spans="1:40" ht="24" customHeight="1">
      <c r="A36" s="687"/>
      <c r="B36" s="680"/>
      <c r="C36" s="691"/>
      <c r="D36" s="691"/>
      <c r="E36" s="691"/>
      <c r="F36" s="691"/>
      <c r="G36" s="691"/>
      <c r="H36" s="691"/>
      <c r="I36" s="691"/>
      <c r="J36" s="680"/>
      <c r="K36" s="680"/>
      <c r="L36" s="275" t="s">
        <v>377</v>
      </c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78">
        <f t="shared" si="8"/>
        <v>0</v>
      </c>
      <c r="Z36" s="680"/>
      <c r="AA36" s="680"/>
      <c r="AB36" s="253"/>
      <c r="AC36" s="680"/>
      <c r="AD36" s="680"/>
      <c r="AE36" s="680"/>
      <c r="AF36" s="680"/>
      <c r="AG36" s="680"/>
      <c r="AH36" s="680"/>
      <c r="AI36" s="680"/>
      <c r="AJ36" s="680"/>
      <c r="AK36" s="680"/>
      <c r="AL36" s="680"/>
      <c r="AM36" s="680"/>
      <c r="AN36" s="680"/>
    </row>
    <row r="37" spans="1:40" ht="24" customHeight="1">
      <c r="A37" s="687"/>
      <c r="B37" s="678" t="s">
        <v>369</v>
      </c>
      <c r="C37" s="781" t="s">
        <v>501</v>
      </c>
      <c r="D37" s="690"/>
      <c r="E37" s="690"/>
      <c r="F37" s="690"/>
      <c r="G37" s="690"/>
      <c r="H37" s="690"/>
      <c r="I37" s="690"/>
      <c r="J37" s="679"/>
      <c r="K37" s="681" t="s">
        <v>502</v>
      </c>
      <c r="L37" s="263" t="s">
        <v>44</v>
      </c>
      <c r="M37" s="65">
        <v>0</v>
      </c>
      <c r="N37" s="65">
        <v>0.05</v>
      </c>
      <c r="O37" s="65">
        <v>0.1</v>
      </c>
      <c r="P37" s="65">
        <v>0.1</v>
      </c>
      <c r="Q37" s="65">
        <v>0.1</v>
      </c>
      <c r="R37" s="65">
        <v>0.1</v>
      </c>
      <c r="S37" s="65">
        <v>0.1</v>
      </c>
      <c r="T37" s="65">
        <v>0.1</v>
      </c>
      <c r="U37" s="65">
        <v>0.1</v>
      </c>
      <c r="V37" s="65">
        <v>0.1</v>
      </c>
      <c r="W37" s="65">
        <v>0.1</v>
      </c>
      <c r="X37" s="65">
        <v>0.05</v>
      </c>
      <c r="Y37" s="289">
        <f t="shared" si="8"/>
        <v>0.99999999999999989</v>
      </c>
      <c r="Z37" s="830">
        <v>0.25</v>
      </c>
      <c r="AA37" s="815">
        <f>IF(OR(Y38=0,Z37=0),0,(Y38/Y37*Z37))</f>
        <v>0</v>
      </c>
      <c r="AB37" s="253"/>
      <c r="AC37" s="681"/>
      <c r="AD37" s="681"/>
      <c r="AE37" s="681"/>
      <c r="AF37" s="681"/>
      <c r="AG37" s="681"/>
      <c r="AH37" s="681"/>
      <c r="AI37" s="681"/>
      <c r="AJ37" s="681"/>
      <c r="AK37" s="681"/>
      <c r="AL37" s="681"/>
      <c r="AM37" s="681"/>
      <c r="AN37" s="681"/>
    </row>
    <row r="38" spans="1:40" ht="24" customHeight="1">
      <c r="A38" s="687"/>
      <c r="B38" s="680"/>
      <c r="C38" s="691"/>
      <c r="D38" s="691"/>
      <c r="E38" s="691"/>
      <c r="F38" s="691"/>
      <c r="G38" s="691"/>
      <c r="H38" s="691"/>
      <c r="I38" s="691"/>
      <c r="J38" s="680"/>
      <c r="K38" s="680"/>
      <c r="L38" s="275" t="s">
        <v>377</v>
      </c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78">
        <f t="shared" si="8"/>
        <v>0</v>
      </c>
      <c r="Z38" s="680"/>
      <c r="AA38" s="680"/>
      <c r="AB38" s="253"/>
      <c r="AC38" s="680"/>
      <c r="AD38" s="680"/>
      <c r="AE38" s="680"/>
      <c r="AF38" s="680"/>
      <c r="AG38" s="680"/>
      <c r="AH38" s="680"/>
      <c r="AI38" s="680"/>
      <c r="AJ38" s="680"/>
      <c r="AK38" s="680"/>
      <c r="AL38" s="680"/>
      <c r="AM38" s="680"/>
      <c r="AN38" s="680"/>
    </row>
    <row r="39" spans="1:40" ht="24" customHeight="1">
      <c r="A39" s="687"/>
      <c r="B39" s="678" t="s">
        <v>369</v>
      </c>
      <c r="C39" s="781" t="s">
        <v>503</v>
      </c>
      <c r="D39" s="690"/>
      <c r="E39" s="690"/>
      <c r="F39" s="690"/>
      <c r="G39" s="690"/>
      <c r="H39" s="690"/>
      <c r="I39" s="690"/>
      <c r="J39" s="679"/>
      <c r="K39" s="681" t="s">
        <v>502</v>
      </c>
      <c r="L39" s="263" t="s">
        <v>44</v>
      </c>
      <c r="M39" s="65">
        <v>0</v>
      </c>
      <c r="N39" s="65">
        <v>0.05</v>
      </c>
      <c r="O39" s="65">
        <v>0.1</v>
      </c>
      <c r="P39" s="65">
        <v>0.1</v>
      </c>
      <c r="Q39" s="65">
        <v>0.1</v>
      </c>
      <c r="R39" s="65">
        <v>0.1</v>
      </c>
      <c r="S39" s="65">
        <v>0.1</v>
      </c>
      <c r="T39" s="65">
        <v>0.1</v>
      </c>
      <c r="U39" s="65">
        <v>0.1</v>
      </c>
      <c r="V39" s="65">
        <v>0.1</v>
      </c>
      <c r="W39" s="65">
        <v>0.1</v>
      </c>
      <c r="X39" s="65">
        <v>0.05</v>
      </c>
      <c r="Y39" s="289">
        <f t="shared" si="8"/>
        <v>0.99999999999999989</v>
      </c>
      <c r="Z39" s="830">
        <v>0.05</v>
      </c>
      <c r="AA39" s="815">
        <f>IF(OR(Y40=0,Z39=0),0,(Y40/Y39*Z39))</f>
        <v>0</v>
      </c>
      <c r="AB39" s="253"/>
      <c r="AC39" s="681"/>
      <c r="AD39" s="681"/>
      <c r="AE39" s="681"/>
      <c r="AF39" s="681"/>
      <c r="AG39" s="681"/>
      <c r="AH39" s="681"/>
      <c r="AI39" s="681"/>
      <c r="AJ39" s="681"/>
      <c r="AK39" s="681"/>
      <c r="AL39" s="681"/>
      <c r="AM39" s="681"/>
      <c r="AN39" s="681"/>
    </row>
    <row r="40" spans="1:40" ht="24" customHeight="1">
      <c r="A40" s="687"/>
      <c r="B40" s="680"/>
      <c r="C40" s="691"/>
      <c r="D40" s="691"/>
      <c r="E40" s="691"/>
      <c r="F40" s="691"/>
      <c r="G40" s="691"/>
      <c r="H40" s="691"/>
      <c r="I40" s="691"/>
      <c r="J40" s="680"/>
      <c r="K40" s="680"/>
      <c r="L40" s="275" t="s">
        <v>377</v>
      </c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278">
        <f t="shared" si="8"/>
        <v>0</v>
      </c>
      <c r="Z40" s="680"/>
      <c r="AA40" s="680"/>
      <c r="AB40" s="253"/>
      <c r="AC40" s="680"/>
      <c r="AD40" s="680"/>
      <c r="AE40" s="680"/>
      <c r="AF40" s="680"/>
      <c r="AG40" s="680"/>
      <c r="AH40" s="680"/>
      <c r="AI40" s="680"/>
      <c r="AJ40" s="680"/>
      <c r="AK40" s="680"/>
      <c r="AL40" s="680"/>
      <c r="AM40" s="680"/>
      <c r="AN40" s="680"/>
    </row>
    <row r="41" spans="1:40" ht="24" customHeight="1">
      <c r="A41" s="687"/>
      <c r="B41" s="678" t="s">
        <v>369</v>
      </c>
      <c r="C41" s="781" t="s">
        <v>504</v>
      </c>
      <c r="D41" s="690"/>
      <c r="E41" s="690"/>
      <c r="F41" s="690"/>
      <c r="G41" s="690"/>
      <c r="H41" s="690"/>
      <c r="I41" s="690"/>
      <c r="J41" s="679"/>
      <c r="K41" s="681" t="s">
        <v>502</v>
      </c>
      <c r="L41" s="263" t="s">
        <v>44</v>
      </c>
      <c r="M41" s="65">
        <v>0</v>
      </c>
      <c r="N41" s="65">
        <v>0.1</v>
      </c>
      <c r="O41" s="65">
        <v>0.1</v>
      </c>
      <c r="P41" s="65">
        <v>0.1</v>
      </c>
      <c r="Q41" s="65">
        <v>0.1</v>
      </c>
      <c r="R41" s="65">
        <v>0.1</v>
      </c>
      <c r="S41" s="65">
        <v>0.1</v>
      </c>
      <c r="T41" s="65">
        <v>0.1</v>
      </c>
      <c r="U41" s="65">
        <v>0.1</v>
      </c>
      <c r="V41" s="65">
        <v>0.1</v>
      </c>
      <c r="W41" s="65">
        <v>0.1</v>
      </c>
      <c r="X41" s="65">
        <v>0</v>
      </c>
      <c r="Y41" s="289">
        <f t="shared" si="8"/>
        <v>0.99999999999999989</v>
      </c>
      <c r="Z41" s="830">
        <v>0.1</v>
      </c>
      <c r="AA41" s="815">
        <f>IF(OR(Y42=0,Z41=0),0,(Y42/Y41*Z41))</f>
        <v>0</v>
      </c>
      <c r="AB41" s="253"/>
      <c r="AC41" s="681"/>
      <c r="AD41" s="681"/>
      <c r="AE41" s="681"/>
      <c r="AF41" s="681"/>
      <c r="AG41" s="681"/>
      <c r="AH41" s="681"/>
      <c r="AI41" s="681"/>
      <c r="AJ41" s="681"/>
      <c r="AK41" s="681"/>
      <c r="AL41" s="681"/>
      <c r="AM41" s="681"/>
      <c r="AN41" s="681"/>
    </row>
    <row r="42" spans="1:40" ht="24" customHeight="1">
      <c r="A42" s="687"/>
      <c r="B42" s="680"/>
      <c r="C42" s="691"/>
      <c r="D42" s="691"/>
      <c r="E42" s="691"/>
      <c r="F42" s="691"/>
      <c r="G42" s="691"/>
      <c r="H42" s="691"/>
      <c r="I42" s="691"/>
      <c r="J42" s="680"/>
      <c r="K42" s="680"/>
      <c r="L42" s="275" t="s">
        <v>377</v>
      </c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78">
        <f t="shared" si="8"/>
        <v>0</v>
      </c>
      <c r="Z42" s="772"/>
      <c r="AA42" s="680"/>
      <c r="AB42" s="259"/>
      <c r="AC42" s="680"/>
      <c r="AD42" s="680"/>
      <c r="AE42" s="680"/>
      <c r="AF42" s="680"/>
      <c r="AG42" s="680"/>
      <c r="AH42" s="680"/>
      <c r="AI42" s="680"/>
      <c r="AJ42" s="680"/>
      <c r="AK42" s="680"/>
      <c r="AL42" s="680"/>
      <c r="AM42" s="680"/>
      <c r="AN42" s="680"/>
    </row>
    <row r="43" spans="1:40" ht="15.75" customHeight="1">
      <c r="A43" s="687"/>
      <c r="B43" s="281"/>
      <c r="C43" s="818" t="s">
        <v>383</v>
      </c>
      <c r="D43" s="690"/>
      <c r="E43" s="690"/>
      <c r="F43" s="690"/>
      <c r="G43" s="690"/>
      <c r="H43" s="690"/>
      <c r="I43" s="690"/>
      <c r="J43" s="679"/>
      <c r="K43" s="281"/>
      <c r="L43" s="282" t="s">
        <v>44</v>
      </c>
      <c r="M43" s="283">
        <f t="shared" ref="M43:X43" si="9">+M33*$Z$33+M35*$Z$35+M37*$Z$37+M39*$Z$39+M41*$Z$41</f>
        <v>0</v>
      </c>
      <c r="N43" s="283">
        <f t="shared" si="9"/>
        <v>5.5000000000000014E-2</v>
      </c>
      <c r="O43" s="283">
        <f t="shared" si="9"/>
        <v>0.10000000000000003</v>
      </c>
      <c r="P43" s="283">
        <f t="shared" si="9"/>
        <v>0.10000000000000003</v>
      </c>
      <c r="Q43" s="283">
        <f t="shared" si="9"/>
        <v>0.10000000000000003</v>
      </c>
      <c r="R43" s="283">
        <f t="shared" si="9"/>
        <v>0.10000000000000003</v>
      </c>
      <c r="S43" s="283">
        <f t="shared" si="9"/>
        <v>0.10000000000000003</v>
      </c>
      <c r="T43" s="283">
        <f t="shared" si="9"/>
        <v>0.10000000000000003</v>
      </c>
      <c r="U43" s="283">
        <f t="shared" si="9"/>
        <v>0.10000000000000003</v>
      </c>
      <c r="V43" s="283">
        <f t="shared" si="9"/>
        <v>0.10000000000000003</v>
      </c>
      <c r="W43" s="283">
        <f t="shared" si="9"/>
        <v>0.10000000000000003</v>
      </c>
      <c r="X43" s="283">
        <f t="shared" si="9"/>
        <v>4.5000000000000012E-2</v>
      </c>
      <c r="Y43" s="289">
        <f t="shared" si="8"/>
        <v>1.0000000000000004</v>
      </c>
      <c r="Z43" s="816">
        <f>SUM(Z33:Z42)</f>
        <v>1.0000000000000002</v>
      </c>
      <c r="AA43" s="815">
        <f>IF(OR(Y44=0,Z43=0),0,(Y44/Y43*Z43))</f>
        <v>0</v>
      </c>
      <c r="AB43" s="253"/>
      <c r="AC43" s="689" t="s">
        <v>384</v>
      </c>
      <c r="AD43" s="690"/>
      <c r="AE43" s="690"/>
      <c r="AF43" s="690"/>
      <c r="AG43" s="690"/>
      <c r="AH43" s="690"/>
      <c r="AI43" s="690"/>
      <c r="AJ43" s="690"/>
      <c r="AK43" s="690"/>
      <c r="AL43" s="690"/>
      <c r="AM43" s="690"/>
      <c r="AN43" s="679"/>
    </row>
    <row r="44" spans="1:40" ht="15.75" customHeight="1">
      <c r="A44" s="767"/>
      <c r="B44" s="284"/>
      <c r="C44" s="786"/>
      <c r="D44" s="786"/>
      <c r="E44" s="786"/>
      <c r="F44" s="786"/>
      <c r="G44" s="786"/>
      <c r="H44" s="786"/>
      <c r="I44" s="786"/>
      <c r="J44" s="772"/>
      <c r="K44" s="284"/>
      <c r="L44" s="285" t="s">
        <v>377</v>
      </c>
      <c r="M44" s="286">
        <f t="shared" ref="M44:X44" si="10">+M34*$Z$33+M36*$Z$35+M38*$Z$37+M40*$Z$39+M42*$Z$41</f>
        <v>0</v>
      </c>
      <c r="N44" s="286">
        <f t="shared" si="10"/>
        <v>0</v>
      </c>
      <c r="O44" s="286">
        <f t="shared" si="10"/>
        <v>0</v>
      </c>
      <c r="P44" s="286">
        <f t="shared" si="10"/>
        <v>0</v>
      </c>
      <c r="Q44" s="286">
        <f t="shared" si="10"/>
        <v>0</v>
      </c>
      <c r="R44" s="286">
        <f t="shared" si="10"/>
        <v>0</v>
      </c>
      <c r="S44" s="286">
        <f t="shared" si="10"/>
        <v>0</v>
      </c>
      <c r="T44" s="286">
        <f t="shared" si="10"/>
        <v>0</v>
      </c>
      <c r="U44" s="286">
        <f t="shared" si="10"/>
        <v>0</v>
      </c>
      <c r="V44" s="286">
        <f t="shared" si="10"/>
        <v>0</v>
      </c>
      <c r="W44" s="286">
        <f t="shared" si="10"/>
        <v>0</v>
      </c>
      <c r="X44" s="286">
        <f t="shared" si="10"/>
        <v>0</v>
      </c>
      <c r="Y44" s="287">
        <f t="shared" si="8"/>
        <v>0</v>
      </c>
      <c r="Z44" s="772"/>
      <c r="AA44" s="772"/>
      <c r="AB44" s="253"/>
      <c r="AC44" s="786"/>
      <c r="AD44" s="786"/>
      <c r="AE44" s="786"/>
      <c r="AF44" s="786"/>
      <c r="AG44" s="786"/>
      <c r="AH44" s="786"/>
      <c r="AI44" s="786"/>
      <c r="AJ44" s="786"/>
      <c r="AK44" s="786"/>
      <c r="AL44" s="786"/>
      <c r="AM44" s="786"/>
      <c r="AN44" s="772"/>
    </row>
    <row r="45" spans="1:40" ht="15.75" customHeight="1">
      <c r="A45" s="261" t="s">
        <v>10</v>
      </c>
      <c r="B45" s="164" t="s">
        <v>11</v>
      </c>
      <c r="C45" s="164" t="s">
        <v>12</v>
      </c>
      <c r="D45" s="164" t="s">
        <v>13</v>
      </c>
      <c r="E45" s="164" t="s">
        <v>14</v>
      </c>
      <c r="F45" s="164" t="s">
        <v>15</v>
      </c>
      <c r="G45" s="164" t="s">
        <v>16</v>
      </c>
      <c r="H45" s="262" t="s">
        <v>17</v>
      </c>
      <c r="I45" s="262" t="s">
        <v>18</v>
      </c>
      <c r="J45" s="164" t="s">
        <v>19</v>
      </c>
      <c r="K45" s="164" t="s">
        <v>20</v>
      </c>
      <c r="L45" s="262" t="s">
        <v>48</v>
      </c>
      <c r="M45" s="262" t="s">
        <v>49</v>
      </c>
      <c r="N45" s="262" t="s">
        <v>50</v>
      </c>
      <c r="O45" s="262" t="s">
        <v>51</v>
      </c>
      <c r="P45" s="262" t="s">
        <v>52</v>
      </c>
      <c r="Q45" s="262" t="s">
        <v>53</v>
      </c>
      <c r="R45" s="262" t="s">
        <v>54</v>
      </c>
      <c r="S45" s="262" t="s">
        <v>55</v>
      </c>
      <c r="T45" s="262" t="s">
        <v>56</v>
      </c>
      <c r="U45" s="262" t="s">
        <v>57</v>
      </c>
      <c r="V45" s="262" t="s">
        <v>58</v>
      </c>
      <c r="W45" s="262" t="s">
        <v>59</v>
      </c>
      <c r="X45" s="262" t="s">
        <v>60</v>
      </c>
      <c r="Y45" s="262" t="s">
        <v>61</v>
      </c>
      <c r="Z45" s="165" t="s">
        <v>365</v>
      </c>
      <c r="AA45" s="164" t="s">
        <v>366</v>
      </c>
      <c r="AB45" s="253"/>
      <c r="AC45" s="166" t="s">
        <v>65</v>
      </c>
      <c r="AD45" s="166" t="s">
        <v>66</v>
      </c>
      <c r="AE45" s="166" t="s">
        <v>67</v>
      </c>
      <c r="AF45" s="166" t="s">
        <v>68</v>
      </c>
      <c r="AG45" s="166" t="s">
        <v>69</v>
      </c>
      <c r="AH45" s="166" t="s">
        <v>70</v>
      </c>
      <c r="AI45" s="166" t="s">
        <v>71</v>
      </c>
      <c r="AJ45" s="166" t="s">
        <v>72</v>
      </c>
      <c r="AK45" s="166" t="s">
        <v>73</v>
      </c>
      <c r="AL45" s="166" t="s">
        <v>74</v>
      </c>
      <c r="AM45" s="166" t="s">
        <v>75</v>
      </c>
      <c r="AN45" s="166" t="s">
        <v>367</v>
      </c>
    </row>
    <row r="46" spans="1:40" ht="29.25" customHeight="1">
      <c r="A46" s="766" t="s">
        <v>508</v>
      </c>
      <c r="B46" s="678" t="s">
        <v>369</v>
      </c>
      <c r="C46" s="768" t="s">
        <v>370</v>
      </c>
      <c r="D46" s="768" t="s">
        <v>488</v>
      </c>
      <c r="E46" s="768" t="s">
        <v>372</v>
      </c>
      <c r="F46" s="768" t="s">
        <v>417</v>
      </c>
      <c r="G46" s="768" t="s">
        <v>230</v>
      </c>
      <c r="H46" s="681">
        <v>1300000</v>
      </c>
      <c r="I46" s="681" t="s">
        <v>509</v>
      </c>
      <c r="J46" s="681" t="s">
        <v>375</v>
      </c>
      <c r="K46" s="681" t="s">
        <v>495</v>
      </c>
      <c r="L46" s="263" t="s">
        <v>44</v>
      </c>
      <c r="M46" s="288">
        <f t="shared" ref="M46:X46" si="11">+M61</f>
        <v>0</v>
      </c>
      <c r="N46" s="288">
        <f t="shared" si="11"/>
        <v>0.02</v>
      </c>
      <c r="O46" s="288">
        <f t="shared" si="11"/>
        <v>0.08</v>
      </c>
      <c r="P46" s="288">
        <f t="shared" si="11"/>
        <v>0.10600000000000001</v>
      </c>
      <c r="Q46" s="288">
        <f t="shared" si="11"/>
        <v>0.13600000000000001</v>
      </c>
      <c r="R46" s="288">
        <f t="shared" si="11"/>
        <v>0.13</v>
      </c>
      <c r="S46" s="288">
        <f t="shared" si="11"/>
        <v>0.10000000000000002</v>
      </c>
      <c r="T46" s="288">
        <f t="shared" si="11"/>
        <v>0.10000000000000002</v>
      </c>
      <c r="U46" s="288">
        <f t="shared" si="11"/>
        <v>0.10000000000000002</v>
      </c>
      <c r="V46" s="288">
        <f t="shared" si="11"/>
        <v>0.10000000000000002</v>
      </c>
      <c r="W46" s="288">
        <f t="shared" si="11"/>
        <v>0.10000000000000002</v>
      </c>
      <c r="X46" s="288">
        <f t="shared" si="11"/>
        <v>2.8000000000000004E-2</v>
      </c>
      <c r="Y46" s="289">
        <f t="shared" ref="Y46:Y47" si="12">SUM(M46:X46)</f>
        <v>1</v>
      </c>
      <c r="Z46" s="814">
        <v>0.45</v>
      </c>
      <c r="AA46" s="831">
        <f>IF(OR(Y47=0,Z46=0),0,(Y47/Y46*Z46))</f>
        <v>0</v>
      </c>
      <c r="AB46" s="253"/>
      <c r="AC46" s="681"/>
      <c r="AD46" s="681"/>
      <c r="AE46" s="681"/>
      <c r="AF46" s="681"/>
      <c r="AG46" s="681"/>
      <c r="AH46" s="681"/>
      <c r="AI46" s="681"/>
      <c r="AJ46" s="681"/>
      <c r="AK46" s="681"/>
      <c r="AL46" s="681"/>
      <c r="AM46" s="681"/>
      <c r="AN46" s="681"/>
    </row>
    <row r="47" spans="1:40" ht="29.25" customHeight="1">
      <c r="A47" s="687"/>
      <c r="B47" s="680"/>
      <c r="C47" s="680"/>
      <c r="D47" s="680"/>
      <c r="E47" s="680"/>
      <c r="F47" s="680"/>
      <c r="G47" s="680"/>
      <c r="H47" s="680"/>
      <c r="I47" s="680"/>
      <c r="J47" s="680"/>
      <c r="K47" s="680"/>
      <c r="L47" s="266" t="s">
        <v>377</v>
      </c>
      <c r="M47" s="290">
        <f t="shared" ref="M47:X47" si="13">+M62</f>
        <v>0</v>
      </c>
      <c r="N47" s="290">
        <f t="shared" si="13"/>
        <v>0</v>
      </c>
      <c r="O47" s="290">
        <f t="shared" si="13"/>
        <v>0</v>
      </c>
      <c r="P47" s="290">
        <f t="shared" si="13"/>
        <v>0</v>
      </c>
      <c r="Q47" s="290">
        <f t="shared" si="13"/>
        <v>0</v>
      </c>
      <c r="R47" s="290">
        <f t="shared" si="13"/>
        <v>0</v>
      </c>
      <c r="S47" s="290">
        <f t="shared" si="13"/>
        <v>0</v>
      </c>
      <c r="T47" s="290">
        <f t="shared" si="13"/>
        <v>0</v>
      </c>
      <c r="U47" s="290">
        <f t="shared" si="13"/>
        <v>0</v>
      </c>
      <c r="V47" s="290">
        <f t="shared" si="13"/>
        <v>0</v>
      </c>
      <c r="W47" s="290">
        <f t="shared" si="13"/>
        <v>0</v>
      </c>
      <c r="X47" s="290">
        <f t="shared" si="13"/>
        <v>0</v>
      </c>
      <c r="Y47" s="278">
        <f t="shared" si="12"/>
        <v>0</v>
      </c>
      <c r="Z47" s="680"/>
      <c r="AA47" s="680"/>
      <c r="AB47" s="253"/>
      <c r="AC47" s="680"/>
      <c r="AD47" s="680"/>
      <c r="AE47" s="680"/>
      <c r="AF47" s="680"/>
      <c r="AG47" s="680"/>
      <c r="AH47" s="680"/>
      <c r="AI47" s="680"/>
      <c r="AJ47" s="680"/>
      <c r="AK47" s="680"/>
      <c r="AL47" s="680"/>
      <c r="AM47" s="680"/>
      <c r="AN47" s="680"/>
    </row>
    <row r="48" spans="1:40" ht="15.75" customHeight="1">
      <c r="A48" s="687"/>
      <c r="B48" s="269"/>
      <c r="C48" s="819" t="s">
        <v>378</v>
      </c>
      <c r="D48" s="691"/>
      <c r="E48" s="691"/>
      <c r="F48" s="691"/>
      <c r="G48" s="691"/>
      <c r="H48" s="691"/>
      <c r="I48" s="691"/>
      <c r="J48" s="680"/>
      <c r="K48" s="269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69"/>
      <c r="Z48" s="271" t="s">
        <v>379</v>
      </c>
      <c r="AA48" s="269"/>
      <c r="AB48" s="253"/>
      <c r="AC48" s="832"/>
      <c r="AD48" s="691"/>
      <c r="AE48" s="691"/>
      <c r="AF48" s="691"/>
      <c r="AG48" s="691"/>
      <c r="AH48" s="691"/>
      <c r="AI48" s="691"/>
      <c r="AJ48" s="691"/>
      <c r="AK48" s="691"/>
      <c r="AL48" s="691"/>
      <c r="AM48" s="691"/>
      <c r="AN48" s="680"/>
    </row>
    <row r="49" spans="1:40" ht="28.5" customHeight="1">
      <c r="A49" s="687"/>
      <c r="B49" s="678" t="s">
        <v>369</v>
      </c>
      <c r="C49" s="780" t="s">
        <v>512</v>
      </c>
      <c r="D49" s="690"/>
      <c r="E49" s="690"/>
      <c r="F49" s="690"/>
      <c r="G49" s="690"/>
      <c r="H49" s="690"/>
      <c r="I49" s="690"/>
      <c r="J49" s="679"/>
      <c r="K49" s="681" t="s">
        <v>502</v>
      </c>
      <c r="L49" s="263" t="s">
        <v>44</v>
      </c>
      <c r="M49" s="47">
        <v>0</v>
      </c>
      <c r="N49" s="47">
        <v>0.02</v>
      </c>
      <c r="O49" s="47">
        <v>0.08</v>
      </c>
      <c r="P49" s="47">
        <v>0.1</v>
      </c>
      <c r="Q49" s="47">
        <v>0.15</v>
      </c>
      <c r="R49" s="47">
        <v>0.15</v>
      </c>
      <c r="S49" s="47">
        <v>0.1</v>
      </c>
      <c r="T49" s="47">
        <v>0.1</v>
      </c>
      <c r="U49" s="47">
        <v>0.1</v>
      </c>
      <c r="V49" s="47">
        <v>0.1</v>
      </c>
      <c r="W49" s="47">
        <v>0.1</v>
      </c>
      <c r="X49" s="47">
        <v>0</v>
      </c>
      <c r="Y49" s="289">
        <f t="shared" ref="Y49:Y62" si="14">SUM(M49:X49)</f>
        <v>0.99999999999999989</v>
      </c>
      <c r="Z49" s="830">
        <v>0.15</v>
      </c>
      <c r="AA49" s="815">
        <f>IF(OR(Y50=0,Z49=0),0,(Y50/Y49*Z49))</f>
        <v>0</v>
      </c>
      <c r="AB49" s="253"/>
      <c r="AC49" s="681"/>
      <c r="AD49" s="681"/>
      <c r="AE49" s="681"/>
      <c r="AF49" s="681"/>
      <c r="AG49" s="681"/>
      <c r="AH49" s="681"/>
      <c r="AI49" s="681"/>
      <c r="AJ49" s="681"/>
      <c r="AK49" s="681"/>
      <c r="AL49" s="681"/>
      <c r="AM49" s="681"/>
      <c r="AN49" s="681"/>
    </row>
    <row r="50" spans="1:40" ht="28.5" customHeight="1">
      <c r="A50" s="687"/>
      <c r="B50" s="680"/>
      <c r="C50" s="691"/>
      <c r="D50" s="691"/>
      <c r="E50" s="691"/>
      <c r="F50" s="691"/>
      <c r="G50" s="691"/>
      <c r="H50" s="691"/>
      <c r="I50" s="691"/>
      <c r="J50" s="680"/>
      <c r="K50" s="680"/>
      <c r="L50" s="275" t="s">
        <v>377</v>
      </c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78">
        <f t="shared" si="14"/>
        <v>0</v>
      </c>
      <c r="Z50" s="680"/>
      <c r="AA50" s="680"/>
      <c r="AB50" s="253"/>
      <c r="AC50" s="680"/>
      <c r="AD50" s="680"/>
      <c r="AE50" s="680"/>
      <c r="AF50" s="680"/>
      <c r="AG50" s="680"/>
      <c r="AH50" s="680"/>
      <c r="AI50" s="680"/>
      <c r="AJ50" s="680"/>
      <c r="AK50" s="680"/>
      <c r="AL50" s="680"/>
      <c r="AM50" s="680"/>
      <c r="AN50" s="680"/>
    </row>
    <row r="51" spans="1:40" ht="28.5" customHeight="1">
      <c r="A51" s="687"/>
      <c r="B51" s="678" t="s">
        <v>369</v>
      </c>
      <c r="C51" s="780" t="s">
        <v>514</v>
      </c>
      <c r="D51" s="690"/>
      <c r="E51" s="690"/>
      <c r="F51" s="690"/>
      <c r="G51" s="690"/>
      <c r="H51" s="690"/>
      <c r="I51" s="690"/>
      <c r="J51" s="679"/>
      <c r="K51" s="681" t="s">
        <v>502</v>
      </c>
      <c r="L51" s="263" t="s">
        <v>44</v>
      </c>
      <c r="M51" s="47">
        <v>0</v>
      </c>
      <c r="N51" s="47">
        <v>0.02</v>
      </c>
      <c r="O51" s="47">
        <v>0.08</v>
      </c>
      <c r="P51" s="47">
        <v>0.1</v>
      </c>
      <c r="Q51" s="47">
        <v>0.15</v>
      </c>
      <c r="R51" s="47">
        <v>0.15</v>
      </c>
      <c r="S51" s="47">
        <v>0.1</v>
      </c>
      <c r="T51" s="47">
        <v>0.1</v>
      </c>
      <c r="U51" s="47">
        <v>0.1</v>
      </c>
      <c r="V51" s="47">
        <v>0.1</v>
      </c>
      <c r="W51" s="47">
        <v>0.1</v>
      </c>
      <c r="X51" s="47">
        <v>0</v>
      </c>
      <c r="Y51" s="289">
        <f t="shared" si="14"/>
        <v>0.99999999999999989</v>
      </c>
      <c r="Z51" s="830">
        <v>0.45</v>
      </c>
      <c r="AA51" s="815">
        <f>IF(OR(Y52=0,Z51=0),0,(Y52/Y51*Z51))</f>
        <v>0</v>
      </c>
      <c r="AB51" s="253"/>
      <c r="AC51" s="253"/>
      <c r="AD51" s="253"/>
      <c r="AE51" s="253"/>
      <c r="AF51" s="253"/>
      <c r="AG51" s="253"/>
      <c r="AH51" s="253"/>
      <c r="AI51" s="253"/>
      <c r="AJ51" s="253"/>
      <c r="AK51" s="253"/>
      <c r="AL51" s="253"/>
      <c r="AM51" s="253"/>
      <c r="AN51" s="253"/>
    </row>
    <row r="52" spans="1:40" ht="28.5" customHeight="1">
      <c r="A52" s="687"/>
      <c r="B52" s="680"/>
      <c r="C52" s="691"/>
      <c r="D52" s="691"/>
      <c r="E52" s="691"/>
      <c r="F52" s="691"/>
      <c r="G52" s="691"/>
      <c r="H52" s="691"/>
      <c r="I52" s="691"/>
      <c r="J52" s="680"/>
      <c r="K52" s="680"/>
      <c r="L52" s="263" t="s">
        <v>44</v>
      </c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78">
        <f t="shared" si="14"/>
        <v>0</v>
      </c>
      <c r="Z52" s="680"/>
      <c r="AA52" s="680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N52" s="253"/>
    </row>
    <row r="53" spans="1:40" ht="28.5" customHeight="1">
      <c r="A53" s="687"/>
      <c r="B53" s="678" t="s">
        <v>369</v>
      </c>
      <c r="C53" s="780" t="s">
        <v>515</v>
      </c>
      <c r="D53" s="690"/>
      <c r="E53" s="690"/>
      <c r="F53" s="690"/>
      <c r="G53" s="690"/>
      <c r="H53" s="690"/>
      <c r="I53" s="690"/>
      <c r="J53" s="679"/>
      <c r="K53" s="681" t="s">
        <v>495</v>
      </c>
      <c r="L53" s="263" t="s">
        <v>44</v>
      </c>
      <c r="M53" s="47">
        <v>0</v>
      </c>
      <c r="N53" s="47">
        <v>0.02</v>
      </c>
      <c r="O53" s="47">
        <v>0.08</v>
      </c>
      <c r="P53" s="47">
        <v>0.13</v>
      </c>
      <c r="Q53" s="47">
        <v>0.13</v>
      </c>
      <c r="R53" s="47">
        <v>0.1</v>
      </c>
      <c r="S53" s="47">
        <v>0.1</v>
      </c>
      <c r="T53" s="47">
        <v>0.1</v>
      </c>
      <c r="U53" s="47">
        <v>0.1</v>
      </c>
      <c r="V53" s="47">
        <v>0.1</v>
      </c>
      <c r="W53" s="47">
        <v>0.1</v>
      </c>
      <c r="X53" s="47">
        <v>0.04</v>
      </c>
      <c r="Y53" s="289">
        <f t="shared" si="14"/>
        <v>0.99999999999999989</v>
      </c>
      <c r="Z53" s="830">
        <v>0.1</v>
      </c>
      <c r="AA53" s="815">
        <f>IF(OR(Y54=0,Z53=0),0,(Y54/Y53*Z53))</f>
        <v>0</v>
      </c>
      <c r="AB53" s="253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N53" s="253"/>
    </row>
    <row r="54" spans="1:40" ht="28.5" customHeight="1">
      <c r="A54" s="687"/>
      <c r="B54" s="680"/>
      <c r="C54" s="691"/>
      <c r="D54" s="691"/>
      <c r="E54" s="691"/>
      <c r="F54" s="691"/>
      <c r="G54" s="691"/>
      <c r="H54" s="691"/>
      <c r="I54" s="691"/>
      <c r="J54" s="680"/>
      <c r="K54" s="680"/>
      <c r="L54" s="275" t="s">
        <v>377</v>
      </c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78">
        <f t="shared" si="14"/>
        <v>0</v>
      </c>
      <c r="Z54" s="680"/>
      <c r="AA54" s="680"/>
      <c r="AB54" s="253"/>
      <c r="AC54" s="259"/>
      <c r="AD54" s="259"/>
      <c r="AE54" s="259"/>
      <c r="AF54" s="259"/>
      <c r="AG54" s="259"/>
      <c r="AH54" s="259"/>
      <c r="AI54" s="259"/>
      <c r="AJ54" s="259"/>
      <c r="AK54" s="259"/>
      <c r="AL54" s="259"/>
      <c r="AM54" s="259"/>
      <c r="AN54" s="259"/>
    </row>
    <row r="55" spans="1:40" ht="28.5" customHeight="1">
      <c r="A55" s="687"/>
      <c r="B55" s="678" t="s">
        <v>369</v>
      </c>
      <c r="C55" s="780" t="s">
        <v>516</v>
      </c>
      <c r="D55" s="690"/>
      <c r="E55" s="690"/>
      <c r="F55" s="690"/>
      <c r="G55" s="690"/>
      <c r="H55" s="690"/>
      <c r="I55" s="690"/>
      <c r="J55" s="679"/>
      <c r="K55" s="681" t="s">
        <v>495</v>
      </c>
      <c r="L55" s="263" t="s">
        <v>44</v>
      </c>
      <c r="M55" s="47">
        <v>0</v>
      </c>
      <c r="N55" s="47">
        <v>0.02</v>
      </c>
      <c r="O55" s="47">
        <v>0.08</v>
      </c>
      <c r="P55" s="47">
        <v>0.13</v>
      </c>
      <c r="Q55" s="47">
        <v>0.13</v>
      </c>
      <c r="R55" s="47">
        <v>0.1</v>
      </c>
      <c r="S55" s="47">
        <v>0.1</v>
      </c>
      <c r="T55" s="47">
        <v>0.1</v>
      </c>
      <c r="U55" s="47">
        <v>0.1</v>
      </c>
      <c r="V55" s="47">
        <v>0.1</v>
      </c>
      <c r="W55" s="47">
        <v>0.1</v>
      </c>
      <c r="X55" s="47">
        <v>0.04</v>
      </c>
      <c r="Y55" s="289">
        <f t="shared" si="14"/>
        <v>0.99999999999999989</v>
      </c>
      <c r="Z55" s="830">
        <v>0.1</v>
      </c>
      <c r="AA55" s="815">
        <f>IF(OR(Y56=0,Z55=0),0,(Y56/Y55*Z55))</f>
        <v>0</v>
      </c>
      <c r="AB55" s="253"/>
      <c r="AC55" s="681"/>
      <c r="AD55" s="681"/>
      <c r="AE55" s="681"/>
      <c r="AF55" s="681"/>
      <c r="AG55" s="681"/>
      <c r="AH55" s="681"/>
      <c r="AI55" s="681"/>
      <c r="AJ55" s="681"/>
      <c r="AK55" s="681"/>
      <c r="AL55" s="681"/>
      <c r="AM55" s="681"/>
      <c r="AN55" s="681"/>
    </row>
    <row r="56" spans="1:40" ht="28.5" customHeight="1">
      <c r="A56" s="687"/>
      <c r="B56" s="680"/>
      <c r="C56" s="691"/>
      <c r="D56" s="691"/>
      <c r="E56" s="691"/>
      <c r="F56" s="691"/>
      <c r="G56" s="691"/>
      <c r="H56" s="691"/>
      <c r="I56" s="691"/>
      <c r="J56" s="680"/>
      <c r="K56" s="680"/>
      <c r="L56" s="275" t="s">
        <v>377</v>
      </c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78">
        <f t="shared" si="14"/>
        <v>0</v>
      </c>
      <c r="Z56" s="680"/>
      <c r="AA56" s="680"/>
      <c r="AB56" s="253"/>
      <c r="AC56" s="680"/>
      <c r="AD56" s="680"/>
      <c r="AE56" s="680"/>
      <c r="AF56" s="680"/>
      <c r="AG56" s="680"/>
      <c r="AH56" s="680"/>
      <c r="AI56" s="680"/>
      <c r="AJ56" s="680"/>
      <c r="AK56" s="680"/>
      <c r="AL56" s="680"/>
      <c r="AM56" s="680"/>
      <c r="AN56" s="680"/>
    </row>
    <row r="57" spans="1:40" ht="28.5" customHeight="1">
      <c r="A57" s="687"/>
      <c r="B57" s="678" t="s">
        <v>369</v>
      </c>
      <c r="C57" s="780" t="s">
        <v>517</v>
      </c>
      <c r="D57" s="690"/>
      <c r="E57" s="690"/>
      <c r="F57" s="690"/>
      <c r="G57" s="690"/>
      <c r="H57" s="690"/>
      <c r="I57" s="690"/>
      <c r="J57" s="679"/>
      <c r="K57" s="681" t="s">
        <v>502</v>
      </c>
      <c r="L57" s="263" t="s">
        <v>44</v>
      </c>
      <c r="M57" s="47">
        <v>0</v>
      </c>
      <c r="N57" s="47">
        <v>0.02</v>
      </c>
      <c r="O57" s="47">
        <v>0.08</v>
      </c>
      <c r="P57" s="47">
        <v>0.1</v>
      </c>
      <c r="Q57" s="47">
        <v>0.1</v>
      </c>
      <c r="R57" s="47">
        <v>0.1</v>
      </c>
      <c r="S57" s="47">
        <v>0.1</v>
      </c>
      <c r="T57" s="47">
        <v>0.1</v>
      </c>
      <c r="U57" s="47">
        <v>0.1</v>
      </c>
      <c r="V57" s="47">
        <v>0.1</v>
      </c>
      <c r="W57" s="47">
        <v>0.1</v>
      </c>
      <c r="X57" s="47">
        <v>0.1</v>
      </c>
      <c r="Y57" s="289">
        <f t="shared" si="14"/>
        <v>0.99999999999999989</v>
      </c>
      <c r="Z57" s="830">
        <v>0.2</v>
      </c>
      <c r="AA57" s="815">
        <f>IF(OR(Y58=0,Z57=0),0,(Y58/Y57*Z57))</f>
        <v>0</v>
      </c>
      <c r="AB57" s="253"/>
      <c r="AC57" s="681"/>
      <c r="AD57" s="681"/>
      <c r="AE57" s="681"/>
      <c r="AF57" s="681"/>
      <c r="AG57" s="681"/>
      <c r="AH57" s="681"/>
      <c r="AI57" s="681"/>
      <c r="AJ57" s="681"/>
      <c r="AK57" s="681"/>
      <c r="AL57" s="681"/>
      <c r="AM57" s="681"/>
      <c r="AN57" s="681"/>
    </row>
    <row r="58" spans="1:40" ht="28.5" customHeight="1">
      <c r="A58" s="687"/>
      <c r="B58" s="680"/>
      <c r="C58" s="691"/>
      <c r="D58" s="691"/>
      <c r="E58" s="691"/>
      <c r="F58" s="691"/>
      <c r="G58" s="691"/>
      <c r="H58" s="691"/>
      <c r="I58" s="691"/>
      <c r="J58" s="680"/>
      <c r="K58" s="680"/>
      <c r="L58" s="275" t="s">
        <v>377</v>
      </c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78">
        <f t="shared" si="14"/>
        <v>0</v>
      </c>
      <c r="Z58" s="680"/>
      <c r="AA58" s="680"/>
      <c r="AB58" s="253"/>
      <c r="AC58" s="680"/>
      <c r="AD58" s="680"/>
      <c r="AE58" s="680"/>
      <c r="AF58" s="680"/>
      <c r="AG58" s="680"/>
      <c r="AH58" s="680"/>
      <c r="AI58" s="680"/>
      <c r="AJ58" s="680"/>
      <c r="AK58" s="680"/>
      <c r="AL58" s="680"/>
      <c r="AM58" s="680"/>
      <c r="AN58" s="680"/>
    </row>
    <row r="59" spans="1:40" ht="28.5" customHeight="1">
      <c r="A59" s="687"/>
      <c r="B59" s="678" t="s">
        <v>369</v>
      </c>
      <c r="C59" s="780"/>
      <c r="D59" s="690"/>
      <c r="E59" s="690"/>
      <c r="F59" s="690"/>
      <c r="G59" s="690"/>
      <c r="H59" s="690"/>
      <c r="I59" s="690"/>
      <c r="J59" s="679"/>
      <c r="K59" s="681"/>
      <c r="L59" s="263" t="s">
        <v>44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289">
        <f t="shared" si="14"/>
        <v>0</v>
      </c>
      <c r="Z59" s="830"/>
      <c r="AA59" s="815">
        <f>IF(OR(Y60=0,Z59=0),0,(Y60/Y59*Z59))</f>
        <v>0</v>
      </c>
      <c r="AB59" s="253"/>
      <c r="AC59" s="681"/>
      <c r="AD59" s="681"/>
      <c r="AE59" s="681"/>
      <c r="AF59" s="681"/>
      <c r="AG59" s="681"/>
      <c r="AH59" s="681"/>
      <c r="AI59" s="681"/>
      <c r="AJ59" s="681"/>
      <c r="AK59" s="681"/>
      <c r="AL59" s="681"/>
      <c r="AM59" s="681"/>
      <c r="AN59" s="681"/>
    </row>
    <row r="60" spans="1:40" ht="28.5" customHeight="1">
      <c r="A60" s="687"/>
      <c r="B60" s="680"/>
      <c r="C60" s="691"/>
      <c r="D60" s="691"/>
      <c r="E60" s="691"/>
      <c r="F60" s="691"/>
      <c r="G60" s="691"/>
      <c r="H60" s="691"/>
      <c r="I60" s="691"/>
      <c r="J60" s="680"/>
      <c r="K60" s="680"/>
      <c r="L60" s="275" t="s">
        <v>377</v>
      </c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78">
        <f t="shared" si="14"/>
        <v>0</v>
      </c>
      <c r="Z60" s="680"/>
      <c r="AA60" s="680"/>
      <c r="AB60" s="259"/>
      <c r="AC60" s="680"/>
      <c r="AD60" s="680"/>
      <c r="AE60" s="680"/>
      <c r="AF60" s="680"/>
      <c r="AG60" s="680"/>
      <c r="AH60" s="680"/>
      <c r="AI60" s="680"/>
      <c r="AJ60" s="680"/>
      <c r="AK60" s="680"/>
      <c r="AL60" s="680"/>
      <c r="AM60" s="680"/>
      <c r="AN60" s="680"/>
    </row>
    <row r="61" spans="1:40" ht="28.5" customHeight="1">
      <c r="A61" s="687"/>
      <c r="B61" s="281"/>
      <c r="C61" s="818" t="s">
        <v>383</v>
      </c>
      <c r="D61" s="690"/>
      <c r="E61" s="690"/>
      <c r="F61" s="690"/>
      <c r="G61" s="690"/>
      <c r="H61" s="690"/>
      <c r="I61" s="690"/>
      <c r="J61" s="679"/>
      <c r="K61" s="281"/>
      <c r="L61" s="282" t="s">
        <v>44</v>
      </c>
      <c r="M61" s="283">
        <f t="shared" ref="M61:X61" si="15">+M49*$Z$49+M51*$Z$51+M53*$Z$53+M55*$Z$55+M57*$Z$57</f>
        <v>0</v>
      </c>
      <c r="N61" s="283">
        <f t="shared" si="15"/>
        <v>0.02</v>
      </c>
      <c r="O61" s="283">
        <f t="shared" si="15"/>
        <v>0.08</v>
      </c>
      <c r="P61" s="283">
        <f t="shared" si="15"/>
        <v>0.10600000000000001</v>
      </c>
      <c r="Q61" s="283">
        <f t="shared" si="15"/>
        <v>0.13600000000000001</v>
      </c>
      <c r="R61" s="283">
        <f t="shared" si="15"/>
        <v>0.13</v>
      </c>
      <c r="S61" s="283">
        <f t="shared" si="15"/>
        <v>0.10000000000000002</v>
      </c>
      <c r="T61" s="283">
        <f t="shared" si="15"/>
        <v>0.10000000000000002</v>
      </c>
      <c r="U61" s="283">
        <f t="shared" si="15"/>
        <v>0.10000000000000002</v>
      </c>
      <c r="V61" s="283">
        <f t="shared" si="15"/>
        <v>0.10000000000000002</v>
      </c>
      <c r="W61" s="283">
        <f t="shared" si="15"/>
        <v>0.10000000000000002</v>
      </c>
      <c r="X61" s="283">
        <f t="shared" si="15"/>
        <v>2.8000000000000004E-2</v>
      </c>
      <c r="Y61" s="289">
        <f t="shared" si="14"/>
        <v>1</v>
      </c>
      <c r="Z61" s="816">
        <f>SUM(Z49:Z60)</f>
        <v>1</v>
      </c>
      <c r="AA61" s="815">
        <f>IF(OR(Y62=0,Z61=0),0,(Y62/Y61*Z61))</f>
        <v>0</v>
      </c>
      <c r="AB61" s="253"/>
      <c r="AC61" s="689" t="s">
        <v>384</v>
      </c>
      <c r="AD61" s="690"/>
      <c r="AE61" s="690"/>
      <c r="AF61" s="690"/>
      <c r="AG61" s="690"/>
      <c r="AH61" s="690"/>
      <c r="AI61" s="690"/>
      <c r="AJ61" s="690"/>
      <c r="AK61" s="690"/>
      <c r="AL61" s="690"/>
      <c r="AM61" s="690"/>
      <c r="AN61" s="679"/>
    </row>
    <row r="62" spans="1:40" ht="28.5" customHeight="1">
      <c r="A62" s="767"/>
      <c r="B62" s="284"/>
      <c r="C62" s="691"/>
      <c r="D62" s="691"/>
      <c r="E62" s="691"/>
      <c r="F62" s="691"/>
      <c r="G62" s="691"/>
      <c r="H62" s="691"/>
      <c r="I62" s="691"/>
      <c r="J62" s="680"/>
      <c r="K62" s="284"/>
      <c r="L62" s="285" t="s">
        <v>377</v>
      </c>
      <c r="M62" s="286">
        <f t="shared" ref="M62:X62" si="16">+M50*$Z$49+M52*$Z$51+M54*$Z$53+M56*$Z$55+M58*$Z$57</f>
        <v>0</v>
      </c>
      <c r="N62" s="286">
        <f t="shared" si="16"/>
        <v>0</v>
      </c>
      <c r="O62" s="286">
        <f t="shared" si="16"/>
        <v>0</v>
      </c>
      <c r="P62" s="286">
        <f t="shared" si="16"/>
        <v>0</v>
      </c>
      <c r="Q62" s="286">
        <f t="shared" si="16"/>
        <v>0</v>
      </c>
      <c r="R62" s="286">
        <f t="shared" si="16"/>
        <v>0</v>
      </c>
      <c r="S62" s="286">
        <f t="shared" si="16"/>
        <v>0</v>
      </c>
      <c r="T62" s="286">
        <f t="shared" si="16"/>
        <v>0</v>
      </c>
      <c r="U62" s="286">
        <f t="shared" si="16"/>
        <v>0</v>
      </c>
      <c r="V62" s="286">
        <f t="shared" si="16"/>
        <v>0</v>
      </c>
      <c r="W62" s="286">
        <f t="shared" si="16"/>
        <v>0</v>
      </c>
      <c r="X62" s="286">
        <f t="shared" si="16"/>
        <v>0</v>
      </c>
      <c r="Y62" s="287">
        <f t="shared" si="14"/>
        <v>0</v>
      </c>
      <c r="Z62" s="772"/>
      <c r="AA62" s="680"/>
      <c r="AB62" s="253"/>
      <c r="AC62" s="691"/>
      <c r="AD62" s="691"/>
      <c r="AE62" s="691"/>
      <c r="AF62" s="691"/>
      <c r="AG62" s="691"/>
      <c r="AH62" s="691"/>
      <c r="AI62" s="691"/>
      <c r="AJ62" s="691"/>
      <c r="AK62" s="691"/>
      <c r="AL62" s="691"/>
      <c r="AM62" s="691"/>
      <c r="AN62" s="680"/>
    </row>
    <row r="63" spans="1:40" ht="15.75" customHeight="1">
      <c r="A63" s="261" t="s">
        <v>10</v>
      </c>
      <c r="B63" s="165" t="s">
        <v>11</v>
      </c>
      <c r="C63" s="165" t="s">
        <v>12</v>
      </c>
      <c r="D63" s="165" t="s">
        <v>13</v>
      </c>
      <c r="E63" s="165" t="s">
        <v>14</v>
      </c>
      <c r="F63" s="165" t="s">
        <v>15</v>
      </c>
      <c r="G63" s="165" t="s">
        <v>16</v>
      </c>
      <c r="H63" s="274" t="s">
        <v>17</v>
      </c>
      <c r="I63" s="274" t="s">
        <v>18</v>
      </c>
      <c r="J63" s="165" t="s">
        <v>19</v>
      </c>
      <c r="K63" s="165" t="s">
        <v>20</v>
      </c>
      <c r="L63" s="262" t="s">
        <v>48</v>
      </c>
      <c r="M63" s="289" t="s">
        <v>49</v>
      </c>
      <c r="N63" s="289" t="s">
        <v>50</v>
      </c>
      <c r="O63" s="289" t="s">
        <v>51</v>
      </c>
      <c r="P63" s="289" t="s">
        <v>52</v>
      </c>
      <c r="Q63" s="289" t="s">
        <v>53</v>
      </c>
      <c r="R63" s="289" t="s">
        <v>54</v>
      </c>
      <c r="S63" s="289" t="s">
        <v>55</v>
      </c>
      <c r="T63" s="289" t="s">
        <v>56</v>
      </c>
      <c r="U63" s="289" t="s">
        <v>57</v>
      </c>
      <c r="V63" s="289" t="s">
        <v>58</v>
      </c>
      <c r="W63" s="289" t="s">
        <v>59</v>
      </c>
      <c r="X63" s="289" t="s">
        <v>60</v>
      </c>
      <c r="Y63" s="289" t="s">
        <v>61</v>
      </c>
      <c r="Z63" s="165" t="s">
        <v>365</v>
      </c>
      <c r="AA63" s="167" t="s">
        <v>366</v>
      </c>
      <c r="AB63" s="253"/>
      <c r="AC63" s="166" t="s">
        <v>65</v>
      </c>
      <c r="AD63" s="166" t="s">
        <v>66</v>
      </c>
      <c r="AE63" s="166" t="s">
        <v>67</v>
      </c>
      <c r="AF63" s="166" t="s">
        <v>68</v>
      </c>
      <c r="AG63" s="166" t="s">
        <v>69</v>
      </c>
      <c r="AH63" s="166" t="s">
        <v>70</v>
      </c>
      <c r="AI63" s="166" t="s">
        <v>71</v>
      </c>
      <c r="AJ63" s="166" t="s">
        <v>72</v>
      </c>
      <c r="AK63" s="166" t="s">
        <v>73</v>
      </c>
      <c r="AL63" s="166" t="s">
        <v>74</v>
      </c>
      <c r="AM63" s="166" t="s">
        <v>75</v>
      </c>
      <c r="AN63" s="166" t="s">
        <v>367</v>
      </c>
    </row>
    <row r="64" spans="1:40" ht="31.5" customHeight="1">
      <c r="A64" s="766" t="s">
        <v>520</v>
      </c>
      <c r="B64" s="678" t="s">
        <v>369</v>
      </c>
      <c r="C64" s="812" t="s">
        <v>370</v>
      </c>
      <c r="D64" s="812" t="s">
        <v>488</v>
      </c>
      <c r="E64" s="812" t="s">
        <v>372</v>
      </c>
      <c r="F64" s="812" t="s">
        <v>417</v>
      </c>
      <c r="G64" s="678" t="s">
        <v>198</v>
      </c>
      <c r="H64" s="678">
        <v>1</v>
      </c>
      <c r="I64" s="681" t="s">
        <v>522</v>
      </c>
      <c r="J64" s="678" t="s">
        <v>375</v>
      </c>
      <c r="K64" s="678" t="s">
        <v>473</v>
      </c>
      <c r="L64" s="263" t="s">
        <v>44</v>
      </c>
      <c r="M64" s="288">
        <f t="shared" ref="M64:X64" si="17">+M81</f>
        <v>0</v>
      </c>
      <c r="N64" s="288">
        <f t="shared" si="17"/>
        <v>0</v>
      </c>
      <c r="O64" s="288">
        <f t="shared" si="17"/>
        <v>0.1575</v>
      </c>
      <c r="P64" s="288">
        <f t="shared" si="17"/>
        <v>0.255</v>
      </c>
      <c r="Q64" s="288">
        <f t="shared" si="17"/>
        <v>0.26250000000000001</v>
      </c>
      <c r="R64" s="288">
        <f t="shared" si="17"/>
        <v>0.16500000000000001</v>
      </c>
      <c r="S64" s="288">
        <f t="shared" si="17"/>
        <v>4.0000000000000008E-2</v>
      </c>
      <c r="T64" s="288">
        <f t="shared" si="17"/>
        <v>3.0000000000000006E-2</v>
      </c>
      <c r="U64" s="288">
        <f t="shared" si="17"/>
        <v>2.0000000000000004E-2</v>
      </c>
      <c r="V64" s="288">
        <f t="shared" si="17"/>
        <v>2.0000000000000004E-2</v>
      </c>
      <c r="W64" s="288">
        <f t="shared" si="17"/>
        <v>4.0000000000000008E-2</v>
      </c>
      <c r="X64" s="288">
        <f t="shared" si="17"/>
        <v>1.0000000000000002E-2</v>
      </c>
      <c r="Y64" s="289">
        <f t="shared" ref="Y64:Y65" si="18">SUM(M64:X64)</f>
        <v>1.0000000000000002</v>
      </c>
      <c r="Z64" s="814">
        <v>7.0000000000000007E-2</v>
      </c>
      <c r="AA64" s="831">
        <f>IF(OR(Y65=0,Z64=0),0,(Y65/Y64*Z64))</f>
        <v>0</v>
      </c>
      <c r="AB64" s="253"/>
      <c r="AC64" s="681"/>
      <c r="AD64" s="681"/>
      <c r="AE64" s="681"/>
      <c r="AF64" s="681"/>
      <c r="AG64" s="681"/>
      <c r="AH64" s="681"/>
      <c r="AI64" s="681"/>
      <c r="AJ64" s="681"/>
      <c r="AK64" s="681"/>
      <c r="AL64" s="681"/>
      <c r="AM64" s="681"/>
      <c r="AN64" s="681"/>
    </row>
    <row r="65" spans="1:40" ht="31.5" customHeight="1">
      <c r="A65" s="687"/>
      <c r="B65" s="680"/>
      <c r="C65" s="680"/>
      <c r="D65" s="680"/>
      <c r="E65" s="680"/>
      <c r="F65" s="680"/>
      <c r="G65" s="680"/>
      <c r="H65" s="680"/>
      <c r="I65" s="680"/>
      <c r="J65" s="680"/>
      <c r="K65" s="680"/>
      <c r="L65" s="266" t="s">
        <v>377</v>
      </c>
      <c r="M65" s="290">
        <f t="shared" ref="M65:X65" si="19">+M82</f>
        <v>0</v>
      </c>
      <c r="N65" s="290">
        <f t="shared" si="19"/>
        <v>0</v>
      </c>
      <c r="O65" s="290">
        <f t="shared" si="19"/>
        <v>0</v>
      </c>
      <c r="P65" s="290">
        <f t="shared" si="19"/>
        <v>0</v>
      </c>
      <c r="Q65" s="290">
        <f t="shared" si="19"/>
        <v>0</v>
      </c>
      <c r="R65" s="290">
        <f t="shared" si="19"/>
        <v>0</v>
      </c>
      <c r="S65" s="290">
        <f t="shared" si="19"/>
        <v>0</v>
      </c>
      <c r="T65" s="290">
        <f t="shared" si="19"/>
        <v>0</v>
      </c>
      <c r="U65" s="290">
        <f t="shared" si="19"/>
        <v>0</v>
      </c>
      <c r="V65" s="290">
        <f t="shared" si="19"/>
        <v>0</v>
      </c>
      <c r="W65" s="290">
        <f t="shared" si="19"/>
        <v>0</v>
      </c>
      <c r="X65" s="290">
        <f t="shared" si="19"/>
        <v>0</v>
      </c>
      <c r="Y65" s="278">
        <f t="shared" si="18"/>
        <v>0</v>
      </c>
      <c r="Z65" s="680"/>
      <c r="AA65" s="680"/>
      <c r="AB65" s="253"/>
      <c r="AC65" s="680"/>
      <c r="AD65" s="680"/>
      <c r="AE65" s="680"/>
      <c r="AF65" s="680"/>
      <c r="AG65" s="680"/>
      <c r="AH65" s="680"/>
      <c r="AI65" s="680"/>
      <c r="AJ65" s="680"/>
      <c r="AK65" s="680"/>
      <c r="AL65" s="680"/>
      <c r="AM65" s="680"/>
      <c r="AN65" s="680"/>
    </row>
    <row r="66" spans="1:40" ht="33.75" customHeight="1">
      <c r="A66" s="687"/>
      <c r="B66" s="292"/>
      <c r="C66" s="819" t="s">
        <v>378</v>
      </c>
      <c r="D66" s="691"/>
      <c r="E66" s="691"/>
      <c r="F66" s="691"/>
      <c r="G66" s="691"/>
      <c r="H66" s="691"/>
      <c r="I66" s="691"/>
      <c r="J66" s="680"/>
      <c r="K66" s="269"/>
      <c r="L66" s="270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4"/>
      <c r="Z66" s="295" t="s">
        <v>379</v>
      </c>
      <c r="AA66" s="294"/>
      <c r="AB66" s="253"/>
      <c r="AC66" s="807"/>
      <c r="AD66" s="691"/>
      <c r="AE66" s="691"/>
      <c r="AF66" s="691"/>
      <c r="AG66" s="691"/>
      <c r="AH66" s="691"/>
      <c r="AI66" s="691"/>
      <c r="AJ66" s="691"/>
      <c r="AK66" s="691"/>
      <c r="AL66" s="691"/>
      <c r="AM66" s="691"/>
      <c r="AN66" s="680"/>
    </row>
    <row r="67" spans="1:40" ht="21.75" customHeight="1">
      <c r="A67" s="687"/>
      <c r="B67" s="678" t="s">
        <v>369</v>
      </c>
      <c r="C67" s="780" t="s">
        <v>525</v>
      </c>
      <c r="D67" s="690"/>
      <c r="E67" s="690"/>
      <c r="F67" s="690"/>
      <c r="G67" s="690"/>
      <c r="H67" s="690"/>
      <c r="I67" s="690"/>
      <c r="J67" s="679"/>
      <c r="K67" s="681" t="s">
        <v>473</v>
      </c>
      <c r="L67" s="263" t="s">
        <v>44</v>
      </c>
      <c r="M67" s="65"/>
      <c r="N67" s="65"/>
      <c r="O67" s="65">
        <v>0.35</v>
      </c>
      <c r="P67" s="65">
        <v>0.2</v>
      </c>
      <c r="Q67" s="65">
        <v>0.25</v>
      </c>
      <c r="R67" s="65">
        <v>0.2</v>
      </c>
      <c r="S67" s="65"/>
      <c r="T67" s="65"/>
      <c r="U67" s="65"/>
      <c r="V67" s="65"/>
      <c r="W67" s="65"/>
      <c r="X67" s="65"/>
      <c r="Y67" s="289">
        <f t="shared" ref="Y67:Y82" si="20">SUM(M67:X67)</f>
        <v>1</v>
      </c>
      <c r="Z67" s="830">
        <v>0.15</v>
      </c>
      <c r="AA67" s="815">
        <f>IF(OR(Y68=0,Z67=0),0,(Y68/Y67*Z67))</f>
        <v>0</v>
      </c>
      <c r="AB67" s="253"/>
      <c r="AC67" s="681"/>
      <c r="AD67" s="681"/>
      <c r="AE67" s="681"/>
      <c r="AF67" s="681"/>
      <c r="AG67" s="681"/>
      <c r="AH67" s="681"/>
      <c r="AI67" s="681"/>
      <c r="AJ67" s="681"/>
      <c r="AK67" s="681"/>
      <c r="AL67" s="681"/>
      <c r="AM67" s="681"/>
      <c r="AN67" s="681"/>
    </row>
    <row r="68" spans="1:40" ht="21.75" customHeight="1">
      <c r="A68" s="687"/>
      <c r="B68" s="680"/>
      <c r="C68" s="691"/>
      <c r="D68" s="691"/>
      <c r="E68" s="691"/>
      <c r="F68" s="691"/>
      <c r="G68" s="691"/>
      <c r="H68" s="691"/>
      <c r="I68" s="691"/>
      <c r="J68" s="680"/>
      <c r="K68" s="680"/>
      <c r="L68" s="275" t="s">
        <v>377</v>
      </c>
      <c r="M68" s="259"/>
      <c r="N68" s="259"/>
      <c r="O68" s="259"/>
      <c r="P68" s="259"/>
      <c r="Q68" s="259"/>
      <c r="R68" s="291"/>
      <c r="S68" s="259"/>
      <c r="T68" s="259"/>
      <c r="U68" s="291"/>
      <c r="V68" s="259"/>
      <c r="W68" s="259"/>
      <c r="X68" s="259"/>
      <c r="Y68" s="278">
        <f t="shared" si="20"/>
        <v>0</v>
      </c>
      <c r="Z68" s="680"/>
      <c r="AA68" s="680"/>
      <c r="AB68" s="253"/>
      <c r="AC68" s="680"/>
      <c r="AD68" s="680"/>
      <c r="AE68" s="680"/>
      <c r="AF68" s="680"/>
      <c r="AG68" s="680"/>
      <c r="AH68" s="680"/>
      <c r="AI68" s="680"/>
      <c r="AJ68" s="680"/>
      <c r="AK68" s="680"/>
      <c r="AL68" s="680"/>
      <c r="AM68" s="680"/>
      <c r="AN68" s="680"/>
    </row>
    <row r="69" spans="1:40" ht="21.75" customHeight="1">
      <c r="A69" s="687"/>
      <c r="B69" s="678" t="s">
        <v>369</v>
      </c>
      <c r="C69" s="780" t="s">
        <v>527</v>
      </c>
      <c r="D69" s="690"/>
      <c r="E69" s="690"/>
      <c r="F69" s="690"/>
      <c r="G69" s="690"/>
      <c r="H69" s="690"/>
      <c r="I69" s="690"/>
      <c r="J69" s="679"/>
      <c r="K69" s="681" t="s">
        <v>473</v>
      </c>
      <c r="L69" s="263" t="s">
        <v>44</v>
      </c>
      <c r="M69" s="65"/>
      <c r="N69" s="65"/>
      <c r="O69" s="65">
        <v>0.4</v>
      </c>
      <c r="P69" s="65">
        <v>0.4</v>
      </c>
      <c r="Q69" s="65">
        <v>0.2</v>
      </c>
      <c r="R69" s="65"/>
      <c r="S69" s="65"/>
      <c r="T69" s="65"/>
      <c r="U69" s="65"/>
      <c r="V69" s="291"/>
      <c r="W69" s="291"/>
      <c r="X69" s="291"/>
      <c r="Y69" s="289">
        <f t="shared" si="20"/>
        <v>1</v>
      </c>
      <c r="Z69" s="830">
        <v>0.1</v>
      </c>
      <c r="AA69" s="815">
        <f>IF(OR(Y70=0,Z69=0),0,(Y70/Y69*Z69))</f>
        <v>0</v>
      </c>
      <c r="AB69" s="253"/>
      <c r="AC69" s="681"/>
      <c r="AD69" s="681"/>
      <c r="AE69" s="681"/>
      <c r="AF69" s="681"/>
      <c r="AG69" s="681"/>
      <c r="AH69" s="681"/>
      <c r="AI69" s="681"/>
      <c r="AJ69" s="681"/>
      <c r="AK69" s="681"/>
      <c r="AL69" s="681"/>
      <c r="AM69" s="681"/>
      <c r="AN69" s="681"/>
    </row>
    <row r="70" spans="1:40" ht="21.75" customHeight="1">
      <c r="A70" s="687"/>
      <c r="B70" s="680"/>
      <c r="C70" s="691"/>
      <c r="D70" s="691"/>
      <c r="E70" s="691"/>
      <c r="F70" s="691"/>
      <c r="G70" s="691"/>
      <c r="H70" s="691"/>
      <c r="I70" s="691"/>
      <c r="J70" s="680"/>
      <c r="K70" s="680"/>
      <c r="L70" s="275" t="s">
        <v>377</v>
      </c>
      <c r="M70" s="259"/>
      <c r="N70" s="259"/>
      <c r="O70" s="259"/>
      <c r="P70" s="259"/>
      <c r="Q70" s="259"/>
      <c r="R70" s="291"/>
      <c r="S70" s="291"/>
      <c r="T70" s="291"/>
      <c r="U70" s="291"/>
      <c r="V70" s="291"/>
      <c r="W70" s="259"/>
      <c r="X70" s="259"/>
      <c r="Y70" s="278">
        <f t="shared" si="20"/>
        <v>0</v>
      </c>
      <c r="Z70" s="680"/>
      <c r="AA70" s="680"/>
      <c r="AB70" s="253"/>
      <c r="AC70" s="680"/>
      <c r="AD70" s="680"/>
      <c r="AE70" s="680"/>
      <c r="AF70" s="680"/>
      <c r="AG70" s="680"/>
      <c r="AH70" s="680"/>
      <c r="AI70" s="680"/>
      <c r="AJ70" s="680"/>
      <c r="AK70" s="680"/>
      <c r="AL70" s="680"/>
      <c r="AM70" s="680"/>
      <c r="AN70" s="680"/>
    </row>
    <row r="71" spans="1:40" ht="21.75" customHeight="1">
      <c r="A71" s="687"/>
      <c r="B71" s="678" t="s">
        <v>369</v>
      </c>
      <c r="C71" s="780" t="s">
        <v>528</v>
      </c>
      <c r="D71" s="690"/>
      <c r="E71" s="690"/>
      <c r="F71" s="690"/>
      <c r="G71" s="690"/>
      <c r="H71" s="690"/>
      <c r="I71" s="690"/>
      <c r="J71" s="679"/>
      <c r="K71" s="681" t="s">
        <v>473</v>
      </c>
      <c r="L71" s="263" t="s">
        <v>44</v>
      </c>
      <c r="M71" s="65"/>
      <c r="N71" s="65"/>
      <c r="O71" s="65">
        <v>0.25</v>
      </c>
      <c r="P71" s="65">
        <v>0.5</v>
      </c>
      <c r="Q71" s="65">
        <v>0.25</v>
      </c>
      <c r="R71" s="65"/>
      <c r="S71" s="65"/>
      <c r="T71" s="65"/>
      <c r="U71" s="65"/>
      <c r="V71" s="65"/>
      <c r="W71" s="65"/>
      <c r="X71" s="65"/>
      <c r="Y71" s="289">
        <f t="shared" si="20"/>
        <v>1</v>
      </c>
      <c r="Z71" s="830">
        <v>0.1</v>
      </c>
      <c r="AA71" s="815">
        <f>IF(OR(Y72=0,Z71=0),0,(Y72/Y71*Z71))</f>
        <v>0</v>
      </c>
      <c r="AB71" s="253"/>
      <c r="AC71" s="253"/>
      <c r="AD71" s="253"/>
      <c r="AE71" s="253"/>
      <c r="AF71" s="253"/>
      <c r="AG71" s="253"/>
      <c r="AH71" s="253"/>
      <c r="AI71" s="253"/>
      <c r="AJ71" s="253"/>
      <c r="AK71" s="253"/>
      <c r="AL71" s="253"/>
      <c r="AM71" s="253"/>
      <c r="AN71" s="253"/>
    </row>
    <row r="72" spans="1:40" ht="21.75" customHeight="1">
      <c r="A72" s="687"/>
      <c r="B72" s="680"/>
      <c r="C72" s="691"/>
      <c r="D72" s="691"/>
      <c r="E72" s="691"/>
      <c r="F72" s="691"/>
      <c r="G72" s="691"/>
      <c r="H72" s="691"/>
      <c r="I72" s="691"/>
      <c r="J72" s="680"/>
      <c r="K72" s="680"/>
      <c r="L72" s="275" t="s">
        <v>377</v>
      </c>
      <c r="M72" s="259"/>
      <c r="N72" s="259"/>
      <c r="O72" s="259"/>
      <c r="P72" s="259"/>
      <c r="Q72" s="259"/>
      <c r="R72" s="291"/>
      <c r="S72" s="291"/>
      <c r="T72" s="291"/>
      <c r="U72" s="291"/>
      <c r="V72" s="259"/>
      <c r="W72" s="259"/>
      <c r="X72" s="259"/>
      <c r="Y72" s="278">
        <f t="shared" si="20"/>
        <v>0</v>
      </c>
      <c r="Z72" s="680"/>
      <c r="AA72" s="680"/>
      <c r="AB72" s="253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</row>
    <row r="73" spans="1:40" ht="21.75" customHeight="1">
      <c r="A73" s="687"/>
      <c r="B73" s="678" t="s">
        <v>369</v>
      </c>
      <c r="C73" s="780" t="s">
        <v>529</v>
      </c>
      <c r="D73" s="690"/>
      <c r="E73" s="690"/>
      <c r="F73" s="690"/>
      <c r="G73" s="690"/>
      <c r="H73" s="690"/>
      <c r="I73" s="690"/>
      <c r="J73" s="679"/>
      <c r="K73" s="681" t="s">
        <v>473</v>
      </c>
      <c r="L73" s="263" t="s">
        <v>44</v>
      </c>
      <c r="M73" s="291"/>
      <c r="N73" s="291"/>
      <c r="O73" s="65">
        <v>0.1</v>
      </c>
      <c r="P73" s="65">
        <v>0.3</v>
      </c>
      <c r="Q73" s="65">
        <v>0.4</v>
      </c>
      <c r="R73" s="65">
        <v>0.2</v>
      </c>
      <c r="S73" s="65"/>
      <c r="T73" s="291"/>
      <c r="U73" s="291"/>
      <c r="V73" s="291"/>
      <c r="W73" s="291"/>
      <c r="X73" s="291"/>
      <c r="Y73" s="289">
        <f t="shared" si="20"/>
        <v>1</v>
      </c>
      <c r="Z73" s="833">
        <v>0.3</v>
      </c>
      <c r="AA73" s="815">
        <f>IF(OR(Y74=0,Z73=0),0,(Y74/Y73*Z73))</f>
        <v>0</v>
      </c>
      <c r="AB73" s="253"/>
      <c r="AC73" s="681"/>
      <c r="AD73" s="681"/>
      <c r="AE73" s="681"/>
      <c r="AF73" s="681"/>
      <c r="AG73" s="681"/>
      <c r="AH73" s="681"/>
      <c r="AI73" s="681"/>
      <c r="AJ73" s="681"/>
      <c r="AK73" s="681"/>
      <c r="AL73" s="681"/>
      <c r="AM73" s="681"/>
      <c r="AN73" s="681"/>
    </row>
    <row r="74" spans="1:40" ht="21.75" customHeight="1">
      <c r="A74" s="687"/>
      <c r="B74" s="680"/>
      <c r="C74" s="691"/>
      <c r="D74" s="691"/>
      <c r="E74" s="691"/>
      <c r="F74" s="691"/>
      <c r="G74" s="691"/>
      <c r="H74" s="691"/>
      <c r="I74" s="691"/>
      <c r="J74" s="680"/>
      <c r="K74" s="680"/>
      <c r="L74" s="275" t="s">
        <v>377</v>
      </c>
      <c r="M74" s="259"/>
      <c r="N74" s="259"/>
      <c r="O74" s="259"/>
      <c r="P74" s="259"/>
      <c r="Q74" s="259"/>
      <c r="R74" s="65"/>
      <c r="S74" s="291"/>
      <c r="T74" s="291"/>
      <c r="U74" s="291"/>
      <c r="V74" s="259"/>
      <c r="W74" s="259"/>
      <c r="X74" s="259"/>
      <c r="Y74" s="278">
        <f t="shared" si="20"/>
        <v>0</v>
      </c>
      <c r="Z74" s="680"/>
      <c r="AA74" s="680"/>
      <c r="AB74" s="253"/>
      <c r="AC74" s="680"/>
      <c r="AD74" s="680"/>
      <c r="AE74" s="680"/>
      <c r="AF74" s="680"/>
      <c r="AG74" s="680"/>
      <c r="AH74" s="680"/>
      <c r="AI74" s="680"/>
      <c r="AJ74" s="680"/>
      <c r="AK74" s="680"/>
      <c r="AL74" s="680"/>
      <c r="AM74" s="680"/>
      <c r="AN74" s="680"/>
    </row>
    <row r="75" spans="1:40" ht="21.75" customHeight="1">
      <c r="A75" s="687"/>
      <c r="B75" s="678" t="s">
        <v>369</v>
      </c>
      <c r="C75" s="780" t="s">
        <v>530</v>
      </c>
      <c r="D75" s="690"/>
      <c r="E75" s="690"/>
      <c r="F75" s="690"/>
      <c r="G75" s="690"/>
      <c r="H75" s="690"/>
      <c r="I75" s="690"/>
      <c r="J75" s="679"/>
      <c r="K75" s="681" t="s">
        <v>473</v>
      </c>
      <c r="L75" s="263" t="s">
        <v>44</v>
      </c>
      <c r="M75" s="291"/>
      <c r="N75" s="291"/>
      <c r="O75" s="291"/>
      <c r="P75" s="65">
        <v>0.3</v>
      </c>
      <c r="Q75" s="65">
        <v>0.4</v>
      </c>
      <c r="R75" s="65">
        <v>0.3</v>
      </c>
      <c r="S75" s="65"/>
      <c r="T75" s="291"/>
      <c r="U75" s="291"/>
      <c r="V75" s="291"/>
      <c r="W75" s="291"/>
      <c r="X75" s="291"/>
      <c r="Y75" s="289">
        <f t="shared" si="20"/>
        <v>1</v>
      </c>
      <c r="Z75" s="833">
        <v>0.15</v>
      </c>
      <c r="AA75" s="815">
        <f>IF(OR(Y76=0,Z75=0),0,(Y76/Y75*Z75))</f>
        <v>0</v>
      </c>
      <c r="AB75" s="253"/>
      <c r="AC75" s="681"/>
      <c r="AD75" s="681"/>
      <c r="AE75" s="681"/>
      <c r="AF75" s="681"/>
      <c r="AG75" s="681"/>
      <c r="AH75" s="681"/>
      <c r="AI75" s="681"/>
      <c r="AJ75" s="681"/>
      <c r="AK75" s="681"/>
      <c r="AL75" s="681"/>
      <c r="AM75" s="681"/>
      <c r="AN75" s="681"/>
    </row>
    <row r="76" spans="1:40" ht="21.75" customHeight="1">
      <c r="A76" s="687"/>
      <c r="B76" s="680"/>
      <c r="C76" s="691"/>
      <c r="D76" s="691"/>
      <c r="E76" s="691"/>
      <c r="F76" s="691"/>
      <c r="G76" s="691"/>
      <c r="H76" s="691"/>
      <c r="I76" s="691"/>
      <c r="J76" s="680"/>
      <c r="K76" s="680"/>
      <c r="L76" s="275" t="s">
        <v>377</v>
      </c>
      <c r="M76" s="259"/>
      <c r="N76" s="259"/>
      <c r="O76" s="259"/>
      <c r="P76" s="259"/>
      <c r="Q76" s="259"/>
      <c r="R76" s="291"/>
      <c r="S76" s="291"/>
      <c r="T76" s="291"/>
      <c r="U76" s="291"/>
      <c r="V76" s="259"/>
      <c r="W76" s="259"/>
      <c r="X76" s="259"/>
      <c r="Y76" s="278">
        <f t="shared" si="20"/>
        <v>0</v>
      </c>
      <c r="Z76" s="680"/>
      <c r="AA76" s="680"/>
      <c r="AB76" s="253"/>
      <c r="AC76" s="680"/>
      <c r="AD76" s="680"/>
      <c r="AE76" s="680"/>
      <c r="AF76" s="680"/>
      <c r="AG76" s="680"/>
      <c r="AH76" s="680"/>
      <c r="AI76" s="680"/>
      <c r="AJ76" s="680"/>
      <c r="AK76" s="680"/>
      <c r="AL76" s="680"/>
      <c r="AM76" s="680"/>
      <c r="AN76" s="680"/>
    </row>
    <row r="77" spans="1:40" ht="21.75" customHeight="1">
      <c r="A77" s="687"/>
      <c r="B77" s="678" t="s">
        <v>369</v>
      </c>
      <c r="C77" s="780" t="s">
        <v>532</v>
      </c>
      <c r="D77" s="690"/>
      <c r="E77" s="690"/>
      <c r="F77" s="690"/>
      <c r="G77" s="690"/>
      <c r="H77" s="690"/>
      <c r="I77" s="690"/>
      <c r="J77" s="679"/>
      <c r="K77" s="681" t="s">
        <v>473</v>
      </c>
      <c r="L77" s="263" t="s">
        <v>44</v>
      </c>
      <c r="M77" s="291"/>
      <c r="N77" s="291"/>
      <c r="O77" s="65">
        <v>0.1</v>
      </c>
      <c r="P77" s="291"/>
      <c r="Q77" s="65"/>
      <c r="R77" s="65">
        <v>0.3</v>
      </c>
      <c r="S77" s="65">
        <v>0.4</v>
      </c>
      <c r="T77" s="65">
        <v>0.2</v>
      </c>
      <c r="U77" s="65"/>
      <c r="V77" s="65"/>
      <c r="W77" s="65"/>
      <c r="X77" s="65"/>
      <c r="Y77" s="289">
        <f t="shared" si="20"/>
        <v>1</v>
      </c>
      <c r="Z77" s="830">
        <v>0.1</v>
      </c>
      <c r="AA77" s="815">
        <f>IF(OR(Y78=0,Z77=0),0,(Y78/Y77*Z77))</f>
        <v>0</v>
      </c>
      <c r="AB77" s="253"/>
      <c r="AC77" s="253"/>
      <c r="AD77" s="253"/>
      <c r="AE77" s="253"/>
      <c r="AF77" s="253"/>
      <c r="AG77" s="253"/>
      <c r="AH77" s="253"/>
      <c r="AI77" s="253"/>
      <c r="AJ77" s="253"/>
      <c r="AK77" s="253"/>
      <c r="AL77" s="253"/>
      <c r="AM77" s="253"/>
      <c r="AN77" s="253"/>
    </row>
    <row r="78" spans="1:40" ht="21.75" customHeight="1">
      <c r="A78" s="687"/>
      <c r="B78" s="680"/>
      <c r="C78" s="691"/>
      <c r="D78" s="691"/>
      <c r="E78" s="691"/>
      <c r="F78" s="691"/>
      <c r="G78" s="691"/>
      <c r="H78" s="691"/>
      <c r="I78" s="691"/>
      <c r="J78" s="680"/>
      <c r="K78" s="680"/>
      <c r="L78" s="275" t="s">
        <v>377</v>
      </c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78">
        <f t="shared" si="20"/>
        <v>0</v>
      </c>
      <c r="Z78" s="680"/>
      <c r="AA78" s="680"/>
      <c r="AB78" s="259"/>
      <c r="AC78" s="253"/>
      <c r="AD78" s="253"/>
      <c r="AE78" s="253"/>
      <c r="AF78" s="253"/>
      <c r="AG78" s="253"/>
      <c r="AH78" s="253"/>
      <c r="AI78" s="253"/>
      <c r="AJ78" s="253"/>
      <c r="AK78" s="253"/>
      <c r="AL78" s="253"/>
      <c r="AM78" s="253"/>
      <c r="AN78" s="253"/>
    </row>
    <row r="79" spans="1:40" ht="21.75" customHeight="1">
      <c r="A79" s="687"/>
      <c r="B79" s="678" t="s">
        <v>369</v>
      </c>
      <c r="C79" s="780" t="s">
        <v>534</v>
      </c>
      <c r="D79" s="690"/>
      <c r="E79" s="690"/>
      <c r="F79" s="690"/>
      <c r="G79" s="690"/>
      <c r="H79" s="690"/>
      <c r="I79" s="690"/>
      <c r="J79" s="679"/>
      <c r="K79" s="681" t="s">
        <v>473</v>
      </c>
      <c r="L79" s="263" t="s">
        <v>44</v>
      </c>
      <c r="M79" s="291"/>
      <c r="N79" s="291"/>
      <c r="O79" s="65"/>
      <c r="P79" s="291"/>
      <c r="Q79" s="291"/>
      <c r="R79" s="65"/>
      <c r="S79" s="291"/>
      <c r="T79" s="65">
        <v>0.1</v>
      </c>
      <c r="U79" s="65">
        <v>0.2</v>
      </c>
      <c r="V79" s="65">
        <v>0.2</v>
      </c>
      <c r="W79" s="65">
        <v>0.4</v>
      </c>
      <c r="X79" s="65">
        <v>0.1</v>
      </c>
      <c r="Y79" s="289">
        <f t="shared" si="20"/>
        <v>1</v>
      </c>
      <c r="Z79" s="830">
        <v>0.1</v>
      </c>
      <c r="AA79" s="815">
        <f>IF(OR(Y80=0,Z79=0),0,(Y80/Y79*Z79))</f>
        <v>0</v>
      </c>
      <c r="AB79" s="253"/>
      <c r="AC79" s="681"/>
      <c r="AD79" s="681"/>
      <c r="AE79" s="681"/>
      <c r="AF79" s="681"/>
      <c r="AG79" s="681"/>
      <c r="AH79" s="681"/>
      <c r="AI79" s="681"/>
      <c r="AJ79" s="681"/>
      <c r="AK79" s="681"/>
      <c r="AL79" s="681"/>
      <c r="AM79" s="681"/>
      <c r="AN79" s="681"/>
    </row>
    <row r="80" spans="1:40" ht="21.75" customHeight="1">
      <c r="A80" s="687"/>
      <c r="B80" s="680"/>
      <c r="C80" s="691"/>
      <c r="D80" s="691"/>
      <c r="E80" s="691"/>
      <c r="F80" s="691"/>
      <c r="G80" s="691"/>
      <c r="H80" s="691"/>
      <c r="I80" s="691"/>
      <c r="J80" s="680"/>
      <c r="K80" s="680"/>
      <c r="L80" s="275" t="s">
        <v>377</v>
      </c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78">
        <f t="shared" si="20"/>
        <v>0</v>
      </c>
      <c r="Z80" s="680"/>
      <c r="AA80" s="680"/>
      <c r="AB80" s="259"/>
      <c r="AC80" s="680"/>
      <c r="AD80" s="680"/>
      <c r="AE80" s="680"/>
      <c r="AF80" s="680"/>
      <c r="AG80" s="680"/>
      <c r="AH80" s="680"/>
      <c r="AI80" s="680"/>
      <c r="AJ80" s="680"/>
      <c r="AK80" s="680"/>
      <c r="AL80" s="680"/>
      <c r="AM80" s="680"/>
      <c r="AN80" s="680"/>
    </row>
    <row r="81" spans="1:40" ht="15.75" customHeight="1">
      <c r="A81" s="687"/>
      <c r="B81" s="281"/>
      <c r="C81" s="818" t="s">
        <v>383</v>
      </c>
      <c r="D81" s="690"/>
      <c r="E81" s="690"/>
      <c r="F81" s="690"/>
      <c r="G81" s="690"/>
      <c r="H81" s="690"/>
      <c r="I81" s="690"/>
      <c r="J81" s="679"/>
      <c r="K81" s="281"/>
      <c r="L81" s="282" t="s">
        <v>44</v>
      </c>
      <c r="M81" s="283">
        <f t="shared" ref="M81:X81" si="21">+M67*$Z$67+M69*$Z$69+M71*$Z$71+M73*$Z$73+M75*$Z$75+M$77*$Z$77+M79*$Z$79</f>
        <v>0</v>
      </c>
      <c r="N81" s="283">
        <f t="shared" si="21"/>
        <v>0</v>
      </c>
      <c r="O81" s="283">
        <f t="shared" si="21"/>
        <v>0.1575</v>
      </c>
      <c r="P81" s="283">
        <f t="shared" si="21"/>
        <v>0.255</v>
      </c>
      <c r="Q81" s="283">
        <f t="shared" si="21"/>
        <v>0.26250000000000001</v>
      </c>
      <c r="R81" s="283">
        <f t="shared" si="21"/>
        <v>0.16500000000000001</v>
      </c>
      <c r="S81" s="283">
        <f t="shared" si="21"/>
        <v>4.0000000000000008E-2</v>
      </c>
      <c r="T81" s="283">
        <f t="shared" si="21"/>
        <v>3.0000000000000006E-2</v>
      </c>
      <c r="U81" s="283">
        <f t="shared" si="21"/>
        <v>2.0000000000000004E-2</v>
      </c>
      <c r="V81" s="283">
        <f t="shared" si="21"/>
        <v>2.0000000000000004E-2</v>
      </c>
      <c r="W81" s="283">
        <f t="shared" si="21"/>
        <v>4.0000000000000008E-2</v>
      </c>
      <c r="X81" s="283">
        <f t="shared" si="21"/>
        <v>1.0000000000000002E-2</v>
      </c>
      <c r="Y81" s="289">
        <f t="shared" si="20"/>
        <v>1.0000000000000002</v>
      </c>
      <c r="Z81" s="816">
        <f>SUM(Z67:Z80)</f>
        <v>0.99999999999999989</v>
      </c>
      <c r="AA81" s="815">
        <f>IF(OR(Y82=0,Z81=0),0,(Y82/Y81*Z81))</f>
        <v>0</v>
      </c>
      <c r="AB81" s="253"/>
      <c r="AC81" s="689" t="s">
        <v>384</v>
      </c>
      <c r="AD81" s="690"/>
      <c r="AE81" s="690"/>
      <c r="AF81" s="690"/>
      <c r="AG81" s="690"/>
      <c r="AH81" s="690"/>
      <c r="AI81" s="690"/>
      <c r="AJ81" s="690"/>
      <c r="AK81" s="690"/>
      <c r="AL81" s="690"/>
      <c r="AM81" s="690"/>
      <c r="AN81" s="679"/>
    </row>
    <row r="82" spans="1:40" ht="15.75" customHeight="1">
      <c r="A82" s="767"/>
      <c r="B82" s="284"/>
      <c r="C82" s="786"/>
      <c r="D82" s="786"/>
      <c r="E82" s="786"/>
      <c r="F82" s="786"/>
      <c r="G82" s="786"/>
      <c r="H82" s="786"/>
      <c r="I82" s="786"/>
      <c r="J82" s="772"/>
      <c r="K82" s="284"/>
      <c r="L82" s="285" t="s">
        <v>377</v>
      </c>
      <c r="M82" s="283">
        <f t="shared" ref="M82:X82" si="22">+M68*$Z$67+M70*$Z$69+M72*$Z$71+M74*$Z$73+M76*$Z$75+M78*$Z$77+M80*$Z$79</f>
        <v>0</v>
      </c>
      <c r="N82" s="283">
        <f t="shared" si="22"/>
        <v>0</v>
      </c>
      <c r="O82" s="283">
        <f t="shared" si="22"/>
        <v>0</v>
      </c>
      <c r="P82" s="283">
        <f t="shared" si="22"/>
        <v>0</v>
      </c>
      <c r="Q82" s="283">
        <f t="shared" si="22"/>
        <v>0</v>
      </c>
      <c r="R82" s="283">
        <f t="shared" si="22"/>
        <v>0</v>
      </c>
      <c r="S82" s="283">
        <f t="shared" si="22"/>
        <v>0</v>
      </c>
      <c r="T82" s="283">
        <f t="shared" si="22"/>
        <v>0</v>
      </c>
      <c r="U82" s="283">
        <f t="shared" si="22"/>
        <v>0</v>
      </c>
      <c r="V82" s="283">
        <f t="shared" si="22"/>
        <v>0</v>
      </c>
      <c r="W82" s="283">
        <f t="shared" si="22"/>
        <v>0</v>
      </c>
      <c r="X82" s="283">
        <f t="shared" si="22"/>
        <v>0</v>
      </c>
      <c r="Y82" s="287">
        <f t="shared" si="20"/>
        <v>0</v>
      </c>
      <c r="Z82" s="772"/>
      <c r="AA82" s="772"/>
      <c r="AB82" s="253"/>
      <c r="AC82" s="786"/>
      <c r="AD82" s="786"/>
      <c r="AE82" s="786"/>
      <c r="AF82" s="786"/>
      <c r="AG82" s="786"/>
      <c r="AH82" s="786"/>
      <c r="AI82" s="786"/>
      <c r="AJ82" s="786"/>
      <c r="AK82" s="786"/>
      <c r="AL82" s="786"/>
      <c r="AM82" s="786"/>
      <c r="AN82" s="772"/>
    </row>
    <row r="83" spans="1:40" ht="15.75" customHeight="1">
      <c r="A83" s="261" t="s">
        <v>10</v>
      </c>
      <c r="B83" s="164" t="s">
        <v>11</v>
      </c>
      <c r="C83" s="164" t="s">
        <v>12</v>
      </c>
      <c r="D83" s="164" t="s">
        <v>13</v>
      </c>
      <c r="E83" s="164" t="s">
        <v>14</v>
      </c>
      <c r="F83" s="164" t="s">
        <v>15</v>
      </c>
      <c r="G83" s="164" t="s">
        <v>16</v>
      </c>
      <c r="H83" s="262" t="s">
        <v>17</v>
      </c>
      <c r="I83" s="262" t="s">
        <v>18</v>
      </c>
      <c r="J83" s="164" t="s">
        <v>19</v>
      </c>
      <c r="K83" s="164" t="s">
        <v>20</v>
      </c>
      <c r="L83" s="262" t="s">
        <v>48</v>
      </c>
      <c r="M83" s="262" t="s">
        <v>49</v>
      </c>
      <c r="N83" s="262" t="s">
        <v>50</v>
      </c>
      <c r="O83" s="262" t="s">
        <v>51</v>
      </c>
      <c r="P83" s="262" t="s">
        <v>52</v>
      </c>
      <c r="Q83" s="262" t="s">
        <v>53</v>
      </c>
      <c r="R83" s="262" t="s">
        <v>54</v>
      </c>
      <c r="S83" s="262" t="s">
        <v>55</v>
      </c>
      <c r="T83" s="262" t="s">
        <v>56</v>
      </c>
      <c r="U83" s="262" t="s">
        <v>57</v>
      </c>
      <c r="V83" s="262" t="s">
        <v>58</v>
      </c>
      <c r="W83" s="262" t="s">
        <v>59</v>
      </c>
      <c r="X83" s="262" t="s">
        <v>60</v>
      </c>
      <c r="Y83" s="262" t="s">
        <v>61</v>
      </c>
      <c r="Z83" s="165" t="s">
        <v>365</v>
      </c>
      <c r="AA83" s="164" t="s">
        <v>366</v>
      </c>
      <c r="AB83" s="253"/>
      <c r="AC83" s="166" t="s">
        <v>65</v>
      </c>
      <c r="AD83" s="166" t="s">
        <v>66</v>
      </c>
      <c r="AE83" s="166" t="s">
        <v>67</v>
      </c>
      <c r="AF83" s="166" t="s">
        <v>68</v>
      </c>
      <c r="AG83" s="166" t="s">
        <v>69</v>
      </c>
      <c r="AH83" s="166" t="s">
        <v>70</v>
      </c>
      <c r="AI83" s="166" t="s">
        <v>71</v>
      </c>
      <c r="AJ83" s="166" t="s">
        <v>72</v>
      </c>
      <c r="AK83" s="166" t="s">
        <v>73</v>
      </c>
      <c r="AL83" s="166" t="s">
        <v>74</v>
      </c>
      <c r="AM83" s="166" t="s">
        <v>75</v>
      </c>
      <c r="AN83" s="166" t="s">
        <v>367</v>
      </c>
    </row>
    <row r="84" spans="1:40" ht="33" customHeight="1">
      <c r="A84" s="766" t="s">
        <v>538</v>
      </c>
      <c r="B84" s="678" t="s">
        <v>369</v>
      </c>
      <c r="C84" s="768" t="s">
        <v>212</v>
      </c>
      <c r="D84" s="768" t="s">
        <v>506</v>
      </c>
      <c r="E84" s="768" t="s">
        <v>372</v>
      </c>
      <c r="F84" s="768" t="s">
        <v>417</v>
      </c>
      <c r="G84" s="681" t="s">
        <v>198</v>
      </c>
      <c r="H84" s="678">
        <v>0.8</v>
      </c>
      <c r="I84" s="681" t="s">
        <v>539</v>
      </c>
      <c r="J84" s="681" t="s">
        <v>375</v>
      </c>
      <c r="K84" s="681" t="s">
        <v>540</v>
      </c>
      <c r="L84" s="263" t="s">
        <v>44</v>
      </c>
      <c r="M84" s="288">
        <f t="shared" ref="M84:X84" si="23">+M97</f>
        <v>0</v>
      </c>
      <c r="N84" s="288">
        <f t="shared" si="23"/>
        <v>2.3000000000000003E-2</v>
      </c>
      <c r="O84" s="288">
        <f t="shared" si="23"/>
        <v>5.2500000000000005E-2</v>
      </c>
      <c r="P84" s="288">
        <f t="shared" si="23"/>
        <v>0.10000000000000002</v>
      </c>
      <c r="Q84" s="288">
        <f t="shared" si="23"/>
        <v>0.14250000000000002</v>
      </c>
      <c r="R84" s="288">
        <f t="shared" si="23"/>
        <v>0.14250000000000002</v>
      </c>
      <c r="S84" s="288">
        <f t="shared" si="23"/>
        <v>0.14250000000000002</v>
      </c>
      <c r="T84" s="288">
        <f t="shared" si="23"/>
        <v>0.11749999999999999</v>
      </c>
      <c r="U84" s="288">
        <f t="shared" si="23"/>
        <v>9.7500000000000003E-2</v>
      </c>
      <c r="V84" s="288">
        <f t="shared" si="23"/>
        <v>9.7500000000000003E-2</v>
      </c>
      <c r="W84" s="288">
        <f t="shared" si="23"/>
        <v>5.7500000000000009E-2</v>
      </c>
      <c r="X84" s="288">
        <f t="shared" si="23"/>
        <v>2.7E-2</v>
      </c>
      <c r="Y84" s="289">
        <f t="shared" ref="Y84:Y85" si="24">SUM(M84:X84)</f>
        <v>1.0000000000000002</v>
      </c>
      <c r="Z84" s="814">
        <v>0.13</v>
      </c>
      <c r="AA84" s="831">
        <f>IF(OR(Y85=0,Z84=0),0,(Y85/Y84*Z84))</f>
        <v>0</v>
      </c>
      <c r="AB84" s="253"/>
      <c r="AC84" s="681"/>
      <c r="AD84" s="681"/>
      <c r="AE84" s="681"/>
      <c r="AF84" s="681"/>
      <c r="AG84" s="681"/>
      <c r="AH84" s="681"/>
      <c r="AI84" s="681"/>
      <c r="AJ84" s="681"/>
      <c r="AK84" s="681"/>
      <c r="AL84" s="681"/>
      <c r="AM84" s="681"/>
      <c r="AN84" s="681"/>
    </row>
    <row r="85" spans="1:40" ht="33" customHeight="1">
      <c r="A85" s="687"/>
      <c r="B85" s="680"/>
      <c r="C85" s="680"/>
      <c r="D85" s="680"/>
      <c r="E85" s="680"/>
      <c r="F85" s="680"/>
      <c r="G85" s="680"/>
      <c r="H85" s="680"/>
      <c r="I85" s="680"/>
      <c r="J85" s="680"/>
      <c r="K85" s="680"/>
      <c r="L85" s="266" t="s">
        <v>377</v>
      </c>
      <c r="M85" s="290">
        <f t="shared" ref="M85:X85" si="25">+M98</f>
        <v>0</v>
      </c>
      <c r="N85" s="290">
        <f t="shared" si="25"/>
        <v>0</v>
      </c>
      <c r="O85" s="290">
        <f t="shared" si="25"/>
        <v>0</v>
      </c>
      <c r="P85" s="290">
        <f t="shared" si="25"/>
        <v>0</v>
      </c>
      <c r="Q85" s="290">
        <f t="shared" si="25"/>
        <v>0</v>
      </c>
      <c r="R85" s="290">
        <f t="shared" si="25"/>
        <v>0</v>
      </c>
      <c r="S85" s="290">
        <f t="shared" si="25"/>
        <v>0</v>
      </c>
      <c r="T85" s="290">
        <f t="shared" si="25"/>
        <v>0</v>
      </c>
      <c r="U85" s="290">
        <f t="shared" si="25"/>
        <v>0</v>
      </c>
      <c r="V85" s="290">
        <f t="shared" si="25"/>
        <v>0</v>
      </c>
      <c r="W85" s="290">
        <f t="shared" si="25"/>
        <v>0</v>
      </c>
      <c r="X85" s="290">
        <f t="shared" si="25"/>
        <v>0</v>
      </c>
      <c r="Y85" s="278">
        <f t="shared" si="24"/>
        <v>0</v>
      </c>
      <c r="Z85" s="680"/>
      <c r="AA85" s="680"/>
      <c r="AB85" s="253"/>
      <c r="AC85" s="680"/>
      <c r="AD85" s="680"/>
      <c r="AE85" s="680"/>
      <c r="AF85" s="680"/>
      <c r="AG85" s="680"/>
      <c r="AH85" s="680"/>
      <c r="AI85" s="680"/>
      <c r="AJ85" s="680"/>
      <c r="AK85" s="680"/>
      <c r="AL85" s="680"/>
      <c r="AM85" s="680"/>
      <c r="AN85" s="680"/>
    </row>
    <row r="86" spans="1:40" ht="15.75" customHeight="1">
      <c r="A86" s="687"/>
      <c r="B86" s="269"/>
      <c r="C86" s="819" t="s">
        <v>378</v>
      </c>
      <c r="D86" s="691"/>
      <c r="E86" s="691"/>
      <c r="F86" s="691"/>
      <c r="G86" s="691"/>
      <c r="H86" s="691"/>
      <c r="I86" s="691"/>
      <c r="J86" s="680"/>
      <c r="K86" s="269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69"/>
      <c r="Z86" s="271" t="s">
        <v>379</v>
      </c>
      <c r="AA86" s="269"/>
      <c r="AB86" s="253"/>
      <c r="AC86" s="832"/>
      <c r="AD86" s="691"/>
      <c r="AE86" s="691"/>
      <c r="AF86" s="691"/>
      <c r="AG86" s="691"/>
      <c r="AH86" s="691"/>
      <c r="AI86" s="691"/>
      <c r="AJ86" s="691"/>
      <c r="AK86" s="691"/>
      <c r="AL86" s="691"/>
      <c r="AM86" s="691"/>
      <c r="AN86" s="680"/>
    </row>
    <row r="87" spans="1:40" ht="23.25" customHeight="1">
      <c r="A87" s="687"/>
      <c r="B87" s="678" t="s">
        <v>369</v>
      </c>
      <c r="C87" s="780" t="s">
        <v>541</v>
      </c>
      <c r="D87" s="690"/>
      <c r="E87" s="690"/>
      <c r="F87" s="690"/>
      <c r="G87" s="690"/>
      <c r="H87" s="690"/>
      <c r="I87" s="690"/>
      <c r="J87" s="679"/>
      <c r="K87" s="681" t="s">
        <v>502</v>
      </c>
      <c r="L87" s="263" t="s">
        <v>44</v>
      </c>
      <c r="M87" s="298">
        <v>0</v>
      </c>
      <c r="N87" s="298">
        <v>0.05</v>
      </c>
      <c r="O87" s="298">
        <v>0.1</v>
      </c>
      <c r="P87" s="298">
        <v>0.1</v>
      </c>
      <c r="Q87" s="298">
        <v>0.15</v>
      </c>
      <c r="R87" s="298">
        <v>0.15</v>
      </c>
      <c r="S87" s="298">
        <v>0.15</v>
      </c>
      <c r="T87" s="298">
        <v>0.15</v>
      </c>
      <c r="U87" s="298">
        <v>0.05</v>
      </c>
      <c r="V87" s="298">
        <v>0.05</v>
      </c>
      <c r="W87" s="288">
        <v>0.05</v>
      </c>
      <c r="X87" s="288">
        <v>0</v>
      </c>
      <c r="Y87" s="289">
        <f t="shared" ref="Y87:Y98" si="26">SUM(M87:X87)</f>
        <v>1.0000000000000002</v>
      </c>
      <c r="Z87" s="830">
        <v>0.2</v>
      </c>
      <c r="AA87" s="815">
        <f>IF(OR(Y88=0,Z87=0),0,(Y88/Y87*Z87))</f>
        <v>0</v>
      </c>
      <c r="AB87" s="253"/>
      <c r="AC87" s="681"/>
      <c r="AD87" s="681"/>
      <c r="AE87" s="681"/>
      <c r="AF87" s="681"/>
      <c r="AG87" s="681"/>
      <c r="AH87" s="681"/>
      <c r="AI87" s="681"/>
      <c r="AJ87" s="681"/>
      <c r="AK87" s="681"/>
      <c r="AL87" s="681"/>
      <c r="AM87" s="681"/>
      <c r="AN87" s="681"/>
    </row>
    <row r="88" spans="1:40" ht="23.25" customHeight="1">
      <c r="A88" s="687"/>
      <c r="B88" s="680"/>
      <c r="C88" s="691"/>
      <c r="D88" s="691"/>
      <c r="E88" s="691"/>
      <c r="F88" s="691"/>
      <c r="G88" s="691"/>
      <c r="H88" s="691"/>
      <c r="I88" s="691"/>
      <c r="J88" s="680"/>
      <c r="K88" s="680"/>
      <c r="L88" s="275" t="s">
        <v>377</v>
      </c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1"/>
      <c r="X88" s="291"/>
      <c r="Y88" s="278">
        <f t="shared" si="26"/>
        <v>0</v>
      </c>
      <c r="Z88" s="680"/>
      <c r="AA88" s="680"/>
      <c r="AB88" s="253"/>
      <c r="AC88" s="680"/>
      <c r="AD88" s="680"/>
      <c r="AE88" s="680"/>
      <c r="AF88" s="680"/>
      <c r="AG88" s="680"/>
      <c r="AH88" s="680"/>
      <c r="AI88" s="680"/>
      <c r="AJ88" s="680"/>
      <c r="AK88" s="680"/>
      <c r="AL88" s="680"/>
      <c r="AM88" s="680"/>
      <c r="AN88" s="680"/>
    </row>
    <row r="89" spans="1:40" ht="23.25" customHeight="1">
      <c r="A89" s="687"/>
      <c r="B89" s="678" t="s">
        <v>369</v>
      </c>
      <c r="C89" s="780" t="s">
        <v>542</v>
      </c>
      <c r="D89" s="690"/>
      <c r="E89" s="690"/>
      <c r="F89" s="690"/>
      <c r="G89" s="690"/>
      <c r="H89" s="690"/>
      <c r="I89" s="690"/>
      <c r="J89" s="679"/>
      <c r="K89" s="681" t="s">
        <v>502</v>
      </c>
      <c r="L89" s="263" t="s">
        <v>44</v>
      </c>
      <c r="M89" s="298">
        <v>0</v>
      </c>
      <c r="N89" s="298">
        <v>0.02</v>
      </c>
      <c r="O89" s="298">
        <v>0.05</v>
      </c>
      <c r="P89" s="298">
        <v>0.1</v>
      </c>
      <c r="Q89" s="298">
        <v>0.15</v>
      </c>
      <c r="R89" s="298">
        <v>0.15</v>
      </c>
      <c r="S89" s="298">
        <v>0.15</v>
      </c>
      <c r="T89" s="298">
        <v>0.1</v>
      </c>
      <c r="U89" s="298">
        <v>0.1</v>
      </c>
      <c r="V89" s="298">
        <v>0.1</v>
      </c>
      <c r="W89" s="288">
        <v>0.05</v>
      </c>
      <c r="X89" s="288">
        <v>0.03</v>
      </c>
      <c r="Y89" s="289">
        <f t="shared" si="26"/>
        <v>1</v>
      </c>
      <c r="Z89" s="830">
        <v>0.25</v>
      </c>
      <c r="AA89" s="815">
        <f>IF(OR(Y90=0,Z89=0),0,(Y90/Y89*Z89))</f>
        <v>0</v>
      </c>
      <c r="AB89" s="253"/>
      <c r="AC89" s="681"/>
      <c r="AD89" s="681"/>
      <c r="AE89" s="681"/>
      <c r="AF89" s="681"/>
      <c r="AG89" s="681"/>
      <c r="AH89" s="681"/>
      <c r="AI89" s="681"/>
      <c r="AJ89" s="681"/>
      <c r="AK89" s="681"/>
      <c r="AL89" s="681"/>
      <c r="AM89" s="681"/>
      <c r="AN89" s="681"/>
    </row>
    <row r="90" spans="1:40" ht="23.25" customHeight="1">
      <c r="A90" s="687"/>
      <c r="B90" s="680"/>
      <c r="C90" s="691"/>
      <c r="D90" s="691"/>
      <c r="E90" s="691"/>
      <c r="F90" s="691"/>
      <c r="G90" s="691"/>
      <c r="H90" s="691"/>
      <c r="I90" s="691"/>
      <c r="J90" s="680"/>
      <c r="K90" s="680"/>
      <c r="L90" s="275" t="s">
        <v>377</v>
      </c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1"/>
      <c r="X90" s="291"/>
      <c r="Y90" s="278">
        <f t="shared" si="26"/>
        <v>0</v>
      </c>
      <c r="Z90" s="680"/>
      <c r="AA90" s="680"/>
      <c r="AB90" s="253"/>
      <c r="AC90" s="680"/>
      <c r="AD90" s="680"/>
      <c r="AE90" s="680"/>
      <c r="AF90" s="680"/>
      <c r="AG90" s="680"/>
      <c r="AH90" s="680"/>
      <c r="AI90" s="680"/>
      <c r="AJ90" s="680"/>
      <c r="AK90" s="680"/>
      <c r="AL90" s="680"/>
      <c r="AM90" s="680"/>
      <c r="AN90" s="680"/>
    </row>
    <row r="91" spans="1:40" ht="23.25" customHeight="1">
      <c r="A91" s="687"/>
      <c r="B91" s="678" t="s">
        <v>369</v>
      </c>
      <c r="C91" s="780" t="s">
        <v>543</v>
      </c>
      <c r="D91" s="690"/>
      <c r="E91" s="690"/>
      <c r="F91" s="690"/>
      <c r="G91" s="690"/>
      <c r="H91" s="690"/>
      <c r="I91" s="690"/>
      <c r="J91" s="679"/>
      <c r="K91" s="681" t="s">
        <v>495</v>
      </c>
      <c r="L91" s="263" t="s">
        <v>44</v>
      </c>
      <c r="M91" s="298">
        <v>0</v>
      </c>
      <c r="N91" s="298">
        <v>0.02</v>
      </c>
      <c r="O91" s="298">
        <v>0.05</v>
      </c>
      <c r="P91" s="298">
        <v>0.1</v>
      </c>
      <c r="Q91" s="298">
        <v>0.15</v>
      </c>
      <c r="R91" s="298">
        <v>0.15</v>
      </c>
      <c r="S91" s="298">
        <v>0.15</v>
      </c>
      <c r="T91" s="298">
        <v>0.1</v>
      </c>
      <c r="U91" s="298">
        <v>0.1</v>
      </c>
      <c r="V91" s="298">
        <v>0.1</v>
      </c>
      <c r="W91" s="288">
        <v>0.05</v>
      </c>
      <c r="X91" s="288">
        <v>0.03</v>
      </c>
      <c r="Y91" s="289">
        <f t="shared" si="26"/>
        <v>1</v>
      </c>
      <c r="Z91" s="830">
        <v>0.4</v>
      </c>
      <c r="AA91" s="815">
        <f>IF(OR(Y92=0,Z91=0),0,(Y92/Y91*Z91))</f>
        <v>0</v>
      </c>
      <c r="AB91" s="253"/>
      <c r="AC91" s="681"/>
      <c r="AD91" s="681"/>
      <c r="AE91" s="681"/>
      <c r="AF91" s="681"/>
      <c r="AG91" s="681"/>
      <c r="AH91" s="681"/>
      <c r="AI91" s="681"/>
      <c r="AJ91" s="681"/>
      <c r="AK91" s="681"/>
      <c r="AL91" s="681"/>
      <c r="AM91" s="681"/>
      <c r="AN91" s="681"/>
    </row>
    <row r="92" spans="1:40" ht="23.25" customHeight="1">
      <c r="A92" s="687"/>
      <c r="B92" s="680"/>
      <c r="C92" s="691"/>
      <c r="D92" s="691"/>
      <c r="E92" s="691"/>
      <c r="F92" s="691"/>
      <c r="G92" s="691"/>
      <c r="H92" s="691"/>
      <c r="I92" s="691"/>
      <c r="J92" s="680"/>
      <c r="K92" s="680"/>
      <c r="L92" s="275" t="s">
        <v>377</v>
      </c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1"/>
      <c r="X92" s="291"/>
      <c r="Y92" s="278">
        <f t="shared" si="26"/>
        <v>0</v>
      </c>
      <c r="Z92" s="680"/>
      <c r="AA92" s="680"/>
      <c r="AB92" s="253"/>
      <c r="AC92" s="680"/>
      <c r="AD92" s="680"/>
      <c r="AE92" s="680"/>
      <c r="AF92" s="680"/>
      <c r="AG92" s="680"/>
      <c r="AH92" s="680"/>
      <c r="AI92" s="680"/>
      <c r="AJ92" s="680"/>
      <c r="AK92" s="680"/>
      <c r="AL92" s="680"/>
      <c r="AM92" s="680"/>
      <c r="AN92" s="680"/>
    </row>
    <row r="93" spans="1:40" ht="23.25" customHeight="1">
      <c r="A93" s="687"/>
      <c r="B93" s="678" t="s">
        <v>369</v>
      </c>
      <c r="C93" s="780" t="s">
        <v>545</v>
      </c>
      <c r="D93" s="690"/>
      <c r="E93" s="690"/>
      <c r="F93" s="690"/>
      <c r="G93" s="690"/>
      <c r="H93" s="690"/>
      <c r="I93" s="690"/>
      <c r="J93" s="679"/>
      <c r="K93" s="681" t="s">
        <v>502</v>
      </c>
      <c r="L93" s="263" t="s">
        <v>44</v>
      </c>
      <c r="M93" s="298">
        <v>0</v>
      </c>
      <c r="N93" s="298">
        <v>0</v>
      </c>
      <c r="O93" s="298">
        <v>0</v>
      </c>
      <c r="P93" s="298">
        <v>0.1</v>
      </c>
      <c r="Q93" s="298">
        <v>0.1</v>
      </c>
      <c r="R93" s="298">
        <v>0.1</v>
      </c>
      <c r="S93" s="298">
        <v>0.1</v>
      </c>
      <c r="T93" s="298">
        <v>0.15</v>
      </c>
      <c r="U93" s="298">
        <v>0.15</v>
      </c>
      <c r="V93" s="298">
        <v>0.15</v>
      </c>
      <c r="W93" s="288">
        <v>0.1</v>
      </c>
      <c r="X93" s="288">
        <v>0.05</v>
      </c>
      <c r="Y93" s="289">
        <f t="shared" si="26"/>
        <v>1</v>
      </c>
      <c r="Z93" s="830">
        <v>0.15</v>
      </c>
      <c r="AA93" s="815">
        <f>IF(OR(Y94=0,Z93=0),0,(Y94/Y93*Z93))</f>
        <v>0</v>
      </c>
      <c r="AB93" s="253"/>
      <c r="AC93" s="681"/>
      <c r="AD93" s="681"/>
      <c r="AE93" s="681"/>
      <c r="AF93" s="681"/>
      <c r="AG93" s="681"/>
      <c r="AH93" s="681"/>
      <c r="AI93" s="681"/>
      <c r="AJ93" s="681"/>
      <c r="AK93" s="681"/>
      <c r="AL93" s="681"/>
      <c r="AM93" s="681"/>
      <c r="AN93" s="681"/>
    </row>
    <row r="94" spans="1:40" ht="23.25" customHeight="1">
      <c r="A94" s="687"/>
      <c r="B94" s="680"/>
      <c r="C94" s="691"/>
      <c r="D94" s="691"/>
      <c r="E94" s="691"/>
      <c r="F94" s="691"/>
      <c r="G94" s="691"/>
      <c r="H94" s="691"/>
      <c r="I94" s="691"/>
      <c r="J94" s="680"/>
      <c r="K94" s="680"/>
      <c r="L94" s="275" t="s">
        <v>377</v>
      </c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78">
        <f t="shared" si="26"/>
        <v>0</v>
      </c>
      <c r="Z94" s="680"/>
      <c r="AA94" s="680"/>
      <c r="AB94" s="253"/>
      <c r="AC94" s="680"/>
      <c r="AD94" s="680"/>
      <c r="AE94" s="680"/>
      <c r="AF94" s="680"/>
      <c r="AG94" s="680"/>
      <c r="AH94" s="680"/>
      <c r="AI94" s="680"/>
      <c r="AJ94" s="680"/>
      <c r="AK94" s="680"/>
      <c r="AL94" s="680"/>
      <c r="AM94" s="680"/>
      <c r="AN94" s="680"/>
    </row>
    <row r="95" spans="1:40" ht="23.25" customHeight="1">
      <c r="A95" s="687"/>
      <c r="B95" s="678"/>
      <c r="C95" s="780"/>
      <c r="D95" s="690"/>
      <c r="E95" s="690"/>
      <c r="F95" s="690"/>
      <c r="G95" s="690"/>
      <c r="H95" s="690"/>
      <c r="I95" s="690"/>
      <c r="J95" s="679"/>
      <c r="K95" s="681"/>
      <c r="L95" s="263" t="s">
        <v>44</v>
      </c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9">
        <f t="shared" si="26"/>
        <v>0</v>
      </c>
      <c r="Z95" s="814"/>
      <c r="AA95" s="815">
        <f>IF(OR(Y96=0,Z95=0),0,(Y96/Y95*Z95))</f>
        <v>0</v>
      </c>
      <c r="AB95" s="253"/>
      <c r="AC95" s="681"/>
      <c r="AD95" s="681"/>
      <c r="AE95" s="681"/>
      <c r="AF95" s="681"/>
      <c r="AG95" s="681"/>
      <c r="AH95" s="681"/>
      <c r="AI95" s="681"/>
      <c r="AJ95" s="681"/>
      <c r="AK95" s="681"/>
      <c r="AL95" s="681"/>
      <c r="AM95" s="681"/>
      <c r="AN95" s="681"/>
    </row>
    <row r="96" spans="1:40" ht="23.25" customHeight="1">
      <c r="A96" s="687"/>
      <c r="B96" s="680"/>
      <c r="C96" s="691"/>
      <c r="D96" s="691"/>
      <c r="E96" s="691"/>
      <c r="F96" s="691"/>
      <c r="G96" s="691"/>
      <c r="H96" s="691"/>
      <c r="I96" s="691"/>
      <c r="J96" s="680"/>
      <c r="K96" s="680"/>
      <c r="L96" s="275" t="s">
        <v>377</v>
      </c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78">
        <f t="shared" si="26"/>
        <v>0</v>
      </c>
      <c r="Z96" s="680"/>
      <c r="AA96" s="680"/>
      <c r="AB96" s="259"/>
      <c r="AC96" s="680"/>
      <c r="AD96" s="680"/>
      <c r="AE96" s="680"/>
      <c r="AF96" s="680"/>
      <c r="AG96" s="680"/>
      <c r="AH96" s="680"/>
      <c r="AI96" s="680"/>
      <c r="AJ96" s="680"/>
      <c r="AK96" s="680"/>
      <c r="AL96" s="680"/>
      <c r="AM96" s="680"/>
      <c r="AN96" s="680"/>
    </row>
    <row r="97" spans="1:40" ht="15.75" customHeight="1">
      <c r="A97" s="687"/>
      <c r="B97" s="281"/>
      <c r="C97" s="818" t="s">
        <v>383</v>
      </c>
      <c r="D97" s="690"/>
      <c r="E97" s="690"/>
      <c r="F97" s="690"/>
      <c r="G97" s="690"/>
      <c r="H97" s="690"/>
      <c r="I97" s="690"/>
      <c r="J97" s="679"/>
      <c r="K97" s="281"/>
      <c r="L97" s="282" t="s">
        <v>44</v>
      </c>
      <c r="M97" s="283">
        <f t="shared" ref="M97:X97" si="27">M87*$Z$87+M89*$Z$89+M91*$Z$91+M93*$Z$93+M95*$Z$95</f>
        <v>0</v>
      </c>
      <c r="N97" s="283">
        <f t="shared" si="27"/>
        <v>2.3000000000000003E-2</v>
      </c>
      <c r="O97" s="283">
        <f t="shared" si="27"/>
        <v>5.2500000000000005E-2</v>
      </c>
      <c r="P97" s="283">
        <f t="shared" si="27"/>
        <v>0.10000000000000002</v>
      </c>
      <c r="Q97" s="283">
        <f t="shared" si="27"/>
        <v>0.14250000000000002</v>
      </c>
      <c r="R97" s="283">
        <f t="shared" si="27"/>
        <v>0.14250000000000002</v>
      </c>
      <c r="S97" s="283">
        <f t="shared" si="27"/>
        <v>0.14250000000000002</v>
      </c>
      <c r="T97" s="283">
        <f t="shared" si="27"/>
        <v>0.11749999999999999</v>
      </c>
      <c r="U97" s="283">
        <f t="shared" si="27"/>
        <v>9.7500000000000003E-2</v>
      </c>
      <c r="V97" s="283">
        <f t="shared" si="27"/>
        <v>9.7500000000000003E-2</v>
      </c>
      <c r="W97" s="283">
        <f t="shared" si="27"/>
        <v>5.7500000000000009E-2</v>
      </c>
      <c r="X97" s="283">
        <f t="shared" si="27"/>
        <v>2.7E-2</v>
      </c>
      <c r="Y97" s="289">
        <f t="shared" si="26"/>
        <v>1.0000000000000002</v>
      </c>
      <c r="Z97" s="816">
        <f>SUM(Z87:Z96)</f>
        <v>1</v>
      </c>
      <c r="AA97" s="815">
        <f>IF(OR(Y98=0,Z97=0),0,(Y98/Y97*Z97))</f>
        <v>0</v>
      </c>
      <c r="AB97" s="253"/>
      <c r="AC97" s="689" t="s">
        <v>384</v>
      </c>
      <c r="AD97" s="690"/>
      <c r="AE97" s="690"/>
      <c r="AF97" s="690"/>
      <c r="AG97" s="690"/>
      <c r="AH97" s="690"/>
      <c r="AI97" s="690"/>
      <c r="AJ97" s="690"/>
      <c r="AK97" s="690"/>
      <c r="AL97" s="690"/>
      <c r="AM97" s="690"/>
      <c r="AN97" s="679"/>
    </row>
    <row r="98" spans="1:40" ht="15.75" customHeight="1">
      <c r="A98" s="767"/>
      <c r="B98" s="284"/>
      <c r="C98" s="786"/>
      <c r="D98" s="786"/>
      <c r="E98" s="786"/>
      <c r="F98" s="786"/>
      <c r="G98" s="786"/>
      <c r="H98" s="786"/>
      <c r="I98" s="786"/>
      <c r="J98" s="772"/>
      <c r="K98" s="284"/>
      <c r="L98" s="285" t="s">
        <v>377</v>
      </c>
      <c r="M98" s="286">
        <f t="shared" ref="M98:X98" si="28">M88*$Z$87+M90*$Z$89+M92*$Z$91+M94*$Z$93+M96*$Z$95</f>
        <v>0</v>
      </c>
      <c r="N98" s="286">
        <f t="shared" si="28"/>
        <v>0</v>
      </c>
      <c r="O98" s="286">
        <f t="shared" si="28"/>
        <v>0</v>
      </c>
      <c r="P98" s="286">
        <f t="shared" si="28"/>
        <v>0</v>
      </c>
      <c r="Q98" s="286">
        <f t="shared" si="28"/>
        <v>0</v>
      </c>
      <c r="R98" s="286">
        <f t="shared" si="28"/>
        <v>0</v>
      </c>
      <c r="S98" s="286">
        <f t="shared" si="28"/>
        <v>0</v>
      </c>
      <c r="T98" s="286">
        <f t="shared" si="28"/>
        <v>0</v>
      </c>
      <c r="U98" s="286">
        <f t="shared" si="28"/>
        <v>0</v>
      </c>
      <c r="V98" s="286">
        <f t="shared" si="28"/>
        <v>0</v>
      </c>
      <c r="W98" s="286">
        <f t="shared" si="28"/>
        <v>0</v>
      </c>
      <c r="X98" s="286">
        <f t="shared" si="28"/>
        <v>0</v>
      </c>
      <c r="Y98" s="287">
        <f t="shared" si="26"/>
        <v>0</v>
      </c>
      <c r="Z98" s="772"/>
      <c r="AA98" s="772"/>
      <c r="AB98" s="253"/>
      <c r="AC98" s="786"/>
      <c r="AD98" s="786"/>
      <c r="AE98" s="786"/>
      <c r="AF98" s="786"/>
      <c r="AG98" s="786"/>
      <c r="AH98" s="786"/>
      <c r="AI98" s="786"/>
      <c r="AJ98" s="786"/>
      <c r="AK98" s="786"/>
      <c r="AL98" s="786"/>
      <c r="AM98" s="786"/>
      <c r="AN98" s="772"/>
    </row>
    <row r="99" spans="1:40" ht="15.75" customHeight="1">
      <c r="A99" s="255"/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301"/>
      <c r="AA99" s="255"/>
      <c r="AB99" s="255"/>
      <c r="AC99" s="255"/>
      <c r="AD99" s="255"/>
      <c r="AE99" s="255"/>
      <c r="AF99" s="255"/>
      <c r="AG99" s="255"/>
      <c r="AH99" s="255"/>
      <c r="AI99" s="255"/>
      <c r="AJ99" s="255"/>
      <c r="AK99" s="255"/>
      <c r="AL99" s="255"/>
      <c r="AM99" s="255"/>
      <c r="AN99" s="255"/>
    </row>
    <row r="100" spans="1:40" ht="28.5" customHeight="1">
      <c r="A100" s="255"/>
      <c r="B100" s="301"/>
      <c r="C100" s="255"/>
      <c r="D100" s="255"/>
      <c r="E100" s="255"/>
      <c r="F100" s="255"/>
      <c r="G100" s="255"/>
      <c r="H100" s="301"/>
      <c r="I100" s="255"/>
      <c r="J100" s="255"/>
      <c r="K100" s="255"/>
      <c r="L100" s="255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  <c r="X100" s="303"/>
      <c r="Y100" s="303"/>
      <c r="Z100" s="303"/>
      <c r="AA100" s="303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</row>
    <row r="101" spans="1:40" ht="28.5" customHeight="1">
      <c r="A101" s="255"/>
      <c r="B101" s="301"/>
      <c r="C101" s="255"/>
      <c r="D101" s="255"/>
      <c r="E101" s="255"/>
      <c r="F101" s="255"/>
      <c r="G101" s="255"/>
      <c r="H101" s="301"/>
      <c r="I101" s="255"/>
      <c r="J101" s="255"/>
      <c r="K101" s="255"/>
      <c r="L101" s="255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  <c r="X101" s="303"/>
      <c r="Y101" s="303"/>
      <c r="Z101" s="303"/>
      <c r="AA101" s="303"/>
      <c r="AB101" s="255"/>
      <c r="AC101" s="255"/>
      <c r="AD101" s="255"/>
      <c r="AE101" s="255"/>
      <c r="AF101" s="255"/>
      <c r="AG101" s="255"/>
      <c r="AH101" s="255"/>
      <c r="AI101" s="255"/>
      <c r="AJ101" s="255"/>
      <c r="AK101" s="255"/>
      <c r="AL101" s="255"/>
      <c r="AM101" s="255"/>
      <c r="AN101" s="255"/>
    </row>
    <row r="102" spans="1:40" ht="15.75" customHeight="1">
      <c r="A102" s="255"/>
      <c r="B102" s="255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255"/>
      <c r="AK102" s="255"/>
      <c r="AL102" s="255"/>
      <c r="AM102" s="255"/>
      <c r="AN102" s="255"/>
    </row>
    <row r="103" spans="1:40" ht="15.75" customHeight="1">
      <c r="A103" s="255"/>
      <c r="B103" s="301"/>
      <c r="C103" s="301"/>
      <c r="D103" s="301"/>
      <c r="E103" s="301"/>
      <c r="F103" s="301"/>
      <c r="G103" s="301"/>
      <c r="H103" s="301"/>
      <c r="I103" s="301"/>
      <c r="J103" s="301"/>
      <c r="K103" s="255"/>
      <c r="L103" s="255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  <c r="X103" s="303"/>
      <c r="Y103" s="303"/>
      <c r="Z103" s="301"/>
      <c r="AA103" s="303"/>
      <c r="AB103" s="255"/>
      <c r="AC103" s="255"/>
      <c r="AD103" s="255"/>
      <c r="AE103" s="255"/>
      <c r="AF103" s="255"/>
      <c r="AG103" s="255"/>
      <c r="AH103" s="255"/>
      <c r="AI103" s="255"/>
      <c r="AJ103" s="255"/>
      <c r="AK103" s="255"/>
      <c r="AL103" s="255"/>
      <c r="AM103" s="255"/>
      <c r="AN103" s="255"/>
    </row>
    <row r="104" spans="1:40" ht="15.75" customHeight="1">
      <c r="A104" s="255"/>
      <c r="B104" s="301"/>
      <c r="C104" s="301"/>
      <c r="D104" s="301"/>
      <c r="E104" s="301"/>
      <c r="F104" s="301"/>
      <c r="G104" s="301"/>
      <c r="H104" s="301"/>
      <c r="I104" s="301"/>
      <c r="J104" s="301"/>
      <c r="K104" s="255"/>
      <c r="L104" s="255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  <c r="X104" s="303"/>
      <c r="Y104" s="303"/>
      <c r="Z104" s="301"/>
      <c r="AA104" s="303"/>
      <c r="AB104" s="255"/>
      <c r="AC104" s="255"/>
      <c r="AD104" s="255"/>
      <c r="AE104" s="255"/>
      <c r="AF104" s="255"/>
      <c r="AG104" s="255"/>
      <c r="AH104" s="255"/>
      <c r="AI104" s="255"/>
      <c r="AJ104" s="255"/>
      <c r="AK104" s="255"/>
      <c r="AL104" s="255"/>
      <c r="AM104" s="255"/>
      <c r="AN104" s="255"/>
    </row>
    <row r="105" spans="1:40" ht="15.75" customHeight="1">
      <c r="A105" s="255"/>
      <c r="B105" s="301"/>
      <c r="C105" s="301"/>
      <c r="D105" s="301"/>
      <c r="E105" s="301"/>
      <c r="F105" s="301"/>
      <c r="G105" s="301"/>
      <c r="H105" s="301"/>
      <c r="I105" s="301"/>
      <c r="J105" s="301"/>
      <c r="K105" s="255"/>
      <c r="L105" s="255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  <c r="X105" s="301"/>
      <c r="Y105" s="303"/>
      <c r="Z105" s="301"/>
      <c r="AA105" s="303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</row>
    <row r="106" spans="1:40" ht="15.75" customHeight="1">
      <c r="A106" s="255"/>
      <c r="B106" s="301"/>
      <c r="C106" s="301"/>
      <c r="D106" s="301"/>
      <c r="E106" s="301"/>
      <c r="F106" s="301"/>
      <c r="G106" s="301"/>
      <c r="H106" s="301"/>
      <c r="I106" s="301"/>
      <c r="J106" s="301"/>
      <c r="K106" s="255"/>
      <c r="L106" s="255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1"/>
      <c r="AA106" s="303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</row>
    <row r="107" spans="1:40" ht="15.75" customHeight="1">
      <c r="A107" s="255"/>
      <c r="B107" s="301"/>
      <c r="C107" s="301"/>
      <c r="D107" s="301"/>
      <c r="E107" s="301"/>
      <c r="F107" s="301"/>
      <c r="G107" s="301"/>
      <c r="H107" s="301"/>
      <c r="I107" s="301"/>
      <c r="J107" s="301"/>
      <c r="K107" s="255"/>
      <c r="L107" s="255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1"/>
      <c r="AA107" s="303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</row>
    <row r="108" spans="1:40" ht="15.75" customHeight="1">
      <c r="A108" s="255"/>
      <c r="B108" s="301"/>
      <c r="C108" s="301"/>
      <c r="D108" s="301"/>
      <c r="E108" s="301"/>
      <c r="F108" s="301"/>
      <c r="G108" s="301"/>
      <c r="H108" s="301"/>
      <c r="I108" s="301"/>
      <c r="J108" s="301"/>
      <c r="K108" s="255"/>
      <c r="L108" s="255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1"/>
      <c r="AA108" s="303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5"/>
      <c r="AL108" s="255"/>
      <c r="AM108" s="255"/>
      <c r="AN108" s="255"/>
    </row>
    <row r="109" spans="1:40" ht="15.75" customHeight="1">
      <c r="A109" s="255"/>
      <c r="B109" s="301"/>
      <c r="C109" s="301"/>
      <c r="D109" s="301"/>
      <c r="E109" s="301"/>
      <c r="F109" s="301"/>
      <c r="G109" s="301"/>
      <c r="H109" s="301"/>
      <c r="I109" s="301"/>
      <c r="J109" s="301"/>
      <c r="K109" s="255"/>
      <c r="L109" s="255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1"/>
      <c r="AA109" s="303"/>
      <c r="AB109" s="255"/>
      <c r="AC109" s="255"/>
      <c r="AD109" s="255"/>
      <c r="AE109" s="255"/>
      <c r="AF109" s="255"/>
      <c r="AG109" s="255"/>
      <c r="AH109" s="255"/>
      <c r="AI109" s="255"/>
      <c r="AJ109" s="255"/>
      <c r="AK109" s="255"/>
      <c r="AL109" s="255"/>
      <c r="AM109" s="255"/>
      <c r="AN109" s="255"/>
    </row>
    <row r="110" spans="1:40" ht="15.75" customHeight="1">
      <c r="A110" s="255"/>
      <c r="B110" s="301"/>
      <c r="C110" s="301"/>
      <c r="D110" s="301"/>
      <c r="E110" s="301"/>
      <c r="F110" s="301"/>
      <c r="G110" s="301"/>
      <c r="H110" s="301"/>
      <c r="I110" s="301"/>
      <c r="J110" s="301"/>
      <c r="K110" s="255"/>
      <c r="L110" s="255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1"/>
      <c r="AA110" s="303"/>
      <c r="AB110" s="255"/>
      <c r="AC110" s="255"/>
      <c r="AD110" s="255"/>
      <c r="AE110" s="255"/>
      <c r="AF110" s="255"/>
      <c r="AG110" s="255"/>
      <c r="AH110" s="255"/>
      <c r="AI110" s="255"/>
      <c r="AJ110" s="255"/>
      <c r="AK110" s="255"/>
      <c r="AL110" s="255"/>
      <c r="AM110" s="255"/>
      <c r="AN110" s="255"/>
    </row>
    <row r="111" spans="1:40" ht="15.75" customHeight="1">
      <c r="A111" s="255"/>
      <c r="B111" s="301"/>
      <c r="C111" s="301"/>
      <c r="D111" s="301"/>
      <c r="E111" s="301"/>
      <c r="F111" s="301"/>
      <c r="G111" s="301"/>
      <c r="H111" s="301"/>
      <c r="I111" s="301"/>
      <c r="J111" s="301"/>
      <c r="K111" s="255"/>
      <c r="L111" s="255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1"/>
      <c r="AA111" s="303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</row>
    <row r="112" spans="1:40" ht="15.75" customHeight="1">
      <c r="A112" s="255"/>
      <c r="B112" s="301"/>
      <c r="C112" s="301"/>
      <c r="D112" s="301"/>
      <c r="E112" s="301"/>
      <c r="F112" s="301"/>
      <c r="G112" s="301"/>
      <c r="H112" s="301"/>
      <c r="I112" s="301"/>
      <c r="J112" s="301"/>
      <c r="K112" s="255"/>
      <c r="L112" s="255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1"/>
      <c r="AA112" s="303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</row>
    <row r="113" spans="1:40" ht="15.75" customHeight="1">
      <c r="A113" s="255"/>
      <c r="B113" s="301"/>
      <c r="C113" s="301"/>
      <c r="D113" s="301"/>
      <c r="E113" s="301"/>
      <c r="F113" s="301"/>
      <c r="G113" s="301"/>
      <c r="H113" s="301"/>
      <c r="I113" s="301"/>
      <c r="J113" s="301"/>
      <c r="K113" s="301"/>
      <c r="L113" s="255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</row>
    <row r="114" spans="1:40" ht="15.75" customHeight="1">
      <c r="A114" s="255"/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  <c r="L114" s="255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  <c r="AA114" s="303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</row>
    <row r="115" spans="1:40" ht="15.75" customHeight="1">
      <c r="A115" s="255"/>
      <c r="B115" s="255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301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</row>
    <row r="116" spans="1:40" ht="32.25" customHeight="1">
      <c r="A116" s="255"/>
      <c r="B116" s="301"/>
      <c r="C116" s="255"/>
      <c r="D116" s="255"/>
      <c r="E116" s="255"/>
      <c r="F116" s="255"/>
      <c r="G116" s="255"/>
      <c r="H116" s="301"/>
      <c r="I116" s="255"/>
      <c r="J116" s="255"/>
      <c r="K116" s="255"/>
      <c r="L116" s="255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3"/>
      <c r="Y116" s="303"/>
      <c r="Z116" s="303"/>
      <c r="AA116" s="303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</row>
    <row r="117" spans="1:40" ht="32.25" customHeight="1">
      <c r="A117" s="255"/>
      <c r="B117" s="301"/>
      <c r="C117" s="255"/>
      <c r="D117" s="255"/>
      <c r="E117" s="255"/>
      <c r="F117" s="255"/>
      <c r="G117" s="255"/>
      <c r="H117" s="301"/>
      <c r="I117" s="255"/>
      <c r="J117" s="255"/>
      <c r="K117" s="255"/>
      <c r="L117" s="255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3"/>
      <c r="Y117" s="303"/>
      <c r="Z117" s="303"/>
      <c r="AA117" s="303"/>
      <c r="AB117" s="255"/>
      <c r="AC117" s="255"/>
      <c r="AD117" s="255"/>
      <c r="AE117" s="255"/>
      <c r="AF117" s="255"/>
      <c r="AG117" s="255"/>
      <c r="AH117" s="255"/>
      <c r="AI117" s="255"/>
      <c r="AJ117" s="255"/>
      <c r="AK117" s="255"/>
      <c r="AL117" s="255"/>
      <c r="AM117" s="255"/>
      <c r="AN117" s="255"/>
    </row>
    <row r="118" spans="1:40" ht="15.75" customHeight="1">
      <c r="A118" s="255"/>
      <c r="B118" s="255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</row>
    <row r="119" spans="1:40" ht="15.75" customHeight="1">
      <c r="A119" s="255"/>
      <c r="B119" s="301"/>
      <c r="C119" s="301"/>
      <c r="D119" s="301"/>
      <c r="E119" s="301"/>
      <c r="F119" s="301"/>
      <c r="G119" s="301"/>
      <c r="H119" s="301"/>
      <c r="I119" s="301"/>
      <c r="J119" s="301"/>
      <c r="K119" s="255"/>
      <c r="L119" s="255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1"/>
      <c r="AA119" s="303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</row>
    <row r="120" spans="1:40" ht="15.75" customHeight="1">
      <c r="A120" s="255"/>
      <c r="B120" s="301"/>
      <c r="C120" s="301"/>
      <c r="D120" s="301"/>
      <c r="E120" s="301"/>
      <c r="F120" s="301"/>
      <c r="G120" s="301"/>
      <c r="H120" s="301"/>
      <c r="I120" s="301"/>
      <c r="J120" s="301"/>
      <c r="K120" s="255"/>
      <c r="L120" s="255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1"/>
      <c r="AA120" s="303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</row>
    <row r="121" spans="1:40" ht="15.75" customHeight="1">
      <c r="A121" s="255"/>
      <c r="B121" s="301"/>
      <c r="C121" s="301"/>
      <c r="D121" s="301"/>
      <c r="E121" s="301"/>
      <c r="F121" s="301"/>
      <c r="G121" s="301"/>
      <c r="H121" s="301"/>
      <c r="I121" s="301"/>
      <c r="J121" s="301"/>
      <c r="K121" s="255"/>
      <c r="L121" s="255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3"/>
      <c r="Y121" s="303"/>
      <c r="Z121" s="301"/>
      <c r="AA121" s="303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</row>
    <row r="122" spans="1:40" ht="15.75" customHeight="1">
      <c r="A122" s="255"/>
      <c r="B122" s="301"/>
      <c r="C122" s="301"/>
      <c r="D122" s="301"/>
      <c r="E122" s="301"/>
      <c r="F122" s="301"/>
      <c r="G122" s="301"/>
      <c r="H122" s="301"/>
      <c r="I122" s="301"/>
      <c r="J122" s="301"/>
      <c r="K122" s="255"/>
      <c r="L122" s="255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3"/>
      <c r="Y122" s="303"/>
      <c r="Z122" s="301"/>
      <c r="AA122" s="303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</row>
    <row r="123" spans="1:40" ht="15.75" customHeight="1">
      <c r="A123" s="255"/>
      <c r="B123" s="301"/>
      <c r="C123" s="301"/>
      <c r="D123" s="301"/>
      <c r="E123" s="301"/>
      <c r="F123" s="301"/>
      <c r="G123" s="301"/>
      <c r="H123" s="301"/>
      <c r="I123" s="301"/>
      <c r="J123" s="301"/>
      <c r="K123" s="255"/>
      <c r="L123" s="255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3"/>
      <c r="Y123" s="303"/>
      <c r="Z123" s="301"/>
      <c r="AA123" s="303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</row>
    <row r="124" spans="1:40" ht="15.75" customHeight="1">
      <c r="A124" s="255"/>
      <c r="B124" s="301"/>
      <c r="C124" s="301"/>
      <c r="D124" s="301"/>
      <c r="E124" s="301"/>
      <c r="F124" s="301"/>
      <c r="G124" s="301"/>
      <c r="H124" s="301"/>
      <c r="I124" s="301"/>
      <c r="J124" s="301"/>
      <c r="K124" s="255"/>
      <c r="L124" s="255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3"/>
      <c r="Y124" s="303"/>
      <c r="Z124" s="301"/>
      <c r="AA124" s="303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</row>
    <row r="125" spans="1:40" ht="15.75" customHeight="1">
      <c r="A125" s="255"/>
      <c r="B125" s="30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3"/>
      <c r="Y125" s="303"/>
      <c r="Z125" s="303"/>
      <c r="AA125" s="303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</row>
    <row r="126" spans="1:40" ht="15.75" customHeight="1">
      <c r="A126" s="255"/>
      <c r="B126" s="30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303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3"/>
      <c r="Y126" s="303"/>
      <c r="Z126" s="303"/>
      <c r="AA126" s="303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</row>
    <row r="127" spans="1:40" ht="15.75" customHeight="1">
      <c r="A127" s="255"/>
      <c r="B127" s="30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303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3"/>
      <c r="Y127" s="303"/>
      <c r="Z127" s="303"/>
      <c r="AA127" s="303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</row>
    <row r="128" spans="1:40" ht="15.75" customHeight="1">
      <c r="A128" s="255"/>
      <c r="B128" s="30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303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3"/>
      <c r="Y128" s="303"/>
      <c r="Z128" s="303"/>
      <c r="AA128" s="303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</row>
    <row r="129" spans="1:40" ht="15.75" customHeight="1">
      <c r="A129" s="255"/>
      <c r="B129" s="301"/>
      <c r="C129" s="301"/>
      <c r="D129" s="301"/>
      <c r="E129" s="301"/>
      <c r="F129" s="301"/>
      <c r="G129" s="301"/>
      <c r="H129" s="301"/>
      <c r="I129" s="301"/>
      <c r="J129" s="301"/>
      <c r="K129" s="301"/>
      <c r="L129" s="255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3"/>
      <c r="Y129" s="303"/>
      <c r="Z129" s="303"/>
      <c r="AA129" s="303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</row>
    <row r="130" spans="1:40" ht="15.75" customHeight="1">
      <c r="A130" s="255"/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255"/>
      <c r="M130" s="303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3"/>
      <c r="Y130" s="303"/>
      <c r="Z130" s="303"/>
      <c r="AA130" s="303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</row>
    <row r="131" spans="1:40" ht="15.75" customHeight="1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301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</row>
    <row r="132" spans="1:40" ht="31.5" customHeight="1">
      <c r="A132" s="255"/>
      <c r="B132" s="301"/>
      <c r="C132" s="255"/>
      <c r="D132" s="255"/>
      <c r="E132" s="255"/>
      <c r="F132" s="255"/>
      <c r="G132" s="255"/>
      <c r="H132" s="301"/>
      <c r="I132" s="255"/>
      <c r="J132" s="255"/>
      <c r="K132" s="255"/>
      <c r="L132" s="255"/>
      <c r="M132" s="303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255"/>
      <c r="AC132" s="255"/>
      <c r="AD132" s="25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</row>
    <row r="133" spans="1:40" ht="31.5" customHeight="1">
      <c r="A133" s="255"/>
      <c r="B133" s="301"/>
      <c r="C133" s="255"/>
      <c r="D133" s="255"/>
      <c r="E133" s="255"/>
      <c r="F133" s="255"/>
      <c r="G133" s="255"/>
      <c r="H133" s="301"/>
      <c r="I133" s="255"/>
      <c r="J133" s="255"/>
      <c r="K133" s="255"/>
      <c r="L133" s="255"/>
      <c r="M133" s="303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</row>
    <row r="134" spans="1:40" ht="15.75" customHeight="1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</row>
    <row r="135" spans="1:40" ht="15.75" customHeight="1">
      <c r="A135" s="255"/>
      <c r="B135" s="301"/>
      <c r="C135" s="301"/>
      <c r="D135" s="301"/>
      <c r="E135" s="301"/>
      <c r="F135" s="301"/>
      <c r="G135" s="301"/>
      <c r="H135" s="301"/>
      <c r="I135" s="301"/>
      <c r="J135" s="301"/>
      <c r="K135" s="255"/>
      <c r="L135" s="255"/>
      <c r="M135" s="303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1"/>
      <c r="AA135" s="303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</row>
    <row r="136" spans="1:40" ht="15.75" customHeight="1">
      <c r="A136" s="255"/>
      <c r="B136" s="301"/>
      <c r="C136" s="301"/>
      <c r="D136" s="301"/>
      <c r="E136" s="301"/>
      <c r="F136" s="301"/>
      <c r="G136" s="301"/>
      <c r="H136" s="301"/>
      <c r="I136" s="301"/>
      <c r="J136" s="301"/>
      <c r="K136" s="255"/>
      <c r="L136" s="255"/>
      <c r="M136" s="255"/>
      <c r="N136" s="255"/>
      <c r="O136" s="255"/>
      <c r="P136" s="255"/>
      <c r="Q136" s="255"/>
      <c r="R136" s="303"/>
      <c r="S136" s="255"/>
      <c r="T136" s="255"/>
      <c r="U136" s="303"/>
      <c r="V136" s="255"/>
      <c r="W136" s="255"/>
      <c r="X136" s="255"/>
      <c r="Y136" s="303"/>
      <c r="Z136" s="301"/>
      <c r="AA136" s="303"/>
      <c r="AB136" s="255"/>
      <c r="AC136" s="255"/>
      <c r="AD136" s="25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</row>
    <row r="137" spans="1:40" ht="15.75" customHeight="1">
      <c r="A137" s="255"/>
      <c r="B137" s="301"/>
      <c r="C137" s="301"/>
      <c r="D137" s="301"/>
      <c r="E137" s="301"/>
      <c r="F137" s="301"/>
      <c r="G137" s="301"/>
      <c r="H137" s="301"/>
      <c r="I137" s="301"/>
      <c r="J137" s="301"/>
      <c r="K137" s="255"/>
      <c r="L137" s="255"/>
      <c r="M137" s="303"/>
      <c r="N137" s="303"/>
      <c r="O137" s="303"/>
      <c r="P137" s="303"/>
      <c r="Q137" s="303"/>
      <c r="R137" s="303"/>
      <c r="S137" s="303"/>
      <c r="T137" s="303"/>
      <c r="U137" s="303"/>
      <c r="V137" s="255"/>
      <c r="W137" s="255"/>
      <c r="X137" s="255"/>
      <c r="Y137" s="303"/>
      <c r="Z137" s="301"/>
      <c r="AA137" s="303"/>
      <c r="AB137" s="255"/>
      <c r="AC137" s="255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</row>
    <row r="138" spans="1:40" ht="15.75" customHeight="1">
      <c r="A138" s="255"/>
      <c r="B138" s="301"/>
      <c r="C138" s="301"/>
      <c r="D138" s="301"/>
      <c r="E138" s="301"/>
      <c r="F138" s="301"/>
      <c r="G138" s="301"/>
      <c r="H138" s="301"/>
      <c r="I138" s="301"/>
      <c r="J138" s="301"/>
      <c r="K138" s="255"/>
      <c r="L138" s="255"/>
      <c r="M138" s="255"/>
      <c r="N138" s="255"/>
      <c r="O138" s="255"/>
      <c r="P138" s="255"/>
      <c r="Q138" s="255"/>
      <c r="R138" s="303"/>
      <c r="S138" s="255"/>
      <c r="T138" s="255"/>
      <c r="U138" s="303"/>
      <c r="V138" s="303"/>
      <c r="W138" s="255"/>
      <c r="X138" s="255"/>
      <c r="Y138" s="303"/>
      <c r="Z138" s="301"/>
      <c r="AA138" s="303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</row>
    <row r="139" spans="1:40" ht="15.75" customHeight="1">
      <c r="A139" s="255"/>
      <c r="B139" s="301"/>
      <c r="C139" s="301"/>
      <c r="D139" s="301"/>
      <c r="E139" s="301"/>
      <c r="F139" s="301"/>
      <c r="G139" s="301"/>
      <c r="H139" s="301"/>
      <c r="I139" s="301"/>
      <c r="J139" s="301"/>
      <c r="K139" s="255"/>
      <c r="L139" s="255"/>
      <c r="M139" s="303"/>
      <c r="N139" s="303"/>
      <c r="O139" s="303"/>
      <c r="P139" s="303"/>
      <c r="Q139" s="303"/>
      <c r="R139" s="303"/>
      <c r="S139" s="303"/>
      <c r="T139" s="303"/>
      <c r="U139" s="303"/>
      <c r="V139" s="303"/>
      <c r="W139" s="303"/>
      <c r="X139" s="303"/>
      <c r="Y139" s="303"/>
      <c r="Z139" s="301"/>
      <c r="AA139" s="303"/>
      <c r="AB139" s="255"/>
      <c r="AC139" s="255"/>
      <c r="AD139" s="25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</row>
    <row r="140" spans="1:40" ht="15.75" customHeight="1">
      <c r="A140" s="255"/>
      <c r="B140" s="301"/>
      <c r="C140" s="301"/>
      <c r="D140" s="301"/>
      <c r="E140" s="301"/>
      <c r="F140" s="301"/>
      <c r="G140" s="301"/>
      <c r="H140" s="301"/>
      <c r="I140" s="301"/>
      <c r="J140" s="301"/>
      <c r="K140" s="255"/>
      <c r="L140" s="255"/>
      <c r="M140" s="255"/>
      <c r="N140" s="255"/>
      <c r="O140" s="255"/>
      <c r="P140" s="255"/>
      <c r="Q140" s="255"/>
      <c r="R140" s="303"/>
      <c r="S140" s="255"/>
      <c r="T140" s="255"/>
      <c r="U140" s="303"/>
      <c r="V140" s="255"/>
      <c r="W140" s="255"/>
      <c r="X140" s="255"/>
      <c r="Y140" s="303"/>
      <c r="Z140" s="301"/>
      <c r="AA140" s="303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</row>
    <row r="141" spans="1:40" ht="15.75" customHeight="1">
      <c r="A141" s="255"/>
      <c r="B141" s="301"/>
      <c r="C141" s="301"/>
      <c r="D141" s="301"/>
      <c r="E141" s="301"/>
      <c r="F141" s="301"/>
      <c r="G141" s="301"/>
      <c r="H141" s="301"/>
      <c r="I141" s="301"/>
      <c r="J141" s="301"/>
      <c r="K141" s="255"/>
      <c r="L141" s="255"/>
      <c r="M141" s="255"/>
      <c r="N141" s="255"/>
      <c r="O141" s="255"/>
      <c r="P141" s="303"/>
      <c r="Q141" s="303"/>
      <c r="R141" s="303"/>
      <c r="S141" s="303"/>
      <c r="T141" s="255"/>
      <c r="U141" s="303"/>
      <c r="V141" s="255"/>
      <c r="W141" s="255"/>
      <c r="X141" s="255"/>
      <c r="Y141" s="303"/>
      <c r="Z141" s="301"/>
      <c r="AA141" s="303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</row>
    <row r="142" spans="1:40" ht="15.75" customHeight="1">
      <c r="A142" s="255"/>
      <c r="B142" s="301"/>
      <c r="C142" s="301"/>
      <c r="D142" s="301"/>
      <c r="E142" s="301"/>
      <c r="F142" s="301"/>
      <c r="G142" s="301"/>
      <c r="H142" s="301"/>
      <c r="I142" s="301"/>
      <c r="J142" s="301"/>
      <c r="K142" s="255"/>
      <c r="L142" s="255"/>
      <c r="M142" s="255"/>
      <c r="N142" s="255"/>
      <c r="O142" s="255"/>
      <c r="P142" s="255"/>
      <c r="Q142" s="255"/>
      <c r="R142" s="303"/>
      <c r="S142" s="255"/>
      <c r="T142" s="255"/>
      <c r="U142" s="303"/>
      <c r="V142" s="255"/>
      <c r="W142" s="255"/>
      <c r="X142" s="255"/>
      <c r="Y142" s="303"/>
      <c r="Z142" s="301"/>
      <c r="AA142" s="303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</row>
    <row r="143" spans="1:40" ht="15.75" customHeight="1">
      <c r="A143" s="255"/>
      <c r="B143" s="301"/>
      <c r="C143" s="301"/>
      <c r="D143" s="301"/>
      <c r="E143" s="301"/>
      <c r="F143" s="301"/>
      <c r="G143" s="301"/>
      <c r="H143" s="301"/>
      <c r="I143" s="301"/>
      <c r="J143" s="301"/>
      <c r="K143" s="255"/>
      <c r="L143" s="255"/>
      <c r="M143" s="255"/>
      <c r="N143" s="255"/>
      <c r="O143" s="255"/>
      <c r="P143" s="255"/>
      <c r="Q143" s="303"/>
      <c r="R143" s="303"/>
      <c r="S143" s="303"/>
      <c r="T143" s="255"/>
      <c r="U143" s="303"/>
      <c r="V143" s="255"/>
      <c r="W143" s="255"/>
      <c r="X143" s="255"/>
      <c r="Y143" s="303"/>
      <c r="Z143" s="301"/>
      <c r="AA143" s="303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</row>
    <row r="144" spans="1:40" ht="15.75" customHeight="1">
      <c r="A144" s="255"/>
      <c r="B144" s="301"/>
      <c r="C144" s="301"/>
      <c r="D144" s="301"/>
      <c r="E144" s="301"/>
      <c r="F144" s="301"/>
      <c r="G144" s="301"/>
      <c r="H144" s="301"/>
      <c r="I144" s="301"/>
      <c r="J144" s="301"/>
      <c r="K144" s="255"/>
      <c r="L144" s="255"/>
      <c r="M144" s="255"/>
      <c r="N144" s="255"/>
      <c r="O144" s="255"/>
      <c r="P144" s="255"/>
      <c r="Q144" s="255"/>
      <c r="R144" s="303"/>
      <c r="S144" s="255"/>
      <c r="T144" s="255"/>
      <c r="U144" s="303"/>
      <c r="V144" s="255"/>
      <c r="W144" s="255"/>
      <c r="X144" s="255"/>
      <c r="Y144" s="303"/>
      <c r="Z144" s="301"/>
      <c r="AA144" s="303"/>
      <c r="AB144" s="255"/>
      <c r="AC144" s="255"/>
      <c r="AD144" s="25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</row>
    <row r="145" spans="1:40" ht="15" customHeight="1">
      <c r="A145" s="255"/>
      <c r="B145" s="301"/>
      <c r="C145" s="301"/>
      <c r="D145" s="301"/>
      <c r="E145" s="301"/>
      <c r="F145" s="301"/>
      <c r="G145" s="301"/>
      <c r="H145" s="301"/>
      <c r="I145" s="301"/>
      <c r="J145" s="301"/>
      <c r="K145" s="255"/>
      <c r="L145" s="255"/>
      <c r="M145" s="255"/>
      <c r="N145" s="255"/>
      <c r="O145" s="303"/>
      <c r="P145" s="255"/>
      <c r="Q145" s="255"/>
      <c r="R145" s="303"/>
      <c r="S145" s="255"/>
      <c r="T145" s="303"/>
      <c r="U145" s="303"/>
      <c r="V145" s="303"/>
      <c r="W145" s="303"/>
      <c r="X145" s="303"/>
      <c r="Y145" s="303"/>
      <c r="Z145" s="301"/>
      <c r="AA145" s="303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</row>
    <row r="146" spans="1:40" ht="15.75" customHeight="1">
      <c r="A146" s="255"/>
      <c r="B146" s="301"/>
      <c r="C146" s="301"/>
      <c r="D146" s="301"/>
      <c r="E146" s="301"/>
      <c r="F146" s="301"/>
      <c r="G146" s="301"/>
      <c r="H146" s="301"/>
      <c r="I146" s="301"/>
      <c r="J146" s="301"/>
      <c r="K146" s="255"/>
      <c r="L146" s="255"/>
      <c r="M146" s="303"/>
      <c r="N146" s="303"/>
      <c r="O146" s="303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1"/>
      <c r="AA146" s="303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</row>
    <row r="147" spans="1:40" ht="15.75" customHeight="1">
      <c r="A147" s="255"/>
      <c r="B147" s="301"/>
      <c r="C147" s="301"/>
      <c r="D147" s="301"/>
      <c r="E147" s="301"/>
      <c r="F147" s="301"/>
      <c r="G147" s="301"/>
      <c r="H147" s="301"/>
      <c r="I147" s="301"/>
      <c r="J147" s="301"/>
      <c r="K147" s="255"/>
      <c r="L147" s="255"/>
      <c r="M147" s="255"/>
      <c r="N147" s="255"/>
      <c r="O147" s="303"/>
      <c r="P147" s="255"/>
      <c r="Q147" s="255"/>
      <c r="R147" s="303"/>
      <c r="S147" s="255"/>
      <c r="T147" s="303"/>
      <c r="U147" s="303"/>
      <c r="V147" s="303"/>
      <c r="W147" s="303"/>
      <c r="X147" s="303"/>
      <c r="Y147" s="303"/>
      <c r="Z147" s="301"/>
      <c r="AA147" s="303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</row>
    <row r="148" spans="1:40" ht="15.75" customHeight="1">
      <c r="A148" s="255"/>
      <c r="B148" s="301"/>
      <c r="C148" s="301"/>
      <c r="D148" s="301"/>
      <c r="E148" s="301"/>
      <c r="F148" s="301"/>
      <c r="G148" s="301"/>
      <c r="H148" s="301"/>
      <c r="I148" s="301"/>
      <c r="J148" s="301"/>
      <c r="K148" s="255"/>
      <c r="L148" s="255"/>
      <c r="M148" s="303"/>
      <c r="N148" s="303"/>
      <c r="O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1"/>
      <c r="AA148" s="303"/>
      <c r="AB148" s="255"/>
      <c r="AC148" s="255"/>
      <c r="AD148" s="255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</row>
    <row r="149" spans="1:40" ht="15.75" customHeight="1">
      <c r="A149" s="255"/>
      <c r="B149" s="301"/>
      <c r="C149" s="301"/>
      <c r="D149" s="301"/>
      <c r="E149" s="301"/>
      <c r="F149" s="301"/>
      <c r="G149" s="301"/>
      <c r="H149" s="301"/>
      <c r="I149" s="301"/>
      <c r="J149" s="301"/>
      <c r="K149" s="301"/>
      <c r="L149" s="255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255"/>
      <c r="AC149" s="255"/>
      <c r="AD149" s="255"/>
      <c r="AE149" s="255"/>
      <c r="AF149" s="255"/>
      <c r="AG149" s="255"/>
      <c r="AH149" s="255"/>
      <c r="AI149" s="255"/>
      <c r="AJ149" s="255"/>
      <c r="AK149" s="255"/>
      <c r="AL149" s="255"/>
      <c r="AM149" s="255"/>
      <c r="AN149" s="255"/>
    </row>
    <row r="150" spans="1:40" ht="15.75" customHeight="1">
      <c r="A150" s="255"/>
      <c r="B150" s="301"/>
      <c r="C150" s="301"/>
      <c r="D150" s="301"/>
      <c r="E150" s="301"/>
      <c r="F150" s="301"/>
      <c r="G150" s="301"/>
      <c r="H150" s="301"/>
      <c r="I150" s="301"/>
      <c r="J150" s="301"/>
      <c r="K150" s="301"/>
      <c r="L150" s="255"/>
      <c r="M150" s="303"/>
      <c r="N150" s="303"/>
      <c r="O150" s="303"/>
      <c r="P150" s="303"/>
      <c r="Q150" s="303"/>
      <c r="R150" s="303"/>
      <c r="S150" s="303"/>
      <c r="T150" s="303"/>
      <c r="U150" s="303"/>
      <c r="V150" s="303"/>
      <c r="W150" s="303"/>
      <c r="X150" s="303"/>
      <c r="Y150" s="303"/>
      <c r="Z150" s="303"/>
      <c r="AA150" s="303"/>
      <c r="AB150" s="255"/>
      <c r="AC150" s="255"/>
      <c r="AD150" s="255"/>
      <c r="AE150" s="255"/>
      <c r="AF150" s="255"/>
      <c r="AG150" s="255"/>
      <c r="AH150" s="255"/>
      <c r="AI150" s="255"/>
      <c r="AJ150" s="255"/>
      <c r="AK150" s="255"/>
      <c r="AL150" s="255"/>
      <c r="AM150" s="255"/>
      <c r="AN150" s="255"/>
    </row>
    <row r="151" spans="1:40" ht="15.75" customHeight="1">
      <c r="A151" s="255"/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301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</row>
    <row r="152" spans="1:40" ht="33" customHeight="1">
      <c r="A152" s="255"/>
      <c r="B152" s="301"/>
      <c r="C152" s="255"/>
      <c r="D152" s="255"/>
      <c r="E152" s="255"/>
      <c r="F152" s="255"/>
      <c r="G152" s="255"/>
      <c r="H152" s="301"/>
      <c r="I152" s="255"/>
      <c r="J152" s="255"/>
      <c r="K152" s="255"/>
      <c r="L152" s="255"/>
      <c r="M152" s="303"/>
      <c r="N152" s="303"/>
      <c r="O152" s="303"/>
      <c r="P152" s="303"/>
      <c r="Q152" s="303"/>
      <c r="R152" s="303"/>
      <c r="S152" s="303"/>
      <c r="T152" s="303"/>
      <c r="U152" s="303"/>
      <c r="V152" s="303"/>
      <c r="W152" s="303"/>
      <c r="X152" s="303"/>
      <c r="Y152" s="303"/>
      <c r="Z152" s="303"/>
      <c r="AA152" s="303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</row>
    <row r="153" spans="1:40" ht="33" customHeight="1">
      <c r="A153" s="255"/>
      <c r="B153" s="301"/>
      <c r="C153" s="255"/>
      <c r="D153" s="255"/>
      <c r="E153" s="255"/>
      <c r="F153" s="255"/>
      <c r="G153" s="255"/>
      <c r="H153" s="301"/>
      <c r="I153" s="255"/>
      <c r="J153" s="255"/>
      <c r="K153" s="255"/>
      <c r="L153" s="255"/>
      <c r="M153" s="303"/>
      <c r="N153" s="303"/>
      <c r="O153" s="303"/>
      <c r="P153" s="303"/>
      <c r="Q153" s="303"/>
      <c r="R153" s="303"/>
      <c r="S153" s="303"/>
      <c r="T153" s="303"/>
      <c r="U153" s="303"/>
      <c r="V153" s="303"/>
      <c r="W153" s="303"/>
      <c r="X153" s="303"/>
      <c r="Y153" s="303"/>
      <c r="Z153" s="303"/>
      <c r="AA153" s="303"/>
      <c r="AB153" s="255"/>
      <c r="AC153" s="255"/>
      <c r="AD153" s="255"/>
      <c r="AE153" s="255"/>
      <c r="AF153" s="255"/>
      <c r="AG153" s="255"/>
      <c r="AH153" s="255"/>
      <c r="AI153" s="255"/>
      <c r="AJ153" s="255"/>
      <c r="AK153" s="255"/>
      <c r="AL153" s="255"/>
      <c r="AM153" s="255"/>
      <c r="AN153" s="255"/>
    </row>
    <row r="154" spans="1:40" ht="15.75" customHeight="1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I154" s="255"/>
      <c r="AJ154" s="255"/>
      <c r="AK154" s="255"/>
      <c r="AL154" s="255"/>
      <c r="AM154" s="255"/>
      <c r="AN154" s="255"/>
    </row>
    <row r="155" spans="1:40" ht="15.75" customHeight="1">
      <c r="A155" s="255"/>
      <c r="B155" s="301"/>
      <c r="C155" s="301"/>
      <c r="D155" s="301"/>
      <c r="E155" s="301"/>
      <c r="F155" s="301"/>
      <c r="G155" s="301"/>
      <c r="H155" s="301"/>
      <c r="I155" s="301"/>
      <c r="J155" s="301"/>
      <c r="K155" s="255"/>
      <c r="L155" s="255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  <c r="Z155" s="301"/>
      <c r="AA155" s="303"/>
      <c r="AB155" s="255"/>
      <c r="AC155" s="255"/>
      <c r="AD155" s="255"/>
      <c r="AE155" s="255"/>
      <c r="AF155" s="255"/>
      <c r="AG155" s="255"/>
      <c r="AH155" s="255"/>
      <c r="AI155" s="255"/>
      <c r="AJ155" s="255"/>
      <c r="AK155" s="255"/>
      <c r="AL155" s="255"/>
      <c r="AM155" s="255"/>
      <c r="AN155" s="255"/>
    </row>
    <row r="156" spans="1:40" ht="15.75" customHeight="1">
      <c r="A156" s="255"/>
      <c r="B156" s="301"/>
      <c r="C156" s="301"/>
      <c r="D156" s="301"/>
      <c r="E156" s="301"/>
      <c r="F156" s="301"/>
      <c r="G156" s="301"/>
      <c r="H156" s="301"/>
      <c r="I156" s="301"/>
      <c r="J156" s="301"/>
      <c r="K156" s="255"/>
      <c r="L156" s="255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1"/>
      <c r="AA156" s="303"/>
      <c r="AB156" s="255"/>
      <c r="AC156" s="255"/>
      <c r="AD156" s="255"/>
      <c r="AE156" s="255"/>
      <c r="AF156" s="255"/>
      <c r="AG156" s="255"/>
      <c r="AH156" s="255"/>
      <c r="AI156" s="255"/>
      <c r="AJ156" s="255"/>
      <c r="AK156" s="255"/>
      <c r="AL156" s="255"/>
      <c r="AM156" s="255"/>
      <c r="AN156" s="255"/>
    </row>
    <row r="157" spans="1:40" ht="15.75" customHeight="1">
      <c r="A157" s="255"/>
      <c r="B157" s="301"/>
      <c r="C157" s="301"/>
      <c r="D157" s="301"/>
      <c r="E157" s="301"/>
      <c r="F157" s="301"/>
      <c r="G157" s="301"/>
      <c r="H157" s="301"/>
      <c r="I157" s="301"/>
      <c r="J157" s="301"/>
      <c r="K157" s="255"/>
      <c r="L157" s="255"/>
      <c r="M157" s="303"/>
      <c r="N157" s="303"/>
      <c r="O157" s="303"/>
      <c r="P157" s="303"/>
      <c r="Q157" s="303"/>
      <c r="R157" s="303"/>
      <c r="S157" s="303"/>
      <c r="T157" s="303"/>
      <c r="U157" s="303"/>
      <c r="V157" s="303"/>
      <c r="W157" s="303"/>
      <c r="X157" s="303"/>
      <c r="Y157" s="303"/>
      <c r="Z157" s="301"/>
      <c r="AA157" s="303"/>
      <c r="AB157" s="255"/>
      <c r="AC157" s="255"/>
      <c r="AD157" s="255"/>
      <c r="AE157" s="255"/>
      <c r="AF157" s="255"/>
      <c r="AG157" s="255"/>
      <c r="AH157" s="255"/>
      <c r="AI157" s="255"/>
      <c r="AJ157" s="255"/>
      <c r="AK157" s="255"/>
      <c r="AL157" s="255"/>
      <c r="AM157" s="255"/>
      <c r="AN157" s="255"/>
    </row>
    <row r="158" spans="1:40" ht="15.75" customHeight="1">
      <c r="A158" s="255"/>
      <c r="B158" s="301"/>
      <c r="C158" s="301"/>
      <c r="D158" s="301"/>
      <c r="E158" s="301"/>
      <c r="F158" s="301"/>
      <c r="G158" s="301"/>
      <c r="H158" s="301"/>
      <c r="I158" s="301"/>
      <c r="J158" s="301"/>
      <c r="K158" s="255"/>
      <c r="L158" s="255"/>
      <c r="M158" s="303"/>
      <c r="N158" s="303"/>
      <c r="O158" s="303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1"/>
      <c r="AA158" s="303"/>
      <c r="AB158" s="255"/>
      <c r="AC158" s="255"/>
      <c r="AD158" s="255"/>
      <c r="AE158" s="255"/>
      <c r="AF158" s="255"/>
      <c r="AG158" s="255"/>
      <c r="AH158" s="255"/>
      <c r="AI158" s="255"/>
      <c r="AJ158" s="255"/>
      <c r="AK158" s="255"/>
      <c r="AL158" s="255"/>
      <c r="AM158" s="255"/>
      <c r="AN158" s="255"/>
    </row>
    <row r="159" spans="1:40" ht="15.75" customHeight="1">
      <c r="A159" s="255"/>
      <c r="B159" s="301"/>
      <c r="C159" s="301"/>
      <c r="D159" s="301"/>
      <c r="E159" s="301"/>
      <c r="F159" s="301"/>
      <c r="G159" s="301"/>
      <c r="H159" s="301"/>
      <c r="I159" s="301"/>
      <c r="J159" s="301"/>
      <c r="K159" s="255"/>
      <c r="L159" s="255"/>
      <c r="M159" s="303"/>
      <c r="N159" s="303"/>
      <c r="O159" s="303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1"/>
      <c r="AA159" s="303"/>
      <c r="AB159" s="255"/>
      <c r="AC159" s="255"/>
      <c r="AD159" s="255"/>
      <c r="AE159" s="255"/>
      <c r="AF159" s="255"/>
      <c r="AG159" s="255"/>
      <c r="AH159" s="255"/>
      <c r="AI159" s="255"/>
      <c r="AJ159" s="255"/>
      <c r="AK159" s="255"/>
      <c r="AL159" s="255"/>
      <c r="AM159" s="255"/>
      <c r="AN159" s="255"/>
    </row>
    <row r="160" spans="1:40" ht="15.75" customHeight="1">
      <c r="A160" s="255"/>
      <c r="B160" s="301"/>
      <c r="C160" s="301"/>
      <c r="D160" s="301"/>
      <c r="E160" s="301"/>
      <c r="F160" s="301"/>
      <c r="G160" s="301"/>
      <c r="H160" s="301"/>
      <c r="I160" s="301"/>
      <c r="J160" s="301"/>
      <c r="K160" s="255"/>
      <c r="L160" s="255"/>
      <c r="M160" s="303"/>
      <c r="N160" s="303"/>
      <c r="O160" s="303"/>
      <c r="P160" s="303"/>
      <c r="Q160" s="303"/>
      <c r="R160" s="303"/>
      <c r="S160" s="303"/>
      <c r="T160" s="303"/>
      <c r="U160" s="303"/>
      <c r="V160" s="303"/>
      <c r="W160" s="303"/>
      <c r="X160" s="303"/>
      <c r="Y160" s="303"/>
      <c r="Z160" s="301"/>
      <c r="AA160" s="303"/>
      <c r="AB160" s="255"/>
      <c r="AC160" s="255"/>
      <c r="AD160" s="255"/>
      <c r="AE160" s="255"/>
      <c r="AF160" s="255"/>
      <c r="AG160" s="255"/>
      <c r="AH160" s="255"/>
      <c r="AI160" s="255"/>
      <c r="AJ160" s="255"/>
      <c r="AK160" s="255"/>
      <c r="AL160" s="255"/>
      <c r="AM160" s="255"/>
      <c r="AN160" s="255"/>
    </row>
    <row r="161" spans="1:40" ht="15.75" customHeight="1">
      <c r="A161" s="255"/>
      <c r="B161" s="301"/>
      <c r="C161" s="301"/>
      <c r="D161" s="301"/>
      <c r="E161" s="301"/>
      <c r="F161" s="301"/>
      <c r="G161" s="301"/>
      <c r="H161" s="301"/>
      <c r="I161" s="301"/>
      <c r="J161" s="301"/>
      <c r="K161" s="255"/>
      <c r="L161" s="255"/>
      <c r="M161" s="303"/>
      <c r="N161" s="303"/>
      <c r="O161" s="303"/>
      <c r="P161" s="303"/>
      <c r="Q161" s="303"/>
      <c r="R161" s="303"/>
      <c r="S161" s="303"/>
      <c r="T161" s="303"/>
      <c r="U161" s="303"/>
      <c r="V161" s="303"/>
      <c r="W161" s="303"/>
      <c r="X161" s="303"/>
      <c r="Y161" s="303"/>
      <c r="Z161" s="301"/>
      <c r="AA161" s="303"/>
      <c r="AB161" s="255"/>
      <c r="AC161" s="255"/>
      <c r="AD161" s="255"/>
      <c r="AE161" s="255"/>
      <c r="AF161" s="255"/>
      <c r="AG161" s="255"/>
      <c r="AH161" s="255"/>
      <c r="AI161" s="255"/>
      <c r="AJ161" s="255"/>
      <c r="AK161" s="255"/>
      <c r="AL161" s="255"/>
      <c r="AM161" s="255"/>
      <c r="AN161" s="255"/>
    </row>
    <row r="162" spans="1:40" ht="15.75" customHeight="1">
      <c r="A162" s="255"/>
      <c r="B162" s="301"/>
      <c r="C162" s="301"/>
      <c r="D162" s="301"/>
      <c r="E162" s="301"/>
      <c r="F162" s="301"/>
      <c r="G162" s="301"/>
      <c r="H162" s="301"/>
      <c r="I162" s="301"/>
      <c r="J162" s="301"/>
      <c r="K162" s="255"/>
      <c r="L162" s="255"/>
      <c r="M162" s="303"/>
      <c r="N162" s="303"/>
      <c r="O162" s="303"/>
      <c r="P162" s="303"/>
      <c r="Q162" s="303"/>
      <c r="R162" s="303"/>
      <c r="S162" s="303"/>
      <c r="T162" s="303"/>
      <c r="U162" s="303"/>
      <c r="V162" s="303"/>
      <c r="W162" s="303"/>
      <c r="X162" s="303"/>
      <c r="Y162" s="303"/>
      <c r="Z162" s="301"/>
      <c r="AA162" s="303"/>
      <c r="AB162" s="255"/>
      <c r="AC162" s="255"/>
      <c r="AD162" s="255"/>
      <c r="AE162" s="255"/>
      <c r="AF162" s="255"/>
      <c r="AG162" s="255"/>
      <c r="AH162" s="255"/>
      <c r="AI162" s="255"/>
      <c r="AJ162" s="255"/>
      <c r="AK162" s="255"/>
      <c r="AL162" s="255"/>
      <c r="AM162" s="255"/>
      <c r="AN162" s="255"/>
    </row>
    <row r="163" spans="1:40" ht="15.75" customHeight="1">
      <c r="A163" s="255"/>
      <c r="B163" s="30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303"/>
      <c r="N163" s="303"/>
      <c r="O163" s="303"/>
      <c r="P163" s="303"/>
      <c r="Q163" s="303"/>
      <c r="R163" s="303"/>
      <c r="S163" s="303"/>
      <c r="T163" s="303"/>
      <c r="U163" s="303"/>
      <c r="V163" s="303"/>
      <c r="W163" s="303"/>
      <c r="X163" s="303"/>
      <c r="Y163" s="303"/>
      <c r="Z163" s="303"/>
      <c r="AA163" s="303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</row>
    <row r="164" spans="1:40" ht="15.75" customHeight="1">
      <c r="A164" s="255"/>
      <c r="B164" s="30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303"/>
      <c r="N164" s="303"/>
      <c r="O164" s="303"/>
      <c r="P164" s="303"/>
      <c r="Q164" s="303"/>
      <c r="R164" s="303"/>
      <c r="S164" s="303"/>
      <c r="T164" s="303"/>
      <c r="U164" s="303"/>
      <c r="V164" s="303"/>
      <c r="W164" s="303"/>
      <c r="X164" s="303"/>
      <c r="Y164" s="303"/>
      <c r="Z164" s="303"/>
      <c r="AA164" s="303"/>
      <c r="AB164" s="255"/>
      <c r="AC164" s="255"/>
      <c r="AD164" s="255"/>
      <c r="AE164" s="255"/>
      <c r="AF164" s="255"/>
      <c r="AG164" s="255"/>
      <c r="AH164" s="255"/>
      <c r="AI164" s="255"/>
      <c r="AJ164" s="255"/>
      <c r="AK164" s="255"/>
      <c r="AL164" s="255"/>
      <c r="AM164" s="255"/>
      <c r="AN164" s="255"/>
    </row>
    <row r="165" spans="1:40" ht="15.75" customHeight="1">
      <c r="A165" s="255"/>
      <c r="B165" s="301"/>
      <c r="C165" s="301"/>
      <c r="D165" s="301"/>
      <c r="E165" s="301"/>
      <c r="F165" s="301"/>
      <c r="G165" s="301"/>
      <c r="H165" s="301"/>
      <c r="I165" s="301"/>
      <c r="J165" s="301"/>
      <c r="K165" s="301"/>
      <c r="L165" s="255"/>
      <c r="M165" s="303"/>
      <c r="N165" s="303"/>
      <c r="O165" s="303"/>
      <c r="P165" s="303"/>
      <c r="Q165" s="303"/>
      <c r="R165" s="303"/>
      <c r="S165" s="303"/>
      <c r="T165" s="303"/>
      <c r="U165" s="303"/>
      <c r="V165" s="303"/>
      <c r="W165" s="303"/>
      <c r="X165" s="303"/>
      <c r="Y165" s="303"/>
      <c r="Z165" s="303"/>
      <c r="AA165" s="303"/>
      <c r="AB165" s="255"/>
      <c r="AC165" s="255"/>
      <c r="AD165" s="255"/>
      <c r="AE165" s="255"/>
      <c r="AF165" s="255"/>
      <c r="AG165" s="255"/>
      <c r="AH165" s="255"/>
      <c r="AI165" s="255"/>
      <c r="AJ165" s="255"/>
      <c r="AK165" s="255"/>
      <c r="AL165" s="255"/>
      <c r="AM165" s="255"/>
      <c r="AN165" s="255"/>
    </row>
    <row r="166" spans="1:40" ht="15.75" customHeight="1">
      <c r="A166" s="255"/>
      <c r="B166" s="301"/>
      <c r="C166" s="301"/>
      <c r="D166" s="301"/>
      <c r="E166" s="301"/>
      <c r="F166" s="301"/>
      <c r="G166" s="301"/>
      <c r="H166" s="301"/>
      <c r="I166" s="301"/>
      <c r="J166" s="301"/>
      <c r="K166" s="301"/>
      <c r="L166" s="255"/>
      <c r="M166" s="303"/>
      <c r="N166" s="303"/>
      <c r="O166" s="303"/>
      <c r="P166" s="303"/>
      <c r="Q166" s="303"/>
      <c r="R166" s="303"/>
      <c r="S166" s="303"/>
      <c r="T166" s="303"/>
      <c r="U166" s="303"/>
      <c r="V166" s="303"/>
      <c r="W166" s="303"/>
      <c r="X166" s="303"/>
      <c r="Y166" s="303"/>
      <c r="Z166" s="303"/>
      <c r="AA166" s="303"/>
      <c r="AB166" s="255"/>
      <c r="AC166" s="255"/>
      <c r="AD166" s="255"/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</row>
    <row r="167" spans="1:40" ht="15.75" customHeight="1">
      <c r="A167" s="255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5"/>
      <c r="AI167" s="255"/>
      <c r="AJ167" s="255"/>
      <c r="AK167" s="255"/>
      <c r="AL167" s="255"/>
      <c r="AM167" s="255"/>
      <c r="AN167" s="255"/>
    </row>
    <row r="168" spans="1:40" ht="15.75" customHeight="1">
      <c r="A168" s="255"/>
      <c r="B168" s="255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I168" s="255"/>
      <c r="AJ168" s="255"/>
      <c r="AK168" s="255"/>
      <c r="AL168" s="255"/>
      <c r="AM168" s="255"/>
      <c r="AN168" s="255"/>
    </row>
    <row r="169" spans="1:40" ht="15.75" customHeight="1">
      <c r="A169" s="255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303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</row>
    <row r="170" spans="1:40" ht="15.75" customHeight="1">
      <c r="A170" s="255"/>
      <c r="B170" s="255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</row>
    <row r="171" spans="1:40" ht="15.75" customHeight="1">
      <c r="A171" s="255"/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255"/>
    </row>
    <row r="172" spans="1:40" ht="15.75" customHeight="1">
      <c r="A172" s="255"/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</row>
    <row r="173" spans="1:40" ht="15.75" customHeight="1">
      <c r="A173" s="255"/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I173" s="255"/>
      <c r="AJ173" s="255"/>
      <c r="AK173" s="255"/>
      <c r="AL173" s="255"/>
      <c r="AM173" s="255"/>
      <c r="AN173" s="255"/>
    </row>
    <row r="174" spans="1:40" ht="15.75" customHeight="1">
      <c r="A174" s="255"/>
      <c r="B174" s="255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  <c r="AA174" s="255"/>
      <c r="AB174" s="255"/>
      <c r="AC174" s="255"/>
      <c r="AD174" s="255"/>
      <c r="AE174" s="255"/>
      <c r="AF174" s="255"/>
      <c r="AG174" s="255"/>
      <c r="AH174" s="255"/>
      <c r="AI174" s="255"/>
      <c r="AJ174" s="255"/>
      <c r="AK174" s="255"/>
      <c r="AL174" s="255"/>
      <c r="AM174" s="255"/>
      <c r="AN174" s="255"/>
    </row>
    <row r="175" spans="1:40" ht="15.75" customHeight="1">
      <c r="A175" s="255"/>
      <c r="B175" s="255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55"/>
      <c r="AH175" s="255"/>
      <c r="AI175" s="255"/>
      <c r="AJ175" s="255"/>
      <c r="AK175" s="255"/>
      <c r="AL175" s="255"/>
      <c r="AM175" s="255"/>
      <c r="AN175" s="255"/>
    </row>
    <row r="176" spans="1:40" ht="15.75" customHeight="1">
      <c r="A176" s="255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I176" s="255"/>
      <c r="AJ176" s="255"/>
      <c r="AK176" s="255"/>
      <c r="AL176" s="255"/>
      <c r="AM176" s="255"/>
      <c r="AN176" s="255"/>
    </row>
    <row r="177" spans="1:40" ht="15.75" customHeight="1">
      <c r="A177" s="255"/>
      <c r="B177" s="255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255"/>
      <c r="AK177" s="255"/>
      <c r="AL177" s="255"/>
      <c r="AM177" s="255"/>
      <c r="AN177" s="255"/>
    </row>
    <row r="178" spans="1:40" ht="15.75" customHeight="1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I178" s="255"/>
      <c r="AJ178" s="255"/>
      <c r="AK178" s="255"/>
      <c r="AL178" s="255"/>
      <c r="AM178" s="255"/>
      <c r="AN178" s="255"/>
    </row>
    <row r="179" spans="1:40" ht="15.75" customHeight="1">
      <c r="A179" s="255"/>
      <c r="B179" s="255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5"/>
      <c r="AI179" s="255"/>
      <c r="AJ179" s="255"/>
      <c r="AK179" s="255"/>
      <c r="AL179" s="255"/>
      <c r="AM179" s="255"/>
      <c r="AN179" s="255"/>
    </row>
    <row r="180" spans="1:40" ht="15.75" customHeight="1">
      <c r="A180" s="255"/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I180" s="255"/>
      <c r="AJ180" s="255"/>
      <c r="AK180" s="255"/>
      <c r="AL180" s="255"/>
      <c r="AM180" s="255"/>
      <c r="AN180" s="255"/>
    </row>
    <row r="181" spans="1:40" ht="15.75" customHeight="1">
      <c r="A181" s="255"/>
      <c r="B181" s="255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I181" s="255"/>
      <c r="AJ181" s="255"/>
      <c r="AK181" s="255"/>
      <c r="AL181" s="255"/>
      <c r="AM181" s="255"/>
      <c r="AN181" s="255"/>
    </row>
    <row r="182" spans="1:40" ht="15.75" customHeight="1">
      <c r="A182" s="255"/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</row>
    <row r="183" spans="1:40" ht="15.75" customHeight="1">
      <c r="A183" s="255"/>
      <c r="B183" s="255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</row>
    <row r="184" spans="1:40" ht="15.75" customHeight="1">
      <c r="A184" s="255"/>
      <c r="B184" s="255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I184" s="255"/>
      <c r="AJ184" s="255"/>
      <c r="AK184" s="255"/>
      <c r="AL184" s="255"/>
      <c r="AM184" s="255"/>
      <c r="AN184" s="255"/>
    </row>
    <row r="185" spans="1:40" ht="15.75" customHeight="1">
      <c r="A185" s="255"/>
      <c r="B185" s="255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  <c r="AK185" s="255"/>
      <c r="AL185" s="255"/>
      <c r="AM185" s="255"/>
      <c r="AN185" s="255"/>
    </row>
    <row r="186" spans="1:40" ht="15.75" customHeight="1">
      <c r="A186" s="255"/>
      <c r="B186" s="255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5"/>
      <c r="AI186" s="255"/>
      <c r="AJ186" s="255"/>
      <c r="AK186" s="255"/>
      <c r="AL186" s="255"/>
      <c r="AM186" s="255"/>
      <c r="AN186" s="255"/>
    </row>
    <row r="187" spans="1:40" ht="15.75" customHeight="1">
      <c r="A187" s="255"/>
      <c r="B187" s="255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  <c r="AA187" s="255"/>
      <c r="AB187" s="255"/>
      <c r="AC187" s="255"/>
      <c r="AD187" s="255"/>
      <c r="AE187" s="255"/>
      <c r="AF187" s="255"/>
      <c r="AG187" s="255"/>
      <c r="AH187" s="255"/>
      <c r="AI187" s="255"/>
      <c r="AJ187" s="255"/>
      <c r="AK187" s="255"/>
      <c r="AL187" s="255"/>
      <c r="AM187" s="255"/>
      <c r="AN187" s="255"/>
    </row>
    <row r="188" spans="1:40" ht="15.75" customHeight="1">
      <c r="A188" s="255"/>
      <c r="B188" s="255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</row>
    <row r="189" spans="1:40" ht="15.75" customHeight="1">
      <c r="A189" s="255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  <c r="AA189" s="255"/>
      <c r="AB189" s="255"/>
      <c r="AC189" s="255"/>
      <c r="AD189" s="255"/>
      <c r="AE189" s="255"/>
      <c r="AF189" s="255"/>
      <c r="AG189" s="255"/>
      <c r="AH189" s="255"/>
      <c r="AI189" s="255"/>
      <c r="AJ189" s="255"/>
      <c r="AK189" s="255"/>
      <c r="AL189" s="255"/>
      <c r="AM189" s="255"/>
      <c r="AN189" s="255"/>
    </row>
    <row r="190" spans="1:40" ht="15.75" customHeight="1">
      <c r="A190" s="255"/>
      <c r="B190" s="255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  <c r="AA190" s="255"/>
      <c r="AB190" s="255"/>
      <c r="AC190" s="255"/>
      <c r="AD190" s="255"/>
      <c r="AE190" s="255"/>
      <c r="AF190" s="255"/>
      <c r="AG190" s="255"/>
      <c r="AH190" s="255"/>
      <c r="AI190" s="255"/>
      <c r="AJ190" s="255"/>
      <c r="AK190" s="255"/>
      <c r="AL190" s="255"/>
      <c r="AM190" s="255"/>
      <c r="AN190" s="255"/>
    </row>
    <row r="191" spans="1:40" ht="15.75" customHeight="1">
      <c r="A191" s="255"/>
      <c r="B191" s="255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5"/>
      <c r="AI191" s="255"/>
      <c r="AJ191" s="255"/>
      <c r="AK191" s="255"/>
      <c r="AL191" s="255"/>
      <c r="AM191" s="255"/>
      <c r="AN191" s="255"/>
    </row>
    <row r="192" spans="1:40" ht="15.75" customHeight="1">
      <c r="A192" s="255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I192" s="255"/>
      <c r="AJ192" s="255"/>
      <c r="AK192" s="255"/>
      <c r="AL192" s="255"/>
      <c r="AM192" s="255"/>
      <c r="AN192" s="255"/>
    </row>
    <row r="193" spans="1:40" ht="15.75" customHeight="1">
      <c r="A193" s="255"/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  <c r="AA193" s="255"/>
      <c r="AB193" s="255"/>
      <c r="AC193" s="255"/>
      <c r="AD193" s="255"/>
      <c r="AE193" s="255"/>
      <c r="AF193" s="255"/>
      <c r="AG193" s="255"/>
      <c r="AH193" s="255"/>
      <c r="AI193" s="255"/>
      <c r="AJ193" s="255"/>
      <c r="AK193" s="255"/>
      <c r="AL193" s="255"/>
      <c r="AM193" s="255"/>
      <c r="AN193" s="255"/>
    </row>
    <row r="194" spans="1:40" ht="15.75" customHeight="1">
      <c r="A194" s="255"/>
      <c r="B194" s="255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</row>
    <row r="195" spans="1:40" ht="15.75" customHeight="1">
      <c r="A195" s="255"/>
      <c r="B195" s="255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/>
      <c r="AH195" s="255"/>
      <c r="AI195" s="255"/>
      <c r="AJ195" s="255"/>
      <c r="AK195" s="255"/>
      <c r="AL195" s="255"/>
      <c r="AM195" s="255"/>
      <c r="AN195" s="255"/>
    </row>
    <row r="196" spans="1:40" ht="15.75" customHeight="1">
      <c r="A196" s="255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I196" s="255"/>
      <c r="AJ196" s="255"/>
      <c r="AK196" s="255"/>
      <c r="AL196" s="255"/>
      <c r="AM196" s="255"/>
      <c r="AN196" s="255"/>
    </row>
    <row r="197" spans="1:40" ht="15.75" customHeight="1">
      <c r="A197" s="255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I197" s="255"/>
      <c r="AJ197" s="255"/>
      <c r="AK197" s="255"/>
      <c r="AL197" s="255"/>
      <c r="AM197" s="255"/>
      <c r="AN197" s="255"/>
    </row>
    <row r="198" spans="1:40" ht="15.75" customHeight="1">
      <c r="A198" s="255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</row>
    <row r="199" spans="1:40" ht="15.75" customHeight="1">
      <c r="A199" s="255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  <c r="AJ199" s="255"/>
      <c r="AK199" s="255"/>
      <c r="AL199" s="255"/>
      <c r="AM199" s="255"/>
      <c r="AN199" s="255"/>
    </row>
    <row r="200" spans="1:40" ht="15.75" customHeight="1">
      <c r="A200" s="255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  <c r="AJ200" s="255"/>
      <c r="AK200" s="255"/>
      <c r="AL200" s="255"/>
      <c r="AM200" s="255"/>
      <c r="AN200" s="255"/>
    </row>
    <row r="201" spans="1:40" ht="15.75" customHeight="1">
      <c r="A201" s="255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</row>
    <row r="202" spans="1:40" ht="15.75" customHeight="1">
      <c r="A202" s="255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I202" s="255"/>
      <c r="AJ202" s="255"/>
      <c r="AK202" s="255"/>
      <c r="AL202" s="255"/>
      <c r="AM202" s="255"/>
      <c r="AN202" s="255"/>
    </row>
    <row r="203" spans="1:40" ht="15.75" customHeight="1">
      <c r="A203" s="255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</row>
    <row r="204" spans="1:40" ht="15.75" customHeight="1">
      <c r="A204" s="255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</row>
    <row r="205" spans="1:40" ht="15.75" customHeight="1">
      <c r="A205" s="255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</row>
    <row r="206" spans="1:40" ht="15.75" customHeight="1">
      <c r="A206" s="255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</row>
    <row r="207" spans="1:40" ht="15.75" customHeight="1">
      <c r="A207" s="255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</row>
    <row r="208" spans="1:40" ht="15.75" customHeight="1">
      <c r="A208" s="255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</row>
    <row r="209" spans="1:40" ht="15.75" customHeight="1">
      <c r="A209" s="255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  <c r="AK209" s="255"/>
      <c r="AL209" s="255"/>
      <c r="AM209" s="255"/>
      <c r="AN209" s="255"/>
    </row>
    <row r="210" spans="1:40" ht="15.75" customHeight="1">
      <c r="A210" s="255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</row>
    <row r="211" spans="1:40" ht="15.75" customHeight="1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</row>
    <row r="212" spans="1:40" ht="15.75" customHeight="1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5"/>
      <c r="AI212" s="255"/>
      <c r="AJ212" s="255"/>
      <c r="AK212" s="255"/>
      <c r="AL212" s="255"/>
      <c r="AM212" s="255"/>
      <c r="AN212" s="255"/>
    </row>
    <row r="213" spans="1:40" ht="15.75" customHeight="1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5"/>
      <c r="AI213" s="255"/>
      <c r="AJ213" s="255"/>
      <c r="AK213" s="255"/>
      <c r="AL213" s="255"/>
      <c r="AM213" s="255"/>
      <c r="AN213" s="255"/>
    </row>
    <row r="214" spans="1:40" ht="15.75" customHeight="1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</row>
    <row r="215" spans="1:40" ht="15.75" customHeight="1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  <c r="AK215" s="255"/>
      <c r="AL215" s="255"/>
      <c r="AM215" s="255"/>
      <c r="AN215" s="255"/>
    </row>
    <row r="216" spans="1:40" ht="15.75" customHeight="1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  <c r="AA216" s="255"/>
      <c r="AB216" s="255"/>
      <c r="AC216" s="255"/>
      <c r="AD216" s="255"/>
      <c r="AE216" s="255"/>
      <c r="AF216" s="255"/>
      <c r="AG216" s="255"/>
      <c r="AH216" s="255"/>
      <c r="AI216" s="255"/>
      <c r="AJ216" s="255"/>
      <c r="AK216" s="255"/>
      <c r="AL216" s="255"/>
      <c r="AM216" s="255"/>
      <c r="AN216" s="255"/>
    </row>
    <row r="217" spans="1:40" ht="15.75" customHeight="1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</row>
    <row r="218" spans="1:40" ht="15.75" customHeight="1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</row>
    <row r="219" spans="1:40" ht="15.75" customHeight="1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</row>
    <row r="220" spans="1:40" ht="15.75" customHeight="1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  <c r="AD220" s="255"/>
      <c r="AE220" s="255"/>
      <c r="AF220" s="255"/>
      <c r="AG220" s="255"/>
      <c r="AH220" s="255"/>
      <c r="AI220" s="255"/>
      <c r="AJ220" s="255"/>
      <c r="AK220" s="255"/>
      <c r="AL220" s="255"/>
      <c r="AM220" s="255"/>
      <c r="AN220" s="255"/>
    </row>
    <row r="221" spans="1:40" ht="15.75" customHeight="1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  <c r="AD221" s="255"/>
      <c r="AE221" s="255"/>
      <c r="AF221" s="255"/>
      <c r="AG221" s="255"/>
      <c r="AH221" s="255"/>
      <c r="AI221" s="255"/>
      <c r="AJ221" s="255"/>
      <c r="AK221" s="255"/>
      <c r="AL221" s="255"/>
      <c r="AM221" s="255"/>
      <c r="AN221" s="255"/>
    </row>
    <row r="222" spans="1:40" ht="15.75" customHeight="1">
      <c r="A222" s="255"/>
      <c r="B222" s="255"/>
      <c r="C222" s="255"/>
      <c r="D222" s="255"/>
      <c r="E222" s="255"/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  <c r="AD222" s="255"/>
      <c r="AE222" s="255"/>
      <c r="AF222" s="255"/>
      <c r="AG222" s="255"/>
      <c r="AH222" s="255"/>
      <c r="AI222" s="255"/>
      <c r="AJ222" s="255"/>
      <c r="AK222" s="255"/>
      <c r="AL222" s="255"/>
      <c r="AM222" s="255"/>
      <c r="AN222" s="255"/>
    </row>
    <row r="223" spans="1:40" ht="15.75" customHeight="1">
      <c r="A223" s="255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</row>
    <row r="224" spans="1:40" ht="15.75" customHeight="1">
      <c r="A224" s="255"/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  <c r="AJ224" s="255"/>
      <c r="AK224" s="255"/>
      <c r="AL224" s="255"/>
      <c r="AM224" s="255"/>
      <c r="AN224" s="255"/>
    </row>
    <row r="225" spans="1:40" ht="15.75" customHeight="1">
      <c r="A225" s="255"/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  <c r="AJ225" s="255"/>
      <c r="AK225" s="255"/>
      <c r="AL225" s="255"/>
      <c r="AM225" s="255"/>
      <c r="AN225" s="255"/>
    </row>
    <row r="226" spans="1:40" ht="15.75" customHeight="1">
      <c r="A226" s="255"/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I226" s="255"/>
      <c r="AJ226" s="255"/>
      <c r="AK226" s="255"/>
      <c r="AL226" s="255"/>
      <c r="AM226" s="255"/>
      <c r="AN226" s="255"/>
    </row>
    <row r="227" spans="1:40" ht="15.75" customHeight="1">
      <c r="A227" s="255"/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  <c r="AA227" s="255"/>
      <c r="AB227" s="255"/>
      <c r="AC227" s="255"/>
      <c r="AD227" s="255"/>
      <c r="AE227" s="255"/>
      <c r="AF227" s="255"/>
      <c r="AG227" s="255"/>
      <c r="AH227" s="255"/>
      <c r="AI227" s="255"/>
      <c r="AJ227" s="255"/>
      <c r="AK227" s="255"/>
      <c r="AL227" s="255"/>
      <c r="AM227" s="255"/>
      <c r="AN227" s="255"/>
    </row>
    <row r="228" spans="1:40" ht="15.75" customHeight="1">
      <c r="A228" s="255"/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  <c r="AD228" s="255"/>
      <c r="AE228" s="255"/>
      <c r="AF228" s="255"/>
      <c r="AG228" s="255"/>
      <c r="AH228" s="255"/>
      <c r="AI228" s="255"/>
      <c r="AJ228" s="255"/>
      <c r="AK228" s="255"/>
      <c r="AL228" s="255"/>
      <c r="AM228" s="255"/>
      <c r="AN228" s="255"/>
    </row>
    <row r="229" spans="1:40" ht="15.75" customHeight="1">
      <c r="A229" s="255"/>
      <c r="B229" s="255"/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  <c r="AA229" s="255"/>
      <c r="AB229" s="255"/>
      <c r="AC229" s="255"/>
      <c r="AD229" s="255"/>
      <c r="AE229" s="255"/>
      <c r="AF229" s="255"/>
      <c r="AG229" s="255"/>
      <c r="AH229" s="255"/>
      <c r="AI229" s="255"/>
      <c r="AJ229" s="255"/>
      <c r="AK229" s="255"/>
      <c r="AL229" s="255"/>
      <c r="AM229" s="255"/>
      <c r="AN229" s="255"/>
    </row>
    <row r="230" spans="1:40" ht="15.75" customHeight="1">
      <c r="A230" s="255"/>
      <c r="B230" s="255"/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  <c r="AD230" s="255"/>
      <c r="AE230" s="255"/>
      <c r="AF230" s="255"/>
      <c r="AG230" s="255"/>
      <c r="AH230" s="255"/>
      <c r="AI230" s="255"/>
      <c r="AJ230" s="255"/>
      <c r="AK230" s="255"/>
      <c r="AL230" s="255"/>
      <c r="AM230" s="255"/>
      <c r="AN230" s="255"/>
    </row>
    <row r="231" spans="1:40" ht="15.75" customHeight="1">
      <c r="A231" s="255"/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  <c r="AD231" s="255"/>
      <c r="AE231" s="255"/>
      <c r="AF231" s="255"/>
      <c r="AG231" s="255"/>
      <c r="AH231" s="255"/>
      <c r="AI231" s="255"/>
      <c r="AJ231" s="255"/>
      <c r="AK231" s="255"/>
      <c r="AL231" s="255"/>
      <c r="AM231" s="255"/>
      <c r="AN231" s="255"/>
    </row>
    <row r="232" spans="1:40" ht="15.75" customHeight="1">
      <c r="A232" s="255"/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  <c r="AD232" s="255"/>
      <c r="AE232" s="255"/>
      <c r="AF232" s="255"/>
      <c r="AG232" s="255"/>
      <c r="AH232" s="255"/>
      <c r="AI232" s="255"/>
      <c r="AJ232" s="255"/>
      <c r="AK232" s="255"/>
      <c r="AL232" s="255"/>
      <c r="AM232" s="255"/>
      <c r="AN232" s="255"/>
    </row>
    <row r="233" spans="1:40" ht="15.75" customHeight="1">
      <c r="A233" s="255"/>
      <c r="B233" s="255"/>
      <c r="C233" s="255"/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  <c r="AD233" s="255"/>
      <c r="AE233" s="255"/>
      <c r="AF233" s="255"/>
      <c r="AG233" s="255"/>
      <c r="AH233" s="255"/>
      <c r="AI233" s="255"/>
      <c r="AJ233" s="255"/>
      <c r="AK233" s="255"/>
      <c r="AL233" s="255"/>
      <c r="AM233" s="255"/>
      <c r="AN233" s="255"/>
    </row>
    <row r="234" spans="1:40" ht="15.75" customHeight="1">
      <c r="A234" s="255"/>
      <c r="B234" s="255"/>
      <c r="C234" s="255"/>
      <c r="D234" s="255"/>
      <c r="E234" s="255"/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  <c r="AD234" s="255"/>
      <c r="AE234" s="255"/>
      <c r="AF234" s="255"/>
      <c r="AG234" s="255"/>
      <c r="AH234" s="255"/>
      <c r="AI234" s="255"/>
      <c r="AJ234" s="255"/>
      <c r="AK234" s="255"/>
      <c r="AL234" s="255"/>
      <c r="AM234" s="255"/>
      <c r="AN234" s="255"/>
    </row>
    <row r="235" spans="1:40" ht="15.75" customHeight="1">
      <c r="A235" s="255"/>
      <c r="B235" s="255"/>
      <c r="C235" s="255"/>
      <c r="D235" s="255"/>
      <c r="E235" s="255"/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5"/>
      <c r="AI235" s="255"/>
      <c r="AJ235" s="255"/>
      <c r="AK235" s="255"/>
      <c r="AL235" s="255"/>
      <c r="AM235" s="255"/>
      <c r="AN235" s="255"/>
    </row>
    <row r="236" spans="1:40" ht="15.75" customHeight="1">
      <c r="A236" s="255"/>
      <c r="B236" s="255"/>
      <c r="C236" s="255"/>
      <c r="D236" s="255"/>
      <c r="E236" s="255"/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I236" s="255"/>
      <c r="AJ236" s="255"/>
      <c r="AK236" s="255"/>
      <c r="AL236" s="255"/>
      <c r="AM236" s="255"/>
      <c r="AN236" s="255"/>
    </row>
    <row r="237" spans="1:40" ht="15.75" customHeight="1">
      <c r="A237" s="255"/>
      <c r="B237" s="255"/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I237" s="255"/>
      <c r="AJ237" s="255"/>
      <c r="AK237" s="255"/>
      <c r="AL237" s="255"/>
      <c r="AM237" s="255"/>
      <c r="AN237" s="255"/>
    </row>
    <row r="238" spans="1:40" ht="15.75" customHeight="1">
      <c r="A238" s="255"/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</row>
    <row r="239" spans="1:40" ht="15.75" customHeight="1">
      <c r="A239" s="255"/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  <c r="AJ239" s="255"/>
      <c r="AK239" s="255"/>
      <c r="AL239" s="255"/>
      <c r="AM239" s="255"/>
      <c r="AN239" s="255"/>
    </row>
    <row r="240" spans="1:40" ht="15.75" customHeight="1">
      <c r="A240" s="255"/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I240" s="255"/>
      <c r="AJ240" s="255"/>
      <c r="AK240" s="255"/>
      <c r="AL240" s="255"/>
      <c r="AM240" s="255"/>
      <c r="AN240" s="255"/>
    </row>
    <row r="241" spans="1:40" ht="15.75" customHeight="1">
      <c r="A241" s="255"/>
      <c r="B241" s="255"/>
      <c r="C241" s="255"/>
      <c r="D241" s="255"/>
      <c r="E241" s="255"/>
      <c r="F241" s="255"/>
      <c r="G241" s="255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  <c r="AD241" s="255"/>
      <c r="AE241" s="255"/>
      <c r="AF241" s="255"/>
      <c r="AG241" s="255"/>
      <c r="AH241" s="255"/>
      <c r="AI241" s="255"/>
      <c r="AJ241" s="255"/>
      <c r="AK241" s="255"/>
      <c r="AL241" s="255"/>
      <c r="AM241" s="255"/>
      <c r="AN241" s="255"/>
    </row>
    <row r="242" spans="1:40" ht="15.75" customHeight="1">
      <c r="A242" s="255"/>
      <c r="B242" s="255"/>
      <c r="C242" s="255"/>
      <c r="D242" s="255"/>
      <c r="E242" s="255"/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  <c r="AD242" s="255"/>
      <c r="AE242" s="255"/>
      <c r="AF242" s="255"/>
      <c r="AG242" s="255"/>
      <c r="AH242" s="255"/>
      <c r="AI242" s="255"/>
      <c r="AJ242" s="255"/>
      <c r="AK242" s="255"/>
      <c r="AL242" s="255"/>
      <c r="AM242" s="255"/>
      <c r="AN242" s="255"/>
    </row>
    <row r="243" spans="1:40" ht="15.75" customHeight="1">
      <c r="A243" s="255"/>
      <c r="B243" s="255"/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  <c r="AD243" s="255"/>
      <c r="AE243" s="255"/>
      <c r="AF243" s="255"/>
      <c r="AG243" s="255"/>
      <c r="AH243" s="255"/>
      <c r="AI243" s="255"/>
      <c r="AJ243" s="255"/>
      <c r="AK243" s="255"/>
      <c r="AL243" s="255"/>
      <c r="AM243" s="255"/>
      <c r="AN243" s="255"/>
    </row>
    <row r="244" spans="1:40" ht="15.75" customHeight="1">
      <c r="A244" s="255"/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I244" s="255"/>
      <c r="AJ244" s="255"/>
      <c r="AK244" s="255"/>
      <c r="AL244" s="255"/>
      <c r="AM244" s="255"/>
      <c r="AN244" s="255"/>
    </row>
    <row r="245" spans="1:40" ht="15.75" customHeight="1">
      <c r="A245" s="255"/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  <c r="AA245" s="255"/>
      <c r="AB245" s="255"/>
      <c r="AC245" s="255"/>
      <c r="AD245" s="255"/>
      <c r="AE245" s="255"/>
      <c r="AF245" s="255"/>
      <c r="AG245" s="255"/>
      <c r="AH245" s="255"/>
      <c r="AI245" s="255"/>
      <c r="AJ245" s="255"/>
      <c r="AK245" s="255"/>
      <c r="AL245" s="255"/>
      <c r="AM245" s="255"/>
      <c r="AN245" s="255"/>
    </row>
    <row r="246" spans="1:40" ht="15.75" customHeight="1">
      <c r="A246" s="255"/>
      <c r="B246" s="255"/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5"/>
      <c r="AI246" s="255"/>
      <c r="AJ246" s="255"/>
      <c r="AK246" s="255"/>
      <c r="AL246" s="255"/>
      <c r="AM246" s="255"/>
      <c r="AN246" s="255"/>
    </row>
    <row r="247" spans="1:40" ht="15.75" customHeight="1">
      <c r="A247" s="255"/>
      <c r="B247" s="255"/>
      <c r="C247" s="255"/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</row>
    <row r="248" spans="1:40" ht="15.75" customHeight="1">
      <c r="A248" s="255"/>
      <c r="B248" s="255"/>
      <c r="C248" s="255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  <c r="AA248" s="255"/>
      <c r="AB248" s="255"/>
      <c r="AC248" s="255"/>
      <c r="AD248" s="255"/>
      <c r="AE248" s="255"/>
      <c r="AF248" s="255"/>
      <c r="AG248" s="255"/>
      <c r="AH248" s="255"/>
      <c r="AI248" s="255"/>
      <c r="AJ248" s="255"/>
      <c r="AK248" s="255"/>
      <c r="AL248" s="255"/>
      <c r="AM248" s="255"/>
      <c r="AN248" s="255"/>
    </row>
    <row r="249" spans="1:40" ht="15.75" customHeight="1">
      <c r="A249" s="255"/>
      <c r="B249" s="255"/>
      <c r="C249" s="255"/>
      <c r="D249" s="255"/>
      <c r="E249" s="255"/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  <c r="AD249" s="255"/>
      <c r="AE249" s="255"/>
      <c r="AF249" s="255"/>
      <c r="AG249" s="255"/>
      <c r="AH249" s="255"/>
      <c r="AI249" s="255"/>
      <c r="AJ249" s="255"/>
      <c r="AK249" s="255"/>
      <c r="AL249" s="255"/>
      <c r="AM249" s="255"/>
      <c r="AN249" s="255"/>
    </row>
    <row r="250" spans="1:40" ht="15.75" customHeight="1">
      <c r="A250" s="255"/>
      <c r="B250" s="255"/>
      <c r="C250" s="255"/>
      <c r="D250" s="255"/>
      <c r="E250" s="255"/>
      <c r="F250" s="255"/>
      <c r="G250" s="255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  <c r="AH250" s="255"/>
      <c r="AI250" s="255"/>
      <c r="AJ250" s="255"/>
      <c r="AK250" s="255"/>
      <c r="AL250" s="255"/>
      <c r="AM250" s="255"/>
      <c r="AN250" s="255"/>
    </row>
    <row r="251" spans="1:40" ht="15.75" customHeight="1">
      <c r="A251" s="255"/>
      <c r="B251" s="255"/>
      <c r="C251" s="255"/>
      <c r="D251" s="255"/>
      <c r="E251" s="255"/>
      <c r="F251" s="255"/>
      <c r="G251" s="255"/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  <c r="AH251" s="255"/>
      <c r="AI251" s="255"/>
      <c r="AJ251" s="255"/>
      <c r="AK251" s="255"/>
      <c r="AL251" s="255"/>
      <c r="AM251" s="255"/>
      <c r="AN251" s="255"/>
    </row>
    <row r="252" spans="1:40" ht="15.75" customHeight="1">
      <c r="A252" s="255"/>
      <c r="B252" s="255"/>
      <c r="C252" s="255"/>
      <c r="D252" s="255"/>
      <c r="E252" s="255"/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255"/>
      <c r="AI252" s="255"/>
      <c r="AJ252" s="255"/>
      <c r="AK252" s="255"/>
      <c r="AL252" s="255"/>
      <c r="AM252" s="255"/>
      <c r="AN252" s="255"/>
    </row>
    <row r="253" spans="1:40" ht="15.75" customHeight="1">
      <c r="A253" s="255"/>
      <c r="B253" s="255"/>
      <c r="C253" s="255"/>
      <c r="D253" s="255"/>
      <c r="E253" s="255"/>
      <c r="F253" s="255"/>
      <c r="G253" s="255"/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  <c r="AA253" s="255"/>
      <c r="AB253" s="255"/>
      <c r="AC253" s="255"/>
      <c r="AD253" s="255"/>
      <c r="AE253" s="255"/>
      <c r="AF253" s="255"/>
      <c r="AG253" s="255"/>
      <c r="AH253" s="255"/>
      <c r="AI253" s="255"/>
      <c r="AJ253" s="255"/>
      <c r="AK253" s="255"/>
      <c r="AL253" s="255"/>
      <c r="AM253" s="255"/>
      <c r="AN253" s="255"/>
    </row>
    <row r="254" spans="1:40" ht="15.75" customHeight="1">
      <c r="A254" s="255"/>
      <c r="B254" s="255"/>
      <c r="C254" s="255"/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255"/>
      <c r="AI254" s="255"/>
      <c r="AJ254" s="255"/>
      <c r="AK254" s="255"/>
      <c r="AL254" s="255"/>
      <c r="AM254" s="255"/>
      <c r="AN254" s="255"/>
    </row>
    <row r="255" spans="1:40" ht="15.75" customHeight="1">
      <c r="A255" s="255"/>
      <c r="B255" s="255"/>
      <c r="C255" s="255"/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  <c r="AH255" s="255"/>
      <c r="AI255" s="255"/>
      <c r="AJ255" s="255"/>
      <c r="AK255" s="255"/>
      <c r="AL255" s="255"/>
      <c r="AM255" s="255"/>
      <c r="AN255" s="255"/>
    </row>
    <row r="256" spans="1:40" ht="15.75" customHeight="1">
      <c r="A256" s="255"/>
      <c r="B256" s="255"/>
      <c r="C256" s="255"/>
      <c r="D256" s="255"/>
      <c r="E256" s="255"/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  <c r="AA256" s="255"/>
      <c r="AB256" s="255"/>
      <c r="AC256" s="255"/>
      <c r="AD256" s="255"/>
      <c r="AE256" s="255"/>
      <c r="AF256" s="255"/>
      <c r="AG256" s="255"/>
      <c r="AH256" s="255"/>
      <c r="AI256" s="255"/>
      <c r="AJ256" s="255"/>
      <c r="AK256" s="255"/>
      <c r="AL256" s="255"/>
      <c r="AM256" s="255"/>
      <c r="AN256" s="255"/>
    </row>
    <row r="257" spans="1:40" ht="15.75" customHeight="1">
      <c r="A257" s="255"/>
      <c r="B257" s="255"/>
      <c r="C257" s="255"/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  <c r="AA257" s="255"/>
      <c r="AB257" s="255"/>
      <c r="AC257" s="255"/>
      <c r="AD257" s="255"/>
      <c r="AE257" s="255"/>
      <c r="AF257" s="255"/>
      <c r="AG257" s="255"/>
      <c r="AH257" s="255"/>
      <c r="AI257" s="255"/>
      <c r="AJ257" s="255"/>
      <c r="AK257" s="255"/>
      <c r="AL257" s="255"/>
      <c r="AM257" s="255"/>
      <c r="AN257" s="255"/>
    </row>
    <row r="258" spans="1:40" ht="15.75" customHeight="1">
      <c r="A258" s="255"/>
      <c r="B258" s="255"/>
      <c r="C258" s="255"/>
      <c r="D258" s="255"/>
      <c r="E258" s="255"/>
      <c r="F258" s="255"/>
      <c r="G258" s="255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  <c r="AH258" s="255"/>
      <c r="AI258" s="255"/>
      <c r="AJ258" s="255"/>
      <c r="AK258" s="255"/>
      <c r="AL258" s="255"/>
      <c r="AM258" s="255"/>
      <c r="AN258" s="255"/>
    </row>
    <row r="259" spans="1:40" ht="15.75" customHeight="1">
      <c r="A259" s="255"/>
      <c r="B259" s="255"/>
      <c r="C259" s="255"/>
      <c r="D259" s="255"/>
      <c r="E259" s="255"/>
      <c r="F259" s="255"/>
      <c r="G259" s="255"/>
      <c r="H259" s="255"/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  <c r="AA259" s="255"/>
      <c r="AB259" s="255"/>
      <c r="AC259" s="255"/>
      <c r="AD259" s="255"/>
      <c r="AE259" s="255"/>
      <c r="AF259" s="255"/>
      <c r="AG259" s="255"/>
      <c r="AH259" s="255"/>
      <c r="AI259" s="255"/>
      <c r="AJ259" s="255"/>
      <c r="AK259" s="255"/>
      <c r="AL259" s="255"/>
      <c r="AM259" s="255"/>
      <c r="AN259" s="255"/>
    </row>
    <row r="260" spans="1:40" ht="15.75" customHeight="1">
      <c r="A260" s="255"/>
      <c r="B260" s="255"/>
      <c r="C260" s="255"/>
      <c r="D260" s="255"/>
      <c r="E260" s="255"/>
      <c r="F260" s="255"/>
      <c r="G260" s="255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  <c r="AA260" s="255"/>
      <c r="AB260" s="255"/>
      <c r="AC260" s="255"/>
      <c r="AD260" s="255"/>
      <c r="AE260" s="255"/>
      <c r="AF260" s="255"/>
      <c r="AG260" s="255"/>
      <c r="AH260" s="255"/>
      <c r="AI260" s="255"/>
      <c r="AJ260" s="255"/>
      <c r="AK260" s="255"/>
      <c r="AL260" s="255"/>
      <c r="AM260" s="255"/>
      <c r="AN260" s="255"/>
    </row>
    <row r="261" spans="1:40" ht="15.75" customHeight="1">
      <c r="A261" s="255"/>
      <c r="B261" s="255"/>
      <c r="C261" s="255"/>
      <c r="D261" s="255"/>
      <c r="E261" s="255"/>
      <c r="F261" s="255"/>
      <c r="G261" s="255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I261" s="255"/>
      <c r="AJ261" s="255"/>
      <c r="AK261" s="255"/>
      <c r="AL261" s="255"/>
      <c r="AM261" s="255"/>
      <c r="AN261" s="255"/>
    </row>
    <row r="262" spans="1:40" ht="15.75" customHeight="1">
      <c r="A262" s="255"/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  <c r="AJ262" s="255"/>
      <c r="AK262" s="255"/>
      <c r="AL262" s="255"/>
      <c r="AM262" s="255"/>
      <c r="AN262" s="255"/>
    </row>
    <row r="263" spans="1:40" ht="15.75" customHeight="1">
      <c r="A263" s="255"/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  <c r="AJ263" s="255"/>
      <c r="AK263" s="255"/>
      <c r="AL263" s="255"/>
      <c r="AM263" s="255"/>
      <c r="AN263" s="255"/>
    </row>
    <row r="264" spans="1:40" ht="15.75" customHeight="1">
      <c r="A264" s="255"/>
      <c r="B264" s="255"/>
      <c r="C264" s="255"/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  <c r="AA264" s="255"/>
      <c r="AB264" s="255"/>
      <c r="AC264" s="255"/>
      <c r="AD264" s="255"/>
      <c r="AE264" s="255"/>
      <c r="AF264" s="255"/>
      <c r="AG264" s="255"/>
      <c r="AH264" s="255"/>
      <c r="AI264" s="255"/>
      <c r="AJ264" s="255"/>
      <c r="AK264" s="255"/>
      <c r="AL264" s="255"/>
      <c r="AM264" s="255"/>
      <c r="AN264" s="255"/>
    </row>
    <row r="265" spans="1:40" ht="15.75" customHeight="1">
      <c r="A265" s="255"/>
      <c r="B265" s="255"/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  <c r="AA265" s="255"/>
      <c r="AB265" s="255"/>
      <c r="AC265" s="255"/>
      <c r="AD265" s="255"/>
      <c r="AE265" s="255"/>
      <c r="AF265" s="255"/>
      <c r="AG265" s="255"/>
      <c r="AH265" s="255"/>
      <c r="AI265" s="255"/>
      <c r="AJ265" s="255"/>
      <c r="AK265" s="255"/>
      <c r="AL265" s="255"/>
      <c r="AM265" s="255"/>
      <c r="AN265" s="255"/>
    </row>
    <row r="266" spans="1:40" ht="15.75" customHeight="1">
      <c r="A266" s="255"/>
      <c r="B266" s="255"/>
      <c r="C266" s="255"/>
      <c r="D266" s="255"/>
      <c r="E266" s="255"/>
      <c r="F266" s="255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  <c r="AA266" s="255"/>
      <c r="AB266" s="255"/>
      <c r="AC266" s="255"/>
      <c r="AD266" s="255"/>
      <c r="AE266" s="255"/>
      <c r="AF266" s="255"/>
      <c r="AG266" s="255"/>
      <c r="AH266" s="255"/>
      <c r="AI266" s="255"/>
      <c r="AJ266" s="255"/>
      <c r="AK266" s="255"/>
      <c r="AL266" s="255"/>
      <c r="AM266" s="255"/>
      <c r="AN266" s="255"/>
    </row>
    <row r="267" spans="1:40" ht="15.75" customHeight="1">
      <c r="A267" s="255"/>
      <c r="B267" s="255"/>
      <c r="C267" s="255"/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  <c r="AA267" s="255"/>
      <c r="AB267" s="255"/>
      <c r="AC267" s="255"/>
      <c r="AD267" s="255"/>
      <c r="AE267" s="255"/>
      <c r="AF267" s="255"/>
      <c r="AG267" s="255"/>
      <c r="AH267" s="255"/>
      <c r="AI267" s="255"/>
      <c r="AJ267" s="255"/>
      <c r="AK267" s="255"/>
      <c r="AL267" s="255"/>
      <c r="AM267" s="255"/>
      <c r="AN267" s="255"/>
    </row>
    <row r="268" spans="1:40" ht="15.75" customHeight="1">
      <c r="A268" s="255"/>
      <c r="B268" s="255"/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  <c r="AA268" s="255"/>
      <c r="AB268" s="255"/>
      <c r="AC268" s="255"/>
      <c r="AD268" s="255"/>
      <c r="AE268" s="255"/>
      <c r="AF268" s="255"/>
      <c r="AG268" s="255"/>
      <c r="AH268" s="255"/>
      <c r="AI268" s="255"/>
      <c r="AJ268" s="255"/>
      <c r="AK268" s="255"/>
      <c r="AL268" s="255"/>
      <c r="AM268" s="255"/>
      <c r="AN268" s="255"/>
    </row>
    <row r="269" spans="1:40" ht="15.75" customHeight="1">
      <c r="A269" s="255"/>
      <c r="B269" s="255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55"/>
      <c r="X269" s="255"/>
      <c r="Y269" s="255"/>
      <c r="Z269" s="255"/>
      <c r="AA269" s="255"/>
      <c r="AB269" s="255"/>
      <c r="AC269" s="255"/>
      <c r="AD269" s="255"/>
      <c r="AE269" s="255"/>
      <c r="AF269" s="255"/>
      <c r="AG269" s="255"/>
      <c r="AH269" s="255"/>
      <c r="AI269" s="255"/>
      <c r="AJ269" s="255"/>
      <c r="AK269" s="255"/>
      <c r="AL269" s="255"/>
      <c r="AM269" s="255"/>
      <c r="AN269" s="255"/>
    </row>
    <row r="270" spans="1:40" ht="15.75" customHeight="1">
      <c r="A270" s="255"/>
      <c r="B270" s="255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55"/>
      <c r="X270" s="255"/>
      <c r="Y270" s="255"/>
      <c r="Z270" s="255"/>
      <c r="AA270" s="255"/>
      <c r="AB270" s="255"/>
      <c r="AC270" s="255"/>
      <c r="AD270" s="255"/>
      <c r="AE270" s="255"/>
      <c r="AF270" s="255"/>
      <c r="AG270" s="255"/>
      <c r="AH270" s="255"/>
      <c r="AI270" s="255"/>
      <c r="AJ270" s="255"/>
      <c r="AK270" s="255"/>
      <c r="AL270" s="255"/>
      <c r="AM270" s="255"/>
      <c r="AN270" s="255"/>
    </row>
    <row r="271" spans="1:40" ht="15.75" customHeight="1">
      <c r="A271" s="255"/>
      <c r="B271" s="255"/>
      <c r="C271" s="255"/>
      <c r="D271" s="255"/>
      <c r="E271" s="255"/>
      <c r="F271" s="255"/>
      <c r="G271" s="255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255"/>
      <c r="AA271" s="255"/>
      <c r="AB271" s="255"/>
      <c r="AC271" s="255"/>
      <c r="AD271" s="255"/>
      <c r="AE271" s="255"/>
      <c r="AF271" s="255"/>
      <c r="AG271" s="255"/>
      <c r="AH271" s="255"/>
      <c r="AI271" s="255"/>
      <c r="AJ271" s="255"/>
      <c r="AK271" s="255"/>
      <c r="AL271" s="255"/>
      <c r="AM271" s="255"/>
      <c r="AN271" s="255"/>
    </row>
    <row r="272" spans="1:40" ht="15.75" customHeight="1">
      <c r="A272" s="255"/>
      <c r="B272" s="255"/>
      <c r="C272" s="255"/>
      <c r="D272" s="255"/>
      <c r="E272" s="255"/>
      <c r="F272" s="255"/>
      <c r="G272" s="255"/>
      <c r="H272" s="255"/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55"/>
      <c r="W272" s="255"/>
      <c r="X272" s="255"/>
      <c r="Y272" s="255"/>
      <c r="Z272" s="255"/>
      <c r="AA272" s="255"/>
      <c r="AB272" s="255"/>
      <c r="AC272" s="255"/>
      <c r="AD272" s="255"/>
      <c r="AE272" s="255"/>
      <c r="AF272" s="255"/>
      <c r="AG272" s="255"/>
      <c r="AH272" s="255"/>
      <c r="AI272" s="255"/>
      <c r="AJ272" s="255"/>
      <c r="AK272" s="255"/>
      <c r="AL272" s="255"/>
      <c r="AM272" s="255"/>
      <c r="AN272" s="255"/>
    </row>
    <row r="273" spans="1:40" ht="15.75" customHeight="1">
      <c r="A273" s="255"/>
      <c r="B273" s="255"/>
      <c r="C273" s="255"/>
      <c r="D273" s="255"/>
      <c r="E273" s="255"/>
      <c r="F273" s="255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  <c r="AA273" s="255"/>
      <c r="AB273" s="255"/>
      <c r="AC273" s="255"/>
      <c r="AD273" s="255"/>
      <c r="AE273" s="255"/>
      <c r="AF273" s="255"/>
      <c r="AG273" s="255"/>
      <c r="AH273" s="255"/>
      <c r="AI273" s="255"/>
      <c r="AJ273" s="255"/>
      <c r="AK273" s="255"/>
      <c r="AL273" s="255"/>
      <c r="AM273" s="255"/>
      <c r="AN273" s="255"/>
    </row>
    <row r="274" spans="1:40" ht="15.75" customHeight="1">
      <c r="A274" s="255"/>
      <c r="B274" s="255"/>
      <c r="C274" s="255"/>
      <c r="D274" s="255"/>
      <c r="E274" s="255"/>
      <c r="F274" s="255"/>
      <c r="G274" s="255"/>
      <c r="H274" s="255"/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55"/>
      <c r="W274" s="255"/>
      <c r="X274" s="255"/>
      <c r="Y274" s="255"/>
      <c r="Z274" s="255"/>
      <c r="AA274" s="255"/>
      <c r="AB274" s="255"/>
      <c r="AC274" s="255"/>
      <c r="AD274" s="255"/>
      <c r="AE274" s="255"/>
      <c r="AF274" s="255"/>
      <c r="AG274" s="255"/>
      <c r="AH274" s="255"/>
      <c r="AI274" s="255"/>
      <c r="AJ274" s="255"/>
      <c r="AK274" s="255"/>
      <c r="AL274" s="255"/>
      <c r="AM274" s="255"/>
      <c r="AN274" s="255"/>
    </row>
    <row r="275" spans="1:40" ht="15.75" customHeight="1">
      <c r="A275" s="255"/>
      <c r="B275" s="255"/>
      <c r="C275" s="255"/>
      <c r="D275" s="255"/>
      <c r="E275" s="255"/>
      <c r="F275" s="255"/>
      <c r="G275" s="255"/>
      <c r="H275" s="255"/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55"/>
      <c r="W275" s="255"/>
      <c r="X275" s="255"/>
      <c r="Y275" s="255"/>
      <c r="Z275" s="255"/>
      <c r="AA275" s="255"/>
      <c r="AB275" s="255"/>
      <c r="AC275" s="255"/>
      <c r="AD275" s="255"/>
      <c r="AE275" s="255"/>
      <c r="AF275" s="255"/>
      <c r="AG275" s="255"/>
      <c r="AH275" s="255"/>
      <c r="AI275" s="255"/>
      <c r="AJ275" s="255"/>
      <c r="AK275" s="255"/>
      <c r="AL275" s="255"/>
      <c r="AM275" s="255"/>
      <c r="AN275" s="255"/>
    </row>
    <row r="276" spans="1:40" ht="15.75" customHeight="1">
      <c r="A276" s="255"/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55"/>
      <c r="X276" s="255"/>
      <c r="Y276" s="255"/>
      <c r="Z276" s="255"/>
      <c r="AA276" s="255"/>
      <c r="AB276" s="255"/>
      <c r="AC276" s="255"/>
      <c r="AD276" s="255"/>
      <c r="AE276" s="255"/>
      <c r="AF276" s="255"/>
      <c r="AG276" s="255"/>
      <c r="AH276" s="255"/>
      <c r="AI276" s="255"/>
      <c r="AJ276" s="255"/>
      <c r="AK276" s="255"/>
      <c r="AL276" s="255"/>
      <c r="AM276" s="255"/>
      <c r="AN276" s="255"/>
    </row>
    <row r="277" spans="1:40" ht="15.75" customHeight="1">
      <c r="A277" s="255"/>
      <c r="B277" s="255"/>
      <c r="C277" s="255"/>
      <c r="D277" s="255"/>
      <c r="E277" s="255"/>
      <c r="F277" s="255"/>
      <c r="G277" s="255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55"/>
      <c r="X277" s="255"/>
      <c r="Y277" s="255"/>
      <c r="Z277" s="255"/>
      <c r="AA277" s="255"/>
      <c r="AB277" s="255"/>
      <c r="AC277" s="255"/>
      <c r="AD277" s="255"/>
      <c r="AE277" s="255"/>
      <c r="AF277" s="255"/>
      <c r="AG277" s="255"/>
      <c r="AH277" s="255"/>
      <c r="AI277" s="255"/>
      <c r="AJ277" s="255"/>
      <c r="AK277" s="255"/>
      <c r="AL277" s="255"/>
      <c r="AM277" s="255"/>
      <c r="AN277" s="255"/>
    </row>
    <row r="278" spans="1:40" ht="15.75" customHeight="1">
      <c r="A278" s="255"/>
      <c r="B278" s="255"/>
      <c r="C278" s="255"/>
      <c r="D278" s="255"/>
      <c r="E278" s="255"/>
      <c r="F278" s="255"/>
      <c r="G278" s="255"/>
      <c r="H278" s="255"/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55"/>
      <c r="W278" s="255"/>
      <c r="X278" s="255"/>
      <c r="Y278" s="255"/>
      <c r="Z278" s="255"/>
      <c r="AA278" s="255"/>
      <c r="AB278" s="255"/>
      <c r="AC278" s="255"/>
      <c r="AD278" s="255"/>
      <c r="AE278" s="255"/>
      <c r="AF278" s="255"/>
      <c r="AG278" s="255"/>
      <c r="AH278" s="255"/>
      <c r="AI278" s="255"/>
      <c r="AJ278" s="255"/>
      <c r="AK278" s="255"/>
      <c r="AL278" s="255"/>
      <c r="AM278" s="255"/>
      <c r="AN278" s="255"/>
    </row>
    <row r="279" spans="1:40" ht="15.75" customHeight="1">
      <c r="A279" s="255"/>
      <c r="B279" s="255"/>
      <c r="C279" s="255"/>
      <c r="D279" s="255"/>
      <c r="E279" s="255"/>
      <c r="F279" s="255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55"/>
      <c r="W279" s="255"/>
      <c r="X279" s="255"/>
      <c r="Y279" s="255"/>
      <c r="Z279" s="255"/>
      <c r="AA279" s="255"/>
      <c r="AB279" s="255"/>
      <c r="AC279" s="255"/>
      <c r="AD279" s="255"/>
      <c r="AE279" s="255"/>
      <c r="AF279" s="255"/>
      <c r="AG279" s="255"/>
      <c r="AH279" s="255"/>
      <c r="AI279" s="255"/>
      <c r="AJ279" s="255"/>
      <c r="AK279" s="255"/>
      <c r="AL279" s="255"/>
      <c r="AM279" s="255"/>
      <c r="AN279" s="255"/>
    </row>
    <row r="280" spans="1:40" ht="15.75" customHeight="1">
      <c r="A280" s="255"/>
      <c r="B280" s="255"/>
      <c r="C280" s="255"/>
      <c r="D280" s="255"/>
      <c r="E280" s="255"/>
      <c r="F280" s="255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55"/>
      <c r="W280" s="255"/>
      <c r="X280" s="255"/>
      <c r="Y280" s="255"/>
      <c r="Z280" s="255"/>
      <c r="AA280" s="255"/>
      <c r="AB280" s="255"/>
      <c r="AC280" s="255"/>
      <c r="AD280" s="255"/>
      <c r="AE280" s="255"/>
      <c r="AF280" s="255"/>
      <c r="AG280" s="255"/>
      <c r="AH280" s="255"/>
      <c r="AI280" s="255"/>
      <c r="AJ280" s="255"/>
      <c r="AK280" s="255"/>
      <c r="AL280" s="255"/>
      <c r="AM280" s="255"/>
      <c r="AN280" s="255"/>
    </row>
    <row r="281" spans="1:40" ht="15.75" customHeight="1">
      <c r="A281" s="255"/>
      <c r="B281" s="255"/>
      <c r="C281" s="255"/>
      <c r="D281" s="255"/>
      <c r="E281" s="255"/>
      <c r="F281" s="255"/>
      <c r="G281" s="255"/>
      <c r="H281" s="255"/>
      <c r="I281" s="255"/>
      <c r="J281" s="255"/>
      <c r="K281" s="255"/>
      <c r="L281" s="255"/>
      <c r="M281" s="255"/>
      <c r="N281" s="255"/>
      <c r="O281" s="255"/>
      <c r="P281" s="255"/>
      <c r="Q281" s="255"/>
      <c r="R281" s="255"/>
      <c r="S281" s="255"/>
      <c r="T281" s="255"/>
      <c r="U281" s="255"/>
      <c r="V281" s="255"/>
      <c r="W281" s="255"/>
      <c r="X281" s="255"/>
      <c r="Y281" s="255"/>
      <c r="Z281" s="255"/>
      <c r="AA281" s="255"/>
      <c r="AB281" s="255"/>
      <c r="AC281" s="255"/>
      <c r="AD281" s="255"/>
      <c r="AE281" s="255"/>
      <c r="AF281" s="255"/>
      <c r="AG281" s="255"/>
      <c r="AH281" s="255"/>
      <c r="AI281" s="255"/>
      <c r="AJ281" s="255"/>
      <c r="AK281" s="255"/>
      <c r="AL281" s="255"/>
      <c r="AM281" s="255"/>
      <c r="AN281" s="255"/>
    </row>
    <row r="282" spans="1:40" ht="15.75" customHeight="1">
      <c r="A282" s="255"/>
      <c r="B282" s="255"/>
      <c r="C282" s="255"/>
      <c r="D282" s="255"/>
      <c r="E282" s="255"/>
      <c r="F282" s="255"/>
      <c r="G282" s="255"/>
      <c r="H282" s="255"/>
      <c r="I282" s="255"/>
      <c r="J282" s="255"/>
      <c r="K282" s="255"/>
      <c r="L282" s="255"/>
      <c r="M282" s="255"/>
      <c r="N282" s="255"/>
      <c r="O282" s="255"/>
      <c r="P282" s="255"/>
      <c r="Q282" s="255"/>
      <c r="R282" s="255"/>
      <c r="S282" s="255"/>
      <c r="T282" s="255"/>
      <c r="U282" s="255"/>
      <c r="V282" s="255"/>
      <c r="W282" s="255"/>
      <c r="X282" s="255"/>
      <c r="Y282" s="255"/>
      <c r="Z282" s="255"/>
      <c r="AA282" s="255"/>
      <c r="AB282" s="255"/>
      <c r="AC282" s="255"/>
      <c r="AD282" s="255"/>
      <c r="AE282" s="255"/>
      <c r="AF282" s="255"/>
      <c r="AG282" s="255"/>
      <c r="AH282" s="255"/>
      <c r="AI282" s="255"/>
      <c r="AJ282" s="255"/>
      <c r="AK282" s="255"/>
      <c r="AL282" s="255"/>
      <c r="AM282" s="255"/>
      <c r="AN282" s="255"/>
    </row>
    <row r="283" spans="1:40" ht="15.75" customHeight="1">
      <c r="A283" s="255"/>
      <c r="B283" s="255"/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55"/>
      <c r="X283" s="255"/>
      <c r="Y283" s="255"/>
      <c r="Z283" s="255"/>
      <c r="AA283" s="255"/>
      <c r="AB283" s="255"/>
      <c r="AC283" s="255"/>
      <c r="AD283" s="255"/>
      <c r="AE283" s="255"/>
      <c r="AF283" s="255"/>
      <c r="AG283" s="255"/>
      <c r="AH283" s="255"/>
      <c r="AI283" s="255"/>
      <c r="AJ283" s="255"/>
      <c r="AK283" s="255"/>
      <c r="AL283" s="255"/>
      <c r="AM283" s="255"/>
      <c r="AN283" s="255"/>
    </row>
    <row r="284" spans="1:40" ht="15.75" customHeight="1">
      <c r="A284" s="255"/>
      <c r="B284" s="255"/>
      <c r="C284" s="255"/>
      <c r="D284" s="255"/>
      <c r="E284" s="255"/>
      <c r="F284" s="255"/>
      <c r="G284" s="255"/>
      <c r="H284" s="255"/>
      <c r="I284" s="255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255"/>
      <c r="AA284" s="255"/>
      <c r="AB284" s="255"/>
      <c r="AC284" s="255"/>
      <c r="AD284" s="255"/>
      <c r="AE284" s="255"/>
      <c r="AF284" s="255"/>
      <c r="AG284" s="255"/>
      <c r="AH284" s="255"/>
      <c r="AI284" s="255"/>
      <c r="AJ284" s="255"/>
      <c r="AK284" s="255"/>
      <c r="AL284" s="255"/>
      <c r="AM284" s="255"/>
      <c r="AN284" s="255"/>
    </row>
    <row r="285" spans="1:40" ht="15.75" customHeight="1">
      <c r="A285" s="255"/>
      <c r="B285" s="255"/>
      <c r="C285" s="255"/>
      <c r="D285" s="255"/>
      <c r="E285" s="255"/>
      <c r="F285" s="255"/>
      <c r="G285" s="255"/>
      <c r="H285" s="255"/>
      <c r="I285" s="255"/>
      <c r="J285" s="255"/>
      <c r="K285" s="255"/>
      <c r="L285" s="255"/>
      <c r="M285" s="255"/>
      <c r="N285" s="255"/>
      <c r="O285" s="255"/>
      <c r="P285" s="255"/>
      <c r="Q285" s="255"/>
      <c r="R285" s="255"/>
      <c r="S285" s="255"/>
      <c r="T285" s="255"/>
      <c r="U285" s="255"/>
      <c r="V285" s="255"/>
      <c r="W285" s="255"/>
      <c r="X285" s="255"/>
      <c r="Y285" s="255"/>
      <c r="Z285" s="255"/>
      <c r="AA285" s="255"/>
      <c r="AB285" s="255"/>
      <c r="AC285" s="255"/>
      <c r="AD285" s="255"/>
      <c r="AE285" s="255"/>
      <c r="AF285" s="255"/>
      <c r="AG285" s="255"/>
      <c r="AH285" s="255"/>
      <c r="AI285" s="255"/>
      <c r="AJ285" s="255"/>
      <c r="AK285" s="255"/>
      <c r="AL285" s="255"/>
      <c r="AM285" s="255"/>
      <c r="AN285" s="255"/>
    </row>
    <row r="286" spans="1:40" ht="15.75" customHeight="1">
      <c r="A286" s="255"/>
      <c r="B286" s="255"/>
      <c r="C286" s="255"/>
      <c r="D286" s="255"/>
      <c r="E286" s="255"/>
      <c r="F286" s="255"/>
      <c r="G286" s="255"/>
      <c r="H286" s="255"/>
      <c r="I286" s="255"/>
      <c r="J286" s="255"/>
      <c r="K286" s="255"/>
      <c r="L286" s="255"/>
      <c r="M286" s="255"/>
      <c r="N286" s="255"/>
      <c r="O286" s="255"/>
      <c r="P286" s="255"/>
      <c r="Q286" s="255"/>
      <c r="R286" s="255"/>
      <c r="S286" s="255"/>
      <c r="T286" s="255"/>
      <c r="U286" s="255"/>
      <c r="V286" s="255"/>
      <c r="W286" s="255"/>
      <c r="X286" s="255"/>
      <c r="Y286" s="255"/>
      <c r="Z286" s="255"/>
      <c r="AA286" s="255"/>
      <c r="AB286" s="255"/>
      <c r="AC286" s="255"/>
      <c r="AD286" s="255"/>
      <c r="AE286" s="255"/>
      <c r="AF286" s="255"/>
      <c r="AG286" s="255"/>
      <c r="AH286" s="255"/>
      <c r="AI286" s="255"/>
      <c r="AJ286" s="255"/>
      <c r="AK286" s="255"/>
      <c r="AL286" s="255"/>
      <c r="AM286" s="255"/>
      <c r="AN286" s="255"/>
    </row>
    <row r="287" spans="1:40" ht="15.75" customHeight="1">
      <c r="A287" s="255"/>
      <c r="B287" s="255"/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255"/>
      <c r="O287" s="255"/>
      <c r="P287" s="255"/>
      <c r="Q287" s="255"/>
      <c r="R287" s="255"/>
      <c r="S287" s="255"/>
      <c r="T287" s="255"/>
      <c r="U287" s="255"/>
      <c r="V287" s="255"/>
      <c r="W287" s="255"/>
      <c r="X287" s="255"/>
      <c r="Y287" s="255"/>
      <c r="Z287" s="255"/>
      <c r="AA287" s="255"/>
      <c r="AB287" s="255"/>
      <c r="AC287" s="255"/>
      <c r="AD287" s="255"/>
      <c r="AE287" s="255"/>
      <c r="AF287" s="255"/>
      <c r="AG287" s="255"/>
      <c r="AH287" s="255"/>
      <c r="AI287" s="255"/>
      <c r="AJ287" s="255"/>
      <c r="AK287" s="255"/>
      <c r="AL287" s="255"/>
      <c r="AM287" s="255"/>
      <c r="AN287" s="255"/>
    </row>
    <row r="288" spans="1:40" ht="15.75" customHeight="1">
      <c r="A288" s="255"/>
      <c r="B288" s="255"/>
      <c r="C288" s="255"/>
      <c r="D288" s="255"/>
      <c r="E288" s="255"/>
      <c r="F288" s="255"/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/>
      <c r="Z288" s="255"/>
      <c r="AA288" s="255"/>
      <c r="AB288" s="255"/>
      <c r="AC288" s="255"/>
      <c r="AD288" s="255"/>
      <c r="AE288" s="255"/>
      <c r="AF288" s="255"/>
      <c r="AG288" s="255"/>
      <c r="AH288" s="255"/>
      <c r="AI288" s="255"/>
      <c r="AJ288" s="255"/>
      <c r="AK288" s="255"/>
      <c r="AL288" s="255"/>
      <c r="AM288" s="255"/>
      <c r="AN288" s="255"/>
    </row>
    <row r="289" spans="1:40" ht="15.75" customHeight="1">
      <c r="A289" s="255"/>
      <c r="B289" s="255"/>
      <c r="C289" s="255"/>
      <c r="D289" s="255"/>
      <c r="E289" s="255"/>
      <c r="F289" s="255"/>
      <c r="G289" s="255"/>
      <c r="H289" s="255"/>
      <c r="I289" s="255"/>
      <c r="J289" s="255"/>
      <c r="K289" s="255"/>
      <c r="L289" s="255"/>
      <c r="M289" s="255"/>
      <c r="N289" s="255"/>
      <c r="O289" s="255"/>
      <c r="P289" s="255"/>
      <c r="Q289" s="255"/>
      <c r="R289" s="255"/>
      <c r="S289" s="255"/>
      <c r="T289" s="255"/>
      <c r="U289" s="255"/>
      <c r="V289" s="255"/>
      <c r="W289" s="255"/>
      <c r="X289" s="255"/>
      <c r="Y289" s="255"/>
      <c r="Z289" s="255"/>
      <c r="AA289" s="255"/>
      <c r="AB289" s="255"/>
      <c r="AC289" s="255"/>
      <c r="AD289" s="255"/>
      <c r="AE289" s="255"/>
      <c r="AF289" s="255"/>
      <c r="AG289" s="255"/>
      <c r="AH289" s="255"/>
      <c r="AI289" s="255"/>
      <c r="AJ289" s="255"/>
      <c r="AK289" s="255"/>
      <c r="AL289" s="255"/>
      <c r="AM289" s="255"/>
      <c r="AN289" s="255"/>
    </row>
    <row r="290" spans="1:40" ht="15.75" customHeight="1">
      <c r="A290" s="255"/>
      <c r="B290" s="255"/>
      <c r="C290" s="255"/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  <c r="O290" s="255"/>
      <c r="P290" s="255"/>
      <c r="Q290" s="255"/>
      <c r="R290" s="255"/>
      <c r="S290" s="255"/>
      <c r="T290" s="255"/>
      <c r="U290" s="255"/>
      <c r="V290" s="255"/>
      <c r="W290" s="255"/>
      <c r="X290" s="255"/>
      <c r="Y290" s="255"/>
      <c r="Z290" s="255"/>
      <c r="AA290" s="255"/>
      <c r="AB290" s="255"/>
      <c r="AC290" s="255"/>
      <c r="AD290" s="255"/>
      <c r="AE290" s="255"/>
      <c r="AF290" s="255"/>
      <c r="AG290" s="255"/>
      <c r="AH290" s="255"/>
      <c r="AI290" s="255"/>
      <c r="AJ290" s="255"/>
      <c r="AK290" s="255"/>
      <c r="AL290" s="255"/>
      <c r="AM290" s="255"/>
      <c r="AN290" s="255"/>
    </row>
    <row r="291" spans="1:40" ht="15.75" customHeight="1">
      <c r="A291" s="255"/>
      <c r="B291" s="255"/>
      <c r="C291" s="255"/>
      <c r="D291" s="255"/>
      <c r="E291" s="255"/>
      <c r="F291" s="255"/>
      <c r="G291" s="255"/>
      <c r="H291" s="255"/>
      <c r="I291" s="255"/>
      <c r="J291" s="255"/>
      <c r="K291" s="255"/>
      <c r="L291" s="255"/>
      <c r="M291" s="255"/>
      <c r="N291" s="255"/>
      <c r="O291" s="255"/>
      <c r="P291" s="255"/>
      <c r="Q291" s="255"/>
      <c r="R291" s="255"/>
      <c r="S291" s="255"/>
      <c r="T291" s="255"/>
      <c r="U291" s="255"/>
      <c r="V291" s="255"/>
      <c r="W291" s="255"/>
      <c r="X291" s="255"/>
      <c r="Y291" s="255"/>
      <c r="Z291" s="255"/>
      <c r="AA291" s="255"/>
      <c r="AB291" s="255"/>
      <c r="AC291" s="255"/>
      <c r="AD291" s="255"/>
      <c r="AE291" s="255"/>
      <c r="AF291" s="255"/>
      <c r="AG291" s="255"/>
      <c r="AH291" s="255"/>
      <c r="AI291" s="255"/>
      <c r="AJ291" s="255"/>
      <c r="AK291" s="255"/>
      <c r="AL291" s="255"/>
      <c r="AM291" s="255"/>
      <c r="AN291" s="255"/>
    </row>
    <row r="292" spans="1:40" ht="15.75" customHeight="1">
      <c r="A292" s="255"/>
      <c r="B292" s="255"/>
      <c r="C292" s="255"/>
      <c r="D292" s="255"/>
      <c r="E292" s="255"/>
      <c r="F292" s="255"/>
      <c r="G292" s="255"/>
      <c r="H292" s="255"/>
      <c r="I292" s="255"/>
      <c r="J292" s="255"/>
      <c r="K292" s="255"/>
      <c r="L292" s="255"/>
      <c r="M292" s="255"/>
      <c r="N292" s="255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  <c r="AA292" s="255"/>
      <c r="AB292" s="255"/>
      <c r="AC292" s="255"/>
      <c r="AD292" s="255"/>
      <c r="AE292" s="255"/>
      <c r="AF292" s="255"/>
      <c r="AG292" s="255"/>
      <c r="AH292" s="255"/>
      <c r="AI292" s="255"/>
      <c r="AJ292" s="255"/>
      <c r="AK292" s="255"/>
      <c r="AL292" s="255"/>
      <c r="AM292" s="255"/>
      <c r="AN292" s="255"/>
    </row>
    <row r="293" spans="1:40" ht="15.75" customHeight="1">
      <c r="A293" s="255"/>
      <c r="B293" s="255"/>
      <c r="C293" s="255"/>
      <c r="D293" s="255"/>
      <c r="E293" s="255"/>
      <c r="F293" s="255"/>
      <c r="G293" s="255"/>
      <c r="H293" s="255"/>
      <c r="I293" s="255"/>
      <c r="J293" s="255"/>
      <c r="K293" s="255"/>
      <c r="L293" s="255"/>
      <c r="M293" s="255"/>
      <c r="N293" s="255"/>
      <c r="O293" s="255"/>
      <c r="P293" s="255"/>
      <c r="Q293" s="255"/>
      <c r="R293" s="255"/>
      <c r="S293" s="255"/>
      <c r="T293" s="255"/>
      <c r="U293" s="255"/>
      <c r="V293" s="255"/>
      <c r="W293" s="255"/>
      <c r="X293" s="255"/>
      <c r="Y293" s="255"/>
      <c r="Z293" s="255"/>
      <c r="AA293" s="255"/>
      <c r="AB293" s="255"/>
      <c r="AC293" s="255"/>
      <c r="AD293" s="255"/>
      <c r="AE293" s="255"/>
      <c r="AF293" s="255"/>
      <c r="AG293" s="255"/>
      <c r="AH293" s="255"/>
      <c r="AI293" s="255"/>
      <c r="AJ293" s="255"/>
      <c r="AK293" s="255"/>
      <c r="AL293" s="255"/>
      <c r="AM293" s="255"/>
      <c r="AN293" s="255"/>
    </row>
    <row r="294" spans="1:40" ht="15.75" customHeight="1">
      <c r="A294" s="255"/>
      <c r="B294" s="255"/>
      <c r="C294" s="255"/>
      <c r="D294" s="255"/>
      <c r="E294" s="255"/>
      <c r="F294" s="255"/>
      <c r="G294" s="255"/>
      <c r="H294" s="255"/>
      <c r="I294" s="255"/>
      <c r="J294" s="255"/>
      <c r="K294" s="255"/>
      <c r="L294" s="255"/>
      <c r="M294" s="255"/>
      <c r="N294" s="255"/>
      <c r="O294" s="255"/>
      <c r="P294" s="255"/>
      <c r="Q294" s="255"/>
      <c r="R294" s="255"/>
      <c r="S294" s="255"/>
      <c r="T294" s="255"/>
      <c r="U294" s="255"/>
      <c r="V294" s="255"/>
      <c r="W294" s="255"/>
      <c r="X294" s="255"/>
      <c r="Y294" s="255"/>
      <c r="Z294" s="255"/>
      <c r="AA294" s="255"/>
      <c r="AB294" s="255"/>
      <c r="AC294" s="255"/>
      <c r="AD294" s="255"/>
      <c r="AE294" s="255"/>
      <c r="AF294" s="255"/>
      <c r="AG294" s="255"/>
      <c r="AH294" s="255"/>
      <c r="AI294" s="255"/>
      <c r="AJ294" s="255"/>
      <c r="AK294" s="255"/>
      <c r="AL294" s="255"/>
      <c r="AM294" s="255"/>
      <c r="AN294" s="255"/>
    </row>
    <row r="295" spans="1:40" ht="15.75" customHeight="1">
      <c r="A295" s="255"/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  <c r="AA295" s="255"/>
      <c r="AB295" s="255"/>
      <c r="AC295" s="255"/>
      <c r="AD295" s="255"/>
      <c r="AE295" s="255"/>
      <c r="AF295" s="255"/>
      <c r="AG295" s="255"/>
      <c r="AH295" s="255"/>
      <c r="AI295" s="255"/>
      <c r="AJ295" s="255"/>
      <c r="AK295" s="255"/>
      <c r="AL295" s="255"/>
      <c r="AM295" s="255"/>
      <c r="AN295" s="255"/>
    </row>
    <row r="296" spans="1:40" ht="15.75" customHeight="1">
      <c r="A296" s="255"/>
      <c r="B296" s="255"/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255"/>
      <c r="V296" s="255"/>
      <c r="W296" s="255"/>
      <c r="X296" s="255"/>
      <c r="Y296" s="255"/>
      <c r="Z296" s="255"/>
      <c r="AA296" s="255"/>
      <c r="AB296" s="255"/>
      <c r="AC296" s="255"/>
      <c r="AD296" s="255"/>
      <c r="AE296" s="255"/>
      <c r="AF296" s="255"/>
      <c r="AG296" s="255"/>
      <c r="AH296" s="255"/>
      <c r="AI296" s="255"/>
      <c r="AJ296" s="255"/>
      <c r="AK296" s="255"/>
      <c r="AL296" s="255"/>
      <c r="AM296" s="255"/>
      <c r="AN296" s="255"/>
    </row>
    <row r="297" spans="1:40" ht="15.75" customHeight="1">
      <c r="A297" s="255"/>
      <c r="B297" s="255"/>
      <c r="C297" s="255"/>
      <c r="D297" s="255"/>
      <c r="E297" s="255"/>
      <c r="F297" s="255"/>
      <c r="G297" s="255"/>
      <c r="H297" s="255"/>
      <c r="I297" s="255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255"/>
      <c r="AA297" s="255"/>
      <c r="AB297" s="255"/>
      <c r="AC297" s="255"/>
      <c r="AD297" s="255"/>
      <c r="AE297" s="255"/>
      <c r="AF297" s="255"/>
      <c r="AG297" s="255"/>
      <c r="AH297" s="255"/>
      <c r="AI297" s="255"/>
      <c r="AJ297" s="255"/>
      <c r="AK297" s="255"/>
      <c r="AL297" s="255"/>
      <c r="AM297" s="255"/>
      <c r="AN297" s="255"/>
    </row>
    <row r="298" spans="1:40" ht="15.75" customHeight="1">
      <c r="A298" s="255"/>
      <c r="B298" s="255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  <c r="Z298" s="255"/>
      <c r="AA298" s="255"/>
      <c r="AB298" s="255"/>
      <c r="AC298" s="255"/>
      <c r="AD298" s="255"/>
      <c r="AE298" s="255"/>
      <c r="AF298" s="255"/>
      <c r="AG298" s="255"/>
      <c r="AH298" s="255"/>
      <c r="AI298" s="255"/>
      <c r="AJ298" s="255"/>
      <c r="AK298" s="255"/>
      <c r="AL298" s="255"/>
      <c r="AM298" s="255"/>
      <c r="AN298" s="255"/>
    </row>
    <row r="299" spans="1:40" ht="15.75" customHeight="1">
      <c r="A299" s="255"/>
      <c r="B299" s="255"/>
      <c r="C299" s="255"/>
      <c r="D299" s="255"/>
      <c r="E299" s="255"/>
      <c r="F299" s="255"/>
      <c r="G299" s="255"/>
      <c r="H299" s="255"/>
      <c r="I299" s="255"/>
      <c r="J299" s="255"/>
      <c r="K299" s="255"/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  <c r="V299" s="255"/>
      <c r="W299" s="255"/>
      <c r="X299" s="255"/>
      <c r="Y299" s="255"/>
      <c r="Z299" s="255"/>
      <c r="AA299" s="255"/>
      <c r="AB299" s="255"/>
      <c r="AC299" s="255"/>
      <c r="AD299" s="255"/>
      <c r="AE299" s="255"/>
      <c r="AF299" s="255"/>
      <c r="AG299" s="255"/>
      <c r="AH299" s="255"/>
      <c r="AI299" s="255"/>
      <c r="AJ299" s="255"/>
      <c r="AK299" s="255"/>
      <c r="AL299" s="255"/>
      <c r="AM299" s="255"/>
      <c r="AN299" s="255"/>
    </row>
    <row r="300" spans="1:40" ht="15.75" customHeight="1">
      <c r="A300" s="255"/>
      <c r="B300" s="255"/>
      <c r="C300" s="255"/>
      <c r="D300" s="255"/>
      <c r="E300" s="255"/>
      <c r="F300" s="255"/>
      <c r="G300" s="255"/>
      <c r="H300" s="255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  <c r="AA300" s="255"/>
      <c r="AB300" s="255"/>
      <c r="AC300" s="255"/>
      <c r="AD300" s="255"/>
      <c r="AE300" s="255"/>
      <c r="AF300" s="255"/>
      <c r="AG300" s="255"/>
      <c r="AH300" s="255"/>
      <c r="AI300" s="255"/>
      <c r="AJ300" s="255"/>
      <c r="AK300" s="255"/>
      <c r="AL300" s="255"/>
      <c r="AM300" s="255"/>
      <c r="AN300" s="255"/>
    </row>
    <row r="301" spans="1:40" ht="15.75" customHeight="1">
      <c r="A301" s="255"/>
      <c r="B301" s="255"/>
      <c r="C301" s="255"/>
      <c r="D301" s="255"/>
      <c r="E301" s="255"/>
      <c r="F301" s="255"/>
      <c r="G301" s="255"/>
      <c r="H301" s="255"/>
      <c r="I301" s="255"/>
      <c r="J301" s="255"/>
      <c r="K301" s="255"/>
      <c r="L301" s="255"/>
      <c r="M301" s="255"/>
      <c r="N301" s="255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  <c r="AA301" s="255"/>
      <c r="AB301" s="255"/>
      <c r="AC301" s="255"/>
      <c r="AD301" s="255"/>
      <c r="AE301" s="255"/>
      <c r="AF301" s="255"/>
      <c r="AG301" s="255"/>
      <c r="AH301" s="255"/>
      <c r="AI301" s="255"/>
      <c r="AJ301" s="255"/>
      <c r="AK301" s="255"/>
      <c r="AL301" s="255"/>
      <c r="AM301" s="255"/>
      <c r="AN301" s="255"/>
    </row>
    <row r="302" spans="1:40" ht="15.75" customHeight="1">
      <c r="A302" s="255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5"/>
      <c r="T302" s="255"/>
      <c r="U302" s="255"/>
      <c r="V302" s="255"/>
      <c r="W302" s="255"/>
      <c r="X302" s="255"/>
      <c r="Y302" s="255"/>
      <c r="Z302" s="255"/>
      <c r="AA302" s="255"/>
      <c r="AB302" s="255"/>
      <c r="AC302" s="255"/>
      <c r="AD302" s="255"/>
      <c r="AE302" s="255"/>
      <c r="AF302" s="255"/>
      <c r="AG302" s="255"/>
      <c r="AH302" s="255"/>
      <c r="AI302" s="255"/>
      <c r="AJ302" s="255"/>
      <c r="AK302" s="255"/>
      <c r="AL302" s="255"/>
      <c r="AM302" s="255"/>
      <c r="AN302" s="255"/>
    </row>
    <row r="303" spans="1:40" ht="15.75" customHeight="1">
      <c r="A303" s="255"/>
      <c r="B303" s="255"/>
      <c r="C303" s="255"/>
      <c r="D303" s="255"/>
      <c r="E303" s="255"/>
      <c r="F303" s="255"/>
      <c r="G303" s="255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255"/>
      <c r="V303" s="255"/>
      <c r="W303" s="255"/>
      <c r="X303" s="255"/>
      <c r="Y303" s="255"/>
      <c r="Z303" s="255"/>
      <c r="AA303" s="255"/>
      <c r="AB303" s="255"/>
      <c r="AC303" s="255"/>
      <c r="AD303" s="255"/>
      <c r="AE303" s="255"/>
      <c r="AF303" s="255"/>
      <c r="AG303" s="255"/>
      <c r="AH303" s="255"/>
      <c r="AI303" s="255"/>
      <c r="AJ303" s="255"/>
      <c r="AK303" s="255"/>
      <c r="AL303" s="255"/>
      <c r="AM303" s="255"/>
      <c r="AN303" s="255"/>
    </row>
    <row r="304" spans="1:40" ht="15.75" customHeight="1">
      <c r="A304" s="255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5"/>
      <c r="M304" s="255"/>
      <c r="N304" s="255"/>
      <c r="O304" s="255"/>
      <c r="P304" s="255"/>
      <c r="Q304" s="255"/>
      <c r="R304" s="255"/>
      <c r="S304" s="255"/>
      <c r="T304" s="255"/>
      <c r="U304" s="255"/>
      <c r="V304" s="255"/>
      <c r="W304" s="255"/>
      <c r="X304" s="255"/>
      <c r="Y304" s="255"/>
      <c r="Z304" s="255"/>
      <c r="AA304" s="255"/>
      <c r="AB304" s="255"/>
      <c r="AC304" s="255"/>
      <c r="AD304" s="255"/>
      <c r="AE304" s="255"/>
      <c r="AF304" s="255"/>
      <c r="AG304" s="255"/>
      <c r="AH304" s="255"/>
      <c r="AI304" s="255"/>
      <c r="AJ304" s="255"/>
      <c r="AK304" s="255"/>
      <c r="AL304" s="255"/>
      <c r="AM304" s="255"/>
      <c r="AN304" s="255"/>
    </row>
    <row r="305" spans="1:40" ht="15.75" customHeight="1">
      <c r="A305" s="255"/>
      <c r="B305" s="255"/>
      <c r="C305" s="255"/>
      <c r="D305" s="255"/>
      <c r="E305" s="255"/>
      <c r="F305" s="255"/>
      <c r="G305" s="255"/>
      <c r="H305" s="255"/>
      <c r="I305" s="255"/>
      <c r="J305" s="255"/>
      <c r="K305" s="255"/>
      <c r="L305" s="255"/>
      <c r="M305" s="255"/>
      <c r="N305" s="255"/>
      <c r="O305" s="255"/>
      <c r="P305" s="255"/>
      <c r="Q305" s="255"/>
      <c r="R305" s="255"/>
      <c r="S305" s="255"/>
      <c r="T305" s="255"/>
      <c r="U305" s="255"/>
      <c r="V305" s="255"/>
      <c r="W305" s="255"/>
      <c r="X305" s="255"/>
      <c r="Y305" s="255"/>
      <c r="Z305" s="255"/>
      <c r="AA305" s="255"/>
      <c r="AB305" s="255"/>
      <c r="AC305" s="255"/>
      <c r="AD305" s="255"/>
      <c r="AE305" s="255"/>
      <c r="AF305" s="255"/>
      <c r="AG305" s="255"/>
      <c r="AH305" s="255"/>
      <c r="AI305" s="255"/>
      <c r="AJ305" s="255"/>
      <c r="AK305" s="255"/>
      <c r="AL305" s="255"/>
      <c r="AM305" s="255"/>
      <c r="AN305" s="255"/>
    </row>
    <row r="306" spans="1:40" ht="15.75" customHeight="1">
      <c r="A306" s="255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255"/>
      <c r="V306" s="255"/>
      <c r="W306" s="255"/>
      <c r="X306" s="255"/>
      <c r="Y306" s="255"/>
      <c r="Z306" s="255"/>
      <c r="AA306" s="255"/>
      <c r="AB306" s="255"/>
      <c r="AC306" s="255"/>
      <c r="AD306" s="255"/>
      <c r="AE306" s="255"/>
      <c r="AF306" s="255"/>
      <c r="AG306" s="255"/>
      <c r="AH306" s="255"/>
      <c r="AI306" s="255"/>
      <c r="AJ306" s="255"/>
      <c r="AK306" s="255"/>
      <c r="AL306" s="255"/>
      <c r="AM306" s="255"/>
      <c r="AN306" s="255"/>
    </row>
    <row r="307" spans="1:40" ht="15.75" customHeight="1">
      <c r="A307" s="255"/>
      <c r="B307" s="255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255"/>
      <c r="V307" s="255"/>
      <c r="W307" s="255"/>
      <c r="X307" s="255"/>
      <c r="Y307" s="255"/>
      <c r="Z307" s="255"/>
      <c r="AA307" s="255"/>
      <c r="AB307" s="255"/>
      <c r="AC307" s="255"/>
      <c r="AD307" s="255"/>
      <c r="AE307" s="255"/>
      <c r="AF307" s="255"/>
      <c r="AG307" s="255"/>
      <c r="AH307" s="255"/>
      <c r="AI307" s="255"/>
      <c r="AJ307" s="255"/>
      <c r="AK307" s="255"/>
      <c r="AL307" s="255"/>
      <c r="AM307" s="255"/>
      <c r="AN307" s="255"/>
    </row>
    <row r="308" spans="1:40" ht="15.75" customHeight="1">
      <c r="A308" s="255"/>
      <c r="B308" s="255"/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  <c r="AA308" s="255"/>
      <c r="AB308" s="255"/>
      <c r="AC308" s="255"/>
      <c r="AD308" s="255"/>
      <c r="AE308" s="255"/>
      <c r="AF308" s="255"/>
      <c r="AG308" s="255"/>
      <c r="AH308" s="255"/>
      <c r="AI308" s="255"/>
      <c r="AJ308" s="255"/>
      <c r="AK308" s="255"/>
      <c r="AL308" s="255"/>
      <c r="AM308" s="255"/>
      <c r="AN308" s="255"/>
    </row>
    <row r="309" spans="1:40" ht="15.75" customHeight="1">
      <c r="A309" s="255"/>
      <c r="B309" s="255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5"/>
      <c r="X309" s="255"/>
      <c r="Y309" s="255"/>
      <c r="Z309" s="255"/>
      <c r="AA309" s="255"/>
      <c r="AB309" s="255"/>
      <c r="AC309" s="255"/>
      <c r="AD309" s="255"/>
      <c r="AE309" s="255"/>
      <c r="AF309" s="255"/>
      <c r="AG309" s="255"/>
      <c r="AH309" s="255"/>
      <c r="AI309" s="255"/>
      <c r="AJ309" s="255"/>
      <c r="AK309" s="255"/>
      <c r="AL309" s="255"/>
      <c r="AM309" s="255"/>
      <c r="AN309" s="255"/>
    </row>
    <row r="310" spans="1:40" ht="15.75" customHeight="1">
      <c r="A310" s="255"/>
      <c r="B310" s="255"/>
      <c r="C310" s="255"/>
      <c r="D310" s="255"/>
      <c r="E310" s="255"/>
      <c r="F310" s="255"/>
      <c r="G310" s="255"/>
      <c r="H310" s="25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255"/>
      <c r="AA310" s="255"/>
      <c r="AB310" s="255"/>
      <c r="AC310" s="255"/>
      <c r="AD310" s="255"/>
      <c r="AE310" s="255"/>
      <c r="AF310" s="255"/>
      <c r="AG310" s="255"/>
      <c r="AH310" s="255"/>
      <c r="AI310" s="255"/>
      <c r="AJ310" s="255"/>
      <c r="AK310" s="255"/>
      <c r="AL310" s="255"/>
      <c r="AM310" s="255"/>
      <c r="AN310" s="255"/>
    </row>
    <row r="311" spans="1:40" ht="15.75" customHeight="1">
      <c r="A311" s="255"/>
      <c r="B311" s="255"/>
      <c r="C311" s="255"/>
      <c r="D311" s="255"/>
      <c r="E311" s="255"/>
      <c r="F311" s="255"/>
      <c r="G311" s="255"/>
      <c r="H311" s="255"/>
      <c r="I311" s="255"/>
      <c r="J311" s="255"/>
      <c r="K311" s="255"/>
      <c r="L311" s="255"/>
      <c r="M311" s="255"/>
      <c r="N311" s="255"/>
      <c r="O311" s="255"/>
      <c r="P311" s="255"/>
      <c r="Q311" s="255"/>
      <c r="R311" s="255"/>
      <c r="S311" s="255"/>
      <c r="T311" s="255"/>
      <c r="U311" s="255"/>
      <c r="V311" s="255"/>
      <c r="W311" s="255"/>
      <c r="X311" s="255"/>
      <c r="Y311" s="255"/>
      <c r="Z311" s="255"/>
      <c r="AA311" s="255"/>
      <c r="AB311" s="255"/>
      <c r="AC311" s="255"/>
      <c r="AD311" s="255"/>
      <c r="AE311" s="255"/>
      <c r="AF311" s="255"/>
      <c r="AG311" s="255"/>
      <c r="AH311" s="255"/>
      <c r="AI311" s="255"/>
      <c r="AJ311" s="255"/>
      <c r="AK311" s="255"/>
      <c r="AL311" s="255"/>
      <c r="AM311" s="255"/>
      <c r="AN311" s="255"/>
    </row>
    <row r="312" spans="1:40" ht="15.75" customHeight="1">
      <c r="A312" s="255"/>
      <c r="B312" s="255"/>
      <c r="C312" s="255"/>
      <c r="D312" s="255"/>
      <c r="E312" s="255"/>
      <c r="F312" s="255"/>
      <c r="G312" s="255"/>
      <c r="H312" s="255"/>
      <c r="I312" s="255"/>
      <c r="J312" s="255"/>
      <c r="K312" s="255"/>
      <c r="L312" s="255"/>
      <c r="M312" s="255"/>
      <c r="N312" s="255"/>
      <c r="O312" s="255"/>
      <c r="P312" s="255"/>
      <c r="Q312" s="255"/>
      <c r="R312" s="255"/>
      <c r="S312" s="255"/>
      <c r="T312" s="255"/>
      <c r="U312" s="255"/>
      <c r="V312" s="255"/>
      <c r="W312" s="255"/>
      <c r="X312" s="255"/>
      <c r="Y312" s="255"/>
      <c r="Z312" s="255"/>
      <c r="AA312" s="255"/>
      <c r="AB312" s="255"/>
      <c r="AC312" s="255"/>
      <c r="AD312" s="255"/>
      <c r="AE312" s="255"/>
      <c r="AF312" s="255"/>
      <c r="AG312" s="255"/>
      <c r="AH312" s="255"/>
      <c r="AI312" s="255"/>
      <c r="AJ312" s="255"/>
      <c r="AK312" s="255"/>
      <c r="AL312" s="255"/>
      <c r="AM312" s="255"/>
      <c r="AN312" s="255"/>
    </row>
    <row r="313" spans="1:40" ht="15.75" customHeight="1">
      <c r="A313" s="255"/>
      <c r="B313" s="255"/>
      <c r="C313" s="255"/>
      <c r="D313" s="255"/>
      <c r="E313" s="255"/>
      <c r="F313" s="255"/>
      <c r="G313" s="255"/>
      <c r="H313" s="255"/>
      <c r="I313" s="255"/>
      <c r="J313" s="255"/>
      <c r="K313" s="255"/>
      <c r="L313" s="255"/>
      <c r="M313" s="255"/>
      <c r="N313" s="255"/>
      <c r="O313" s="255"/>
      <c r="P313" s="255"/>
      <c r="Q313" s="255"/>
      <c r="R313" s="255"/>
      <c r="S313" s="255"/>
      <c r="T313" s="255"/>
      <c r="U313" s="255"/>
      <c r="V313" s="255"/>
      <c r="W313" s="255"/>
      <c r="X313" s="255"/>
      <c r="Y313" s="255"/>
      <c r="Z313" s="255"/>
      <c r="AA313" s="255"/>
      <c r="AB313" s="255"/>
      <c r="AC313" s="255"/>
      <c r="AD313" s="255"/>
      <c r="AE313" s="255"/>
      <c r="AF313" s="255"/>
      <c r="AG313" s="255"/>
      <c r="AH313" s="255"/>
      <c r="AI313" s="255"/>
      <c r="AJ313" s="255"/>
      <c r="AK313" s="255"/>
      <c r="AL313" s="255"/>
      <c r="AM313" s="255"/>
      <c r="AN313" s="255"/>
    </row>
    <row r="314" spans="1:40" ht="15.75" customHeight="1">
      <c r="A314" s="255"/>
      <c r="B314" s="255"/>
      <c r="C314" s="255"/>
      <c r="D314" s="255"/>
      <c r="E314" s="255"/>
      <c r="F314" s="255"/>
      <c r="G314" s="255"/>
      <c r="H314" s="255"/>
      <c r="I314" s="255"/>
      <c r="J314" s="255"/>
      <c r="K314" s="255"/>
      <c r="L314" s="255"/>
      <c r="M314" s="255"/>
      <c r="N314" s="255"/>
      <c r="O314" s="255"/>
      <c r="P314" s="255"/>
      <c r="Q314" s="255"/>
      <c r="R314" s="255"/>
      <c r="S314" s="255"/>
      <c r="T314" s="255"/>
      <c r="U314" s="255"/>
      <c r="V314" s="255"/>
      <c r="W314" s="255"/>
      <c r="X314" s="255"/>
      <c r="Y314" s="255"/>
      <c r="Z314" s="255"/>
      <c r="AA314" s="255"/>
      <c r="AB314" s="255"/>
      <c r="AC314" s="255"/>
      <c r="AD314" s="255"/>
      <c r="AE314" s="255"/>
      <c r="AF314" s="255"/>
      <c r="AG314" s="255"/>
      <c r="AH314" s="255"/>
      <c r="AI314" s="255"/>
      <c r="AJ314" s="255"/>
      <c r="AK314" s="255"/>
      <c r="AL314" s="255"/>
      <c r="AM314" s="255"/>
      <c r="AN314" s="255"/>
    </row>
    <row r="315" spans="1:40" ht="15.75" customHeight="1">
      <c r="A315" s="255"/>
      <c r="B315" s="255"/>
      <c r="C315" s="255"/>
      <c r="D315" s="255"/>
      <c r="E315" s="255"/>
      <c r="F315" s="255"/>
      <c r="G315" s="255"/>
      <c r="H315" s="255"/>
      <c r="I315" s="255"/>
      <c r="J315" s="255"/>
      <c r="K315" s="255"/>
      <c r="L315" s="255"/>
      <c r="M315" s="255"/>
      <c r="N315" s="255"/>
      <c r="O315" s="255"/>
      <c r="P315" s="255"/>
      <c r="Q315" s="255"/>
      <c r="R315" s="255"/>
      <c r="S315" s="255"/>
      <c r="T315" s="255"/>
      <c r="U315" s="255"/>
      <c r="V315" s="255"/>
      <c r="W315" s="255"/>
      <c r="X315" s="255"/>
      <c r="Y315" s="255"/>
      <c r="Z315" s="255"/>
      <c r="AA315" s="255"/>
      <c r="AB315" s="255"/>
      <c r="AC315" s="255"/>
      <c r="AD315" s="255"/>
      <c r="AE315" s="255"/>
      <c r="AF315" s="255"/>
      <c r="AG315" s="255"/>
      <c r="AH315" s="255"/>
      <c r="AI315" s="255"/>
      <c r="AJ315" s="255"/>
      <c r="AK315" s="255"/>
      <c r="AL315" s="255"/>
      <c r="AM315" s="255"/>
      <c r="AN315" s="255"/>
    </row>
    <row r="316" spans="1:40" ht="15.75" customHeight="1">
      <c r="A316" s="255"/>
      <c r="B316" s="255"/>
      <c r="C316" s="255"/>
      <c r="D316" s="255"/>
      <c r="E316" s="255"/>
      <c r="F316" s="255"/>
      <c r="G316" s="255"/>
      <c r="H316" s="255"/>
      <c r="I316" s="255"/>
      <c r="J316" s="255"/>
      <c r="K316" s="255"/>
      <c r="L316" s="255"/>
      <c r="M316" s="255"/>
      <c r="N316" s="255"/>
      <c r="O316" s="255"/>
      <c r="P316" s="255"/>
      <c r="Q316" s="255"/>
      <c r="R316" s="255"/>
      <c r="S316" s="255"/>
      <c r="T316" s="255"/>
      <c r="U316" s="255"/>
      <c r="V316" s="255"/>
      <c r="W316" s="255"/>
      <c r="X316" s="255"/>
      <c r="Y316" s="255"/>
      <c r="Z316" s="255"/>
      <c r="AA316" s="255"/>
      <c r="AB316" s="255"/>
      <c r="AC316" s="255"/>
      <c r="AD316" s="255"/>
      <c r="AE316" s="255"/>
      <c r="AF316" s="255"/>
      <c r="AG316" s="255"/>
      <c r="AH316" s="255"/>
      <c r="AI316" s="255"/>
      <c r="AJ316" s="255"/>
      <c r="AK316" s="255"/>
      <c r="AL316" s="255"/>
      <c r="AM316" s="255"/>
      <c r="AN316" s="255"/>
    </row>
    <row r="317" spans="1:40" ht="15.75" customHeight="1">
      <c r="A317" s="255"/>
      <c r="B317" s="255"/>
      <c r="C317" s="255"/>
      <c r="D317" s="255"/>
      <c r="E317" s="255"/>
      <c r="F317" s="255"/>
      <c r="G317" s="255"/>
      <c r="H317" s="255"/>
      <c r="I317" s="255"/>
      <c r="J317" s="255"/>
      <c r="K317" s="255"/>
      <c r="L317" s="255"/>
      <c r="M317" s="255"/>
      <c r="N317" s="255"/>
      <c r="O317" s="255"/>
      <c r="P317" s="255"/>
      <c r="Q317" s="255"/>
      <c r="R317" s="255"/>
      <c r="S317" s="255"/>
      <c r="T317" s="255"/>
      <c r="U317" s="255"/>
      <c r="V317" s="255"/>
      <c r="W317" s="255"/>
      <c r="X317" s="255"/>
      <c r="Y317" s="255"/>
      <c r="Z317" s="255"/>
      <c r="AA317" s="255"/>
      <c r="AB317" s="255"/>
      <c r="AC317" s="255"/>
      <c r="AD317" s="255"/>
      <c r="AE317" s="255"/>
      <c r="AF317" s="255"/>
      <c r="AG317" s="255"/>
      <c r="AH317" s="255"/>
      <c r="AI317" s="255"/>
      <c r="AJ317" s="255"/>
      <c r="AK317" s="255"/>
      <c r="AL317" s="255"/>
      <c r="AM317" s="255"/>
      <c r="AN317" s="255"/>
    </row>
    <row r="318" spans="1:40" ht="15.75" customHeight="1">
      <c r="A318" s="255"/>
      <c r="B318" s="255"/>
      <c r="C318" s="255"/>
      <c r="D318" s="255"/>
      <c r="E318" s="255"/>
      <c r="F318" s="255"/>
      <c r="G318" s="255"/>
      <c r="H318" s="255"/>
      <c r="I318" s="255"/>
      <c r="J318" s="255"/>
      <c r="K318" s="255"/>
      <c r="L318" s="255"/>
      <c r="M318" s="255"/>
      <c r="N318" s="255"/>
      <c r="O318" s="255"/>
      <c r="P318" s="255"/>
      <c r="Q318" s="255"/>
      <c r="R318" s="255"/>
      <c r="S318" s="255"/>
      <c r="T318" s="255"/>
      <c r="U318" s="255"/>
      <c r="V318" s="255"/>
      <c r="W318" s="255"/>
      <c r="X318" s="255"/>
      <c r="Y318" s="255"/>
      <c r="Z318" s="255"/>
      <c r="AA318" s="255"/>
      <c r="AB318" s="255"/>
      <c r="AC318" s="255"/>
      <c r="AD318" s="255"/>
      <c r="AE318" s="255"/>
      <c r="AF318" s="255"/>
      <c r="AG318" s="255"/>
      <c r="AH318" s="255"/>
      <c r="AI318" s="255"/>
      <c r="AJ318" s="255"/>
      <c r="AK318" s="255"/>
      <c r="AL318" s="255"/>
      <c r="AM318" s="255"/>
      <c r="AN318" s="255"/>
    </row>
    <row r="319" spans="1:40" ht="15.75" customHeight="1">
      <c r="A319" s="255"/>
      <c r="B319" s="255"/>
      <c r="C319" s="255"/>
      <c r="D319" s="255"/>
      <c r="E319" s="255"/>
      <c r="F319" s="255"/>
      <c r="G319" s="255"/>
      <c r="H319" s="255"/>
      <c r="I319" s="255"/>
      <c r="J319" s="255"/>
      <c r="K319" s="255"/>
      <c r="L319" s="255"/>
      <c r="M319" s="255"/>
      <c r="N319" s="255"/>
      <c r="O319" s="255"/>
      <c r="P319" s="255"/>
      <c r="Q319" s="255"/>
      <c r="R319" s="255"/>
      <c r="S319" s="255"/>
      <c r="T319" s="255"/>
      <c r="U319" s="255"/>
      <c r="V319" s="255"/>
      <c r="W319" s="255"/>
      <c r="X319" s="255"/>
      <c r="Y319" s="255"/>
      <c r="Z319" s="255"/>
      <c r="AA319" s="255"/>
      <c r="AB319" s="255"/>
      <c r="AC319" s="255"/>
      <c r="AD319" s="255"/>
      <c r="AE319" s="255"/>
      <c r="AF319" s="255"/>
      <c r="AG319" s="255"/>
      <c r="AH319" s="255"/>
      <c r="AI319" s="255"/>
      <c r="AJ319" s="255"/>
      <c r="AK319" s="255"/>
      <c r="AL319" s="255"/>
      <c r="AM319" s="255"/>
      <c r="AN319" s="255"/>
    </row>
    <row r="320" spans="1:40" ht="15.75" customHeight="1">
      <c r="A320" s="255"/>
      <c r="B320" s="255"/>
      <c r="C320" s="255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255"/>
      <c r="V320" s="255"/>
      <c r="W320" s="255"/>
      <c r="X320" s="255"/>
      <c r="Y320" s="255"/>
      <c r="Z320" s="255"/>
      <c r="AA320" s="255"/>
      <c r="AB320" s="255"/>
      <c r="AC320" s="255"/>
      <c r="AD320" s="255"/>
      <c r="AE320" s="255"/>
      <c r="AF320" s="255"/>
      <c r="AG320" s="255"/>
      <c r="AH320" s="255"/>
      <c r="AI320" s="255"/>
      <c r="AJ320" s="255"/>
      <c r="AK320" s="255"/>
      <c r="AL320" s="255"/>
      <c r="AM320" s="255"/>
      <c r="AN320" s="255"/>
    </row>
    <row r="321" spans="1:40" ht="15.75" customHeight="1">
      <c r="A321" s="255"/>
      <c r="B321" s="255"/>
      <c r="C321" s="255"/>
      <c r="D321" s="255"/>
      <c r="E321" s="255"/>
      <c r="F321" s="255"/>
      <c r="G321" s="255"/>
      <c r="H321" s="255"/>
      <c r="I321" s="255"/>
      <c r="J321" s="255"/>
      <c r="K321" s="255"/>
      <c r="L321" s="255"/>
      <c r="M321" s="255"/>
      <c r="N321" s="255"/>
      <c r="O321" s="255"/>
      <c r="P321" s="255"/>
      <c r="Q321" s="255"/>
      <c r="R321" s="255"/>
      <c r="S321" s="255"/>
      <c r="T321" s="255"/>
      <c r="U321" s="255"/>
      <c r="V321" s="255"/>
      <c r="W321" s="255"/>
      <c r="X321" s="255"/>
      <c r="Y321" s="255"/>
      <c r="Z321" s="255"/>
      <c r="AA321" s="255"/>
      <c r="AB321" s="255"/>
      <c r="AC321" s="255"/>
      <c r="AD321" s="255"/>
      <c r="AE321" s="255"/>
      <c r="AF321" s="255"/>
      <c r="AG321" s="255"/>
      <c r="AH321" s="255"/>
      <c r="AI321" s="255"/>
      <c r="AJ321" s="255"/>
      <c r="AK321" s="255"/>
      <c r="AL321" s="255"/>
      <c r="AM321" s="255"/>
      <c r="AN321" s="255"/>
    </row>
    <row r="322" spans="1:40" ht="15.75" customHeight="1">
      <c r="A322" s="255"/>
      <c r="B322" s="255"/>
      <c r="C322" s="255"/>
      <c r="D322" s="255"/>
      <c r="E322" s="255"/>
      <c r="F322" s="255"/>
      <c r="G322" s="255"/>
      <c r="H322" s="255"/>
      <c r="I322" s="255"/>
      <c r="J322" s="255"/>
      <c r="K322" s="255"/>
      <c r="L322" s="255"/>
      <c r="M322" s="255"/>
      <c r="N322" s="255"/>
      <c r="O322" s="255"/>
      <c r="P322" s="255"/>
      <c r="Q322" s="255"/>
      <c r="R322" s="255"/>
      <c r="S322" s="255"/>
      <c r="T322" s="255"/>
      <c r="U322" s="255"/>
      <c r="V322" s="255"/>
      <c r="W322" s="255"/>
      <c r="X322" s="255"/>
      <c r="Y322" s="255"/>
      <c r="Z322" s="255"/>
      <c r="AA322" s="255"/>
      <c r="AB322" s="255"/>
      <c r="AC322" s="255"/>
      <c r="AD322" s="255"/>
      <c r="AE322" s="255"/>
      <c r="AF322" s="255"/>
      <c r="AG322" s="255"/>
      <c r="AH322" s="255"/>
      <c r="AI322" s="255"/>
      <c r="AJ322" s="255"/>
      <c r="AK322" s="255"/>
      <c r="AL322" s="255"/>
      <c r="AM322" s="255"/>
      <c r="AN322" s="255"/>
    </row>
    <row r="323" spans="1:40" ht="15.75" customHeight="1">
      <c r="A323" s="255"/>
      <c r="B323" s="255"/>
      <c r="C323" s="255"/>
      <c r="D323" s="255"/>
      <c r="E323" s="255"/>
      <c r="F323" s="255"/>
      <c r="G323" s="255"/>
      <c r="H323" s="255"/>
      <c r="I323" s="255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255"/>
      <c r="V323" s="255"/>
      <c r="W323" s="255"/>
      <c r="X323" s="255"/>
      <c r="Y323" s="255"/>
      <c r="Z323" s="255"/>
      <c r="AA323" s="255"/>
      <c r="AB323" s="255"/>
      <c r="AC323" s="255"/>
      <c r="AD323" s="255"/>
      <c r="AE323" s="255"/>
      <c r="AF323" s="255"/>
      <c r="AG323" s="255"/>
      <c r="AH323" s="255"/>
      <c r="AI323" s="255"/>
      <c r="AJ323" s="255"/>
      <c r="AK323" s="255"/>
      <c r="AL323" s="255"/>
      <c r="AM323" s="255"/>
      <c r="AN323" s="255"/>
    </row>
    <row r="324" spans="1:40" ht="15.75" customHeight="1">
      <c r="A324" s="255"/>
      <c r="B324" s="255"/>
      <c r="C324" s="255"/>
      <c r="D324" s="255"/>
      <c r="E324" s="255"/>
      <c r="F324" s="255"/>
      <c r="G324" s="255"/>
      <c r="H324" s="255"/>
      <c r="I324" s="255"/>
      <c r="J324" s="255"/>
      <c r="K324" s="255"/>
      <c r="L324" s="255"/>
      <c r="M324" s="255"/>
      <c r="N324" s="255"/>
      <c r="O324" s="255"/>
      <c r="P324" s="255"/>
      <c r="Q324" s="255"/>
      <c r="R324" s="255"/>
      <c r="S324" s="255"/>
      <c r="T324" s="255"/>
      <c r="U324" s="255"/>
      <c r="V324" s="255"/>
      <c r="W324" s="255"/>
      <c r="X324" s="255"/>
      <c r="Y324" s="255"/>
      <c r="Z324" s="255"/>
      <c r="AA324" s="255"/>
      <c r="AB324" s="255"/>
      <c r="AC324" s="255"/>
      <c r="AD324" s="255"/>
      <c r="AE324" s="255"/>
      <c r="AF324" s="255"/>
      <c r="AG324" s="255"/>
      <c r="AH324" s="255"/>
      <c r="AI324" s="255"/>
      <c r="AJ324" s="255"/>
      <c r="AK324" s="255"/>
      <c r="AL324" s="255"/>
      <c r="AM324" s="255"/>
      <c r="AN324" s="255"/>
    </row>
    <row r="325" spans="1:40" ht="15.75" customHeight="1">
      <c r="A325" s="255"/>
      <c r="B325" s="255"/>
      <c r="C325" s="255"/>
      <c r="D325" s="255"/>
      <c r="E325" s="255"/>
      <c r="F325" s="255"/>
      <c r="G325" s="255"/>
      <c r="H325" s="255"/>
      <c r="I325" s="255"/>
      <c r="J325" s="255"/>
      <c r="K325" s="255"/>
      <c r="L325" s="255"/>
      <c r="M325" s="255"/>
      <c r="N325" s="255"/>
      <c r="O325" s="255"/>
      <c r="P325" s="255"/>
      <c r="Q325" s="255"/>
      <c r="R325" s="255"/>
      <c r="S325" s="255"/>
      <c r="T325" s="255"/>
      <c r="U325" s="255"/>
      <c r="V325" s="255"/>
      <c r="W325" s="255"/>
      <c r="X325" s="255"/>
      <c r="Y325" s="255"/>
      <c r="Z325" s="255"/>
      <c r="AA325" s="255"/>
      <c r="AB325" s="255"/>
      <c r="AC325" s="255"/>
      <c r="AD325" s="255"/>
      <c r="AE325" s="255"/>
      <c r="AF325" s="255"/>
      <c r="AG325" s="255"/>
      <c r="AH325" s="255"/>
      <c r="AI325" s="255"/>
      <c r="AJ325" s="255"/>
      <c r="AK325" s="255"/>
      <c r="AL325" s="255"/>
      <c r="AM325" s="255"/>
      <c r="AN325" s="255"/>
    </row>
    <row r="326" spans="1:40" ht="15.75" customHeight="1">
      <c r="A326" s="255"/>
      <c r="B326" s="255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  <c r="AA326" s="255"/>
      <c r="AB326" s="255"/>
      <c r="AC326" s="255"/>
      <c r="AD326" s="255"/>
      <c r="AE326" s="255"/>
      <c r="AF326" s="255"/>
      <c r="AG326" s="255"/>
      <c r="AH326" s="255"/>
      <c r="AI326" s="255"/>
      <c r="AJ326" s="255"/>
      <c r="AK326" s="255"/>
      <c r="AL326" s="255"/>
      <c r="AM326" s="255"/>
      <c r="AN326" s="255"/>
    </row>
    <row r="327" spans="1:40" ht="15.75" customHeight="1">
      <c r="A327" s="255"/>
      <c r="B327" s="255"/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  <c r="AA327" s="255"/>
      <c r="AB327" s="255"/>
      <c r="AC327" s="255"/>
      <c r="AD327" s="255"/>
      <c r="AE327" s="255"/>
      <c r="AF327" s="255"/>
      <c r="AG327" s="255"/>
      <c r="AH327" s="255"/>
      <c r="AI327" s="255"/>
      <c r="AJ327" s="255"/>
      <c r="AK327" s="255"/>
      <c r="AL327" s="255"/>
      <c r="AM327" s="255"/>
      <c r="AN327" s="255"/>
    </row>
    <row r="328" spans="1:40" ht="15.75" customHeight="1">
      <c r="A328" s="255"/>
      <c r="B328" s="255"/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  <c r="AA328" s="255"/>
      <c r="AB328" s="255"/>
      <c r="AC328" s="255"/>
      <c r="AD328" s="255"/>
      <c r="AE328" s="255"/>
      <c r="AF328" s="255"/>
      <c r="AG328" s="255"/>
      <c r="AH328" s="255"/>
      <c r="AI328" s="255"/>
      <c r="AJ328" s="255"/>
      <c r="AK328" s="255"/>
      <c r="AL328" s="255"/>
      <c r="AM328" s="255"/>
      <c r="AN328" s="255"/>
    </row>
    <row r="329" spans="1:40" ht="15.75" customHeight="1">
      <c r="A329" s="255"/>
      <c r="B329" s="255"/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  <c r="AA329" s="255"/>
      <c r="AB329" s="255"/>
      <c r="AC329" s="255"/>
      <c r="AD329" s="255"/>
      <c r="AE329" s="255"/>
      <c r="AF329" s="255"/>
      <c r="AG329" s="255"/>
      <c r="AH329" s="255"/>
      <c r="AI329" s="255"/>
      <c r="AJ329" s="255"/>
      <c r="AK329" s="255"/>
      <c r="AL329" s="255"/>
      <c r="AM329" s="255"/>
      <c r="AN329" s="255"/>
    </row>
    <row r="330" spans="1:40" ht="15.75" customHeight="1">
      <c r="A330" s="255"/>
      <c r="B330" s="255"/>
      <c r="C330" s="255"/>
      <c r="D330" s="255"/>
      <c r="E330" s="255"/>
      <c r="F330" s="255"/>
      <c r="G330" s="255"/>
      <c r="H330" s="255"/>
      <c r="I330" s="255"/>
      <c r="J330" s="255"/>
      <c r="K330" s="255"/>
      <c r="L330" s="255"/>
      <c r="M330" s="255"/>
      <c r="N330" s="255"/>
      <c r="O330" s="255"/>
      <c r="P330" s="255"/>
      <c r="Q330" s="255"/>
      <c r="R330" s="255"/>
      <c r="S330" s="255"/>
      <c r="T330" s="255"/>
      <c r="U330" s="255"/>
      <c r="V330" s="255"/>
      <c r="W330" s="255"/>
      <c r="X330" s="255"/>
      <c r="Y330" s="255"/>
      <c r="Z330" s="255"/>
      <c r="AA330" s="255"/>
      <c r="AB330" s="255"/>
      <c r="AC330" s="255"/>
      <c r="AD330" s="255"/>
      <c r="AE330" s="255"/>
      <c r="AF330" s="255"/>
      <c r="AG330" s="255"/>
      <c r="AH330" s="255"/>
      <c r="AI330" s="255"/>
      <c r="AJ330" s="255"/>
      <c r="AK330" s="255"/>
      <c r="AL330" s="255"/>
      <c r="AM330" s="255"/>
      <c r="AN330" s="255"/>
    </row>
    <row r="331" spans="1:40" ht="15.75" customHeight="1">
      <c r="A331" s="255"/>
      <c r="B331" s="255"/>
      <c r="C331" s="255"/>
      <c r="D331" s="255"/>
      <c r="E331" s="255"/>
      <c r="F331" s="255"/>
      <c r="G331" s="255"/>
      <c r="H331" s="255"/>
      <c r="I331" s="255"/>
      <c r="J331" s="255"/>
      <c r="K331" s="255"/>
      <c r="L331" s="255"/>
      <c r="M331" s="255"/>
      <c r="N331" s="255"/>
      <c r="O331" s="255"/>
      <c r="P331" s="255"/>
      <c r="Q331" s="255"/>
      <c r="R331" s="255"/>
      <c r="S331" s="255"/>
      <c r="T331" s="255"/>
      <c r="U331" s="255"/>
      <c r="V331" s="255"/>
      <c r="W331" s="255"/>
      <c r="X331" s="255"/>
      <c r="Y331" s="255"/>
      <c r="Z331" s="255"/>
      <c r="AA331" s="255"/>
      <c r="AB331" s="255"/>
      <c r="AC331" s="255"/>
      <c r="AD331" s="255"/>
      <c r="AE331" s="255"/>
      <c r="AF331" s="255"/>
      <c r="AG331" s="255"/>
      <c r="AH331" s="255"/>
      <c r="AI331" s="255"/>
      <c r="AJ331" s="255"/>
      <c r="AK331" s="255"/>
      <c r="AL331" s="255"/>
      <c r="AM331" s="255"/>
      <c r="AN331" s="255"/>
    </row>
    <row r="332" spans="1:40" ht="15.75" customHeight="1">
      <c r="A332" s="255"/>
      <c r="B332" s="255"/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5"/>
      <c r="P332" s="255"/>
      <c r="Q332" s="255"/>
      <c r="R332" s="255"/>
      <c r="S332" s="255"/>
      <c r="T332" s="255"/>
      <c r="U332" s="255"/>
      <c r="V332" s="255"/>
      <c r="W332" s="255"/>
      <c r="X332" s="255"/>
      <c r="Y332" s="255"/>
      <c r="Z332" s="255"/>
      <c r="AA332" s="255"/>
      <c r="AB332" s="255"/>
      <c r="AC332" s="255"/>
      <c r="AD332" s="255"/>
      <c r="AE332" s="255"/>
      <c r="AF332" s="255"/>
      <c r="AG332" s="255"/>
      <c r="AH332" s="255"/>
      <c r="AI332" s="255"/>
      <c r="AJ332" s="255"/>
      <c r="AK332" s="255"/>
      <c r="AL332" s="255"/>
      <c r="AM332" s="255"/>
      <c r="AN332" s="255"/>
    </row>
    <row r="333" spans="1:40" ht="15.75" customHeight="1">
      <c r="A333" s="255"/>
      <c r="B333" s="255"/>
      <c r="C333" s="255"/>
      <c r="D333" s="255"/>
      <c r="E333" s="255"/>
      <c r="F333" s="255"/>
      <c r="G333" s="255"/>
      <c r="H333" s="255"/>
      <c r="I333" s="255"/>
      <c r="J333" s="255"/>
      <c r="K333" s="255"/>
      <c r="L333" s="255"/>
      <c r="M333" s="255"/>
      <c r="N333" s="255"/>
      <c r="O333" s="255"/>
      <c r="P333" s="255"/>
      <c r="Q333" s="255"/>
      <c r="R333" s="255"/>
      <c r="S333" s="255"/>
      <c r="T333" s="255"/>
      <c r="U333" s="255"/>
      <c r="V333" s="255"/>
      <c r="W333" s="255"/>
      <c r="X333" s="255"/>
      <c r="Y333" s="255"/>
      <c r="Z333" s="255"/>
      <c r="AA333" s="255"/>
      <c r="AB333" s="255"/>
      <c r="AC333" s="255"/>
      <c r="AD333" s="255"/>
      <c r="AE333" s="255"/>
      <c r="AF333" s="255"/>
      <c r="AG333" s="255"/>
      <c r="AH333" s="255"/>
      <c r="AI333" s="255"/>
      <c r="AJ333" s="255"/>
      <c r="AK333" s="255"/>
      <c r="AL333" s="255"/>
      <c r="AM333" s="255"/>
      <c r="AN333" s="255"/>
    </row>
    <row r="334" spans="1:40" ht="15.75" customHeight="1">
      <c r="A334" s="255"/>
      <c r="B334" s="255"/>
      <c r="C334" s="255"/>
      <c r="D334" s="255"/>
      <c r="E334" s="255"/>
      <c r="F334" s="255"/>
      <c r="G334" s="255"/>
      <c r="H334" s="255"/>
      <c r="I334" s="255"/>
      <c r="J334" s="255"/>
      <c r="K334" s="255"/>
      <c r="L334" s="255"/>
      <c r="M334" s="255"/>
      <c r="N334" s="255"/>
      <c r="O334" s="255"/>
      <c r="P334" s="255"/>
      <c r="Q334" s="255"/>
      <c r="R334" s="255"/>
      <c r="S334" s="255"/>
      <c r="T334" s="255"/>
      <c r="U334" s="255"/>
      <c r="V334" s="255"/>
      <c r="W334" s="255"/>
      <c r="X334" s="255"/>
      <c r="Y334" s="255"/>
      <c r="Z334" s="255"/>
      <c r="AA334" s="255"/>
      <c r="AB334" s="255"/>
      <c r="AC334" s="255"/>
      <c r="AD334" s="255"/>
      <c r="AE334" s="255"/>
      <c r="AF334" s="255"/>
      <c r="AG334" s="255"/>
      <c r="AH334" s="255"/>
      <c r="AI334" s="255"/>
      <c r="AJ334" s="255"/>
      <c r="AK334" s="255"/>
      <c r="AL334" s="255"/>
      <c r="AM334" s="255"/>
      <c r="AN334" s="255"/>
    </row>
    <row r="335" spans="1:40" ht="15.75" customHeight="1">
      <c r="A335" s="255"/>
      <c r="B335" s="255"/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5"/>
      <c r="T335" s="255"/>
      <c r="U335" s="255"/>
      <c r="V335" s="255"/>
      <c r="W335" s="255"/>
      <c r="X335" s="255"/>
      <c r="Y335" s="255"/>
      <c r="Z335" s="255"/>
      <c r="AA335" s="255"/>
      <c r="AB335" s="255"/>
      <c r="AC335" s="255"/>
      <c r="AD335" s="255"/>
      <c r="AE335" s="255"/>
      <c r="AF335" s="255"/>
      <c r="AG335" s="255"/>
      <c r="AH335" s="255"/>
      <c r="AI335" s="255"/>
      <c r="AJ335" s="255"/>
      <c r="AK335" s="255"/>
      <c r="AL335" s="255"/>
      <c r="AM335" s="255"/>
      <c r="AN335" s="255"/>
    </row>
    <row r="336" spans="1:40" ht="15.75" customHeight="1">
      <c r="A336" s="255"/>
      <c r="B336" s="255"/>
      <c r="C336" s="255"/>
      <c r="D336" s="255"/>
      <c r="E336" s="255"/>
      <c r="F336" s="255"/>
      <c r="G336" s="255"/>
      <c r="H336" s="255"/>
      <c r="I336" s="255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55"/>
      <c r="AK336" s="255"/>
      <c r="AL336" s="255"/>
      <c r="AM336" s="255"/>
      <c r="AN336" s="255"/>
    </row>
    <row r="337" spans="1:40" ht="15.75" customHeight="1">
      <c r="A337" s="255"/>
      <c r="B337" s="255"/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5"/>
      <c r="P337" s="255"/>
      <c r="Q337" s="255"/>
      <c r="R337" s="255"/>
      <c r="S337" s="255"/>
      <c r="T337" s="255"/>
      <c r="U337" s="255"/>
      <c r="V337" s="255"/>
      <c r="W337" s="255"/>
      <c r="X337" s="255"/>
      <c r="Y337" s="255"/>
      <c r="Z337" s="255"/>
      <c r="AA337" s="255"/>
      <c r="AB337" s="255"/>
      <c r="AC337" s="255"/>
      <c r="AD337" s="255"/>
      <c r="AE337" s="255"/>
      <c r="AF337" s="255"/>
      <c r="AG337" s="255"/>
      <c r="AH337" s="255"/>
      <c r="AI337" s="255"/>
      <c r="AJ337" s="255"/>
      <c r="AK337" s="255"/>
      <c r="AL337" s="255"/>
      <c r="AM337" s="255"/>
      <c r="AN337" s="255"/>
    </row>
    <row r="338" spans="1:40" ht="15.75" customHeight="1">
      <c r="A338" s="255"/>
      <c r="B338" s="255"/>
      <c r="C338" s="255"/>
      <c r="D338" s="255"/>
      <c r="E338" s="255"/>
      <c r="F338" s="255"/>
      <c r="G338" s="255"/>
      <c r="H338" s="255"/>
      <c r="I338" s="255"/>
      <c r="J338" s="255"/>
      <c r="K338" s="255"/>
      <c r="L338" s="255"/>
      <c r="M338" s="255"/>
      <c r="N338" s="255"/>
      <c r="O338" s="255"/>
      <c r="P338" s="255"/>
      <c r="Q338" s="255"/>
      <c r="R338" s="255"/>
      <c r="S338" s="255"/>
      <c r="T338" s="255"/>
      <c r="U338" s="255"/>
      <c r="V338" s="255"/>
      <c r="W338" s="255"/>
      <c r="X338" s="255"/>
      <c r="Y338" s="255"/>
      <c r="Z338" s="255"/>
      <c r="AA338" s="255"/>
      <c r="AB338" s="255"/>
      <c r="AC338" s="255"/>
      <c r="AD338" s="255"/>
      <c r="AE338" s="255"/>
      <c r="AF338" s="255"/>
      <c r="AG338" s="255"/>
      <c r="AH338" s="255"/>
      <c r="AI338" s="255"/>
      <c r="AJ338" s="255"/>
      <c r="AK338" s="255"/>
      <c r="AL338" s="255"/>
      <c r="AM338" s="255"/>
      <c r="AN338" s="255"/>
    </row>
    <row r="339" spans="1:40" ht="15.75" customHeight="1">
      <c r="A339" s="255"/>
      <c r="B339" s="255"/>
      <c r="C339" s="255"/>
      <c r="D339" s="255"/>
      <c r="E339" s="255"/>
      <c r="F339" s="255"/>
      <c r="G339" s="255"/>
      <c r="H339" s="255"/>
      <c r="I339" s="255"/>
      <c r="J339" s="255"/>
      <c r="K339" s="255"/>
      <c r="L339" s="255"/>
      <c r="M339" s="255"/>
      <c r="N339" s="255"/>
      <c r="O339" s="255"/>
      <c r="P339" s="255"/>
      <c r="Q339" s="255"/>
      <c r="R339" s="255"/>
      <c r="S339" s="255"/>
      <c r="T339" s="255"/>
      <c r="U339" s="255"/>
      <c r="V339" s="255"/>
      <c r="W339" s="255"/>
      <c r="X339" s="255"/>
      <c r="Y339" s="255"/>
      <c r="Z339" s="255"/>
      <c r="AA339" s="255"/>
      <c r="AB339" s="255"/>
      <c r="AC339" s="255"/>
      <c r="AD339" s="255"/>
      <c r="AE339" s="255"/>
      <c r="AF339" s="255"/>
      <c r="AG339" s="255"/>
      <c r="AH339" s="255"/>
      <c r="AI339" s="255"/>
      <c r="AJ339" s="255"/>
      <c r="AK339" s="255"/>
      <c r="AL339" s="255"/>
      <c r="AM339" s="255"/>
      <c r="AN339" s="255"/>
    </row>
    <row r="340" spans="1:40" ht="15.75" customHeight="1">
      <c r="A340" s="255"/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  <c r="Z340" s="255"/>
      <c r="AA340" s="255"/>
      <c r="AB340" s="255"/>
      <c r="AC340" s="255"/>
      <c r="AD340" s="255"/>
      <c r="AE340" s="255"/>
      <c r="AF340" s="255"/>
      <c r="AG340" s="255"/>
      <c r="AH340" s="255"/>
      <c r="AI340" s="255"/>
      <c r="AJ340" s="255"/>
      <c r="AK340" s="255"/>
      <c r="AL340" s="255"/>
      <c r="AM340" s="255"/>
      <c r="AN340" s="255"/>
    </row>
    <row r="341" spans="1:40" ht="15.75" customHeight="1">
      <c r="A341" s="255"/>
      <c r="B341" s="255"/>
      <c r="C341" s="255"/>
      <c r="D341" s="255"/>
      <c r="E341" s="255"/>
      <c r="F341" s="255"/>
      <c r="G341" s="255"/>
      <c r="H341" s="255"/>
      <c r="I341" s="255"/>
      <c r="J341" s="255"/>
      <c r="K341" s="255"/>
      <c r="L341" s="255"/>
      <c r="M341" s="255"/>
      <c r="N341" s="255"/>
      <c r="O341" s="255"/>
      <c r="P341" s="255"/>
      <c r="Q341" s="255"/>
      <c r="R341" s="255"/>
      <c r="S341" s="255"/>
      <c r="T341" s="255"/>
      <c r="U341" s="255"/>
      <c r="V341" s="255"/>
      <c r="W341" s="255"/>
      <c r="X341" s="255"/>
      <c r="Y341" s="255"/>
      <c r="Z341" s="255"/>
      <c r="AA341" s="255"/>
      <c r="AB341" s="255"/>
      <c r="AC341" s="255"/>
      <c r="AD341" s="255"/>
      <c r="AE341" s="255"/>
      <c r="AF341" s="255"/>
      <c r="AG341" s="255"/>
      <c r="AH341" s="255"/>
      <c r="AI341" s="255"/>
      <c r="AJ341" s="255"/>
      <c r="AK341" s="255"/>
      <c r="AL341" s="255"/>
      <c r="AM341" s="255"/>
      <c r="AN341" s="255"/>
    </row>
    <row r="342" spans="1:40" ht="15.75" customHeight="1">
      <c r="A342" s="255"/>
      <c r="B342" s="255"/>
      <c r="C342" s="255"/>
      <c r="D342" s="255"/>
      <c r="E342" s="255"/>
      <c r="F342" s="255"/>
      <c r="G342" s="255"/>
      <c r="H342" s="255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5"/>
      <c r="T342" s="255"/>
      <c r="U342" s="255"/>
      <c r="V342" s="255"/>
      <c r="W342" s="255"/>
      <c r="X342" s="255"/>
      <c r="Y342" s="255"/>
      <c r="Z342" s="255"/>
      <c r="AA342" s="255"/>
      <c r="AB342" s="255"/>
      <c r="AC342" s="255"/>
      <c r="AD342" s="255"/>
      <c r="AE342" s="255"/>
      <c r="AF342" s="255"/>
      <c r="AG342" s="255"/>
      <c r="AH342" s="255"/>
      <c r="AI342" s="255"/>
      <c r="AJ342" s="255"/>
      <c r="AK342" s="255"/>
      <c r="AL342" s="255"/>
      <c r="AM342" s="255"/>
      <c r="AN342" s="255"/>
    </row>
    <row r="343" spans="1:40" ht="15.75" customHeight="1">
      <c r="A343" s="255"/>
      <c r="B343" s="255"/>
      <c r="C343" s="255"/>
      <c r="D343" s="255"/>
      <c r="E343" s="255"/>
      <c r="F343" s="255"/>
      <c r="G343" s="255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255"/>
      <c r="V343" s="255"/>
      <c r="W343" s="255"/>
      <c r="X343" s="255"/>
      <c r="Y343" s="255"/>
      <c r="Z343" s="255"/>
      <c r="AA343" s="255"/>
      <c r="AB343" s="255"/>
      <c r="AC343" s="255"/>
      <c r="AD343" s="255"/>
      <c r="AE343" s="255"/>
      <c r="AF343" s="255"/>
      <c r="AG343" s="255"/>
      <c r="AH343" s="255"/>
      <c r="AI343" s="255"/>
      <c r="AJ343" s="255"/>
      <c r="AK343" s="255"/>
      <c r="AL343" s="255"/>
      <c r="AM343" s="255"/>
      <c r="AN343" s="255"/>
    </row>
    <row r="344" spans="1:40" ht="15.75" customHeight="1">
      <c r="A344" s="255"/>
      <c r="B344" s="255"/>
      <c r="C344" s="255"/>
      <c r="D344" s="255"/>
      <c r="E344" s="255"/>
      <c r="F344" s="255"/>
      <c r="G344" s="255"/>
      <c r="H344" s="255"/>
      <c r="I344" s="255"/>
      <c r="J344" s="255"/>
      <c r="K344" s="255"/>
      <c r="L344" s="255"/>
      <c r="M344" s="255"/>
      <c r="N344" s="255"/>
      <c r="O344" s="255"/>
      <c r="P344" s="255"/>
      <c r="Q344" s="255"/>
      <c r="R344" s="255"/>
      <c r="S344" s="255"/>
      <c r="T344" s="255"/>
      <c r="U344" s="255"/>
      <c r="V344" s="255"/>
      <c r="W344" s="255"/>
      <c r="X344" s="255"/>
      <c r="Y344" s="255"/>
      <c r="Z344" s="255"/>
      <c r="AA344" s="255"/>
      <c r="AB344" s="255"/>
      <c r="AC344" s="255"/>
      <c r="AD344" s="255"/>
      <c r="AE344" s="255"/>
      <c r="AF344" s="255"/>
      <c r="AG344" s="255"/>
      <c r="AH344" s="255"/>
      <c r="AI344" s="255"/>
      <c r="AJ344" s="255"/>
      <c r="AK344" s="255"/>
      <c r="AL344" s="255"/>
      <c r="AM344" s="255"/>
      <c r="AN344" s="255"/>
    </row>
    <row r="345" spans="1:40" ht="15.75" customHeight="1">
      <c r="A345" s="255"/>
      <c r="B345" s="255"/>
      <c r="C345" s="255"/>
      <c r="D345" s="255"/>
      <c r="E345" s="255"/>
      <c r="F345" s="255"/>
      <c r="G345" s="255"/>
      <c r="H345" s="255"/>
      <c r="I345" s="255"/>
      <c r="J345" s="255"/>
      <c r="K345" s="255"/>
      <c r="L345" s="255"/>
      <c r="M345" s="255"/>
      <c r="N345" s="255"/>
      <c r="O345" s="255"/>
      <c r="P345" s="255"/>
      <c r="Q345" s="255"/>
      <c r="R345" s="255"/>
      <c r="S345" s="255"/>
      <c r="T345" s="255"/>
      <c r="U345" s="255"/>
      <c r="V345" s="255"/>
      <c r="W345" s="255"/>
      <c r="X345" s="255"/>
      <c r="Y345" s="255"/>
      <c r="Z345" s="255"/>
      <c r="AA345" s="255"/>
      <c r="AB345" s="255"/>
      <c r="AC345" s="255"/>
      <c r="AD345" s="255"/>
      <c r="AE345" s="255"/>
      <c r="AF345" s="255"/>
      <c r="AG345" s="255"/>
      <c r="AH345" s="255"/>
      <c r="AI345" s="255"/>
      <c r="AJ345" s="255"/>
      <c r="AK345" s="255"/>
      <c r="AL345" s="255"/>
      <c r="AM345" s="255"/>
      <c r="AN345" s="255"/>
    </row>
    <row r="346" spans="1:40" ht="15.75" customHeight="1">
      <c r="A346" s="255"/>
      <c r="B346" s="255"/>
      <c r="C346" s="255"/>
      <c r="D346" s="255"/>
      <c r="E346" s="255"/>
      <c r="F346" s="255"/>
      <c r="G346" s="255"/>
      <c r="H346" s="255"/>
      <c r="I346" s="255"/>
      <c r="J346" s="255"/>
      <c r="K346" s="255"/>
      <c r="L346" s="255"/>
      <c r="M346" s="255"/>
      <c r="N346" s="255"/>
      <c r="O346" s="255"/>
      <c r="P346" s="255"/>
      <c r="Q346" s="255"/>
      <c r="R346" s="255"/>
      <c r="S346" s="255"/>
      <c r="T346" s="255"/>
      <c r="U346" s="255"/>
      <c r="V346" s="255"/>
      <c r="W346" s="255"/>
      <c r="X346" s="255"/>
      <c r="Y346" s="255"/>
      <c r="Z346" s="255"/>
      <c r="AA346" s="255"/>
      <c r="AB346" s="255"/>
      <c r="AC346" s="255"/>
      <c r="AD346" s="255"/>
      <c r="AE346" s="255"/>
      <c r="AF346" s="255"/>
      <c r="AG346" s="255"/>
      <c r="AH346" s="255"/>
      <c r="AI346" s="255"/>
      <c r="AJ346" s="255"/>
      <c r="AK346" s="255"/>
      <c r="AL346" s="255"/>
      <c r="AM346" s="255"/>
      <c r="AN346" s="255"/>
    </row>
    <row r="347" spans="1:40" ht="15.75" customHeight="1">
      <c r="A347" s="255"/>
      <c r="B347" s="255"/>
      <c r="C347" s="255"/>
      <c r="D347" s="255"/>
      <c r="E347" s="255"/>
      <c r="F347" s="255"/>
      <c r="G347" s="255"/>
      <c r="H347" s="255"/>
      <c r="I347" s="255"/>
      <c r="J347" s="255"/>
      <c r="K347" s="255"/>
      <c r="L347" s="255"/>
      <c r="M347" s="255"/>
      <c r="N347" s="255"/>
      <c r="O347" s="255"/>
      <c r="P347" s="255"/>
      <c r="Q347" s="255"/>
      <c r="R347" s="255"/>
      <c r="S347" s="255"/>
      <c r="T347" s="255"/>
      <c r="U347" s="255"/>
      <c r="V347" s="255"/>
      <c r="W347" s="255"/>
      <c r="X347" s="255"/>
      <c r="Y347" s="255"/>
      <c r="Z347" s="255"/>
      <c r="AA347" s="255"/>
      <c r="AB347" s="255"/>
      <c r="AC347" s="255"/>
      <c r="AD347" s="255"/>
      <c r="AE347" s="255"/>
      <c r="AF347" s="255"/>
      <c r="AG347" s="255"/>
      <c r="AH347" s="255"/>
      <c r="AI347" s="255"/>
      <c r="AJ347" s="255"/>
      <c r="AK347" s="255"/>
      <c r="AL347" s="255"/>
      <c r="AM347" s="255"/>
      <c r="AN347" s="255"/>
    </row>
    <row r="348" spans="1:40" ht="15.75" customHeight="1">
      <c r="A348" s="255"/>
      <c r="B348" s="255"/>
      <c r="C348" s="255"/>
      <c r="D348" s="255"/>
      <c r="E348" s="255"/>
      <c r="F348" s="255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255"/>
      <c r="V348" s="255"/>
      <c r="W348" s="255"/>
      <c r="X348" s="255"/>
      <c r="Y348" s="255"/>
      <c r="Z348" s="255"/>
      <c r="AA348" s="255"/>
      <c r="AB348" s="255"/>
      <c r="AC348" s="255"/>
      <c r="AD348" s="255"/>
      <c r="AE348" s="255"/>
      <c r="AF348" s="255"/>
      <c r="AG348" s="255"/>
      <c r="AH348" s="255"/>
      <c r="AI348" s="255"/>
      <c r="AJ348" s="255"/>
      <c r="AK348" s="255"/>
      <c r="AL348" s="255"/>
      <c r="AM348" s="255"/>
      <c r="AN348" s="255"/>
    </row>
    <row r="349" spans="1:40" ht="15.75" customHeight="1">
      <c r="A349" s="255"/>
      <c r="B349" s="255"/>
      <c r="C349" s="255"/>
      <c r="D349" s="255"/>
      <c r="E349" s="255"/>
      <c r="F349" s="255"/>
      <c r="G349" s="255"/>
      <c r="H349" s="255"/>
      <c r="I349" s="255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  <c r="Z349" s="255"/>
      <c r="AA349" s="255"/>
      <c r="AB349" s="255"/>
      <c r="AC349" s="255"/>
      <c r="AD349" s="255"/>
      <c r="AE349" s="255"/>
      <c r="AF349" s="255"/>
      <c r="AG349" s="255"/>
      <c r="AH349" s="255"/>
      <c r="AI349" s="255"/>
      <c r="AJ349" s="255"/>
      <c r="AK349" s="255"/>
      <c r="AL349" s="255"/>
      <c r="AM349" s="255"/>
      <c r="AN349" s="255"/>
    </row>
    <row r="350" spans="1:40" ht="15.75" customHeight="1">
      <c r="A350" s="255"/>
      <c r="B350" s="255"/>
      <c r="C350" s="255"/>
      <c r="D350" s="255"/>
      <c r="E350" s="255"/>
      <c r="F350" s="255"/>
      <c r="G350" s="255"/>
      <c r="H350" s="25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255"/>
      <c r="V350" s="255"/>
      <c r="W350" s="255"/>
      <c r="X350" s="255"/>
      <c r="Y350" s="255"/>
      <c r="Z350" s="255"/>
      <c r="AA350" s="255"/>
      <c r="AB350" s="255"/>
      <c r="AC350" s="255"/>
      <c r="AD350" s="255"/>
      <c r="AE350" s="255"/>
      <c r="AF350" s="255"/>
      <c r="AG350" s="255"/>
      <c r="AH350" s="255"/>
      <c r="AI350" s="255"/>
      <c r="AJ350" s="255"/>
      <c r="AK350" s="255"/>
      <c r="AL350" s="255"/>
      <c r="AM350" s="255"/>
      <c r="AN350" s="255"/>
    </row>
    <row r="351" spans="1:40" ht="15.75" customHeight="1">
      <c r="A351" s="255"/>
      <c r="B351" s="255"/>
      <c r="C351" s="255"/>
      <c r="D351" s="255"/>
      <c r="E351" s="255"/>
      <c r="F351" s="255"/>
      <c r="G351" s="255"/>
      <c r="H351" s="255"/>
      <c r="I351" s="255"/>
      <c r="J351" s="255"/>
      <c r="K351" s="255"/>
      <c r="L351" s="255"/>
      <c r="M351" s="255"/>
      <c r="N351" s="255"/>
      <c r="O351" s="255"/>
      <c r="P351" s="255"/>
      <c r="Q351" s="255"/>
      <c r="R351" s="255"/>
      <c r="S351" s="255"/>
      <c r="T351" s="255"/>
      <c r="U351" s="255"/>
      <c r="V351" s="255"/>
      <c r="W351" s="255"/>
      <c r="X351" s="255"/>
      <c r="Y351" s="255"/>
      <c r="Z351" s="255"/>
      <c r="AA351" s="255"/>
      <c r="AB351" s="255"/>
      <c r="AC351" s="255"/>
      <c r="AD351" s="255"/>
      <c r="AE351" s="255"/>
      <c r="AF351" s="255"/>
      <c r="AG351" s="255"/>
      <c r="AH351" s="255"/>
      <c r="AI351" s="255"/>
      <c r="AJ351" s="255"/>
      <c r="AK351" s="255"/>
      <c r="AL351" s="255"/>
      <c r="AM351" s="255"/>
      <c r="AN351" s="255"/>
    </row>
    <row r="352" spans="1:40" ht="15.75" customHeight="1">
      <c r="A352" s="255"/>
      <c r="B352" s="255"/>
      <c r="C352" s="255"/>
      <c r="D352" s="255"/>
      <c r="E352" s="255"/>
      <c r="F352" s="255"/>
      <c r="G352" s="255"/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255"/>
      <c r="V352" s="255"/>
      <c r="W352" s="255"/>
      <c r="X352" s="255"/>
      <c r="Y352" s="255"/>
      <c r="Z352" s="255"/>
      <c r="AA352" s="255"/>
      <c r="AB352" s="255"/>
      <c r="AC352" s="255"/>
      <c r="AD352" s="255"/>
      <c r="AE352" s="255"/>
      <c r="AF352" s="255"/>
      <c r="AG352" s="255"/>
      <c r="AH352" s="255"/>
      <c r="AI352" s="255"/>
      <c r="AJ352" s="255"/>
      <c r="AK352" s="255"/>
      <c r="AL352" s="255"/>
      <c r="AM352" s="255"/>
      <c r="AN352" s="255"/>
    </row>
    <row r="353" spans="1:40" ht="15.75" customHeight="1">
      <c r="A353" s="255"/>
      <c r="B353" s="255"/>
      <c r="C353" s="255"/>
      <c r="D353" s="255"/>
      <c r="E353" s="255"/>
      <c r="F353" s="255"/>
      <c r="G353" s="255"/>
      <c r="H353" s="255"/>
      <c r="I353" s="255"/>
      <c r="J353" s="255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  <c r="U353" s="255"/>
      <c r="V353" s="255"/>
      <c r="W353" s="255"/>
      <c r="X353" s="255"/>
      <c r="Y353" s="255"/>
      <c r="Z353" s="255"/>
      <c r="AA353" s="255"/>
      <c r="AB353" s="255"/>
      <c r="AC353" s="255"/>
      <c r="AD353" s="255"/>
      <c r="AE353" s="255"/>
      <c r="AF353" s="255"/>
      <c r="AG353" s="255"/>
      <c r="AH353" s="255"/>
      <c r="AI353" s="255"/>
      <c r="AJ353" s="255"/>
      <c r="AK353" s="255"/>
      <c r="AL353" s="255"/>
      <c r="AM353" s="255"/>
      <c r="AN353" s="255"/>
    </row>
    <row r="354" spans="1:40" ht="15.75" customHeight="1">
      <c r="A354" s="255"/>
      <c r="B354" s="255"/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  <c r="AA354" s="255"/>
      <c r="AB354" s="255"/>
      <c r="AC354" s="255"/>
      <c r="AD354" s="255"/>
      <c r="AE354" s="255"/>
      <c r="AF354" s="255"/>
      <c r="AG354" s="255"/>
      <c r="AH354" s="255"/>
      <c r="AI354" s="255"/>
      <c r="AJ354" s="255"/>
      <c r="AK354" s="255"/>
      <c r="AL354" s="255"/>
      <c r="AM354" s="255"/>
      <c r="AN354" s="255"/>
    </row>
    <row r="355" spans="1:40" ht="15.75" customHeight="1">
      <c r="A355" s="255"/>
      <c r="B355" s="255"/>
      <c r="C355" s="255"/>
      <c r="D355" s="255"/>
      <c r="E355" s="255"/>
      <c r="F355" s="255"/>
      <c r="G355" s="255"/>
      <c r="H355" s="255"/>
      <c r="I355" s="255"/>
      <c r="J355" s="255"/>
      <c r="K355" s="255"/>
      <c r="L355" s="255"/>
      <c r="M355" s="255"/>
      <c r="N355" s="255"/>
      <c r="O355" s="255"/>
      <c r="P355" s="255"/>
      <c r="Q355" s="255"/>
      <c r="R355" s="255"/>
      <c r="S355" s="255"/>
      <c r="T355" s="255"/>
      <c r="U355" s="255"/>
      <c r="V355" s="255"/>
      <c r="W355" s="255"/>
      <c r="X355" s="255"/>
      <c r="Y355" s="255"/>
      <c r="Z355" s="255"/>
      <c r="AA355" s="255"/>
      <c r="AB355" s="255"/>
      <c r="AC355" s="255"/>
      <c r="AD355" s="255"/>
      <c r="AE355" s="255"/>
      <c r="AF355" s="255"/>
      <c r="AG355" s="255"/>
      <c r="AH355" s="255"/>
      <c r="AI355" s="255"/>
      <c r="AJ355" s="255"/>
      <c r="AK355" s="255"/>
      <c r="AL355" s="255"/>
      <c r="AM355" s="255"/>
      <c r="AN355" s="255"/>
    </row>
    <row r="356" spans="1:40" ht="15.75" customHeight="1">
      <c r="A356" s="255"/>
      <c r="B356" s="255"/>
      <c r="C356" s="255"/>
      <c r="D356" s="255"/>
      <c r="E356" s="255"/>
      <c r="F356" s="255"/>
      <c r="G356" s="255"/>
      <c r="H356" s="255"/>
      <c r="I356" s="255"/>
      <c r="J356" s="255"/>
      <c r="K356" s="255"/>
      <c r="L356" s="255"/>
      <c r="M356" s="255"/>
      <c r="N356" s="255"/>
      <c r="O356" s="255"/>
      <c r="P356" s="255"/>
      <c r="Q356" s="255"/>
      <c r="R356" s="255"/>
      <c r="S356" s="255"/>
      <c r="T356" s="255"/>
      <c r="U356" s="255"/>
      <c r="V356" s="255"/>
      <c r="W356" s="255"/>
      <c r="X356" s="255"/>
      <c r="Y356" s="255"/>
      <c r="Z356" s="255"/>
      <c r="AA356" s="255"/>
      <c r="AB356" s="255"/>
      <c r="AC356" s="255"/>
      <c r="AD356" s="255"/>
      <c r="AE356" s="255"/>
      <c r="AF356" s="255"/>
      <c r="AG356" s="255"/>
      <c r="AH356" s="255"/>
      <c r="AI356" s="255"/>
      <c r="AJ356" s="255"/>
      <c r="AK356" s="255"/>
      <c r="AL356" s="255"/>
      <c r="AM356" s="255"/>
      <c r="AN356" s="255"/>
    </row>
    <row r="357" spans="1:40" ht="15.75" customHeight="1">
      <c r="A357" s="255"/>
      <c r="B357" s="255"/>
      <c r="C357" s="255"/>
      <c r="D357" s="255"/>
      <c r="E357" s="255"/>
      <c r="F357" s="255"/>
      <c r="G357" s="255"/>
      <c r="H357" s="25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255"/>
      <c r="V357" s="255"/>
      <c r="W357" s="255"/>
      <c r="X357" s="255"/>
      <c r="Y357" s="255"/>
      <c r="Z357" s="255"/>
      <c r="AA357" s="255"/>
      <c r="AB357" s="255"/>
      <c r="AC357" s="255"/>
      <c r="AD357" s="255"/>
      <c r="AE357" s="255"/>
      <c r="AF357" s="255"/>
      <c r="AG357" s="255"/>
      <c r="AH357" s="255"/>
      <c r="AI357" s="255"/>
      <c r="AJ357" s="255"/>
      <c r="AK357" s="255"/>
      <c r="AL357" s="255"/>
      <c r="AM357" s="255"/>
      <c r="AN357" s="255"/>
    </row>
    <row r="358" spans="1:40" ht="15.75" customHeight="1">
      <c r="A358" s="255"/>
      <c r="B358" s="255"/>
      <c r="C358" s="255"/>
      <c r="D358" s="255"/>
      <c r="E358" s="255"/>
      <c r="F358" s="255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255"/>
      <c r="S358" s="255"/>
      <c r="T358" s="255"/>
      <c r="U358" s="255"/>
      <c r="V358" s="255"/>
      <c r="W358" s="255"/>
      <c r="X358" s="255"/>
      <c r="Y358" s="255"/>
      <c r="Z358" s="255"/>
      <c r="AA358" s="255"/>
      <c r="AB358" s="255"/>
      <c r="AC358" s="255"/>
      <c r="AD358" s="255"/>
      <c r="AE358" s="255"/>
      <c r="AF358" s="255"/>
      <c r="AG358" s="255"/>
      <c r="AH358" s="255"/>
      <c r="AI358" s="255"/>
      <c r="AJ358" s="255"/>
      <c r="AK358" s="255"/>
      <c r="AL358" s="255"/>
      <c r="AM358" s="255"/>
      <c r="AN358" s="255"/>
    </row>
    <row r="359" spans="1:40" ht="15.75" customHeight="1">
      <c r="A359" s="255"/>
      <c r="B359" s="255"/>
      <c r="C359" s="255"/>
      <c r="D359" s="255"/>
      <c r="E359" s="255"/>
      <c r="F359" s="255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255"/>
      <c r="S359" s="255"/>
      <c r="T359" s="255"/>
      <c r="U359" s="255"/>
      <c r="V359" s="255"/>
      <c r="W359" s="255"/>
      <c r="X359" s="255"/>
      <c r="Y359" s="255"/>
      <c r="Z359" s="255"/>
      <c r="AA359" s="255"/>
      <c r="AB359" s="255"/>
      <c r="AC359" s="255"/>
      <c r="AD359" s="255"/>
      <c r="AE359" s="255"/>
      <c r="AF359" s="255"/>
      <c r="AG359" s="255"/>
      <c r="AH359" s="255"/>
      <c r="AI359" s="255"/>
      <c r="AJ359" s="255"/>
      <c r="AK359" s="255"/>
      <c r="AL359" s="255"/>
      <c r="AM359" s="255"/>
      <c r="AN359" s="255"/>
    </row>
    <row r="360" spans="1:40" ht="15.75" customHeight="1">
      <c r="A360" s="255"/>
      <c r="B360" s="255"/>
      <c r="C360" s="255"/>
      <c r="D360" s="255"/>
      <c r="E360" s="255"/>
      <c r="F360" s="255"/>
      <c r="G360" s="255"/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255"/>
      <c r="V360" s="255"/>
      <c r="W360" s="255"/>
      <c r="X360" s="255"/>
      <c r="Y360" s="255"/>
      <c r="Z360" s="255"/>
      <c r="AA360" s="255"/>
      <c r="AB360" s="255"/>
      <c r="AC360" s="255"/>
      <c r="AD360" s="255"/>
      <c r="AE360" s="255"/>
      <c r="AF360" s="255"/>
      <c r="AG360" s="255"/>
      <c r="AH360" s="255"/>
      <c r="AI360" s="255"/>
      <c r="AJ360" s="255"/>
      <c r="AK360" s="255"/>
      <c r="AL360" s="255"/>
      <c r="AM360" s="255"/>
      <c r="AN360" s="255"/>
    </row>
    <row r="361" spans="1:40" ht="15.75" customHeight="1">
      <c r="A361" s="255"/>
      <c r="B361" s="255"/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255"/>
      <c r="V361" s="255"/>
      <c r="W361" s="255"/>
      <c r="X361" s="255"/>
      <c r="Y361" s="255"/>
      <c r="Z361" s="255"/>
      <c r="AA361" s="255"/>
      <c r="AB361" s="255"/>
      <c r="AC361" s="255"/>
      <c r="AD361" s="255"/>
      <c r="AE361" s="255"/>
      <c r="AF361" s="255"/>
      <c r="AG361" s="255"/>
      <c r="AH361" s="255"/>
      <c r="AI361" s="255"/>
      <c r="AJ361" s="255"/>
      <c r="AK361" s="255"/>
      <c r="AL361" s="255"/>
      <c r="AM361" s="255"/>
      <c r="AN361" s="255"/>
    </row>
    <row r="362" spans="1:40" ht="15.75" customHeight="1">
      <c r="A362" s="255"/>
      <c r="B362" s="255"/>
      <c r="C362" s="255"/>
      <c r="D362" s="255"/>
      <c r="E362" s="255"/>
      <c r="F362" s="255"/>
      <c r="G362" s="255"/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  <c r="Z362" s="255"/>
      <c r="AA362" s="255"/>
      <c r="AB362" s="255"/>
      <c r="AC362" s="255"/>
      <c r="AD362" s="255"/>
      <c r="AE362" s="255"/>
      <c r="AF362" s="255"/>
      <c r="AG362" s="255"/>
      <c r="AH362" s="255"/>
      <c r="AI362" s="255"/>
      <c r="AJ362" s="255"/>
      <c r="AK362" s="255"/>
      <c r="AL362" s="255"/>
      <c r="AM362" s="255"/>
      <c r="AN362" s="255"/>
    </row>
    <row r="363" spans="1:40" ht="15.75" customHeight="1">
      <c r="A363" s="255"/>
      <c r="B363" s="255"/>
      <c r="C363" s="255"/>
      <c r="D363" s="255"/>
      <c r="E363" s="255"/>
      <c r="F363" s="255"/>
      <c r="G363" s="255"/>
      <c r="H363" s="255"/>
      <c r="I363" s="255"/>
      <c r="J363" s="255"/>
      <c r="K363" s="255"/>
      <c r="L363" s="255"/>
      <c r="M363" s="255"/>
      <c r="N363" s="255"/>
      <c r="O363" s="255"/>
      <c r="P363" s="255"/>
      <c r="Q363" s="255"/>
      <c r="R363" s="255"/>
      <c r="S363" s="255"/>
      <c r="T363" s="255"/>
      <c r="U363" s="255"/>
      <c r="V363" s="255"/>
      <c r="W363" s="255"/>
      <c r="X363" s="255"/>
      <c r="Y363" s="255"/>
      <c r="Z363" s="255"/>
      <c r="AA363" s="255"/>
      <c r="AB363" s="255"/>
      <c r="AC363" s="255"/>
      <c r="AD363" s="255"/>
      <c r="AE363" s="255"/>
      <c r="AF363" s="255"/>
      <c r="AG363" s="255"/>
      <c r="AH363" s="255"/>
      <c r="AI363" s="255"/>
      <c r="AJ363" s="255"/>
      <c r="AK363" s="255"/>
      <c r="AL363" s="255"/>
      <c r="AM363" s="255"/>
      <c r="AN363" s="255"/>
    </row>
    <row r="364" spans="1:40" ht="15.75" customHeight="1">
      <c r="A364" s="255"/>
      <c r="B364" s="255"/>
      <c r="C364" s="255"/>
      <c r="D364" s="255"/>
      <c r="E364" s="255"/>
      <c r="F364" s="255"/>
      <c r="G364" s="255"/>
      <c r="H364" s="255"/>
      <c r="I364" s="255"/>
      <c r="J364" s="255"/>
      <c r="K364" s="255"/>
      <c r="L364" s="255"/>
      <c r="M364" s="255"/>
      <c r="N364" s="255"/>
      <c r="O364" s="255"/>
      <c r="P364" s="255"/>
      <c r="Q364" s="255"/>
      <c r="R364" s="255"/>
      <c r="S364" s="255"/>
      <c r="T364" s="255"/>
      <c r="U364" s="255"/>
      <c r="V364" s="255"/>
      <c r="W364" s="255"/>
      <c r="X364" s="255"/>
      <c r="Y364" s="255"/>
      <c r="Z364" s="255"/>
      <c r="AA364" s="255"/>
      <c r="AB364" s="255"/>
      <c r="AC364" s="255"/>
      <c r="AD364" s="255"/>
      <c r="AE364" s="255"/>
      <c r="AF364" s="255"/>
      <c r="AG364" s="255"/>
      <c r="AH364" s="255"/>
      <c r="AI364" s="255"/>
      <c r="AJ364" s="255"/>
      <c r="AK364" s="255"/>
      <c r="AL364" s="255"/>
      <c r="AM364" s="255"/>
      <c r="AN364" s="255"/>
    </row>
    <row r="365" spans="1:40" ht="15.75" customHeight="1">
      <c r="A365" s="255"/>
      <c r="B365" s="255"/>
      <c r="C365" s="255"/>
      <c r="D365" s="255"/>
      <c r="E365" s="255"/>
      <c r="F365" s="255"/>
      <c r="G365" s="255"/>
      <c r="H365" s="255"/>
      <c r="I365" s="255"/>
      <c r="J365" s="255"/>
      <c r="K365" s="255"/>
      <c r="L365" s="255"/>
      <c r="M365" s="255"/>
      <c r="N365" s="255"/>
      <c r="O365" s="255"/>
      <c r="P365" s="255"/>
      <c r="Q365" s="255"/>
      <c r="R365" s="255"/>
      <c r="S365" s="255"/>
      <c r="T365" s="255"/>
      <c r="U365" s="255"/>
      <c r="V365" s="255"/>
      <c r="W365" s="255"/>
      <c r="X365" s="255"/>
      <c r="Y365" s="255"/>
      <c r="Z365" s="255"/>
      <c r="AA365" s="255"/>
      <c r="AB365" s="255"/>
      <c r="AC365" s="255"/>
      <c r="AD365" s="255"/>
      <c r="AE365" s="255"/>
      <c r="AF365" s="255"/>
      <c r="AG365" s="255"/>
      <c r="AH365" s="255"/>
      <c r="AI365" s="255"/>
      <c r="AJ365" s="255"/>
      <c r="AK365" s="255"/>
      <c r="AL365" s="255"/>
      <c r="AM365" s="255"/>
      <c r="AN365" s="255"/>
    </row>
    <row r="366" spans="1:40" ht="15.75" customHeight="1">
      <c r="A366" s="255"/>
      <c r="B366" s="255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5"/>
      <c r="P366" s="255"/>
      <c r="Q366" s="255"/>
      <c r="R366" s="255"/>
      <c r="S366" s="255"/>
      <c r="T366" s="255"/>
      <c r="U366" s="255"/>
      <c r="V366" s="255"/>
      <c r="W366" s="255"/>
      <c r="X366" s="255"/>
      <c r="Y366" s="255"/>
      <c r="Z366" s="255"/>
      <c r="AA366" s="255"/>
      <c r="AB366" s="255"/>
      <c r="AC366" s="255"/>
      <c r="AD366" s="255"/>
      <c r="AE366" s="255"/>
      <c r="AF366" s="255"/>
      <c r="AG366" s="255"/>
      <c r="AH366" s="255"/>
      <c r="AI366" s="255"/>
      <c r="AJ366" s="255"/>
      <c r="AK366" s="255"/>
      <c r="AL366" s="255"/>
      <c r="AM366" s="255"/>
      <c r="AN366" s="255"/>
    </row>
    <row r="367" spans="1:40" ht="15.75" customHeight="1">
      <c r="A367" s="255"/>
      <c r="B367" s="255"/>
      <c r="C367" s="255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  <c r="AA367" s="255"/>
      <c r="AB367" s="255"/>
      <c r="AC367" s="255"/>
      <c r="AD367" s="255"/>
      <c r="AE367" s="255"/>
      <c r="AF367" s="255"/>
      <c r="AG367" s="255"/>
      <c r="AH367" s="255"/>
      <c r="AI367" s="255"/>
      <c r="AJ367" s="255"/>
      <c r="AK367" s="255"/>
      <c r="AL367" s="255"/>
      <c r="AM367" s="255"/>
      <c r="AN367" s="255"/>
    </row>
    <row r="368" spans="1:40" ht="15.75" customHeight="1">
      <c r="A368" s="255"/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  <c r="W368" s="255"/>
      <c r="X368" s="255"/>
      <c r="Y368" s="255"/>
      <c r="Z368" s="255"/>
      <c r="AA368" s="255"/>
      <c r="AB368" s="255"/>
      <c r="AC368" s="255"/>
      <c r="AD368" s="255"/>
      <c r="AE368" s="255"/>
      <c r="AF368" s="255"/>
      <c r="AG368" s="255"/>
      <c r="AH368" s="255"/>
      <c r="AI368" s="255"/>
      <c r="AJ368" s="255"/>
      <c r="AK368" s="255"/>
      <c r="AL368" s="255"/>
      <c r="AM368" s="255"/>
      <c r="AN368" s="255"/>
    </row>
    <row r="369" spans="1:40" ht="15.75" customHeight="1">
      <c r="A369" s="255"/>
      <c r="B369" s="255"/>
      <c r="C369" s="255"/>
      <c r="D369" s="255"/>
      <c r="E369" s="255"/>
      <c r="F369" s="255"/>
      <c r="G369" s="255"/>
      <c r="H369" s="255"/>
      <c r="I369" s="255"/>
      <c r="J369" s="255"/>
      <c r="K369" s="255"/>
      <c r="L369" s="255"/>
      <c r="M369" s="255"/>
      <c r="N369" s="255"/>
      <c r="O369" s="255"/>
      <c r="P369" s="255"/>
      <c r="Q369" s="255"/>
      <c r="R369" s="255"/>
      <c r="S369" s="255"/>
      <c r="T369" s="255"/>
      <c r="U369" s="255"/>
      <c r="V369" s="255"/>
      <c r="W369" s="255"/>
      <c r="X369" s="255"/>
      <c r="Y369" s="255"/>
      <c r="Z369" s="255"/>
      <c r="AA369" s="255"/>
      <c r="AB369" s="255"/>
      <c r="AC369" s="255"/>
      <c r="AD369" s="255"/>
      <c r="AE369" s="255"/>
      <c r="AF369" s="255"/>
      <c r="AG369" s="255"/>
      <c r="AH369" s="255"/>
      <c r="AI369" s="255"/>
      <c r="AJ369" s="255"/>
      <c r="AK369" s="255"/>
      <c r="AL369" s="255"/>
      <c r="AM369" s="255"/>
      <c r="AN369" s="255"/>
    </row>
    <row r="370" spans="1:40" ht="15.75" customHeight="1">
      <c r="A370" s="255"/>
      <c r="B370" s="255"/>
      <c r="C370" s="255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/>
      <c r="N370" s="255"/>
      <c r="O370" s="255"/>
      <c r="P370" s="255"/>
      <c r="Q370" s="255"/>
      <c r="R370" s="255"/>
      <c r="S370" s="255"/>
      <c r="T370" s="255"/>
      <c r="U370" s="255"/>
      <c r="V370" s="255"/>
      <c r="W370" s="255"/>
      <c r="X370" s="255"/>
      <c r="Y370" s="255"/>
      <c r="Z370" s="255"/>
      <c r="AA370" s="255"/>
      <c r="AB370" s="255"/>
      <c r="AC370" s="255"/>
      <c r="AD370" s="255"/>
      <c r="AE370" s="255"/>
      <c r="AF370" s="255"/>
      <c r="AG370" s="255"/>
      <c r="AH370" s="255"/>
      <c r="AI370" s="255"/>
      <c r="AJ370" s="255"/>
      <c r="AK370" s="255"/>
      <c r="AL370" s="255"/>
      <c r="AM370" s="255"/>
      <c r="AN370" s="255"/>
    </row>
    <row r="371" spans="1:40" ht="15.75" customHeight="1">
      <c r="A371" s="255"/>
      <c r="B371" s="255"/>
      <c r="C371" s="255"/>
      <c r="D371" s="255"/>
      <c r="E371" s="255"/>
      <c r="F371" s="255"/>
      <c r="G371" s="255"/>
      <c r="H371" s="25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255"/>
      <c r="V371" s="255"/>
      <c r="W371" s="255"/>
      <c r="X371" s="255"/>
      <c r="Y371" s="255"/>
      <c r="Z371" s="255"/>
      <c r="AA371" s="255"/>
      <c r="AB371" s="255"/>
      <c r="AC371" s="255"/>
      <c r="AD371" s="255"/>
      <c r="AE371" s="255"/>
      <c r="AF371" s="255"/>
      <c r="AG371" s="255"/>
      <c r="AH371" s="255"/>
      <c r="AI371" s="255"/>
      <c r="AJ371" s="255"/>
      <c r="AK371" s="255"/>
      <c r="AL371" s="255"/>
      <c r="AM371" s="255"/>
      <c r="AN371" s="255"/>
    </row>
    <row r="372" spans="1:40" ht="15.75" customHeight="1">
      <c r="A372" s="255"/>
      <c r="B372" s="255"/>
      <c r="C372" s="255"/>
      <c r="D372" s="255"/>
      <c r="E372" s="255"/>
      <c r="F372" s="255"/>
      <c r="G372" s="255"/>
      <c r="H372" s="255"/>
      <c r="I372" s="255"/>
      <c r="J372" s="255"/>
      <c r="K372" s="255"/>
      <c r="L372" s="255"/>
      <c r="M372" s="255"/>
      <c r="N372" s="255"/>
      <c r="O372" s="255"/>
      <c r="P372" s="255"/>
      <c r="Q372" s="255"/>
      <c r="R372" s="255"/>
      <c r="S372" s="255"/>
      <c r="T372" s="255"/>
      <c r="U372" s="255"/>
      <c r="V372" s="255"/>
      <c r="W372" s="255"/>
      <c r="X372" s="255"/>
      <c r="Y372" s="255"/>
      <c r="Z372" s="255"/>
      <c r="AA372" s="255"/>
      <c r="AB372" s="255"/>
      <c r="AC372" s="255"/>
      <c r="AD372" s="255"/>
      <c r="AE372" s="255"/>
      <c r="AF372" s="255"/>
      <c r="AG372" s="255"/>
      <c r="AH372" s="255"/>
      <c r="AI372" s="255"/>
      <c r="AJ372" s="255"/>
      <c r="AK372" s="255"/>
      <c r="AL372" s="255"/>
      <c r="AM372" s="255"/>
      <c r="AN372" s="255"/>
    </row>
    <row r="373" spans="1:40" ht="15.75" customHeight="1">
      <c r="A373" s="255"/>
      <c r="B373" s="255"/>
      <c r="C373" s="255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/>
      <c r="N373" s="255"/>
      <c r="O373" s="255"/>
      <c r="P373" s="255"/>
      <c r="Q373" s="255"/>
      <c r="R373" s="255"/>
      <c r="S373" s="255"/>
      <c r="T373" s="255"/>
      <c r="U373" s="255"/>
      <c r="V373" s="255"/>
      <c r="W373" s="255"/>
      <c r="X373" s="255"/>
      <c r="Y373" s="255"/>
      <c r="Z373" s="255"/>
      <c r="AA373" s="255"/>
      <c r="AB373" s="255"/>
      <c r="AC373" s="255"/>
      <c r="AD373" s="255"/>
      <c r="AE373" s="255"/>
      <c r="AF373" s="255"/>
      <c r="AG373" s="255"/>
      <c r="AH373" s="255"/>
      <c r="AI373" s="255"/>
      <c r="AJ373" s="255"/>
      <c r="AK373" s="255"/>
      <c r="AL373" s="255"/>
      <c r="AM373" s="255"/>
      <c r="AN373" s="255"/>
    </row>
    <row r="374" spans="1:40" ht="15.75" customHeight="1">
      <c r="A374" s="255"/>
      <c r="B374" s="255"/>
      <c r="C374" s="255"/>
      <c r="D374" s="255"/>
      <c r="E374" s="255"/>
      <c r="F374" s="255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255"/>
      <c r="V374" s="255"/>
      <c r="W374" s="255"/>
      <c r="X374" s="255"/>
      <c r="Y374" s="255"/>
      <c r="Z374" s="255"/>
      <c r="AA374" s="255"/>
      <c r="AB374" s="255"/>
      <c r="AC374" s="255"/>
      <c r="AD374" s="255"/>
      <c r="AE374" s="255"/>
      <c r="AF374" s="255"/>
      <c r="AG374" s="255"/>
      <c r="AH374" s="255"/>
      <c r="AI374" s="255"/>
      <c r="AJ374" s="255"/>
      <c r="AK374" s="255"/>
      <c r="AL374" s="255"/>
      <c r="AM374" s="255"/>
      <c r="AN374" s="255"/>
    </row>
    <row r="375" spans="1:40" ht="15.75" customHeight="1">
      <c r="A375" s="255"/>
      <c r="B375" s="255"/>
      <c r="C375" s="255"/>
      <c r="D375" s="255"/>
      <c r="E375" s="255"/>
      <c r="F375" s="255"/>
      <c r="G375" s="255"/>
      <c r="H375" s="255"/>
      <c r="I375" s="255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  <c r="Z375" s="255"/>
      <c r="AA375" s="255"/>
      <c r="AB375" s="255"/>
      <c r="AC375" s="255"/>
      <c r="AD375" s="255"/>
      <c r="AE375" s="255"/>
      <c r="AF375" s="255"/>
      <c r="AG375" s="255"/>
      <c r="AH375" s="255"/>
      <c r="AI375" s="255"/>
      <c r="AJ375" s="255"/>
      <c r="AK375" s="255"/>
      <c r="AL375" s="255"/>
      <c r="AM375" s="255"/>
      <c r="AN375" s="255"/>
    </row>
    <row r="376" spans="1:40" ht="15.75" customHeight="1">
      <c r="A376" s="255"/>
      <c r="B376" s="255"/>
      <c r="C376" s="255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/>
      <c r="N376" s="255"/>
      <c r="O376" s="255"/>
      <c r="P376" s="255"/>
      <c r="Q376" s="255"/>
      <c r="R376" s="255"/>
      <c r="S376" s="255"/>
      <c r="T376" s="255"/>
      <c r="U376" s="255"/>
      <c r="V376" s="255"/>
      <c r="W376" s="255"/>
      <c r="X376" s="255"/>
      <c r="Y376" s="255"/>
      <c r="Z376" s="255"/>
      <c r="AA376" s="255"/>
      <c r="AB376" s="255"/>
      <c r="AC376" s="255"/>
      <c r="AD376" s="255"/>
      <c r="AE376" s="255"/>
      <c r="AF376" s="255"/>
      <c r="AG376" s="255"/>
      <c r="AH376" s="255"/>
      <c r="AI376" s="255"/>
      <c r="AJ376" s="255"/>
      <c r="AK376" s="255"/>
      <c r="AL376" s="255"/>
      <c r="AM376" s="255"/>
      <c r="AN376" s="255"/>
    </row>
    <row r="377" spans="1:40" ht="15.75" customHeight="1">
      <c r="A377" s="255"/>
      <c r="B377" s="255"/>
      <c r="C377" s="255"/>
      <c r="D377" s="255"/>
      <c r="E377" s="255"/>
      <c r="F377" s="255"/>
      <c r="G377" s="255"/>
      <c r="H377" s="255"/>
      <c r="I377" s="255"/>
      <c r="J377" s="255"/>
      <c r="K377" s="255"/>
      <c r="L377" s="255"/>
      <c r="M377" s="255"/>
      <c r="N377" s="255"/>
      <c r="O377" s="255"/>
      <c r="P377" s="255"/>
      <c r="Q377" s="255"/>
      <c r="R377" s="255"/>
      <c r="S377" s="255"/>
      <c r="T377" s="255"/>
      <c r="U377" s="255"/>
      <c r="V377" s="255"/>
      <c r="W377" s="255"/>
      <c r="X377" s="255"/>
      <c r="Y377" s="255"/>
      <c r="Z377" s="255"/>
      <c r="AA377" s="255"/>
      <c r="AB377" s="255"/>
      <c r="AC377" s="255"/>
      <c r="AD377" s="255"/>
      <c r="AE377" s="255"/>
      <c r="AF377" s="255"/>
      <c r="AG377" s="255"/>
      <c r="AH377" s="255"/>
      <c r="AI377" s="255"/>
      <c r="AJ377" s="255"/>
      <c r="AK377" s="255"/>
      <c r="AL377" s="255"/>
      <c r="AM377" s="255"/>
      <c r="AN377" s="255"/>
    </row>
    <row r="378" spans="1:40" ht="15.75" customHeight="1">
      <c r="A378" s="255"/>
      <c r="B378" s="255"/>
      <c r="C378" s="255"/>
      <c r="D378" s="255"/>
      <c r="E378" s="255"/>
      <c r="F378" s="255"/>
      <c r="G378" s="255"/>
      <c r="H378" s="255"/>
      <c r="I378" s="255"/>
      <c r="J378" s="255"/>
      <c r="K378" s="255"/>
      <c r="L378" s="255"/>
      <c r="M378" s="255"/>
      <c r="N378" s="255"/>
      <c r="O378" s="255"/>
      <c r="P378" s="255"/>
      <c r="Q378" s="255"/>
      <c r="R378" s="255"/>
      <c r="S378" s="255"/>
      <c r="T378" s="255"/>
      <c r="U378" s="255"/>
      <c r="V378" s="255"/>
      <c r="W378" s="255"/>
      <c r="X378" s="255"/>
      <c r="Y378" s="255"/>
      <c r="Z378" s="255"/>
      <c r="AA378" s="255"/>
      <c r="AB378" s="255"/>
      <c r="AC378" s="255"/>
      <c r="AD378" s="255"/>
      <c r="AE378" s="255"/>
      <c r="AF378" s="255"/>
      <c r="AG378" s="255"/>
      <c r="AH378" s="255"/>
      <c r="AI378" s="255"/>
      <c r="AJ378" s="255"/>
      <c r="AK378" s="255"/>
      <c r="AL378" s="255"/>
      <c r="AM378" s="255"/>
      <c r="AN378" s="255"/>
    </row>
    <row r="379" spans="1:40" ht="15.75" customHeight="1">
      <c r="A379" s="255"/>
      <c r="B379" s="255"/>
      <c r="C379" s="255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/>
      <c r="N379" s="255"/>
      <c r="O379" s="255"/>
      <c r="P379" s="255"/>
      <c r="Q379" s="255"/>
      <c r="R379" s="255"/>
      <c r="S379" s="255"/>
      <c r="T379" s="255"/>
      <c r="U379" s="255"/>
      <c r="V379" s="255"/>
      <c r="W379" s="255"/>
      <c r="X379" s="255"/>
      <c r="Y379" s="255"/>
      <c r="Z379" s="255"/>
      <c r="AA379" s="255"/>
      <c r="AB379" s="255"/>
      <c r="AC379" s="255"/>
      <c r="AD379" s="255"/>
      <c r="AE379" s="255"/>
      <c r="AF379" s="255"/>
      <c r="AG379" s="255"/>
      <c r="AH379" s="255"/>
      <c r="AI379" s="255"/>
      <c r="AJ379" s="255"/>
      <c r="AK379" s="255"/>
      <c r="AL379" s="255"/>
      <c r="AM379" s="255"/>
      <c r="AN379" s="255"/>
    </row>
    <row r="380" spans="1:40" ht="15.75" customHeight="1">
      <c r="A380" s="255"/>
      <c r="B380" s="255"/>
      <c r="C380" s="255"/>
      <c r="D380" s="255"/>
      <c r="E380" s="255"/>
      <c r="F380" s="255"/>
      <c r="G380" s="255"/>
      <c r="H380" s="255"/>
      <c r="I380" s="255"/>
      <c r="J380" s="255"/>
      <c r="K380" s="255"/>
      <c r="L380" s="255"/>
      <c r="M380" s="255"/>
      <c r="N380" s="255"/>
      <c r="O380" s="255"/>
      <c r="P380" s="255"/>
      <c r="Q380" s="255"/>
      <c r="R380" s="255"/>
      <c r="S380" s="255"/>
      <c r="T380" s="255"/>
      <c r="U380" s="255"/>
      <c r="V380" s="255"/>
      <c r="W380" s="255"/>
      <c r="X380" s="255"/>
      <c r="Y380" s="255"/>
      <c r="Z380" s="255"/>
      <c r="AA380" s="255"/>
      <c r="AB380" s="255"/>
      <c r="AC380" s="255"/>
      <c r="AD380" s="255"/>
      <c r="AE380" s="255"/>
      <c r="AF380" s="255"/>
      <c r="AG380" s="255"/>
      <c r="AH380" s="255"/>
      <c r="AI380" s="255"/>
      <c r="AJ380" s="255"/>
      <c r="AK380" s="255"/>
      <c r="AL380" s="255"/>
      <c r="AM380" s="255"/>
      <c r="AN380" s="255"/>
    </row>
    <row r="381" spans="1:40" ht="15.75" customHeight="1">
      <c r="A381" s="255"/>
      <c r="B381" s="255"/>
      <c r="C381" s="255"/>
      <c r="D381" s="255"/>
      <c r="E381" s="255"/>
      <c r="F381" s="255"/>
      <c r="G381" s="255"/>
      <c r="H381" s="255"/>
      <c r="I381" s="255"/>
      <c r="J381" s="255"/>
      <c r="K381" s="255"/>
      <c r="L381" s="255"/>
      <c r="M381" s="255"/>
      <c r="N381" s="255"/>
      <c r="O381" s="255"/>
      <c r="P381" s="255"/>
      <c r="Q381" s="255"/>
      <c r="R381" s="255"/>
      <c r="S381" s="255"/>
      <c r="T381" s="255"/>
      <c r="U381" s="255"/>
      <c r="V381" s="255"/>
      <c r="W381" s="255"/>
      <c r="X381" s="255"/>
      <c r="Y381" s="255"/>
      <c r="Z381" s="255"/>
      <c r="AA381" s="255"/>
      <c r="AB381" s="255"/>
      <c r="AC381" s="255"/>
      <c r="AD381" s="255"/>
      <c r="AE381" s="255"/>
      <c r="AF381" s="255"/>
      <c r="AG381" s="255"/>
      <c r="AH381" s="255"/>
      <c r="AI381" s="255"/>
      <c r="AJ381" s="255"/>
      <c r="AK381" s="255"/>
      <c r="AL381" s="255"/>
      <c r="AM381" s="255"/>
      <c r="AN381" s="255"/>
    </row>
    <row r="382" spans="1:40" ht="15.75" customHeight="1">
      <c r="A382" s="255"/>
      <c r="B382" s="255"/>
      <c r="C382" s="255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  <c r="AA382" s="255"/>
      <c r="AB382" s="255"/>
      <c r="AC382" s="255"/>
      <c r="AD382" s="255"/>
      <c r="AE382" s="255"/>
      <c r="AF382" s="255"/>
      <c r="AG382" s="255"/>
      <c r="AH382" s="255"/>
      <c r="AI382" s="255"/>
      <c r="AJ382" s="255"/>
      <c r="AK382" s="255"/>
      <c r="AL382" s="255"/>
      <c r="AM382" s="255"/>
      <c r="AN382" s="255"/>
    </row>
    <row r="383" spans="1:40" ht="15.75" customHeight="1">
      <c r="A383" s="255"/>
      <c r="B383" s="255"/>
      <c r="C383" s="255"/>
      <c r="D383" s="255"/>
      <c r="E383" s="255"/>
      <c r="F383" s="255"/>
      <c r="G383" s="255"/>
      <c r="H383" s="255"/>
      <c r="I383" s="255"/>
      <c r="J383" s="255"/>
      <c r="K383" s="255"/>
      <c r="L383" s="255"/>
      <c r="M383" s="255"/>
      <c r="N383" s="255"/>
      <c r="O383" s="255"/>
      <c r="P383" s="255"/>
      <c r="Q383" s="255"/>
      <c r="R383" s="255"/>
      <c r="S383" s="255"/>
      <c r="T383" s="255"/>
      <c r="U383" s="255"/>
      <c r="V383" s="255"/>
      <c r="W383" s="255"/>
      <c r="X383" s="255"/>
      <c r="Y383" s="255"/>
      <c r="Z383" s="255"/>
      <c r="AA383" s="255"/>
      <c r="AB383" s="255"/>
      <c r="AC383" s="255"/>
      <c r="AD383" s="255"/>
      <c r="AE383" s="255"/>
      <c r="AF383" s="255"/>
      <c r="AG383" s="255"/>
      <c r="AH383" s="255"/>
      <c r="AI383" s="255"/>
      <c r="AJ383" s="255"/>
      <c r="AK383" s="255"/>
      <c r="AL383" s="255"/>
      <c r="AM383" s="255"/>
      <c r="AN383" s="255"/>
    </row>
    <row r="384" spans="1:40" ht="15.75" customHeight="1">
      <c r="A384" s="255"/>
      <c r="B384" s="255"/>
      <c r="C384" s="255"/>
      <c r="D384" s="255"/>
      <c r="E384" s="255"/>
      <c r="F384" s="255"/>
      <c r="G384" s="255"/>
      <c r="H384" s="255"/>
      <c r="I384" s="255"/>
      <c r="J384" s="255"/>
      <c r="K384" s="255"/>
      <c r="L384" s="255"/>
      <c r="M384" s="255"/>
      <c r="N384" s="255"/>
      <c r="O384" s="255"/>
      <c r="P384" s="255"/>
      <c r="Q384" s="255"/>
      <c r="R384" s="255"/>
      <c r="S384" s="255"/>
      <c r="T384" s="255"/>
      <c r="U384" s="255"/>
      <c r="V384" s="255"/>
      <c r="W384" s="255"/>
      <c r="X384" s="255"/>
      <c r="Y384" s="255"/>
      <c r="Z384" s="255"/>
      <c r="AA384" s="255"/>
      <c r="AB384" s="255"/>
      <c r="AC384" s="255"/>
      <c r="AD384" s="255"/>
      <c r="AE384" s="255"/>
      <c r="AF384" s="255"/>
      <c r="AG384" s="255"/>
      <c r="AH384" s="255"/>
      <c r="AI384" s="255"/>
      <c r="AJ384" s="255"/>
      <c r="AK384" s="255"/>
      <c r="AL384" s="255"/>
      <c r="AM384" s="255"/>
      <c r="AN384" s="255"/>
    </row>
    <row r="385" spans="1:40" ht="15.75" customHeight="1">
      <c r="A385" s="255"/>
      <c r="B385" s="255"/>
      <c r="C385" s="255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/>
      <c r="N385" s="255"/>
      <c r="O385" s="255"/>
      <c r="P385" s="255"/>
      <c r="Q385" s="255"/>
      <c r="R385" s="255"/>
      <c r="S385" s="255"/>
      <c r="T385" s="255"/>
      <c r="U385" s="255"/>
      <c r="V385" s="255"/>
      <c r="W385" s="255"/>
      <c r="X385" s="255"/>
      <c r="Y385" s="255"/>
      <c r="Z385" s="255"/>
      <c r="AA385" s="255"/>
      <c r="AB385" s="255"/>
      <c r="AC385" s="255"/>
      <c r="AD385" s="255"/>
      <c r="AE385" s="255"/>
      <c r="AF385" s="255"/>
      <c r="AG385" s="255"/>
      <c r="AH385" s="255"/>
      <c r="AI385" s="255"/>
      <c r="AJ385" s="255"/>
      <c r="AK385" s="255"/>
      <c r="AL385" s="255"/>
      <c r="AM385" s="255"/>
      <c r="AN385" s="255"/>
    </row>
    <row r="386" spans="1:40" ht="15.75" customHeight="1">
      <c r="A386" s="255"/>
      <c r="B386" s="255"/>
      <c r="C386" s="255"/>
      <c r="D386" s="255"/>
      <c r="E386" s="255"/>
      <c r="F386" s="255"/>
      <c r="G386" s="255"/>
      <c r="H386" s="255"/>
      <c r="I386" s="255"/>
      <c r="J386" s="255"/>
      <c r="K386" s="255"/>
      <c r="L386" s="255"/>
      <c r="M386" s="255"/>
      <c r="N386" s="255"/>
      <c r="O386" s="255"/>
      <c r="P386" s="255"/>
      <c r="Q386" s="255"/>
      <c r="R386" s="255"/>
      <c r="S386" s="255"/>
      <c r="T386" s="255"/>
      <c r="U386" s="255"/>
      <c r="V386" s="255"/>
      <c r="W386" s="255"/>
      <c r="X386" s="255"/>
      <c r="Y386" s="255"/>
      <c r="Z386" s="255"/>
      <c r="AA386" s="255"/>
      <c r="AB386" s="255"/>
      <c r="AC386" s="255"/>
      <c r="AD386" s="255"/>
      <c r="AE386" s="255"/>
      <c r="AF386" s="255"/>
      <c r="AG386" s="255"/>
      <c r="AH386" s="255"/>
      <c r="AI386" s="255"/>
      <c r="AJ386" s="255"/>
      <c r="AK386" s="255"/>
      <c r="AL386" s="255"/>
      <c r="AM386" s="255"/>
      <c r="AN386" s="255"/>
    </row>
    <row r="387" spans="1:40" ht="15.75" customHeight="1">
      <c r="A387" s="255"/>
      <c r="B387" s="255"/>
      <c r="C387" s="255"/>
      <c r="D387" s="255"/>
      <c r="E387" s="255"/>
      <c r="F387" s="255"/>
      <c r="G387" s="255"/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255"/>
      <c r="V387" s="255"/>
      <c r="W387" s="255"/>
      <c r="X387" s="255"/>
      <c r="Y387" s="255"/>
      <c r="Z387" s="255"/>
      <c r="AA387" s="255"/>
      <c r="AB387" s="255"/>
      <c r="AC387" s="255"/>
      <c r="AD387" s="255"/>
      <c r="AE387" s="255"/>
      <c r="AF387" s="255"/>
      <c r="AG387" s="255"/>
      <c r="AH387" s="255"/>
      <c r="AI387" s="255"/>
      <c r="AJ387" s="255"/>
      <c r="AK387" s="255"/>
      <c r="AL387" s="255"/>
      <c r="AM387" s="255"/>
      <c r="AN387" s="255"/>
    </row>
    <row r="388" spans="1:40" ht="15.75" customHeight="1">
      <c r="A388" s="255"/>
      <c r="B388" s="255"/>
      <c r="C388" s="255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  <c r="Z388" s="255"/>
      <c r="AA388" s="255"/>
      <c r="AB388" s="255"/>
      <c r="AC388" s="255"/>
      <c r="AD388" s="255"/>
      <c r="AE388" s="255"/>
      <c r="AF388" s="255"/>
      <c r="AG388" s="255"/>
      <c r="AH388" s="255"/>
      <c r="AI388" s="255"/>
      <c r="AJ388" s="255"/>
      <c r="AK388" s="255"/>
      <c r="AL388" s="255"/>
      <c r="AM388" s="255"/>
      <c r="AN388" s="255"/>
    </row>
    <row r="389" spans="1:40" ht="15.75" customHeight="1">
      <c r="A389" s="255"/>
      <c r="B389" s="255"/>
      <c r="C389" s="255"/>
      <c r="D389" s="255"/>
      <c r="E389" s="255"/>
      <c r="F389" s="255"/>
      <c r="G389" s="255"/>
      <c r="H389" s="25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255"/>
      <c r="V389" s="255"/>
      <c r="W389" s="255"/>
      <c r="X389" s="255"/>
      <c r="Y389" s="255"/>
      <c r="Z389" s="255"/>
      <c r="AA389" s="255"/>
      <c r="AB389" s="255"/>
      <c r="AC389" s="255"/>
      <c r="AD389" s="255"/>
      <c r="AE389" s="255"/>
      <c r="AF389" s="255"/>
      <c r="AG389" s="255"/>
      <c r="AH389" s="255"/>
      <c r="AI389" s="255"/>
      <c r="AJ389" s="255"/>
      <c r="AK389" s="255"/>
      <c r="AL389" s="255"/>
      <c r="AM389" s="255"/>
      <c r="AN389" s="255"/>
    </row>
    <row r="390" spans="1:40" ht="15.75" customHeight="1">
      <c r="A390" s="255"/>
      <c r="B390" s="255"/>
      <c r="C390" s="255"/>
      <c r="D390" s="255"/>
      <c r="E390" s="255"/>
      <c r="F390" s="255"/>
      <c r="G390" s="255"/>
      <c r="H390" s="255"/>
      <c r="I390" s="255"/>
      <c r="J390" s="255"/>
      <c r="K390" s="255"/>
      <c r="L390" s="255"/>
      <c r="M390" s="255"/>
      <c r="N390" s="255"/>
      <c r="O390" s="255"/>
      <c r="P390" s="255"/>
      <c r="Q390" s="255"/>
      <c r="R390" s="255"/>
      <c r="S390" s="255"/>
      <c r="T390" s="255"/>
      <c r="U390" s="255"/>
      <c r="V390" s="255"/>
      <c r="W390" s="255"/>
      <c r="X390" s="255"/>
      <c r="Y390" s="255"/>
      <c r="Z390" s="255"/>
      <c r="AA390" s="255"/>
      <c r="AB390" s="255"/>
      <c r="AC390" s="255"/>
      <c r="AD390" s="255"/>
      <c r="AE390" s="255"/>
      <c r="AF390" s="255"/>
      <c r="AG390" s="255"/>
      <c r="AH390" s="255"/>
      <c r="AI390" s="255"/>
      <c r="AJ390" s="255"/>
      <c r="AK390" s="255"/>
      <c r="AL390" s="255"/>
      <c r="AM390" s="255"/>
      <c r="AN390" s="255"/>
    </row>
    <row r="391" spans="1:40" ht="15.75" customHeight="1">
      <c r="A391" s="255"/>
      <c r="B391" s="255"/>
      <c r="C391" s="255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/>
      <c r="N391" s="255"/>
      <c r="O391" s="255"/>
      <c r="P391" s="255"/>
      <c r="Q391" s="255"/>
      <c r="R391" s="255"/>
      <c r="S391" s="255"/>
      <c r="T391" s="255"/>
      <c r="U391" s="255"/>
      <c r="V391" s="255"/>
      <c r="W391" s="255"/>
      <c r="X391" s="255"/>
      <c r="Y391" s="255"/>
      <c r="Z391" s="255"/>
      <c r="AA391" s="255"/>
      <c r="AB391" s="255"/>
      <c r="AC391" s="255"/>
      <c r="AD391" s="255"/>
      <c r="AE391" s="255"/>
      <c r="AF391" s="255"/>
      <c r="AG391" s="255"/>
      <c r="AH391" s="255"/>
      <c r="AI391" s="255"/>
      <c r="AJ391" s="255"/>
      <c r="AK391" s="255"/>
      <c r="AL391" s="255"/>
      <c r="AM391" s="255"/>
      <c r="AN391" s="255"/>
    </row>
    <row r="392" spans="1:40" ht="15.75" customHeight="1">
      <c r="A392" s="255"/>
      <c r="B392" s="255"/>
      <c r="C392" s="255"/>
      <c r="D392" s="255"/>
      <c r="E392" s="255"/>
      <c r="F392" s="255"/>
      <c r="G392" s="255"/>
      <c r="H392" s="255"/>
      <c r="I392" s="255"/>
      <c r="J392" s="255"/>
      <c r="K392" s="255"/>
      <c r="L392" s="255"/>
      <c r="M392" s="255"/>
      <c r="N392" s="255"/>
      <c r="O392" s="255"/>
      <c r="P392" s="255"/>
      <c r="Q392" s="255"/>
      <c r="R392" s="255"/>
      <c r="S392" s="255"/>
      <c r="T392" s="255"/>
      <c r="U392" s="255"/>
      <c r="V392" s="255"/>
      <c r="W392" s="255"/>
      <c r="X392" s="255"/>
      <c r="Y392" s="255"/>
      <c r="Z392" s="255"/>
      <c r="AA392" s="255"/>
      <c r="AB392" s="255"/>
      <c r="AC392" s="255"/>
      <c r="AD392" s="255"/>
      <c r="AE392" s="255"/>
      <c r="AF392" s="255"/>
      <c r="AG392" s="255"/>
      <c r="AH392" s="255"/>
      <c r="AI392" s="255"/>
      <c r="AJ392" s="255"/>
      <c r="AK392" s="255"/>
      <c r="AL392" s="255"/>
      <c r="AM392" s="255"/>
      <c r="AN392" s="255"/>
    </row>
    <row r="393" spans="1:40" ht="15.75" customHeight="1">
      <c r="A393" s="255"/>
      <c r="B393" s="255"/>
      <c r="C393" s="255"/>
      <c r="D393" s="255"/>
      <c r="E393" s="255"/>
      <c r="F393" s="255"/>
      <c r="G393" s="255"/>
      <c r="H393" s="255"/>
      <c r="I393" s="255"/>
      <c r="J393" s="255"/>
      <c r="K393" s="255"/>
      <c r="L393" s="255"/>
      <c r="M393" s="255"/>
      <c r="N393" s="255"/>
      <c r="O393" s="255"/>
      <c r="P393" s="255"/>
      <c r="Q393" s="255"/>
      <c r="R393" s="255"/>
      <c r="S393" s="255"/>
      <c r="T393" s="255"/>
      <c r="U393" s="255"/>
      <c r="V393" s="255"/>
      <c r="W393" s="255"/>
      <c r="X393" s="255"/>
      <c r="Y393" s="255"/>
      <c r="Z393" s="255"/>
      <c r="AA393" s="255"/>
      <c r="AB393" s="255"/>
      <c r="AC393" s="255"/>
      <c r="AD393" s="255"/>
      <c r="AE393" s="255"/>
      <c r="AF393" s="255"/>
      <c r="AG393" s="255"/>
      <c r="AH393" s="255"/>
      <c r="AI393" s="255"/>
      <c r="AJ393" s="255"/>
      <c r="AK393" s="255"/>
      <c r="AL393" s="255"/>
      <c r="AM393" s="255"/>
      <c r="AN393" s="255"/>
    </row>
    <row r="394" spans="1:40" ht="15.75" customHeight="1">
      <c r="A394" s="255"/>
      <c r="B394" s="255"/>
      <c r="C394" s="255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/>
      <c r="N394" s="255"/>
      <c r="O394" s="255"/>
      <c r="P394" s="255"/>
      <c r="Q394" s="255"/>
      <c r="R394" s="255"/>
      <c r="S394" s="255"/>
      <c r="T394" s="255"/>
      <c r="U394" s="255"/>
      <c r="V394" s="255"/>
      <c r="W394" s="255"/>
      <c r="X394" s="255"/>
      <c r="Y394" s="255"/>
      <c r="Z394" s="255"/>
      <c r="AA394" s="255"/>
      <c r="AB394" s="255"/>
      <c r="AC394" s="255"/>
      <c r="AD394" s="255"/>
      <c r="AE394" s="255"/>
      <c r="AF394" s="255"/>
      <c r="AG394" s="255"/>
      <c r="AH394" s="255"/>
      <c r="AI394" s="255"/>
      <c r="AJ394" s="255"/>
      <c r="AK394" s="255"/>
      <c r="AL394" s="255"/>
      <c r="AM394" s="255"/>
      <c r="AN394" s="255"/>
    </row>
    <row r="395" spans="1:40" ht="15.75" customHeight="1">
      <c r="A395" s="255"/>
      <c r="B395" s="255"/>
      <c r="C395" s="255"/>
      <c r="D395" s="255"/>
      <c r="E395" s="255"/>
      <c r="F395" s="255"/>
      <c r="G395" s="255"/>
      <c r="H395" s="255"/>
      <c r="I395" s="255"/>
      <c r="J395" s="255"/>
      <c r="K395" s="255"/>
      <c r="L395" s="255"/>
      <c r="M395" s="255"/>
      <c r="N395" s="255"/>
      <c r="O395" s="255"/>
      <c r="P395" s="255"/>
      <c r="Q395" s="255"/>
      <c r="R395" s="255"/>
      <c r="S395" s="255"/>
      <c r="T395" s="255"/>
      <c r="U395" s="255"/>
      <c r="V395" s="255"/>
      <c r="W395" s="255"/>
      <c r="X395" s="255"/>
      <c r="Y395" s="255"/>
      <c r="Z395" s="255"/>
      <c r="AA395" s="255"/>
      <c r="AB395" s="255"/>
      <c r="AC395" s="255"/>
      <c r="AD395" s="255"/>
      <c r="AE395" s="255"/>
      <c r="AF395" s="255"/>
      <c r="AG395" s="255"/>
      <c r="AH395" s="255"/>
      <c r="AI395" s="255"/>
      <c r="AJ395" s="255"/>
      <c r="AK395" s="255"/>
      <c r="AL395" s="255"/>
      <c r="AM395" s="255"/>
      <c r="AN395" s="255"/>
    </row>
    <row r="396" spans="1:40" ht="15.75" customHeight="1">
      <c r="A396" s="255"/>
      <c r="B396" s="255"/>
      <c r="C396" s="255"/>
      <c r="D396" s="255"/>
      <c r="E396" s="255"/>
      <c r="F396" s="255"/>
      <c r="G396" s="255"/>
      <c r="H396" s="255"/>
      <c r="I396" s="255"/>
      <c r="J396" s="255"/>
      <c r="K396" s="255"/>
      <c r="L396" s="255"/>
      <c r="M396" s="255"/>
      <c r="N396" s="255"/>
      <c r="O396" s="255"/>
      <c r="P396" s="255"/>
      <c r="Q396" s="255"/>
      <c r="R396" s="255"/>
      <c r="S396" s="255"/>
      <c r="T396" s="255"/>
      <c r="U396" s="255"/>
      <c r="V396" s="255"/>
      <c r="W396" s="255"/>
      <c r="X396" s="255"/>
      <c r="Y396" s="255"/>
      <c r="Z396" s="255"/>
      <c r="AA396" s="255"/>
      <c r="AB396" s="255"/>
      <c r="AC396" s="255"/>
      <c r="AD396" s="255"/>
      <c r="AE396" s="255"/>
      <c r="AF396" s="255"/>
      <c r="AG396" s="255"/>
      <c r="AH396" s="255"/>
      <c r="AI396" s="255"/>
      <c r="AJ396" s="255"/>
      <c r="AK396" s="255"/>
      <c r="AL396" s="255"/>
      <c r="AM396" s="255"/>
      <c r="AN396" s="255"/>
    </row>
    <row r="397" spans="1:40" ht="15.75" customHeight="1">
      <c r="A397" s="255"/>
      <c r="B397" s="255"/>
      <c r="C397" s="255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/>
      <c r="N397" s="255"/>
      <c r="O397" s="255"/>
      <c r="P397" s="255"/>
      <c r="Q397" s="255"/>
      <c r="R397" s="255"/>
      <c r="S397" s="255"/>
      <c r="T397" s="255"/>
      <c r="U397" s="255"/>
      <c r="V397" s="255"/>
      <c r="W397" s="255"/>
      <c r="X397" s="255"/>
      <c r="Y397" s="255"/>
      <c r="Z397" s="255"/>
      <c r="AA397" s="255"/>
      <c r="AB397" s="255"/>
      <c r="AC397" s="255"/>
      <c r="AD397" s="255"/>
      <c r="AE397" s="255"/>
      <c r="AF397" s="255"/>
      <c r="AG397" s="255"/>
      <c r="AH397" s="255"/>
      <c r="AI397" s="255"/>
      <c r="AJ397" s="255"/>
      <c r="AK397" s="255"/>
      <c r="AL397" s="255"/>
      <c r="AM397" s="255"/>
      <c r="AN397" s="255"/>
    </row>
    <row r="398" spans="1:40" ht="15.75" customHeight="1">
      <c r="A398" s="255"/>
      <c r="B398" s="255"/>
      <c r="C398" s="255"/>
      <c r="D398" s="255"/>
      <c r="E398" s="255"/>
      <c r="F398" s="255"/>
      <c r="G398" s="255"/>
      <c r="H398" s="255"/>
      <c r="I398" s="255"/>
      <c r="J398" s="255"/>
      <c r="K398" s="255"/>
      <c r="L398" s="255"/>
      <c r="M398" s="255"/>
      <c r="N398" s="255"/>
      <c r="O398" s="255"/>
      <c r="P398" s="255"/>
      <c r="Q398" s="255"/>
      <c r="R398" s="255"/>
      <c r="S398" s="255"/>
      <c r="T398" s="255"/>
      <c r="U398" s="255"/>
      <c r="V398" s="255"/>
      <c r="W398" s="255"/>
      <c r="X398" s="255"/>
      <c r="Y398" s="255"/>
      <c r="Z398" s="255"/>
      <c r="AA398" s="255"/>
      <c r="AB398" s="255"/>
      <c r="AC398" s="255"/>
      <c r="AD398" s="255"/>
      <c r="AE398" s="255"/>
      <c r="AF398" s="255"/>
      <c r="AG398" s="255"/>
      <c r="AH398" s="255"/>
      <c r="AI398" s="255"/>
      <c r="AJ398" s="255"/>
      <c r="AK398" s="255"/>
      <c r="AL398" s="255"/>
      <c r="AM398" s="255"/>
      <c r="AN398" s="255"/>
    </row>
    <row r="399" spans="1:40" ht="15.75" customHeight="1">
      <c r="A399" s="255"/>
      <c r="B399" s="255"/>
      <c r="C399" s="255"/>
      <c r="D399" s="255"/>
      <c r="E399" s="255"/>
      <c r="F399" s="255"/>
      <c r="G399" s="255"/>
      <c r="H399" s="255"/>
      <c r="I399" s="255"/>
      <c r="J399" s="255"/>
      <c r="K399" s="255"/>
      <c r="L399" s="255"/>
      <c r="M399" s="255"/>
      <c r="N399" s="255"/>
      <c r="O399" s="255"/>
      <c r="P399" s="255"/>
      <c r="Q399" s="255"/>
      <c r="R399" s="255"/>
      <c r="S399" s="255"/>
      <c r="T399" s="255"/>
      <c r="U399" s="255"/>
      <c r="V399" s="255"/>
      <c r="W399" s="255"/>
      <c r="X399" s="255"/>
      <c r="Y399" s="255"/>
      <c r="Z399" s="255"/>
      <c r="AA399" s="255"/>
      <c r="AB399" s="255"/>
      <c r="AC399" s="255"/>
      <c r="AD399" s="255"/>
      <c r="AE399" s="255"/>
      <c r="AF399" s="255"/>
      <c r="AG399" s="255"/>
      <c r="AH399" s="255"/>
      <c r="AI399" s="255"/>
      <c r="AJ399" s="255"/>
      <c r="AK399" s="255"/>
      <c r="AL399" s="255"/>
      <c r="AM399" s="255"/>
      <c r="AN399" s="255"/>
    </row>
    <row r="400" spans="1:40" ht="15.75" customHeight="1">
      <c r="A400" s="255"/>
      <c r="B400" s="255"/>
      <c r="C400" s="255"/>
      <c r="D400" s="255"/>
      <c r="E400" s="255"/>
      <c r="F400" s="255"/>
      <c r="G400" s="255"/>
      <c r="H400" s="255"/>
      <c r="I400" s="255"/>
      <c r="J400" s="255"/>
      <c r="K400" s="255"/>
      <c r="L400" s="255"/>
      <c r="M400" s="255"/>
      <c r="N400" s="255"/>
      <c r="O400" s="255"/>
      <c r="P400" s="255"/>
      <c r="Q400" s="255"/>
      <c r="R400" s="255"/>
      <c r="S400" s="255"/>
      <c r="T400" s="255"/>
      <c r="U400" s="255"/>
      <c r="V400" s="255"/>
      <c r="W400" s="255"/>
      <c r="X400" s="255"/>
      <c r="Y400" s="255"/>
      <c r="Z400" s="255"/>
      <c r="AA400" s="255"/>
      <c r="AB400" s="255"/>
      <c r="AC400" s="255"/>
      <c r="AD400" s="255"/>
      <c r="AE400" s="255"/>
      <c r="AF400" s="255"/>
      <c r="AG400" s="255"/>
      <c r="AH400" s="255"/>
      <c r="AI400" s="255"/>
      <c r="AJ400" s="255"/>
      <c r="AK400" s="255"/>
      <c r="AL400" s="255"/>
      <c r="AM400" s="255"/>
      <c r="AN400" s="255"/>
    </row>
    <row r="401" spans="1:40" ht="15.75" customHeight="1">
      <c r="A401" s="255"/>
      <c r="B401" s="255"/>
      <c r="C401" s="255"/>
      <c r="D401" s="255"/>
      <c r="E401" s="255"/>
      <c r="F401" s="255"/>
      <c r="G401" s="255"/>
      <c r="H401" s="255"/>
      <c r="I401" s="255"/>
      <c r="J401" s="255"/>
      <c r="K401" s="255"/>
      <c r="L401" s="255"/>
      <c r="M401" s="255"/>
      <c r="N401" s="255"/>
      <c r="O401" s="255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  <c r="Z401" s="255"/>
      <c r="AA401" s="255"/>
      <c r="AB401" s="255"/>
      <c r="AC401" s="255"/>
      <c r="AD401" s="255"/>
      <c r="AE401" s="255"/>
      <c r="AF401" s="255"/>
      <c r="AG401" s="255"/>
      <c r="AH401" s="255"/>
      <c r="AI401" s="255"/>
      <c r="AJ401" s="255"/>
      <c r="AK401" s="255"/>
      <c r="AL401" s="255"/>
      <c r="AM401" s="255"/>
      <c r="AN401" s="255"/>
    </row>
    <row r="402" spans="1:40" ht="15.75" customHeight="1">
      <c r="A402" s="255"/>
      <c r="B402" s="255"/>
      <c r="C402" s="255"/>
      <c r="D402" s="255"/>
      <c r="E402" s="255"/>
      <c r="F402" s="255"/>
      <c r="G402" s="255"/>
      <c r="H402" s="255"/>
      <c r="I402" s="255"/>
      <c r="J402" s="255"/>
      <c r="K402" s="255"/>
      <c r="L402" s="255"/>
      <c r="M402" s="255"/>
      <c r="N402" s="255"/>
      <c r="O402" s="255"/>
      <c r="P402" s="255"/>
      <c r="Q402" s="255"/>
      <c r="R402" s="255"/>
      <c r="S402" s="255"/>
      <c r="T402" s="255"/>
      <c r="U402" s="255"/>
      <c r="V402" s="255"/>
      <c r="W402" s="255"/>
      <c r="X402" s="255"/>
      <c r="Y402" s="255"/>
      <c r="Z402" s="255"/>
      <c r="AA402" s="255"/>
      <c r="AB402" s="255"/>
      <c r="AC402" s="255"/>
      <c r="AD402" s="255"/>
      <c r="AE402" s="255"/>
      <c r="AF402" s="255"/>
      <c r="AG402" s="255"/>
      <c r="AH402" s="255"/>
      <c r="AI402" s="255"/>
      <c r="AJ402" s="255"/>
      <c r="AK402" s="255"/>
      <c r="AL402" s="255"/>
      <c r="AM402" s="255"/>
      <c r="AN402" s="255"/>
    </row>
    <row r="403" spans="1:40" ht="15.75" customHeight="1">
      <c r="A403" s="255"/>
      <c r="B403" s="255"/>
      <c r="C403" s="255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  <c r="U403" s="255"/>
      <c r="V403" s="255"/>
      <c r="W403" s="255"/>
      <c r="X403" s="255"/>
      <c r="Y403" s="255"/>
      <c r="Z403" s="255"/>
      <c r="AA403" s="255"/>
      <c r="AB403" s="255"/>
      <c r="AC403" s="255"/>
      <c r="AD403" s="255"/>
      <c r="AE403" s="255"/>
      <c r="AF403" s="255"/>
      <c r="AG403" s="255"/>
      <c r="AH403" s="255"/>
      <c r="AI403" s="255"/>
      <c r="AJ403" s="255"/>
      <c r="AK403" s="255"/>
      <c r="AL403" s="255"/>
      <c r="AM403" s="255"/>
      <c r="AN403" s="255"/>
    </row>
    <row r="404" spans="1:40" ht="15.75" customHeight="1">
      <c r="A404" s="255"/>
      <c r="B404" s="255"/>
      <c r="C404" s="255"/>
      <c r="D404" s="255"/>
      <c r="E404" s="255"/>
      <c r="F404" s="255"/>
      <c r="G404" s="255"/>
      <c r="H404" s="255"/>
      <c r="I404" s="255"/>
      <c r="J404" s="255"/>
      <c r="K404" s="255"/>
      <c r="L404" s="255"/>
      <c r="M404" s="255"/>
      <c r="N404" s="255"/>
      <c r="O404" s="255"/>
      <c r="P404" s="255"/>
      <c r="Q404" s="255"/>
      <c r="R404" s="255"/>
      <c r="S404" s="255"/>
      <c r="T404" s="255"/>
      <c r="U404" s="255"/>
      <c r="V404" s="255"/>
      <c r="W404" s="255"/>
      <c r="X404" s="255"/>
      <c r="Y404" s="255"/>
      <c r="Z404" s="255"/>
      <c r="AA404" s="255"/>
      <c r="AB404" s="255"/>
      <c r="AC404" s="255"/>
      <c r="AD404" s="255"/>
      <c r="AE404" s="255"/>
      <c r="AF404" s="255"/>
      <c r="AG404" s="255"/>
      <c r="AH404" s="255"/>
      <c r="AI404" s="255"/>
      <c r="AJ404" s="255"/>
      <c r="AK404" s="255"/>
      <c r="AL404" s="255"/>
      <c r="AM404" s="255"/>
      <c r="AN404" s="255"/>
    </row>
    <row r="405" spans="1:40" ht="15.75" customHeight="1">
      <c r="A405" s="255"/>
      <c r="B405" s="255"/>
      <c r="C405" s="255"/>
      <c r="D405" s="255"/>
      <c r="E405" s="255"/>
      <c r="F405" s="255"/>
      <c r="G405" s="255"/>
      <c r="H405" s="255"/>
      <c r="I405" s="255"/>
      <c r="J405" s="255"/>
      <c r="K405" s="255"/>
      <c r="L405" s="255"/>
      <c r="M405" s="255"/>
      <c r="N405" s="255"/>
      <c r="O405" s="255"/>
      <c r="P405" s="255"/>
      <c r="Q405" s="255"/>
      <c r="R405" s="255"/>
      <c r="S405" s="255"/>
      <c r="T405" s="255"/>
      <c r="U405" s="255"/>
      <c r="V405" s="255"/>
      <c r="W405" s="255"/>
      <c r="X405" s="255"/>
      <c r="Y405" s="255"/>
      <c r="Z405" s="255"/>
      <c r="AA405" s="255"/>
      <c r="AB405" s="255"/>
      <c r="AC405" s="255"/>
      <c r="AD405" s="255"/>
      <c r="AE405" s="255"/>
      <c r="AF405" s="255"/>
      <c r="AG405" s="255"/>
      <c r="AH405" s="255"/>
      <c r="AI405" s="255"/>
      <c r="AJ405" s="255"/>
      <c r="AK405" s="255"/>
      <c r="AL405" s="255"/>
      <c r="AM405" s="255"/>
      <c r="AN405" s="255"/>
    </row>
    <row r="406" spans="1:40" ht="15.75" customHeight="1">
      <c r="A406" s="255"/>
      <c r="B406" s="255"/>
      <c r="C406" s="255"/>
      <c r="D406" s="255"/>
      <c r="E406" s="255"/>
      <c r="F406" s="255"/>
      <c r="G406" s="255"/>
      <c r="H406" s="255"/>
      <c r="I406" s="255"/>
      <c r="J406" s="255"/>
      <c r="K406" s="255"/>
      <c r="L406" s="255"/>
      <c r="M406" s="255"/>
      <c r="N406" s="255"/>
      <c r="O406" s="255"/>
      <c r="P406" s="255"/>
      <c r="Q406" s="255"/>
      <c r="R406" s="255"/>
      <c r="S406" s="255"/>
      <c r="T406" s="255"/>
      <c r="U406" s="255"/>
      <c r="V406" s="255"/>
      <c r="W406" s="255"/>
      <c r="X406" s="255"/>
      <c r="Y406" s="255"/>
      <c r="Z406" s="255"/>
      <c r="AA406" s="255"/>
      <c r="AB406" s="255"/>
      <c r="AC406" s="255"/>
      <c r="AD406" s="255"/>
      <c r="AE406" s="255"/>
      <c r="AF406" s="255"/>
      <c r="AG406" s="255"/>
      <c r="AH406" s="255"/>
      <c r="AI406" s="255"/>
      <c r="AJ406" s="255"/>
      <c r="AK406" s="255"/>
      <c r="AL406" s="255"/>
      <c r="AM406" s="255"/>
      <c r="AN406" s="255"/>
    </row>
    <row r="407" spans="1:40" ht="15.75" customHeight="1">
      <c r="A407" s="255"/>
      <c r="B407" s="255"/>
      <c r="C407" s="255"/>
      <c r="D407" s="255"/>
      <c r="E407" s="255"/>
      <c r="F407" s="255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  <c r="W407" s="255"/>
      <c r="X407" s="255"/>
      <c r="Y407" s="255"/>
      <c r="Z407" s="255"/>
      <c r="AA407" s="255"/>
      <c r="AB407" s="255"/>
      <c r="AC407" s="255"/>
      <c r="AD407" s="255"/>
      <c r="AE407" s="255"/>
      <c r="AF407" s="255"/>
      <c r="AG407" s="255"/>
      <c r="AH407" s="255"/>
      <c r="AI407" s="255"/>
      <c r="AJ407" s="255"/>
      <c r="AK407" s="255"/>
      <c r="AL407" s="255"/>
      <c r="AM407" s="255"/>
      <c r="AN407" s="255"/>
    </row>
    <row r="408" spans="1:40" ht="15.75" customHeight="1">
      <c r="A408" s="255"/>
      <c r="B408" s="255"/>
      <c r="C408" s="255"/>
      <c r="D408" s="255"/>
      <c r="E408" s="255"/>
      <c r="F408" s="255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  <c r="W408" s="255"/>
      <c r="X408" s="255"/>
      <c r="Y408" s="255"/>
      <c r="Z408" s="255"/>
      <c r="AA408" s="255"/>
      <c r="AB408" s="255"/>
      <c r="AC408" s="255"/>
      <c r="AD408" s="255"/>
      <c r="AE408" s="255"/>
      <c r="AF408" s="255"/>
      <c r="AG408" s="255"/>
      <c r="AH408" s="255"/>
      <c r="AI408" s="255"/>
      <c r="AJ408" s="255"/>
      <c r="AK408" s="255"/>
      <c r="AL408" s="255"/>
      <c r="AM408" s="255"/>
      <c r="AN408" s="255"/>
    </row>
    <row r="409" spans="1:40" ht="15.75" customHeight="1">
      <c r="A409" s="255"/>
      <c r="B409" s="255"/>
      <c r="C409" s="255"/>
      <c r="D409" s="255"/>
      <c r="E409" s="255"/>
      <c r="F409" s="255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  <c r="W409" s="255"/>
      <c r="X409" s="255"/>
      <c r="Y409" s="255"/>
      <c r="Z409" s="255"/>
      <c r="AA409" s="255"/>
      <c r="AB409" s="255"/>
      <c r="AC409" s="255"/>
      <c r="AD409" s="255"/>
      <c r="AE409" s="255"/>
      <c r="AF409" s="255"/>
      <c r="AG409" s="255"/>
      <c r="AH409" s="255"/>
      <c r="AI409" s="255"/>
      <c r="AJ409" s="255"/>
      <c r="AK409" s="255"/>
      <c r="AL409" s="255"/>
      <c r="AM409" s="255"/>
      <c r="AN409" s="255"/>
    </row>
    <row r="410" spans="1:40" ht="15.75" customHeight="1">
      <c r="A410" s="255"/>
      <c r="B410" s="255"/>
      <c r="C410" s="255"/>
      <c r="D410" s="255"/>
      <c r="E410" s="255"/>
      <c r="F410" s="255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  <c r="V410" s="255"/>
      <c r="W410" s="255"/>
      <c r="X410" s="255"/>
      <c r="Y410" s="255"/>
      <c r="Z410" s="255"/>
      <c r="AA410" s="255"/>
      <c r="AB410" s="255"/>
      <c r="AC410" s="255"/>
      <c r="AD410" s="255"/>
      <c r="AE410" s="255"/>
      <c r="AF410" s="255"/>
      <c r="AG410" s="255"/>
      <c r="AH410" s="255"/>
      <c r="AI410" s="255"/>
      <c r="AJ410" s="255"/>
      <c r="AK410" s="255"/>
      <c r="AL410" s="255"/>
      <c r="AM410" s="255"/>
      <c r="AN410" s="255"/>
    </row>
    <row r="411" spans="1:40" ht="15.75" customHeight="1">
      <c r="A411" s="255"/>
      <c r="B411" s="255"/>
      <c r="C411" s="255"/>
      <c r="D411" s="255"/>
      <c r="E411" s="255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  <c r="W411" s="255"/>
      <c r="X411" s="255"/>
      <c r="Y411" s="255"/>
      <c r="Z411" s="255"/>
      <c r="AA411" s="255"/>
      <c r="AB411" s="255"/>
      <c r="AC411" s="255"/>
      <c r="AD411" s="255"/>
      <c r="AE411" s="255"/>
      <c r="AF411" s="255"/>
      <c r="AG411" s="255"/>
      <c r="AH411" s="255"/>
      <c r="AI411" s="255"/>
      <c r="AJ411" s="255"/>
      <c r="AK411" s="255"/>
      <c r="AL411" s="255"/>
      <c r="AM411" s="255"/>
      <c r="AN411" s="255"/>
    </row>
    <row r="412" spans="1:40" ht="15.75" customHeight="1">
      <c r="A412" s="255"/>
      <c r="B412" s="255"/>
      <c r="C412" s="255"/>
      <c r="D412" s="255"/>
      <c r="E412" s="255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  <c r="W412" s="255"/>
      <c r="X412" s="255"/>
      <c r="Y412" s="255"/>
      <c r="Z412" s="255"/>
      <c r="AA412" s="255"/>
      <c r="AB412" s="255"/>
      <c r="AC412" s="255"/>
      <c r="AD412" s="255"/>
      <c r="AE412" s="255"/>
      <c r="AF412" s="255"/>
      <c r="AG412" s="255"/>
      <c r="AH412" s="255"/>
      <c r="AI412" s="255"/>
      <c r="AJ412" s="255"/>
      <c r="AK412" s="255"/>
      <c r="AL412" s="255"/>
      <c r="AM412" s="255"/>
      <c r="AN412" s="255"/>
    </row>
    <row r="413" spans="1:40" ht="15.75" customHeight="1">
      <c r="A413" s="255"/>
      <c r="B413" s="255"/>
      <c r="C413" s="255"/>
      <c r="D413" s="255"/>
      <c r="E413" s="255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  <c r="W413" s="255"/>
      <c r="X413" s="255"/>
      <c r="Y413" s="255"/>
      <c r="Z413" s="255"/>
      <c r="AA413" s="255"/>
      <c r="AB413" s="255"/>
      <c r="AC413" s="255"/>
      <c r="AD413" s="255"/>
      <c r="AE413" s="255"/>
      <c r="AF413" s="255"/>
      <c r="AG413" s="255"/>
      <c r="AH413" s="255"/>
      <c r="AI413" s="255"/>
      <c r="AJ413" s="255"/>
      <c r="AK413" s="255"/>
      <c r="AL413" s="255"/>
      <c r="AM413" s="255"/>
      <c r="AN413" s="255"/>
    </row>
    <row r="414" spans="1:40" ht="15.75" customHeight="1">
      <c r="A414" s="255"/>
      <c r="B414" s="255"/>
      <c r="C414" s="255"/>
      <c r="D414" s="255"/>
      <c r="E414" s="255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255"/>
      <c r="AA414" s="255"/>
      <c r="AB414" s="255"/>
      <c r="AC414" s="255"/>
      <c r="AD414" s="255"/>
      <c r="AE414" s="255"/>
      <c r="AF414" s="255"/>
      <c r="AG414" s="255"/>
      <c r="AH414" s="255"/>
      <c r="AI414" s="255"/>
      <c r="AJ414" s="255"/>
      <c r="AK414" s="255"/>
      <c r="AL414" s="255"/>
      <c r="AM414" s="255"/>
      <c r="AN414" s="255"/>
    </row>
    <row r="415" spans="1:40" ht="15.75" customHeight="1">
      <c r="A415" s="255"/>
      <c r="B415" s="255"/>
      <c r="C415" s="255"/>
      <c r="D415" s="255"/>
      <c r="E415" s="255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  <c r="W415" s="255"/>
      <c r="X415" s="255"/>
      <c r="Y415" s="255"/>
      <c r="Z415" s="255"/>
      <c r="AA415" s="255"/>
      <c r="AB415" s="255"/>
      <c r="AC415" s="255"/>
      <c r="AD415" s="255"/>
      <c r="AE415" s="255"/>
      <c r="AF415" s="255"/>
      <c r="AG415" s="255"/>
      <c r="AH415" s="255"/>
      <c r="AI415" s="255"/>
      <c r="AJ415" s="255"/>
      <c r="AK415" s="255"/>
      <c r="AL415" s="255"/>
      <c r="AM415" s="255"/>
      <c r="AN415" s="255"/>
    </row>
    <row r="416" spans="1:40" ht="15.75" customHeight="1">
      <c r="A416" s="255"/>
      <c r="B416" s="255"/>
      <c r="C416" s="255"/>
      <c r="D416" s="255"/>
      <c r="E416" s="255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  <c r="W416" s="255"/>
      <c r="X416" s="255"/>
      <c r="Y416" s="255"/>
      <c r="Z416" s="255"/>
      <c r="AA416" s="255"/>
      <c r="AB416" s="255"/>
      <c r="AC416" s="255"/>
      <c r="AD416" s="255"/>
      <c r="AE416" s="255"/>
      <c r="AF416" s="255"/>
      <c r="AG416" s="255"/>
      <c r="AH416" s="255"/>
      <c r="AI416" s="255"/>
      <c r="AJ416" s="255"/>
      <c r="AK416" s="255"/>
      <c r="AL416" s="255"/>
      <c r="AM416" s="255"/>
      <c r="AN416" s="255"/>
    </row>
    <row r="417" spans="1:40" ht="15.75" customHeight="1">
      <c r="A417" s="255"/>
      <c r="B417" s="255"/>
      <c r="C417" s="255"/>
      <c r="D417" s="255"/>
      <c r="E417" s="255"/>
      <c r="F417" s="255"/>
      <c r="G417" s="255"/>
      <c r="H417" s="255"/>
      <c r="I417" s="255"/>
      <c r="J417" s="255"/>
      <c r="K417" s="255"/>
      <c r="L417" s="255"/>
      <c r="M417" s="255"/>
      <c r="N417" s="255"/>
      <c r="O417" s="255"/>
      <c r="P417" s="255"/>
      <c r="Q417" s="255"/>
      <c r="R417" s="255"/>
      <c r="S417" s="255"/>
      <c r="T417" s="255"/>
      <c r="U417" s="255"/>
      <c r="V417" s="255"/>
      <c r="W417" s="255"/>
      <c r="X417" s="255"/>
      <c r="Y417" s="255"/>
      <c r="Z417" s="255"/>
      <c r="AA417" s="255"/>
      <c r="AB417" s="255"/>
      <c r="AC417" s="255"/>
      <c r="AD417" s="255"/>
      <c r="AE417" s="255"/>
      <c r="AF417" s="255"/>
      <c r="AG417" s="255"/>
      <c r="AH417" s="255"/>
      <c r="AI417" s="255"/>
      <c r="AJ417" s="255"/>
      <c r="AK417" s="255"/>
      <c r="AL417" s="255"/>
      <c r="AM417" s="255"/>
      <c r="AN417" s="255"/>
    </row>
    <row r="418" spans="1:40" ht="15.75" customHeight="1">
      <c r="A418" s="255"/>
      <c r="B418" s="255"/>
      <c r="C418" s="255"/>
      <c r="D418" s="255"/>
      <c r="E418" s="255"/>
      <c r="F418" s="255"/>
      <c r="G418" s="255"/>
      <c r="H418" s="255"/>
      <c r="I418" s="255"/>
      <c r="J418" s="255"/>
      <c r="K418" s="255"/>
      <c r="L418" s="255"/>
      <c r="M418" s="255"/>
      <c r="N418" s="255"/>
      <c r="O418" s="255"/>
      <c r="P418" s="255"/>
      <c r="Q418" s="255"/>
      <c r="R418" s="255"/>
      <c r="S418" s="255"/>
      <c r="T418" s="255"/>
      <c r="U418" s="255"/>
      <c r="V418" s="255"/>
      <c r="W418" s="255"/>
      <c r="X418" s="255"/>
      <c r="Y418" s="255"/>
      <c r="Z418" s="255"/>
      <c r="AA418" s="255"/>
      <c r="AB418" s="255"/>
      <c r="AC418" s="255"/>
      <c r="AD418" s="255"/>
      <c r="AE418" s="255"/>
      <c r="AF418" s="255"/>
      <c r="AG418" s="255"/>
      <c r="AH418" s="255"/>
      <c r="AI418" s="255"/>
      <c r="AJ418" s="255"/>
      <c r="AK418" s="255"/>
      <c r="AL418" s="255"/>
      <c r="AM418" s="255"/>
      <c r="AN418" s="255"/>
    </row>
    <row r="419" spans="1:40" ht="15.75" customHeight="1">
      <c r="A419" s="255"/>
      <c r="B419" s="255"/>
      <c r="C419" s="255"/>
      <c r="D419" s="255"/>
      <c r="E419" s="255"/>
      <c r="F419" s="255"/>
      <c r="G419" s="255"/>
      <c r="H419" s="255"/>
      <c r="I419" s="255"/>
      <c r="J419" s="255"/>
      <c r="K419" s="255"/>
      <c r="L419" s="255"/>
      <c r="M419" s="255"/>
      <c r="N419" s="255"/>
      <c r="O419" s="255"/>
      <c r="P419" s="255"/>
      <c r="Q419" s="255"/>
      <c r="R419" s="255"/>
      <c r="S419" s="255"/>
      <c r="T419" s="255"/>
      <c r="U419" s="255"/>
      <c r="V419" s="255"/>
      <c r="W419" s="255"/>
      <c r="X419" s="255"/>
      <c r="Y419" s="255"/>
      <c r="Z419" s="255"/>
      <c r="AA419" s="255"/>
      <c r="AB419" s="255"/>
      <c r="AC419" s="255"/>
      <c r="AD419" s="255"/>
      <c r="AE419" s="255"/>
      <c r="AF419" s="255"/>
      <c r="AG419" s="255"/>
      <c r="AH419" s="255"/>
      <c r="AI419" s="255"/>
      <c r="AJ419" s="255"/>
      <c r="AK419" s="255"/>
      <c r="AL419" s="255"/>
      <c r="AM419" s="255"/>
      <c r="AN419" s="255"/>
    </row>
    <row r="420" spans="1:40" ht="15.75" customHeight="1">
      <c r="A420" s="255"/>
      <c r="B420" s="255"/>
      <c r="C420" s="255"/>
      <c r="D420" s="255"/>
      <c r="E420" s="255"/>
      <c r="F420" s="255"/>
      <c r="G420" s="255"/>
      <c r="H420" s="255"/>
      <c r="I420" s="255"/>
      <c r="J420" s="255"/>
      <c r="K420" s="255"/>
      <c r="L420" s="255"/>
      <c r="M420" s="255"/>
      <c r="N420" s="255"/>
      <c r="O420" s="255"/>
      <c r="P420" s="255"/>
      <c r="Q420" s="255"/>
      <c r="R420" s="255"/>
      <c r="S420" s="255"/>
      <c r="T420" s="255"/>
      <c r="U420" s="255"/>
      <c r="V420" s="255"/>
      <c r="W420" s="255"/>
      <c r="X420" s="255"/>
      <c r="Y420" s="255"/>
      <c r="Z420" s="255"/>
      <c r="AA420" s="255"/>
      <c r="AB420" s="255"/>
      <c r="AC420" s="255"/>
      <c r="AD420" s="255"/>
      <c r="AE420" s="255"/>
      <c r="AF420" s="255"/>
      <c r="AG420" s="255"/>
      <c r="AH420" s="255"/>
      <c r="AI420" s="255"/>
      <c r="AJ420" s="255"/>
      <c r="AK420" s="255"/>
      <c r="AL420" s="255"/>
      <c r="AM420" s="255"/>
      <c r="AN420" s="255"/>
    </row>
    <row r="421" spans="1:40" ht="15.75" customHeight="1">
      <c r="A421" s="255"/>
      <c r="B421" s="255"/>
      <c r="C421" s="255"/>
      <c r="D421" s="255"/>
      <c r="E421" s="255"/>
      <c r="F421" s="255"/>
      <c r="G421" s="255"/>
      <c r="H421" s="255"/>
      <c r="I421" s="255"/>
      <c r="J421" s="255"/>
      <c r="K421" s="255"/>
      <c r="L421" s="255"/>
      <c r="M421" s="255"/>
      <c r="N421" s="255"/>
      <c r="O421" s="255"/>
      <c r="P421" s="255"/>
      <c r="Q421" s="255"/>
      <c r="R421" s="255"/>
      <c r="S421" s="255"/>
      <c r="T421" s="255"/>
      <c r="U421" s="255"/>
      <c r="V421" s="255"/>
      <c r="W421" s="255"/>
      <c r="X421" s="255"/>
      <c r="Y421" s="255"/>
      <c r="Z421" s="255"/>
      <c r="AA421" s="255"/>
      <c r="AB421" s="255"/>
      <c r="AC421" s="255"/>
      <c r="AD421" s="255"/>
      <c r="AE421" s="255"/>
      <c r="AF421" s="255"/>
      <c r="AG421" s="255"/>
      <c r="AH421" s="255"/>
      <c r="AI421" s="255"/>
      <c r="AJ421" s="255"/>
      <c r="AK421" s="255"/>
      <c r="AL421" s="255"/>
      <c r="AM421" s="255"/>
      <c r="AN421" s="255"/>
    </row>
    <row r="422" spans="1:40" ht="15.75" customHeight="1">
      <c r="A422" s="255"/>
      <c r="B422" s="255"/>
      <c r="C422" s="255"/>
      <c r="D422" s="255"/>
      <c r="E422" s="255"/>
      <c r="F422" s="255"/>
      <c r="G422" s="255"/>
      <c r="H422" s="255"/>
      <c r="I422" s="255"/>
      <c r="J422" s="255"/>
      <c r="K422" s="255"/>
      <c r="L422" s="255"/>
      <c r="M422" s="255"/>
      <c r="N422" s="255"/>
      <c r="O422" s="255"/>
      <c r="P422" s="255"/>
      <c r="Q422" s="255"/>
      <c r="R422" s="255"/>
      <c r="S422" s="255"/>
      <c r="T422" s="255"/>
      <c r="U422" s="255"/>
      <c r="V422" s="255"/>
      <c r="W422" s="255"/>
      <c r="X422" s="255"/>
      <c r="Y422" s="255"/>
      <c r="Z422" s="255"/>
      <c r="AA422" s="255"/>
      <c r="AB422" s="255"/>
      <c r="AC422" s="255"/>
      <c r="AD422" s="255"/>
      <c r="AE422" s="255"/>
      <c r="AF422" s="255"/>
      <c r="AG422" s="255"/>
      <c r="AH422" s="255"/>
      <c r="AI422" s="255"/>
      <c r="AJ422" s="255"/>
      <c r="AK422" s="255"/>
      <c r="AL422" s="255"/>
      <c r="AM422" s="255"/>
      <c r="AN422" s="255"/>
    </row>
    <row r="423" spans="1:40" ht="15.75" customHeight="1">
      <c r="A423" s="255"/>
      <c r="B423" s="255"/>
      <c r="C423" s="255"/>
      <c r="D423" s="255"/>
      <c r="E423" s="255"/>
      <c r="F423" s="255"/>
      <c r="G423" s="255"/>
      <c r="H423" s="255"/>
      <c r="I423" s="255"/>
      <c r="J423" s="255"/>
      <c r="K423" s="255"/>
      <c r="L423" s="255"/>
      <c r="M423" s="255"/>
      <c r="N423" s="255"/>
      <c r="O423" s="255"/>
      <c r="P423" s="255"/>
      <c r="Q423" s="255"/>
      <c r="R423" s="255"/>
      <c r="S423" s="255"/>
      <c r="T423" s="255"/>
      <c r="U423" s="255"/>
      <c r="V423" s="255"/>
      <c r="W423" s="255"/>
      <c r="X423" s="255"/>
      <c r="Y423" s="255"/>
      <c r="Z423" s="255"/>
      <c r="AA423" s="255"/>
      <c r="AB423" s="255"/>
      <c r="AC423" s="255"/>
      <c r="AD423" s="255"/>
      <c r="AE423" s="255"/>
      <c r="AF423" s="255"/>
      <c r="AG423" s="255"/>
      <c r="AH423" s="255"/>
      <c r="AI423" s="255"/>
      <c r="AJ423" s="255"/>
      <c r="AK423" s="255"/>
      <c r="AL423" s="255"/>
      <c r="AM423" s="255"/>
      <c r="AN423" s="255"/>
    </row>
    <row r="424" spans="1:40" ht="15.75" customHeight="1">
      <c r="A424" s="255"/>
      <c r="B424" s="255"/>
      <c r="C424" s="255"/>
      <c r="D424" s="255"/>
      <c r="E424" s="255"/>
      <c r="F424" s="255"/>
      <c r="G424" s="255"/>
      <c r="H424" s="255"/>
      <c r="I424" s="255"/>
      <c r="J424" s="255"/>
      <c r="K424" s="255"/>
      <c r="L424" s="255"/>
      <c r="M424" s="255"/>
      <c r="N424" s="255"/>
      <c r="O424" s="255"/>
      <c r="P424" s="255"/>
      <c r="Q424" s="255"/>
      <c r="R424" s="255"/>
      <c r="S424" s="255"/>
      <c r="T424" s="255"/>
      <c r="U424" s="255"/>
      <c r="V424" s="255"/>
      <c r="W424" s="255"/>
      <c r="X424" s="255"/>
      <c r="Y424" s="255"/>
      <c r="Z424" s="255"/>
      <c r="AA424" s="255"/>
      <c r="AB424" s="255"/>
      <c r="AC424" s="255"/>
      <c r="AD424" s="255"/>
      <c r="AE424" s="255"/>
      <c r="AF424" s="255"/>
      <c r="AG424" s="255"/>
      <c r="AH424" s="255"/>
      <c r="AI424" s="255"/>
      <c r="AJ424" s="255"/>
      <c r="AK424" s="255"/>
      <c r="AL424" s="255"/>
      <c r="AM424" s="255"/>
      <c r="AN424" s="255"/>
    </row>
    <row r="425" spans="1:40" ht="15.75" customHeight="1">
      <c r="A425" s="255"/>
      <c r="B425" s="255"/>
      <c r="C425" s="255"/>
      <c r="D425" s="255"/>
      <c r="E425" s="255"/>
      <c r="F425" s="255"/>
      <c r="G425" s="255"/>
      <c r="H425" s="255"/>
      <c r="I425" s="255"/>
      <c r="J425" s="255"/>
      <c r="K425" s="255"/>
      <c r="L425" s="255"/>
      <c r="M425" s="255"/>
      <c r="N425" s="255"/>
      <c r="O425" s="255"/>
      <c r="P425" s="255"/>
      <c r="Q425" s="255"/>
      <c r="R425" s="255"/>
      <c r="S425" s="255"/>
      <c r="T425" s="255"/>
      <c r="U425" s="255"/>
      <c r="V425" s="255"/>
      <c r="W425" s="255"/>
      <c r="X425" s="255"/>
      <c r="Y425" s="255"/>
      <c r="Z425" s="255"/>
      <c r="AA425" s="255"/>
      <c r="AB425" s="255"/>
      <c r="AC425" s="255"/>
      <c r="AD425" s="255"/>
      <c r="AE425" s="255"/>
      <c r="AF425" s="255"/>
      <c r="AG425" s="255"/>
      <c r="AH425" s="255"/>
      <c r="AI425" s="255"/>
      <c r="AJ425" s="255"/>
      <c r="AK425" s="255"/>
      <c r="AL425" s="255"/>
      <c r="AM425" s="255"/>
      <c r="AN425" s="255"/>
    </row>
    <row r="426" spans="1:40" ht="15.75" customHeight="1">
      <c r="A426" s="255"/>
      <c r="B426" s="255"/>
      <c r="C426" s="255"/>
      <c r="D426" s="255"/>
      <c r="E426" s="255"/>
      <c r="F426" s="255"/>
      <c r="G426" s="255"/>
      <c r="H426" s="255"/>
      <c r="I426" s="255"/>
      <c r="J426" s="255"/>
      <c r="K426" s="255"/>
      <c r="L426" s="255"/>
      <c r="M426" s="255"/>
      <c r="N426" s="255"/>
      <c r="O426" s="255"/>
      <c r="P426" s="255"/>
      <c r="Q426" s="255"/>
      <c r="R426" s="255"/>
      <c r="S426" s="255"/>
      <c r="T426" s="255"/>
      <c r="U426" s="255"/>
      <c r="V426" s="255"/>
      <c r="W426" s="255"/>
      <c r="X426" s="255"/>
      <c r="Y426" s="255"/>
      <c r="Z426" s="255"/>
      <c r="AA426" s="255"/>
      <c r="AB426" s="255"/>
      <c r="AC426" s="255"/>
      <c r="AD426" s="255"/>
      <c r="AE426" s="255"/>
      <c r="AF426" s="255"/>
      <c r="AG426" s="255"/>
      <c r="AH426" s="255"/>
      <c r="AI426" s="255"/>
      <c r="AJ426" s="255"/>
      <c r="AK426" s="255"/>
      <c r="AL426" s="255"/>
      <c r="AM426" s="255"/>
      <c r="AN426" s="255"/>
    </row>
    <row r="427" spans="1:40" ht="15.75" customHeight="1">
      <c r="A427" s="255"/>
      <c r="B427" s="255"/>
      <c r="C427" s="255"/>
      <c r="D427" s="255"/>
      <c r="E427" s="255"/>
      <c r="F427" s="255"/>
      <c r="G427" s="255"/>
      <c r="H427" s="255"/>
      <c r="I427" s="255"/>
      <c r="J427" s="255"/>
      <c r="K427" s="255"/>
      <c r="L427" s="255"/>
      <c r="M427" s="255"/>
      <c r="N427" s="255"/>
      <c r="O427" s="255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  <c r="Z427" s="255"/>
      <c r="AA427" s="255"/>
      <c r="AB427" s="255"/>
      <c r="AC427" s="255"/>
      <c r="AD427" s="255"/>
      <c r="AE427" s="255"/>
      <c r="AF427" s="255"/>
      <c r="AG427" s="255"/>
      <c r="AH427" s="255"/>
      <c r="AI427" s="255"/>
      <c r="AJ427" s="255"/>
      <c r="AK427" s="255"/>
      <c r="AL427" s="255"/>
      <c r="AM427" s="255"/>
      <c r="AN427" s="255"/>
    </row>
    <row r="428" spans="1:40" ht="15.75" customHeight="1">
      <c r="A428" s="255"/>
      <c r="B428" s="255"/>
      <c r="C428" s="255"/>
      <c r="D428" s="255"/>
      <c r="E428" s="255"/>
      <c r="F428" s="255"/>
      <c r="G428" s="255"/>
      <c r="H428" s="255"/>
      <c r="I428" s="255"/>
      <c r="J428" s="255"/>
      <c r="K428" s="255"/>
      <c r="L428" s="255"/>
      <c r="M428" s="255"/>
      <c r="N428" s="255"/>
      <c r="O428" s="255"/>
      <c r="P428" s="255"/>
      <c r="Q428" s="255"/>
      <c r="R428" s="255"/>
      <c r="S428" s="255"/>
      <c r="T428" s="255"/>
      <c r="U428" s="255"/>
      <c r="V428" s="255"/>
      <c r="W428" s="255"/>
      <c r="X428" s="255"/>
      <c r="Y428" s="255"/>
      <c r="Z428" s="255"/>
      <c r="AA428" s="255"/>
      <c r="AB428" s="255"/>
      <c r="AC428" s="255"/>
      <c r="AD428" s="255"/>
      <c r="AE428" s="255"/>
      <c r="AF428" s="255"/>
      <c r="AG428" s="255"/>
      <c r="AH428" s="255"/>
      <c r="AI428" s="255"/>
      <c r="AJ428" s="255"/>
      <c r="AK428" s="255"/>
      <c r="AL428" s="255"/>
      <c r="AM428" s="255"/>
      <c r="AN428" s="255"/>
    </row>
    <row r="429" spans="1:40" ht="15.75" customHeight="1">
      <c r="A429" s="255"/>
      <c r="B429" s="255"/>
      <c r="C429" s="255"/>
      <c r="D429" s="255"/>
      <c r="E429" s="255"/>
      <c r="F429" s="255"/>
      <c r="G429" s="255"/>
      <c r="H429" s="255"/>
      <c r="I429" s="255"/>
      <c r="J429" s="255"/>
      <c r="K429" s="255"/>
      <c r="L429" s="255"/>
      <c r="M429" s="255"/>
      <c r="N429" s="255"/>
      <c r="O429" s="255"/>
      <c r="P429" s="255"/>
      <c r="Q429" s="255"/>
      <c r="R429" s="255"/>
      <c r="S429" s="255"/>
      <c r="T429" s="255"/>
      <c r="U429" s="255"/>
      <c r="V429" s="255"/>
      <c r="W429" s="255"/>
      <c r="X429" s="255"/>
      <c r="Y429" s="255"/>
      <c r="Z429" s="255"/>
      <c r="AA429" s="255"/>
      <c r="AB429" s="255"/>
      <c r="AC429" s="255"/>
      <c r="AD429" s="255"/>
      <c r="AE429" s="255"/>
      <c r="AF429" s="255"/>
      <c r="AG429" s="255"/>
      <c r="AH429" s="255"/>
      <c r="AI429" s="255"/>
      <c r="AJ429" s="255"/>
      <c r="AK429" s="255"/>
      <c r="AL429" s="255"/>
      <c r="AM429" s="255"/>
      <c r="AN429" s="255"/>
    </row>
    <row r="430" spans="1:40" ht="15.75" customHeight="1">
      <c r="A430" s="255"/>
      <c r="B430" s="255"/>
      <c r="C430" s="255"/>
      <c r="D430" s="255"/>
      <c r="E430" s="255"/>
      <c r="F430" s="255"/>
      <c r="G430" s="255"/>
      <c r="H430" s="255"/>
      <c r="I430" s="255"/>
      <c r="J430" s="255"/>
      <c r="K430" s="255"/>
      <c r="L430" s="255"/>
      <c r="M430" s="255"/>
      <c r="N430" s="255"/>
      <c r="O430" s="255"/>
      <c r="P430" s="255"/>
      <c r="Q430" s="255"/>
      <c r="R430" s="255"/>
      <c r="S430" s="255"/>
      <c r="T430" s="255"/>
      <c r="U430" s="255"/>
      <c r="V430" s="255"/>
      <c r="W430" s="255"/>
      <c r="X430" s="255"/>
      <c r="Y430" s="255"/>
      <c r="Z430" s="255"/>
      <c r="AA430" s="255"/>
      <c r="AB430" s="255"/>
      <c r="AC430" s="255"/>
      <c r="AD430" s="255"/>
      <c r="AE430" s="255"/>
      <c r="AF430" s="255"/>
      <c r="AG430" s="255"/>
      <c r="AH430" s="255"/>
      <c r="AI430" s="255"/>
      <c r="AJ430" s="255"/>
      <c r="AK430" s="255"/>
      <c r="AL430" s="255"/>
      <c r="AM430" s="255"/>
      <c r="AN430" s="255"/>
    </row>
    <row r="431" spans="1:40" ht="15.75" customHeight="1">
      <c r="A431" s="255"/>
      <c r="B431" s="255"/>
      <c r="C431" s="255"/>
      <c r="D431" s="255"/>
      <c r="E431" s="255"/>
      <c r="F431" s="255"/>
      <c r="G431" s="255"/>
      <c r="H431" s="255"/>
      <c r="I431" s="255"/>
      <c r="J431" s="255"/>
      <c r="K431" s="255"/>
      <c r="L431" s="255"/>
      <c r="M431" s="255"/>
      <c r="N431" s="255"/>
      <c r="O431" s="255"/>
      <c r="P431" s="255"/>
      <c r="Q431" s="255"/>
      <c r="R431" s="255"/>
      <c r="S431" s="255"/>
      <c r="T431" s="255"/>
      <c r="U431" s="255"/>
      <c r="V431" s="255"/>
      <c r="W431" s="255"/>
      <c r="X431" s="255"/>
      <c r="Y431" s="255"/>
      <c r="Z431" s="255"/>
      <c r="AA431" s="255"/>
      <c r="AB431" s="255"/>
      <c r="AC431" s="255"/>
      <c r="AD431" s="255"/>
      <c r="AE431" s="255"/>
      <c r="AF431" s="255"/>
      <c r="AG431" s="255"/>
      <c r="AH431" s="255"/>
      <c r="AI431" s="255"/>
      <c r="AJ431" s="255"/>
      <c r="AK431" s="255"/>
      <c r="AL431" s="255"/>
      <c r="AM431" s="255"/>
      <c r="AN431" s="255"/>
    </row>
    <row r="432" spans="1:40" ht="15.75" customHeight="1">
      <c r="A432" s="255"/>
      <c r="B432" s="255"/>
      <c r="C432" s="255"/>
      <c r="D432" s="255"/>
      <c r="E432" s="255"/>
      <c r="F432" s="255"/>
      <c r="G432" s="255"/>
      <c r="H432" s="255"/>
      <c r="I432" s="255"/>
      <c r="J432" s="255"/>
      <c r="K432" s="255"/>
      <c r="L432" s="255"/>
      <c r="M432" s="255"/>
      <c r="N432" s="255"/>
      <c r="O432" s="255"/>
      <c r="P432" s="255"/>
      <c r="Q432" s="255"/>
      <c r="R432" s="255"/>
      <c r="S432" s="255"/>
      <c r="T432" s="255"/>
      <c r="U432" s="255"/>
      <c r="V432" s="255"/>
      <c r="W432" s="255"/>
      <c r="X432" s="255"/>
      <c r="Y432" s="255"/>
      <c r="Z432" s="255"/>
      <c r="AA432" s="255"/>
      <c r="AB432" s="255"/>
      <c r="AC432" s="255"/>
      <c r="AD432" s="255"/>
      <c r="AE432" s="255"/>
      <c r="AF432" s="255"/>
      <c r="AG432" s="255"/>
      <c r="AH432" s="255"/>
      <c r="AI432" s="255"/>
      <c r="AJ432" s="255"/>
      <c r="AK432" s="255"/>
      <c r="AL432" s="255"/>
      <c r="AM432" s="255"/>
      <c r="AN432" s="255"/>
    </row>
    <row r="433" spans="1:40" ht="15.75" customHeight="1">
      <c r="A433" s="255"/>
      <c r="B433" s="255"/>
      <c r="C433" s="255"/>
      <c r="D433" s="255"/>
      <c r="E433" s="255"/>
      <c r="F433" s="255"/>
      <c r="G433" s="255"/>
      <c r="H433" s="255"/>
      <c r="I433" s="255"/>
      <c r="J433" s="255"/>
      <c r="K433" s="255"/>
      <c r="L433" s="255"/>
      <c r="M433" s="255"/>
      <c r="N433" s="255"/>
      <c r="O433" s="255"/>
      <c r="P433" s="255"/>
      <c r="Q433" s="255"/>
      <c r="R433" s="255"/>
      <c r="S433" s="255"/>
      <c r="T433" s="255"/>
      <c r="U433" s="255"/>
      <c r="V433" s="255"/>
      <c r="W433" s="255"/>
      <c r="X433" s="255"/>
      <c r="Y433" s="255"/>
      <c r="Z433" s="255"/>
      <c r="AA433" s="255"/>
      <c r="AB433" s="255"/>
      <c r="AC433" s="255"/>
      <c r="AD433" s="255"/>
      <c r="AE433" s="255"/>
      <c r="AF433" s="255"/>
      <c r="AG433" s="255"/>
      <c r="AH433" s="255"/>
      <c r="AI433" s="255"/>
      <c r="AJ433" s="255"/>
      <c r="AK433" s="255"/>
      <c r="AL433" s="255"/>
      <c r="AM433" s="255"/>
      <c r="AN433" s="255"/>
    </row>
    <row r="434" spans="1:40" ht="15.75" customHeight="1">
      <c r="A434" s="255"/>
      <c r="B434" s="255"/>
      <c r="C434" s="255"/>
      <c r="D434" s="255"/>
      <c r="E434" s="255"/>
      <c r="F434" s="255"/>
      <c r="G434" s="255"/>
      <c r="H434" s="255"/>
      <c r="I434" s="255"/>
      <c r="J434" s="255"/>
      <c r="K434" s="255"/>
      <c r="L434" s="255"/>
      <c r="M434" s="255"/>
      <c r="N434" s="255"/>
      <c r="O434" s="255"/>
      <c r="P434" s="255"/>
      <c r="Q434" s="255"/>
      <c r="R434" s="255"/>
      <c r="S434" s="255"/>
      <c r="T434" s="255"/>
      <c r="U434" s="255"/>
      <c r="V434" s="255"/>
      <c r="W434" s="255"/>
      <c r="X434" s="255"/>
      <c r="Y434" s="255"/>
      <c r="Z434" s="255"/>
      <c r="AA434" s="255"/>
      <c r="AB434" s="255"/>
      <c r="AC434" s="255"/>
      <c r="AD434" s="255"/>
      <c r="AE434" s="255"/>
      <c r="AF434" s="255"/>
      <c r="AG434" s="255"/>
      <c r="AH434" s="255"/>
      <c r="AI434" s="255"/>
      <c r="AJ434" s="255"/>
      <c r="AK434" s="255"/>
      <c r="AL434" s="255"/>
      <c r="AM434" s="255"/>
      <c r="AN434" s="255"/>
    </row>
    <row r="435" spans="1:40" ht="15.75" customHeight="1">
      <c r="A435" s="255"/>
      <c r="B435" s="255"/>
      <c r="C435" s="255"/>
      <c r="D435" s="255"/>
      <c r="E435" s="255"/>
      <c r="F435" s="255"/>
      <c r="G435" s="255"/>
      <c r="H435" s="255"/>
      <c r="I435" s="255"/>
      <c r="J435" s="255"/>
      <c r="K435" s="255"/>
      <c r="L435" s="255"/>
      <c r="M435" s="255"/>
      <c r="N435" s="255"/>
      <c r="O435" s="255"/>
      <c r="P435" s="255"/>
      <c r="Q435" s="255"/>
      <c r="R435" s="255"/>
      <c r="S435" s="255"/>
      <c r="T435" s="255"/>
      <c r="U435" s="255"/>
      <c r="V435" s="255"/>
      <c r="W435" s="255"/>
      <c r="X435" s="255"/>
      <c r="Y435" s="255"/>
      <c r="Z435" s="255"/>
      <c r="AA435" s="255"/>
      <c r="AB435" s="255"/>
      <c r="AC435" s="255"/>
      <c r="AD435" s="255"/>
      <c r="AE435" s="255"/>
      <c r="AF435" s="255"/>
      <c r="AG435" s="255"/>
      <c r="AH435" s="255"/>
      <c r="AI435" s="255"/>
      <c r="AJ435" s="255"/>
      <c r="AK435" s="255"/>
      <c r="AL435" s="255"/>
      <c r="AM435" s="255"/>
      <c r="AN435" s="255"/>
    </row>
    <row r="436" spans="1:40" ht="15.75" customHeight="1">
      <c r="A436" s="255"/>
      <c r="B436" s="255"/>
      <c r="C436" s="255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5"/>
      <c r="O436" s="255"/>
      <c r="P436" s="255"/>
      <c r="Q436" s="255"/>
      <c r="R436" s="255"/>
      <c r="S436" s="255"/>
      <c r="T436" s="255"/>
      <c r="U436" s="255"/>
      <c r="V436" s="255"/>
      <c r="W436" s="255"/>
      <c r="X436" s="255"/>
      <c r="Y436" s="255"/>
      <c r="Z436" s="255"/>
      <c r="AA436" s="255"/>
      <c r="AB436" s="255"/>
      <c r="AC436" s="255"/>
      <c r="AD436" s="255"/>
      <c r="AE436" s="255"/>
      <c r="AF436" s="255"/>
      <c r="AG436" s="255"/>
      <c r="AH436" s="255"/>
      <c r="AI436" s="255"/>
      <c r="AJ436" s="255"/>
      <c r="AK436" s="255"/>
      <c r="AL436" s="255"/>
      <c r="AM436" s="255"/>
      <c r="AN436" s="255"/>
    </row>
    <row r="437" spans="1:40" ht="15.75" customHeight="1">
      <c r="A437" s="255"/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55"/>
      <c r="N437" s="255"/>
      <c r="O437" s="255"/>
      <c r="P437" s="255"/>
      <c r="Q437" s="255"/>
      <c r="R437" s="255"/>
      <c r="S437" s="255"/>
      <c r="T437" s="255"/>
      <c r="U437" s="255"/>
      <c r="V437" s="255"/>
      <c r="W437" s="255"/>
      <c r="X437" s="255"/>
      <c r="Y437" s="255"/>
      <c r="Z437" s="255"/>
      <c r="AA437" s="255"/>
      <c r="AB437" s="255"/>
      <c r="AC437" s="255"/>
      <c r="AD437" s="255"/>
      <c r="AE437" s="255"/>
      <c r="AF437" s="255"/>
      <c r="AG437" s="255"/>
      <c r="AH437" s="255"/>
      <c r="AI437" s="255"/>
      <c r="AJ437" s="255"/>
      <c r="AK437" s="255"/>
      <c r="AL437" s="255"/>
      <c r="AM437" s="255"/>
      <c r="AN437" s="255"/>
    </row>
    <row r="438" spans="1:40" ht="15.75" customHeight="1">
      <c r="A438" s="255"/>
      <c r="B438" s="255"/>
      <c r="C438" s="255"/>
      <c r="D438" s="255"/>
      <c r="E438" s="255"/>
      <c r="F438" s="255"/>
      <c r="G438" s="255"/>
      <c r="H438" s="255"/>
      <c r="I438" s="255"/>
      <c r="J438" s="255"/>
      <c r="K438" s="255"/>
      <c r="L438" s="255"/>
      <c r="M438" s="255"/>
      <c r="N438" s="255"/>
      <c r="O438" s="255"/>
      <c r="P438" s="255"/>
      <c r="Q438" s="255"/>
      <c r="R438" s="255"/>
      <c r="S438" s="255"/>
      <c r="T438" s="255"/>
      <c r="U438" s="255"/>
      <c r="V438" s="255"/>
      <c r="W438" s="255"/>
      <c r="X438" s="255"/>
      <c r="Y438" s="255"/>
      <c r="Z438" s="255"/>
      <c r="AA438" s="255"/>
      <c r="AB438" s="255"/>
      <c r="AC438" s="255"/>
      <c r="AD438" s="255"/>
      <c r="AE438" s="255"/>
      <c r="AF438" s="255"/>
      <c r="AG438" s="255"/>
      <c r="AH438" s="255"/>
      <c r="AI438" s="255"/>
      <c r="AJ438" s="255"/>
      <c r="AK438" s="255"/>
      <c r="AL438" s="255"/>
      <c r="AM438" s="255"/>
      <c r="AN438" s="255"/>
    </row>
    <row r="439" spans="1:40" ht="15.75" customHeight="1">
      <c r="A439" s="255"/>
      <c r="B439" s="255"/>
      <c r="C439" s="255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/>
      <c r="P439" s="255"/>
      <c r="Q439" s="255"/>
      <c r="R439" s="255"/>
      <c r="S439" s="255"/>
      <c r="T439" s="255"/>
      <c r="U439" s="255"/>
      <c r="V439" s="255"/>
      <c r="W439" s="255"/>
      <c r="X439" s="255"/>
      <c r="Y439" s="255"/>
      <c r="Z439" s="255"/>
      <c r="AA439" s="255"/>
      <c r="AB439" s="255"/>
      <c r="AC439" s="255"/>
      <c r="AD439" s="255"/>
      <c r="AE439" s="255"/>
      <c r="AF439" s="255"/>
      <c r="AG439" s="255"/>
      <c r="AH439" s="255"/>
      <c r="AI439" s="255"/>
      <c r="AJ439" s="255"/>
      <c r="AK439" s="255"/>
      <c r="AL439" s="255"/>
      <c r="AM439" s="255"/>
      <c r="AN439" s="255"/>
    </row>
    <row r="440" spans="1:40" ht="15.75" customHeight="1">
      <c r="A440" s="255"/>
      <c r="B440" s="255"/>
      <c r="C440" s="255"/>
      <c r="D440" s="255"/>
      <c r="E440" s="255"/>
      <c r="F440" s="255"/>
      <c r="G440" s="255"/>
      <c r="H440" s="255"/>
      <c r="I440" s="255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  <c r="Z440" s="255"/>
      <c r="AA440" s="255"/>
      <c r="AB440" s="255"/>
      <c r="AC440" s="255"/>
      <c r="AD440" s="255"/>
      <c r="AE440" s="255"/>
      <c r="AF440" s="255"/>
      <c r="AG440" s="255"/>
      <c r="AH440" s="255"/>
      <c r="AI440" s="255"/>
      <c r="AJ440" s="255"/>
      <c r="AK440" s="255"/>
      <c r="AL440" s="255"/>
      <c r="AM440" s="255"/>
      <c r="AN440" s="255"/>
    </row>
    <row r="441" spans="1:40" ht="15.75" customHeight="1">
      <c r="A441" s="255"/>
      <c r="B441" s="255"/>
      <c r="C441" s="255"/>
      <c r="D441" s="255"/>
      <c r="E441" s="255"/>
      <c r="F441" s="255"/>
      <c r="G441" s="255"/>
      <c r="H441" s="255"/>
      <c r="I441" s="255"/>
      <c r="J441" s="255"/>
      <c r="K441" s="255"/>
      <c r="L441" s="255"/>
      <c r="M441" s="255"/>
      <c r="N441" s="255"/>
      <c r="O441" s="255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55"/>
      <c r="AA441" s="255"/>
      <c r="AB441" s="255"/>
      <c r="AC441" s="255"/>
      <c r="AD441" s="255"/>
      <c r="AE441" s="255"/>
      <c r="AF441" s="255"/>
      <c r="AG441" s="255"/>
      <c r="AH441" s="255"/>
      <c r="AI441" s="255"/>
      <c r="AJ441" s="255"/>
      <c r="AK441" s="255"/>
      <c r="AL441" s="255"/>
      <c r="AM441" s="255"/>
      <c r="AN441" s="255"/>
    </row>
    <row r="442" spans="1:40" ht="15.75" customHeight="1">
      <c r="A442" s="255"/>
      <c r="B442" s="255"/>
      <c r="C442" s="255"/>
      <c r="D442" s="255"/>
      <c r="E442" s="255"/>
      <c r="F442" s="255"/>
      <c r="G442" s="255"/>
      <c r="H442" s="255"/>
      <c r="I442" s="255"/>
      <c r="J442" s="255"/>
      <c r="K442" s="255"/>
      <c r="L442" s="255"/>
      <c r="M442" s="255"/>
      <c r="N442" s="255"/>
      <c r="O442" s="255"/>
      <c r="P442" s="255"/>
      <c r="Q442" s="255"/>
      <c r="R442" s="255"/>
      <c r="S442" s="255"/>
      <c r="T442" s="255"/>
      <c r="U442" s="255"/>
      <c r="V442" s="255"/>
      <c r="W442" s="255"/>
      <c r="X442" s="255"/>
      <c r="Y442" s="255"/>
      <c r="Z442" s="255"/>
      <c r="AA442" s="255"/>
      <c r="AB442" s="255"/>
      <c r="AC442" s="255"/>
      <c r="AD442" s="255"/>
      <c r="AE442" s="255"/>
      <c r="AF442" s="255"/>
      <c r="AG442" s="255"/>
      <c r="AH442" s="255"/>
      <c r="AI442" s="255"/>
      <c r="AJ442" s="255"/>
      <c r="AK442" s="255"/>
      <c r="AL442" s="255"/>
      <c r="AM442" s="255"/>
      <c r="AN442" s="255"/>
    </row>
    <row r="443" spans="1:40" ht="15.75" customHeight="1">
      <c r="A443" s="255"/>
      <c r="B443" s="255"/>
      <c r="C443" s="255"/>
      <c r="D443" s="255"/>
      <c r="E443" s="255"/>
      <c r="F443" s="255"/>
      <c r="G443" s="255"/>
      <c r="H443" s="255"/>
      <c r="I443" s="255"/>
      <c r="J443" s="255"/>
      <c r="K443" s="255"/>
      <c r="L443" s="255"/>
      <c r="M443" s="255"/>
      <c r="N443" s="255"/>
      <c r="O443" s="255"/>
      <c r="P443" s="255"/>
      <c r="Q443" s="255"/>
      <c r="R443" s="255"/>
      <c r="S443" s="255"/>
      <c r="T443" s="255"/>
      <c r="U443" s="255"/>
      <c r="V443" s="255"/>
      <c r="W443" s="255"/>
      <c r="X443" s="255"/>
      <c r="Y443" s="255"/>
      <c r="Z443" s="255"/>
      <c r="AA443" s="255"/>
      <c r="AB443" s="255"/>
      <c r="AC443" s="255"/>
      <c r="AD443" s="255"/>
      <c r="AE443" s="255"/>
      <c r="AF443" s="255"/>
      <c r="AG443" s="255"/>
      <c r="AH443" s="255"/>
      <c r="AI443" s="255"/>
      <c r="AJ443" s="255"/>
      <c r="AK443" s="255"/>
      <c r="AL443" s="255"/>
      <c r="AM443" s="255"/>
      <c r="AN443" s="255"/>
    </row>
    <row r="444" spans="1:40" ht="15.75" customHeight="1">
      <c r="A444" s="255"/>
      <c r="B444" s="255"/>
      <c r="C444" s="255"/>
      <c r="D444" s="255"/>
      <c r="E444" s="255"/>
      <c r="F444" s="255"/>
      <c r="G444" s="255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  <c r="AA444" s="255"/>
      <c r="AB444" s="255"/>
      <c r="AC444" s="255"/>
      <c r="AD444" s="255"/>
      <c r="AE444" s="255"/>
      <c r="AF444" s="255"/>
      <c r="AG444" s="255"/>
      <c r="AH444" s="255"/>
      <c r="AI444" s="255"/>
      <c r="AJ444" s="255"/>
      <c r="AK444" s="255"/>
      <c r="AL444" s="255"/>
      <c r="AM444" s="255"/>
      <c r="AN444" s="255"/>
    </row>
    <row r="445" spans="1:40" ht="15.75" customHeight="1">
      <c r="A445" s="255"/>
      <c r="B445" s="255"/>
      <c r="C445" s="255"/>
      <c r="D445" s="255"/>
      <c r="E445" s="255"/>
      <c r="F445" s="255"/>
      <c r="G445" s="255"/>
      <c r="H445" s="255"/>
      <c r="I445" s="255"/>
      <c r="J445" s="255"/>
      <c r="K445" s="255"/>
      <c r="L445" s="255"/>
      <c r="M445" s="255"/>
      <c r="N445" s="255"/>
      <c r="O445" s="255"/>
      <c r="P445" s="255"/>
      <c r="Q445" s="255"/>
      <c r="R445" s="255"/>
      <c r="S445" s="255"/>
      <c r="T445" s="255"/>
      <c r="U445" s="255"/>
      <c r="V445" s="255"/>
      <c r="W445" s="255"/>
      <c r="X445" s="255"/>
      <c r="Y445" s="255"/>
      <c r="Z445" s="255"/>
      <c r="AA445" s="255"/>
      <c r="AB445" s="255"/>
      <c r="AC445" s="255"/>
      <c r="AD445" s="255"/>
      <c r="AE445" s="255"/>
      <c r="AF445" s="255"/>
      <c r="AG445" s="255"/>
      <c r="AH445" s="255"/>
      <c r="AI445" s="255"/>
      <c r="AJ445" s="255"/>
      <c r="AK445" s="255"/>
      <c r="AL445" s="255"/>
      <c r="AM445" s="255"/>
      <c r="AN445" s="255"/>
    </row>
    <row r="446" spans="1:40" ht="15.75" customHeight="1">
      <c r="A446" s="255"/>
      <c r="B446" s="255"/>
      <c r="C446" s="255"/>
      <c r="D446" s="255"/>
      <c r="E446" s="255"/>
      <c r="F446" s="255"/>
      <c r="G446" s="255"/>
      <c r="H446" s="255"/>
      <c r="I446" s="255"/>
      <c r="J446" s="255"/>
      <c r="K446" s="255"/>
      <c r="L446" s="255"/>
      <c r="M446" s="255"/>
      <c r="N446" s="255"/>
      <c r="O446" s="255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  <c r="AA446" s="255"/>
      <c r="AB446" s="255"/>
      <c r="AC446" s="255"/>
      <c r="AD446" s="255"/>
      <c r="AE446" s="255"/>
      <c r="AF446" s="255"/>
      <c r="AG446" s="255"/>
      <c r="AH446" s="255"/>
      <c r="AI446" s="255"/>
      <c r="AJ446" s="255"/>
      <c r="AK446" s="255"/>
      <c r="AL446" s="255"/>
      <c r="AM446" s="255"/>
      <c r="AN446" s="255"/>
    </row>
    <row r="447" spans="1:40" ht="15.75" customHeight="1">
      <c r="A447" s="255"/>
      <c r="B447" s="255"/>
      <c r="C447" s="255"/>
      <c r="D447" s="255"/>
      <c r="E447" s="255"/>
      <c r="F447" s="255"/>
      <c r="G447" s="255"/>
      <c r="H447" s="255"/>
      <c r="I447" s="255"/>
      <c r="J447" s="255"/>
      <c r="K447" s="255"/>
      <c r="L447" s="255"/>
      <c r="M447" s="255"/>
      <c r="N447" s="255"/>
      <c r="O447" s="255"/>
      <c r="P447" s="255"/>
      <c r="Q447" s="255"/>
      <c r="R447" s="255"/>
      <c r="S447" s="255"/>
      <c r="T447" s="255"/>
      <c r="U447" s="255"/>
      <c r="V447" s="255"/>
      <c r="W447" s="255"/>
      <c r="X447" s="255"/>
      <c r="Y447" s="255"/>
      <c r="Z447" s="255"/>
      <c r="AA447" s="255"/>
      <c r="AB447" s="255"/>
      <c r="AC447" s="255"/>
      <c r="AD447" s="255"/>
      <c r="AE447" s="255"/>
      <c r="AF447" s="255"/>
      <c r="AG447" s="255"/>
      <c r="AH447" s="255"/>
      <c r="AI447" s="255"/>
      <c r="AJ447" s="255"/>
      <c r="AK447" s="255"/>
      <c r="AL447" s="255"/>
      <c r="AM447" s="255"/>
      <c r="AN447" s="255"/>
    </row>
    <row r="448" spans="1:40" ht="15.75" customHeight="1">
      <c r="A448" s="255"/>
      <c r="B448" s="255"/>
      <c r="C448" s="255"/>
      <c r="D448" s="255"/>
      <c r="E448" s="255"/>
      <c r="F448" s="255"/>
      <c r="G448" s="255"/>
      <c r="H448" s="255"/>
      <c r="I448" s="255"/>
      <c r="J448" s="255"/>
      <c r="K448" s="255"/>
      <c r="L448" s="255"/>
      <c r="M448" s="255"/>
      <c r="N448" s="255"/>
      <c r="O448" s="255"/>
      <c r="P448" s="255"/>
      <c r="Q448" s="255"/>
      <c r="R448" s="255"/>
      <c r="S448" s="255"/>
      <c r="T448" s="255"/>
      <c r="U448" s="255"/>
      <c r="V448" s="255"/>
      <c r="W448" s="255"/>
      <c r="X448" s="255"/>
      <c r="Y448" s="255"/>
      <c r="Z448" s="255"/>
      <c r="AA448" s="255"/>
      <c r="AB448" s="255"/>
      <c r="AC448" s="255"/>
      <c r="AD448" s="255"/>
      <c r="AE448" s="255"/>
      <c r="AF448" s="255"/>
      <c r="AG448" s="255"/>
      <c r="AH448" s="255"/>
      <c r="AI448" s="255"/>
      <c r="AJ448" s="255"/>
      <c r="AK448" s="255"/>
      <c r="AL448" s="255"/>
      <c r="AM448" s="255"/>
      <c r="AN448" s="255"/>
    </row>
    <row r="449" spans="1:40" ht="15.75" customHeight="1">
      <c r="A449" s="255"/>
      <c r="B449" s="255"/>
      <c r="C449" s="255"/>
      <c r="D449" s="255"/>
      <c r="E449" s="255"/>
      <c r="F449" s="255"/>
      <c r="G449" s="255"/>
      <c r="H449" s="255"/>
      <c r="I449" s="255"/>
      <c r="J449" s="255"/>
      <c r="K449" s="255"/>
      <c r="L449" s="255"/>
      <c r="M449" s="255"/>
      <c r="N449" s="255"/>
      <c r="O449" s="255"/>
      <c r="P449" s="255"/>
      <c r="Q449" s="255"/>
      <c r="R449" s="255"/>
      <c r="S449" s="255"/>
      <c r="T449" s="255"/>
      <c r="U449" s="255"/>
      <c r="V449" s="255"/>
      <c r="W449" s="255"/>
      <c r="X449" s="255"/>
      <c r="Y449" s="255"/>
      <c r="Z449" s="255"/>
      <c r="AA449" s="255"/>
      <c r="AB449" s="255"/>
      <c r="AC449" s="255"/>
      <c r="AD449" s="255"/>
      <c r="AE449" s="255"/>
      <c r="AF449" s="255"/>
      <c r="AG449" s="255"/>
      <c r="AH449" s="255"/>
      <c r="AI449" s="255"/>
      <c r="AJ449" s="255"/>
      <c r="AK449" s="255"/>
      <c r="AL449" s="255"/>
      <c r="AM449" s="255"/>
      <c r="AN449" s="255"/>
    </row>
    <row r="450" spans="1:40" ht="15.75" customHeight="1">
      <c r="A450" s="255"/>
      <c r="B450" s="255"/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5"/>
      <c r="Z450" s="255"/>
      <c r="AA450" s="255"/>
      <c r="AB450" s="255"/>
      <c r="AC450" s="255"/>
      <c r="AD450" s="255"/>
      <c r="AE450" s="255"/>
      <c r="AF450" s="255"/>
      <c r="AG450" s="255"/>
      <c r="AH450" s="255"/>
      <c r="AI450" s="255"/>
      <c r="AJ450" s="255"/>
      <c r="AK450" s="255"/>
      <c r="AL450" s="255"/>
      <c r="AM450" s="255"/>
      <c r="AN450" s="255"/>
    </row>
    <row r="451" spans="1:40" ht="15.75" customHeight="1">
      <c r="A451" s="255"/>
      <c r="B451" s="255"/>
      <c r="C451" s="255"/>
      <c r="D451" s="255"/>
      <c r="E451" s="255"/>
      <c r="F451" s="255"/>
      <c r="G451" s="255"/>
      <c r="H451" s="255"/>
      <c r="I451" s="255"/>
      <c r="J451" s="255"/>
      <c r="K451" s="255"/>
      <c r="L451" s="255"/>
      <c r="M451" s="255"/>
      <c r="N451" s="255"/>
      <c r="O451" s="255"/>
      <c r="P451" s="255"/>
      <c r="Q451" s="255"/>
      <c r="R451" s="255"/>
      <c r="S451" s="255"/>
      <c r="T451" s="255"/>
      <c r="U451" s="255"/>
      <c r="V451" s="255"/>
      <c r="W451" s="255"/>
      <c r="X451" s="255"/>
      <c r="Y451" s="255"/>
      <c r="Z451" s="255"/>
      <c r="AA451" s="255"/>
      <c r="AB451" s="255"/>
      <c r="AC451" s="255"/>
      <c r="AD451" s="255"/>
      <c r="AE451" s="255"/>
      <c r="AF451" s="255"/>
      <c r="AG451" s="255"/>
      <c r="AH451" s="255"/>
      <c r="AI451" s="255"/>
      <c r="AJ451" s="255"/>
      <c r="AK451" s="255"/>
      <c r="AL451" s="255"/>
      <c r="AM451" s="255"/>
      <c r="AN451" s="255"/>
    </row>
    <row r="452" spans="1:40" ht="15.75" customHeight="1">
      <c r="A452" s="255"/>
      <c r="B452" s="255"/>
      <c r="C452" s="255"/>
      <c r="D452" s="255"/>
      <c r="E452" s="255"/>
      <c r="F452" s="255"/>
      <c r="G452" s="255"/>
      <c r="H452" s="255"/>
      <c r="I452" s="255"/>
      <c r="J452" s="255"/>
      <c r="K452" s="255"/>
      <c r="L452" s="255"/>
      <c r="M452" s="255"/>
      <c r="N452" s="255"/>
      <c r="O452" s="255"/>
      <c r="P452" s="255"/>
      <c r="Q452" s="255"/>
      <c r="R452" s="255"/>
      <c r="S452" s="255"/>
      <c r="T452" s="255"/>
      <c r="U452" s="255"/>
      <c r="V452" s="255"/>
      <c r="W452" s="255"/>
      <c r="X452" s="255"/>
      <c r="Y452" s="255"/>
      <c r="Z452" s="255"/>
      <c r="AA452" s="255"/>
      <c r="AB452" s="255"/>
      <c r="AC452" s="255"/>
      <c r="AD452" s="255"/>
      <c r="AE452" s="255"/>
      <c r="AF452" s="255"/>
      <c r="AG452" s="255"/>
      <c r="AH452" s="255"/>
      <c r="AI452" s="255"/>
      <c r="AJ452" s="255"/>
      <c r="AK452" s="255"/>
      <c r="AL452" s="255"/>
      <c r="AM452" s="255"/>
      <c r="AN452" s="255"/>
    </row>
    <row r="453" spans="1:40" ht="15.75" customHeight="1">
      <c r="A453" s="255"/>
      <c r="B453" s="255"/>
      <c r="C453" s="255"/>
      <c r="D453" s="255"/>
      <c r="E453" s="255"/>
      <c r="F453" s="255"/>
      <c r="G453" s="255"/>
      <c r="H453" s="255"/>
      <c r="I453" s="255"/>
      <c r="J453" s="255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  <c r="U453" s="255"/>
      <c r="V453" s="255"/>
      <c r="W453" s="255"/>
      <c r="X453" s="255"/>
      <c r="Y453" s="255"/>
      <c r="Z453" s="255"/>
      <c r="AA453" s="255"/>
      <c r="AB453" s="255"/>
      <c r="AC453" s="255"/>
      <c r="AD453" s="255"/>
      <c r="AE453" s="255"/>
      <c r="AF453" s="255"/>
      <c r="AG453" s="255"/>
      <c r="AH453" s="255"/>
      <c r="AI453" s="255"/>
      <c r="AJ453" s="255"/>
      <c r="AK453" s="255"/>
      <c r="AL453" s="255"/>
      <c r="AM453" s="255"/>
      <c r="AN453" s="255"/>
    </row>
    <row r="454" spans="1:40" ht="15.75" customHeight="1">
      <c r="A454" s="255"/>
      <c r="B454" s="255"/>
      <c r="C454" s="255"/>
      <c r="D454" s="255"/>
      <c r="E454" s="255"/>
      <c r="F454" s="255"/>
      <c r="G454" s="255"/>
      <c r="H454" s="255"/>
      <c r="I454" s="255"/>
      <c r="J454" s="255"/>
      <c r="K454" s="255"/>
      <c r="L454" s="255"/>
      <c r="M454" s="255"/>
      <c r="N454" s="255"/>
      <c r="O454" s="255"/>
      <c r="P454" s="255"/>
      <c r="Q454" s="255"/>
      <c r="R454" s="255"/>
      <c r="S454" s="255"/>
      <c r="T454" s="255"/>
      <c r="U454" s="255"/>
      <c r="V454" s="255"/>
      <c r="W454" s="255"/>
      <c r="X454" s="255"/>
      <c r="Y454" s="255"/>
      <c r="Z454" s="255"/>
      <c r="AA454" s="255"/>
      <c r="AB454" s="255"/>
      <c r="AC454" s="255"/>
      <c r="AD454" s="255"/>
      <c r="AE454" s="255"/>
      <c r="AF454" s="255"/>
      <c r="AG454" s="255"/>
      <c r="AH454" s="255"/>
      <c r="AI454" s="255"/>
      <c r="AJ454" s="255"/>
      <c r="AK454" s="255"/>
      <c r="AL454" s="255"/>
      <c r="AM454" s="255"/>
      <c r="AN454" s="255"/>
    </row>
    <row r="455" spans="1:40" ht="15.75" customHeight="1">
      <c r="A455" s="255"/>
      <c r="B455" s="255"/>
      <c r="C455" s="255"/>
      <c r="D455" s="255"/>
      <c r="E455" s="255"/>
      <c r="F455" s="255"/>
      <c r="G455" s="255"/>
      <c r="H455" s="255"/>
      <c r="I455" s="255"/>
      <c r="J455" s="255"/>
      <c r="K455" s="255"/>
      <c r="L455" s="255"/>
      <c r="M455" s="255"/>
      <c r="N455" s="255"/>
      <c r="O455" s="255"/>
      <c r="P455" s="255"/>
      <c r="Q455" s="255"/>
      <c r="R455" s="255"/>
      <c r="S455" s="255"/>
      <c r="T455" s="255"/>
      <c r="U455" s="255"/>
      <c r="V455" s="255"/>
      <c r="W455" s="255"/>
      <c r="X455" s="255"/>
      <c r="Y455" s="255"/>
      <c r="Z455" s="255"/>
      <c r="AA455" s="255"/>
      <c r="AB455" s="255"/>
      <c r="AC455" s="255"/>
      <c r="AD455" s="255"/>
      <c r="AE455" s="255"/>
      <c r="AF455" s="255"/>
      <c r="AG455" s="255"/>
      <c r="AH455" s="255"/>
      <c r="AI455" s="255"/>
      <c r="AJ455" s="255"/>
      <c r="AK455" s="255"/>
      <c r="AL455" s="255"/>
      <c r="AM455" s="255"/>
      <c r="AN455" s="255"/>
    </row>
    <row r="456" spans="1:40" ht="15.75" customHeight="1">
      <c r="A456" s="255"/>
      <c r="B456" s="255"/>
      <c r="C456" s="255"/>
      <c r="D456" s="255"/>
      <c r="E456" s="255"/>
      <c r="F456" s="255"/>
      <c r="G456" s="255"/>
      <c r="H456" s="255"/>
      <c r="I456" s="255"/>
      <c r="J456" s="255"/>
      <c r="K456" s="255"/>
      <c r="L456" s="255"/>
      <c r="M456" s="255"/>
      <c r="N456" s="255"/>
      <c r="O456" s="255"/>
      <c r="P456" s="255"/>
      <c r="Q456" s="255"/>
      <c r="R456" s="255"/>
      <c r="S456" s="255"/>
      <c r="T456" s="255"/>
      <c r="U456" s="255"/>
      <c r="V456" s="255"/>
      <c r="W456" s="255"/>
      <c r="X456" s="255"/>
      <c r="Y456" s="255"/>
      <c r="Z456" s="255"/>
      <c r="AA456" s="255"/>
      <c r="AB456" s="255"/>
      <c r="AC456" s="255"/>
      <c r="AD456" s="255"/>
      <c r="AE456" s="255"/>
      <c r="AF456" s="255"/>
      <c r="AG456" s="255"/>
      <c r="AH456" s="255"/>
      <c r="AI456" s="255"/>
      <c r="AJ456" s="255"/>
      <c r="AK456" s="255"/>
      <c r="AL456" s="255"/>
      <c r="AM456" s="255"/>
      <c r="AN456" s="255"/>
    </row>
    <row r="457" spans="1:40" ht="15.75" customHeight="1">
      <c r="A457" s="255"/>
      <c r="B457" s="255"/>
      <c r="C457" s="255"/>
      <c r="D457" s="255"/>
      <c r="E457" s="255"/>
      <c r="F457" s="255"/>
      <c r="G457" s="255"/>
      <c r="H457" s="255"/>
      <c r="I457" s="255"/>
      <c r="J457" s="255"/>
      <c r="K457" s="255"/>
      <c r="L457" s="255"/>
      <c r="M457" s="255"/>
      <c r="N457" s="255"/>
      <c r="O457" s="255"/>
      <c r="P457" s="255"/>
      <c r="Q457" s="255"/>
      <c r="R457" s="255"/>
      <c r="S457" s="255"/>
      <c r="T457" s="255"/>
      <c r="U457" s="255"/>
      <c r="V457" s="255"/>
      <c r="W457" s="255"/>
      <c r="X457" s="255"/>
      <c r="Y457" s="255"/>
      <c r="Z457" s="255"/>
      <c r="AA457" s="255"/>
      <c r="AB457" s="255"/>
      <c r="AC457" s="255"/>
      <c r="AD457" s="255"/>
      <c r="AE457" s="255"/>
      <c r="AF457" s="255"/>
      <c r="AG457" s="255"/>
      <c r="AH457" s="255"/>
      <c r="AI457" s="255"/>
      <c r="AJ457" s="255"/>
      <c r="AK457" s="255"/>
      <c r="AL457" s="255"/>
      <c r="AM457" s="255"/>
      <c r="AN457" s="255"/>
    </row>
    <row r="458" spans="1:40" ht="15.75" customHeight="1">
      <c r="A458" s="255"/>
      <c r="B458" s="255"/>
      <c r="C458" s="255"/>
      <c r="D458" s="255"/>
      <c r="E458" s="255"/>
      <c r="F458" s="255"/>
      <c r="G458" s="255"/>
      <c r="H458" s="255"/>
      <c r="I458" s="255"/>
      <c r="J458" s="255"/>
      <c r="K458" s="255"/>
      <c r="L458" s="255"/>
      <c r="M458" s="255"/>
      <c r="N458" s="255"/>
      <c r="O458" s="255"/>
      <c r="P458" s="255"/>
      <c r="Q458" s="255"/>
      <c r="R458" s="255"/>
      <c r="S458" s="255"/>
      <c r="T458" s="255"/>
      <c r="U458" s="255"/>
      <c r="V458" s="255"/>
      <c r="W458" s="255"/>
      <c r="X458" s="255"/>
      <c r="Y458" s="255"/>
      <c r="Z458" s="255"/>
      <c r="AA458" s="255"/>
      <c r="AB458" s="255"/>
      <c r="AC458" s="255"/>
      <c r="AD458" s="255"/>
      <c r="AE458" s="255"/>
      <c r="AF458" s="255"/>
      <c r="AG458" s="255"/>
      <c r="AH458" s="255"/>
      <c r="AI458" s="255"/>
      <c r="AJ458" s="255"/>
      <c r="AK458" s="255"/>
      <c r="AL458" s="255"/>
      <c r="AM458" s="255"/>
      <c r="AN458" s="255"/>
    </row>
    <row r="459" spans="1:40" ht="15.75" customHeight="1">
      <c r="A459" s="255"/>
      <c r="B459" s="255"/>
      <c r="C459" s="255"/>
      <c r="D459" s="255"/>
      <c r="E459" s="255"/>
      <c r="F459" s="255"/>
      <c r="G459" s="255"/>
      <c r="H459" s="255"/>
      <c r="I459" s="255"/>
      <c r="J459" s="255"/>
      <c r="K459" s="255"/>
      <c r="L459" s="255"/>
      <c r="M459" s="255"/>
      <c r="N459" s="255"/>
      <c r="O459" s="255"/>
      <c r="P459" s="255"/>
      <c r="Q459" s="255"/>
      <c r="R459" s="255"/>
      <c r="S459" s="255"/>
      <c r="T459" s="255"/>
      <c r="U459" s="255"/>
      <c r="V459" s="255"/>
      <c r="W459" s="255"/>
      <c r="X459" s="255"/>
      <c r="Y459" s="255"/>
      <c r="Z459" s="255"/>
      <c r="AA459" s="255"/>
      <c r="AB459" s="255"/>
      <c r="AC459" s="255"/>
      <c r="AD459" s="255"/>
      <c r="AE459" s="255"/>
      <c r="AF459" s="255"/>
      <c r="AG459" s="255"/>
      <c r="AH459" s="255"/>
      <c r="AI459" s="255"/>
      <c r="AJ459" s="255"/>
      <c r="AK459" s="255"/>
      <c r="AL459" s="255"/>
      <c r="AM459" s="255"/>
      <c r="AN459" s="255"/>
    </row>
    <row r="460" spans="1:40" ht="15.75" customHeight="1">
      <c r="A460" s="255"/>
      <c r="B460" s="255"/>
      <c r="C460" s="255"/>
      <c r="D460" s="255"/>
      <c r="E460" s="255"/>
      <c r="F460" s="255"/>
      <c r="G460" s="255"/>
      <c r="H460" s="255"/>
      <c r="I460" s="255"/>
      <c r="J460" s="255"/>
      <c r="K460" s="255"/>
      <c r="L460" s="255"/>
      <c r="M460" s="255"/>
      <c r="N460" s="255"/>
      <c r="O460" s="255"/>
      <c r="P460" s="255"/>
      <c r="Q460" s="255"/>
      <c r="R460" s="255"/>
      <c r="S460" s="255"/>
      <c r="T460" s="255"/>
      <c r="U460" s="255"/>
      <c r="V460" s="255"/>
      <c r="W460" s="255"/>
      <c r="X460" s="255"/>
      <c r="Y460" s="255"/>
      <c r="Z460" s="255"/>
      <c r="AA460" s="255"/>
      <c r="AB460" s="255"/>
      <c r="AC460" s="255"/>
      <c r="AD460" s="255"/>
      <c r="AE460" s="255"/>
      <c r="AF460" s="255"/>
      <c r="AG460" s="255"/>
      <c r="AH460" s="255"/>
      <c r="AI460" s="255"/>
      <c r="AJ460" s="255"/>
      <c r="AK460" s="255"/>
      <c r="AL460" s="255"/>
      <c r="AM460" s="255"/>
      <c r="AN460" s="255"/>
    </row>
    <row r="461" spans="1:40" ht="15.75" customHeight="1">
      <c r="A461" s="255"/>
      <c r="B461" s="255"/>
      <c r="C461" s="255"/>
      <c r="D461" s="255"/>
      <c r="E461" s="255"/>
      <c r="F461" s="255"/>
      <c r="G461" s="255"/>
      <c r="H461" s="255"/>
      <c r="I461" s="255"/>
      <c r="J461" s="255"/>
      <c r="K461" s="255"/>
      <c r="L461" s="255"/>
      <c r="M461" s="255"/>
      <c r="N461" s="255"/>
      <c r="O461" s="255"/>
      <c r="P461" s="255"/>
      <c r="Q461" s="255"/>
      <c r="R461" s="255"/>
      <c r="S461" s="255"/>
      <c r="T461" s="255"/>
      <c r="U461" s="255"/>
      <c r="V461" s="255"/>
      <c r="W461" s="255"/>
      <c r="X461" s="255"/>
      <c r="Y461" s="255"/>
      <c r="Z461" s="255"/>
      <c r="AA461" s="255"/>
      <c r="AB461" s="255"/>
      <c r="AC461" s="255"/>
      <c r="AD461" s="255"/>
      <c r="AE461" s="255"/>
      <c r="AF461" s="255"/>
      <c r="AG461" s="255"/>
      <c r="AH461" s="255"/>
      <c r="AI461" s="255"/>
      <c r="AJ461" s="255"/>
      <c r="AK461" s="255"/>
      <c r="AL461" s="255"/>
      <c r="AM461" s="255"/>
      <c r="AN461" s="255"/>
    </row>
    <row r="462" spans="1:40" ht="15.75" customHeight="1">
      <c r="A462" s="255"/>
      <c r="B462" s="255"/>
      <c r="C462" s="255"/>
      <c r="D462" s="255"/>
      <c r="E462" s="255"/>
      <c r="F462" s="255"/>
      <c r="G462" s="255"/>
      <c r="H462" s="255"/>
      <c r="I462" s="255"/>
      <c r="J462" s="255"/>
      <c r="K462" s="255"/>
      <c r="L462" s="255"/>
      <c r="M462" s="255"/>
      <c r="N462" s="255"/>
      <c r="O462" s="255"/>
      <c r="P462" s="255"/>
      <c r="Q462" s="255"/>
      <c r="R462" s="255"/>
      <c r="S462" s="255"/>
      <c r="T462" s="255"/>
      <c r="U462" s="255"/>
      <c r="V462" s="255"/>
      <c r="W462" s="255"/>
      <c r="X462" s="255"/>
      <c r="Y462" s="255"/>
      <c r="Z462" s="255"/>
      <c r="AA462" s="255"/>
      <c r="AB462" s="255"/>
      <c r="AC462" s="255"/>
      <c r="AD462" s="255"/>
      <c r="AE462" s="255"/>
      <c r="AF462" s="255"/>
      <c r="AG462" s="255"/>
      <c r="AH462" s="255"/>
      <c r="AI462" s="255"/>
      <c r="AJ462" s="255"/>
      <c r="AK462" s="255"/>
      <c r="AL462" s="255"/>
      <c r="AM462" s="255"/>
      <c r="AN462" s="255"/>
    </row>
    <row r="463" spans="1:40" ht="15.75" customHeight="1">
      <c r="A463" s="255"/>
      <c r="B463" s="255"/>
      <c r="C463" s="255"/>
      <c r="D463" s="255"/>
      <c r="E463" s="255"/>
      <c r="F463" s="255"/>
      <c r="G463" s="255"/>
      <c r="H463" s="255"/>
      <c r="I463" s="255"/>
      <c r="J463" s="255"/>
      <c r="K463" s="255"/>
      <c r="L463" s="255"/>
      <c r="M463" s="255"/>
      <c r="N463" s="255"/>
      <c r="O463" s="255"/>
      <c r="P463" s="255"/>
      <c r="Q463" s="255"/>
      <c r="R463" s="255"/>
      <c r="S463" s="255"/>
      <c r="T463" s="255"/>
      <c r="U463" s="255"/>
      <c r="V463" s="255"/>
      <c r="W463" s="255"/>
      <c r="X463" s="255"/>
      <c r="Y463" s="255"/>
      <c r="Z463" s="255"/>
      <c r="AA463" s="255"/>
      <c r="AB463" s="255"/>
      <c r="AC463" s="255"/>
      <c r="AD463" s="255"/>
      <c r="AE463" s="255"/>
      <c r="AF463" s="255"/>
      <c r="AG463" s="255"/>
      <c r="AH463" s="255"/>
      <c r="AI463" s="255"/>
      <c r="AJ463" s="255"/>
      <c r="AK463" s="255"/>
      <c r="AL463" s="255"/>
      <c r="AM463" s="255"/>
      <c r="AN463" s="255"/>
    </row>
    <row r="464" spans="1:40" ht="15.75" customHeight="1">
      <c r="A464" s="255"/>
      <c r="B464" s="255"/>
      <c r="C464" s="255"/>
      <c r="D464" s="255"/>
      <c r="E464" s="255"/>
      <c r="F464" s="255"/>
      <c r="G464" s="255"/>
      <c r="H464" s="255"/>
      <c r="I464" s="255"/>
      <c r="J464" s="255"/>
      <c r="K464" s="255"/>
      <c r="L464" s="255"/>
      <c r="M464" s="255"/>
      <c r="N464" s="255"/>
      <c r="O464" s="255"/>
      <c r="P464" s="255"/>
      <c r="Q464" s="255"/>
      <c r="R464" s="255"/>
      <c r="S464" s="255"/>
      <c r="T464" s="255"/>
      <c r="U464" s="255"/>
      <c r="V464" s="255"/>
      <c r="W464" s="255"/>
      <c r="X464" s="255"/>
      <c r="Y464" s="255"/>
      <c r="Z464" s="255"/>
      <c r="AA464" s="255"/>
      <c r="AB464" s="255"/>
      <c r="AC464" s="255"/>
      <c r="AD464" s="255"/>
      <c r="AE464" s="255"/>
      <c r="AF464" s="255"/>
      <c r="AG464" s="255"/>
      <c r="AH464" s="255"/>
      <c r="AI464" s="255"/>
      <c r="AJ464" s="255"/>
      <c r="AK464" s="255"/>
      <c r="AL464" s="255"/>
      <c r="AM464" s="255"/>
      <c r="AN464" s="255"/>
    </row>
    <row r="465" spans="1:40" ht="15.75" customHeight="1">
      <c r="A465" s="255"/>
      <c r="B465" s="255"/>
      <c r="C465" s="255"/>
      <c r="D465" s="255"/>
      <c r="E465" s="255"/>
      <c r="F465" s="255"/>
      <c r="G465" s="255"/>
      <c r="H465" s="255"/>
      <c r="I465" s="255"/>
      <c r="J465" s="255"/>
      <c r="K465" s="255"/>
      <c r="L465" s="255"/>
      <c r="M465" s="255"/>
      <c r="N465" s="255"/>
      <c r="O465" s="255"/>
      <c r="P465" s="255"/>
      <c r="Q465" s="255"/>
      <c r="R465" s="255"/>
      <c r="S465" s="255"/>
      <c r="T465" s="255"/>
      <c r="U465" s="255"/>
      <c r="V465" s="255"/>
      <c r="W465" s="255"/>
      <c r="X465" s="255"/>
      <c r="Y465" s="255"/>
      <c r="Z465" s="255"/>
      <c r="AA465" s="255"/>
      <c r="AB465" s="255"/>
      <c r="AC465" s="255"/>
      <c r="AD465" s="255"/>
      <c r="AE465" s="255"/>
      <c r="AF465" s="255"/>
      <c r="AG465" s="255"/>
      <c r="AH465" s="255"/>
      <c r="AI465" s="255"/>
      <c r="AJ465" s="255"/>
      <c r="AK465" s="255"/>
      <c r="AL465" s="255"/>
      <c r="AM465" s="255"/>
      <c r="AN465" s="255"/>
    </row>
    <row r="466" spans="1:40" ht="15.75" customHeight="1">
      <c r="A466" s="255"/>
      <c r="B466" s="255"/>
      <c r="C466" s="255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5"/>
      <c r="O466" s="255"/>
      <c r="P466" s="255"/>
      <c r="Q466" s="255"/>
      <c r="R466" s="255"/>
      <c r="S466" s="255"/>
      <c r="T466" s="255"/>
      <c r="U466" s="255"/>
      <c r="V466" s="255"/>
      <c r="W466" s="255"/>
      <c r="X466" s="255"/>
      <c r="Y466" s="255"/>
      <c r="Z466" s="255"/>
      <c r="AA466" s="255"/>
      <c r="AB466" s="255"/>
      <c r="AC466" s="255"/>
      <c r="AD466" s="255"/>
      <c r="AE466" s="255"/>
      <c r="AF466" s="255"/>
      <c r="AG466" s="255"/>
      <c r="AH466" s="255"/>
      <c r="AI466" s="255"/>
      <c r="AJ466" s="255"/>
      <c r="AK466" s="255"/>
      <c r="AL466" s="255"/>
      <c r="AM466" s="255"/>
      <c r="AN466" s="255"/>
    </row>
    <row r="467" spans="1:40" ht="15.75" customHeight="1">
      <c r="A467" s="255"/>
      <c r="B467" s="255"/>
      <c r="C467" s="255"/>
      <c r="D467" s="255"/>
      <c r="E467" s="255"/>
      <c r="F467" s="255"/>
      <c r="G467" s="255"/>
      <c r="H467" s="255"/>
      <c r="I467" s="255"/>
      <c r="J467" s="255"/>
      <c r="K467" s="255"/>
      <c r="L467" s="255"/>
      <c r="M467" s="255"/>
      <c r="N467" s="255"/>
      <c r="O467" s="255"/>
      <c r="P467" s="255"/>
      <c r="Q467" s="255"/>
      <c r="R467" s="255"/>
      <c r="S467" s="255"/>
      <c r="T467" s="255"/>
      <c r="U467" s="255"/>
      <c r="V467" s="255"/>
      <c r="W467" s="255"/>
      <c r="X467" s="255"/>
      <c r="Y467" s="255"/>
      <c r="Z467" s="255"/>
      <c r="AA467" s="255"/>
      <c r="AB467" s="255"/>
      <c r="AC467" s="255"/>
      <c r="AD467" s="255"/>
      <c r="AE467" s="255"/>
      <c r="AF467" s="255"/>
      <c r="AG467" s="255"/>
      <c r="AH467" s="255"/>
      <c r="AI467" s="255"/>
      <c r="AJ467" s="255"/>
      <c r="AK467" s="255"/>
      <c r="AL467" s="255"/>
      <c r="AM467" s="255"/>
      <c r="AN467" s="255"/>
    </row>
    <row r="468" spans="1:40" ht="15.75" customHeight="1">
      <c r="A468" s="255"/>
      <c r="B468" s="255"/>
      <c r="C468" s="255"/>
      <c r="D468" s="255"/>
      <c r="E468" s="255"/>
      <c r="F468" s="255"/>
      <c r="G468" s="255"/>
      <c r="H468" s="255"/>
      <c r="I468" s="255"/>
      <c r="J468" s="255"/>
      <c r="K468" s="255"/>
      <c r="L468" s="255"/>
      <c r="M468" s="255"/>
      <c r="N468" s="255"/>
      <c r="O468" s="255"/>
      <c r="P468" s="255"/>
      <c r="Q468" s="255"/>
      <c r="R468" s="255"/>
      <c r="S468" s="255"/>
      <c r="T468" s="255"/>
      <c r="U468" s="255"/>
      <c r="V468" s="255"/>
      <c r="W468" s="255"/>
      <c r="X468" s="255"/>
      <c r="Y468" s="255"/>
      <c r="Z468" s="255"/>
      <c r="AA468" s="255"/>
      <c r="AB468" s="255"/>
      <c r="AC468" s="255"/>
      <c r="AD468" s="255"/>
      <c r="AE468" s="255"/>
      <c r="AF468" s="255"/>
      <c r="AG468" s="255"/>
      <c r="AH468" s="255"/>
      <c r="AI468" s="255"/>
      <c r="AJ468" s="255"/>
      <c r="AK468" s="255"/>
      <c r="AL468" s="255"/>
      <c r="AM468" s="255"/>
      <c r="AN468" s="255"/>
    </row>
    <row r="469" spans="1:40" ht="15.75" customHeight="1">
      <c r="A469" s="255"/>
      <c r="B469" s="255"/>
      <c r="C469" s="255"/>
      <c r="D469" s="255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/>
      <c r="P469" s="255"/>
      <c r="Q469" s="255"/>
      <c r="R469" s="255"/>
      <c r="S469" s="255"/>
      <c r="T469" s="255"/>
      <c r="U469" s="255"/>
      <c r="V469" s="255"/>
      <c r="W469" s="255"/>
      <c r="X469" s="255"/>
      <c r="Y469" s="255"/>
      <c r="Z469" s="255"/>
      <c r="AA469" s="255"/>
      <c r="AB469" s="255"/>
      <c r="AC469" s="255"/>
      <c r="AD469" s="255"/>
      <c r="AE469" s="255"/>
      <c r="AF469" s="255"/>
      <c r="AG469" s="255"/>
      <c r="AH469" s="255"/>
      <c r="AI469" s="255"/>
      <c r="AJ469" s="255"/>
      <c r="AK469" s="255"/>
      <c r="AL469" s="255"/>
      <c r="AM469" s="255"/>
      <c r="AN469" s="255"/>
    </row>
    <row r="470" spans="1:40" ht="15.75" customHeight="1">
      <c r="A470" s="255"/>
      <c r="B470" s="255"/>
      <c r="C470" s="255"/>
      <c r="D470" s="255"/>
      <c r="E470" s="255"/>
      <c r="F470" s="255"/>
      <c r="G470" s="255"/>
      <c r="H470" s="255"/>
      <c r="I470" s="255"/>
      <c r="J470" s="255"/>
      <c r="K470" s="255"/>
      <c r="L470" s="255"/>
      <c r="M470" s="255"/>
      <c r="N470" s="255"/>
      <c r="O470" s="255"/>
      <c r="P470" s="255"/>
      <c r="Q470" s="255"/>
      <c r="R470" s="255"/>
      <c r="S470" s="255"/>
      <c r="T470" s="255"/>
      <c r="U470" s="255"/>
      <c r="V470" s="255"/>
      <c r="W470" s="255"/>
      <c r="X470" s="255"/>
      <c r="Y470" s="255"/>
      <c r="Z470" s="255"/>
      <c r="AA470" s="255"/>
      <c r="AB470" s="255"/>
      <c r="AC470" s="255"/>
      <c r="AD470" s="255"/>
      <c r="AE470" s="255"/>
      <c r="AF470" s="255"/>
      <c r="AG470" s="255"/>
      <c r="AH470" s="255"/>
      <c r="AI470" s="255"/>
      <c r="AJ470" s="255"/>
      <c r="AK470" s="255"/>
      <c r="AL470" s="255"/>
      <c r="AM470" s="255"/>
      <c r="AN470" s="255"/>
    </row>
    <row r="471" spans="1:40" ht="15.75" customHeight="1">
      <c r="A471" s="255"/>
      <c r="B471" s="255"/>
      <c r="C471" s="255"/>
      <c r="D471" s="255"/>
      <c r="E471" s="255"/>
      <c r="F471" s="255"/>
      <c r="G471" s="255"/>
      <c r="H471" s="255"/>
      <c r="I471" s="255"/>
      <c r="J471" s="255"/>
      <c r="K471" s="255"/>
      <c r="L471" s="255"/>
      <c r="M471" s="255"/>
      <c r="N471" s="255"/>
      <c r="O471" s="255"/>
      <c r="P471" s="255"/>
      <c r="Q471" s="255"/>
      <c r="R471" s="255"/>
      <c r="S471" s="255"/>
      <c r="T471" s="255"/>
      <c r="U471" s="255"/>
      <c r="V471" s="255"/>
      <c r="W471" s="255"/>
      <c r="X471" s="255"/>
      <c r="Y471" s="255"/>
      <c r="Z471" s="255"/>
      <c r="AA471" s="255"/>
      <c r="AB471" s="255"/>
      <c r="AC471" s="255"/>
      <c r="AD471" s="255"/>
      <c r="AE471" s="255"/>
      <c r="AF471" s="255"/>
      <c r="AG471" s="255"/>
      <c r="AH471" s="255"/>
      <c r="AI471" s="255"/>
      <c r="AJ471" s="255"/>
      <c r="AK471" s="255"/>
      <c r="AL471" s="255"/>
      <c r="AM471" s="255"/>
      <c r="AN471" s="255"/>
    </row>
    <row r="472" spans="1:40" ht="15.75" customHeight="1">
      <c r="A472" s="255"/>
      <c r="B472" s="255"/>
      <c r="C472" s="255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/>
      <c r="Q472" s="255"/>
      <c r="R472" s="255"/>
      <c r="S472" s="255"/>
      <c r="T472" s="255"/>
      <c r="U472" s="255"/>
      <c r="V472" s="255"/>
      <c r="W472" s="255"/>
      <c r="X472" s="255"/>
      <c r="Y472" s="255"/>
      <c r="Z472" s="255"/>
      <c r="AA472" s="255"/>
      <c r="AB472" s="255"/>
      <c r="AC472" s="255"/>
      <c r="AD472" s="255"/>
      <c r="AE472" s="255"/>
      <c r="AF472" s="255"/>
      <c r="AG472" s="255"/>
      <c r="AH472" s="255"/>
      <c r="AI472" s="255"/>
      <c r="AJ472" s="255"/>
      <c r="AK472" s="255"/>
      <c r="AL472" s="255"/>
      <c r="AM472" s="255"/>
      <c r="AN472" s="255"/>
    </row>
    <row r="473" spans="1:40" ht="15.75" customHeight="1">
      <c r="A473" s="255"/>
      <c r="B473" s="255"/>
      <c r="C473" s="255"/>
      <c r="D473" s="255"/>
      <c r="E473" s="255"/>
      <c r="F473" s="255"/>
      <c r="G473" s="255"/>
      <c r="H473" s="255"/>
      <c r="I473" s="255"/>
      <c r="J473" s="255"/>
      <c r="K473" s="255"/>
      <c r="L473" s="255"/>
      <c r="M473" s="255"/>
      <c r="N473" s="255"/>
      <c r="O473" s="255"/>
      <c r="P473" s="255"/>
      <c r="Q473" s="255"/>
      <c r="R473" s="255"/>
      <c r="S473" s="255"/>
      <c r="T473" s="255"/>
      <c r="U473" s="255"/>
      <c r="V473" s="255"/>
      <c r="W473" s="255"/>
      <c r="X473" s="255"/>
      <c r="Y473" s="255"/>
      <c r="Z473" s="255"/>
      <c r="AA473" s="255"/>
      <c r="AB473" s="255"/>
      <c r="AC473" s="255"/>
      <c r="AD473" s="255"/>
      <c r="AE473" s="255"/>
      <c r="AF473" s="255"/>
      <c r="AG473" s="255"/>
      <c r="AH473" s="255"/>
      <c r="AI473" s="255"/>
      <c r="AJ473" s="255"/>
      <c r="AK473" s="255"/>
      <c r="AL473" s="255"/>
      <c r="AM473" s="255"/>
      <c r="AN473" s="255"/>
    </row>
    <row r="474" spans="1:40" ht="15.75" customHeight="1">
      <c r="A474" s="255"/>
      <c r="B474" s="255"/>
      <c r="C474" s="255"/>
      <c r="D474" s="255"/>
      <c r="E474" s="255"/>
      <c r="F474" s="255"/>
      <c r="G474" s="255"/>
      <c r="H474" s="255"/>
      <c r="I474" s="255"/>
      <c r="J474" s="255"/>
      <c r="K474" s="255"/>
      <c r="L474" s="255"/>
      <c r="M474" s="255"/>
      <c r="N474" s="255"/>
      <c r="O474" s="255"/>
      <c r="P474" s="255"/>
      <c r="Q474" s="255"/>
      <c r="R474" s="255"/>
      <c r="S474" s="255"/>
      <c r="T474" s="255"/>
      <c r="U474" s="255"/>
      <c r="V474" s="255"/>
      <c r="W474" s="255"/>
      <c r="X474" s="255"/>
      <c r="Y474" s="255"/>
      <c r="Z474" s="255"/>
      <c r="AA474" s="255"/>
      <c r="AB474" s="255"/>
      <c r="AC474" s="255"/>
      <c r="AD474" s="255"/>
      <c r="AE474" s="255"/>
      <c r="AF474" s="255"/>
      <c r="AG474" s="255"/>
      <c r="AH474" s="255"/>
      <c r="AI474" s="255"/>
      <c r="AJ474" s="255"/>
      <c r="AK474" s="255"/>
      <c r="AL474" s="255"/>
      <c r="AM474" s="255"/>
      <c r="AN474" s="255"/>
    </row>
    <row r="475" spans="1:40" ht="15.75" customHeight="1">
      <c r="A475" s="255"/>
      <c r="B475" s="255"/>
      <c r="C475" s="255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255"/>
      <c r="V475" s="255"/>
      <c r="W475" s="255"/>
      <c r="X475" s="255"/>
      <c r="Y475" s="255"/>
      <c r="Z475" s="255"/>
      <c r="AA475" s="255"/>
      <c r="AB475" s="255"/>
      <c r="AC475" s="255"/>
      <c r="AD475" s="255"/>
      <c r="AE475" s="255"/>
      <c r="AF475" s="255"/>
      <c r="AG475" s="255"/>
      <c r="AH475" s="255"/>
      <c r="AI475" s="255"/>
      <c r="AJ475" s="255"/>
      <c r="AK475" s="255"/>
      <c r="AL475" s="255"/>
      <c r="AM475" s="255"/>
      <c r="AN475" s="255"/>
    </row>
    <row r="476" spans="1:40" ht="15.75" customHeight="1">
      <c r="A476" s="255"/>
      <c r="B476" s="255"/>
      <c r="C476" s="255"/>
      <c r="D476" s="255"/>
      <c r="E476" s="255"/>
      <c r="F476" s="255"/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/>
      <c r="Z476" s="255"/>
      <c r="AA476" s="255"/>
      <c r="AB476" s="255"/>
      <c r="AC476" s="255"/>
      <c r="AD476" s="255"/>
      <c r="AE476" s="255"/>
      <c r="AF476" s="255"/>
      <c r="AG476" s="255"/>
      <c r="AH476" s="255"/>
      <c r="AI476" s="255"/>
      <c r="AJ476" s="255"/>
      <c r="AK476" s="255"/>
      <c r="AL476" s="255"/>
      <c r="AM476" s="255"/>
      <c r="AN476" s="255"/>
    </row>
    <row r="477" spans="1:40" ht="15.75" customHeight="1">
      <c r="A477" s="255"/>
      <c r="B477" s="255"/>
      <c r="C477" s="255"/>
      <c r="D477" s="255"/>
      <c r="E477" s="255"/>
      <c r="F477" s="255"/>
      <c r="G477" s="255"/>
      <c r="H477" s="255"/>
      <c r="I477" s="255"/>
      <c r="J477" s="255"/>
      <c r="K477" s="255"/>
      <c r="L477" s="255"/>
      <c r="M477" s="255"/>
      <c r="N477" s="255"/>
      <c r="O477" s="255"/>
      <c r="P477" s="255"/>
      <c r="Q477" s="255"/>
      <c r="R477" s="255"/>
      <c r="S477" s="255"/>
      <c r="T477" s="255"/>
      <c r="U477" s="255"/>
      <c r="V477" s="255"/>
      <c r="W477" s="255"/>
      <c r="X477" s="255"/>
      <c r="Y477" s="255"/>
      <c r="Z477" s="255"/>
      <c r="AA477" s="255"/>
      <c r="AB477" s="255"/>
      <c r="AC477" s="255"/>
      <c r="AD477" s="255"/>
      <c r="AE477" s="255"/>
      <c r="AF477" s="255"/>
      <c r="AG477" s="255"/>
      <c r="AH477" s="255"/>
      <c r="AI477" s="255"/>
      <c r="AJ477" s="255"/>
      <c r="AK477" s="255"/>
      <c r="AL477" s="255"/>
      <c r="AM477" s="255"/>
      <c r="AN477" s="255"/>
    </row>
    <row r="478" spans="1:40" ht="15.75" customHeight="1">
      <c r="A478" s="255"/>
      <c r="B478" s="255"/>
      <c r="C478" s="255"/>
      <c r="D478" s="255"/>
      <c r="E478" s="255"/>
      <c r="F478" s="255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/>
      <c r="Q478" s="255"/>
      <c r="R478" s="255"/>
      <c r="S478" s="255"/>
      <c r="T478" s="255"/>
      <c r="U478" s="255"/>
      <c r="V478" s="255"/>
      <c r="W478" s="255"/>
      <c r="X478" s="255"/>
      <c r="Y478" s="255"/>
      <c r="Z478" s="255"/>
      <c r="AA478" s="255"/>
      <c r="AB478" s="255"/>
      <c r="AC478" s="255"/>
      <c r="AD478" s="255"/>
      <c r="AE478" s="255"/>
      <c r="AF478" s="255"/>
      <c r="AG478" s="255"/>
      <c r="AH478" s="255"/>
      <c r="AI478" s="255"/>
      <c r="AJ478" s="255"/>
      <c r="AK478" s="255"/>
      <c r="AL478" s="255"/>
      <c r="AM478" s="255"/>
      <c r="AN478" s="255"/>
    </row>
    <row r="479" spans="1:40" ht="15.75" customHeight="1">
      <c r="A479" s="255"/>
      <c r="B479" s="255"/>
      <c r="C479" s="255"/>
      <c r="D479" s="255"/>
      <c r="E479" s="255"/>
      <c r="F479" s="255"/>
      <c r="G479" s="255"/>
      <c r="H479" s="255"/>
      <c r="I479" s="255"/>
      <c r="J479" s="255"/>
      <c r="K479" s="255"/>
      <c r="L479" s="255"/>
      <c r="M479" s="255"/>
      <c r="N479" s="255"/>
      <c r="O479" s="255"/>
      <c r="P479" s="255"/>
      <c r="Q479" s="255"/>
      <c r="R479" s="255"/>
      <c r="S479" s="255"/>
      <c r="T479" s="255"/>
      <c r="U479" s="255"/>
      <c r="V479" s="255"/>
      <c r="W479" s="255"/>
      <c r="X479" s="255"/>
      <c r="Y479" s="255"/>
      <c r="Z479" s="255"/>
      <c r="AA479" s="255"/>
      <c r="AB479" s="255"/>
      <c r="AC479" s="255"/>
      <c r="AD479" s="255"/>
      <c r="AE479" s="255"/>
      <c r="AF479" s="255"/>
      <c r="AG479" s="255"/>
      <c r="AH479" s="255"/>
      <c r="AI479" s="255"/>
      <c r="AJ479" s="255"/>
      <c r="AK479" s="255"/>
      <c r="AL479" s="255"/>
      <c r="AM479" s="255"/>
      <c r="AN479" s="255"/>
    </row>
    <row r="480" spans="1:40" ht="15.75" customHeight="1">
      <c r="A480" s="255"/>
      <c r="B480" s="255"/>
      <c r="C480" s="255"/>
      <c r="D480" s="255"/>
      <c r="E480" s="255"/>
      <c r="F480" s="255"/>
      <c r="G480" s="255"/>
      <c r="H480" s="255"/>
      <c r="I480" s="255"/>
      <c r="J480" s="255"/>
      <c r="K480" s="255"/>
      <c r="L480" s="255"/>
      <c r="M480" s="255"/>
      <c r="N480" s="255"/>
      <c r="O480" s="255"/>
      <c r="P480" s="255"/>
      <c r="Q480" s="255"/>
      <c r="R480" s="255"/>
      <c r="S480" s="255"/>
      <c r="T480" s="255"/>
      <c r="U480" s="255"/>
      <c r="V480" s="255"/>
      <c r="W480" s="255"/>
      <c r="X480" s="255"/>
      <c r="Y480" s="255"/>
      <c r="Z480" s="255"/>
      <c r="AA480" s="255"/>
      <c r="AB480" s="255"/>
      <c r="AC480" s="255"/>
      <c r="AD480" s="255"/>
      <c r="AE480" s="255"/>
      <c r="AF480" s="255"/>
      <c r="AG480" s="255"/>
      <c r="AH480" s="255"/>
      <c r="AI480" s="255"/>
      <c r="AJ480" s="255"/>
      <c r="AK480" s="255"/>
      <c r="AL480" s="255"/>
      <c r="AM480" s="255"/>
      <c r="AN480" s="255"/>
    </row>
    <row r="481" spans="1:40" ht="15.75" customHeight="1">
      <c r="A481" s="255"/>
      <c r="B481" s="255"/>
      <c r="C481" s="255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/>
      <c r="Q481" s="255"/>
      <c r="R481" s="255"/>
      <c r="S481" s="255"/>
      <c r="T481" s="255"/>
      <c r="U481" s="255"/>
      <c r="V481" s="255"/>
      <c r="W481" s="255"/>
      <c r="X481" s="255"/>
      <c r="Y481" s="255"/>
      <c r="Z481" s="255"/>
      <c r="AA481" s="255"/>
      <c r="AB481" s="255"/>
      <c r="AC481" s="255"/>
      <c r="AD481" s="255"/>
      <c r="AE481" s="255"/>
      <c r="AF481" s="255"/>
      <c r="AG481" s="255"/>
      <c r="AH481" s="255"/>
      <c r="AI481" s="255"/>
      <c r="AJ481" s="255"/>
      <c r="AK481" s="255"/>
      <c r="AL481" s="255"/>
      <c r="AM481" s="255"/>
      <c r="AN481" s="255"/>
    </row>
    <row r="482" spans="1:40" ht="15.75" customHeight="1">
      <c r="A482" s="255"/>
      <c r="B482" s="255"/>
      <c r="C482" s="255"/>
      <c r="D482" s="255"/>
      <c r="E482" s="255"/>
      <c r="F482" s="255"/>
      <c r="G482" s="255"/>
      <c r="H482" s="255"/>
      <c r="I482" s="255"/>
      <c r="J482" s="255"/>
      <c r="K482" s="255"/>
      <c r="L482" s="255"/>
      <c r="M482" s="255"/>
      <c r="N482" s="255"/>
      <c r="O482" s="255"/>
      <c r="P482" s="255"/>
      <c r="Q482" s="255"/>
      <c r="R482" s="255"/>
      <c r="S482" s="255"/>
      <c r="T482" s="255"/>
      <c r="U482" s="255"/>
      <c r="V482" s="255"/>
      <c r="W482" s="255"/>
      <c r="X482" s="255"/>
      <c r="Y482" s="255"/>
      <c r="Z482" s="255"/>
      <c r="AA482" s="255"/>
      <c r="AB482" s="255"/>
      <c r="AC482" s="255"/>
      <c r="AD482" s="255"/>
      <c r="AE482" s="255"/>
      <c r="AF482" s="255"/>
      <c r="AG482" s="255"/>
      <c r="AH482" s="255"/>
      <c r="AI482" s="255"/>
      <c r="AJ482" s="255"/>
      <c r="AK482" s="255"/>
      <c r="AL482" s="255"/>
      <c r="AM482" s="255"/>
      <c r="AN482" s="255"/>
    </row>
    <row r="483" spans="1:40" ht="15.75" customHeight="1">
      <c r="A483" s="255"/>
      <c r="B483" s="255"/>
      <c r="C483" s="255"/>
      <c r="D483" s="255"/>
      <c r="E483" s="255"/>
      <c r="F483" s="255"/>
      <c r="G483" s="255"/>
      <c r="H483" s="255"/>
      <c r="I483" s="255"/>
      <c r="J483" s="255"/>
      <c r="K483" s="255"/>
      <c r="L483" s="255"/>
      <c r="M483" s="255"/>
      <c r="N483" s="255"/>
      <c r="O483" s="255"/>
      <c r="P483" s="255"/>
      <c r="Q483" s="255"/>
      <c r="R483" s="255"/>
      <c r="S483" s="255"/>
      <c r="T483" s="255"/>
      <c r="U483" s="255"/>
      <c r="V483" s="255"/>
      <c r="W483" s="255"/>
      <c r="X483" s="255"/>
      <c r="Y483" s="255"/>
      <c r="Z483" s="255"/>
      <c r="AA483" s="255"/>
      <c r="AB483" s="255"/>
      <c r="AC483" s="255"/>
      <c r="AD483" s="255"/>
      <c r="AE483" s="255"/>
      <c r="AF483" s="255"/>
      <c r="AG483" s="255"/>
      <c r="AH483" s="255"/>
      <c r="AI483" s="255"/>
      <c r="AJ483" s="255"/>
      <c r="AK483" s="255"/>
      <c r="AL483" s="255"/>
      <c r="AM483" s="255"/>
      <c r="AN483" s="255"/>
    </row>
    <row r="484" spans="1:40" ht="15.75" customHeight="1">
      <c r="A484" s="255"/>
      <c r="B484" s="255"/>
      <c r="C484" s="255"/>
      <c r="D484" s="255"/>
      <c r="E484" s="255"/>
      <c r="F484" s="255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/>
      <c r="Q484" s="255"/>
      <c r="R484" s="255"/>
      <c r="S484" s="255"/>
      <c r="T484" s="255"/>
      <c r="U484" s="255"/>
      <c r="V484" s="255"/>
      <c r="W484" s="255"/>
      <c r="X484" s="255"/>
      <c r="Y484" s="255"/>
      <c r="Z484" s="255"/>
      <c r="AA484" s="255"/>
      <c r="AB484" s="255"/>
      <c r="AC484" s="255"/>
      <c r="AD484" s="255"/>
      <c r="AE484" s="255"/>
      <c r="AF484" s="255"/>
      <c r="AG484" s="255"/>
      <c r="AH484" s="255"/>
      <c r="AI484" s="255"/>
      <c r="AJ484" s="255"/>
      <c r="AK484" s="255"/>
      <c r="AL484" s="255"/>
      <c r="AM484" s="255"/>
      <c r="AN484" s="255"/>
    </row>
    <row r="485" spans="1:40" ht="15.75" customHeight="1">
      <c r="A485" s="255"/>
      <c r="B485" s="255"/>
      <c r="C485" s="255"/>
      <c r="D485" s="255"/>
      <c r="E485" s="255"/>
      <c r="F485" s="255"/>
      <c r="G485" s="255"/>
      <c r="H485" s="255"/>
      <c r="I485" s="255"/>
      <c r="J485" s="255"/>
      <c r="K485" s="255"/>
      <c r="L485" s="255"/>
      <c r="M485" s="255"/>
      <c r="N485" s="255"/>
      <c r="O485" s="255"/>
      <c r="P485" s="255"/>
      <c r="Q485" s="255"/>
      <c r="R485" s="255"/>
      <c r="S485" s="255"/>
      <c r="T485" s="255"/>
      <c r="U485" s="255"/>
      <c r="V485" s="255"/>
      <c r="W485" s="255"/>
      <c r="X485" s="255"/>
      <c r="Y485" s="255"/>
      <c r="Z485" s="255"/>
      <c r="AA485" s="255"/>
      <c r="AB485" s="255"/>
      <c r="AC485" s="255"/>
      <c r="AD485" s="255"/>
      <c r="AE485" s="255"/>
      <c r="AF485" s="255"/>
      <c r="AG485" s="255"/>
      <c r="AH485" s="255"/>
      <c r="AI485" s="255"/>
      <c r="AJ485" s="255"/>
      <c r="AK485" s="255"/>
      <c r="AL485" s="255"/>
      <c r="AM485" s="255"/>
      <c r="AN485" s="255"/>
    </row>
    <row r="486" spans="1:40" ht="15.75" customHeight="1">
      <c r="A486" s="255"/>
      <c r="B486" s="255"/>
      <c r="C486" s="255"/>
      <c r="D486" s="255"/>
      <c r="E486" s="255"/>
      <c r="F486" s="255"/>
      <c r="G486" s="255"/>
      <c r="H486" s="255"/>
      <c r="I486" s="255"/>
      <c r="J486" s="255"/>
      <c r="K486" s="255"/>
      <c r="L486" s="255"/>
      <c r="M486" s="255"/>
      <c r="N486" s="255"/>
      <c r="O486" s="255"/>
      <c r="P486" s="255"/>
      <c r="Q486" s="255"/>
      <c r="R486" s="255"/>
      <c r="S486" s="255"/>
      <c r="T486" s="255"/>
      <c r="U486" s="255"/>
      <c r="V486" s="255"/>
      <c r="W486" s="255"/>
      <c r="X486" s="255"/>
      <c r="Y486" s="255"/>
      <c r="Z486" s="255"/>
      <c r="AA486" s="255"/>
      <c r="AB486" s="255"/>
      <c r="AC486" s="255"/>
      <c r="AD486" s="255"/>
      <c r="AE486" s="255"/>
      <c r="AF486" s="255"/>
      <c r="AG486" s="255"/>
      <c r="AH486" s="255"/>
      <c r="AI486" s="255"/>
      <c r="AJ486" s="255"/>
      <c r="AK486" s="255"/>
      <c r="AL486" s="255"/>
      <c r="AM486" s="255"/>
      <c r="AN486" s="255"/>
    </row>
    <row r="487" spans="1:40" ht="15.75" customHeight="1">
      <c r="A487" s="255"/>
      <c r="B487" s="255"/>
      <c r="C487" s="255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/>
      <c r="Q487" s="255"/>
      <c r="R487" s="255"/>
      <c r="S487" s="255"/>
      <c r="T487" s="255"/>
      <c r="U487" s="255"/>
      <c r="V487" s="255"/>
      <c r="W487" s="255"/>
      <c r="X487" s="255"/>
      <c r="Y487" s="255"/>
      <c r="Z487" s="255"/>
      <c r="AA487" s="255"/>
      <c r="AB487" s="255"/>
      <c r="AC487" s="255"/>
      <c r="AD487" s="255"/>
      <c r="AE487" s="255"/>
      <c r="AF487" s="255"/>
      <c r="AG487" s="255"/>
      <c r="AH487" s="255"/>
      <c r="AI487" s="255"/>
      <c r="AJ487" s="255"/>
      <c r="AK487" s="255"/>
      <c r="AL487" s="255"/>
      <c r="AM487" s="255"/>
      <c r="AN487" s="255"/>
    </row>
    <row r="488" spans="1:40" ht="15.75" customHeight="1">
      <c r="A488" s="255"/>
      <c r="B488" s="255"/>
      <c r="C488" s="255"/>
      <c r="D488" s="255"/>
      <c r="E488" s="255"/>
      <c r="F488" s="255"/>
      <c r="G488" s="255"/>
      <c r="H488" s="255"/>
      <c r="I488" s="255"/>
      <c r="J488" s="255"/>
      <c r="K488" s="255"/>
      <c r="L488" s="255"/>
      <c r="M488" s="255"/>
      <c r="N488" s="255"/>
      <c r="O488" s="255"/>
      <c r="P488" s="255"/>
      <c r="Q488" s="255"/>
      <c r="R488" s="255"/>
      <c r="S488" s="255"/>
      <c r="T488" s="255"/>
      <c r="U488" s="255"/>
      <c r="V488" s="255"/>
      <c r="W488" s="255"/>
      <c r="X488" s="255"/>
      <c r="Y488" s="255"/>
      <c r="Z488" s="255"/>
      <c r="AA488" s="255"/>
      <c r="AB488" s="255"/>
      <c r="AC488" s="255"/>
      <c r="AD488" s="255"/>
      <c r="AE488" s="255"/>
      <c r="AF488" s="255"/>
      <c r="AG488" s="255"/>
      <c r="AH488" s="255"/>
      <c r="AI488" s="255"/>
      <c r="AJ488" s="255"/>
      <c r="AK488" s="255"/>
      <c r="AL488" s="255"/>
      <c r="AM488" s="255"/>
      <c r="AN488" s="255"/>
    </row>
    <row r="489" spans="1:40" ht="15.75" customHeight="1">
      <c r="A489" s="255"/>
      <c r="B489" s="255"/>
      <c r="C489" s="255"/>
      <c r="D489" s="255"/>
      <c r="E489" s="255"/>
      <c r="F489" s="255"/>
      <c r="G489" s="255"/>
      <c r="H489" s="255"/>
      <c r="I489" s="255"/>
      <c r="J489" s="255"/>
      <c r="K489" s="255"/>
      <c r="L489" s="255"/>
      <c r="M489" s="255"/>
      <c r="N489" s="255"/>
      <c r="O489" s="255"/>
      <c r="P489" s="255"/>
      <c r="Q489" s="255"/>
      <c r="R489" s="255"/>
      <c r="S489" s="255"/>
      <c r="T489" s="255"/>
      <c r="U489" s="255"/>
      <c r="V489" s="255"/>
      <c r="W489" s="255"/>
      <c r="X489" s="255"/>
      <c r="Y489" s="255"/>
      <c r="Z489" s="255"/>
      <c r="AA489" s="255"/>
      <c r="AB489" s="255"/>
      <c r="AC489" s="255"/>
      <c r="AD489" s="255"/>
      <c r="AE489" s="255"/>
      <c r="AF489" s="255"/>
      <c r="AG489" s="255"/>
      <c r="AH489" s="255"/>
      <c r="AI489" s="255"/>
      <c r="AJ489" s="255"/>
      <c r="AK489" s="255"/>
      <c r="AL489" s="255"/>
      <c r="AM489" s="255"/>
      <c r="AN489" s="255"/>
    </row>
    <row r="490" spans="1:40" ht="15.75" customHeight="1">
      <c r="A490" s="255"/>
      <c r="B490" s="255"/>
      <c r="C490" s="255"/>
      <c r="D490" s="255"/>
      <c r="E490" s="255"/>
      <c r="F490" s="255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  <c r="AA490" s="255"/>
      <c r="AB490" s="255"/>
      <c r="AC490" s="255"/>
      <c r="AD490" s="255"/>
      <c r="AE490" s="255"/>
      <c r="AF490" s="255"/>
      <c r="AG490" s="255"/>
      <c r="AH490" s="255"/>
      <c r="AI490" s="255"/>
      <c r="AJ490" s="255"/>
      <c r="AK490" s="255"/>
      <c r="AL490" s="255"/>
      <c r="AM490" s="255"/>
      <c r="AN490" s="255"/>
    </row>
    <row r="491" spans="1:40" ht="15.75" customHeight="1">
      <c r="A491" s="255"/>
      <c r="B491" s="255"/>
      <c r="C491" s="255"/>
      <c r="D491" s="255"/>
      <c r="E491" s="255"/>
      <c r="F491" s="255"/>
      <c r="G491" s="255"/>
      <c r="H491" s="255"/>
      <c r="I491" s="255"/>
      <c r="J491" s="255"/>
      <c r="K491" s="255"/>
      <c r="L491" s="255"/>
      <c r="M491" s="255"/>
      <c r="N491" s="255"/>
      <c r="O491" s="255"/>
      <c r="P491" s="255"/>
      <c r="Q491" s="255"/>
      <c r="R491" s="255"/>
      <c r="S491" s="255"/>
      <c r="T491" s="255"/>
      <c r="U491" s="255"/>
      <c r="V491" s="255"/>
      <c r="W491" s="255"/>
      <c r="X491" s="255"/>
      <c r="Y491" s="255"/>
      <c r="Z491" s="255"/>
      <c r="AA491" s="255"/>
      <c r="AB491" s="255"/>
      <c r="AC491" s="255"/>
      <c r="AD491" s="255"/>
      <c r="AE491" s="255"/>
      <c r="AF491" s="255"/>
      <c r="AG491" s="255"/>
      <c r="AH491" s="255"/>
      <c r="AI491" s="255"/>
      <c r="AJ491" s="255"/>
      <c r="AK491" s="255"/>
      <c r="AL491" s="255"/>
      <c r="AM491" s="255"/>
      <c r="AN491" s="255"/>
    </row>
    <row r="492" spans="1:40" ht="15.75" customHeight="1">
      <c r="A492" s="255"/>
      <c r="B492" s="255"/>
      <c r="C492" s="255"/>
      <c r="D492" s="255"/>
      <c r="E492" s="255"/>
      <c r="F492" s="255"/>
      <c r="G492" s="255"/>
      <c r="H492" s="255"/>
      <c r="I492" s="255"/>
      <c r="J492" s="255"/>
      <c r="K492" s="255"/>
      <c r="L492" s="255"/>
      <c r="M492" s="255"/>
      <c r="N492" s="255"/>
      <c r="O492" s="255"/>
      <c r="P492" s="255"/>
      <c r="Q492" s="255"/>
      <c r="R492" s="255"/>
      <c r="S492" s="255"/>
      <c r="T492" s="255"/>
      <c r="U492" s="255"/>
      <c r="V492" s="255"/>
      <c r="W492" s="255"/>
      <c r="X492" s="255"/>
      <c r="Y492" s="255"/>
      <c r="Z492" s="255"/>
      <c r="AA492" s="255"/>
      <c r="AB492" s="255"/>
      <c r="AC492" s="255"/>
      <c r="AD492" s="255"/>
      <c r="AE492" s="255"/>
      <c r="AF492" s="255"/>
      <c r="AG492" s="255"/>
      <c r="AH492" s="255"/>
      <c r="AI492" s="255"/>
      <c r="AJ492" s="255"/>
      <c r="AK492" s="255"/>
      <c r="AL492" s="255"/>
      <c r="AM492" s="255"/>
      <c r="AN492" s="255"/>
    </row>
    <row r="493" spans="1:40" ht="15.75" customHeight="1">
      <c r="A493" s="255"/>
      <c r="B493" s="255"/>
      <c r="C493" s="255"/>
      <c r="D493" s="255"/>
      <c r="E493" s="255"/>
      <c r="F493" s="255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/>
      <c r="Q493" s="255"/>
      <c r="R493" s="255"/>
      <c r="S493" s="255"/>
      <c r="T493" s="255"/>
      <c r="U493" s="255"/>
      <c r="V493" s="255"/>
      <c r="W493" s="255"/>
      <c r="X493" s="255"/>
      <c r="Y493" s="255"/>
      <c r="Z493" s="255"/>
      <c r="AA493" s="255"/>
      <c r="AB493" s="255"/>
      <c r="AC493" s="255"/>
      <c r="AD493" s="255"/>
      <c r="AE493" s="255"/>
      <c r="AF493" s="255"/>
      <c r="AG493" s="255"/>
      <c r="AH493" s="255"/>
      <c r="AI493" s="255"/>
      <c r="AJ493" s="255"/>
      <c r="AK493" s="255"/>
      <c r="AL493" s="255"/>
      <c r="AM493" s="255"/>
      <c r="AN493" s="255"/>
    </row>
    <row r="494" spans="1:40" ht="15.75" customHeight="1">
      <c r="A494" s="255"/>
      <c r="B494" s="255"/>
      <c r="C494" s="255"/>
      <c r="D494" s="255"/>
      <c r="E494" s="255"/>
      <c r="F494" s="255"/>
      <c r="G494" s="255"/>
      <c r="H494" s="255"/>
      <c r="I494" s="255"/>
      <c r="J494" s="255"/>
      <c r="K494" s="255"/>
      <c r="L494" s="255"/>
      <c r="M494" s="255"/>
      <c r="N494" s="255"/>
      <c r="O494" s="255"/>
      <c r="P494" s="255"/>
      <c r="Q494" s="255"/>
      <c r="R494" s="255"/>
      <c r="S494" s="255"/>
      <c r="T494" s="255"/>
      <c r="U494" s="255"/>
      <c r="V494" s="255"/>
      <c r="W494" s="255"/>
      <c r="X494" s="255"/>
      <c r="Y494" s="255"/>
      <c r="Z494" s="255"/>
      <c r="AA494" s="255"/>
      <c r="AB494" s="255"/>
      <c r="AC494" s="255"/>
      <c r="AD494" s="255"/>
      <c r="AE494" s="255"/>
      <c r="AF494" s="255"/>
      <c r="AG494" s="255"/>
      <c r="AH494" s="255"/>
      <c r="AI494" s="255"/>
      <c r="AJ494" s="255"/>
      <c r="AK494" s="255"/>
      <c r="AL494" s="255"/>
      <c r="AM494" s="255"/>
      <c r="AN494" s="255"/>
    </row>
    <row r="495" spans="1:40" ht="15.75" customHeight="1">
      <c r="A495" s="255"/>
      <c r="B495" s="255"/>
      <c r="C495" s="255"/>
      <c r="D495" s="255"/>
      <c r="E495" s="255"/>
      <c r="F495" s="255"/>
      <c r="G495" s="255"/>
      <c r="H495" s="255"/>
      <c r="I495" s="255"/>
      <c r="J495" s="255"/>
      <c r="K495" s="255"/>
      <c r="L495" s="255"/>
      <c r="M495" s="255"/>
      <c r="N495" s="255"/>
      <c r="O495" s="255"/>
      <c r="P495" s="255"/>
      <c r="Q495" s="255"/>
      <c r="R495" s="255"/>
      <c r="S495" s="255"/>
      <c r="T495" s="255"/>
      <c r="U495" s="255"/>
      <c r="V495" s="255"/>
      <c r="W495" s="255"/>
      <c r="X495" s="255"/>
      <c r="Y495" s="255"/>
      <c r="Z495" s="255"/>
      <c r="AA495" s="255"/>
      <c r="AB495" s="255"/>
      <c r="AC495" s="255"/>
      <c r="AD495" s="255"/>
      <c r="AE495" s="255"/>
      <c r="AF495" s="255"/>
      <c r="AG495" s="255"/>
      <c r="AH495" s="255"/>
      <c r="AI495" s="255"/>
      <c r="AJ495" s="255"/>
      <c r="AK495" s="255"/>
      <c r="AL495" s="255"/>
      <c r="AM495" s="255"/>
      <c r="AN495" s="255"/>
    </row>
    <row r="496" spans="1:40" ht="15.75" customHeight="1">
      <c r="A496" s="255"/>
      <c r="B496" s="255"/>
      <c r="C496" s="255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/>
      <c r="Q496" s="255"/>
      <c r="R496" s="255"/>
      <c r="S496" s="255"/>
      <c r="T496" s="255"/>
      <c r="U496" s="255"/>
      <c r="V496" s="255"/>
      <c r="W496" s="255"/>
      <c r="X496" s="255"/>
      <c r="Y496" s="255"/>
      <c r="Z496" s="255"/>
      <c r="AA496" s="255"/>
      <c r="AB496" s="255"/>
      <c r="AC496" s="255"/>
      <c r="AD496" s="255"/>
      <c r="AE496" s="255"/>
      <c r="AF496" s="255"/>
      <c r="AG496" s="255"/>
      <c r="AH496" s="255"/>
      <c r="AI496" s="255"/>
      <c r="AJ496" s="255"/>
      <c r="AK496" s="255"/>
      <c r="AL496" s="255"/>
      <c r="AM496" s="255"/>
      <c r="AN496" s="255"/>
    </row>
    <row r="497" spans="1:40" ht="15.75" customHeight="1">
      <c r="A497" s="255"/>
      <c r="B497" s="255"/>
      <c r="C497" s="255"/>
      <c r="D497" s="255"/>
      <c r="E497" s="255"/>
      <c r="F497" s="255"/>
      <c r="G497" s="255"/>
      <c r="H497" s="255"/>
      <c r="I497" s="255"/>
      <c r="J497" s="255"/>
      <c r="K497" s="255"/>
      <c r="L497" s="255"/>
      <c r="M497" s="255"/>
      <c r="N497" s="255"/>
      <c r="O497" s="255"/>
      <c r="P497" s="255"/>
      <c r="Q497" s="255"/>
      <c r="R497" s="255"/>
      <c r="S497" s="255"/>
      <c r="T497" s="255"/>
      <c r="U497" s="255"/>
      <c r="V497" s="255"/>
      <c r="W497" s="255"/>
      <c r="X497" s="255"/>
      <c r="Y497" s="255"/>
      <c r="Z497" s="255"/>
      <c r="AA497" s="255"/>
      <c r="AB497" s="255"/>
      <c r="AC497" s="255"/>
      <c r="AD497" s="255"/>
      <c r="AE497" s="255"/>
      <c r="AF497" s="255"/>
      <c r="AG497" s="255"/>
      <c r="AH497" s="255"/>
      <c r="AI497" s="255"/>
      <c r="AJ497" s="255"/>
      <c r="AK497" s="255"/>
      <c r="AL497" s="255"/>
      <c r="AM497" s="255"/>
      <c r="AN497" s="255"/>
    </row>
    <row r="498" spans="1:40" ht="15.75" customHeight="1">
      <c r="A498" s="255"/>
      <c r="B498" s="255"/>
      <c r="C498" s="255"/>
      <c r="D498" s="255"/>
      <c r="E498" s="255"/>
      <c r="F498" s="255"/>
      <c r="G498" s="255"/>
      <c r="H498" s="255"/>
      <c r="I498" s="255"/>
      <c r="J498" s="255"/>
      <c r="K498" s="255"/>
      <c r="L498" s="255"/>
      <c r="M498" s="255"/>
      <c r="N498" s="255"/>
      <c r="O498" s="255"/>
      <c r="P498" s="255"/>
      <c r="Q498" s="255"/>
      <c r="R498" s="255"/>
      <c r="S498" s="255"/>
      <c r="T498" s="255"/>
      <c r="U498" s="255"/>
      <c r="V498" s="255"/>
      <c r="W498" s="255"/>
      <c r="X498" s="255"/>
      <c r="Y498" s="255"/>
      <c r="Z498" s="255"/>
      <c r="AA498" s="255"/>
      <c r="AB498" s="255"/>
      <c r="AC498" s="255"/>
      <c r="AD498" s="255"/>
      <c r="AE498" s="255"/>
      <c r="AF498" s="255"/>
      <c r="AG498" s="255"/>
      <c r="AH498" s="255"/>
      <c r="AI498" s="255"/>
      <c r="AJ498" s="255"/>
      <c r="AK498" s="255"/>
      <c r="AL498" s="255"/>
      <c r="AM498" s="255"/>
      <c r="AN498" s="255"/>
    </row>
    <row r="499" spans="1:40" ht="15.75" customHeight="1">
      <c r="A499" s="255"/>
      <c r="B499" s="255"/>
      <c r="C499" s="255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/>
      <c r="Q499" s="255"/>
      <c r="R499" s="255"/>
      <c r="S499" s="255"/>
      <c r="T499" s="255"/>
      <c r="U499" s="255"/>
      <c r="V499" s="255"/>
      <c r="W499" s="255"/>
      <c r="X499" s="255"/>
      <c r="Y499" s="255"/>
      <c r="Z499" s="255"/>
      <c r="AA499" s="255"/>
      <c r="AB499" s="255"/>
      <c r="AC499" s="255"/>
      <c r="AD499" s="255"/>
      <c r="AE499" s="255"/>
      <c r="AF499" s="255"/>
      <c r="AG499" s="255"/>
      <c r="AH499" s="255"/>
      <c r="AI499" s="255"/>
      <c r="AJ499" s="255"/>
      <c r="AK499" s="255"/>
      <c r="AL499" s="255"/>
      <c r="AM499" s="255"/>
      <c r="AN499" s="255"/>
    </row>
    <row r="500" spans="1:40" ht="15.75" customHeight="1">
      <c r="A500" s="255"/>
      <c r="B500" s="255"/>
      <c r="C500" s="255"/>
      <c r="D500" s="255"/>
      <c r="E500" s="255"/>
      <c r="F500" s="255"/>
      <c r="G500" s="255"/>
      <c r="H500" s="255"/>
      <c r="I500" s="255"/>
      <c r="J500" s="255"/>
      <c r="K500" s="255"/>
      <c r="L500" s="255"/>
      <c r="M500" s="255"/>
      <c r="N500" s="255"/>
      <c r="O500" s="255"/>
      <c r="P500" s="255"/>
      <c r="Q500" s="255"/>
      <c r="R500" s="255"/>
      <c r="S500" s="255"/>
      <c r="T500" s="255"/>
      <c r="U500" s="255"/>
      <c r="V500" s="255"/>
      <c r="W500" s="255"/>
      <c r="X500" s="255"/>
      <c r="Y500" s="255"/>
      <c r="Z500" s="255"/>
      <c r="AA500" s="255"/>
      <c r="AB500" s="255"/>
      <c r="AC500" s="255"/>
      <c r="AD500" s="255"/>
      <c r="AE500" s="255"/>
      <c r="AF500" s="255"/>
      <c r="AG500" s="255"/>
      <c r="AH500" s="255"/>
      <c r="AI500" s="255"/>
      <c r="AJ500" s="255"/>
      <c r="AK500" s="255"/>
      <c r="AL500" s="255"/>
      <c r="AM500" s="255"/>
      <c r="AN500" s="255"/>
    </row>
    <row r="501" spans="1:40" ht="15.75" customHeight="1">
      <c r="A501" s="255"/>
      <c r="B501" s="255"/>
      <c r="C501" s="255"/>
      <c r="D501" s="255"/>
      <c r="E501" s="255"/>
      <c r="F501" s="255"/>
      <c r="G501" s="255"/>
      <c r="H501" s="255"/>
      <c r="I501" s="255"/>
      <c r="J501" s="255"/>
      <c r="K501" s="255"/>
      <c r="L501" s="255"/>
      <c r="M501" s="255"/>
      <c r="N501" s="255"/>
      <c r="O501" s="255"/>
      <c r="P501" s="255"/>
      <c r="Q501" s="255"/>
      <c r="R501" s="255"/>
      <c r="S501" s="255"/>
      <c r="T501" s="255"/>
      <c r="U501" s="255"/>
      <c r="V501" s="255"/>
      <c r="W501" s="255"/>
      <c r="X501" s="255"/>
      <c r="Y501" s="255"/>
      <c r="Z501" s="255"/>
      <c r="AA501" s="255"/>
      <c r="AB501" s="255"/>
      <c r="AC501" s="255"/>
      <c r="AD501" s="255"/>
      <c r="AE501" s="255"/>
      <c r="AF501" s="255"/>
      <c r="AG501" s="255"/>
      <c r="AH501" s="255"/>
      <c r="AI501" s="255"/>
      <c r="AJ501" s="255"/>
      <c r="AK501" s="255"/>
      <c r="AL501" s="255"/>
      <c r="AM501" s="255"/>
      <c r="AN501" s="255"/>
    </row>
    <row r="502" spans="1:40" ht="15.75" customHeight="1">
      <c r="A502" s="255"/>
      <c r="B502" s="255"/>
      <c r="C502" s="255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/>
      <c r="Q502" s="255"/>
      <c r="R502" s="255"/>
      <c r="S502" s="255"/>
      <c r="T502" s="255"/>
      <c r="U502" s="255"/>
      <c r="V502" s="255"/>
      <c r="W502" s="255"/>
      <c r="X502" s="255"/>
      <c r="Y502" s="255"/>
      <c r="Z502" s="255"/>
      <c r="AA502" s="255"/>
      <c r="AB502" s="255"/>
      <c r="AC502" s="255"/>
      <c r="AD502" s="255"/>
      <c r="AE502" s="255"/>
      <c r="AF502" s="255"/>
      <c r="AG502" s="255"/>
      <c r="AH502" s="255"/>
      <c r="AI502" s="255"/>
      <c r="AJ502" s="255"/>
      <c r="AK502" s="255"/>
      <c r="AL502" s="255"/>
      <c r="AM502" s="255"/>
      <c r="AN502" s="255"/>
    </row>
    <row r="503" spans="1:40" ht="15.75" customHeight="1">
      <c r="A503" s="255"/>
      <c r="B503" s="255"/>
      <c r="C503" s="255"/>
      <c r="D503" s="255"/>
      <c r="E503" s="255"/>
      <c r="F503" s="255"/>
      <c r="G503" s="255"/>
      <c r="H503" s="255"/>
      <c r="I503" s="255"/>
      <c r="J503" s="255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  <c r="U503" s="255"/>
      <c r="V503" s="255"/>
      <c r="W503" s="255"/>
      <c r="X503" s="255"/>
      <c r="Y503" s="255"/>
      <c r="Z503" s="255"/>
      <c r="AA503" s="255"/>
      <c r="AB503" s="255"/>
      <c r="AC503" s="255"/>
      <c r="AD503" s="255"/>
      <c r="AE503" s="255"/>
      <c r="AF503" s="255"/>
      <c r="AG503" s="255"/>
      <c r="AH503" s="255"/>
      <c r="AI503" s="255"/>
      <c r="AJ503" s="255"/>
      <c r="AK503" s="255"/>
      <c r="AL503" s="255"/>
      <c r="AM503" s="255"/>
      <c r="AN503" s="255"/>
    </row>
    <row r="504" spans="1:40" ht="15.75" customHeight="1">
      <c r="A504" s="255"/>
      <c r="B504" s="255"/>
      <c r="C504" s="255"/>
      <c r="D504" s="255"/>
      <c r="E504" s="255"/>
      <c r="F504" s="255"/>
      <c r="G504" s="255"/>
      <c r="H504" s="255"/>
      <c r="I504" s="255"/>
      <c r="J504" s="255"/>
      <c r="K504" s="255"/>
      <c r="L504" s="255"/>
      <c r="M504" s="255"/>
      <c r="N504" s="255"/>
      <c r="O504" s="255"/>
      <c r="P504" s="255"/>
      <c r="Q504" s="255"/>
      <c r="R504" s="255"/>
      <c r="S504" s="255"/>
      <c r="T504" s="255"/>
      <c r="U504" s="255"/>
      <c r="V504" s="255"/>
      <c r="W504" s="255"/>
      <c r="X504" s="255"/>
      <c r="Y504" s="255"/>
      <c r="Z504" s="255"/>
      <c r="AA504" s="255"/>
      <c r="AB504" s="255"/>
      <c r="AC504" s="255"/>
      <c r="AD504" s="255"/>
      <c r="AE504" s="255"/>
      <c r="AF504" s="255"/>
      <c r="AG504" s="255"/>
      <c r="AH504" s="255"/>
      <c r="AI504" s="255"/>
      <c r="AJ504" s="255"/>
      <c r="AK504" s="255"/>
      <c r="AL504" s="255"/>
      <c r="AM504" s="255"/>
      <c r="AN504" s="255"/>
    </row>
    <row r="505" spans="1:40" ht="15.75" customHeight="1">
      <c r="A505" s="255"/>
      <c r="B505" s="255"/>
      <c r="C505" s="255"/>
      <c r="D505" s="255"/>
      <c r="E505" s="255"/>
      <c r="F505" s="255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/>
      <c r="Q505" s="255"/>
      <c r="R505" s="255"/>
      <c r="S505" s="255"/>
      <c r="T505" s="255"/>
      <c r="U505" s="255"/>
      <c r="V505" s="255"/>
      <c r="W505" s="255"/>
      <c r="X505" s="255"/>
      <c r="Y505" s="255"/>
      <c r="Z505" s="255"/>
      <c r="AA505" s="255"/>
      <c r="AB505" s="255"/>
      <c r="AC505" s="255"/>
      <c r="AD505" s="255"/>
      <c r="AE505" s="255"/>
      <c r="AF505" s="255"/>
      <c r="AG505" s="255"/>
      <c r="AH505" s="255"/>
      <c r="AI505" s="255"/>
      <c r="AJ505" s="255"/>
      <c r="AK505" s="255"/>
      <c r="AL505" s="255"/>
      <c r="AM505" s="255"/>
      <c r="AN505" s="255"/>
    </row>
    <row r="506" spans="1:40" ht="15.75" customHeight="1">
      <c r="A506" s="255"/>
      <c r="B506" s="255"/>
      <c r="C506" s="255"/>
      <c r="D506" s="255"/>
      <c r="E506" s="255"/>
      <c r="F506" s="255"/>
      <c r="G506" s="255"/>
      <c r="H506" s="255"/>
      <c r="I506" s="255"/>
      <c r="J506" s="255"/>
      <c r="K506" s="255"/>
      <c r="L506" s="255"/>
      <c r="M506" s="255"/>
      <c r="N506" s="255"/>
      <c r="O506" s="255"/>
      <c r="P506" s="255"/>
      <c r="Q506" s="255"/>
      <c r="R506" s="255"/>
      <c r="S506" s="255"/>
      <c r="T506" s="255"/>
      <c r="U506" s="255"/>
      <c r="V506" s="255"/>
      <c r="W506" s="255"/>
      <c r="X506" s="255"/>
      <c r="Y506" s="255"/>
      <c r="Z506" s="255"/>
      <c r="AA506" s="255"/>
      <c r="AB506" s="255"/>
      <c r="AC506" s="255"/>
      <c r="AD506" s="255"/>
      <c r="AE506" s="255"/>
      <c r="AF506" s="255"/>
      <c r="AG506" s="255"/>
      <c r="AH506" s="255"/>
      <c r="AI506" s="255"/>
      <c r="AJ506" s="255"/>
      <c r="AK506" s="255"/>
      <c r="AL506" s="255"/>
      <c r="AM506" s="255"/>
      <c r="AN506" s="255"/>
    </row>
    <row r="507" spans="1:40" ht="15.75" customHeight="1">
      <c r="A507" s="255"/>
      <c r="B507" s="255"/>
      <c r="C507" s="255"/>
      <c r="D507" s="255"/>
      <c r="E507" s="255"/>
      <c r="F507" s="255"/>
      <c r="G507" s="255"/>
      <c r="H507" s="255"/>
      <c r="I507" s="255"/>
      <c r="J507" s="255"/>
      <c r="K507" s="255"/>
      <c r="L507" s="255"/>
      <c r="M507" s="255"/>
      <c r="N507" s="255"/>
      <c r="O507" s="255"/>
      <c r="P507" s="255"/>
      <c r="Q507" s="255"/>
      <c r="R507" s="255"/>
      <c r="S507" s="255"/>
      <c r="T507" s="255"/>
      <c r="U507" s="255"/>
      <c r="V507" s="255"/>
      <c r="W507" s="255"/>
      <c r="X507" s="255"/>
      <c r="Y507" s="255"/>
      <c r="Z507" s="255"/>
      <c r="AA507" s="255"/>
      <c r="AB507" s="255"/>
      <c r="AC507" s="255"/>
      <c r="AD507" s="255"/>
      <c r="AE507" s="255"/>
      <c r="AF507" s="255"/>
      <c r="AG507" s="255"/>
      <c r="AH507" s="255"/>
      <c r="AI507" s="255"/>
      <c r="AJ507" s="255"/>
      <c r="AK507" s="255"/>
      <c r="AL507" s="255"/>
      <c r="AM507" s="255"/>
      <c r="AN507" s="255"/>
    </row>
    <row r="508" spans="1:40" ht="15.75" customHeight="1">
      <c r="A508" s="255"/>
      <c r="B508" s="255"/>
      <c r="C508" s="255"/>
      <c r="D508" s="255"/>
      <c r="E508" s="255"/>
      <c r="F508" s="255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/>
      <c r="R508" s="255"/>
      <c r="S508" s="255"/>
      <c r="T508" s="255"/>
      <c r="U508" s="255"/>
      <c r="V508" s="255"/>
      <c r="W508" s="255"/>
      <c r="X508" s="255"/>
      <c r="Y508" s="255"/>
      <c r="Z508" s="255"/>
      <c r="AA508" s="255"/>
      <c r="AB508" s="255"/>
      <c r="AC508" s="255"/>
      <c r="AD508" s="255"/>
      <c r="AE508" s="255"/>
      <c r="AF508" s="255"/>
      <c r="AG508" s="255"/>
      <c r="AH508" s="255"/>
      <c r="AI508" s="255"/>
      <c r="AJ508" s="255"/>
      <c r="AK508" s="255"/>
      <c r="AL508" s="255"/>
      <c r="AM508" s="255"/>
      <c r="AN508" s="255"/>
    </row>
    <row r="509" spans="1:40" ht="15.75" customHeight="1">
      <c r="A509" s="255"/>
      <c r="B509" s="255"/>
      <c r="C509" s="255"/>
      <c r="D509" s="255"/>
      <c r="E509" s="255"/>
      <c r="F509" s="255"/>
      <c r="G509" s="255"/>
      <c r="H509" s="255"/>
      <c r="I509" s="255"/>
      <c r="J509" s="255"/>
      <c r="K509" s="255"/>
      <c r="L509" s="255"/>
      <c r="M509" s="255"/>
      <c r="N509" s="255"/>
      <c r="O509" s="255"/>
      <c r="P509" s="255"/>
      <c r="Q509" s="255"/>
      <c r="R509" s="255"/>
      <c r="S509" s="255"/>
      <c r="T509" s="255"/>
      <c r="U509" s="255"/>
      <c r="V509" s="255"/>
      <c r="W509" s="255"/>
      <c r="X509" s="255"/>
      <c r="Y509" s="255"/>
      <c r="Z509" s="255"/>
      <c r="AA509" s="255"/>
      <c r="AB509" s="255"/>
      <c r="AC509" s="255"/>
      <c r="AD509" s="255"/>
      <c r="AE509" s="255"/>
      <c r="AF509" s="255"/>
      <c r="AG509" s="255"/>
      <c r="AH509" s="255"/>
      <c r="AI509" s="255"/>
      <c r="AJ509" s="255"/>
      <c r="AK509" s="255"/>
      <c r="AL509" s="255"/>
      <c r="AM509" s="255"/>
      <c r="AN509" s="255"/>
    </row>
    <row r="510" spans="1:40" ht="15.75" customHeight="1">
      <c r="A510" s="255"/>
      <c r="B510" s="255"/>
      <c r="C510" s="255"/>
      <c r="D510" s="255"/>
      <c r="E510" s="255"/>
      <c r="F510" s="255"/>
      <c r="G510" s="255"/>
      <c r="H510" s="255"/>
      <c r="I510" s="255"/>
      <c r="J510" s="255"/>
      <c r="K510" s="255"/>
      <c r="L510" s="255"/>
      <c r="M510" s="255"/>
      <c r="N510" s="255"/>
      <c r="O510" s="255"/>
      <c r="P510" s="255"/>
      <c r="Q510" s="255"/>
      <c r="R510" s="255"/>
      <c r="S510" s="255"/>
      <c r="T510" s="255"/>
      <c r="U510" s="255"/>
      <c r="V510" s="255"/>
      <c r="W510" s="255"/>
      <c r="X510" s="255"/>
      <c r="Y510" s="255"/>
      <c r="Z510" s="255"/>
      <c r="AA510" s="255"/>
      <c r="AB510" s="255"/>
      <c r="AC510" s="255"/>
      <c r="AD510" s="255"/>
      <c r="AE510" s="255"/>
      <c r="AF510" s="255"/>
      <c r="AG510" s="255"/>
      <c r="AH510" s="255"/>
      <c r="AI510" s="255"/>
      <c r="AJ510" s="255"/>
      <c r="AK510" s="255"/>
      <c r="AL510" s="255"/>
      <c r="AM510" s="255"/>
      <c r="AN510" s="255"/>
    </row>
    <row r="511" spans="1:40" ht="15.75" customHeight="1">
      <c r="A511" s="255"/>
      <c r="B511" s="255"/>
      <c r="C511" s="255"/>
      <c r="D511" s="255"/>
      <c r="E511" s="255"/>
      <c r="F511" s="255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/>
      <c r="R511" s="255"/>
      <c r="S511" s="255"/>
      <c r="T511" s="255"/>
      <c r="U511" s="255"/>
      <c r="V511" s="255"/>
      <c r="W511" s="255"/>
      <c r="X511" s="255"/>
      <c r="Y511" s="255"/>
      <c r="Z511" s="255"/>
      <c r="AA511" s="255"/>
      <c r="AB511" s="255"/>
      <c r="AC511" s="255"/>
      <c r="AD511" s="255"/>
      <c r="AE511" s="255"/>
      <c r="AF511" s="255"/>
      <c r="AG511" s="255"/>
      <c r="AH511" s="255"/>
      <c r="AI511" s="255"/>
      <c r="AJ511" s="255"/>
      <c r="AK511" s="255"/>
      <c r="AL511" s="255"/>
      <c r="AM511" s="255"/>
      <c r="AN511" s="255"/>
    </row>
    <row r="512" spans="1:40" ht="15.75" customHeight="1">
      <c r="A512" s="255"/>
      <c r="B512" s="255"/>
      <c r="C512" s="255"/>
      <c r="D512" s="255"/>
      <c r="E512" s="255"/>
      <c r="F512" s="255"/>
      <c r="G512" s="255"/>
      <c r="H512" s="255"/>
      <c r="I512" s="255"/>
      <c r="J512" s="255"/>
      <c r="K512" s="255"/>
      <c r="L512" s="255"/>
      <c r="M512" s="255"/>
      <c r="N512" s="255"/>
      <c r="O512" s="255"/>
      <c r="P512" s="255"/>
      <c r="Q512" s="255"/>
      <c r="R512" s="255"/>
      <c r="S512" s="255"/>
      <c r="T512" s="255"/>
      <c r="U512" s="255"/>
      <c r="V512" s="255"/>
      <c r="W512" s="255"/>
      <c r="X512" s="255"/>
      <c r="Y512" s="255"/>
      <c r="Z512" s="255"/>
      <c r="AA512" s="255"/>
      <c r="AB512" s="255"/>
      <c r="AC512" s="255"/>
      <c r="AD512" s="255"/>
      <c r="AE512" s="255"/>
      <c r="AF512" s="255"/>
      <c r="AG512" s="255"/>
      <c r="AH512" s="255"/>
      <c r="AI512" s="255"/>
      <c r="AJ512" s="255"/>
      <c r="AK512" s="255"/>
      <c r="AL512" s="255"/>
      <c r="AM512" s="255"/>
      <c r="AN512" s="255"/>
    </row>
    <row r="513" spans="1:40" ht="15.75" customHeight="1">
      <c r="A513" s="255"/>
      <c r="B513" s="255"/>
      <c r="C513" s="255"/>
      <c r="D513" s="255"/>
      <c r="E513" s="255"/>
      <c r="F513" s="255"/>
      <c r="G513" s="255"/>
      <c r="H513" s="255"/>
      <c r="I513" s="255"/>
      <c r="J513" s="255"/>
      <c r="K513" s="255"/>
      <c r="L513" s="255"/>
      <c r="M513" s="255"/>
      <c r="N513" s="255"/>
      <c r="O513" s="255"/>
      <c r="P513" s="255"/>
      <c r="Q513" s="255"/>
      <c r="R513" s="255"/>
      <c r="S513" s="255"/>
      <c r="T513" s="255"/>
      <c r="U513" s="255"/>
      <c r="V513" s="255"/>
      <c r="W513" s="255"/>
      <c r="X513" s="255"/>
      <c r="Y513" s="255"/>
      <c r="Z513" s="255"/>
      <c r="AA513" s="255"/>
      <c r="AB513" s="255"/>
      <c r="AC513" s="255"/>
      <c r="AD513" s="255"/>
      <c r="AE513" s="255"/>
      <c r="AF513" s="255"/>
      <c r="AG513" s="255"/>
      <c r="AH513" s="255"/>
      <c r="AI513" s="255"/>
      <c r="AJ513" s="255"/>
      <c r="AK513" s="255"/>
      <c r="AL513" s="255"/>
      <c r="AM513" s="255"/>
      <c r="AN513" s="255"/>
    </row>
    <row r="514" spans="1:40" ht="15.75" customHeight="1">
      <c r="A514" s="255"/>
      <c r="B514" s="255"/>
      <c r="C514" s="255"/>
      <c r="D514" s="255"/>
      <c r="E514" s="255"/>
      <c r="F514" s="255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/>
      <c r="R514" s="255"/>
      <c r="S514" s="255"/>
      <c r="T514" s="255"/>
      <c r="U514" s="255"/>
      <c r="V514" s="255"/>
      <c r="W514" s="255"/>
      <c r="X514" s="255"/>
      <c r="Y514" s="255"/>
      <c r="Z514" s="255"/>
      <c r="AA514" s="255"/>
      <c r="AB514" s="255"/>
      <c r="AC514" s="255"/>
      <c r="AD514" s="255"/>
      <c r="AE514" s="255"/>
      <c r="AF514" s="255"/>
      <c r="AG514" s="255"/>
      <c r="AH514" s="255"/>
      <c r="AI514" s="255"/>
      <c r="AJ514" s="255"/>
      <c r="AK514" s="255"/>
      <c r="AL514" s="255"/>
      <c r="AM514" s="255"/>
      <c r="AN514" s="255"/>
    </row>
    <row r="515" spans="1:40" ht="15.75" customHeight="1">
      <c r="A515" s="255"/>
      <c r="B515" s="255"/>
      <c r="C515" s="255"/>
      <c r="D515" s="255"/>
      <c r="E515" s="255"/>
      <c r="F515" s="255"/>
      <c r="G515" s="255"/>
      <c r="H515" s="255"/>
      <c r="I515" s="255"/>
      <c r="J515" s="255"/>
      <c r="K515" s="255"/>
      <c r="L515" s="255"/>
      <c r="M515" s="255"/>
      <c r="N515" s="255"/>
      <c r="O515" s="255"/>
      <c r="P515" s="255"/>
      <c r="Q515" s="255"/>
      <c r="R515" s="255"/>
      <c r="S515" s="255"/>
      <c r="T515" s="255"/>
      <c r="U515" s="255"/>
      <c r="V515" s="255"/>
      <c r="W515" s="255"/>
      <c r="X515" s="255"/>
      <c r="Y515" s="255"/>
      <c r="Z515" s="255"/>
      <c r="AA515" s="255"/>
      <c r="AB515" s="255"/>
      <c r="AC515" s="255"/>
      <c r="AD515" s="255"/>
      <c r="AE515" s="255"/>
      <c r="AF515" s="255"/>
      <c r="AG515" s="255"/>
      <c r="AH515" s="255"/>
      <c r="AI515" s="255"/>
      <c r="AJ515" s="255"/>
      <c r="AK515" s="255"/>
      <c r="AL515" s="255"/>
      <c r="AM515" s="255"/>
      <c r="AN515" s="255"/>
    </row>
    <row r="516" spans="1:40" ht="15.75" customHeight="1">
      <c r="A516" s="255"/>
      <c r="B516" s="255"/>
      <c r="C516" s="255"/>
      <c r="D516" s="255"/>
      <c r="E516" s="255"/>
      <c r="F516" s="255"/>
      <c r="G516" s="255"/>
      <c r="H516" s="255"/>
      <c r="I516" s="255"/>
      <c r="J516" s="255"/>
      <c r="K516" s="255"/>
      <c r="L516" s="255"/>
      <c r="M516" s="255"/>
      <c r="N516" s="255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  <c r="AA516" s="255"/>
      <c r="AB516" s="255"/>
      <c r="AC516" s="255"/>
      <c r="AD516" s="255"/>
      <c r="AE516" s="255"/>
      <c r="AF516" s="255"/>
      <c r="AG516" s="255"/>
      <c r="AH516" s="255"/>
      <c r="AI516" s="255"/>
      <c r="AJ516" s="255"/>
      <c r="AK516" s="255"/>
      <c r="AL516" s="255"/>
      <c r="AM516" s="255"/>
      <c r="AN516" s="255"/>
    </row>
    <row r="517" spans="1:40" ht="15.75" customHeight="1">
      <c r="A517" s="255"/>
      <c r="B517" s="255"/>
      <c r="C517" s="255"/>
      <c r="D517" s="255"/>
      <c r="E517" s="255"/>
      <c r="F517" s="255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/>
      <c r="R517" s="255"/>
      <c r="S517" s="255"/>
      <c r="T517" s="255"/>
      <c r="U517" s="255"/>
      <c r="V517" s="255"/>
      <c r="W517" s="255"/>
      <c r="X517" s="255"/>
      <c r="Y517" s="255"/>
      <c r="Z517" s="255"/>
      <c r="AA517" s="255"/>
      <c r="AB517" s="255"/>
      <c r="AC517" s="255"/>
      <c r="AD517" s="255"/>
      <c r="AE517" s="255"/>
      <c r="AF517" s="255"/>
      <c r="AG517" s="255"/>
      <c r="AH517" s="255"/>
      <c r="AI517" s="255"/>
      <c r="AJ517" s="255"/>
      <c r="AK517" s="255"/>
      <c r="AL517" s="255"/>
      <c r="AM517" s="255"/>
      <c r="AN517" s="255"/>
    </row>
    <row r="518" spans="1:40" ht="15.75" customHeight="1">
      <c r="A518" s="255"/>
      <c r="B518" s="255"/>
      <c r="C518" s="255"/>
      <c r="D518" s="255"/>
      <c r="E518" s="255"/>
      <c r="F518" s="255"/>
      <c r="G518" s="255"/>
      <c r="H518" s="255"/>
      <c r="I518" s="255"/>
      <c r="J518" s="255"/>
      <c r="K518" s="255"/>
      <c r="L518" s="255"/>
      <c r="M518" s="255"/>
      <c r="N518" s="255"/>
      <c r="O518" s="255"/>
      <c r="P518" s="255"/>
      <c r="Q518" s="255"/>
      <c r="R518" s="255"/>
      <c r="S518" s="255"/>
      <c r="T518" s="255"/>
      <c r="U518" s="255"/>
      <c r="V518" s="255"/>
      <c r="W518" s="255"/>
      <c r="X518" s="255"/>
      <c r="Y518" s="255"/>
      <c r="Z518" s="255"/>
      <c r="AA518" s="255"/>
      <c r="AB518" s="255"/>
      <c r="AC518" s="255"/>
      <c r="AD518" s="255"/>
      <c r="AE518" s="255"/>
      <c r="AF518" s="255"/>
      <c r="AG518" s="255"/>
      <c r="AH518" s="255"/>
      <c r="AI518" s="255"/>
      <c r="AJ518" s="255"/>
      <c r="AK518" s="255"/>
      <c r="AL518" s="255"/>
      <c r="AM518" s="255"/>
      <c r="AN518" s="255"/>
    </row>
    <row r="519" spans="1:40" ht="15.75" customHeight="1">
      <c r="A519" s="255"/>
      <c r="B519" s="255"/>
      <c r="C519" s="255"/>
      <c r="D519" s="255"/>
      <c r="E519" s="255"/>
      <c r="F519" s="255"/>
      <c r="G519" s="255"/>
      <c r="H519" s="255"/>
      <c r="I519" s="255"/>
      <c r="J519" s="255"/>
      <c r="K519" s="255"/>
      <c r="L519" s="255"/>
      <c r="M519" s="255"/>
      <c r="N519" s="255"/>
      <c r="O519" s="255"/>
      <c r="P519" s="255"/>
      <c r="Q519" s="255"/>
      <c r="R519" s="255"/>
      <c r="S519" s="255"/>
      <c r="T519" s="255"/>
      <c r="U519" s="255"/>
      <c r="V519" s="255"/>
      <c r="W519" s="255"/>
      <c r="X519" s="255"/>
      <c r="Y519" s="255"/>
      <c r="Z519" s="255"/>
      <c r="AA519" s="255"/>
      <c r="AB519" s="255"/>
      <c r="AC519" s="255"/>
      <c r="AD519" s="255"/>
      <c r="AE519" s="255"/>
      <c r="AF519" s="255"/>
      <c r="AG519" s="255"/>
      <c r="AH519" s="255"/>
      <c r="AI519" s="255"/>
      <c r="AJ519" s="255"/>
      <c r="AK519" s="255"/>
      <c r="AL519" s="255"/>
      <c r="AM519" s="255"/>
      <c r="AN519" s="255"/>
    </row>
    <row r="520" spans="1:40" ht="15.75" customHeight="1">
      <c r="A520" s="255"/>
      <c r="B520" s="255"/>
      <c r="C520" s="255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/>
      <c r="R520" s="255"/>
      <c r="S520" s="255"/>
      <c r="T520" s="255"/>
      <c r="U520" s="255"/>
      <c r="V520" s="255"/>
      <c r="W520" s="255"/>
      <c r="X520" s="255"/>
      <c r="Y520" s="255"/>
      <c r="Z520" s="255"/>
      <c r="AA520" s="255"/>
      <c r="AB520" s="255"/>
      <c r="AC520" s="255"/>
      <c r="AD520" s="255"/>
      <c r="AE520" s="255"/>
      <c r="AF520" s="255"/>
      <c r="AG520" s="255"/>
      <c r="AH520" s="255"/>
      <c r="AI520" s="255"/>
      <c r="AJ520" s="255"/>
      <c r="AK520" s="255"/>
      <c r="AL520" s="255"/>
      <c r="AM520" s="255"/>
      <c r="AN520" s="255"/>
    </row>
    <row r="521" spans="1:40" ht="15.75" customHeight="1">
      <c r="A521" s="255"/>
      <c r="B521" s="255"/>
      <c r="C521" s="255"/>
      <c r="D521" s="255"/>
      <c r="E521" s="255"/>
      <c r="F521" s="255"/>
      <c r="G521" s="255"/>
      <c r="H521" s="255"/>
      <c r="I521" s="255"/>
      <c r="J521" s="255"/>
      <c r="K521" s="255"/>
      <c r="L521" s="255"/>
      <c r="M521" s="255"/>
      <c r="N521" s="255"/>
      <c r="O521" s="255"/>
      <c r="P521" s="255"/>
      <c r="Q521" s="255"/>
      <c r="R521" s="255"/>
      <c r="S521" s="255"/>
      <c r="T521" s="255"/>
      <c r="U521" s="255"/>
      <c r="V521" s="255"/>
      <c r="W521" s="255"/>
      <c r="X521" s="255"/>
      <c r="Y521" s="255"/>
      <c r="Z521" s="255"/>
      <c r="AA521" s="255"/>
      <c r="AB521" s="255"/>
      <c r="AC521" s="255"/>
      <c r="AD521" s="255"/>
      <c r="AE521" s="255"/>
      <c r="AF521" s="255"/>
      <c r="AG521" s="255"/>
      <c r="AH521" s="255"/>
      <c r="AI521" s="255"/>
      <c r="AJ521" s="255"/>
      <c r="AK521" s="255"/>
      <c r="AL521" s="255"/>
      <c r="AM521" s="255"/>
      <c r="AN521" s="255"/>
    </row>
    <row r="522" spans="1:40" ht="15.75" customHeight="1">
      <c r="A522" s="255"/>
      <c r="B522" s="255"/>
      <c r="C522" s="255"/>
      <c r="D522" s="255"/>
      <c r="E522" s="255"/>
      <c r="F522" s="255"/>
      <c r="G522" s="255"/>
      <c r="H522" s="255"/>
      <c r="I522" s="255"/>
      <c r="J522" s="255"/>
      <c r="K522" s="255"/>
      <c r="L522" s="255"/>
      <c r="M522" s="255"/>
      <c r="N522" s="255"/>
      <c r="O522" s="255"/>
      <c r="P522" s="255"/>
      <c r="Q522" s="255"/>
      <c r="R522" s="255"/>
      <c r="S522" s="255"/>
      <c r="T522" s="255"/>
      <c r="U522" s="255"/>
      <c r="V522" s="255"/>
      <c r="W522" s="255"/>
      <c r="X522" s="255"/>
      <c r="Y522" s="255"/>
      <c r="Z522" s="255"/>
      <c r="AA522" s="255"/>
      <c r="AB522" s="255"/>
      <c r="AC522" s="255"/>
      <c r="AD522" s="255"/>
      <c r="AE522" s="255"/>
      <c r="AF522" s="255"/>
      <c r="AG522" s="255"/>
      <c r="AH522" s="255"/>
      <c r="AI522" s="255"/>
      <c r="AJ522" s="255"/>
      <c r="AK522" s="255"/>
      <c r="AL522" s="255"/>
      <c r="AM522" s="255"/>
      <c r="AN522" s="255"/>
    </row>
    <row r="523" spans="1:40" ht="15.75" customHeight="1">
      <c r="A523" s="255"/>
      <c r="B523" s="255"/>
      <c r="C523" s="255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/>
      <c r="R523" s="255"/>
      <c r="S523" s="255"/>
      <c r="T523" s="255"/>
      <c r="U523" s="255"/>
      <c r="V523" s="255"/>
      <c r="W523" s="255"/>
      <c r="X523" s="255"/>
      <c r="Y523" s="255"/>
      <c r="Z523" s="255"/>
      <c r="AA523" s="255"/>
      <c r="AB523" s="255"/>
      <c r="AC523" s="255"/>
      <c r="AD523" s="255"/>
      <c r="AE523" s="255"/>
      <c r="AF523" s="255"/>
      <c r="AG523" s="255"/>
      <c r="AH523" s="255"/>
      <c r="AI523" s="255"/>
      <c r="AJ523" s="255"/>
      <c r="AK523" s="255"/>
      <c r="AL523" s="255"/>
      <c r="AM523" s="255"/>
      <c r="AN523" s="255"/>
    </row>
    <row r="524" spans="1:40" ht="15.75" customHeight="1">
      <c r="A524" s="255"/>
      <c r="B524" s="255"/>
      <c r="C524" s="255"/>
      <c r="D524" s="255"/>
      <c r="E524" s="255"/>
      <c r="F524" s="255"/>
      <c r="G524" s="255"/>
      <c r="H524" s="255"/>
      <c r="I524" s="255"/>
      <c r="J524" s="255"/>
      <c r="K524" s="255"/>
      <c r="L524" s="255"/>
      <c r="M524" s="255"/>
      <c r="N524" s="255"/>
      <c r="O524" s="255"/>
      <c r="P524" s="255"/>
      <c r="Q524" s="255"/>
      <c r="R524" s="255"/>
      <c r="S524" s="255"/>
      <c r="T524" s="255"/>
      <c r="U524" s="255"/>
      <c r="V524" s="255"/>
      <c r="W524" s="255"/>
      <c r="X524" s="255"/>
      <c r="Y524" s="255"/>
      <c r="Z524" s="255"/>
      <c r="AA524" s="255"/>
      <c r="AB524" s="255"/>
      <c r="AC524" s="255"/>
      <c r="AD524" s="255"/>
      <c r="AE524" s="255"/>
      <c r="AF524" s="255"/>
      <c r="AG524" s="255"/>
      <c r="AH524" s="255"/>
      <c r="AI524" s="255"/>
      <c r="AJ524" s="255"/>
      <c r="AK524" s="255"/>
      <c r="AL524" s="255"/>
      <c r="AM524" s="255"/>
      <c r="AN524" s="255"/>
    </row>
    <row r="525" spans="1:40" ht="15.75" customHeight="1">
      <c r="A525" s="255"/>
      <c r="B525" s="255"/>
      <c r="C525" s="255"/>
      <c r="D525" s="255"/>
      <c r="E525" s="255"/>
      <c r="F525" s="255"/>
      <c r="G525" s="255"/>
      <c r="H525" s="255"/>
      <c r="I525" s="255"/>
      <c r="J525" s="255"/>
      <c r="K525" s="255"/>
      <c r="L525" s="255"/>
      <c r="M525" s="255"/>
      <c r="N525" s="255"/>
      <c r="O525" s="255"/>
      <c r="P525" s="255"/>
      <c r="Q525" s="255"/>
      <c r="R525" s="255"/>
      <c r="S525" s="255"/>
      <c r="T525" s="255"/>
      <c r="U525" s="255"/>
      <c r="V525" s="255"/>
      <c r="W525" s="255"/>
      <c r="X525" s="255"/>
      <c r="Y525" s="255"/>
      <c r="Z525" s="255"/>
      <c r="AA525" s="255"/>
      <c r="AB525" s="255"/>
      <c r="AC525" s="255"/>
      <c r="AD525" s="255"/>
      <c r="AE525" s="255"/>
      <c r="AF525" s="255"/>
      <c r="AG525" s="255"/>
      <c r="AH525" s="255"/>
      <c r="AI525" s="255"/>
      <c r="AJ525" s="255"/>
      <c r="AK525" s="255"/>
      <c r="AL525" s="255"/>
      <c r="AM525" s="255"/>
      <c r="AN525" s="255"/>
    </row>
    <row r="526" spans="1:40" ht="15.75" customHeight="1">
      <c r="A526" s="255"/>
      <c r="B526" s="255"/>
      <c r="C526" s="255"/>
      <c r="D526" s="255"/>
      <c r="E526" s="255"/>
      <c r="F526" s="255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/>
      <c r="R526" s="255"/>
      <c r="S526" s="255"/>
      <c r="T526" s="255"/>
      <c r="U526" s="255"/>
      <c r="V526" s="255"/>
      <c r="W526" s="255"/>
      <c r="X526" s="255"/>
      <c r="Y526" s="255"/>
      <c r="Z526" s="255"/>
      <c r="AA526" s="255"/>
      <c r="AB526" s="255"/>
      <c r="AC526" s="255"/>
      <c r="AD526" s="255"/>
      <c r="AE526" s="255"/>
      <c r="AF526" s="255"/>
      <c r="AG526" s="255"/>
      <c r="AH526" s="255"/>
      <c r="AI526" s="255"/>
      <c r="AJ526" s="255"/>
      <c r="AK526" s="255"/>
      <c r="AL526" s="255"/>
      <c r="AM526" s="255"/>
      <c r="AN526" s="255"/>
    </row>
    <row r="527" spans="1:40" ht="15.75" customHeight="1">
      <c r="A527" s="255"/>
      <c r="B527" s="255"/>
      <c r="C527" s="255"/>
      <c r="D527" s="255"/>
      <c r="E527" s="255"/>
      <c r="F527" s="255"/>
      <c r="G527" s="255"/>
      <c r="H527" s="255"/>
      <c r="I527" s="255"/>
      <c r="J527" s="255"/>
      <c r="K527" s="255"/>
      <c r="L527" s="255"/>
      <c r="M527" s="255"/>
      <c r="N527" s="255"/>
      <c r="O527" s="255"/>
      <c r="P527" s="255"/>
      <c r="Q527" s="255"/>
      <c r="R527" s="255"/>
      <c r="S527" s="255"/>
      <c r="T527" s="255"/>
      <c r="U527" s="255"/>
      <c r="V527" s="255"/>
      <c r="W527" s="255"/>
      <c r="X527" s="255"/>
      <c r="Y527" s="255"/>
      <c r="Z527" s="255"/>
      <c r="AA527" s="255"/>
      <c r="AB527" s="255"/>
      <c r="AC527" s="255"/>
      <c r="AD527" s="255"/>
      <c r="AE527" s="255"/>
      <c r="AF527" s="255"/>
      <c r="AG527" s="255"/>
      <c r="AH527" s="255"/>
      <c r="AI527" s="255"/>
      <c r="AJ527" s="255"/>
      <c r="AK527" s="255"/>
      <c r="AL527" s="255"/>
      <c r="AM527" s="255"/>
      <c r="AN527" s="255"/>
    </row>
    <row r="528" spans="1:40" ht="15.75" customHeight="1">
      <c r="A528" s="255"/>
      <c r="B528" s="255"/>
      <c r="C528" s="255"/>
      <c r="D528" s="255"/>
      <c r="E528" s="255"/>
      <c r="F528" s="255"/>
      <c r="G528" s="255"/>
      <c r="H528" s="255"/>
      <c r="I528" s="255"/>
      <c r="J528" s="255"/>
      <c r="K528" s="255"/>
      <c r="L528" s="255"/>
      <c r="M528" s="255"/>
      <c r="N528" s="255"/>
      <c r="O528" s="255"/>
      <c r="P528" s="255"/>
      <c r="Q528" s="255"/>
      <c r="R528" s="255"/>
      <c r="S528" s="255"/>
      <c r="T528" s="255"/>
      <c r="U528" s="255"/>
      <c r="V528" s="255"/>
      <c r="W528" s="255"/>
      <c r="X528" s="255"/>
      <c r="Y528" s="255"/>
      <c r="Z528" s="255"/>
      <c r="AA528" s="255"/>
      <c r="AB528" s="255"/>
      <c r="AC528" s="255"/>
      <c r="AD528" s="255"/>
      <c r="AE528" s="255"/>
      <c r="AF528" s="255"/>
      <c r="AG528" s="255"/>
      <c r="AH528" s="255"/>
      <c r="AI528" s="255"/>
      <c r="AJ528" s="255"/>
      <c r="AK528" s="255"/>
      <c r="AL528" s="255"/>
      <c r="AM528" s="255"/>
      <c r="AN528" s="255"/>
    </row>
    <row r="529" spans="1:40" ht="15.75" customHeight="1">
      <c r="A529" s="255"/>
      <c r="B529" s="255"/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/>
      <c r="R529" s="255"/>
      <c r="S529" s="255"/>
      <c r="T529" s="255"/>
      <c r="U529" s="255"/>
      <c r="V529" s="255"/>
      <c r="W529" s="255"/>
      <c r="X529" s="255"/>
      <c r="Y529" s="255"/>
      <c r="Z529" s="255"/>
      <c r="AA529" s="255"/>
      <c r="AB529" s="255"/>
      <c r="AC529" s="255"/>
      <c r="AD529" s="255"/>
      <c r="AE529" s="255"/>
      <c r="AF529" s="255"/>
      <c r="AG529" s="255"/>
      <c r="AH529" s="255"/>
      <c r="AI529" s="255"/>
      <c r="AJ529" s="255"/>
      <c r="AK529" s="255"/>
      <c r="AL529" s="255"/>
      <c r="AM529" s="255"/>
      <c r="AN529" s="255"/>
    </row>
    <row r="530" spans="1:40" ht="15.75" customHeight="1">
      <c r="A530" s="255"/>
      <c r="B530" s="255"/>
      <c r="C530" s="255"/>
      <c r="D530" s="255"/>
      <c r="E530" s="255"/>
      <c r="F530" s="255"/>
      <c r="G530" s="255"/>
      <c r="H530" s="255"/>
      <c r="I530" s="255"/>
      <c r="J530" s="255"/>
      <c r="K530" s="255"/>
      <c r="L530" s="255"/>
      <c r="M530" s="255"/>
      <c r="N530" s="255"/>
      <c r="O530" s="255"/>
      <c r="P530" s="255"/>
      <c r="Q530" s="255"/>
      <c r="R530" s="255"/>
      <c r="S530" s="255"/>
      <c r="T530" s="255"/>
      <c r="U530" s="255"/>
      <c r="V530" s="255"/>
      <c r="W530" s="255"/>
      <c r="X530" s="255"/>
      <c r="Y530" s="255"/>
      <c r="Z530" s="255"/>
      <c r="AA530" s="255"/>
      <c r="AB530" s="255"/>
      <c r="AC530" s="255"/>
      <c r="AD530" s="255"/>
      <c r="AE530" s="255"/>
      <c r="AF530" s="255"/>
      <c r="AG530" s="255"/>
      <c r="AH530" s="255"/>
      <c r="AI530" s="255"/>
      <c r="AJ530" s="255"/>
      <c r="AK530" s="255"/>
      <c r="AL530" s="255"/>
      <c r="AM530" s="255"/>
      <c r="AN530" s="255"/>
    </row>
    <row r="531" spans="1:40" ht="15.75" customHeight="1">
      <c r="A531" s="255"/>
      <c r="B531" s="255"/>
      <c r="C531" s="255"/>
      <c r="D531" s="255"/>
      <c r="E531" s="255"/>
      <c r="F531" s="255"/>
      <c r="G531" s="255"/>
      <c r="H531" s="255"/>
      <c r="I531" s="255"/>
      <c r="J531" s="255"/>
      <c r="K531" s="255"/>
      <c r="L531" s="255"/>
      <c r="M531" s="255"/>
      <c r="N531" s="255"/>
      <c r="O531" s="255"/>
      <c r="P531" s="255"/>
      <c r="Q531" s="255"/>
      <c r="R531" s="255"/>
      <c r="S531" s="255"/>
      <c r="T531" s="255"/>
      <c r="U531" s="255"/>
      <c r="V531" s="255"/>
      <c r="W531" s="255"/>
      <c r="X531" s="255"/>
      <c r="Y531" s="255"/>
      <c r="Z531" s="255"/>
      <c r="AA531" s="255"/>
      <c r="AB531" s="255"/>
      <c r="AC531" s="255"/>
      <c r="AD531" s="255"/>
      <c r="AE531" s="255"/>
      <c r="AF531" s="255"/>
      <c r="AG531" s="255"/>
      <c r="AH531" s="255"/>
      <c r="AI531" s="255"/>
      <c r="AJ531" s="255"/>
      <c r="AK531" s="255"/>
      <c r="AL531" s="255"/>
      <c r="AM531" s="255"/>
      <c r="AN531" s="255"/>
    </row>
    <row r="532" spans="1:40" ht="15.75" customHeight="1">
      <c r="A532" s="255"/>
      <c r="B532" s="255"/>
      <c r="C532" s="255"/>
      <c r="D532" s="255"/>
      <c r="E532" s="255"/>
      <c r="F532" s="255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/>
      <c r="R532" s="255"/>
      <c r="S532" s="255"/>
      <c r="T532" s="255"/>
      <c r="U532" s="255"/>
      <c r="V532" s="255"/>
      <c r="W532" s="255"/>
      <c r="X532" s="255"/>
      <c r="Y532" s="255"/>
      <c r="Z532" s="255"/>
      <c r="AA532" s="255"/>
      <c r="AB532" s="255"/>
      <c r="AC532" s="255"/>
      <c r="AD532" s="255"/>
      <c r="AE532" s="255"/>
      <c r="AF532" s="255"/>
      <c r="AG532" s="255"/>
      <c r="AH532" s="255"/>
      <c r="AI532" s="255"/>
      <c r="AJ532" s="255"/>
      <c r="AK532" s="255"/>
      <c r="AL532" s="255"/>
      <c r="AM532" s="255"/>
      <c r="AN532" s="255"/>
    </row>
    <row r="533" spans="1:40" ht="15.75" customHeight="1">
      <c r="A533" s="255"/>
      <c r="B533" s="255"/>
      <c r="C533" s="255"/>
      <c r="D533" s="255"/>
      <c r="E533" s="255"/>
      <c r="F533" s="255"/>
      <c r="G533" s="255"/>
      <c r="H533" s="255"/>
      <c r="I533" s="255"/>
      <c r="J533" s="255"/>
      <c r="K533" s="255"/>
      <c r="L533" s="255"/>
      <c r="M533" s="255"/>
      <c r="N533" s="255"/>
      <c r="O533" s="255"/>
      <c r="P533" s="255"/>
      <c r="Q533" s="255"/>
      <c r="R533" s="255"/>
      <c r="S533" s="255"/>
      <c r="T533" s="255"/>
      <c r="U533" s="255"/>
      <c r="V533" s="255"/>
      <c r="W533" s="255"/>
      <c r="X533" s="255"/>
      <c r="Y533" s="255"/>
      <c r="Z533" s="255"/>
      <c r="AA533" s="255"/>
      <c r="AB533" s="255"/>
      <c r="AC533" s="255"/>
      <c r="AD533" s="255"/>
      <c r="AE533" s="255"/>
      <c r="AF533" s="255"/>
      <c r="AG533" s="255"/>
      <c r="AH533" s="255"/>
      <c r="AI533" s="255"/>
      <c r="AJ533" s="255"/>
      <c r="AK533" s="255"/>
      <c r="AL533" s="255"/>
      <c r="AM533" s="255"/>
      <c r="AN533" s="255"/>
    </row>
    <row r="534" spans="1:40" ht="15.75" customHeight="1">
      <c r="A534" s="255"/>
      <c r="B534" s="255"/>
      <c r="C534" s="255"/>
      <c r="D534" s="255"/>
      <c r="E534" s="255"/>
      <c r="F534" s="255"/>
      <c r="G534" s="255"/>
      <c r="H534" s="255"/>
      <c r="I534" s="255"/>
      <c r="J534" s="255"/>
      <c r="K534" s="255"/>
      <c r="L534" s="255"/>
      <c r="M534" s="255"/>
      <c r="N534" s="255"/>
      <c r="O534" s="255"/>
      <c r="P534" s="255"/>
      <c r="Q534" s="255"/>
      <c r="R534" s="255"/>
      <c r="S534" s="255"/>
      <c r="T534" s="255"/>
      <c r="U534" s="255"/>
      <c r="V534" s="255"/>
      <c r="W534" s="255"/>
      <c r="X534" s="255"/>
      <c r="Y534" s="255"/>
      <c r="Z534" s="255"/>
      <c r="AA534" s="255"/>
      <c r="AB534" s="255"/>
      <c r="AC534" s="255"/>
      <c r="AD534" s="255"/>
      <c r="AE534" s="255"/>
      <c r="AF534" s="255"/>
      <c r="AG534" s="255"/>
      <c r="AH534" s="255"/>
      <c r="AI534" s="255"/>
      <c r="AJ534" s="255"/>
      <c r="AK534" s="255"/>
      <c r="AL534" s="255"/>
      <c r="AM534" s="255"/>
      <c r="AN534" s="255"/>
    </row>
    <row r="535" spans="1:40" ht="15.75" customHeight="1">
      <c r="A535" s="255"/>
      <c r="B535" s="255"/>
      <c r="C535" s="255"/>
      <c r="D535" s="255"/>
      <c r="E535" s="255"/>
      <c r="F535" s="255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/>
      <c r="R535" s="255"/>
      <c r="S535" s="255"/>
      <c r="T535" s="255"/>
      <c r="U535" s="255"/>
      <c r="V535" s="255"/>
      <c r="W535" s="255"/>
      <c r="X535" s="255"/>
      <c r="Y535" s="255"/>
      <c r="Z535" s="255"/>
      <c r="AA535" s="255"/>
      <c r="AB535" s="255"/>
      <c r="AC535" s="255"/>
      <c r="AD535" s="255"/>
      <c r="AE535" s="255"/>
      <c r="AF535" s="255"/>
      <c r="AG535" s="255"/>
      <c r="AH535" s="255"/>
      <c r="AI535" s="255"/>
      <c r="AJ535" s="255"/>
      <c r="AK535" s="255"/>
      <c r="AL535" s="255"/>
      <c r="AM535" s="255"/>
      <c r="AN535" s="255"/>
    </row>
    <row r="536" spans="1:40" ht="15.75" customHeight="1">
      <c r="A536" s="255"/>
      <c r="B536" s="255"/>
      <c r="C536" s="255"/>
      <c r="D536" s="255"/>
      <c r="E536" s="255"/>
      <c r="F536" s="255"/>
      <c r="G536" s="255"/>
      <c r="H536" s="255"/>
      <c r="I536" s="255"/>
      <c r="J536" s="255"/>
      <c r="K536" s="255"/>
      <c r="L536" s="255"/>
      <c r="M536" s="255"/>
      <c r="N536" s="255"/>
      <c r="O536" s="255"/>
      <c r="P536" s="255"/>
      <c r="Q536" s="255"/>
      <c r="R536" s="255"/>
      <c r="S536" s="255"/>
      <c r="T536" s="255"/>
      <c r="U536" s="255"/>
      <c r="V536" s="255"/>
      <c r="W536" s="255"/>
      <c r="X536" s="255"/>
      <c r="Y536" s="255"/>
      <c r="Z536" s="255"/>
      <c r="AA536" s="255"/>
      <c r="AB536" s="255"/>
      <c r="AC536" s="255"/>
      <c r="AD536" s="255"/>
      <c r="AE536" s="255"/>
      <c r="AF536" s="255"/>
      <c r="AG536" s="255"/>
      <c r="AH536" s="255"/>
      <c r="AI536" s="255"/>
      <c r="AJ536" s="255"/>
      <c r="AK536" s="255"/>
      <c r="AL536" s="255"/>
      <c r="AM536" s="255"/>
      <c r="AN536" s="255"/>
    </row>
    <row r="537" spans="1:40" ht="15.75" customHeight="1">
      <c r="A537" s="255"/>
      <c r="B537" s="255"/>
      <c r="C537" s="255"/>
      <c r="D537" s="255"/>
      <c r="E537" s="255"/>
      <c r="F537" s="255"/>
      <c r="G537" s="255"/>
      <c r="H537" s="255"/>
      <c r="I537" s="255"/>
      <c r="J537" s="255"/>
      <c r="K537" s="255"/>
      <c r="L537" s="255"/>
      <c r="M537" s="255"/>
      <c r="N537" s="255"/>
      <c r="O537" s="255"/>
      <c r="P537" s="255"/>
      <c r="Q537" s="255"/>
      <c r="R537" s="255"/>
      <c r="S537" s="255"/>
      <c r="T537" s="255"/>
      <c r="U537" s="255"/>
      <c r="V537" s="255"/>
      <c r="W537" s="255"/>
      <c r="X537" s="255"/>
      <c r="Y537" s="255"/>
      <c r="Z537" s="255"/>
      <c r="AA537" s="255"/>
      <c r="AB537" s="255"/>
      <c r="AC537" s="255"/>
      <c r="AD537" s="255"/>
      <c r="AE537" s="255"/>
      <c r="AF537" s="255"/>
      <c r="AG537" s="255"/>
      <c r="AH537" s="255"/>
      <c r="AI537" s="255"/>
      <c r="AJ537" s="255"/>
      <c r="AK537" s="255"/>
      <c r="AL537" s="255"/>
      <c r="AM537" s="255"/>
      <c r="AN537" s="255"/>
    </row>
    <row r="538" spans="1:40" ht="15.75" customHeight="1">
      <c r="A538" s="255"/>
      <c r="B538" s="255"/>
      <c r="C538" s="255"/>
      <c r="D538" s="255"/>
      <c r="E538" s="255"/>
      <c r="F538" s="255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/>
      <c r="R538" s="255"/>
      <c r="S538" s="255"/>
      <c r="T538" s="255"/>
      <c r="U538" s="255"/>
      <c r="V538" s="255"/>
      <c r="W538" s="255"/>
      <c r="X538" s="255"/>
      <c r="Y538" s="255"/>
      <c r="Z538" s="255"/>
      <c r="AA538" s="255"/>
      <c r="AB538" s="255"/>
      <c r="AC538" s="255"/>
      <c r="AD538" s="255"/>
      <c r="AE538" s="255"/>
      <c r="AF538" s="255"/>
      <c r="AG538" s="255"/>
      <c r="AH538" s="255"/>
      <c r="AI538" s="255"/>
      <c r="AJ538" s="255"/>
      <c r="AK538" s="255"/>
      <c r="AL538" s="255"/>
      <c r="AM538" s="255"/>
      <c r="AN538" s="255"/>
    </row>
    <row r="539" spans="1:40" ht="15.75" customHeight="1">
      <c r="A539" s="255"/>
      <c r="B539" s="255"/>
      <c r="C539" s="255"/>
      <c r="D539" s="255"/>
      <c r="E539" s="255"/>
      <c r="F539" s="255"/>
      <c r="G539" s="255"/>
      <c r="H539" s="255"/>
      <c r="I539" s="255"/>
      <c r="J539" s="255"/>
      <c r="K539" s="255"/>
      <c r="L539" s="255"/>
      <c r="M539" s="255"/>
      <c r="N539" s="255"/>
      <c r="O539" s="255"/>
      <c r="P539" s="255"/>
      <c r="Q539" s="255"/>
      <c r="R539" s="255"/>
      <c r="S539" s="255"/>
      <c r="T539" s="255"/>
      <c r="U539" s="255"/>
      <c r="V539" s="255"/>
      <c r="W539" s="255"/>
      <c r="X539" s="255"/>
      <c r="Y539" s="255"/>
      <c r="Z539" s="255"/>
      <c r="AA539" s="255"/>
      <c r="AB539" s="255"/>
      <c r="AC539" s="255"/>
      <c r="AD539" s="255"/>
      <c r="AE539" s="255"/>
      <c r="AF539" s="255"/>
      <c r="AG539" s="255"/>
      <c r="AH539" s="255"/>
      <c r="AI539" s="255"/>
      <c r="AJ539" s="255"/>
      <c r="AK539" s="255"/>
      <c r="AL539" s="255"/>
      <c r="AM539" s="255"/>
      <c r="AN539" s="255"/>
    </row>
    <row r="540" spans="1:40" ht="15.75" customHeight="1">
      <c r="A540" s="255"/>
      <c r="B540" s="255"/>
      <c r="C540" s="255"/>
      <c r="D540" s="255"/>
      <c r="E540" s="255"/>
      <c r="F540" s="255"/>
      <c r="G540" s="255"/>
      <c r="H540" s="255"/>
      <c r="I540" s="255"/>
      <c r="J540" s="255"/>
      <c r="K540" s="255"/>
      <c r="L540" s="255"/>
      <c r="M540" s="255"/>
      <c r="N540" s="255"/>
      <c r="O540" s="255"/>
      <c r="P540" s="255"/>
      <c r="Q540" s="255"/>
      <c r="R540" s="255"/>
      <c r="S540" s="255"/>
      <c r="T540" s="255"/>
      <c r="U540" s="255"/>
      <c r="V540" s="255"/>
      <c r="W540" s="255"/>
      <c r="X540" s="255"/>
      <c r="Y540" s="255"/>
      <c r="Z540" s="255"/>
      <c r="AA540" s="255"/>
      <c r="AB540" s="255"/>
      <c r="AC540" s="255"/>
      <c r="AD540" s="255"/>
      <c r="AE540" s="255"/>
      <c r="AF540" s="255"/>
      <c r="AG540" s="255"/>
      <c r="AH540" s="255"/>
      <c r="AI540" s="255"/>
      <c r="AJ540" s="255"/>
      <c r="AK540" s="255"/>
      <c r="AL540" s="255"/>
      <c r="AM540" s="255"/>
      <c r="AN540" s="255"/>
    </row>
    <row r="541" spans="1:40" ht="15.75" customHeight="1">
      <c r="A541" s="255"/>
      <c r="B541" s="255"/>
      <c r="C541" s="255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/>
      <c r="R541" s="255"/>
      <c r="S541" s="255"/>
      <c r="T541" s="255"/>
      <c r="U541" s="255"/>
      <c r="V541" s="255"/>
      <c r="W541" s="255"/>
      <c r="X541" s="255"/>
      <c r="Y541" s="255"/>
      <c r="Z541" s="255"/>
      <c r="AA541" s="255"/>
      <c r="AB541" s="255"/>
      <c r="AC541" s="255"/>
      <c r="AD541" s="255"/>
      <c r="AE541" s="255"/>
      <c r="AF541" s="255"/>
      <c r="AG541" s="255"/>
      <c r="AH541" s="255"/>
      <c r="AI541" s="255"/>
      <c r="AJ541" s="255"/>
      <c r="AK541" s="255"/>
      <c r="AL541" s="255"/>
      <c r="AM541" s="255"/>
      <c r="AN541" s="255"/>
    </row>
    <row r="542" spans="1:40" ht="15.75" customHeight="1">
      <c r="A542" s="255"/>
      <c r="B542" s="255"/>
      <c r="C542" s="255"/>
      <c r="D542" s="255"/>
      <c r="E542" s="255"/>
      <c r="F542" s="255"/>
      <c r="G542" s="255"/>
      <c r="H542" s="255"/>
      <c r="I542" s="255"/>
      <c r="J542" s="255"/>
      <c r="K542" s="255"/>
      <c r="L542" s="255"/>
      <c r="M542" s="255"/>
      <c r="N542" s="255"/>
      <c r="O542" s="255"/>
      <c r="P542" s="255"/>
      <c r="Q542" s="255"/>
      <c r="R542" s="255"/>
      <c r="S542" s="255"/>
      <c r="T542" s="255"/>
      <c r="U542" s="255"/>
      <c r="V542" s="255"/>
      <c r="W542" s="255"/>
      <c r="X542" s="255"/>
      <c r="Y542" s="255"/>
      <c r="Z542" s="255"/>
      <c r="AA542" s="255"/>
      <c r="AB542" s="255"/>
      <c r="AC542" s="255"/>
      <c r="AD542" s="255"/>
      <c r="AE542" s="255"/>
      <c r="AF542" s="255"/>
      <c r="AG542" s="255"/>
      <c r="AH542" s="255"/>
      <c r="AI542" s="255"/>
      <c r="AJ542" s="255"/>
      <c r="AK542" s="255"/>
      <c r="AL542" s="255"/>
      <c r="AM542" s="255"/>
      <c r="AN542" s="255"/>
    </row>
    <row r="543" spans="1:40" ht="15.75" customHeight="1">
      <c r="A543" s="255"/>
      <c r="B543" s="255"/>
      <c r="C543" s="255"/>
      <c r="D543" s="255"/>
      <c r="E543" s="255"/>
      <c r="F543" s="255"/>
      <c r="G543" s="255"/>
      <c r="H543" s="255"/>
      <c r="I543" s="255"/>
      <c r="J543" s="255"/>
      <c r="K543" s="255"/>
      <c r="L543" s="255"/>
      <c r="M543" s="255"/>
      <c r="N543" s="255"/>
      <c r="O543" s="255"/>
      <c r="P543" s="255"/>
      <c r="Q543" s="255"/>
      <c r="R543" s="255"/>
      <c r="S543" s="255"/>
      <c r="T543" s="255"/>
      <c r="U543" s="255"/>
      <c r="V543" s="255"/>
      <c r="W543" s="255"/>
      <c r="X543" s="255"/>
      <c r="Y543" s="255"/>
      <c r="Z543" s="255"/>
      <c r="AA543" s="255"/>
      <c r="AB543" s="255"/>
      <c r="AC543" s="255"/>
      <c r="AD543" s="255"/>
      <c r="AE543" s="255"/>
      <c r="AF543" s="255"/>
      <c r="AG543" s="255"/>
      <c r="AH543" s="255"/>
      <c r="AI543" s="255"/>
      <c r="AJ543" s="255"/>
      <c r="AK543" s="255"/>
      <c r="AL543" s="255"/>
      <c r="AM543" s="255"/>
      <c r="AN543" s="255"/>
    </row>
    <row r="544" spans="1:40" ht="15.75" customHeight="1">
      <c r="A544" s="255"/>
      <c r="B544" s="255"/>
      <c r="C544" s="255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/>
      <c r="S544" s="255"/>
      <c r="T544" s="255"/>
      <c r="U544" s="255"/>
      <c r="V544" s="255"/>
      <c r="W544" s="255"/>
      <c r="X544" s="255"/>
      <c r="Y544" s="255"/>
      <c r="Z544" s="255"/>
      <c r="AA544" s="255"/>
      <c r="AB544" s="255"/>
      <c r="AC544" s="255"/>
      <c r="AD544" s="255"/>
      <c r="AE544" s="255"/>
      <c r="AF544" s="255"/>
      <c r="AG544" s="255"/>
      <c r="AH544" s="255"/>
      <c r="AI544" s="255"/>
      <c r="AJ544" s="255"/>
      <c r="AK544" s="255"/>
      <c r="AL544" s="255"/>
      <c r="AM544" s="255"/>
      <c r="AN544" s="255"/>
    </row>
    <row r="545" spans="1:40" ht="15.75" customHeight="1">
      <c r="A545" s="255"/>
      <c r="B545" s="255"/>
      <c r="C545" s="255"/>
      <c r="D545" s="255"/>
      <c r="E545" s="255"/>
      <c r="F545" s="255"/>
      <c r="G545" s="255"/>
      <c r="H545" s="255"/>
      <c r="I545" s="255"/>
      <c r="J545" s="255"/>
      <c r="K545" s="255"/>
      <c r="L545" s="255"/>
      <c r="M545" s="255"/>
      <c r="N545" s="255"/>
      <c r="O545" s="255"/>
      <c r="P545" s="255"/>
      <c r="Q545" s="255"/>
      <c r="R545" s="255"/>
      <c r="S545" s="255"/>
      <c r="T545" s="255"/>
      <c r="U545" s="255"/>
      <c r="V545" s="255"/>
      <c r="W545" s="255"/>
      <c r="X545" s="255"/>
      <c r="Y545" s="255"/>
      <c r="Z545" s="255"/>
      <c r="AA545" s="255"/>
      <c r="AB545" s="255"/>
      <c r="AC545" s="255"/>
      <c r="AD545" s="255"/>
      <c r="AE545" s="255"/>
      <c r="AF545" s="255"/>
      <c r="AG545" s="255"/>
      <c r="AH545" s="255"/>
      <c r="AI545" s="255"/>
      <c r="AJ545" s="255"/>
      <c r="AK545" s="255"/>
      <c r="AL545" s="255"/>
      <c r="AM545" s="255"/>
      <c r="AN545" s="255"/>
    </row>
    <row r="546" spans="1:40" ht="15.75" customHeight="1">
      <c r="A546" s="255"/>
      <c r="B546" s="255"/>
      <c r="C546" s="255"/>
      <c r="D546" s="255"/>
      <c r="E546" s="255"/>
      <c r="F546" s="255"/>
      <c r="G546" s="255"/>
      <c r="H546" s="255"/>
      <c r="I546" s="255"/>
      <c r="J546" s="255"/>
      <c r="K546" s="255"/>
      <c r="L546" s="255"/>
      <c r="M546" s="255"/>
      <c r="N546" s="255"/>
      <c r="O546" s="255"/>
      <c r="P546" s="255"/>
      <c r="Q546" s="255"/>
      <c r="R546" s="255"/>
      <c r="S546" s="255"/>
      <c r="T546" s="255"/>
      <c r="U546" s="255"/>
      <c r="V546" s="255"/>
      <c r="W546" s="255"/>
      <c r="X546" s="255"/>
      <c r="Y546" s="255"/>
      <c r="Z546" s="255"/>
      <c r="AA546" s="255"/>
      <c r="AB546" s="255"/>
      <c r="AC546" s="255"/>
      <c r="AD546" s="255"/>
      <c r="AE546" s="255"/>
      <c r="AF546" s="255"/>
      <c r="AG546" s="255"/>
      <c r="AH546" s="255"/>
      <c r="AI546" s="255"/>
      <c r="AJ546" s="255"/>
      <c r="AK546" s="255"/>
      <c r="AL546" s="255"/>
      <c r="AM546" s="255"/>
      <c r="AN546" s="255"/>
    </row>
    <row r="547" spans="1:40" ht="15.75" customHeight="1">
      <c r="A547" s="255"/>
      <c r="B547" s="255"/>
      <c r="C547" s="255"/>
      <c r="D547" s="255"/>
      <c r="E547" s="255"/>
      <c r="F547" s="255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/>
      <c r="S547" s="255"/>
      <c r="T547" s="255"/>
      <c r="U547" s="255"/>
      <c r="V547" s="255"/>
      <c r="W547" s="255"/>
      <c r="X547" s="255"/>
      <c r="Y547" s="255"/>
      <c r="Z547" s="255"/>
      <c r="AA547" s="255"/>
      <c r="AB547" s="255"/>
      <c r="AC547" s="255"/>
      <c r="AD547" s="255"/>
      <c r="AE547" s="255"/>
      <c r="AF547" s="255"/>
      <c r="AG547" s="255"/>
      <c r="AH547" s="255"/>
      <c r="AI547" s="255"/>
      <c r="AJ547" s="255"/>
      <c r="AK547" s="255"/>
      <c r="AL547" s="255"/>
      <c r="AM547" s="255"/>
      <c r="AN547" s="255"/>
    </row>
    <row r="548" spans="1:40" ht="15.75" customHeight="1">
      <c r="A548" s="255"/>
      <c r="B548" s="255"/>
      <c r="C548" s="255"/>
      <c r="D548" s="255"/>
      <c r="E548" s="255"/>
      <c r="F548" s="255"/>
      <c r="G548" s="255"/>
      <c r="H548" s="255"/>
      <c r="I548" s="255"/>
      <c r="J548" s="255"/>
      <c r="K548" s="255"/>
      <c r="L548" s="255"/>
      <c r="M548" s="255"/>
      <c r="N548" s="255"/>
      <c r="O548" s="255"/>
      <c r="P548" s="255"/>
      <c r="Q548" s="255"/>
      <c r="R548" s="255"/>
      <c r="S548" s="255"/>
      <c r="T548" s="255"/>
      <c r="U548" s="255"/>
      <c r="V548" s="255"/>
      <c r="W548" s="255"/>
      <c r="X548" s="255"/>
      <c r="Y548" s="255"/>
      <c r="Z548" s="255"/>
      <c r="AA548" s="255"/>
      <c r="AB548" s="255"/>
      <c r="AC548" s="255"/>
      <c r="AD548" s="255"/>
      <c r="AE548" s="255"/>
      <c r="AF548" s="255"/>
      <c r="AG548" s="255"/>
      <c r="AH548" s="255"/>
      <c r="AI548" s="255"/>
      <c r="AJ548" s="255"/>
      <c r="AK548" s="255"/>
      <c r="AL548" s="255"/>
      <c r="AM548" s="255"/>
      <c r="AN548" s="255"/>
    </row>
    <row r="549" spans="1:40" ht="15.75" customHeight="1">
      <c r="A549" s="255"/>
      <c r="B549" s="255"/>
      <c r="C549" s="255"/>
      <c r="D549" s="255"/>
      <c r="E549" s="255"/>
      <c r="F549" s="255"/>
      <c r="G549" s="255"/>
      <c r="H549" s="255"/>
      <c r="I549" s="255"/>
      <c r="J549" s="255"/>
      <c r="K549" s="255"/>
      <c r="L549" s="255"/>
      <c r="M549" s="255"/>
      <c r="N549" s="255"/>
      <c r="O549" s="255"/>
      <c r="P549" s="255"/>
      <c r="Q549" s="255"/>
      <c r="R549" s="255"/>
      <c r="S549" s="255"/>
      <c r="T549" s="255"/>
      <c r="U549" s="255"/>
      <c r="V549" s="255"/>
      <c r="W549" s="255"/>
      <c r="X549" s="255"/>
      <c r="Y549" s="255"/>
      <c r="Z549" s="255"/>
      <c r="AA549" s="255"/>
      <c r="AB549" s="255"/>
      <c r="AC549" s="255"/>
      <c r="AD549" s="255"/>
      <c r="AE549" s="255"/>
      <c r="AF549" s="255"/>
      <c r="AG549" s="255"/>
      <c r="AH549" s="255"/>
      <c r="AI549" s="255"/>
      <c r="AJ549" s="255"/>
      <c r="AK549" s="255"/>
      <c r="AL549" s="255"/>
      <c r="AM549" s="255"/>
      <c r="AN549" s="255"/>
    </row>
    <row r="550" spans="1:40" ht="15.75" customHeight="1">
      <c r="A550" s="255"/>
      <c r="B550" s="255"/>
      <c r="C550" s="255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255"/>
      <c r="V550" s="255"/>
      <c r="W550" s="255"/>
      <c r="X550" s="255"/>
      <c r="Y550" s="255"/>
      <c r="Z550" s="255"/>
      <c r="AA550" s="255"/>
      <c r="AB550" s="255"/>
      <c r="AC550" s="255"/>
      <c r="AD550" s="255"/>
      <c r="AE550" s="255"/>
      <c r="AF550" s="255"/>
      <c r="AG550" s="255"/>
      <c r="AH550" s="255"/>
      <c r="AI550" s="255"/>
      <c r="AJ550" s="255"/>
      <c r="AK550" s="255"/>
      <c r="AL550" s="255"/>
      <c r="AM550" s="255"/>
      <c r="AN550" s="255"/>
    </row>
    <row r="551" spans="1:40" ht="15.75" customHeight="1">
      <c r="A551" s="255"/>
      <c r="B551" s="255"/>
      <c r="C551" s="255"/>
      <c r="D551" s="255"/>
      <c r="E551" s="255"/>
      <c r="F551" s="255"/>
      <c r="G551" s="255"/>
      <c r="H551" s="255"/>
      <c r="I551" s="255"/>
      <c r="J551" s="255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255"/>
      <c r="V551" s="255"/>
      <c r="W551" s="255"/>
      <c r="X551" s="255"/>
      <c r="Y551" s="255"/>
      <c r="Z551" s="255"/>
      <c r="AA551" s="255"/>
      <c r="AB551" s="255"/>
      <c r="AC551" s="255"/>
      <c r="AD551" s="255"/>
      <c r="AE551" s="255"/>
      <c r="AF551" s="255"/>
      <c r="AG551" s="255"/>
      <c r="AH551" s="255"/>
      <c r="AI551" s="255"/>
      <c r="AJ551" s="255"/>
      <c r="AK551" s="255"/>
      <c r="AL551" s="255"/>
      <c r="AM551" s="255"/>
      <c r="AN551" s="255"/>
    </row>
    <row r="552" spans="1:40" ht="15.75" customHeight="1">
      <c r="A552" s="255"/>
      <c r="B552" s="255"/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255"/>
      <c r="P552" s="255"/>
      <c r="Q552" s="255"/>
      <c r="R552" s="255"/>
      <c r="S552" s="255"/>
      <c r="T552" s="255"/>
      <c r="U552" s="255"/>
      <c r="V552" s="255"/>
      <c r="W552" s="255"/>
      <c r="X552" s="255"/>
      <c r="Y552" s="255"/>
      <c r="Z552" s="255"/>
      <c r="AA552" s="255"/>
      <c r="AB552" s="255"/>
      <c r="AC552" s="255"/>
      <c r="AD552" s="255"/>
      <c r="AE552" s="255"/>
      <c r="AF552" s="255"/>
      <c r="AG552" s="255"/>
      <c r="AH552" s="255"/>
      <c r="AI552" s="255"/>
      <c r="AJ552" s="255"/>
      <c r="AK552" s="255"/>
      <c r="AL552" s="255"/>
      <c r="AM552" s="255"/>
      <c r="AN552" s="255"/>
    </row>
    <row r="553" spans="1:40" ht="15.75" customHeight="1">
      <c r="A553" s="255"/>
      <c r="B553" s="255"/>
      <c r="C553" s="255"/>
      <c r="D553" s="255"/>
      <c r="E553" s="255"/>
      <c r="F553" s="255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  <c r="U553" s="255"/>
      <c r="V553" s="255"/>
      <c r="W553" s="255"/>
      <c r="X553" s="255"/>
      <c r="Y553" s="255"/>
      <c r="Z553" s="255"/>
      <c r="AA553" s="255"/>
      <c r="AB553" s="255"/>
      <c r="AC553" s="255"/>
      <c r="AD553" s="255"/>
      <c r="AE553" s="255"/>
      <c r="AF553" s="255"/>
      <c r="AG553" s="255"/>
      <c r="AH553" s="255"/>
      <c r="AI553" s="255"/>
      <c r="AJ553" s="255"/>
      <c r="AK553" s="255"/>
      <c r="AL553" s="255"/>
      <c r="AM553" s="255"/>
      <c r="AN553" s="255"/>
    </row>
    <row r="554" spans="1:40" ht="15.75" customHeight="1">
      <c r="A554" s="255"/>
      <c r="B554" s="255"/>
      <c r="C554" s="255"/>
      <c r="D554" s="255"/>
      <c r="E554" s="255"/>
      <c r="F554" s="255"/>
      <c r="G554" s="255"/>
      <c r="H554" s="255"/>
      <c r="I554" s="255"/>
      <c r="J554" s="255"/>
      <c r="K554" s="255"/>
      <c r="L554" s="255"/>
      <c r="M554" s="255"/>
      <c r="N554" s="255"/>
      <c r="O554" s="255"/>
      <c r="P554" s="255"/>
      <c r="Q554" s="255"/>
      <c r="R554" s="255"/>
      <c r="S554" s="255"/>
      <c r="T554" s="255"/>
      <c r="U554" s="255"/>
      <c r="V554" s="255"/>
      <c r="W554" s="255"/>
      <c r="X554" s="255"/>
      <c r="Y554" s="255"/>
      <c r="Z554" s="255"/>
      <c r="AA554" s="255"/>
      <c r="AB554" s="255"/>
      <c r="AC554" s="255"/>
      <c r="AD554" s="255"/>
      <c r="AE554" s="255"/>
      <c r="AF554" s="255"/>
      <c r="AG554" s="255"/>
      <c r="AH554" s="255"/>
      <c r="AI554" s="255"/>
      <c r="AJ554" s="255"/>
      <c r="AK554" s="255"/>
      <c r="AL554" s="255"/>
      <c r="AM554" s="255"/>
      <c r="AN554" s="255"/>
    </row>
    <row r="555" spans="1:40" ht="15.75" customHeight="1">
      <c r="A555" s="255"/>
      <c r="B555" s="255"/>
      <c r="C555" s="255"/>
      <c r="D555" s="255"/>
      <c r="E555" s="255"/>
      <c r="F555" s="255"/>
      <c r="G555" s="255"/>
      <c r="H555" s="255"/>
      <c r="I555" s="255"/>
      <c r="J555" s="255"/>
      <c r="K555" s="255"/>
      <c r="L555" s="255"/>
      <c r="M555" s="255"/>
      <c r="N555" s="255"/>
      <c r="O555" s="255"/>
      <c r="P555" s="255"/>
      <c r="Q555" s="255"/>
      <c r="R555" s="255"/>
      <c r="S555" s="255"/>
      <c r="T555" s="255"/>
      <c r="U555" s="255"/>
      <c r="V555" s="255"/>
      <c r="W555" s="255"/>
      <c r="X555" s="255"/>
      <c r="Y555" s="255"/>
      <c r="Z555" s="255"/>
      <c r="AA555" s="255"/>
      <c r="AB555" s="255"/>
      <c r="AC555" s="255"/>
      <c r="AD555" s="255"/>
      <c r="AE555" s="255"/>
      <c r="AF555" s="255"/>
      <c r="AG555" s="255"/>
      <c r="AH555" s="255"/>
      <c r="AI555" s="255"/>
      <c r="AJ555" s="255"/>
      <c r="AK555" s="255"/>
      <c r="AL555" s="255"/>
      <c r="AM555" s="255"/>
      <c r="AN555" s="255"/>
    </row>
    <row r="556" spans="1:40" ht="15.75" customHeight="1">
      <c r="A556" s="255"/>
      <c r="B556" s="255"/>
      <c r="C556" s="255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/>
      <c r="S556" s="255"/>
      <c r="T556" s="255"/>
      <c r="U556" s="255"/>
      <c r="V556" s="255"/>
      <c r="W556" s="255"/>
      <c r="X556" s="255"/>
      <c r="Y556" s="255"/>
      <c r="Z556" s="255"/>
      <c r="AA556" s="255"/>
      <c r="AB556" s="255"/>
      <c r="AC556" s="255"/>
      <c r="AD556" s="255"/>
      <c r="AE556" s="255"/>
      <c r="AF556" s="255"/>
      <c r="AG556" s="255"/>
      <c r="AH556" s="255"/>
      <c r="AI556" s="255"/>
      <c r="AJ556" s="255"/>
      <c r="AK556" s="255"/>
      <c r="AL556" s="255"/>
      <c r="AM556" s="255"/>
      <c r="AN556" s="255"/>
    </row>
    <row r="557" spans="1:40" ht="15.75" customHeight="1">
      <c r="A557" s="255"/>
      <c r="B557" s="255"/>
      <c r="C557" s="255"/>
      <c r="D557" s="255"/>
      <c r="E557" s="255"/>
      <c r="F557" s="255"/>
      <c r="G557" s="255"/>
      <c r="H557" s="255"/>
      <c r="I557" s="255"/>
      <c r="J557" s="255"/>
      <c r="K557" s="255"/>
      <c r="L557" s="255"/>
      <c r="M557" s="255"/>
      <c r="N557" s="255"/>
      <c r="O557" s="255"/>
      <c r="P557" s="255"/>
      <c r="Q557" s="255"/>
      <c r="R557" s="255"/>
      <c r="S557" s="255"/>
      <c r="T557" s="255"/>
      <c r="U557" s="255"/>
      <c r="V557" s="255"/>
      <c r="W557" s="255"/>
      <c r="X557" s="255"/>
      <c r="Y557" s="255"/>
      <c r="Z557" s="255"/>
      <c r="AA557" s="255"/>
      <c r="AB557" s="255"/>
      <c r="AC557" s="255"/>
      <c r="AD557" s="255"/>
      <c r="AE557" s="255"/>
      <c r="AF557" s="255"/>
      <c r="AG557" s="255"/>
      <c r="AH557" s="255"/>
      <c r="AI557" s="255"/>
      <c r="AJ557" s="255"/>
      <c r="AK557" s="255"/>
      <c r="AL557" s="255"/>
      <c r="AM557" s="255"/>
      <c r="AN557" s="255"/>
    </row>
    <row r="558" spans="1:40" ht="15.75" customHeight="1">
      <c r="A558" s="255"/>
      <c r="B558" s="255"/>
      <c r="C558" s="255"/>
      <c r="D558" s="255"/>
      <c r="E558" s="255"/>
      <c r="F558" s="255"/>
      <c r="G558" s="255"/>
      <c r="H558" s="255"/>
      <c r="I558" s="255"/>
      <c r="J558" s="255"/>
      <c r="K558" s="255"/>
      <c r="L558" s="255"/>
      <c r="M558" s="255"/>
      <c r="N558" s="255"/>
      <c r="O558" s="255"/>
      <c r="P558" s="255"/>
      <c r="Q558" s="255"/>
      <c r="R558" s="255"/>
      <c r="S558" s="255"/>
      <c r="T558" s="255"/>
      <c r="U558" s="255"/>
      <c r="V558" s="255"/>
      <c r="W558" s="255"/>
      <c r="X558" s="255"/>
      <c r="Y558" s="255"/>
      <c r="Z558" s="255"/>
      <c r="AA558" s="255"/>
      <c r="AB558" s="255"/>
      <c r="AC558" s="255"/>
      <c r="AD558" s="255"/>
      <c r="AE558" s="255"/>
      <c r="AF558" s="255"/>
      <c r="AG558" s="255"/>
      <c r="AH558" s="255"/>
      <c r="AI558" s="255"/>
      <c r="AJ558" s="255"/>
      <c r="AK558" s="255"/>
      <c r="AL558" s="255"/>
      <c r="AM558" s="255"/>
      <c r="AN558" s="255"/>
    </row>
    <row r="559" spans="1:40" ht="15.75" customHeight="1">
      <c r="A559" s="255"/>
      <c r="B559" s="255"/>
      <c r="C559" s="255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/>
      <c r="S559" s="255"/>
      <c r="T559" s="255"/>
      <c r="U559" s="255"/>
      <c r="V559" s="255"/>
      <c r="W559" s="255"/>
      <c r="X559" s="255"/>
      <c r="Y559" s="255"/>
      <c r="Z559" s="255"/>
      <c r="AA559" s="255"/>
      <c r="AB559" s="255"/>
      <c r="AC559" s="255"/>
      <c r="AD559" s="255"/>
      <c r="AE559" s="255"/>
      <c r="AF559" s="255"/>
      <c r="AG559" s="255"/>
      <c r="AH559" s="255"/>
      <c r="AI559" s="255"/>
      <c r="AJ559" s="255"/>
      <c r="AK559" s="255"/>
      <c r="AL559" s="255"/>
      <c r="AM559" s="255"/>
      <c r="AN559" s="255"/>
    </row>
    <row r="560" spans="1:40" ht="15.75" customHeight="1">
      <c r="A560" s="255"/>
      <c r="B560" s="255"/>
      <c r="C560" s="255"/>
      <c r="D560" s="255"/>
      <c r="E560" s="255"/>
      <c r="F560" s="255"/>
      <c r="G560" s="255"/>
      <c r="H560" s="255"/>
      <c r="I560" s="255"/>
      <c r="J560" s="255"/>
      <c r="K560" s="255"/>
      <c r="L560" s="255"/>
      <c r="M560" s="255"/>
      <c r="N560" s="255"/>
      <c r="O560" s="255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  <c r="AA560" s="255"/>
      <c r="AB560" s="255"/>
      <c r="AC560" s="255"/>
      <c r="AD560" s="255"/>
      <c r="AE560" s="255"/>
      <c r="AF560" s="255"/>
      <c r="AG560" s="255"/>
      <c r="AH560" s="255"/>
      <c r="AI560" s="255"/>
      <c r="AJ560" s="255"/>
      <c r="AK560" s="255"/>
      <c r="AL560" s="255"/>
      <c r="AM560" s="255"/>
      <c r="AN560" s="255"/>
    </row>
    <row r="561" spans="1:40" ht="15.75" customHeight="1">
      <c r="A561" s="255"/>
      <c r="B561" s="255"/>
      <c r="C561" s="255"/>
      <c r="D561" s="255"/>
      <c r="E561" s="255"/>
      <c r="F561" s="255"/>
      <c r="G561" s="255"/>
      <c r="H561" s="255"/>
      <c r="I561" s="255"/>
      <c r="J561" s="255"/>
      <c r="K561" s="255"/>
      <c r="L561" s="255"/>
      <c r="M561" s="255"/>
      <c r="N561" s="255"/>
      <c r="O561" s="255"/>
      <c r="P561" s="255"/>
      <c r="Q561" s="255"/>
      <c r="R561" s="255"/>
      <c r="S561" s="255"/>
      <c r="T561" s="255"/>
      <c r="U561" s="255"/>
      <c r="V561" s="255"/>
      <c r="W561" s="255"/>
      <c r="X561" s="255"/>
      <c r="Y561" s="255"/>
      <c r="Z561" s="255"/>
      <c r="AA561" s="255"/>
      <c r="AB561" s="255"/>
      <c r="AC561" s="255"/>
      <c r="AD561" s="255"/>
      <c r="AE561" s="255"/>
      <c r="AF561" s="255"/>
      <c r="AG561" s="255"/>
      <c r="AH561" s="255"/>
      <c r="AI561" s="255"/>
      <c r="AJ561" s="255"/>
      <c r="AK561" s="255"/>
      <c r="AL561" s="255"/>
      <c r="AM561" s="255"/>
      <c r="AN561" s="255"/>
    </row>
    <row r="562" spans="1:40" ht="15.75" customHeight="1">
      <c r="A562" s="255"/>
      <c r="B562" s="255"/>
      <c r="C562" s="255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/>
      <c r="S562" s="255"/>
      <c r="T562" s="255"/>
      <c r="U562" s="255"/>
      <c r="V562" s="255"/>
      <c r="W562" s="255"/>
      <c r="X562" s="255"/>
      <c r="Y562" s="255"/>
      <c r="Z562" s="255"/>
      <c r="AA562" s="255"/>
      <c r="AB562" s="255"/>
      <c r="AC562" s="255"/>
      <c r="AD562" s="255"/>
      <c r="AE562" s="255"/>
      <c r="AF562" s="255"/>
      <c r="AG562" s="255"/>
      <c r="AH562" s="255"/>
      <c r="AI562" s="255"/>
      <c r="AJ562" s="255"/>
      <c r="AK562" s="255"/>
      <c r="AL562" s="255"/>
      <c r="AM562" s="255"/>
      <c r="AN562" s="255"/>
    </row>
    <row r="563" spans="1:40" ht="15.75" customHeight="1">
      <c r="A563" s="255"/>
      <c r="B563" s="255"/>
      <c r="C563" s="255"/>
      <c r="D563" s="255"/>
      <c r="E563" s="255"/>
      <c r="F563" s="255"/>
      <c r="G563" s="255"/>
      <c r="H563" s="255"/>
      <c r="I563" s="255"/>
      <c r="J563" s="255"/>
      <c r="K563" s="255"/>
      <c r="L563" s="255"/>
      <c r="M563" s="255"/>
      <c r="N563" s="255"/>
      <c r="O563" s="255"/>
      <c r="P563" s="255"/>
      <c r="Q563" s="255"/>
      <c r="R563" s="255"/>
      <c r="S563" s="255"/>
      <c r="T563" s="255"/>
      <c r="U563" s="255"/>
      <c r="V563" s="255"/>
      <c r="W563" s="255"/>
      <c r="X563" s="255"/>
      <c r="Y563" s="255"/>
      <c r="Z563" s="255"/>
      <c r="AA563" s="255"/>
      <c r="AB563" s="255"/>
      <c r="AC563" s="255"/>
      <c r="AD563" s="255"/>
      <c r="AE563" s="255"/>
      <c r="AF563" s="255"/>
      <c r="AG563" s="255"/>
      <c r="AH563" s="255"/>
      <c r="AI563" s="255"/>
      <c r="AJ563" s="255"/>
      <c r="AK563" s="255"/>
      <c r="AL563" s="255"/>
      <c r="AM563" s="255"/>
      <c r="AN563" s="255"/>
    </row>
    <row r="564" spans="1:40" ht="15.75" customHeight="1">
      <c r="A564" s="255"/>
      <c r="B564" s="255"/>
      <c r="C564" s="255"/>
      <c r="D564" s="255"/>
      <c r="E564" s="255"/>
      <c r="F564" s="255"/>
      <c r="G564" s="255"/>
      <c r="H564" s="255"/>
      <c r="I564" s="255"/>
      <c r="J564" s="255"/>
      <c r="K564" s="255"/>
      <c r="L564" s="255"/>
      <c r="M564" s="255"/>
      <c r="N564" s="255"/>
      <c r="O564" s="255"/>
      <c r="P564" s="255"/>
      <c r="Q564" s="255"/>
      <c r="R564" s="255"/>
      <c r="S564" s="255"/>
      <c r="T564" s="255"/>
      <c r="U564" s="255"/>
      <c r="V564" s="255"/>
      <c r="W564" s="255"/>
      <c r="X564" s="255"/>
      <c r="Y564" s="255"/>
      <c r="Z564" s="255"/>
      <c r="AA564" s="255"/>
      <c r="AB564" s="255"/>
      <c r="AC564" s="255"/>
      <c r="AD564" s="255"/>
      <c r="AE564" s="255"/>
      <c r="AF564" s="255"/>
      <c r="AG564" s="255"/>
      <c r="AH564" s="255"/>
      <c r="AI564" s="255"/>
      <c r="AJ564" s="255"/>
      <c r="AK564" s="255"/>
      <c r="AL564" s="255"/>
      <c r="AM564" s="255"/>
      <c r="AN564" s="255"/>
    </row>
    <row r="565" spans="1:40" ht="15.75" customHeight="1">
      <c r="A565" s="255"/>
      <c r="B565" s="255"/>
      <c r="C565" s="255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/>
      <c r="S565" s="255"/>
      <c r="T565" s="255"/>
      <c r="U565" s="255"/>
      <c r="V565" s="255"/>
      <c r="W565" s="255"/>
      <c r="X565" s="255"/>
      <c r="Y565" s="255"/>
      <c r="Z565" s="255"/>
      <c r="AA565" s="255"/>
      <c r="AB565" s="255"/>
      <c r="AC565" s="255"/>
      <c r="AD565" s="255"/>
      <c r="AE565" s="255"/>
      <c r="AF565" s="255"/>
      <c r="AG565" s="255"/>
      <c r="AH565" s="255"/>
      <c r="AI565" s="255"/>
      <c r="AJ565" s="255"/>
      <c r="AK565" s="255"/>
      <c r="AL565" s="255"/>
      <c r="AM565" s="255"/>
      <c r="AN565" s="255"/>
    </row>
    <row r="566" spans="1:40" ht="15.75" customHeight="1">
      <c r="A566" s="255"/>
      <c r="B566" s="255"/>
      <c r="C566" s="255"/>
      <c r="D566" s="255"/>
      <c r="E566" s="255"/>
      <c r="F566" s="255"/>
      <c r="G566" s="255"/>
      <c r="H566" s="255"/>
      <c r="I566" s="255"/>
      <c r="J566" s="255"/>
      <c r="K566" s="255"/>
      <c r="L566" s="255"/>
      <c r="M566" s="255"/>
      <c r="N566" s="255"/>
      <c r="O566" s="255"/>
      <c r="P566" s="255"/>
      <c r="Q566" s="255"/>
      <c r="R566" s="255"/>
      <c r="S566" s="255"/>
      <c r="T566" s="255"/>
      <c r="U566" s="255"/>
      <c r="V566" s="255"/>
      <c r="W566" s="255"/>
      <c r="X566" s="255"/>
      <c r="Y566" s="255"/>
      <c r="Z566" s="255"/>
      <c r="AA566" s="255"/>
      <c r="AB566" s="255"/>
      <c r="AC566" s="255"/>
      <c r="AD566" s="255"/>
      <c r="AE566" s="255"/>
      <c r="AF566" s="255"/>
      <c r="AG566" s="255"/>
      <c r="AH566" s="255"/>
      <c r="AI566" s="255"/>
      <c r="AJ566" s="255"/>
      <c r="AK566" s="255"/>
      <c r="AL566" s="255"/>
      <c r="AM566" s="255"/>
      <c r="AN566" s="255"/>
    </row>
    <row r="567" spans="1:40" ht="15.75" customHeight="1">
      <c r="A567" s="255"/>
      <c r="B567" s="255"/>
      <c r="C567" s="255"/>
      <c r="D567" s="255"/>
      <c r="E567" s="255"/>
      <c r="F567" s="255"/>
      <c r="G567" s="255"/>
      <c r="H567" s="255"/>
      <c r="I567" s="255"/>
      <c r="J567" s="255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  <c r="AA567" s="255"/>
      <c r="AB567" s="255"/>
      <c r="AC567" s="255"/>
      <c r="AD567" s="255"/>
      <c r="AE567" s="255"/>
      <c r="AF567" s="255"/>
      <c r="AG567" s="255"/>
      <c r="AH567" s="255"/>
      <c r="AI567" s="255"/>
      <c r="AJ567" s="255"/>
      <c r="AK567" s="255"/>
      <c r="AL567" s="255"/>
      <c r="AM567" s="255"/>
      <c r="AN567" s="255"/>
    </row>
    <row r="568" spans="1:40" ht="15.75" customHeight="1">
      <c r="A568" s="255"/>
      <c r="B568" s="255"/>
      <c r="C568" s="255"/>
      <c r="D568" s="255"/>
      <c r="E568" s="255"/>
      <c r="F568" s="255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/>
      <c r="S568" s="255"/>
      <c r="T568" s="255"/>
      <c r="U568" s="255"/>
      <c r="V568" s="255"/>
      <c r="W568" s="255"/>
      <c r="X568" s="255"/>
      <c r="Y568" s="255"/>
      <c r="Z568" s="255"/>
      <c r="AA568" s="255"/>
      <c r="AB568" s="255"/>
      <c r="AC568" s="255"/>
      <c r="AD568" s="255"/>
      <c r="AE568" s="255"/>
      <c r="AF568" s="255"/>
      <c r="AG568" s="255"/>
      <c r="AH568" s="255"/>
      <c r="AI568" s="255"/>
      <c r="AJ568" s="255"/>
      <c r="AK568" s="255"/>
      <c r="AL568" s="255"/>
      <c r="AM568" s="255"/>
      <c r="AN568" s="255"/>
    </row>
    <row r="569" spans="1:40" ht="15.75" customHeight="1">
      <c r="A569" s="255"/>
      <c r="B569" s="255"/>
      <c r="C569" s="255"/>
      <c r="D569" s="255"/>
      <c r="E569" s="255"/>
      <c r="F569" s="255"/>
      <c r="G569" s="255"/>
      <c r="H569" s="255"/>
      <c r="I569" s="255"/>
      <c r="J569" s="255"/>
      <c r="K569" s="255"/>
      <c r="L569" s="255"/>
      <c r="M569" s="255"/>
      <c r="N569" s="255"/>
      <c r="O569" s="255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  <c r="AA569" s="255"/>
      <c r="AB569" s="255"/>
      <c r="AC569" s="255"/>
      <c r="AD569" s="255"/>
      <c r="AE569" s="255"/>
      <c r="AF569" s="255"/>
      <c r="AG569" s="255"/>
      <c r="AH569" s="255"/>
      <c r="AI569" s="255"/>
      <c r="AJ569" s="255"/>
      <c r="AK569" s="255"/>
      <c r="AL569" s="255"/>
      <c r="AM569" s="255"/>
      <c r="AN569" s="255"/>
    </row>
    <row r="570" spans="1:40" ht="15.75" customHeight="1">
      <c r="A570" s="255"/>
      <c r="B570" s="255"/>
      <c r="C570" s="255"/>
      <c r="D570" s="255"/>
      <c r="E570" s="255"/>
      <c r="F570" s="255"/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/>
      <c r="Z570" s="255"/>
      <c r="AA570" s="255"/>
      <c r="AB570" s="255"/>
      <c r="AC570" s="255"/>
      <c r="AD570" s="255"/>
      <c r="AE570" s="255"/>
      <c r="AF570" s="255"/>
      <c r="AG570" s="255"/>
      <c r="AH570" s="255"/>
      <c r="AI570" s="255"/>
      <c r="AJ570" s="255"/>
      <c r="AK570" s="255"/>
      <c r="AL570" s="255"/>
      <c r="AM570" s="255"/>
      <c r="AN570" s="255"/>
    </row>
    <row r="571" spans="1:40" ht="15.75" customHeight="1">
      <c r="A571" s="255"/>
      <c r="B571" s="255"/>
      <c r="C571" s="255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  <c r="AA571" s="255"/>
      <c r="AB571" s="255"/>
      <c r="AC571" s="255"/>
      <c r="AD571" s="255"/>
      <c r="AE571" s="255"/>
      <c r="AF571" s="255"/>
      <c r="AG571" s="255"/>
      <c r="AH571" s="255"/>
      <c r="AI571" s="255"/>
      <c r="AJ571" s="255"/>
      <c r="AK571" s="255"/>
      <c r="AL571" s="255"/>
      <c r="AM571" s="255"/>
      <c r="AN571" s="255"/>
    </row>
    <row r="572" spans="1:40" ht="15.75" customHeight="1">
      <c r="A572" s="255"/>
      <c r="B572" s="255"/>
      <c r="C572" s="255"/>
      <c r="D572" s="255"/>
      <c r="E572" s="255"/>
      <c r="F572" s="255"/>
      <c r="G572" s="255"/>
      <c r="H572" s="255"/>
      <c r="I572" s="255"/>
      <c r="J572" s="255"/>
      <c r="K572" s="255"/>
      <c r="L572" s="255"/>
      <c r="M572" s="255"/>
      <c r="N572" s="255"/>
      <c r="O572" s="255"/>
      <c r="P572" s="255"/>
      <c r="Q572" s="255"/>
      <c r="R572" s="255"/>
      <c r="S572" s="255"/>
      <c r="T572" s="255"/>
      <c r="U572" s="255"/>
      <c r="V572" s="255"/>
      <c r="W572" s="255"/>
      <c r="X572" s="255"/>
      <c r="Y572" s="255"/>
      <c r="Z572" s="255"/>
      <c r="AA572" s="255"/>
      <c r="AB572" s="255"/>
      <c r="AC572" s="255"/>
      <c r="AD572" s="255"/>
      <c r="AE572" s="255"/>
      <c r="AF572" s="255"/>
      <c r="AG572" s="255"/>
      <c r="AH572" s="255"/>
      <c r="AI572" s="255"/>
      <c r="AJ572" s="255"/>
      <c r="AK572" s="255"/>
      <c r="AL572" s="255"/>
      <c r="AM572" s="255"/>
      <c r="AN572" s="255"/>
    </row>
    <row r="573" spans="1:40" ht="15.75" customHeight="1">
      <c r="A573" s="255"/>
      <c r="B573" s="255"/>
      <c r="C573" s="255"/>
      <c r="D573" s="255"/>
      <c r="E573" s="255"/>
      <c r="F573" s="255"/>
      <c r="G573" s="255"/>
      <c r="H573" s="255"/>
      <c r="I573" s="255"/>
      <c r="J573" s="255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  <c r="AA573" s="255"/>
      <c r="AB573" s="255"/>
      <c r="AC573" s="255"/>
      <c r="AD573" s="255"/>
      <c r="AE573" s="255"/>
      <c r="AF573" s="255"/>
      <c r="AG573" s="255"/>
      <c r="AH573" s="255"/>
      <c r="AI573" s="255"/>
      <c r="AJ573" s="255"/>
      <c r="AK573" s="255"/>
      <c r="AL573" s="255"/>
      <c r="AM573" s="255"/>
      <c r="AN573" s="255"/>
    </row>
    <row r="574" spans="1:40" ht="15.75" customHeight="1">
      <c r="A574" s="255"/>
      <c r="B574" s="255"/>
      <c r="C574" s="255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  <c r="Z574" s="255"/>
      <c r="AA574" s="255"/>
      <c r="AB574" s="255"/>
      <c r="AC574" s="255"/>
      <c r="AD574" s="255"/>
      <c r="AE574" s="255"/>
      <c r="AF574" s="255"/>
      <c r="AG574" s="255"/>
      <c r="AH574" s="255"/>
      <c r="AI574" s="255"/>
      <c r="AJ574" s="255"/>
      <c r="AK574" s="255"/>
      <c r="AL574" s="255"/>
      <c r="AM574" s="255"/>
      <c r="AN574" s="255"/>
    </row>
    <row r="575" spans="1:40" ht="15.75" customHeight="1">
      <c r="A575" s="255"/>
      <c r="B575" s="255"/>
      <c r="C575" s="255"/>
      <c r="D575" s="255"/>
      <c r="E575" s="255"/>
      <c r="F575" s="255"/>
      <c r="G575" s="255"/>
      <c r="H575" s="255"/>
      <c r="I575" s="255"/>
      <c r="J575" s="255"/>
      <c r="K575" s="255"/>
      <c r="L575" s="255"/>
      <c r="M575" s="255"/>
      <c r="N575" s="255"/>
      <c r="O575" s="255"/>
      <c r="P575" s="255"/>
      <c r="Q575" s="255"/>
      <c r="R575" s="255"/>
      <c r="S575" s="255"/>
      <c r="T575" s="255"/>
      <c r="U575" s="255"/>
      <c r="V575" s="255"/>
      <c r="W575" s="255"/>
      <c r="X575" s="255"/>
      <c r="Y575" s="255"/>
      <c r="Z575" s="255"/>
      <c r="AA575" s="255"/>
      <c r="AB575" s="255"/>
      <c r="AC575" s="255"/>
      <c r="AD575" s="255"/>
      <c r="AE575" s="255"/>
      <c r="AF575" s="255"/>
      <c r="AG575" s="255"/>
      <c r="AH575" s="255"/>
      <c r="AI575" s="255"/>
      <c r="AJ575" s="255"/>
      <c r="AK575" s="255"/>
      <c r="AL575" s="255"/>
      <c r="AM575" s="255"/>
      <c r="AN575" s="255"/>
    </row>
    <row r="576" spans="1:40" ht="15.75" customHeight="1">
      <c r="A576" s="255"/>
      <c r="B576" s="255"/>
      <c r="C576" s="255"/>
      <c r="D576" s="255"/>
      <c r="E576" s="255"/>
      <c r="F576" s="255"/>
      <c r="G576" s="255"/>
      <c r="H576" s="255"/>
      <c r="I576" s="255"/>
      <c r="J576" s="255"/>
      <c r="K576" s="255"/>
      <c r="L576" s="255"/>
      <c r="M576" s="255"/>
      <c r="N576" s="255"/>
      <c r="O576" s="255"/>
      <c r="P576" s="255"/>
      <c r="Q576" s="255"/>
      <c r="R576" s="255"/>
      <c r="S576" s="255"/>
      <c r="T576" s="255"/>
      <c r="U576" s="255"/>
      <c r="V576" s="255"/>
      <c r="W576" s="255"/>
      <c r="X576" s="255"/>
      <c r="Y576" s="255"/>
      <c r="Z576" s="255"/>
      <c r="AA576" s="255"/>
      <c r="AB576" s="255"/>
      <c r="AC576" s="255"/>
      <c r="AD576" s="255"/>
      <c r="AE576" s="255"/>
      <c r="AF576" s="255"/>
      <c r="AG576" s="255"/>
      <c r="AH576" s="255"/>
      <c r="AI576" s="255"/>
      <c r="AJ576" s="255"/>
      <c r="AK576" s="255"/>
      <c r="AL576" s="255"/>
      <c r="AM576" s="255"/>
      <c r="AN576" s="255"/>
    </row>
    <row r="577" spans="1:40" ht="15.75" customHeight="1">
      <c r="A577" s="255"/>
      <c r="B577" s="255"/>
      <c r="C577" s="255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/>
      <c r="S577" s="255"/>
      <c r="T577" s="255"/>
      <c r="U577" s="255"/>
      <c r="V577" s="255"/>
      <c r="W577" s="255"/>
      <c r="X577" s="255"/>
      <c r="Y577" s="255"/>
      <c r="Z577" s="255"/>
      <c r="AA577" s="255"/>
      <c r="AB577" s="255"/>
      <c r="AC577" s="255"/>
      <c r="AD577" s="255"/>
      <c r="AE577" s="255"/>
      <c r="AF577" s="255"/>
      <c r="AG577" s="255"/>
      <c r="AH577" s="255"/>
      <c r="AI577" s="255"/>
      <c r="AJ577" s="255"/>
      <c r="AK577" s="255"/>
      <c r="AL577" s="255"/>
      <c r="AM577" s="255"/>
      <c r="AN577" s="255"/>
    </row>
    <row r="578" spans="1:40" ht="15.75" customHeight="1">
      <c r="A578" s="255"/>
      <c r="B578" s="255"/>
      <c r="C578" s="255"/>
      <c r="D578" s="255"/>
      <c r="E578" s="255"/>
      <c r="F578" s="255"/>
      <c r="G578" s="255"/>
      <c r="H578" s="255"/>
      <c r="I578" s="255"/>
      <c r="J578" s="255"/>
      <c r="K578" s="255"/>
      <c r="L578" s="255"/>
      <c r="M578" s="255"/>
      <c r="N578" s="255"/>
      <c r="O578" s="255"/>
      <c r="P578" s="255"/>
      <c r="Q578" s="255"/>
      <c r="R578" s="255"/>
      <c r="S578" s="255"/>
      <c r="T578" s="255"/>
      <c r="U578" s="255"/>
      <c r="V578" s="255"/>
      <c r="W578" s="255"/>
      <c r="X578" s="255"/>
      <c r="Y578" s="255"/>
      <c r="Z578" s="255"/>
      <c r="AA578" s="255"/>
      <c r="AB578" s="255"/>
      <c r="AC578" s="255"/>
      <c r="AD578" s="255"/>
      <c r="AE578" s="255"/>
      <c r="AF578" s="255"/>
      <c r="AG578" s="255"/>
      <c r="AH578" s="255"/>
      <c r="AI578" s="255"/>
      <c r="AJ578" s="255"/>
      <c r="AK578" s="255"/>
      <c r="AL578" s="255"/>
      <c r="AM578" s="255"/>
      <c r="AN578" s="255"/>
    </row>
    <row r="579" spans="1:40" ht="15.75" customHeight="1">
      <c r="A579" s="255"/>
      <c r="B579" s="255"/>
      <c r="C579" s="255"/>
      <c r="D579" s="255"/>
      <c r="E579" s="255"/>
      <c r="F579" s="255"/>
      <c r="G579" s="255"/>
      <c r="H579" s="255"/>
      <c r="I579" s="255"/>
      <c r="J579" s="255"/>
      <c r="K579" s="255"/>
      <c r="L579" s="255"/>
      <c r="M579" s="255"/>
      <c r="N579" s="255"/>
      <c r="O579" s="255"/>
      <c r="P579" s="255"/>
      <c r="Q579" s="255"/>
      <c r="R579" s="255"/>
      <c r="S579" s="255"/>
      <c r="T579" s="255"/>
      <c r="U579" s="255"/>
      <c r="V579" s="255"/>
      <c r="W579" s="255"/>
      <c r="X579" s="255"/>
      <c r="Y579" s="255"/>
      <c r="Z579" s="255"/>
      <c r="AA579" s="255"/>
      <c r="AB579" s="255"/>
      <c r="AC579" s="255"/>
      <c r="AD579" s="255"/>
      <c r="AE579" s="255"/>
      <c r="AF579" s="255"/>
      <c r="AG579" s="255"/>
      <c r="AH579" s="255"/>
      <c r="AI579" s="255"/>
      <c r="AJ579" s="255"/>
      <c r="AK579" s="255"/>
      <c r="AL579" s="255"/>
      <c r="AM579" s="255"/>
      <c r="AN579" s="255"/>
    </row>
    <row r="580" spans="1:40" ht="15.75" customHeight="1">
      <c r="A580" s="255"/>
      <c r="B580" s="255"/>
      <c r="C580" s="255"/>
      <c r="D580" s="255"/>
      <c r="E580" s="255"/>
      <c r="F580" s="255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/>
      <c r="T580" s="255"/>
      <c r="U580" s="255"/>
      <c r="V580" s="255"/>
      <c r="W580" s="255"/>
      <c r="X580" s="255"/>
      <c r="Y580" s="255"/>
      <c r="Z580" s="255"/>
      <c r="AA580" s="255"/>
      <c r="AB580" s="255"/>
      <c r="AC580" s="255"/>
      <c r="AD580" s="255"/>
      <c r="AE580" s="255"/>
      <c r="AF580" s="255"/>
      <c r="AG580" s="255"/>
      <c r="AH580" s="255"/>
      <c r="AI580" s="255"/>
      <c r="AJ580" s="255"/>
      <c r="AK580" s="255"/>
      <c r="AL580" s="255"/>
      <c r="AM580" s="255"/>
      <c r="AN580" s="255"/>
    </row>
    <row r="581" spans="1:40" ht="15.75" customHeight="1">
      <c r="A581" s="255"/>
      <c r="B581" s="255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  <c r="AC581" s="255"/>
      <c r="AD581" s="255"/>
      <c r="AE581" s="255"/>
      <c r="AF581" s="255"/>
      <c r="AG581" s="255"/>
      <c r="AH581" s="255"/>
      <c r="AI581" s="255"/>
      <c r="AJ581" s="255"/>
      <c r="AK581" s="255"/>
      <c r="AL581" s="255"/>
      <c r="AM581" s="255"/>
      <c r="AN581" s="255"/>
    </row>
    <row r="582" spans="1:40" ht="15.75" customHeight="1">
      <c r="A582" s="255"/>
      <c r="B582" s="255"/>
      <c r="C582" s="255"/>
      <c r="D582" s="255"/>
      <c r="E582" s="255"/>
      <c r="F582" s="255"/>
      <c r="G582" s="255"/>
      <c r="H582" s="255"/>
      <c r="I582" s="255"/>
      <c r="J582" s="255"/>
      <c r="K582" s="255"/>
      <c r="L582" s="255"/>
      <c r="M582" s="255"/>
      <c r="N582" s="255"/>
      <c r="O582" s="255"/>
      <c r="P582" s="255"/>
      <c r="Q582" s="255"/>
      <c r="R582" s="255"/>
      <c r="S582" s="255"/>
      <c r="T582" s="255"/>
      <c r="U582" s="255"/>
      <c r="V582" s="255"/>
      <c r="W582" s="255"/>
      <c r="X582" s="255"/>
      <c r="Y582" s="255"/>
      <c r="Z582" s="255"/>
      <c r="AA582" s="255"/>
      <c r="AB582" s="255"/>
      <c r="AC582" s="255"/>
      <c r="AD582" s="255"/>
      <c r="AE582" s="255"/>
      <c r="AF582" s="255"/>
      <c r="AG582" s="255"/>
      <c r="AH582" s="255"/>
      <c r="AI582" s="255"/>
      <c r="AJ582" s="255"/>
      <c r="AK582" s="255"/>
      <c r="AL582" s="255"/>
      <c r="AM582" s="255"/>
      <c r="AN582" s="255"/>
    </row>
    <row r="583" spans="1:40" ht="15.75" customHeight="1">
      <c r="A583" s="255"/>
      <c r="B583" s="255"/>
      <c r="C583" s="255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  <c r="AA583" s="255"/>
      <c r="AB583" s="255"/>
      <c r="AC583" s="255"/>
      <c r="AD583" s="255"/>
      <c r="AE583" s="255"/>
      <c r="AF583" s="255"/>
      <c r="AG583" s="255"/>
      <c r="AH583" s="255"/>
      <c r="AI583" s="255"/>
      <c r="AJ583" s="255"/>
      <c r="AK583" s="255"/>
      <c r="AL583" s="255"/>
      <c r="AM583" s="255"/>
      <c r="AN583" s="255"/>
    </row>
    <row r="584" spans="1:40" ht="15.75" customHeight="1">
      <c r="A584" s="255"/>
      <c r="B584" s="255"/>
      <c r="C584" s="255"/>
      <c r="D584" s="255"/>
      <c r="E584" s="255"/>
      <c r="F584" s="255"/>
      <c r="G584" s="255"/>
      <c r="H584" s="255"/>
      <c r="I584" s="255"/>
      <c r="J584" s="255"/>
      <c r="K584" s="255"/>
      <c r="L584" s="255"/>
      <c r="M584" s="255"/>
      <c r="N584" s="255"/>
      <c r="O584" s="255"/>
      <c r="P584" s="255"/>
      <c r="Q584" s="255"/>
      <c r="R584" s="255"/>
      <c r="S584" s="255"/>
      <c r="T584" s="255"/>
      <c r="U584" s="255"/>
      <c r="V584" s="255"/>
      <c r="W584" s="255"/>
      <c r="X584" s="255"/>
      <c r="Y584" s="255"/>
      <c r="Z584" s="255"/>
      <c r="AA584" s="255"/>
      <c r="AB584" s="255"/>
      <c r="AC584" s="255"/>
      <c r="AD584" s="255"/>
      <c r="AE584" s="255"/>
      <c r="AF584" s="255"/>
      <c r="AG584" s="255"/>
      <c r="AH584" s="255"/>
      <c r="AI584" s="255"/>
      <c r="AJ584" s="255"/>
      <c r="AK584" s="255"/>
      <c r="AL584" s="255"/>
      <c r="AM584" s="255"/>
      <c r="AN584" s="255"/>
    </row>
    <row r="585" spans="1:40" ht="15.75" customHeight="1">
      <c r="A585" s="255"/>
      <c r="B585" s="255"/>
      <c r="C585" s="255"/>
      <c r="D585" s="255"/>
      <c r="E585" s="255"/>
      <c r="F585" s="255"/>
      <c r="G585" s="255"/>
      <c r="H585" s="255"/>
      <c r="I585" s="255"/>
      <c r="J585" s="255"/>
      <c r="K585" s="255"/>
      <c r="L585" s="255"/>
      <c r="M585" s="255"/>
      <c r="N585" s="255"/>
      <c r="O585" s="255"/>
      <c r="P585" s="255"/>
      <c r="Q585" s="255"/>
      <c r="R585" s="255"/>
      <c r="S585" s="255"/>
      <c r="T585" s="255"/>
      <c r="U585" s="255"/>
      <c r="V585" s="255"/>
      <c r="W585" s="255"/>
      <c r="X585" s="255"/>
      <c r="Y585" s="255"/>
      <c r="Z585" s="255"/>
      <c r="AA585" s="255"/>
      <c r="AB585" s="255"/>
      <c r="AC585" s="255"/>
      <c r="AD585" s="255"/>
      <c r="AE585" s="255"/>
      <c r="AF585" s="255"/>
      <c r="AG585" s="255"/>
      <c r="AH585" s="255"/>
      <c r="AI585" s="255"/>
      <c r="AJ585" s="255"/>
      <c r="AK585" s="255"/>
      <c r="AL585" s="255"/>
      <c r="AM585" s="255"/>
      <c r="AN585" s="255"/>
    </row>
    <row r="586" spans="1:40" ht="15.75" customHeight="1">
      <c r="A586" s="255"/>
      <c r="B586" s="255"/>
      <c r="C586" s="255"/>
      <c r="D586" s="255"/>
      <c r="E586" s="255"/>
      <c r="F586" s="255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/>
      <c r="T586" s="255"/>
      <c r="U586" s="255"/>
      <c r="V586" s="255"/>
      <c r="W586" s="255"/>
      <c r="X586" s="255"/>
      <c r="Y586" s="255"/>
      <c r="Z586" s="255"/>
      <c r="AA586" s="255"/>
      <c r="AB586" s="255"/>
      <c r="AC586" s="255"/>
      <c r="AD586" s="255"/>
      <c r="AE586" s="255"/>
      <c r="AF586" s="255"/>
      <c r="AG586" s="255"/>
      <c r="AH586" s="255"/>
      <c r="AI586" s="255"/>
      <c r="AJ586" s="255"/>
      <c r="AK586" s="255"/>
      <c r="AL586" s="255"/>
      <c r="AM586" s="255"/>
      <c r="AN586" s="255"/>
    </row>
    <row r="587" spans="1:40" ht="15.75" customHeight="1">
      <c r="A587" s="255"/>
      <c r="B587" s="255"/>
      <c r="C587" s="255"/>
      <c r="D587" s="255"/>
      <c r="E587" s="255"/>
      <c r="F587" s="255"/>
      <c r="G587" s="255"/>
      <c r="H587" s="255"/>
      <c r="I587" s="255"/>
      <c r="J587" s="255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  <c r="AA587" s="255"/>
      <c r="AB587" s="255"/>
      <c r="AC587" s="255"/>
      <c r="AD587" s="255"/>
      <c r="AE587" s="255"/>
      <c r="AF587" s="255"/>
      <c r="AG587" s="255"/>
      <c r="AH587" s="255"/>
      <c r="AI587" s="255"/>
      <c r="AJ587" s="255"/>
      <c r="AK587" s="255"/>
      <c r="AL587" s="255"/>
      <c r="AM587" s="255"/>
      <c r="AN587" s="255"/>
    </row>
    <row r="588" spans="1:40" ht="15.75" customHeight="1">
      <c r="A588" s="255"/>
      <c r="B588" s="255"/>
      <c r="C588" s="255"/>
      <c r="D588" s="255"/>
      <c r="E588" s="255"/>
      <c r="F588" s="255"/>
      <c r="G588" s="255"/>
      <c r="H588" s="255"/>
      <c r="I588" s="255"/>
      <c r="J588" s="255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5"/>
      <c r="AA588" s="255"/>
      <c r="AB588" s="255"/>
      <c r="AC588" s="255"/>
      <c r="AD588" s="255"/>
      <c r="AE588" s="255"/>
      <c r="AF588" s="255"/>
      <c r="AG588" s="255"/>
      <c r="AH588" s="255"/>
      <c r="AI588" s="255"/>
      <c r="AJ588" s="255"/>
      <c r="AK588" s="255"/>
      <c r="AL588" s="255"/>
      <c r="AM588" s="255"/>
      <c r="AN588" s="255"/>
    </row>
    <row r="589" spans="1:40" ht="15.75" customHeight="1">
      <c r="A589" s="255"/>
      <c r="B589" s="255"/>
      <c r="C589" s="255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/>
      <c r="T589" s="255"/>
      <c r="U589" s="255"/>
      <c r="V589" s="255"/>
      <c r="W589" s="255"/>
      <c r="X589" s="255"/>
      <c r="Y589" s="255"/>
      <c r="Z589" s="255"/>
      <c r="AA589" s="255"/>
      <c r="AB589" s="255"/>
      <c r="AC589" s="255"/>
      <c r="AD589" s="255"/>
      <c r="AE589" s="255"/>
      <c r="AF589" s="255"/>
      <c r="AG589" s="255"/>
      <c r="AH589" s="255"/>
      <c r="AI589" s="255"/>
      <c r="AJ589" s="255"/>
      <c r="AK589" s="255"/>
      <c r="AL589" s="255"/>
      <c r="AM589" s="255"/>
      <c r="AN589" s="255"/>
    </row>
    <row r="590" spans="1:40" ht="15.75" customHeight="1">
      <c r="A590" s="255"/>
      <c r="B590" s="255"/>
      <c r="C590" s="255"/>
      <c r="D590" s="255"/>
      <c r="E590" s="255"/>
      <c r="F590" s="255"/>
      <c r="G590" s="255"/>
      <c r="H590" s="255"/>
      <c r="I590" s="255"/>
      <c r="J590" s="255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  <c r="AA590" s="255"/>
      <c r="AB590" s="255"/>
      <c r="AC590" s="255"/>
      <c r="AD590" s="255"/>
      <c r="AE590" s="255"/>
      <c r="AF590" s="255"/>
      <c r="AG590" s="255"/>
      <c r="AH590" s="255"/>
      <c r="AI590" s="255"/>
      <c r="AJ590" s="255"/>
      <c r="AK590" s="255"/>
      <c r="AL590" s="255"/>
      <c r="AM590" s="255"/>
      <c r="AN590" s="255"/>
    </row>
    <row r="591" spans="1:40" ht="15.75" customHeight="1">
      <c r="A591" s="255"/>
      <c r="B591" s="255"/>
      <c r="C591" s="255"/>
      <c r="D591" s="255"/>
      <c r="E591" s="255"/>
      <c r="F591" s="255"/>
      <c r="G591" s="255"/>
      <c r="H591" s="255"/>
      <c r="I591" s="255"/>
      <c r="J591" s="255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  <c r="AA591" s="255"/>
      <c r="AB591" s="255"/>
      <c r="AC591" s="255"/>
      <c r="AD591" s="255"/>
      <c r="AE591" s="255"/>
      <c r="AF591" s="255"/>
      <c r="AG591" s="255"/>
      <c r="AH591" s="255"/>
      <c r="AI591" s="255"/>
      <c r="AJ591" s="255"/>
      <c r="AK591" s="255"/>
      <c r="AL591" s="255"/>
      <c r="AM591" s="255"/>
      <c r="AN591" s="255"/>
    </row>
    <row r="592" spans="1:40" ht="15.75" customHeight="1">
      <c r="A592" s="255"/>
      <c r="B592" s="255"/>
      <c r="C592" s="255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255"/>
      <c r="V592" s="255"/>
      <c r="W592" s="255"/>
      <c r="X592" s="255"/>
      <c r="Y592" s="255"/>
      <c r="Z592" s="255"/>
      <c r="AA592" s="255"/>
      <c r="AB592" s="255"/>
      <c r="AC592" s="255"/>
      <c r="AD592" s="255"/>
      <c r="AE592" s="255"/>
      <c r="AF592" s="255"/>
      <c r="AG592" s="255"/>
      <c r="AH592" s="255"/>
      <c r="AI592" s="255"/>
      <c r="AJ592" s="255"/>
      <c r="AK592" s="255"/>
      <c r="AL592" s="255"/>
      <c r="AM592" s="255"/>
      <c r="AN592" s="255"/>
    </row>
    <row r="593" spans="1:40" ht="15.75" customHeight="1">
      <c r="A593" s="255"/>
      <c r="B593" s="255"/>
      <c r="C593" s="255"/>
      <c r="D593" s="255"/>
      <c r="E593" s="255"/>
      <c r="F593" s="255"/>
      <c r="G593" s="255"/>
      <c r="H593" s="255"/>
      <c r="I593" s="255"/>
      <c r="J593" s="255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255"/>
      <c r="V593" s="255"/>
      <c r="W593" s="255"/>
      <c r="X593" s="255"/>
      <c r="Y593" s="255"/>
      <c r="Z593" s="255"/>
      <c r="AA593" s="255"/>
      <c r="AB593" s="255"/>
      <c r="AC593" s="255"/>
      <c r="AD593" s="255"/>
      <c r="AE593" s="255"/>
      <c r="AF593" s="255"/>
      <c r="AG593" s="255"/>
      <c r="AH593" s="255"/>
      <c r="AI593" s="255"/>
      <c r="AJ593" s="255"/>
      <c r="AK593" s="255"/>
      <c r="AL593" s="255"/>
      <c r="AM593" s="255"/>
      <c r="AN593" s="255"/>
    </row>
    <row r="594" spans="1:40" ht="15.75" customHeight="1">
      <c r="A594" s="255"/>
      <c r="B594" s="255"/>
      <c r="C594" s="255"/>
      <c r="D594" s="255"/>
      <c r="E594" s="255"/>
      <c r="F594" s="255"/>
      <c r="G594" s="255"/>
      <c r="H594" s="255"/>
      <c r="I594" s="255"/>
      <c r="J594" s="255"/>
      <c r="K594" s="255"/>
      <c r="L594" s="255"/>
      <c r="M594" s="255"/>
      <c r="N594" s="255"/>
      <c r="O594" s="255"/>
      <c r="P594" s="255"/>
      <c r="Q594" s="255"/>
      <c r="R594" s="255"/>
      <c r="S594" s="255"/>
      <c r="T594" s="255"/>
      <c r="U594" s="255"/>
      <c r="V594" s="255"/>
      <c r="W594" s="255"/>
      <c r="X594" s="255"/>
      <c r="Y594" s="255"/>
      <c r="Z594" s="255"/>
      <c r="AA594" s="255"/>
      <c r="AB594" s="255"/>
      <c r="AC594" s="255"/>
      <c r="AD594" s="255"/>
      <c r="AE594" s="255"/>
      <c r="AF594" s="255"/>
      <c r="AG594" s="255"/>
      <c r="AH594" s="255"/>
      <c r="AI594" s="255"/>
      <c r="AJ594" s="255"/>
      <c r="AK594" s="255"/>
      <c r="AL594" s="255"/>
      <c r="AM594" s="255"/>
      <c r="AN594" s="255"/>
    </row>
    <row r="595" spans="1:40" ht="15.75" customHeight="1">
      <c r="A595" s="255"/>
      <c r="B595" s="255"/>
      <c r="C595" s="255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/>
      <c r="T595" s="255"/>
      <c r="U595" s="255"/>
      <c r="V595" s="255"/>
      <c r="W595" s="255"/>
      <c r="X595" s="255"/>
      <c r="Y595" s="255"/>
      <c r="Z595" s="255"/>
      <c r="AA595" s="255"/>
      <c r="AB595" s="255"/>
      <c r="AC595" s="255"/>
      <c r="AD595" s="255"/>
      <c r="AE595" s="255"/>
      <c r="AF595" s="255"/>
      <c r="AG595" s="255"/>
      <c r="AH595" s="255"/>
      <c r="AI595" s="255"/>
      <c r="AJ595" s="255"/>
      <c r="AK595" s="255"/>
      <c r="AL595" s="255"/>
      <c r="AM595" s="255"/>
      <c r="AN595" s="255"/>
    </row>
    <row r="596" spans="1:40" ht="15.75" customHeight="1">
      <c r="A596" s="255"/>
      <c r="B596" s="255"/>
      <c r="C596" s="255"/>
      <c r="D596" s="255"/>
      <c r="E596" s="255"/>
      <c r="F596" s="255"/>
      <c r="G596" s="255"/>
      <c r="H596" s="255"/>
      <c r="I596" s="255"/>
      <c r="J596" s="255"/>
      <c r="K596" s="255"/>
      <c r="L596" s="255"/>
      <c r="M596" s="255"/>
      <c r="N596" s="255"/>
      <c r="O596" s="255"/>
      <c r="P596" s="255"/>
      <c r="Q596" s="255"/>
      <c r="R596" s="255"/>
      <c r="S596" s="255"/>
      <c r="T596" s="255"/>
      <c r="U596" s="255"/>
      <c r="V596" s="255"/>
      <c r="W596" s="255"/>
      <c r="X596" s="255"/>
      <c r="Y596" s="255"/>
      <c r="Z596" s="255"/>
      <c r="AA596" s="255"/>
      <c r="AB596" s="255"/>
      <c r="AC596" s="255"/>
      <c r="AD596" s="255"/>
      <c r="AE596" s="255"/>
      <c r="AF596" s="255"/>
      <c r="AG596" s="255"/>
      <c r="AH596" s="255"/>
      <c r="AI596" s="255"/>
      <c r="AJ596" s="255"/>
      <c r="AK596" s="255"/>
      <c r="AL596" s="255"/>
      <c r="AM596" s="255"/>
      <c r="AN596" s="255"/>
    </row>
    <row r="597" spans="1:40" ht="15.75" customHeight="1">
      <c r="A597" s="255"/>
      <c r="B597" s="255"/>
      <c r="C597" s="255"/>
      <c r="D597" s="255"/>
      <c r="E597" s="255"/>
      <c r="F597" s="255"/>
      <c r="G597" s="255"/>
      <c r="H597" s="255"/>
      <c r="I597" s="255"/>
      <c r="J597" s="255"/>
      <c r="K597" s="255"/>
      <c r="L597" s="255"/>
      <c r="M597" s="255"/>
      <c r="N597" s="255"/>
      <c r="O597" s="255"/>
      <c r="P597" s="255"/>
      <c r="Q597" s="255"/>
      <c r="R597" s="255"/>
      <c r="S597" s="255"/>
      <c r="T597" s="255"/>
      <c r="U597" s="255"/>
      <c r="V597" s="255"/>
      <c r="W597" s="255"/>
      <c r="X597" s="255"/>
      <c r="Y597" s="255"/>
      <c r="Z597" s="255"/>
      <c r="AA597" s="255"/>
      <c r="AB597" s="255"/>
      <c r="AC597" s="255"/>
      <c r="AD597" s="255"/>
      <c r="AE597" s="255"/>
      <c r="AF597" s="255"/>
      <c r="AG597" s="255"/>
      <c r="AH597" s="255"/>
      <c r="AI597" s="255"/>
      <c r="AJ597" s="255"/>
      <c r="AK597" s="255"/>
      <c r="AL597" s="255"/>
      <c r="AM597" s="255"/>
      <c r="AN597" s="255"/>
    </row>
    <row r="598" spans="1:40" ht="15.75" customHeight="1">
      <c r="A598" s="255"/>
      <c r="B598" s="255"/>
      <c r="C598" s="255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/>
      <c r="T598" s="255"/>
      <c r="U598" s="255"/>
      <c r="V598" s="255"/>
      <c r="W598" s="255"/>
      <c r="X598" s="255"/>
      <c r="Y598" s="255"/>
      <c r="Z598" s="255"/>
      <c r="AA598" s="255"/>
      <c r="AB598" s="255"/>
      <c r="AC598" s="255"/>
      <c r="AD598" s="255"/>
      <c r="AE598" s="255"/>
      <c r="AF598" s="255"/>
      <c r="AG598" s="255"/>
      <c r="AH598" s="255"/>
      <c r="AI598" s="255"/>
      <c r="AJ598" s="255"/>
      <c r="AK598" s="255"/>
      <c r="AL598" s="255"/>
      <c r="AM598" s="255"/>
      <c r="AN598" s="255"/>
    </row>
    <row r="599" spans="1:40" ht="15.75" customHeight="1">
      <c r="A599" s="255"/>
      <c r="B599" s="255"/>
      <c r="C599" s="255"/>
      <c r="D599" s="255"/>
      <c r="E599" s="255"/>
      <c r="F599" s="255"/>
      <c r="G599" s="255"/>
      <c r="H599" s="255"/>
      <c r="I599" s="255"/>
      <c r="J599" s="255"/>
      <c r="K599" s="255"/>
      <c r="L599" s="255"/>
      <c r="M599" s="255"/>
      <c r="N599" s="255"/>
      <c r="O599" s="255"/>
      <c r="P599" s="255"/>
      <c r="Q599" s="255"/>
      <c r="R599" s="255"/>
      <c r="S599" s="255"/>
      <c r="T599" s="255"/>
      <c r="U599" s="255"/>
      <c r="V599" s="255"/>
      <c r="W599" s="255"/>
      <c r="X599" s="255"/>
      <c r="Y599" s="255"/>
      <c r="Z599" s="255"/>
      <c r="AA599" s="255"/>
      <c r="AB599" s="255"/>
      <c r="AC599" s="255"/>
      <c r="AD599" s="255"/>
      <c r="AE599" s="255"/>
      <c r="AF599" s="255"/>
      <c r="AG599" s="255"/>
      <c r="AH599" s="255"/>
      <c r="AI599" s="255"/>
      <c r="AJ599" s="255"/>
      <c r="AK599" s="255"/>
      <c r="AL599" s="255"/>
      <c r="AM599" s="255"/>
      <c r="AN599" s="255"/>
    </row>
    <row r="600" spans="1:40" ht="15.75" customHeight="1">
      <c r="A600" s="255"/>
      <c r="B600" s="255"/>
      <c r="C600" s="255"/>
      <c r="D600" s="255"/>
      <c r="E600" s="255"/>
      <c r="F600" s="255"/>
      <c r="G600" s="255"/>
      <c r="H600" s="255"/>
      <c r="I600" s="255"/>
      <c r="J600" s="255"/>
      <c r="K600" s="255"/>
      <c r="L600" s="255"/>
      <c r="M600" s="255"/>
      <c r="N600" s="255"/>
      <c r="O600" s="255"/>
      <c r="P600" s="255"/>
      <c r="Q600" s="255"/>
      <c r="R600" s="255"/>
      <c r="S600" s="255"/>
      <c r="T600" s="255"/>
      <c r="U600" s="255"/>
      <c r="V600" s="255"/>
      <c r="W600" s="255"/>
      <c r="X600" s="255"/>
      <c r="Y600" s="255"/>
      <c r="Z600" s="255"/>
      <c r="AA600" s="255"/>
      <c r="AB600" s="255"/>
      <c r="AC600" s="255"/>
      <c r="AD600" s="255"/>
      <c r="AE600" s="255"/>
      <c r="AF600" s="255"/>
      <c r="AG600" s="255"/>
      <c r="AH600" s="255"/>
      <c r="AI600" s="255"/>
      <c r="AJ600" s="255"/>
      <c r="AK600" s="255"/>
      <c r="AL600" s="255"/>
      <c r="AM600" s="255"/>
      <c r="AN600" s="255"/>
    </row>
    <row r="601" spans="1:40" ht="15.75" customHeight="1">
      <c r="A601" s="255"/>
      <c r="B601" s="255"/>
      <c r="C601" s="255"/>
      <c r="D601" s="255"/>
      <c r="E601" s="255"/>
      <c r="F601" s="255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/>
      <c r="T601" s="255"/>
      <c r="U601" s="255"/>
      <c r="V601" s="255"/>
      <c r="W601" s="255"/>
      <c r="X601" s="255"/>
      <c r="Y601" s="255"/>
      <c r="Z601" s="255"/>
      <c r="AA601" s="255"/>
      <c r="AB601" s="255"/>
      <c r="AC601" s="255"/>
      <c r="AD601" s="255"/>
      <c r="AE601" s="255"/>
      <c r="AF601" s="255"/>
      <c r="AG601" s="255"/>
      <c r="AH601" s="255"/>
      <c r="AI601" s="255"/>
      <c r="AJ601" s="255"/>
      <c r="AK601" s="255"/>
      <c r="AL601" s="255"/>
      <c r="AM601" s="255"/>
      <c r="AN601" s="255"/>
    </row>
    <row r="602" spans="1:40" ht="15.75" customHeight="1">
      <c r="A602" s="255"/>
      <c r="B602" s="255"/>
      <c r="C602" s="255"/>
      <c r="D602" s="255"/>
      <c r="E602" s="255"/>
      <c r="F602" s="255"/>
      <c r="G602" s="255"/>
      <c r="H602" s="255"/>
      <c r="I602" s="255"/>
      <c r="J602" s="255"/>
      <c r="K602" s="255"/>
      <c r="L602" s="255"/>
      <c r="M602" s="255"/>
      <c r="N602" s="255"/>
      <c r="O602" s="255"/>
      <c r="P602" s="255"/>
      <c r="Q602" s="255"/>
      <c r="R602" s="255"/>
      <c r="S602" s="255"/>
      <c r="T602" s="255"/>
      <c r="U602" s="255"/>
      <c r="V602" s="255"/>
      <c r="W602" s="255"/>
      <c r="X602" s="255"/>
      <c r="Y602" s="255"/>
      <c r="Z602" s="255"/>
      <c r="AA602" s="255"/>
      <c r="AB602" s="255"/>
      <c r="AC602" s="255"/>
      <c r="AD602" s="255"/>
      <c r="AE602" s="255"/>
      <c r="AF602" s="255"/>
      <c r="AG602" s="255"/>
      <c r="AH602" s="255"/>
      <c r="AI602" s="255"/>
      <c r="AJ602" s="255"/>
      <c r="AK602" s="255"/>
      <c r="AL602" s="255"/>
      <c r="AM602" s="255"/>
      <c r="AN602" s="255"/>
    </row>
    <row r="603" spans="1:40" ht="15.75" customHeight="1">
      <c r="A603" s="255"/>
      <c r="B603" s="255"/>
      <c r="C603" s="255"/>
      <c r="D603" s="255"/>
      <c r="E603" s="255"/>
      <c r="F603" s="255"/>
      <c r="G603" s="255"/>
      <c r="H603" s="255"/>
      <c r="I603" s="255"/>
      <c r="J603" s="255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  <c r="U603" s="255"/>
      <c r="V603" s="255"/>
      <c r="W603" s="255"/>
      <c r="X603" s="255"/>
      <c r="Y603" s="255"/>
      <c r="Z603" s="255"/>
      <c r="AA603" s="255"/>
      <c r="AB603" s="255"/>
      <c r="AC603" s="255"/>
      <c r="AD603" s="255"/>
      <c r="AE603" s="255"/>
      <c r="AF603" s="255"/>
      <c r="AG603" s="255"/>
      <c r="AH603" s="255"/>
      <c r="AI603" s="255"/>
      <c r="AJ603" s="255"/>
      <c r="AK603" s="255"/>
      <c r="AL603" s="255"/>
      <c r="AM603" s="255"/>
      <c r="AN603" s="255"/>
    </row>
    <row r="604" spans="1:40" ht="15.75" customHeight="1">
      <c r="A604" s="255"/>
      <c r="B604" s="255"/>
      <c r="C604" s="255"/>
      <c r="D604" s="255"/>
      <c r="E604" s="255"/>
      <c r="F604" s="255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/>
      <c r="T604" s="255"/>
      <c r="U604" s="255"/>
      <c r="V604" s="255"/>
      <c r="W604" s="255"/>
      <c r="X604" s="255"/>
      <c r="Y604" s="255"/>
      <c r="Z604" s="255"/>
      <c r="AA604" s="255"/>
      <c r="AB604" s="255"/>
      <c r="AC604" s="255"/>
      <c r="AD604" s="255"/>
      <c r="AE604" s="255"/>
      <c r="AF604" s="255"/>
      <c r="AG604" s="255"/>
      <c r="AH604" s="255"/>
      <c r="AI604" s="255"/>
      <c r="AJ604" s="255"/>
      <c r="AK604" s="255"/>
      <c r="AL604" s="255"/>
      <c r="AM604" s="255"/>
      <c r="AN604" s="255"/>
    </row>
    <row r="605" spans="1:40" ht="15.75" customHeight="1">
      <c r="A605" s="255"/>
      <c r="B605" s="255"/>
      <c r="C605" s="255"/>
      <c r="D605" s="255"/>
      <c r="E605" s="255"/>
      <c r="F605" s="255"/>
      <c r="G605" s="255"/>
      <c r="H605" s="255"/>
      <c r="I605" s="255"/>
      <c r="J605" s="255"/>
      <c r="K605" s="255"/>
      <c r="L605" s="255"/>
      <c r="M605" s="255"/>
      <c r="N605" s="255"/>
      <c r="O605" s="255"/>
      <c r="P605" s="255"/>
      <c r="Q605" s="255"/>
      <c r="R605" s="255"/>
      <c r="S605" s="255"/>
      <c r="T605" s="255"/>
      <c r="U605" s="255"/>
      <c r="V605" s="255"/>
      <c r="W605" s="255"/>
      <c r="X605" s="255"/>
      <c r="Y605" s="255"/>
      <c r="Z605" s="255"/>
      <c r="AA605" s="255"/>
      <c r="AB605" s="255"/>
      <c r="AC605" s="255"/>
      <c r="AD605" s="255"/>
      <c r="AE605" s="255"/>
      <c r="AF605" s="255"/>
      <c r="AG605" s="255"/>
      <c r="AH605" s="255"/>
      <c r="AI605" s="255"/>
      <c r="AJ605" s="255"/>
      <c r="AK605" s="255"/>
      <c r="AL605" s="255"/>
      <c r="AM605" s="255"/>
      <c r="AN605" s="255"/>
    </row>
    <row r="606" spans="1:40" ht="15.75" customHeight="1">
      <c r="A606" s="255"/>
      <c r="B606" s="255"/>
      <c r="C606" s="255"/>
      <c r="D606" s="255"/>
      <c r="E606" s="255"/>
      <c r="F606" s="255"/>
      <c r="G606" s="255"/>
      <c r="H606" s="255"/>
      <c r="I606" s="255"/>
      <c r="J606" s="255"/>
      <c r="K606" s="255"/>
      <c r="L606" s="255"/>
      <c r="M606" s="255"/>
      <c r="N606" s="255"/>
      <c r="O606" s="255"/>
      <c r="P606" s="255"/>
      <c r="Q606" s="255"/>
      <c r="R606" s="255"/>
      <c r="S606" s="255"/>
      <c r="T606" s="255"/>
      <c r="U606" s="255"/>
      <c r="V606" s="255"/>
      <c r="W606" s="255"/>
      <c r="X606" s="255"/>
      <c r="Y606" s="255"/>
      <c r="Z606" s="255"/>
      <c r="AA606" s="255"/>
      <c r="AB606" s="255"/>
      <c r="AC606" s="255"/>
      <c r="AD606" s="255"/>
      <c r="AE606" s="255"/>
      <c r="AF606" s="255"/>
      <c r="AG606" s="255"/>
      <c r="AH606" s="255"/>
      <c r="AI606" s="255"/>
      <c r="AJ606" s="255"/>
      <c r="AK606" s="255"/>
      <c r="AL606" s="255"/>
      <c r="AM606" s="255"/>
      <c r="AN606" s="255"/>
    </row>
    <row r="607" spans="1:40" ht="15.75" customHeight="1">
      <c r="A607" s="255"/>
      <c r="B607" s="255"/>
      <c r="C607" s="255"/>
      <c r="D607" s="255"/>
      <c r="E607" s="255"/>
      <c r="F607" s="255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/>
      <c r="T607" s="255"/>
      <c r="U607" s="255"/>
      <c r="V607" s="255"/>
      <c r="W607" s="255"/>
      <c r="X607" s="255"/>
      <c r="Y607" s="255"/>
      <c r="Z607" s="255"/>
      <c r="AA607" s="255"/>
      <c r="AB607" s="255"/>
      <c r="AC607" s="255"/>
      <c r="AD607" s="255"/>
      <c r="AE607" s="255"/>
      <c r="AF607" s="255"/>
      <c r="AG607" s="255"/>
      <c r="AH607" s="255"/>
      <c r="AI607" s="255"/>
      <c r="AJ607" s="255"/>
      <c r="AK607" s="255"/>
      <c r="AL607" s="255"/>
      <c r="AM607" s="255"/>
      <c r="AN607" s="255"/>
    </row>
    <row r="608" spans="1:40" ht="15.75" customHeight="1">
      <c r="A608" s="255"/>
      <c r="B608" s="255"/>
      <c r="C608" s="255"/>
      <c r="D608" s="255"/>
      <c r="E608" s="255"/>
      <c r="F608" s="255"/>
      <c r="G608" s="255"/>
      <c r="H608" s="255"/>
      <c r="I608" s="255"/>
      <c r="J608" s="255"/>
      <c r="K608" s="255"/>
      <c r="L608" s="255"/>
      <c r="M608" s="255"/>
      <c r="N608" s="255"/>
      <c r="O608" s="255"/>
      <c r="P608" s="255"/>
      <c r="Q608" s="255"/>
      <c r="R608" s="255"/>
      <c r="S608" s="255"/>
      <c r="T608" s="255"/>
      <c r="U608" s="255"/>
      <c r="V608" s="255"/>
      <c r="W608" s="255"/>
      <c r="X608" s="255"/>
      <c r="Y608" s="255"/>
      <c r="Z608" s="255"/>
      <c r="AA608" s="255"/>
      <c r="AB608" s="255"/>
      <c r="AC608" s="255"/>
      <c r="AD608" s="255"/>
      <c r="AE608" s="255"/>
      <c r="AF608" s="255"/>
      <c r="AG608" s="255"/>
      <c r="AH608" s="255"/>
      <c r="AI608" s="255"/>
      <c r="AJ608" s="255"/>
      <c r="AK608" s="255"/>
      <c r="AL608" s="255"/>
      <c r="AM608" s="255"/>
      <c r="AN608" s="255"/>
    </row>
    <row r="609" spans="1:40" ht="15.75" customHeight="1">
      <c r="A609" s="255"/>
      <c r="B609" s="255"/>
      <c r="C609" s="255"/>
      <c r="D609" s="255"/>
      <c r="E609" s="255"/>
      <c r="F609" s="255"/>
      <c r="G609" s="255"/>
      <c r="H609" s="255"/>
      <c r="I609" s="255"/>
      <c r="J609" s="255"/>
      <c r="K609" s="255"/>
      <c r="L609" s="255"/>
      <c r="M609" s="255"/>
      <c r="N609" s="255"/>
      <c r="O609" s="255"/>
      <c r="P609" s="255"/>
      <c r="Q609" s="255"/>
      <c r="R609" s="255"/>
      <c r="S609" s="255"/>
      <c r="T609" s="255"/>
      <c r="U609" s="255"/>
      <c r="V609" s="255"/>
      <c r="W609" s="255"/>
      <c r="X609" s="255"/>
      <c r="Y609" s="255"/>
      <c r="Z609" s="255"/>
      <c r="AA609" s="255"/>
      <c r="AB609" s="255"/>
      <c r="AC609" s="255"/>
      <c r="AD609" s="255"/>
      <c r="AE609" s="255"/>
      <c r="AF609" s="255"/>
      <c r="AG609" s="255"/>
      <c r="AH609" s="255"/>
      <c r="AI609" s="255"/>
      <c r="AJ609" s="255"/>
      <c r="AK609" s="255"/>
      <c r="AL609" s="255"/>
      <c r="AM609" s="255"/>
      <c r="AN609" s="255"/>
    </row>
    <row r="610" spans="1:40" ht="15.75" customHeight="1">
      <c r="A610" s="255"/>
      <c r="B610" s="255"/>
      <c r="C610" s="255"/>
      <c r="D610" s="255"/>
      <c r="E610" s="255"/>
      <c r="F610" s="255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/>
      <c r="T610" s="255"/>
      <c r="U610" s="255"/>
      <c r="V610" s="255"/>
      <c r="W610" s="255"/>
      <c r="X610" s="255"/>
      <c r="Y610" s="255"/>
      <c r="Z610" s="255"/>
      <c r="AA610" s="255"/>
      <c r="AB610" s="255"/>
      <c r="AC610" s="255"/>
      <c r="AD610" s="255"/>
      <c r="AE610" s="255"/>
      <c r="AF610" s="255"/>
      <c r="AG610" s="255"/>
      <c r="AH610" s="255"/>
      <c r="AI610" s="255"/>
      <c r="AJ610" s="255"/>
      <c r="AK610" s="255"/>
      <c r="AL610" s="255"/>
      <c r="AM610" s="255"/>
      <c r="AN610" s="255"/>
    </row>
    <row r="611" spans="1:40" ht="15.75" customHeight="1">
      <c r="A611" s="255"/>
      <c r="B611" s="255"/>
      <c r="C611" s="255"/>
      <c r="D611" s="255"/>
      <c r="E611" s="255"/>
      <c r="F611" s="255"/>
      <c r="G611" s="255"/>
      <c r="H611" s="255"/>
      <c r="I611" s="255"/>
      <c r="J611" s="255"/>
      <c r="K611" s="255"/>
      <c r="L611" s="255"/>
      <c r="M611" s="255"/>
      <c r="N611" s="255"/>
      <c r="O611" s="255"/>
      <c r="P611" s="255"/>
      <c r="Q611" s="255"/>
      <c r="R611" s="255"/>
      <c r="S611" s="255"/>
      <c r="T611" s="255"/>
      <c r="U611" s="255"/>
      <c r="V611" s="255"/>
      <c r="W611" s="255"/>
      <c r="X611" s="255"/>
      <c r="Y611" s="255"/>
      <c r="Z611" s="255"/>
      <c r="AA611" s="255"/>
      <c r="AB611" s="255"/>
      <c r="AC611" s="255"/>
      <c r="AD611" s="255"/>
      <c r="AE611" s="255"/>
      <c r="AF611" s="255"/>
      <c r="AG611" s="255"/>
      <c r="AH611" s="255"/>
      <c r="AI611" s="255"/>
      <c r="AJ611" s="255"/>
      <c r="AK611" s="255"/>
      <c r="AL611" s="255"/>
      <c r="AM611" s="255"/>
      <c r="AN611" s="255"/>
    </row>
    <row r="612" spans="1:40" ht="15.75" customHeight="1">
      <c r="A612" s="255"/>
      <c r="B612" s="255"/>
      <c r="C612" s="255"/>
      <c r="D612" s="255"/>
      <c r="E612" s="255"/>
      <c r="F612" s="255"/>
      <c r="G612" s="255"/>
      <c r="H612" s="255"/>
      <c r="I612" s="255"/>
      <c r="J612" s="255"/>
      <c r="K612" s="255"/>
      <c r="L612" s="255"/>
      <c r="M612" s="255"/>
      <c r="N612" s="255"/>
      <c r="O612" s="255"/>
      <c r="P612" s="255"/>
      <c r="Q612" s="255"/>
      <c r="R612" s="255"/>
      <c r="S612" s="255"/>
      <c r="T612" s="255"/>
      <c r="U612" s="255"/>
      <c r="V612" s="255"/>
      <c r="W612" s="255"/>
      <c r="X612" s="255"/>
      <c r="Y612" s="255"/>
      <c r="Z612" s="255"/>
      <c r="AA612" s="255"/>
      <c r="AB612" s="255"/>
      <c r="AC612" s="255"/>
      <c r="AD612" s="255"/>
      <c r="AE612" s="255"/>
      <c r="AF612" s="255"/>
      <c r="AG612" s="255"/>
      <c r="AH612" s="255"/>
      <c r="AI612" s="255"/>
      <c r="AJ612" s="255"/>
      <c r="AK612" s="255"/>
      <c r="AL612" s="255"/>
      <c r="AM612" s="255"/>
      <c r="AN612" s="255"/>
    </row>
    <row r="613" spans="1:40" ht="15.75" customHeight="1">
      <c r="A613" s="255"/>
      <c r="B613" s="255"/>
      <c r="C613" s="255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/>
      <c r="T613" s="255"/>
      <c r="U613" s="255"/>
      <c r="V613" s="255"/>
      <c r="W613" s="255"/>
      <c r="X613" s="255"/>
      <c r="Y613" s="255"/>
      <c r="Z613" s="255"/>
      <c r="AA613" s="255"/>
      <c r="AB613" s="255"/>
      <c r="AC613" s="255"/>
      <c r="AD613" s="255"/>
      <c r="AE613" s="255"/>
      <c r="AF613" s="255"/>
      <c r="AG613" s="255"/>
      <c r="AH613" s="255"/>
      <c r="AI613" s="255"/>
      <c r="AJ613" s="255"/>
      <c r="AK613" s="255"/>
      <c r="AL613" s="255"/>
      <c r="AM613" s="255"/>
      <c r="AN613" s="255"/>
    </row>
    <row r="614" spans="1:40" ht="15.75" customHeight="1">
      <c r="A614" s="255"/>
      <c r="B614" s="255"/>
      <c r="C614" s="255"/>
      <c r="D614" s="255"/>
      <c r="E614" s="255"/>
      <c r="F614" s="255"/>
      <c r="G614" s="255"/>
      <c r="H614" s="255"/>
      <c r="I614" s="255"/>
      <c r="J614" s="255"/>
      <c r="K614" s="255"/>
      <c r="L614" s="255"/>
      <c r="M614" s="255"/>
      <c r="N614" s="255"/>
      <c r="O614" s="255"/>
      <c r="P614" s="255"/>
      <c r="Q614" s="255"/>
      <c r="R614" s="255"/>
      <c r="S614" s="255"/>
      <c r="T614" s="255"/>
      <c r="U614" s="255"/>
      <c r="V614" s="255"/>
      <c r="W614" s="255"/>
      <c r="X614" s="255"/>
      <c r="Y614" s="255"/>
      <c r="Z614" s="255"/>
      <c r="AA614" s="255"/>
      <c r="AB614" s="255"/>
      <c r="AC614" s="255"/>
      <c r="AD614" s="255"/>
      <c r="AE614" s="255"/>
      <c r="AF614" s="255"/>
      <c r="AG614" s="255"/>
      <c r="AH614" s="255"/>
      <c r="AI614" s="255"/>
      <c r="AJ614" s="255"/>
      <c r="AK614" s="255"/>
      <c r="AL614" s="255"/>
      <c r="AM614" s="255"/>
      <c r="AN614" s="255"/>
    </row>
    <row r="615" spans="1:40" ht="15.75" customHeight="1">
      <c r="A615" s="255"/>
      <c r="B615" s="255"/>
      <c r="C615" s="255"/>
      <c r="D615" s="255"/>
      <c r="E615" s="255"/>
      <c r="F615" s="255"/>
      <c r="G615" s="255"/>
      <c r="H615" s="255"/>
      <c r="I615" s="255"/>
      <c r="J615" s="255"/>
      <c r="K615" s="255"/>
      <c r="L615" s="255"/>
      <c r="M615" s="255"/>
      <c r="N615" s="255"/>
      <c r="O615" s="255"/>
      <c r="P615" s="255"/>
      <c r="Q615" s="255"/>
      <c r="R615" s="255"/>
      <c r="S615" s="255"/>
      <c r="T615" s="255"/>
      <c r="U615" s="255"/>
      <c r="V615" s="255"/>
      <c r="W615" s="255"/>
      <c r="X615" s="255"/>
      <c r="Y615" s="255"/>
      <c r="Z615" s="255"/>
      <c r="AA615" s="255"/>
      <c r="AB615" s="255"/>
      <c r="AC615" s="255"/>
      <c r="AD615" s="255"/>
      <c r="AE615" s="255"/>
      <c r="AF615" s="255"/>
      <c r="AG615" s="255"/>
      <c r="AH615" s="255"/>
      <c r="AI615" s="255"/>
      <c r="AJ615" s="255"/>
      <c r="AK615" s="255"/>
      <c r="AL615" s="255"/>
      <c r="AM615" s="255"/>
      <c r="AN615" s="255"/>
    </row>
    <row r="616" spans="1:40" ht="15.75" customHeight="1">
      <c r="A616" s="255"/>
      <c r="B616" s="255"/>
      <c r="C616" s="255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5"/>
      <c r="T616" s="255"/>
      <c r="U616" s="255"/>
      <c r="V616" s="255"/>
      <c r="W616" s="255"/>
      <c r="X616" s="255"/>
      <c r="Y616" s="255"/>
      <c r="Z616" s="255"/>
      <c r="AA616" s="255"/>
      <c r="AB616" s="255"/>
      <c r="AC616" s="255"/>
      <c r="AD616" s="255"/>
      <c r="AE616" s="255"/>
      <c r="AF616" s="255"/>
      <c r="AG616" s="255"/>
      <c r="AH616" s="255"/>
      <c r="AI616" s="255"/>
      <c r="AJ616" s="255"/>
      <c r="AK616" s="255"/>
      <c r="AL616" s="255"/>
      <c r="AM616" s="255"/>
      <c r="AN616" s="255"/>
    </row>
    <row r="617" spans="1:40" ht="15.75" customHeight="1">
      <c r="A617" s="255"/>
      <c r="B617" s="255"/>
      <c r="C617" s="255"/>
      <c r="D617" s="255"/>
      <c r="E617" s="255"/>
      <c r="F617" s="255"/>
      <c r="G617" s="255"/>
      <c r="H617" s="255"/>
      <c r="I617" s="255"/>
      <c r="J617" s="255"/>
      <c r="K617" s="255"/>
      <c r="L617" s="255"/>
      <c r="M617" s="255"/>
      <c r="N617" s="255"/>
      <c r="O617" s="255"/>
      <c r="P617" s="255"/>
      <c r="Q617" s="255"/>
      <c r="R617" s="255"/>
      <c r="S617" s="255"/>
      <c r="T617" s="255"/>
      <c r="U617" s="255"/>
      <c r="V617" s="255"/>
      <c r="W617" s="255"/>
      <c r="X617" s="255"/>
      <c r="Y617" s="255"/>
      <c r="Z617" s="255"/>
      <c r="AA617" s="255"/>
      <c r="AB617" s="255"/>
      <c r="AC617" s="255"/>
      <c r="AD617" s="255"/>
      <c r="AE617" s="255"/>
      <c r="AF617" s="255"/>
      <c r="AG617" s="255"/>
      <c r="AH617" s="255"/>
      <c r="AI617" s="255"/>
      <c r="AJ617" s="255"/>
      <c r="AK617" s="255"/>
      <c r="AL617" s="255"/>
      <c r="AM617" s="255"/>
      <c r="AN617" s="255"/>
    </row>
    <row r="618" spans="1:40" ht="15.75" customHeight="1">
      <c r="A618" s="255"/>
      <c r="B618" s="255"/>
      <c r="C618" s="255"/>
      <c r="D618" s="255"/>
      <c r="E618" s="255"/>
      <c r="F618" s="255"/>
      <c r="G618" s="255"/>
      <c r="H618" s="255"/>
      <c r="I618" s="255"/>
      <c r="J618" s="255"/>
      <c r="K618" s="255"/>
      <c r="L618" s="255"/>
      <c r="M618" s="255"/>
      <c r="N618" s="255"/>
      <c r="O618" s="255"/>
      <c r="P618" s="255"/>
      <c r="Q618" s="255"/>
      <c r="R618" s="255"/>
      <c r="S618" s="255"/>
      <c r="T618" s="255"/>
      <c r="U618" s="255"/>
      <c r="V618" s="255"/>
      <c r="W618" s="255"/>
      <c r="X618" s="255"/>
      <c r="Y618" s="255"/>
      <c r="Z618" s="255"/>
      <c r="AA618" s="255"/>
      <c r="AB618" s="255"/>
      <c r="AC618" s="255"/>
      <c r="AD618" s="255"/>
      <c r="AE618" s="255"/>
      <c r="AF618" s="255"/>
      <c r="AG618" s="255"/>
      <c r="AH618" s="255"/>
      <c r="AI618" s="255"/>
      <c r="AJ618" s="255"/>
      <c r="AK618" s="255"/>
      <c r="AL618" s="255"/>
      <c r="AM618" s="255"/>
      <c r="AN618" s="255"/>
    </row>
    <row r="619" spans="1:40" ht="15.75" customHeight="1">
      <c r="A619" s="255"/>
      <c r="B619" s="255"/>
      <c r="C619" s="255"/>
      <c r="D619" s="255"/>
      <c r="E619" s="255"/>
      <c r="F619" s="255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5"/>
      <c r="T619" s="255"/>
      <c r="U619" s="255"/>
      <c r="V619" s="255"/>
      <c r="W619" s="255"/>
      <c r="X619" s="255"/>
      <c r="Y619" s="255"/>
      <c r="Z619" s="255"/>
      <c r="AA619" s="255"/>
      <c r="AB619" s="255"/>
      <c r="AC619" s="255"/>
      <c r="AD619" s="255"/>
      <c r="AE619" s="255"/>
      <c r="AF619" s="255"/>
      <c r="AG619" s="255"/>
      <c r="AH619" s="255"/>
      <c r="AI619" s="255"/>
      <c r="AJ619" s="255"/>
      <c r="AK619" s="255"/>
      <c r="AL619" s="255"/>
      <c r="AM619" s="255"/>
      <c r="AN619" s="255"/>
    </row>
    <row r="620" spans="1:40" ht="15.75" customHeight="1">
      <c r="A620" s="255"/>
      <c r="B620" s="255"/>
      <c r="C620" s="255"/>
      <c r="D620" s="255"/>
      <c r="E620" s="255"/>
      <c r="F620" s="255"/>
      <c r="G620" s="255"/>
      <c r="H620" s="255"/>
      <c r="I620" s="255"/>
      <c r="J620" s="255"/>
      <c r="K620" s="255"/>
      <c r="L620" s="255"/>
      <c r="M620" s="255"/>
      <c r="N620" s="255"/>
      <c r="O620" s="255"/>
      <c r="P620" s="255"/>
      <c r="Q620" s="255"/>
      <c r="R620" s="255"/>
      <c r="S620" s="255"/>
      <c r="T620" s="255"/>
      <c r="U620" s="255"/>
      <c r="V620" s="255"/>
      <c r="W620" s="255"/>
      <c r="X620" s="255"/>
      <c r="Y620" s="255"/>
      <c r="Z620" s="255"/>
      <c r="AA620" s="255"/>
      <c r="AB620" s="255"/>
      <c r="AC620" s="255"/>
      <c r="AD620" s="255"/>
      <c r="AE620" s="255"/>
      <c r="AF620" s="255"/>
      <c r="AG620" s="255"/>
      <c r="AH620" s="255"/>
      <c r="AI620" s="255"/>
      <c r="AJ620" s="255"/>
      <c r="AK620" s="255"/>
      <c r="AL620" s="255"/>
      <c r="AM620" s="255"/>
      <c r="AN620" s="255"/>
    </row>
    <row r="621" spans="1:40" ht="15.75" customHeight="1">
      <c r="A621" s="255"/>
      <c r="B621" s="255"/>
      <c r="C621" s="255"/>
      <c r="D621" s="255"/>
      <c r="E621" s="255"/>
      <c r="F621" s="255"/>
      <c r="G621" s="255"/>
      <c r="H621" s="255"/>
      <c r="I621" s="255"/>
      <c r="J621" s="255"/>
      <c r="K621" s="255"/>
      <c r="L621" s="255"/>
      <c r="M621" s="255"/>
      <c r="N621" s="255"/>
      <c r="O621" s="255"/>
      <c r="P621" s="255"/>
      <c r="Q621" s="255"/>
      <c r="R621" s="255"/>
      <c r="S621" s="255"/>
      <c r="T621" s="255"/>
      <c r="U621" s="255"/>
      <c r="V621" s="255"/>
      <c r="W621" s="255"/>
      <c r="X621" s="255"/>
      <c r="Y621" s="255"/>
      <c r="Z621" s="255"/>
      <c r="AA621" s="255"/>
      <c r="AB621" s="255"/>
      <c r="AC621" s="255"/>
      <c r="AD621" s="255"/>
      <c r="AE621" s="255"/>
      <c r="AF621" s="255"/>
      <c r="AG621" s="255"/>
      <c r="AH621" s="255"/>
      <c r="AI621" s="255"/>
      <c r="AJ621" s="255"/>
      <c r="AK621" s="255"/>
      <c r="AL621" s="255"/>
      <c r="AM621" s="255"/>
      <c r="AN621" s="255"/>
    </row>
    <row r="622" spans="1:40" ht="15.75" customHeight="1">
      <c r="A622" s="255"/>
      <c r="B622" s="255"/>
      <c r="C622" s="255"/>
      <c r="D622" s="255"/>
      <c r="E622" s="255"/>
      <c r="F622" s="255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5"/>
      <c r="T622" s="255"/>
      <c r="U622" s="255"/>
      <c r="V622" s="255"/>
      <c r="W622" s="255"/>
      <c r="X622" s="255"/>
      <c r="Y622" s="255"/>
      <c r="Z622" s="255"/>
      <c r="AA622" s="255"/>
      <c r="AB622" s="255"/>
      <c r="AC622" s="255"/>
      <c r="AD622" s="255"/>
      <c r="AE622" s="255"/>
      <c r="AF622" s="255"/>
      <c r="AG622" s="255"/>
      <c r="AH622" s="255"/>
      <c r="AI622" s="255"/>
      <c r="AJ622" s="255"/>
      <c r="AK622" s="255"/>
      <c r="AL622" s="255"/>
      <c r="AM622" s="255"/>
      <c r="AN622" s="255"/>
    </row>
    <row r="623" spans="1:40" ht="15.75" customHeight="1">
      <c r="A623" s="255"/>
      <c r="B623" s="255"/>
      <c r="C623" s="255"/>
      <c r="D623" s="255"/>
      <c r="E623" s="255"/>
      <c r="F623" s="255"/>
      <c r="G623" s="255"/>
      <c r="H623" s="255"/>
      <c r="I623" s="255"/>
      <c r="J623" s="255"/>
      <c r="K623" s="255"/>
      <c r="L623" s="255"/>
      <c r="M623" s="255"/>
      <c r="N623" s="255"/>
      <c r="O623" s="255"/>
      <c r="P623" s="255"/>
      <c r="Q623" s="255"/>
      <c r="R623" s="255"/>
      <c r="S623" s="255"/>
      <c r="T623" s="255"/>
      <c r="U623" s="255"/>
      <c r="V623" s="255"/>
      <c r="W623" s="255"/>
      <c r="X623" s="255"/>
      <c r="Y623" s="255"/>
      <c r="Z623" s="255"/>
      <c r="AA623" s="255"/>
      <c r="AB623" s="255"/>
      <c r="AC623" s="255"/>
      <c r="AD623" s="255"/>
      <c r="AE623" s="255"/>
      <c r="AF623" s="255"/>
      <c r="AG623" s="255"/>
      <c r="AH623" s="255"/>
      <c r="AI623" s="255"/>
      <c r="AJ623" s="255"/>
      <c r="AK623" s="255"/>
      <c r="AL623" s="255"/>
      <c r="AM623" s="255"/>
      <c r="AN623" s="255"/>
    </row>
    <row r="624" spans="1:40" ht="15.75" customHeight="1">
      <c r="A624" s="255"/>
      <c r="B624" s="255"/>
      <c r="C624" s="255"/>
      <c r="D624" s="255"/>
      <c r="E624" s="255"/>
      <c r="F624" s="255"/>
      <c r="G624" s="255"/>
      <c r="H624" s="255"/>
      <c r="I624" s="255"/>
      <c r="J624" s="255"/>
      <c r="K624" s="255"/>
      <c r="L624" s="255"/>
      <c r="M624" s="255"/>
      <c r="N624" s="255"/>
      <c r="O624" s="255"/>
      <c r="P624" s="255"/>
      <c r="Q624" s="255"/>
      <c r="R624" s="255"/>
      <c r="S624" s="255"/>
      <c r="T624" s="255"/>
      <c r="U624" s="255"/>
      <c r="V624" s="255"/>
      <c r="W624" s="255"/>
      <c r="X624" s="255"/>
      <c r="Y624" s="255"/>
      <c r="Z624" s="255"/>
      <c r="AA624" s="255"/>
      <c r="AB624" s="255"/>
      <c r="AC624" s="255"/>
      <c r="AD624" s="255"/>
      <c r="AE624" s="255"/>
      <c r="AF624" s="255"/>
      <c r="AG624" s="255"/>
      <c r="AH624" s="255"/>
      <c r="AI624" s="255"/>
      <c r="AJ624" s="255"/>
      <c r="AK624" s="255"/>
      <c r="AL624" s="255"/>
      <c r="AM624" s="255"/>
      <c r="AN624" s="255"/>
    </row>
    <row r="625" spans="1:40" ht="15.75" customHeight="1">
      <c r="A625" s="255"/>
      <c r="B625" s="255"/>
      <c r="C625" s="255"/>
      <c r="D625" s="255"/>
      <c r="E625" s="255"/>
      <c r="F625" s="255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5"/>
      <c r="T625" s="255"/>
      <c r="U625" s="255"/>
      <c r="V625" s="255"/>
      <c r="W625" s="255"/>
      <c r="X625" s="255"/>
      <c r="Y625" s="255"/>
      <c r="Z625" s="255"/>
      <c r="AA625" s="255"/>
      <c r="AB625" s="255"/>
      <c r="AC625" s="255"/>
      <c r="AD625" s="255"/>
      <c r="AE625" s="255"/>
      <c r="AF625" s="255"/>
      <c r="AG625" s="255"/>
      <c r="AH625" s="255"/>
      <c r="AI625" s="255"/>
      <c r="AJ625" s="255"/>
      <c r="AK625" s="255"/>
      <c r="AL625" s="255"/>
      <c r="AM625" s="255"/>
      <c r="AN625" s="255"/>
    </row>
    <row r="626" spans="1:40" ht="15.75" customHeight="1">
      <c r="A626" s="255"/>
      <c r="B626" s="255"/>
      <c r="C626" s="255"/>
      <c r="D626" s="255"/>
      <c r="E626" s="255"/>
      <c r="F626" s="255"/>
      <c r="G626" s="255"/>
      <c r="H626" s="255"/>
      <c r="I626" s="255"/>
      <c r="J626" s="255"/>
      <c r="K626" s="255"/>
      <c r="L626" s="255"/>
      <c r="M626" s="255"/>
      <c r="N626" s="255"/>
      <c r="O626" s="255"/>
      <c r="P626" s="255"/>
      <c r="Q626" s="255"/>
      <c r="R626" s="255"/>
      <c r="S626" s="255"/>
      <c r="T626" s="255"/>
      <c r="U626" s="255"/>
      <c r="V626" s="255"/>
      <c r="W626" s="255"/>
      <c r="X626" s="255"/>
      <c r="Y626" s="255"/>
      <c r="Z626" s="255"/>
      <c r="AA626" s="255"/>
      <c r="AB626" s="255"/>
      <c r="AC626" s="255"/>
      <c r="AD626" s="255"/>
      <c r="AE626" s="255"/>
      <c r="AF626" s="255"/>
      <c r="AG626" s="255"/>
      <c r="AH626" s="255"/>
      <c r="AI626" s="255"/>
      <c r="AJ626" s="255"/>
      <c r="AK626" s="255"/>
      <c r="AL626" s="255"/>
      <c r="AM626" s="255"/>
      <c r="AN626" s="255"/>
    </row>
    <row r="627" spans="1:40" ht="15.75" customHeight="1">
      <c r="A627" s="255"/>
      <c r="B627" s="255"/>
      <c r="C627" s="255"/>
      <c r="D627" s="255"/>
      <c r="E627" s="255"/>
      <c r="F627" s="255"/>
      <c r="G627" s="255"/>
      <c r="H627" s="255"/>
      <c r="I627" s="255"/>
      <c r="J627" s="255"/>
      <c r="K627" s="255"/>
      <c r="L627" s="255"/>
      <c r="M627" s="255"/>
      <c r="N627" s="255"/>
      <c r="O627" s="255"/>
      <c r="P627" s="255"/>
      <c r="Q627" s="255"/>
      <c r="R627" s="255"/>
      <c r="S627" s="255"/>
      <c r="T627" s="255"/>
      <c r="U627" s="255"/>
      <c r="V627" s="255"/>
      <c r="W627" s="255"/>
      <c r="X627" s="255"/>
      <c r="Y627" s="255"/>
      <c r="Z627" s="255"/>
      <c r="AA627" s="255"/>
      <c r="AB627" s="255"/>
      <c r="AC627" s="255"/>
      <c r="AD627" s="255"/>
      <c r="AE627" s="255"/>
      <c r="AF627" s="255"/>
      <c r="AG627" s="255"/>
      <c r="AH627" s="255"/>
      <c r="AI627" s="255"/>
      <c r="AJ627" s="255"/>
      <c r="AK627" s="255"/>
      <c r="AL627" s="255"/>
      <c r="AM627" s="255"/>
      <c r="AN627" s="255"/>
    </row>
    <row r="628" spans="1:40" ht="15.75" customHeight="1">
      <c r="A628" s="255"/>
      <c r="B628" s="255"/>
      <c r="C628" s="255"/>
      <c r="D628" s="255"/>
      <c r="E628" s="255"/>
      <c r="F628" s="255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5"/>
      <c r="T628" s="255"/>
      <c r="U628" s="255"/>
      <c r="V628" s="255"/>
      <c r="W628" s="255"/>
      <c r="X628" s="255"/>
      <c r="Y628" s="255"/>
      <c r="Z628" s="255"/>
      <c r="AA628" s="255"/>
      <c r="AB628" s="255"/>
      <c r="AC628" s="255"/>
      <c r="AD628" s="255"/>
      <c r="AE628" s="255"/>
      <c r="AF628" s="255"/>
      <c r="AG628" s="255"/>
      <c r="AH628" s="255"/>
      <c r="AI628" s="255"/>
      <c r="AJ628" s="255"/>
      <c r="AK628" s="255"/>
      <c r="AL628" s="255"/>
      <c r="AM628" s="255"/>
      <c r="AN628" s="255"/>
    </row>
    <row r="629" spans="1:40" ht="15.75" customHeight="1">
      <c r="A629" s="255"/>
      <c r="B629" s="255"/>
      <c r="C629" s="255"/>
      <c r="D629" s="255"/>
      <c r="E629" s="255"/>
      <c r="F629" s="255"/>
      <c r="G629" s="255"/>
      <c r="H629" s="255"/>
      <c r="I629" s="255"/>
      <c r="J629" s="255"/>
      <c r="K629" s="255"/>
      <c r="L629" s="255"/>
      <c r="M629" s="255"/>
      <c r="N629" s="255"/>
      <c r="O629" s="255"/>
      <c r="P629" s="255"/>
      <c r="Q629" s="255"/>
      <c r="R629" s="255"/>
      <c r="S629" s="255"/>
      <c r="T629" s="255"/>
      <c r="U629" s="255"/>
      <c r="V629" s="255"/>
      <c r="W629" s="255"/>
      <c r="X629" s="255"/>
      <c r="Y629" s="255"/>
      <c r="Z629" s="255"/>
      <c r="AA629" s="255"/>
      <c r="AB629" s="255"/>
      <c r="AC629" s="255"/>
      <c r="AD629" s="255"/>
      <c r="AE629" s="255"/>
      <c r="AF629" s="255"/>
      <c r="AG629" s="255"/>
      <c r="AH629" s="255"/>
      <c r="AI629" s="255"/>
      <c r="AJ629" s="255"/>
      <c r="AK629" s="255"/>
      <c r="AL629" s="255"/>
      <c r="AM629" s="255"/>
      <c r="AN629" s="255"/>
    </row>
    <row r="630" spans="1:40" ht="15.75" customHeight="1">
      <c r="A630" s="255"/>
      <c r="B630" s="255"/>
      <c r="C630" s="255"/>
      <c r="D630" s="255"/>
      <c r="E630" s="255"/>
      <c r="F630" s="255"/>
      <c r="G630" s="255"/>
      <c r="H630" s="255"/>
      <c r="I630" s="255"/>
      <c r="J630" s="255"/>
      <c r="K630" s="255"/>
      <c r="L630" s="255"/>
      <c r="M630" s="255"/>
      <c r="N630" s="255"/>
      <c r="O630" s="255"/>
      <c r="P630" s="255"/>
      <c r="Q630" s="255"/>
      <c r="R630" s="255"/>
      <c r="S630" s="255"/>
      <c r="T630" s="255"/>
      <c r="U630" s="255"/>
      <c r="V630" s="255"/>
      <c r="W630" s="255"/>
      <c r="X630" s="255"/>
      <c r="Y630" s="255"/>
      <c r="Z630" s="255"/>
      <c r="AA630" s="255"/>
      <c r="AB630" s="255"/>
      <c r="AC630" s="255"/>
      <c r="AD630" s="255"/>
      <c r="AE630" s="255"/>
      <c r="AF630" s="255"/>
      <c r="AG630" s="255"/>
      <c r="AH630" s="255"/>
      <c r="AI630" s="255"/>
      <c r="AJ630" s="255"/>
      <c r="AK630" s="255"/>
      <c r="AL630" s="255"/>
      <c r="AM630" s="255"/>
      <c r="AN630" s="255"/>
    </row>
    <row r="631" spans="1:40" ht="15.75" customHeight="1">
      <c r="A631" s="255"/>
      <c r="B631" s="255"/>
      <c r="C631" s="255"/>
      <c r="D631" s="255"/>
      <c r="E631" s="255"/>
      <c r="F631" s="255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5"/>
      <c r="T631" s="255"/>
      <c r="U631" s="255"/>
      <c r="V631" s="255"/>
      <c r="W631" s="255"/>
      <c r="X631" s="255"/>
      <c r="Y631" s="255"/>
      <c r="Z631" s="255"/>
      <c r="AA631" s="255"/>
      <c r="AB631" s="255"/>
      <c r="AC631" s="255"/>
      <c r="AD631" s="255"/>
      <c r="AE631" s="255"/>
      <c r="AF631" s="255"/>
      <c r="AG631" s="255"/>
      <c r="AH631" s="255"/>
      <c r="AI631" s="255"/>
      <c r="AJ631" s="255"/>
      <c r="AK631" s="255"/>
      <c r="AL631" s="255"/>
      <c r="AM631" s="255"/>
      <c r="AN631" s="255"/>
    </row>
    <row r="632" spans="1:40" ht="15.75" customHeight="1">
      <c r="A632" s="255"/>
      <c r="B632" s="255"/>
      <c r="C632" s="255"/>
      <c r="D632" s="255"/>
      <c r="E632" s="255"/>
      <c r="F632" s="255"/>
      <c r="G632" s="255"/>
      <c r="H632" s="255"/>
      <c r="I632" s="255"/>
      <c r="J632" s="255"/>
      <c r="K632" s="255"/>
      <c r="L632" s="255"/>
      <c r="M632" s="255"/>
      <c r="N632" s="255"/>
      <c r="O632" s="255"/>
      <c r="P632" s="255"/>
      <c r="Q632" s="255"/>
      <c r="R632" s="255"/>
      <c r="S632" s="255"/>
      <c r="T632" s="255"/>
      <c r="U632" s="255"/>
      <c r="V632" s="255"/>
      <c r="W632" s="255"/>
      <c r="X632" s="255"/>
      <c r="Y632" s="255"/>
      <c r="Z632" s="255"/>
      <c r="AA632" s="255"/>
      <c r="AB632" s="255"/>
      <c r="AC632" s="255"/>
      <c r="AD632" s="255"/>
      <c r="AE632" s="255"/>
      <c r="AF632" s="255"/>
      <c r="AG632" s="255"/>
      <c r="AH632" s="255"/>
      <c r="AI632" s="255"/>
      <c r="AJ632" s="255"/>
      <c r="AK632" s="255"/>
      <c r="AL632" s="255"/>
      <c r="AM632" s="255"/>
      <c r="AN632" s="255"/>
    </row>
    <row r="633" spans="1:40" ht="15.75" customHeight="1">
      <c r="A633" s="255"/>
      <c r="B633" s="255"/>
      <c r="C633" s="255"/>
      <c r="D633" s="255"/>
      <c r="E633" s="255"/>
      <c r="F633" s="255"/>
      <c r="G633" s="255"/>
      <c r="H633" s="255"/>
      <c r="I633" s="255"/>
      <c r="J633" s="255"/>
      <c r="K633" s="255"/>
      <c r="L633" s="255"/>
      <c r="M633" s="255"/>
      <c r="N633" s="255"/>
      <c r="O633" s="255"/>
      <c r="P633" s="255"/>
      <c r="Q633" s="255"/>
      <c r="R633" s="255"/>
      <c r="S633" s="255"/>
      <c r="T633" s="255"/>
      <c r="U633" s="255"/>
      <c r="V633" s="255"/>
      <c r="W633" s="255"/>
      <c r="X633" s="255"/>
      <c r="Y633" s="255"/>
      <c r="Z633" s="255"/>
      <c r="AA633" s="255"/>
      <c r="AB633" s="255"/>
      <c r="AC633" s="255"/>
      <c r="AD633" s="255"/>
      <c r="AE633" s="255"/>
      <c r="AF633" s="255"/>
      <c r="AG633" s="255"/>
      <c r="AH633" s="255"/>
      <c r="AI633" s="255"/>
      <c r="AJ633" s="255"/>
      <c r="AK633" s="255"/>
      <c r="AL633" s="255"/>
      <c r="AM633" s="255"/>
      <c r="AN633" s="255"/>
    </row>
    <row r="634" spans="1:40" ht="15.75" customHeight="1">
      <c r="A634" s="255"/>
      <c r="B634" s="255"/>
      <c r="C634" s="255"/>
      <c r="D634" s="255"/>
      <c r="E634" s="255"/>
      <c r="F634" s="255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5"/>
      <c r="T634" s="255"/>
      <c r="U634" s="255"/>
      <c r="V634" s="255"/>
      <c r="W634" s="255"/>
      <c r="X634" s="255"/>
      <c r="Y634" s="255"/>
      <c r="Z634" s="255"/>
      <c r="AA634" s="255"/>
      <c r="AB634" s="255"/>
      <c r="AC634" s="255"/>
      <c r="AD634" s="255"/>
      <c r="AE634" s="255"/>
      <c r="AF634" s="255"/>
      <c r="AG634" s="255"/>
      <c r="AH634" s="255"/>
      <c r="AI634" s="255"/>
      <c r="AJ634" s="255"/>
      <c r="AK634" s="255"/>
      <c r="AL634" s="255"/>
      <c r="AM634" s="255"/>
      <c r="AN634" s="255"/>
    </row>
    <row r="635" spans="1:40" ht="15.75" customHeight="1">
      <c r="A635" s="255"/>
      <c r="B635" s="255"/>
      <c r="C635" s="255"/>
      <c r="D635" s="255"/>
      <c r="E635" s="255"/>
      <c r="F635" s="255"/>
      <c r="G635" s="255"/>
      <c r="H635" s="255"/>
      <c r="I635" s="255"/>
      <c r="J635" s="255"/>
      <c r="K635" s="255"/>
      <c r="L635" s="255"/>
      <c r="M635" s="255"/>
      <c r="N635" s="255"/>
      <c r="O635" s="255"/>
      <c r="P635" s="255"/>
      <c r="Q635" s="255"/>
      <c r="R635" s="255"/>
      <c r="S635" s="255"/>
      <c r="T635" s="255"/>
      <c r="U635" s="255"/>
      <c r="V635" s="255"/>
      <c r="W635" s="255"/>
      <c r="X635" s="255"/>
      <c r="Y635" s="255"/>
      <c r="Z635" s="255"/>
      <c r="AA635" s="255"/>
      <c r="AB635" s="255"/>
      <c r="AC635" s="255"/>
      <c r="AD635" s="255"/>
      <c r="AE635" s="255"/>
      <c r="AF635" s="255"/>
      <c r="AG635" s="255"/>
      <c r="AH635" s="255"/>
      <c r="AI635" s="255"/>
      <c r="AJ635" s="255"/>
      <c r="AK635" s="255"/>
      <c r="AL635" s="255"/>
      <c r="AM635" s="255"/>
      <c r="AN635" s="255"/>
    </row>
    <row r="636" spans="1:40" ht="15.75" customHeight="1">
      <c r="A636" s="255"/>
      <c r="B636" s="255"/>
      <c r="C636" s="255"/>
      <c r="D636" s="255"/>
      <c r="E636" s="255"/>
      <c r="F636" s="255"/>
      <c r="G636" s="255"/>
      <c r="H636" s="255"/>
      <c r="I636" s="255"/>
      <c r="J636" s="255"/>
      <c r="K636" s="255"/>
      <c r="L636" s="255"/>
      <c r="M636" s="255"/>
      <c r="N636" s="255"/>
      <c r="O636" s="255"/>
      <c r="P636" s="255"/>
      <c r="Q636" s="255"/>
      <c r="R636" s="255"/>
      <c r="S636" s="255"/>
      <c r="T636" s="255"/>
      <c r="U636" s="255"/>
      <c r="V636" s="255"/>
      <c r="W636" s="255"/>
      <c r="X636" s="255"/>
      <c r="Y636" s="255"/>
      <c r="Z636" s="255"/>
      <c r="AA636" s="255"/>
      <c r="AB636" s="255"/>
      <c r="AC636" s="255"/>
      <c r="AD636" s="255"/>
      <c r="AE636" s="255"/>
      <c r="AF636" s="255"/>
      <c r="AG636" s="255"/>
      <c r="AH636" s="255"/>
      <c r="AI636" s="255"/>
      <c r="AJ636" s="255"/>
      <c r="AK636" s="255"/>
      <c r="AL636" s="255"/>
      <c r="AM636" s="255"/>
      <c r="AN636" s="255"/>
    </row>
    <row r="637" spans="1:40" ht="15.75" customHeight="1">
      <c r="A637" s="255"/>
      <c r="B637" s="255"/>
      <c r="C637" s="255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5"/>
      <c r="T637" s="255"/>
      <c r="U637" s="255"/>
      <c r="V637" s="255"/>
      <c r="W637" s="255"/>
      <c r="X637" s="255"/>
      <c r="Y637" s="255"/>
      <c r="Z637" s="255"/>
      <c r="AA637" s="255"/>
      <c r="AB637" s="255"/>
      <c r="AC637" s="255"/>
      <c r="AD637" s="255"/>
      <c r="AE637" s="255"/>
      <c r="AF637" s="255"/>
      <c r="AG637" s="255"/>
      <c r="AH637" s="255"/>
      <c r="AI637" s="255"/>
      <c r="AJ637" s="255"/>
      <c r="AK637" s="255"/>
      <c r="AL637" s="255"/>
      <c r="AM637" s="255"/>
      <c r="AN637" s="255"/>
    </row>
    <row r="638" spans="1:40" ht="15.75" customHeight="1">
      <c r="A638" s="255"/>
      <c r="B638" s="255"/>
      <c r="C638" s="255"/>
      <c r="D638" s="255"/>
      <c r="E638" s="255"/>
      <c r="F638" s="255"/>
      <c r="G638" s="255"/>
      <c r="H638" s="255"/>
      <c r="I638" s="255"/>
      <c r="J638" s="255"/>
      <c r="K638" s="255"/>
      <c r="L638" s="255"/>
      <c r="M638" s="255"/>
      <c r="N638" s="255"/>
      <c r="O638" s="255"/>
      <c r="P638" s="255"/>
      <c r="Q638" s="255"/>
      <c r="R638" s="255"/>
      <c r="S638" s="255"/>
      <c r="T638" s="255"/>
      <c r="U638" s="255"/>
      <c r="V638" s="255"/>
      <c r="W638" s="255"/>
      <c r="X638" s="255"/>
      <c r="Y638" s="255"/>
      <c r="Z638" s="255"/>
      <c r="AA638" s="255"/>
      <c r="AB638" s="255"/>
      <c r="AC638" s="255"/>
      <c r="AD638" s="255"/>
      <c r="AE638" s="255"/>
      <c r="AF638" s="255"/>
      <c r="AG638" s="255"/>
      <c r="AH638" s="255"/>
      <c r="AI638" s="255"/>
      <c r="AJ638" s="255"/>
      <c r="AK638" s="255"/>
      <c r="AL638" s="255"/>
      <c r="AM638" s="255"/>
      <c r="AN638" s="255"/>
    </row>
    <row r="639" spans="1:40" ht="15.75" customHeight="1">
      <c r="A639" s="255"/>
      <c r="B639" s="255"/>
      <c r="C639" s="255"/>
      <c r="D639" s="255"/>
      <c r="E639" s="255"/>
      <c r="F639" s="255"/>
      <c r="G639" s="255"/>
      <c r="H639" s="255"/>
      <c r="I639" s="255"/>
      <c r="J639" s="255"/>
      <c r="K639" s="255"/>
      <c r="L639" s="255"/>
      <c r="M639" s="255"/>
      <c r="N639" s="255"/>
      <c r="O639" s="255"/>
      <c r="P639" s="255"/>
      <c r="Q639" s="255"/>
      <c r="R639" s="255"/>
      <c r="S639" s="255"/>
      <c r="T639" s="255"/>
      <c r="U639" s="255"/>
      <c r="V639" s="255"/>
      <c r="W639" s="255"/>
      <c r="X639" s="255"/>
      <c r="Y639" s="255"/>
      <c r="Z639" s="255"/>
      <c r="AA639" s="255"/>
      <c r="AB639" s="255"/>
      <c r="AC639" s="255"/>
      <c r="AD639" s="255"/>
      <c r="AE639" s="255"/>
      <c r="AF639" s="255"/>
      <c r="AG639" s="255"/>
      <c r="AH639" s="255"/>
      <c r="AI639" s="255"/>
      <c r="AJ639" s="255"/>
      <c r="AK639" s="255"/>
      <c r="AL639" s="255"/>
      <c r="AM639" s="255"/>
      <c r="AN639" s="255"/>
    </row>
    <row r="640" spans="1:40" ht="15.75" customHeight="1">
      <c r="A640" s="255"/>
      <c r="B640" s="255"/>
      <c r="C640" s="255"/>
      <c r="D640" s="255"/>
      <c r="E640" s="255"/>
      <c r="F640" s="255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5"/>
      <c r="T640" s="255"/>
      <c r="U640" s="255"/>
      <c r="V640" s="255"/>
      <c r="W640" s="255"/>
      <c r="X640" s="255"/>
      <c r="Y640" s="255"/>
      <c r="Z640" s="255"/>
      <c r="AA640" s="255"/>
      <c r="AB640" s="255"/>
      <c r="AC640" s="255"/>
      <c r="AD640" s="255"/>
      <c r="AE640" s="255"/>
      <c r="AF640" s="255"/>
      <c r="AG640" s="255"/>
      <c r="AH640" s="255"/>
      <c r="AI640" s="255"/>
      <c r="AJ640" s="255"/>
      <c r="AK640" s="255"/>
      <c r="AL640" s="255"/>
      <c r="AM640" s="255"/>
      <c r="AN640" s="255"/>
    </row>
    <row r="641" spans="1:40" ht="15.75" customHeight="1">
      <c r="A641" s="255"/>
      <c r="B641" s="255"/>
      <c r="C641" s="255"/>
      <c r="D641" s="255"/>
      <c r="E641" s="255"/>
      <c r="F641" s="255"/>
      <c r="G641" s="255"/>
      <c r="H641" s="255"/>
      <c r="I641" s="255"/>
      <c r="J641" s="255"/>
      <c r="K641" s="255"/>
      <c r="L641" s="255"/>
      <c r="M641" s="255"/>
      <c r="N641" s="255"/>
      <c r="O641" s="255"/>
      <c r="P641" s="255"/>
      <c r="Q641" s="255"/>
      <c r="R641" s="255"/>
      <c r="S641" s="255"/>
      <c r="T641" s="255"/>
      <c r="U641" s="255"/>
      <c r="V641" s="255"/>
      <c r="W641" s="255"/>
      <c r="X641" s="255"/>
      <c r="Y641" s="255"/>
      <c r="Z641" s="255"/>
      <c r="AA641" s="255"/>
      <c r="AB641" s="255"/>
      <c r="AC641" s="255"/>
      <c r="AD641" s="255"/>
      <c r="AE641" s="255"/>
      <c r="AF641" s="255"/>
      <c r="AG641" s="255"/>
      <c r="AH641" s="255"/>
      <c r="AI641" s="255"/>
      <c r="AJ641" s="255"/>
      <c r="AK641" s="255"/>
      <c r="AL641" s="255"/>
      <c r="AM641" s="255"/>
      <c r="AN641" s="255"/>
    </row>
    <row r="642" spans="1:40" ht="15.75" customHeight="1">
      <c r="A642" s="255"/>
      <c r="B642" s="255"/>
      <c r="C642" s="255"/>
      <c r="D642" s="255"/>
      <c r="E642" s="255"/>
      <c r="F642" s="255"/>
      <c r="G642" s="255"/>
      <c r="H642" s="255"/>
      <c r="I642" s="255"/>
      <c r="J642" s="255"/>
      <c r="K642" s="255"/>
      <c r="L642" s="255"/>
      <c r="M642" s="255"/>
      <c r="N642" s="255"/>
      <c r="O642" s="255"/>
      <c r="P642" s="255"/>
      <c r="Q642" s="255"/>
      <c r="R642" s="255"/>
      <c r="S642" s="255"/>
      <c r="T642" s="255"/>
      <c r="U642" s="255"/>
      <c r="V642" s="255"/>
      <c r="W642" s="255"/>
      <c r="X642" s="255"/>
      <c r="Y642" s="255"/>
      <c r="Z642" s="255"/>
      <c r="AA642" s="255"/>
      <c r="AB642" s="255"/>
      <c r="AC642" s="255"/>
      <c r="AD642" s="255"/>
      <c r="AE642" s="255"/>
      <c r="AF642" s="255"/>
      <c r="AG642" s="255"/>
      <c r="AH642" s="255"/>
      <c r="AI642" s="255"/>
      <c r="AJ642" s="255"/>
      <c r="AK642" s="255"/>
      <c r="AL642" s="255"/>
      <c r="AM642" s="255"/>
      <c r="AN642" s="255"/>
    </row>
    <row r="643" spans="1:40" ht="15.75" customHeight="1">
      <c r="A643" s="255"/>
      <c r="B643" s="255"/>
      <c r="C643" s="255"/>
      <c r="D643" s="255"/>
      <c r="E643" s="255"/>
      <c r="F643" s="255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5"/>
      <c r="T643" s="255"/>
      <c r="U643" s="255"/>
      <c r="V643" s="255"/>
      <c r="W643" s="255"/>
      <c r="X643" s="255"/>
      <c r="Y643" s="255"/>
      <c r="Z643" s="255"/>
      <c r="AA643" s="255"/>
      <c r="AB643" s="255"/>
      <c r="AC643" s="255"/>
      <c r="AD643" s="255"/>
      <c r="AE643" s="255"/>
      <c r="AF643" s="255"/>
      <c r="AG643" s="255"/>
      <c r="AH643" s="255"/>
      <c r="AI643" s="255"/>
      <c r="AJ643" s="255"/>
      <c r="AK643" s="255"/>
      <c r="AL643" s="255"/>
      <c r="AM643" s="255"/>
      <c r="AN643" s="255"/>
    </row>
    <row r="644" spans="1:40" ht="15.75" customHeight="1">
      <c r="A644" s="255"/>
      <c r="B644" s="255"/>
      <c r="C644" s="255"/>
      <c r="D644" s="255"/>
      <c r="E644" s="255"/>
      <c r="F644" s="255"/>
      <c r="G644" s="255"/>
      <c r="H644" s="255"/>
      <c r="I644" s="255"/>
      <c r="J644" s="255"/>
      <c r="K644" s="255"/>
      <c r="L644" s="255"/>
      <c r="M644" s="255"/>
      <c r="N644" s="255"/>
      <c r="O644" s="255"/>
      <c r="P644" s="255"/>
      <c r="Q644" s="255"/>
      <c r="R644" s="255"/>
      <c r="S644" s="255"/>
      <c r="T644" s="255"/>
      <c r="U644" s="255"/>
      <c r="V644" s="255"/>
      <c r="W644" s="255"/>
      <c r="X644" s="255"/>
      <c r="Y644" s="255"/>
      <c r="Z644" s="255"/>
      <c r="AA644" s="255"/>
      <c r="AB644" s="255"/>
      <c r="AC644" s="255"/>
      <c r="AD644" s="255"/>
      <c r="AE644" s="255"/>
      <c r="AF644" s="255"/>
      <c r="AG644" s="255"/>
      <c r="AH644" s="255"/>
      <c r="AI644" s="255"/>
      <c r="AJ644" s="255"/>
      <c r="AK644" s="255"/>
      <c r="AL644" s="255"/>
      <c r="AM644" s="255"/>
      <c r="AN644" s="255"/>
    </row>
    <row r="645" spans="1:40" ht="15.75" customHeight="1">
      <c r="A645" s="255"/>
      <c r="B645" s="255"/>
      <c r="C645" s="255"/>
      <c r="D645" s="255"/>
      <c r="E645" s="255"/>
      <c r="F645" s="255"/>
      <c r="G645" s="255"/>
      <c r="H645" s="255"/>
      <c r="I645" s="255"/>
      <c r="J645" s="255"/>
      <c r="K645" s="255"/>
      <c r="L645" s="255"/>
      <c r="M645" s="255"/>
      <c r="N645" s="255"/>
      <c r="O645" s="255"/>
      <c r="P645" s="255"/>
      <c r="Q645" s="255"/>
      <c r="R645" s="255"/>
      <c r="S645" s="255"/>
      <c r="T645" s="255"/>
      <c r="U645" s="255"/>
      <c r="V645" s="255"/>
      <c r="W645" s="255"/>
      <c r="X645" s="255"/>
      <c r="Y645" s="255"/>
      <c r="Z645" s="255"/>
      <c r="AA645" s="255"/>
      <c r="AB645" s="255"/>
      <c r="AC645" s="255"/>
      <c r="AD645" s="255"/>
      <c r="AE645" s="255"/>
      <c r="AF645" s="255"/>
      <c r="AG645" s="255"/>
      <c r="AH645" s="255"/>
      <c r="AI645" s="255"/>
      <c r="AJ645" s="255"/>
      <c r="AK645" s="255"/>
      <c r="AL645" s="255"/>
      <c r="AM645" s="255"/>
      <c r="AN645" s="255"/>
    </row>
    <row r="646" spans="1:40" ht="15.75" customHeight="1">
      <c r="A646" s="255"/>
      <c r="B646" s="255"/>
      <c r="C646" s="255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5"/>
      <c r="T646" s="255"/>
      <c r="U646" s="255"/>
      <c r="V646" s="255"/>
      <c r="W646" s="255"/>
      <c r="X646" s="255"/>
      <c r="Y646" s="255"/>
      <c r="Z646" s="255"/>
      <c r="AA646" s="255"/>
      <c r="AB646" s="255"/>
      <c r="AC646" s="255"/>
      <c r="AD646" s="255"/>
      <c r="AE646" s="255"/>
      <c r="AF646" s="255"/>
      <c r="AG646" s="255"/>
      <c r="AH646" s="255"/>
      <c r="AI646" s="255"/>
      <c r="AJ646" s="255"/>
      <c r="AK646" s="255"/>
      <c r="AL646" s="255"/>
      <c r="AM646" s="255"/>
      <c r="AN646" s="255"/>
    </row>
    <row r="647" spans="1:40" ht="15.75" customHeight="1">
      <c r="A647" s="255"/>
      <c r="B647" s="255"/>
      <c r="C647" s="255"/>
      <c r="D647" s="255"/>
      <c r="E647" s="255"/>
      <c r="F647" s="255"/>
      <c r="G647" s="255"/>
      <c r="H647" s="255"/>
      <c r="I647" s="255"/>
      <c r="J647" s="255"/>
      <c r="K647" s="255"/>
      <c r="L647" s="255"/>
      <c r="M647" s="255"/>
      <c r="N647" s="255"/>
      <c r="O647" s="255"/>
      <c r="P647" s="255"/>
      <c r="Q647" s="255"/>
      <c r="R647" s="255"/>
      <c r="S647" s="255"/>
      <c r="T647" s="255"/>
      <c r="U647" s="255"/>
      <c r="V647" s="255"/>
      <c r="W647" s="255"/>
      <c r="X647" s="255"/>
      <c r="Y647" s="255"/>
      <c r="Z647" s="255"/>
      <c r="AA647" s="255"/>
      <c r="AB647" s="255"/>
      <c r="AC647" s="255"/>
      <c r="AD647" s="255"/>
      <c r="AE647" s="255"/>
      <c r="AF647" s="255"/>
      <c r="AG647" s="255"/>
      <c r="AH647" s="255"/>
      <c r="AI647" s="255"/>
      <c r="AJ647" s="255"/>
      <c r="AK647" s="255"/>
      <c r="AL647" s="255"/>
      <c r="AM647" s="255"/>
      <c r="AN647" s="255"/>
    </row>
    <row r="648" spans="1:40" ht="15.75" customHeight="1">
      <c r="A648" s="255"/>
      <c r="B648" s="255"/>
      <c r="C648" s="255"/>
      <c r="D648" s="255"/>
      <c r="E648" s="255"/>
      <c r="F648" s="255"/>
      <c r="G648" s="255"/>
      <c r="H648" s="255"/>
      <c r="I648" s="255"/>
      <c r="J648" s="255"/>
      <c r="K648" s="255"/>
      <c r="L648" s="255"/>
      <c r="M648" s="255"/>
      <c r="N648" s="255"/>
      <c r="O648" s="255"/>
      <c r="P648" s="255"/>
      <c r="Q648" s="255"/>
      <c r="R648" s="255"/>
      <c r="S648" s="255"/>
      <c r="T648" s="255"/>
      <c r="U648" s="255"/>
      <c r="V648" s="255"/>
      <c r="W648" s="255"/>
      <c r="X648" s="255"/>
      <c r="Y648" s="255"/>
      <c r="Z648" s="255"/>
      <c r="AA648" s="255"/>
      <c r="AB648" s="255"/>
      <c r="AC648" s="255"/>
      <c r="AD648" s="255"/>
      <c r="AE648" s="255"/>
      <c r="AF648" s="255"/>
      <c r="AG648" s="255"/>
      <c r="AH648" s="255"/>
      <c r="AI648" s="255"/>
      <c r="AJ648" s="255"/>
      <c r="AK648" s="255"/>
      <c r="AL648" s="255"/>
      <c r="AM648" s="255"/>
      <c r="AN648" s="255"/>
    </row>
    <row r="649" spans="1:40" ht="15.75" customHeight="1">
      <c r="A649" s="255"/>
      <c r="B649" s="255"/>
      <c r="C649" s="255"/>
      <c r="D649" s="255"/>
      <c r="E649" s="255"/>
      <c r="F649" s="255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5"/>
      <c r="U649" s="255"/>
      <c r="V649" s="255"/>
      <c r="W649" s="255"/>
      <c r="X649" s="255"/>
      <c r="Y649" s="255"/>
      <c r="Z649" s="255"/>
      <c r="AA649" s="255"/>
      <c r="AB649" s="255"/>
      <c r="AC649" s="255"/>
      <c r="AD649" s="255"/>
      <c r="AE649" s="255"/>
      <c r="AF649" s="255"/>
      <c r="AG649" s="255"/>
      <c r="AH649" s="255"/>
      <c r="AI649" s="255"/>
      <c r="AJ649" s="255"/>
      <c r="AK649" s="255"/>
      <c r="AL649" s="255"/>
      <c r="AM649" s="255"/>
      <c r="AN649" s="255"/>
    </row>
    <row r="650" spans="1:40" ht="15.75" customHeight="1">
      <c r="A650" s="255"/>
      <c r="B650" s="255"/>
      <c r="C650" s="255"/>
      <c r="D650" s="255"/>
      <c r="E650" s="255"/>
      <c r="F650" s="255"/>
      <c r="G650" s="255"/>
      <c r="H650" s="255"/>
      <c r="I650" s="255"/>
      <c r="J650" s="255"/>
      <c r="K650" s="255"/>
      <c r="L650" s="255"/>
      <c r="M650" s="255"/>
      <c r="N650" s="255"/>
      <c r="O650" s="255"/>
      <c r="P650" s="255"/>
      <c r="Q650" s="255"/>
      <c r="R650" s="255"/>
      <c r="S650" s="255"/>
      <c r="T650" s="255"/>
      <c r="U650" s="255"/>
      <c r="V650" s="255"/>
      <c r="W650" s="255"/>
      <c r="X650" s="255"/>
      <c r="Y650" s="255"/>
      <c r="Z650" s="255"/>
      <c r="AA650" s="255"/>
      <c r="AB650" s="255"/>
      <c r="AC650" s="255"/>
      <c r="AD650" s="255"/>
      <c r="AE650" s="255"/>
      <c r="AF650" s="255"/>
      <c r="AG650" s="255"/>
      <c r="AH650" s="255"/>
      <c r="AI650" s="255"/>
      <c r="AJ650" s="255"/>
      <c r="AK650" s="255"/>
      <c r="AL650" s="255"/>
      <c r="AM650" s="255"/>
      <c r="AN650" s="255"/>
    </row>
    <row r="651" spans="1:40" ht="15.75" customHeight="1">
      <c r="A651" s="255"/>
      <c r="B651" s="255"/>
      <c r="C651" s="255"/>
      <c r="D651" s="255"/>
      <c r="E651" s="255"/>
      <c r="F651" s="255"/>
      <c r="G651" s="255"/>
      <c r="H651" s="255"/>
      <c r="I651" s="255"/>
      <c r="J651" s="255"/>
      <c r="K651" s="255"/>
      <c r="L651" s="255"/>
      <c r="M651" s="255"/>
      <c r="N651" s="255"/>
      <c r="O651" s="255"/>
      <c r="P651" s="255"/>
      <c r="Q651" s="255"/>
      <c r="R651" s="255"/>
      <c r="S651" s="255"/>
      <c r="T651" s="255"/>
      <c r="U651" s="255"/>
      <c r="V651" s="255"/>
      <c r="W651" s="255"/>
      <c r="X651" s="255"/>
      <c r="Y651" s="255"/>
      <c r="Z651" s="255"/>
      <c r="AA651" s="255"/>
      <c r="AB651" s="255"/>
      <c r="AC651" s="255"/>
      <c r="AD651" s="255"/>
      <c r="AE651" s="255"/>
      <c r="AF651" s="255"/>
      <c r="AG651" s="255"/>
      <c r="AH651" s="255"/>
      <c r="AI651" s="255"/>
      <c r="AJ651" s="255"/>
      <c r="AK651" s="255"/>
      <c r="AL651" s="255"/>
      <c r="AM651" s="255"/>
      <c r="AN651" s="255"/>
    </row>
    <row r="652" spans="1:40" ht="15.75" customHeight="1">
      <c r="A652" s="255"/>
      <c r="B652" s="255"/>
      <c r="C652" s="255"/>
      <c r="D652" s="255"/>
      <c r="E652" s="255"/>
      <c r="F652" s="255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5"/>
      <c r="U652" s="255"/>
      <c r="V652" s="255"/>
      <c r="W652" s="255"/>
      <c r="X652" s="255"/>
      <c r="Y652" s="255"/>
      <c r="Z652" s="255"/>
      <c r="AA652" s="255"/>
      <c r="AB652" s="255"/>
      <c r="AC652" s="255"/>
      <c r="AD652" s="255"/>
      <c r="AE652" s="255"/>
      <c r="AF652" s="255"/>
      <c r="AG652" s="255"/>
      <c r="AH652" s="255"/>
      <c r="AI652" s="255"/>
      <c r="AJ652" s="255"/>
      <c r="AK652" s="255"/>
      <c r="AL652" s="255"/>
      <c r="AM652" s="255"/>
      <c r="AN652" s="255"/>
    </row>
    <row r="653" spans="1:40" ht="15.75" customHeight="1">
      <c r="A653" s="255"/>
      <c r="B653" s="255"/>
      <c r="C653" s="255"/>
      <c r="D653" s="255"/>
      <c r="E653" s="255"/>
      <c r="F653" s="255"/>
      <c r="G653" s="255"/>
      <c r="H653" s="255"/>
      <c r="I653" s="255"/>
      <c r="J653" s="255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  <c r="U653" s="255"/>
      <c r="V653" s="255"/>
      <c r="W653" s="255"/>
      <c r="X653" s="255"/>
      <c r="Y653" s="255"/>
      <c r="Z653" s="255"/>
      <c r="AA653" s="255"/>
      <c r="AB653" s="255"/>
      <c r="AC653" s="255"/>
      <c r="AD653" s="255"/>
      <c r="AE653" s="255"/>
      <c r="AF653" s="255"/>
      <c r="AG653" s="255"/>
      <c r="AH653" s="255"/>
      <c r="AI653" s="255"/>
      <c r="AJ653" s="255"/>
      <c r="AK653" s="255"/>
      <c r="AL653" s="255"/>
      <c r="AM653" s="255"/>
      <c r="AN653" s="255"/>
    </row>
    <row r="654" spans="1:40" ht="15.75" customHeight="1">
      <c r="A654" s="255"/>
      <c r="B654" s="255"/>
      <c r="C654" s="255"/>
      <c r="D654" s="255"/>
      <c r="E654" s="255"/>
      <c r="F654" s="255"/>
      <c r="G654" s="255"/>
      <c r="H654" s="255"/>
      <c r="I654" s="255"/>
      <c r="J654" s="255"/>
      <c r="K654" s="255"/>
      <c r="L654" s="255"/>
      <c r="M654" s="255"/>
      <c r="N654" s="255"/>
      <c r="O654" s="255"/>
      <c r="P654" s="255"/>
      <c r="Q654" s="255"/>
      <c r="R654" s="255"/>
      <c r="S654" s="255"/>
      <c r="T654" s="255"/>
      <c r="U654" s="255"/>
      <c r="V654" s="255"/>
      <c r="W654" s="255"/>
      <c r="X654" s="255"/>
      <c r="Y654" s="255"/>
      <c r="Z654" s="255"/>
      <c r="AA654" s="255"/>
      <c r="AB654" s="255"/>
      <c r="AC654" s="255"/>
      <c r="AD654" s="255"/>
      <c r="AE654" s="255"/>
      <c r="AF654" s="255"/>
      <c r="AG654" s="255"/>
      <c r="AH654" s="255"/>
      <c r="AI654" s="255"/>
      <c r="AJ654" s="255"/>
      <c r="AK654" s="255"/>
      <c r="AL654" s="255"/>
      <c r="AM654" s="255"/>
      <c r="AN654" s="255"/>
    </row>
    <row r="655" spans="1:40" ht="15.75" customHeight="1">
      <c r="A655" s="255"/>
      <c r="B655" s="255"/>
      <c r="C655" s="255"/>
      <c r="D655" s="255"/>
      <c r="E655" s="255"/>
      <c r="F655" s="255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/>
      <c r="V655" s="255"/>
      <c r="W655" s="255"/>
      <c r="X655" s="255"/>
      <c r="Y655" s="255"/>
      <c r="Z655" s="255"/>
      <c r="AA655" s="255"/>
      <c r="AB655" s="255"/>
      <c r="AC655" s="255"/>
      <c r="AD655" s="255"/>
      <c r="AE655" s="255"/>
      <c r="AF655" s="255"/>
      <c r="AG655" s="255"/>
      <c r="AH655" s="255"/>
      <c r="AI655" s="255"/>
      <c r="AJ655" s="255"/>
      <c r="AK655" s="255"/>
      <c r="AL655" s="255"/>
      <c r="AM655" s="255"/>
      <c r="AN655" s="255"/>
    </row>
    <row r="656" spans="1:40" ht="15.75" customHeight="1">
      <c r="A656" s="255"/>
      <c r="B656" s="255"/>
      <c r="C656" s="255"/>
      <c r="D656" s="255"/>
      <c r="E656" s="255"/>
      <c r="F656" s="255"/>
      <c r="G656" s="255"/>
      <c r="H656" s="255"/>
      <c r="I656" s="255"/>
      <c r="J656" s="255"/>
      <c r="K656" s="255"/>
      <c r="L656" s="255"/>
      <c r="M656" s="255"/>
      <c r="N656" s="255"/>
      <c r="O656" s="255"/>
      <c r="P656" s="255"/>
      <c r="Q656" s="255"/>
      <c r="R656" s="255"/>
      <c r="S656" s="255"/>
      <c r="T656" s="255"/>
      <c r="U656" s="255"/>
      <c r="V656" s="255"/>
      <c r="W656" s="255"/>
      <c r="X656" s="255"/>
      <c r="Y656" s="255"/>
      <c r="Z656" s="255"/>
      <c r="AA656" s="255"/>
      <c r="AB656" s="255"/>
      <c r="AC656" s="255"/>
      <c r="AD656" s="255"/>
      <c r="AE656" s="255"/>
      <c r="AF656" s="255"/>
      <c r="AG656" s="255"/>
      <c r="AH656" s="255"/>
      <c r="AI656" s="255"/>
      <c r="AJ656" s="255"/>
      <c r="AK656" s="255"/>
      <c r="AL656" s="255"/>
      <c r="AM656" s="255"/>
      <c r="AN656" s="255"/>
    </row>
    <row r="657" spans="1:40" ht="15.75" customHeight="1">
      <c r="A657" s="255"/>
      <c r="B657" s="255"/>
      <c r="C657" s="255"/>
      <c r="D657" s="255"/>
      <c r="E657" s="255"/>
      <c r="F657" s="255"/>
      <c r="G657" s="255"/>
      <c r="H657" s="255"/>
      <c r="I657" s="255"/>
      <c r="J657" s="255"/>
      <c r="K657" s="255"/>
      <c r="L657" s="255"/>
      <c r="M657" s="255"/>
      <c r="N657" s="255"/>
      <c r="O657" s="255"/>
      <c r="P657" s="255"/>
      <c r="Q657" s="255"/>
      <c r="R657" s="255"/>
      <c r="S657" s="255"/>
      <c r="T657" s="255"/>
      <c r="U657" s="255"/>
      <c r="V657" s="255"/>
      <c r="W657" s="255"/>
      <c r="X657" s="255"/>
      <c r="Y657" s="255"/>
      <c r="Z657" s="255"/>
      <c r="AA657" s="255"/>
      <c r="AB657" s="255"/>
      <c r="AC657" s="255"/>
      <c r="AD657" s="255"/>
      <c r="AE657" s="255"/>
      <c r="AF657" s="255"/>
      <c r="AG657" s="255"/>
      <c r="AH657" s="255"/>
      <c r="AI657" s="255"/>
      <c r="AJ657" s="255"/>
      <c r="AK657" s="255"/>
      <c r="AL657" s="255"/>
      <c r="AM657" s="255"/>
      <c r="AN657" s="255"/>
    </row>
    <row r="658" spans="1:40" ht="15.75" customHeight="1">
      <c r="A658" s="255"/>
      <c r="B658" s="255"/>
      <c r="C658" s="255"/>
      <c r="D658" s="255"/>
      <c r="E658" s="255"/>
      <c r="F658" s="255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/>
      <c r="V658" s="255"/>
      <c r="W658" s="255"/>
      <c r="X658" s="255"/>
      <c r="Y658" s="255"/>
      <c r="Z658" s="255"/>
      <c r="AA658" s="255"/>
      <c r="AB658" s="255"/>
      <c r="AC658" s="255"/>
      <c r="AD658" s="255"/>
      <c r="AE658" s="255"/>
      <c r="AF658" s="255"/>
      <c r="AG658" s="255"/>
      <c r="AH658" s="255"/>
      <c r="AI658" s="255"/>
      <c r="AJ658" s="255"/>
      <c r="AK658" s="255"/>
      <c r="AL658" s="255"/>
      <c r="AM658" s="255"/>
      <c r="AN658" s="255"/>
    </row>
    <row r="659" spans="1:40" ht="15.75" customHeight="1">
      <c r="A659" s="255"/>
      <c r="B659" s="255"/>
      <c r="C659" s="255"/>
      <c r="D659" s="255"/>
      <c r="E659" s="255"/>
      <c r="F659" s="255"/>
      <c r="G659" s="255"/>
      <c r="H659" s="255"/>
      <c r="I659" s="255"/>
      <c r="J659" s="255"/>
      <c r="K659" s="255"/>
      <c r="L659" s="255"/>
      <c r="M659" s="255"/>
      <c r="N659" s="255"/>
      <c r="O659" s="255"/>
      <c r="P659" s="255"/>
      <c r="Q659" s="255"/>
      <c r="R659" s="255"/>
      <c r="S659" s="255"/>
      <c r="T659" s="255"/>
      <c r="U659" s="255"/>
      <c r="V659" s="255"/>
      <c r="W659" s="255"/>
      <c r="X659" s="255"/>
      <c r="Y659" s="255"/>
      <c r="Z659" s="255"/>
      <c r="AA659" s="255"/>
      <c r="AB659" s="255"/>
      <c r="AC659" s="255"/>
      <c r="AD659" s="255"/>
      <c r="AE659" s="255"/>
      <c r="AF659" s="255"/>
      <c r="AG659" s="255"/>
      <c r="AH659" s="255"/>
      <c r="AI659" s="255"/>
      <c r="AJ659" s="255"/>
      <c r="AK659" s="255"/>
      <c r="AL659" s="255"/>
      <c r="AM659" s="255"/>
      <c r="AN659" s="255"/>
    </row>
    <row r="660" spans="1:40" ht="15.75" customHeight="1">
      <c r="A660" s="255"/>
      <c r="B660" s="255"/>
      <c r="C660" s="255"/>
      <c r="D660" s="255"/>
      <c r="E660" s="255"/>
      <c r="F660" s="255"/>
      <c r="G660" s="255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  <c r="AA660" s="255"/>
      <c r="AB660" s="255"/>
      <c r="AC660" s="255"/>
      <c r="AD660" s="255"/>
      <c r="AE660" s="255"/>
      <c r="AF660" s="255"/>
      <c r="AG660" s="255"/>
      <c r="AH660" s="255"/>
      <c r="AI660" s="255"/>
      <c r="AJ660" s="255"/>
      <c r="AK660" s="255"/>
      <c r="AL660" s="255"/>
      <c r="AM660" s="255"/>
      <c r="AN660" s="255"/>
    </row>
    <row r="661" spans="1:40" ht="15.75" customHeight="1">
      <c r="A661" s="255"/>
      <c r="B661" s="255"/>
      <c r="C661" s="255"/>
      <c r="D661" s="255"/>
      <c r="E661" s="255"/>
      <c r="F661" s="255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255"/>
      <c r="V661" s="255"/>
      <c r="W661" s="255"/>
      <c r="X661" s="255"/>
      <c r="Y661" s="255"/>
      <c r="Z661" s="255"/>
      <c r="AA661" s="255"/>
      <c r="AB661" s="255"/>
      <c r="AC661" s="255"/>
      <c r="AD661" s="255"/>
      <c r="AE661" s="255"/>
      <c r="AF661" s="255"/>
      <c r="AG661" s="255"/>
      <c r="AH661" s="255"/>
      <c r="AI661" s="255"/>
      <c r="AJ661" s="255"/>
      <c r="AK661" s="255"/>
      <c r="AL661" s="255"/>
      <c r="AM661" s="255"/>
      <c r="AN661" s="255"/>
    </row>
    <row r="662" spans="1:40" ht="15.75" customHeight="1">
      <c r="A662" s="255"/>
      <c r="B662" s="255"/>
      <c r="C662" s="255"/>
      <c r="D662" s="255"/>
      <c r="E662" s="255"/>
      <c r="F662" s="255"/>
      <c r="G662" s="255"/>
      <c r="H662" s="255"/>
      <c r="I662" s="255"/>
      <c r="J662" s="255"/>
      <c r="K662" s="255"/>
      <c r="L662" s="255"/>
      <c r="M662" s="255"/>
      <c r="N662" s="255"/>
      <c r="O662" s="255"/>
      <c r="P662" s="255"/>
      <c r="Q662" s="255"/>
      <c r="R662" s="255"/>
      <c r="S662" s="255"/>
      <c r="T662" s="255"/>
      <c r="U662" s="255"/>
      <c r="V662" s="255"/>
      <c r="W662" s="255"/>
      <c r="X662" s="255"/>
      <c r="Y662" s="255"/>
      <c r="Z662" s="255"/>
      <c r="AA662" s="255"/>
      <c r="AB662" s="255"/>
      <c r="AC662" s="255"/>
      <c r="AD662" s="255"/>
      <c r="AE662" s="255"/>
      <c r="AF662" s="255"/>
      <c r="AG662" s="255"/>
      <c r="AH662" s="255"/>
      <c r="AI662" s="255"/>
      <c r="AJ662" s="255"/>
      <c r="AK662" s="255"/>
      <c r="AL662" s="255"/>
      <c r="AM662" s="255"/>
      <c r="AN662" s="255"/>
    </row>
    <row r="663" spans="1:40" ht="15.75" customHeight="1">
      <c r="A663" s="255"/>
      <c r="B663" s="255"/>
      <c r="C663" s="255"/>
      <c r="D663" s="255"/>
      <c r="E663" s="255"/>
      <c r="F663" s="255"/>
      <c r="G663" s="255"/>
      <c r="H663" s="255"/>
      <c r="I663" s="255"/>
      <c r="J663" s="255"/>
      <c r="K663" s="255"/>
      <c r="L663" s="255"/>
      <c r="M663" s="255"/>
      <c r="N663" s="255"/>
      <c r="O663" s="255"/>
      <c r="P663" s="255"/>
      <c r="Q663" s="255"/>
      <c r="R663" s="255"/>
      <c r="S663" s="255"/>
      <c r="T663" s="255"/>
      <c r="U663" s="255"/>
      <c r="V663" s="255"/>
      <c r="W663" s="255"/>
      <c r="X663" s="255"/>
      <c r="Y663" s="255"/>
      <c r="Z663" s="255"/>
      <c r="AA663" s="255"/>
      <c r="AB663" s="255"/>
      <c r="AC663" s="255"/>
      <c r="AD663" s="255"/>
      <c r="AE663" s="255"/>
      <c r="AF663" s="255"/>
      <c r="AG663" s="255"/>
      <c r="AH663" s="255"/>
      <c r="AI663" s="255"/>
      <c r="AJ663" s="255"/>
      <c r="AK663" s="255"/>
      <c r="AL663" s="255"/>
      <c r="AM663" s="255"/>
      <c r="AN663" s="255"/>
    </row>
    <row r="664" spans="1:40" ht="15.75" customHeight="1">
      <c r="A664" s="255"/>
      <c r="B664" s="255"/>
      <c r="C664" s="255"/>
      <c r="D664" s="255"/>
      <c r="E664" s="255"/>
      <c r="F664" s="255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/>
      <c r="Z664" s="255"/>
      <c r="AA664" s="255"/>
      <c r="AB664" s="255"/>
      <c r="AC664" s="255"/>
      <c r="AD664" s="255"/>
      <c r="AE664" s="255"/>
      <c r="AF664" s="255"/>
      <c r="AG664" s="255"/>
      <c r="AH664" s="255"/>
      <c r="AI664" s="255"/>
      <c r="AJ664" s="255"/>
      <c r="AK664" s="255"/>
      <c r="AL664" s="255"/>
      <c r="AM664" s="255"/>
      <c r="AN664" s="255"/>
    </row>
    <row r="665" spans="1:40" ht="15.75" customHeight="1">
      <c r="A665" s="255"/>
      <c r="B665" s="255"/>
      <c r="C665" s="255"/>
      <c r="D665" s="255"/>
      <c r="E665" s="255"/>
      <c r="F665" s="255"/>
      <c r="G665" s="255"/>
      <c r="H665" s="255"/>
      <c r="I665" s="255"/>
      <c r="J665" s="255"/>
      <c r="K665" s="255"/>
      <c r="L665" s="255"/>
      <c r="M665" s="255"/>
      <c r="N665" s="255"/>
      <c r="O665" s="255"/>
      <c r="P665" s="255"/>
      <c r="Q665" s="255"/>
      <c r="R665" s="255"/>
      <c r="S665" s="255"/>
      <c r="T665" s="255"/>
      <c r="U665" s="255"/>
      <c r="V665" s="255"/>
      <c r="W665" s="255"/>
      <c r="X665" s="255"/>
      <c r="Y665" s="255"/>
      <c r="Z665" s="255"/>
      <c r="AA665" s="255"/>
      <c r="AB665" s="255"/>
      <c r="AC665" s="255"/>
      <c r="AD665" s="255"/>
      <c r="AE665" s="255"/>
      <c r="AF665" s="255"/>
      <c r="AG665" s="255"/>
      <c r="AH665" s="255"/>
      <c r="AI665" s="255"/>
      <c r="AJ665" s="255"/>
      <c r="AK665" s="255"/>
      <c r="AL665" s="255"/>
      <c r="AM665" s="255"/>
      <c r="AN665" s="255"/>
    </row>
    <row r="666" spans="1:40" ht="15.75" customHeight="1">
      <c r="A666" s="255"/>
      <c r="B666" s="255"/>
      <c r="C666" s="255"/>
      <c r="D666" s="255"/>
      <c r="E666" s="255"/>
      <c r="F666" s="255"/>
      <c r="G666" s="255"/>
      <c r="H666" s="255"/>
      <c r="I666" s="255"/>
      <c r="J666" s="255"/>
      <c r="K666" s="255"/>
      <c r="L666" s="255"/>
      <c r="M666" s="255"/>
      <c r="N666" s="255"/>
      <c r="O666" s="255"/>
      <c r="P666" s="255"/>
      <c r="Q666" s="255"/>
      <c r="R666" s="255"/>
      <c r="S666" s="255"/>
      <c r="T666" s="255"/>
      <c r="U666" s="255"/>
      <c r="V666" s="255"/>
      <c r="W666" s="255"/>
      <c r="X666" s="255"/>
      <c r="Y666" s="255"/>
      <c r="Z666" s="255"/>
      <c r="AA666" s="255"/>
      <c r="AB666" s="255"/>
      <c r="AC666" s="255"/>
      <c r="AD666" s="255"/>
      <c r="AE666" s="255"/>
      <c r="AF666" s="255"/>
      <c r="AG666" s="255"/>
      <c r="AH666" s="255"/>
      <c r="AI666" s="255"/>
      <c r="AJ666" s="255"/>
      <c r="AK666" s="255"/>
      <c r="AL666" s="255"/>
      <c r="AM666" s="255"/>
      <c r="AN666" s="255"/>
    </row>
    <row r="667" spans="1:40" ht="15.75" customHeight="1">
      <c r="A667" s="255"/>
      <c r="B667" s="255"/>
      <c r="C667" s="255"/>
      <c r="D667" s="255"/>
      <c r="E667" s="255"/>
      <c r="F667" s="255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255"/>
      <c r="V667" s="255"/>
      <c r="W667" s="255"/>
      <c r="X667" s="255"/>
      <c r="Y667" s="255"/>
      <c r="Z667" s="255"/>
      <c r="AA667" s="255"/>
      <c r="AB667" s="255"/>
      <c r="AC667" s="255"/>
      <c r="AD667" s="255"/>
      <c r="AE667" s="255"/>
      <c r="AF667" s="255"/>
      <c r="AG667" s="255"/>
      <c r="AH667" s="255"/>
      <c r="AI667" s="255"/>
      <c r="AJ667" s="255"/>
      <c r="AK667" s="255"/>
      <c r="AL667" s="255"/>
      <c r="AM667" s="255"/>
      <c r="AN667" s="255"/>
    </row>
    <row r="668" spans="1:40" ht="15.75" customHeight="1">
      <c r="A668" s="255"/>
      <c r="B668" s="255"/>
      <c r="C668" s="255"/>
      <c r="D668" s="255"/>
      <c r="E668" s="255"/>
      <c r="F668" s="255"/>
      <c r="G668" s="255"/>
      <c r="H668" s="255"/>
      <c r="I668" s="255"/>
      <c r="J668" s="255"/>
      <c r="K668" s="255"/>
      <c r="L668" s="255"/>
      <c r="M668" s="255"/>
      <c r="N668" s="255"/>
      <c r="O668" s="255"/>
      <c r="P668" s="255"/>
      <c r="Q668" s="255"/>
      <c r="R668" s="255"/>
      <c r="S668" s="255"/>
      <c r="T668" s="255"/>
      <c r="U668" s="255"/>
      <c r="V668" s="255"/>
      <c r="W668" s="255"/>
      <c r="X668" s="255"/>
      <c r="Y668" s="255"/>
      <c r="Z668" s="255"/>
      <c r="AA668" s="255"/>
      <c r="AB668" s="255"/>
      <c r="AC668" s="255"/>
      <c r="AD668" s="255"/>
      <c r="AE668" s="255"/>
      <c r="AF668" s="255"/>
      <c r="AG668" s="255"/>
      <c r="AH668" s="255"/>
      <c r="AI668" s="255"/>
      <c r="AJ668" s="255"/>
      <c r="AK668" s="255"/>
      <c r="AL668" s="255"/>
      <c r="AM668" s="255"/>
      <c r="AN668" s="255"/>
    </row>
    <row r="669" spans="1:40" ht="15.75" customHeight="1">
      <c r="A669" s="255"/>
      <c r="B669" s="255"/>
      <c r="C669" s="255"/>
      <c r="D669" s="255"/>
      <c r="E669" s="255"/>
      <c r="F669" s="255"/>
      <c r="G669" s="255"/>
      <c r="H669" s="255"/>
      <c r="I669" s="255"/>
      <c r="J669" s="255"/>
      <c r="K669" s="255"/>
      <c r="L669" s="255"/>
      <c r="M669" s="255"/>
      <c r="N669" s="255"/>
      <c r="O669" s="255"/>
      <c r="P669" s="255"/>
      <c r="Q669" s="255"/>
      <c r="R669" s="255"/>
      <c r="S669" s="255"/>
      <c r="T669" s="255"/>
      <c r="U669" s="255"/>
      <c r="V669" s="255"/>
      <c r="W669" s="255"/>
      <c r="X669" s="255"/>
      <c r="Y669" s="255"/>
      <c r="Z669" s="255"/>
      <c r="AA669" s="255"/>
      <c r="AB669" s="255"/>
      <c r="AC669" s="255"/>
      <c r="AD669" s="255"/>
      <c r="AE669" s="255"/>
      <c r="AF669" s="255"/>
      <c r="AG669" s="255"/>
      <c r="AH669" s="255"/>
      <c r="AI669" s="255"/>
      <c r="AJ669" s="255"/>
      <c r="AK669" s="255"/>
      <c r="AL669" s="255"/>
      <c r="AM669" s="255"/>
      <c r="AN669" s="255"/>
    </row>
    <row r="670" spans="1:40" ht="15.75" customHeight="1">
      <c r="A670" s="255"/>
      <c r="B670" s="255"/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/>
      <c r="V670" s="255"/>
      <c r="W670" s="255"/>
      <c r="X670" s="255"/>
      <c r="Y670" s="255"/>
      <c r="Z670" s="255"/>
      <c r="AA670" s="255"/>
      <c r="AB670" s="255"/>
      <c r="AC670" s="255"/>
      <c r="AD670" s="255"/>
      <c r="AE670" s="255"/>
      <c r="AF670" s="255"/>
      <c r="AG670" s="255"/>
      <c r="AH670" s="255"/>
      <c r="AI670" s="255"/>
      <c r="AJ670" s="255"/>
      <c r="AK670" s="255"/>
      <c r="AL670" s="255"/>
      <c r="AM670" s="255"/>
      <c r="AN670" s="255"/>
    </row>
    <row r="671" spans="1:40" ht="15.75" customHeight="1">
      <c r="A671" s="255"/>
      <c r="B671" s="255"/>
      <c r="C671" s="255"/>
      <c r="D671" s="255"/>
      <c r="E671" s="255"/>
      <c r="F671" s="255"/>
      <c r="G671" s="255"/>
      <c r="H671" s="255"/>
      <c r="I671" s="255"/>
      <c r="J671" s="255"/>
      <c r="K671" s="255"/>
      <c r="L671" s="255"/>
      <c r="M671" s="255"/>
      <c r="N671" s="255"/>
      <c r="O671" s="255"/>
      <c r="P671" s="255"/>
      <c r="Q671" s="255"/>
      <c r="R671" s="255"/>
      <c r="S671" s="255"/>
      <c r="T671" s="255"/>
      <c r="U671" s="255"/>
      <c r="V671" s="255"/>
      <c r="W671" s="255"/>
      <c r="X671" s="255"/>
      <c r="Y671" s="255"/>
      <c r="Z671" s="255"/>
      <c r="AA671" s="255"/>
      <c r="AB671" s="255"/>
      <c r="AC671" s="255"/>
      <c r="AD671" s="255"/>
      <c r="AE671" s="255"/>
      <c r="AF671" s="255"/>
      <c r="AG671" s="255"/>
      <c r="AH671" s="255"/>
      <c r="AI671" s="255"/>
      <c r="AJ671" s="255"/>
      <c r="AK671" s="255"/>
      <c r="AL671" s="255"/>
      <c r="AM671" s="255"/>
      <c r="AN671" s="255"/>
    </row>
    <row r="672" spans="1:40" ht="15.75" customHeight="1">
      <c r="A672" s="255"/>
      <c r="B672" s="255"/>
      <c r="C672" s="255"/>
      <c r="D672" s="255"/>
      <c r="E672" s="255"/>
      <c r="F672" s="255"/>
      <c r="G672" s="255"/>
      <c r="H672" s="255"/>
      <c r="I672" s="255"/>
      <c r="J672" s="255"/>
      <c r="K672" s="255"/>
      <c r="L672" s="255"/>
      <c r="M672" s="255"/>
      <c r="N672" s="255"/>
      <c r="O672" s="255"/>
      <c r="P672" s="255"/>
      <c r="Q672" s="255"/>
      <c r="R672" s="255"/>
      <c r="S672" s="255"/>
      <c r="T672" s="255"/>
      <c r="U672" s="255"/>
      <c r="V672" s="255"/>
      <c r="W672" s="255"/>
      <c r="X672" s="255"/>
      <c r="Y672" s="255"/>
      <c r="Z672" s="255"/>
      <c r="AA672" s="255"/>
      <c r="AB672" s="255"/>
      <c r="AC672" s="255"/>
      <c r="AD672" s="255"/>
      <c r="AE672" s="255"/>
      <c r="AF672" s="255"/>
      <c r="AG672" s="255"/>
      <c r="AH672" s="255"/>
      <c r="AI672" s="255"/>
      <c r="AJ672" s="255"/>
      <c r="AK672" s="255"/>
      <c r="AL672" s="255"/>
      <c r="AM672" s="255"/>
      <c r="AN672" s="255"/>
    </row>
    <row r="673" spans="1:40" ht="15.75" customHeight="1">
      <c r="A673" s="255"/>
      <c r="B673" s="255"/>
      <c r="C673" s="255"/>
      <c r="D673" s="255"/>
      <c r="E673" s="255"/>
      <c r="F673" s="255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255"/>
      <c r="V673" s="255"/>
      <c r="W673" s="255"/>
      <c r="X673" s="255"/>
      <c r="Y673" s="255"/>
      <c r="Z673" s="255"/>
      <c r="AA673" s="255"/>
      <c r="AB673" s="255"/>
      <c r="AC673" s="255"/>
      <c r="AD673" s="255"/>
      <c r="AE673" s="255"/>
      <c r="AF673" s="255"/>
      <c r="AG673" s="255"/>
      <c r="AH673" s="255"/>
      <c r="AI673" s="255"/>
      <c r="AJ673" s="255"/>
      <c r="AK673" s="255"/>
      <c r="AL673" s="255"/>
      <c r="AM673" s="255"/>
      <c r="AN673" s="255"/>
    </row>
    <row r="674" spans="1:40" ht="15.75" customHeight="1">
      <c r="A674" s="255"/>
      <c r="B674" s="255"/>
      <c r="C674" s="255"/>
      <c r="D674" s="255"/>
      <c r="E674" s="255"/>
      <c r="F674" s="255"/>
      <c r="G674" s="255"/>
      <c r="H674" s="255"/>
      <c r="I674" s="255"/>
      <c r="J674" s="255"/>
      <c r="K674" s="255"/>
      <c r="L674" s="255"/>
      <c r="M674" s="255"/>
      <c r="N674" s="255"/>
      <c r="O674" s="255"/>
      <c r="P674" s="255"/>
      <c r="Q674" s="255"/>
      <c r="R674" s="255"/>
      <c r="S674" s="255"/>
      <c r="T674" s="255"/>
      <c r="U674" s="255"/>
      <c r="V674" s="255"/>
      <c r="W674" s="255"/>
      <c r="X674" s="255"/>
      <c r="Y674" s="255"/>
      <c r="Z674" s="255"/>
      <c r="AA674" s="255"/>
      <c r="AB674" s="255"/>
      <c r="AC674" s="255"/>
      <c r="AD674" s="255"/>
      <c r="AE674" s="255"/>
      <c r="AF674" s="255"/>
      <c r="AG674" s="255"/>
      <c r="AH674" s="255"/>
      <c r="AI674" s="255"/>
      <c r="AJ674" s="255"/>
      <c r="AK674" s="255"/>
      <c r="AL674" s="255"/>
      <c r="AM674" s="255"/>
      <c r="AN674" s="255"/>
    </row>
    <row r="675" spans="1:40" ht="15.75" customHeight="1">
      <c r="A675" s="255"/>
      <c r="B675" s="255"/>
      <c r="C675" s="255"/>
      <c r="D675" s="255"/>
      <c r="E675" s="255"/>
      <c r="F675" s="255"/>
      <c r="G675" s="255"/>
      <c r="H675" s="255"/>
      <c r="I675" s="255"/>
      <c r="J675" s="255"/>
      <c r="K675" s="255"/>
      <c r="L675" s="255"/>
      <c r="M675" s="255"/>
      <c r="N675" s="255"/>
      <c r="O675" s="255"/>
      <c r="P675" s="255"/>
      <c r="Q675" s="255"/>
      <c r="R675" s="255"/>
      <c r="S675" s="255"/>
      <c r="T675" s="255"/>
      <c r="U675" s="255"/>
      <c r="V675" s="255"/>
      <c r="W675" s="255"/>
      <c r="X675" s="255"/>
      <c r="Y675" s="255"/>
      <c r="Z675" s="255"/>
      <c r="AA675" s="255"/>
      <c r="AB675" s="255"/>
      <c r="AC675" s="255"/>
      <c r="AD675" s="255"/>
      <c r="AE675" s="255"/>
      <c r="AF675" s="255"/>
      <c r="AG675" s="255"/>
      <c r="AH675" s="255"/>
      <c r="AI675" s="255"/>
      <c r="AJ675" s="255"/>
      <c r="AK675" s="255"/>
      <c r="AL675" s="255"/>
      <c r="AM675" s="255"/>
      <c r="AN675" s="255"/>
    </row>
    <row r="676" spans="1:40" ht="15.75" customHeight="1">
      <c r="A676" s="255"/>
      <c r="B676" s="255"/>
      <c r="C676" s="255"/>
      <c r="D676" s="255"/>
      <c r="E676" s="255"/>
      <c r="F676" s="255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/>
      <c r="V676" s="255"/>
      <c r="W676" s="255"/>
      <c r="X676" s="255"/>
      <c r="Y676" s="255"/>
      <c r="Z676" s="255"/>
      <c r="AA676" s="255"/>
      <c r="AB676" s="255"/>
      <c r="AC676" s="255"/>
      <c r="AD676" s="255"/>
      <c r="AE676" s="255"/>
      <c r="AF676" s="255"/>
      <c r="AG676" s="255"/>
      <c r="AH676" s="255"/>
      <c r="AI676" s="255"/>
      <c r="AJ676" s="255"/>
      <c r="AK676" s="255"/>
      <c r="AL676" s="255"/>
      <c r="AM676" s="255"/>
      <c r="AN676" s="255"/>
    </row>
    <row r="677" spans="1:40" ht="15.75" customHeight="1">
      <c r="A677" s="255"/>
      <c r="B677" s="255"/>
      <c r="C677" s="255"/>
      <c r="D677" s="255"/>
      <c r="E677" s="255"/>
      <c r="F677" s="255"/>
      <c r="G677" s="255"/>
      <c r="H677" s="255"/>
      <c r="I677" s="255"/>
      <c r="J677" s="255"/>
      <c r="K677" s="255"/>
      <c r="L677" s="255"/>
      <c r="M677" s="255"/>
      <c r="N677" s="255"/>
      <c r="O677" s="255"/>
      <c r="P677" s="255"/>
      <c r="Q677" s="255"/>
      <c r="R677" s="255"/>
      <c r="S677" s="255"/>
      <c r="T677" s="255"/>
      <c r="U677" s="255"/>
      <c r="V677" s="255"/>
      <c r="W677" s="255"/>
      <c r="X677" s="255"/>
      <c r="Y677" s="255"/>
      <c r="Z677" s="255"/>
      <c r="AA677" s="255"/>
      <c r="AB677" s="255"/>
      <c r="AC677" s="255"/>
      <c r="AD677" s="255"/>
      <c r="AE677" s="255"/>
      <c r="AF677" s="255"/>
      <c r="AG677" s="255"/>
      <c r="AH677" s="255"/>
      <c r="AI677" s="255"/>
      <c r="AJ677" s="255"/>
      <c r="AK677" s="255"/>
      <c r="AL677" s="255"/>
      <c r="AM677" s="255"/>
      <c r="AN677" s="255"/>
    </row>
    <row r="678" spans="1:40" ht="15.75" customHeight="1">
      <c r="A678" s="255"/>
      <c r="B678" s="255"/>
      <c r="C678" s="255"/>
      <c r="D678" s="255"/>
      <c r="E678" s="255"/>
      <c r="F678" s="255"/>
      <c r="G678" s="255"/>
      <c r="H678" s="255"/>
      <c r="I678" s="255"/>
      <c r="J678" s="255"/>
      <c r="K678" s="255"/>
      <c r="L678" s="255"/>
      <c r="M678" s="255"/>
      <c r="N678" s="255"/>
      <c r="O678" s="255"/>
      <c r="P678" s="255"/>
      <c r="Q678" s="255"/>
      <c r="R678" s="255"/>
      <c r="S678" s="255"/>
      <c r="T678" s="255"/>
      <c r="U678" s="255"/>
      <c r="V678" s="255"/>
      <c r="W678" s="255"/>
      <c r="X678" s="255"/>
      <c r="Y678" s="255"/>
      <c r="Z678" s="255"/>
      <c r="AA678" s="255"/>
      <c r="AB678" s="255"/>
      <c r="AC678" s="255"/>
      <c r="AD678" s="255"/>
      <c r="AE678" s="255"/>
      <c r="AF678" s="255"/>
      <c r="AG678" s="255"/>
      <c r="AH678" s="255"/>
      <c r="AI678" s="255"/>
      <c r="AJ678" s="255"/>
      <c r="AK678" s="255"/>
      <c r="AL678" s="255"/>
      <c r="AM678" s="255"/>
      <c r="AN678" s="255"/>
    </row>
    <row r="679" spans="1:40" ht="15.75" customHeight="1">
      <c r="A679" s="255"/>
      <c r="B679" s="255"/>
      <c r="C679" s="255"/>
      <c r="D679" s="255"/>
      <c r="E679" s="255"/>
      <c r="F679" s="255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  <c r="AA679" s="255"/>
      <c r="AB679" s="255"/>
      <c r="AC679" s="255"/>
      <c r="AD679" s="255"/>
      <c r="AE679" s="255"/>
      <c r="AF679" s="255"/>
      <c r="AG679" s="255"/>
      <c r="AH679" s="255"/>
      <c r="AI679" s="255"/>
      <c r="AJ679" s="255"/>
      <c r="AK679" s="255"/>
      <c r="AL679" s="255"/>
      <c r="AM679" s="255"/>
      <c r="AN679" s="255"/>
    </row>
    <row r="680" spans="1:40" ht="15.75" customHeight="1">
      <c r="A680" s="255"/>
      <c r="B680" s="255"/>
      <c r="C680" s="255"/>
      <c r="D680" s="255"/>
      <c r="E680" s="255"/>
      <c r="F680" s="255"/>
      <c r="G680" s="255"/>
      <c r="H680" s="255"/>
      <c r="I680" s="255"/>
      <c r="J680" s="255"/>
      <c r="K680" s="255"/>
      <c r="L680" s="255"/>
      <c r="M680" s="255"/>
      <c r="N680" s="255"/>
      <c r="O680" s="255"/>
      <c r="P680" s="255"/>
      <c r="Q680" s="255"/>
      <c r="R680" s="255"/>
      <c r="S680" s="255"/>
      <c r="T680" s="255"/>
      <c r="U680" s="255"/>
      <c r="V680" s="255"/>
      <c r="W680" s="255"/>
      <c r="X680" s="255"/>
      <c r="Y680" s="255"/>
      <c r="Z680" s="255"/>
      <c r="AA680" s="255"/>
      <c r="AB680" s="255"/>
      <c r="AC680" s="255"/>
      <c r="AD680" s="255"/>
      <c r="AE680" s="255"/>
      <c r="AF680" s="255"/>
      <c r="AG680" s="255"/>
      <c r="AH680" s="255"/>
      <c r="AI680" s="255"/>
      <c r="AJ680" s="255"/>
      <c r="AK680" s="255"/>
      <c r="AL680" s="255"/>
      <c r="AM680" s="255"/>
      <c r="AN680" s="255"/>
    </row>
    <row r="681" spans="1:40" ht="15.75" customHeight="1">
      <c r="A681" s="255"/>
      <c r="B681" s="255"/>
      <c r="C681" s="255"/>
      <c r="D681" s="255"/>
      <c r="E681" s="255"/>
      <c r="F681" s="255"/>
      <c r="G681" s="255"/>
      <c r="H681" s="255"/>
      <c r="I681" s="255"/>
      <c r="J681" s="255"/>
      <c r="K681" s="255"/>
      <c r="L681" s="255"/>
      <c r="M681" s="255"/>
      <c r="N681" s="255"/>
      <c r="O681" s="255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  <c r="AA681" s="255"/>
      <c r="AB681" s="255"/>
      <c r="AC681" s="255"/>
      <c r="AD681" s="255"/>
      <c r="AE681" s="255"/>
      <c r="AF681" s="255"/>
      <c r="AG681" s="255"/>
      <c r="AH681" s="255"/>
      <c r="AI681" s="255"/>
      <c r="AJ681" s="255"/>
      <c r="AK681" s="255"/>
      <c r="AL681" s="255"/>
      <c r="AM681" s="255"/>
      <c r="AN681" s="255"/>
    </row>
    <row r="682" spans="1:40" ht="15.75" customHeight="1">
      <c r="A682" s="255"/>
      <c r="B682" s="255"/>
      <c r="C682" s="255"/>
      <c r="D682" s="255"/>
      <c r="E682" s="255"/>
      <c r="F682" s="255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255"/>
      <c r="V682" s="255"/>
      <c r="W682" s="255"/>
      <c r="X682" s="255"/>
      <c r="Y682" s="255"/>
      <c r="Z682" s="255"/>
      <c r="AA682" s="255"/>
      <c r="AB682" s="255"/>
      <c r="AC682" s="255"/>
      <c r="AD682" s="255"/>
      <c r="AE682" s="255"/>
      <c r="AF682" s="255"/>
      <c r="AG682" s="255"/>
      <c r="AH682" s="255"/>
      <c r="AI682" s="255"/>
      <c r="AJ682" s="255"/>
      <c r="AK682" s="255"/>
      <c r="AL682" s="255"/>
      <c r="AM682" s="255"/>
      <c r="AN682" s="255"/>
    </row>
    <row r="683" spans="1:40" ht="15.75" customHeight="1">
      <c r="A683" s="255"/>
      <c r="B683" s="255"/>
      <c r="C683" s="255"/>
      <c r="D683" s="255"/>
      <c r="E683" s="255"/>
      <c r="F683" s="255"/>
      <c r="G683" s="255"/>
      <c r="H683" s="255"/>
      <c r="I683" s="255"/>
      <c r="J683" s="255"/>
      <c r="K683" s="255"/>
      <c r="L683" s="255"/>
      <c r="M683" s="255"/>
      <c r="N683" s="255"/>
      <c r="O683" s="255"/>
      <c r="P683" s="255"/>
      <c r="Q683" s="255"/>
      <c r="R683" s="255"/>
      <c r="S683" s="255"/>
      <c r="T683" s="255"/>
      <c r="U683" s="255"/>
      <c r="V683" s="255"/>
      <c r="W683" s="255"/>
      <c r="X683" s="255"/>
      <c r="Y683" s="255"/>
      <c r="Z683" s="255"/>
      <c r="AA683" s="255"/>
      <c r="AB683" s="255"/>
      <c r="AC683" s="255"/>
      <c r="AD683" s="255"/>
      <c r="AE683" s="255"/>
      <c r="AF683" s="255"/>
      <c r="AG683" s="255"/>
      <c r="AH683" s="255"/>
      <c r="AI683" s="255"/>
      <c r="AJ683" s="255"/>
      <c r="AK683" s="255"/>
      <c r="AL683" s="255"/>
      <c r="AM683" s="255"/>
      <c r="AN683" s="255"/>
    </row>
    <row r="684" spans="1:40" ht="15.75" customHeight="1">
      <c r="A684" s="255"/>
      <c r="B684" s="255"/>
      <c r="C684" s="255"/>
      <c r="D684" s="255"/>
      <c r="E684" s="255"/>
      <c r="F684" s="255"/>
      <c r="G684" s="255"/>
      <c r="H684" s="255"/>
      <c r="I684" s="255"/>
      <c r="J684" s="255"/>
      <c r="K684" s="255"/>
      <c r="L684" s="255"/>
      <c r="M684" s="255"/>
      <c r="N684" s="255"/>
      <c r="O684" s="255"/>
      <c r="P684" s="255"/>
      <c r="Q684" s="255"/>
      <c r="R684" s="255"/>
      <c r="S684" s="255"/>
      <c r="T684" s="255"/>
      <c r="U684" s="255"/>
      <c r="V684" s="255"/>
      <c r="W684" s="255"/>
      <c r="X684" s="255"/>
      <c r="Y684" s="255"/>
      <c r="Z684" s="255"/>
      <c r="AA684" s="255"/>
      <c r="AB684" s="255"/>
      <c r="AC684" s="255"/>
      <c r="AD684" s="255"/>
      <c r="AE684" s="255"/>
      <c r="AF684" s="255"/>
      <c r="AG684" s="255"/>
      <c r="AH684" s="255"/>
      <c r="AI684" s="255"/>
      <c r="AJ684" s="255"/>
      <c r="AK684" s="255"/>
      <c r="AL684" s="255"/>
      <c r="AM684" s="255"/>
      <c r="AN684" s="255"/>
    </row>
    <row r="685" spans="1:40" ht="15.75" customHeight="1">
      <c r="A685" s="255"/>
      <c r="B685" s="255"/>
      <c r="C685" s="255"/>
      <c r="D685" s="255"/>
      <c r="E685" s="255"/>
      <c r="F685" s="255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255"/>
      <c r="V685" s="255"/>
      <c r="W685" s="255"/>
      <c r="X685" s="255"/>
      <c r="Y685" s="255"/>
      <c r="Z685" s="255"/>
      <c r="AA685" s="255"/>
      <c r="AB685" s="255"/>
      <c r="AC685" s="255"/>
      <c r="AD685" s="255"/>
      <c r="AE685" s="255"/>
      <c r="AF685" s="255"/>
      <c r="AG685" s="255"/>
      <c r="AH685" s="255"/>
      <c r="AI685" s="255"/>
      <c r="AJ685" s="255"/>
      <c r="AK685" s="255"/>
      <c r="AL685" s="255"/>
      <c r="AM685" s="255"/>
      <c r="AN685" s="255"/>
    </row>
    <row r="686" spans="1:40" ht="15.75" customHeight="1">
      <c r="A686" s="255"/>
      <c r="B686" s="255"/>
      <c r="C686" s="255"/>
      <c r="D686" s="255"/>
      <c r="E686" s="255"/>
      <c r="F686" s="255"/>
      <c r="G686" s="255"/>
      <c r="H686" s="255"/>
      <c r="I686" s="255"/>
      <c r="J686" s="255"/>
      <c r="K686" s="255"/>
      <c r="L686" s="255"/>
      <c r="M686" s="255"/>
      <c r="N686" s="255"/>
      <c r="O686" s="255"/>
      <c r="P686" s="255"/>
      <c r="Q686" s="255"/>
      <c r="R686" s="255"/>
      <c r="S686" s="255"/>
      <c r="T686" s="255"/>
      <c r="U686" s="255"/>
      <c r="V686" s="255"/>
      <c r="W686" s="255"/>
      <c r="X686" s="255"/>
      <c r="Y686" s="255"/>
      <c r="Z686" s="255"/>
      <c r="AA686" s="255"/>
      <c r="AB686" s="255"/>
      <c r="AC686" s="255"/>
      <c r="AD686" s="255"/>
      <c r="AE686" s="255"/>
      <c r="AF686" s="255"/>
      <c r="AG686" s="255"/>
      <c r="AH686" s="255"/>
      <c r="AI686" s="255"/>
      <c r="AJ686" s="255"/>
      <c r="AK686" s="255"/>
      <c r="AL686" s="255"/>
      <c r="AM686" s="255"/>
      <c r="AN686" s="255"/>
    </row>
    <row r="687" spans="1:40" ht="15.75" customHeight="1">
      <c r="A687" s="255"/>
      <c r="B687" s="255"/>
      <c r="C687" s="255"/>
      <c r="D687" s="255"/>
      <c r="E687" s="255"/>
      <c r="F687" s="255"/>
      <c r="G687" s="255"/>
      <c r="H687" s="255"/>
      <c r="I687" s="255"/>
      <c r="J687" s="255"/>
      <c r="K687" s="255"/>
      <c r="L687" s="255"/>
      <c r="M687" s="255"/>
      <c r="N687" s="255"/>
      <c r="O687" s="255"/>
      <c r="P687" s="255"/>
      <c r="Q687" s="255"/>
      <c r="R687" s="255"/>
      <c r="S687" s="255"/>
      <c r="T687" s="255"/>
      <c r="U687" s="255"/>
      <c r="V687" s="255"/>
      <c r="W687" s="255"/>
      <c r="X687" s="255"/>
      <c r="Y687" s="255"/>
      <c r="Z687" s="255"/>
      <c r="AA687" s="255"/>
      <c r="AB687" s="255"/>
      <c r="AC687" s="255"/>
      <c r="AD687" s="255"/>
      <c r="AE687" s="255"/>
      <c r="AF687" s="255"/>
      <c r="AG687" s="255"/>
      <c r="AH687" s="255"/>
      <c r="AI687" s="255"/>
      <c r="AJ687" s="255"/>
      <c r="AK687" s="255"/>
      <c r="AL687" s="255"/>
      <c r="AM687" s="255"/>
      <c r="AN687" s="255"/>
    </row>
    <row r="688" spans="1:40" ht="15.75" customHeight="1">
      <c r="A688" s="255"/>
      <c r="B688" s="255"/>
      <c r="C688" s="255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/>
      <c r="W688" s="255"/>
      <c r="X688" s="255"/>
      <c r="Y688" s="255"/>
      <c r="Z688" s="255"/>
      <c r="AA688" s="255"/>
      <c r="AB688" s="255"/>
      <c r="AC688" s="255"/>
      <c r="AD688" s="255"/>
      <c r="AE688" s="255"/>
      <c r="AF688" s="255"/>
      <c r="AG688" s="255"/>
      <c r="AH688" s="255"/>
      <c r="AI688" s="255"/>
      <c r="AJ688" s="255"/>
      <c r="AK688" s="255"/>
      <c r="AL688" s="255"/>
      <c r="AM688" s="255"/>
      <c r="AN688" s="255"/>
    </row>
    <row r="689" spans="1:40" ht="15.75" customHeight="1">
      <c r="A689" s="255"/>
      <c r="B689" s="255"/>
      <c r="C689" s="255"/>
      <c r="D689" s="255"/>
      <c r="E689" s="255"/>
      <c r="F689" s="255"/>
      <c r="G689" s="255"/>
      <c r="H689" s="255"/>
      <c r="I689" s="255"/>
      <c r="J689" s="255"/>
      <c r="K689" s="255"/>
      <c r="L689" s="255"/>
      <c r="M689" s="255"/>
      <c r="N689" s="255"/>
      <c r="O689" s="255"/>
      <c r="P689" s="255"/>
      <c r="Q689" s="255"/>
      <c r="R689" s="255"/>
      <c r="S689" s="255"/>
      <c r="T689" s="255"/>
      <c r="U689" s="255"/>
      <c r="V689" s="255"/>
      <c r="W689" s="255"/>
      <c r="X689" s="255"/>
      <c r="Y689" s="255"/>
      <c r="Z689" s="255"/>
      <c r="AA689" s="255"/>
      <c r="AB689" s="255"/>
      <c r="AC689" s="255"/>
      <c r="AD689" s="255"/>
      <c r="AE689" s="255"/>
      <c r="AF689" s="255"/>
      <c r="AG689" s="255"/>
      <c r="AH689" s="255"/>
      <c r="AI689" s="255"/>
      <c r="AJ689" s="255"/>
      <c r="AK689" s="255"/>
      <c r="AL689" s="255"/>
      <c r="AM689" s="255"/>
      <c r="AN689" s="255"/>
    </row>
    <row r="690" spans="1:40" ht="15.75" customHeight="1">
      <c r="A690" s="255"/>
      <c r="B690" s="255"/>
      <c r="C690" s="255"/>
      <c r="D690" s="255"/>
      <c r="E690" s="255"/>
      <c r="F690" s="255"/>
      <c r="G690" s="255"/>
      <c r="H690" s="255"/>
      <c r="I690" s="255"/>
      <c r="J690" s="255"/>
      <c r="K690" s="255"/>
      <c r="L690" s="255"/>
      <c r="M690" s="255"/>
      <c r="N690" s="255"/>
      <c r="O690" s="255"/>
      <c r="P690" s="255"/>
      <c r="Q690" s="255"/>
      <c r="R690" s="255"/>
      <c r="S690" s="255"/>
      <c r="T690" s="255"/>
      <c r="U690" s="255"/>
      <c r="V690" s="255"/>
      <c r="W690" s="255"/>
      <c r="X690" s="255"/>
      <c r="Y690" s="255"/>
      <c r="Z690" s="255"/>
      <c r="AA690" s="255"/>
      <c r="AB690" s="255"/>
      <c r="AC690" s="255"/>
      <c r="AD690" s="255"/>
      <c r="AE690" s="255"/>
      <c r="AF690" s="255"/>
      <c r="AG690" s="255"/>
      <c r="AH690" s="255"/>
      <c r="AI690" s="255"/>
      <c r="AJ690" s="255"/>
      <c r="AK690" s="255"/>
      <c r="AL690" s="255"/>
      <c r="AM690" s="255"/>
      <c r="AN690" s="255"/>
    </row>
    <row r="691" spans="1:40" ht="15.75" customHeight="1">
      <c r="A691" s="255"/>
      <c r="B691" s="255"/>
      <c r="C691" s="255"/>
      <c r="D691" s="255"/>
      <c r="E691" s="255"/>
      <c r="F691" s="255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255"/>
      <c r="V691" s="255"/>
      <c r="W691" s="255"/>
      <c r="X691" s="255"/>
      <c r="Y691" s="255"/>
      <c r="Z691" s="255"/>
      <c r="AA691" s="255"/>
      <c r="AB691" s="255"/>
      <c r="AC691" s="255"/>
      <c r="AD691" s="255"/>
      <c r="AE691" s="255"/>
      <c r="AF691" s="255"/>
      <c r="AG691" s="255"/>
      <c r="AH691" s="255"/>
      <c r="AI691" s="255"/>
      <c r="AJ691" s="255"/>
      <c r="AK691" s="255"/>
      <c r="AL691" s="255"/>
      <c r="AM691" s="255"/>
      <c r="AN691" s="255"/>
    </row>
    <row r="692" spans="1:40" ht="15.75" customHeight="1">
      <c r="A692" s="255"/>
      <c r="B692" s="255"/>
      <c r="C692" s="255"/>
      <c r="D692" s="255"/>
      <c r="E692" s="255"/>
      <c r="F692" s="255"/>
      <c r="G692" s="255"/>
      <c r="H692" s="255"/>
      <c r="I692" s="255"/>
      <c r="J692" s="255"/>
      <c r="K692" s="255"/>
      <c r="L692" s="255"/>
      <c r="M692" s="255"/>
      <c r="N692" s="255"/>
      <c r="O692" s="255"/>
      <c r="P692" s="255"/>
      <c r="Q692" s="255"/>
      <c r="R692" s="255"/>
      <c r="S692" s="255"/>
      <c r="T692" s="255"/>
      <c r="U692" s="255"/>
      <c r="V692" s="255"/>
      <c r="W692" s="255"/>
      <c r="X692" s="255"/>
      <c r="Y692" s="255"/>
      <c r="Z692" s="255"/>
      <c r="AA692" s="255"/>
      <c r="AB692" s="255"/>
      <c r="AC692" s="255"/>
      <c r="AD692" s="255"/>
      <c r="AE692" s="255"/>
      <c r="AF692" s="255"/>
      <c r="AG692" s="255"/>
      <c r="AH692" s="255"/>
      <c r="AI692" s="255"/>
      <c r="AJ692" s="255"/>
      <c r="AK692" s="255"/>
      <c r="AL692" s="255"/>
      <c r="AM692" s="255"/>
      <c r="AN692" s="255"/>
    </row>
    <row r="693" spans="1:40" ht="15.75" customHeight="1">
      <c r="A693" s="255"/>
      <c r="B693" s="255"/>
      <c r="C693" s="255"/>
      <c r="D693" s="255"/>
      <c r="E693" s="255"/>
      <c r="F693" s="255"/>
      <c r="G693" s="255"/>
      <c r="H693" s="255"/>
      <c r="I693" s="255"/>
      <c r="J693" s="255"/>
      <c r="K693" s="255"/>
      <c r="L693" s="255"/>
      <c r="M693" s="255"/>
      <c r="N693" s="255"/>
      <c r="O693" s="255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  <c r="AA693" s="255"/>
      <c r="AB693" s="255"/>
      <c r="AC693" s="255"/>
      <c r="AD693" s="255"/>
      <c r="AE693" s="255"/>
      <c r="AF693" s="255"/>
      <c r="AG693" s="255"/>
      <c r="AH693" s="255"/>
      <c r="AI693" s="255"/>
      <c r="AJ693" s="255"/>
      <c r="AK693" s="255"/>
      <c r="AL693" s="255"/>
      <c r="AM693" s="255"/>
      <c r="AN693" s="255"/>
    </row>
    <row r="694" spans="1:40" ht="15.75" customHeight="1">
      <c r="A694" s="255"/>
      <c r="B694" s="255"/>
      <c r="C694" s="255"/>
      <c r="D694" s="255"/>
      <c r="E694" s="255"/>
      <c r="F694" s="255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/>
      <c r="W694" s="255"/>
      <c r="X694" s="255"/>
      <c r="Y694" s="255"/>
      <c r="Z694" s="255"/>
      <c r="AA694" s="255"/>
      <c r="AB694" s="255"/>
      <c r="AC694" s="255"/>
      <c r="AD694" s="255"/>
      <c r="AE694" s="255"/>
      <c r="AF694" s="255"/>
      <c r="AG694" s="255"/>
      <c r="AH694" s="255"/>
      <c r="AI694" s="255"/>
      <c r="AJ694" s="255"/>
      <c r="AK694" s="255"/>
      <c r="AL694" s="255"/>
      <c r="AM694" s="255"/>
      <c r="AN694" s="255"/>
    </row>
    <row r="695" spans="1:40" ht="15.75" customHeight="1">
      <c r="A695" s="255"/>
      <c r="B695" s="255"/>
      <c r="C695" s="255"/>
      <c r="D695" s="255"/>
      <c r="E695" s="255"/>
      <c r="F695" s="255"/>
      <c r="G695" s="255"/>
      <c r="H695" s="255"/>
      <c r="I695" s="255"/>
      <c r="J695" s="255"/>
      <c r="K695" s="255"/>
      <c r="L695" s="255"/>
      <c r="M695" s="255"/>
      <c r="N695" s="255"/>
      <c r="O695" s="255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  <c r="AA695" s="255"/>
      <c r="AB695" s="255"/>
      <c r="AC695" s="255"/>
      <c r="AD695" s="255"/>
      <c r="AE695" s="255"/>
      <c r="AF695" s="255"/>
      <c r="AG695" s="255"/>
      <c r="AH695" s="255"/>
      <c r="AI695" s="255"/>
      <c r="AJ695" s="255"/>
      <c r="AK695" s="255"/>
      <c r="AL695" s="255"/>
      <c r="AM695" s="255"/>
      <c r="AN695" s="255"/>
    </row>
    <row r="696" spans="1:40" ht="15.75" customHeight="1">
      <c r="A696" s="255"/>
      <c r="B696" s="255"/>
      <c r="C696" s="255"/>
      <c r="D696" s="255"/>
      <c r="E696" s="255"/>
      <c r="F696" s="255"/>
      <c r="G696" s="255"/>
      <c r="H696" s="255"/>
      <c r="I696" s="255"/>
      <c r="J696" s="255"/>
      <c r="K696" s="255"/>
      <c r="L696" s="255"/>
      <c r="M696" s="255"/>
      <c r="N696" s="255"/>
      <c r="O696" s="255"/>
      <c r="P696" s="255"/>
      <c r="Q696" s="255"/>
      <c r="R696" s="255"/>
      <c r="S696" s="255"/>
      <c r="T696" s="255"/>
      <c r="U696" s="255"/>
      <c r="V696" s="255"/>
      <c r="W696" s="255"/>
      <c r="X696" s="255"/>
      <c r="Y696" s="255"/>
      <c r="Z696" s="255"/>
      <c r="AA696" s="255"/>
      <c r="AB696" s="255"/>
      <c r="AC696" s="255"/>
      <c r="AD696" s="255"/>
      <c r="AE696" s="255"/>
      <c r="AF696" s="255"/>
      <c r="AG696" s="255"/>
      <c r="AH696" s="255"/>
      <c r="AI696" s="255"/>
      <c r="AJ696" s="255"/>
      <c r="AK696" s="255"/>
      <c r="AL696" s="255"/>
      <c r="AM696" s="255"/>
      <c r="AN696" s="255"/>
    </row>
    <row r="697" spans="1:40" ht="15.75" customHeight="1">
      <c r="A697" s="255"/>
      <c r="B697" s="255"/>
      <c r="C697" s="255"/>
      <c r="D697" s="255"/>
      <c r="E697" s="255"/>
      <c r="F697" s="255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255"/>
      <c r="V697" s="255"/>
      <c r="W697" s="255"/>
      <c r="X697" s="255"/>
      <c r="Y697" s="255"/>
      <c r="Z697" s="255"/>
      <c r="AA697" s="255"/>
      <c r="AB697" s="255"/>
      <c r="AC697" s="255"/>
      <c r="AD697" s="255"/>
      <c r="AE697" s="255"/>
      <c r="AF697" s="255"/>
      <c r="AG697" s="255"/>
      <c r="AH697" s="255"/>
      <c r="AI697" s="255"/>
      <c r="AJ697" s="255"/>
      <c r="AK697" s="255"/>
      <c r="AL697" s="255"/>
      <c r="AM697" s="255"/>
      <c r="AN697" s="255"/>
    </row>
    <row r="698" spans="1:40" ht="15.75" customHeight="1">
      <c r="A698" s="255"/>
      <c r="B698" s="255"/>
      <c r="C698" s="255"/>
      <c r="D698" s="255"/>
      <c r="E698" s="255"/>
      <c r="F698" s="255"/>
      <c r="G698" s="255"/>
      <c r="H698" s="255"/>
      <c r="I698" s="255"/>
      <c r="J698" s="255"/>
      <c r="K698" s="255"/>
      <c r="L698" s="255"/>
      <c r="M698" s="255"/>
      <c r="N698" s="255"/>
      <c r="O698" s="255"/>
      <c r="P698" s="255"/>
      <c r="Q698" s="255"/>
      <c r="R698" s="255"/>
      <c r="S698" s="255"/>
      <c r="T698" s="255"/>
      <c r="U698" s="255"/>
      <c r="V698" s="255"/>
      <c r="W698" s="255"/>
      <c r="X698" s="255"/>
      <c r="Y698" s="255"/>
      <c r="Z698" s="255"/>
      <c r="AA698" s="255"/>
      <c r="AB698" s="255"/>
      <c r="AC698" s="255"/>
      <c r="AD698" s="255"/>
      <c r="AE698" s="255"/>
      <c r="AF698" s="255"/>
      <c r="AG698" s="255"/>
      <c r="AH698" s="255"/>
      <c r="AI698" s="255"/>
      <c r="AJ698" s="255"/>
      <c r="AK698" s="255"/>
      <c r="AL698" s="255"/>
      <c r="AM698" s="255"/>
      <c r="AN698" s="255"/>
    </row>
    <row r="699" spans="1:40" ht="15.75" customHeight="1">
      <c r="A699" s="255"/>
      <c r="B699" s="255"/>
      <c r="C699" s="255"/>
      <c r="D699" s="255"/>
      <c r="E699" s="255"/>
      <c r="F699" s="255"/>
      <c r="G699" s="255"/>
      <c r="H699" s="255"/>
      <c r="I699" s="255"/>
      <c r="J699" s="255"/>
      <c r="K699" s="255"/>
      <c r="L699" s="255"/>
      <c r="M699" s="255"/>
      <c r="N699" s="255"/>
      <c r="O699" s="255"/>
      <c r="P699" s="255"/>
      <c r="Q699" s="255"/>
      <c r="R699" s="255"/>
      <c r="S699" s="255"/>
      <c r="T699" s="255"/>
      <c r="U699" s="255"/>
      <c r="V699" s="255"/>
      <c r="W699" s="255"/>
      <c r="X699" s="255"/>
      <c r="Y699" s="255"/>
      <c r="Z699" s="255"/>
      <c r="AA699" s="255"/>
      <c r="AB699" s="255"/>
      <c r="AC699" s="255"/>
      <c r="AD699" s="255"/>
      <c r="AE699" s="255"/>
      <c r="AF699" s="255"/>
      <c r="AG699" s="255"/>
      <c r="AH699" s="255"/>
      <c r="AI699" s="255"/>
      <c r="AJ699" s="255"/>
      <c r="AK699" s="255"/>
      <c r="AL699" s="255"/>
      <c r="AM699" s="255"/>
      <c r="AN699" s="255"/>
    </row>
    <row r="700" spans="1:40" ht="15.75" customHeight="1">
      <c r="A700" s="255"/>
      <c r="B700" s="255"/>
      <c r="C700" s="255"/>
      <c r="D700" s="255"/>
      <c r="E700" s="255"/>
      <c r="F700" s="255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/>
      <c r="W700" s="255"/>
      <c r="X700" s="255"/>
      <c r="Y700" s="255"/>
      <c r="Z700" s="255"/>
      <c r="AA700" s="255"/>
      <c r="AB700" s="255"/>
      <c r="AC700" s="255"/>
      <c r="AD700" s="255"/>
      <c r="AE700" s="255"/>
      <c r="AF700" s="255"/>
      <c r="AG700" s="255"/>
      <c r="AH700" s="255"/>
      <c r="AI700" s="255"/>
      <c r="AJ700" s="255"/>
      <c r="AK700" s="255"/>
      <c r="AL700" s="255"/>
      <c r="AM700" s="255"/>
      <c r="AN700" s="255"/>
    </row>
    <row r="701" spans="1:40" ht="15.75" customHeight="1">
      <c r="A701" s="255"/>
      <c r="B701" s="255"/>
      <c r="C701" s="255"/>
      <c r="D701" s="255"/>
      <c r="E701" s="255"/>
      <c r="F701" s="255"/>
      <c r="G701" s="255"/>
      <c r="H701" s="255"/>
      <c r="I701" s="255"/>
      <c r="J701" s="255"/>
      <c r="K701" s="255"/>
      <c r="L701" s="255"/>
      <c r="M701" s="255"/>
      <c r="N701" s="255"/>
      <c r="O701" s="255"/>
      <c r="P701" s="255"/>
      <c r="Q701" s="255"/>
      <c r="R701" s="255"/>
      <c r="S701" s="255"/>
      <c r="T701" s="255"/>
      <c r="U701" s="255"/>
      <c r="V701" s="255"/>
      <c r="W701" s="255"/>
      <c r="X701" s="255"/>
      <c r="Y701" s="255"/>
      <c r="Z701" s="255"/>
      <c r="AA701" s="255"/>
      <c r="AB701" s="255"/>
      <c r="AC701" s="255"/>
      <c r="AD701" s="255"/>
      <c r="AE701" s="255"/>
      <c r="AF701" s="255"/>
      <c r="AG701" s="255"/>
      <c r="AH701" s="255"/>
      <c r="AI701" s="255"/>
      <c r="AJ701" s="255"/>
      <c r="AK701" s="255"/>
      <c r="AL701" s="255"/>
      <c r="AM701" s="255"/>
      <c r="AN701" s="255"/>
    </row>
    <row r="702" spans="1:40" ht="15.75" customHeight="1">
      <c r="A702" s="255"/>
      <c r="B702" s="255"/>
      <c r="C702" s="255"/>
      <c r="D702" s="255"/>
      <c r="E702" s="255"/>
      <c r="F702" s="255"/>
      <c r="G702" s="255"/>
      <c r="H702" s="255"/>
      <c r="I702" s="255"/>
      <c r="J702" s="255"/>
      <c r="K702" s="255"/>
      <c r="L702" s="255"/>
      <c r="M702" s="255"/>
      <c r="N702" s="255"/>
      <c r="O702" s="255"/>
      <c r="P702" s="255"/>
      <c r="Q702" s="255"/>
      <c r="R702" s="255"/>
      <c r="S702" s="255"/>
      <c r="T702" s="255"/>
      <c r="U702" s="255"/>
      <c r="V702" s="255"/>
      <c r="W702" s="255"/>
      <c r="X702" s="255"/>
      <c r="Y702" s="255"/>
      <c r="Z702" s="255"/>
      <c r="AA702" s="255"/>
      <c r="AB702" s="255"/>
      <c r="AC702" s="255"/>
      <c r="AD702" s="255"/>
      <c r="AE702" s="255"/>
      <c r="AF702" s="255"/>
      <c r="AG702" s="255"/>
      <c r="AH702" s="255"/>
      <c r="AI702" s="255"/>
      <c r="AJ702" s="255"/>
      <c r="AK702" s="255"/>
      <c r="AL702" s="255"/>
      <c r="AM702" s="255"/>
      <c r="AN702" s="255"/>
    </row>
    <row r="703" spans="1:40" ht="15.75" customHeight="1">
      <c r="A703" s="255"/>
      <c r="B703" s="255"/>
      <c r="C703" s="255"/>
      <c r="D703" s="255"/>
      <c r="E703" s="255"/>
      <c r="F703" s="255"/>
      <c r="G703" s="255"/>
      <c r="H703" s="255"/>
      <c r="I703" s="255"/>
      <c r="J703" s="255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  <c r="U703" s="255"/>
      <c r="V703" s="255"/>
      <c r="W703" s="255"/>
      <c r="X703" s="255"/>
      <c r="Y703" s="255"/>
      <c r="Z703" s="255"/>
      <c r="AA703" s="255"/>
      <c r="AB703" s="255"/>
      <c r="AC703" s="255"/>
      <c r="AD703" s="255"/>
      <c r="AE703" s="255"/>
      <c r="AF703" s="255"/>
      <c r="AG703" s="255"/>
      <c r="AH703" s="255"/>
      <c r="AI703" s="255"/>
      <c r="AJ703" s="255"/>
      <c r="AK703" s="255"/>
      <c r="AL703" s="255"/>
      <c r="AM703" s="255"/>
      <c r="AN703" s="255"/>
    </row>
    <row r="704" spans="1:40" ht="15.75" customHeight="1">
      <c r="A704" s="255"/>
      <c r="B704" s="255"/>
      <c r="C704" s="255"/>
      <c r="D704" s="255"/>
      <c r="E704" s="255"/>
      <c r="F704" s="255"/>
      <c r="G704" s="255"/>
      <c r="H704" s="255"/>
      <c r="I704" s="255"/>
      <c r="J704" s="255"/>
      <c r="K704" s="255"/>
      <c r="L704" s="255"/>
      <c r="M704" s="255"/>
      <c r="N704" s="255"/>
      <c r="O704" s="255"/>
      <c r="P704" s="255"/>
      <c r="Q704" s="255"/>
      <c r="R704" s="255"/>
      <c r="S704" s="255"/>
      <c r="T704" s="255"/>
      <c r="U704" s="255"/>
      <c r="V704" s="255"/>
      <c r="W704" s="255"/>
      <c r="X704" s="255"/>
      <c r="Y704" s="255"/>
      <c r="Z704" s="255"/>
      <c r="AA704" s="255"/>
      <c r="AB704" s="255"/>
      <c r="AC704" s="255"/>
      <c r="AD704" s="255"/>
      <c r="AE704" s="255"/>
      <c r="AF704" s="255"/>
      <c r="AG704" s="255"/>
      <c r="AH704" s="255"/>
      <c r="AI704" s="255"/>
      <c r="AJ704" s="255"/>
      <c r="AK704" s="255"/>
      <c r="AL704" s="255"/>
      <c r="AM704" s="255"/>
      <c r="AN704" s="255"/>
    </row>
    <row r="705" spans="1:40" ht="15.75" customHeight="1">
      <c r="A705" s="255"/>
      <c r="B705" s="255"/>
      <c r="C705" s="255"/>
      <c r="D705" s="255"/>
      <c r="E705" s="255"/>
      <c r="F705" s="255"/>
      <c r="G705" s="255"/>
      <c r="H705" s="255"/>
      <c r="I705" s="255"/>
      <c r="J705" s="255"/>
      <c r="K705" s="255"/>
      <c r="L705" s="255"/>
      <c r="M705" s="255"/>
      <c r="N705" s="255"/>
      <c r="O705" s="255"/>
      <c r="P705" s="255"/>
      <c r="Q705" s="255"/>
      <c r="R705" s="255"/>
      <c r="S705" s="255"/>
      <c r="T705" s="255"/>
      <c r="U705" s="255"/>
      <c r="V705" s="255"/>
      <c r="W705" s="255"/>
      <c r="X705" s="255"/>
      <c r="Y705" s="255"/>
      <c r="Z705" s="255"/>
      <c r="AA705" s="255"/>
      <c r="AB705" s="255"/>
      <c r="AC705" s="255"/>
      <c r="AD705" s="255"/>
      <c r="AE705" s="255"/>
      <c r="AF705" s="255"/>
      <c r="AG705" s="255"/>
      <c r="AH705" s="255"/>
      <c r="AI705" s="255"/>
      <c r="AJ705" s="255"/>
      <c r="AK705" s="255"/>
      <c r="AL705" s="255"/>
      <c r="AM705" s="255"/>
      <c r="AN705" s="255"/>
    </row>
    <row r="706" spans="1:40" ht="15.75" customHeight="1">
      <c r="A706" s="255"/>
      <c r="B706" s="255"/>
      <c r="C706" s="255"/>
      <c r="D706" s="255"/>
      <c r="E706" s="255"/>
      <c r="F706" s="255"/>
      <c r="G706" s="255"/>
      <c r="H706" s="255"/>
      <c r="I706" s="255"/>
      <c r="J706" s="255"/>
      <c r="K706" s="255"/>
      <c r="L706" s="255"/>
      <c r="M706" s="255"/>
      <c r="N706" s="255"/>
      <c r="O706" s="255"/>
      <c r="P706" s="255"/>
      <c r="Q706" s="255"/>
      <c r="R706" s="255"/>
      <c r="S706" s="255"/>
      <c r="T706" s="255"/>
      <c r="U706" s="255"/>
      <c r="V706" s="255"/>
      <c r="W706" s="255"/>
      <c r="X706" s="255"/>
      <c r="Y706" s="255"/>
      <c r="Z706" s="255"/>
      <c r="AA706" s="255"/>
      <c r="AB706" s="255"/>
      <c r="AC706" s="255"/>
      <c r="AD706" s="255"/>
      <c r="AE706" s="255"/>
      <c r="AF706" s="255"/>
      <c r="AG706" s="255"/>
      <c r="AH706" s="255"/>
      <c r="AI706" s="255"/>
      <c r="AJ706" s="255"/>
      <c r="AK706" s="255"/>
      <c r="AL706" s="255"/>
      <c r="AM706" s="255"/>
      <c r="AN706" s="255"/>
    </row>
    <row r="707" spans="1:40" ht="15.75" customHeight="1">
      <c r="A707" s="255"/>
      <c r="B707" s="255"/>
      <c r="C707" s="255"/>
      <c r="D707" s="255"/>
      <c r="E707" s="255"/>
      <c r="F707" s="255"/>
      <c r="G707" s="255"/>
      <c r="H707" s="255"/>
      <c r="I707" s="255"/>
      <c r="J707" s="255"/>
      <c r="K707" s="255"/>
      <c r="L707" s="255"/>
      <c r="M707" s="255"/>
      <c r="N707" s="255"/>
      <c r="O707" s="255"/>
      <c r="P707" s="255"/>
      <c r="Q707" s="255"/>
      <c r="R707" s="255"/>
      <c r="S707" s="255"/>
      <c r="T707" s="255"/>
      <c r="U707" s="255"/>
      <c r="V707" s="255"/>
      <c r="W707" s="255"/>
      <c r="X707" s="255"/>
      <c r="Y707" s="255"/>
      <c r="Z707" s="255"/>
      <c r="AA707" s="255"/>
      <c r="AB707" s="255"/>
      <c r="AC707" s="255"/>
      <c r="AD707" s="255"/>
      <c r="AE707" s="255"/>
      <c r="AF707" s="255"/>
      <c r="AG707" s="255"/>
      <c r="AH707" s="255"/>
      <c r="AI707" s="255"/>
      <c r="AJ707" s="255"/>
      <c r="AK707" s="255"/>
      <c r="AL707" s="255"/>
      <c r="AM707" s="255"/>
      <c r="AN707" s="255"/>
    </row>
    <row r="708" spans="1:40" ht="15.75" customHeight="1">
      <c r="A708" s="255"/>
      <c r="B708" s="255"/>
      <c r="C708" s="255"/>
      <c r="D708" s="255"/>
      <c r="E708" s="255"/>
      <c r="F708" s="255"/>
      <c r="G708" s="255"/>
      <c r="H708" s="255"/>
      <c r="I708" s="255"/>
      <c r="J708" s="255"/>
      <c r="K708" s="255"/>
      <c r="L708" s="255"/>
      <c r="M708" s="255"/>
      <c r="N708" s="255"/>
      <c r="O708" s="255"/>
      <c r="P708" s="255"/>
      <c r="Q708" s="255"/>
      <c r="R708" s="255"/>
      <c r="S708" s="255"/>
      <c r="T708" s="255"/>
      <c r="U708" s="255"/>
      <c r="V708" s="255"/>
      <c r="W708" s="255"/>
      <c r="X708" s="255"/>
      <c r="Y708" s="255"/>
      <c r="Z708" s="255"/>
      <c r="AA708" s="255"/>
      <c r="AB708" s="255"/>
      <c r="AC708" s="255"/>
      <c r="AD708" s="255"/>
      <c r="AE708" s="255"/>
      <c r="AF708" s="255"/>
      <c r="AG708" s="255"/>
      <c r="AH708" s="255"/>
      <c r="AI708" s="255"/>
      <c r="AJ708" s="255"/>
      <c r="AK708" s="255"/>
      <c r="AL708" s="255"/>
      <c r="AM708" s="255"/>
      <c r="AN708" s="255"/>
    </row>
    <row r="709" spans="1:40" ht="15.75" customHeight="1">
      <c r="A709" s="255"/>
      <c r="B709" s="255"/>
      <c r="C709" s="255"/>
      <c r="D709" s="255"/>
      <c r="E709" s="255"/>
      <c r="F709" s="255"/>
      <c r="G709" s="255"/>
      <c r="H709" s="255"/>
      <c r="I709" s="255"/>
      <c r="J709" s="255"/>
      <c r="K709" s="255"/>
      <c r="L709" s="255"/>
      <c r="M709" s="255"/>
      <c r="N709" s="255"/>
      <c r="O709" s="255"/>
      <c r="P709" s="255"/>
      <c r="Q709" s="255"/>
      <c r="R709" s="255"/>
      <c r="S709" s="255"/>
      <c r="T709" s="255"/>
      <c r="U709" s="255"/>
      <c r="V709" s="255"/>
      <c r="W709" s="255"/>
      <c r="X709" s="255"/>
      <c r="Y709" s="255"/>
      <c r="Z709" s="255"/>
      <c r="AA709" s="255"/>
      <c r="AB709" s="255"/>
      <c r="AC709" s="255"/>
      <c r="AD709" s="255"/>
      <c r="AE709" s="255"/>
      <c r="AF709" s="255"/>
      <c r="AG709" s="255"/>
      <c r="AH709" s="255"/>
      <c r="AI709" s="255"/>
      <c r="AJ709" s="255"/>
      <c r="AK709" s="255"/>
      <c r="AL709" s="255"/>
      <c r="AM709" s="255"/>
      <c r="AN709" s="255"/>
    </row>
    <row r="710" spans="1:40" ht="15.75" customHeight="1">
      <c r="A710" s="255"/>
      <c r="B710" s="255"/>
      <c r="C710" s="255"/>
      <c r="D710" s="255"/>
      <c r="E710" s="255"/>
      <c r="F710" s="255"/>
      <c r="G710" s="255"/>
      <c r="H710" s="255"/>
      <c r="I710" s="255"/>
      <c r="J710" s="255"/>
      <c r="K710" s="255"/>
      <c r="L710" s="255"/>
      <c r="M710" s="255"/>
      <c r="N710" s="255"/>
      <c r="O710" s="255"/>
      <c r="P710" s="255"/>
      <c r="Q710" s="255"/>
      <c r="R710" s="255"/>
      <c r="S710" s="255"/>
      <c r="T710" s="255"/>
      <c r="U710" s="255"/>
      <c r="V710" s="255"/>
      <c r="W710" s="255"/>
      <c r="X710" s="255"/>
      <c r="Y710" s="255"/>
      <c r="Z710" s="255"/>
      <c r="AA710" s="255"/>
      <c r="AB710" s="255"/>
      <c r="AC710" s="255"/>
      <c r="AD710" s="255"/>
      <c r="AE710" s="255"/>
      <c r="AF710" s="255"/>
      <c r="AG710" s="255"/>
      <c r="AH710" s="255"/>
      <c r="AI710" s="255"/>
      <c r="AJ710" s="255"/>
      <c r="AK710" s="255"/>
      <c r="AL710" s="255"/>
      <c r="AM710" s="255"/>
      <c r="AN710" s="255"/>
    </row>
    <row r="711" spans="1:40" ht="15.75" customHeight="1">
      <c r="A711" s="255"/>
      <c r="B711" s="255"/>
      <c r="C711" s="255"/>
      <c r="D711" s="255"/>
      <c r="E711" s="255"/>
      <c r="F711" s="255"/>
      <c r="G711" s="255"/>
      <c r="H711" s="255"/>
      <c r="I711" s="255"/>
      <c r="J711" s="255"/>
      <c r="K711" s="255"/>
      <c r="L711" s="255"/>
      <c r="M711" s="255"/>
      <c r="N711" s="255"/>
      <c r="O711" s="255"/>
      <c r="P711" s="255"/>
      <c r="Q711" s="255"/>
      <c r="R711" s="255"/>
      <c r="S711" s="255"/>
      <c r="T711" s="255"/>
      <c r="U711" s="255"/>
      <c r="V711" s="255"/>
      <c r="W711" s="255"/>
      <c r="X711" s="255"/>
      <c r="Y711" s="255"/>
      <c r="Z711" s="255"/>
      <c r="AA711" s="255"/>
      <c r="AB711" s="255"/>
      <c r="AC711" s="255"/>
      <c r="AD711" s="255"/>
      <c r="AE711" s="255"/>
      <c r="AF711" s="255"/>
      <c r="AG711" s="255"/>
      <c r="AH711" s="255"/>
      <c r="AI711" s="255"/>
      <c r="AJ711" s="255"/>
      <c r="AK711" s="255"/>
      <c r="AL711" s="255"/>
      <c r="AM711" s="255"/>
      <c r="AN711" s="255"/>
    </row>
    <row r="712" spans="1:40" ht="15.75" customHeight="1">
      <c r="A712" s="255"/>
      <c r="B712" s="255"/>
      <c r="C712" s="255"/>
      <c r="D712" s="255"/>
      <c r="E712" s="255"/>
      <c r="F712" s="255"/>
      <c r="G712" s="255"/>
      <c r="H712" s="255"/>
      <c r="I712" s="255"/>
      <c r="J712" s="255"/>
      <c r="K712" s="255"/>
      <c r="L712" s="255"/>
      <c r="M712" s="255"/>
      <c r="N712" s="255"/>
      <c r="O712" s="255"/>
      <c r="P712" s="255"/>
      <c r="Q712" s="255"/>
      <c r="R712" s="255"/>
      <c r="S712" s="255"/>
      <c r="T712" s="255"/>
      <c r="U712" s="255"/>
      <c r="V712" s="255"/>
      <c r="W712" s="255"/>
      <c r="X712" s="255"/>
      <c r="Y712" s="255"/>
      <c r="Z712" s="255"/>
      <c r="AA712" s="255"/>
      <c r="AB712" s="255"/>
      <c r="AC712" s="255"/>
      <c r="AD712" s="255"/>
      <c r="AE712" s="255"/>
      <c r="AF712" s="255"/>
      <c r="AG712" s="255"/>
      <c r="AH712" s="255"/>
      <c r="AI712" s="255"/>
      <c r="AJ712" s="255"/>
      <c r="AK712" s="255"/>
      <c r="AL712" s="255"/>
      <c r="AM712" s="255"/>
      <c r="AN712" s="255"/>
    </row>
    <row r="713" spans="1:40" ht="15.75" customHeight="1">
      <c r="A713" s="255"/>
      <c r="B713" s="255"/>
      <c r="C713" s="255"/>
      <c r="D713" s="255"/>
      <c r="E713" s="255"/>
      <c r="F713" s="255"/>
      <c r="G713" s="255"/>
      <c r="H713" s="255"/>
      <c r="I713" s="255"/>
      <c r="J713" s="255"/>
      <c r="K713" s="255"/>
      <c r="L713" s="255"/>
      <c r="M713" s="255"/>
      <c r="N713" s="255"/>
      <c r="O713" s="255"/>
      <c r="P713" s="255"/>
      <c r="Q713" s="255"/>
      <c r="R713" s="255"/>
      <c r="S713" s="255"/>
      <c r="T713" s="255"/>
      <c r="U713" s="255"/>
      <c r="V713" s="255"/>
      <c r="W713" s="255"/>
      <c r="X713" s="255"/>
      <c r="Y713" s="255"/>
      <c r="Z713" s="255"/>
      <c r="AA713" s="255"/>
      <c r="AB713" s="255"/>
      <c r="AC713" s="255"/>
      <c r="AD713" s="255"/>
      <c r="AE713" s="255"/>
      <c r="AF713" s="255"/>
      <c r="AG713" s="255"/>
      <c r="AH713" s="255"/>
      <c r="AI713" s="255"/>
      <c r="AJ713" s="255"/>
      <c r="AK713" s="255"/>
      <c r="AL713" s="255"/>
      <c r="AM713" s="255"/>
      <c r="AN713" s="255"/>
    </row>
    <row r="714" spans="1:40" ht="15.75" customHeight="1">
      <c r="A714" s="255"/>
      <c r="B714" s="255"/>
      <c r="C714" s="255"/>
      <c r="D714" s="255"/>
      <c r="E714" s="255"/>
      <c r="F714" s="255"/>
      <c r="G714" s="255"/>
      <c r="H714" s="255"/>
      <c r="I714" s="255"/>
      <c r="J714" s="255"/>
      <c r="K714" s="255"/>
      <c r="L714" s="255"/>
      <c r="M714" s="255"/>
      <c r="N714" s="255"/>
      <c r="O714" s="255"/>
      <c r="P714" s="255"/>
      <c r="Q714" s="255"/>
      <c r="R714" s="255"/>
      <c r="S714" s="255"/>
      <c r="T714" s="255"/>
      <c r="U714" s="255"/>
      <c r="V714" s="255"/>
      <c r="W714" s="255"/>
      <c r="X714" s="255"/>
      <c r="Y714" s="255"/>
      <c r="Z714" s="255"/>
      <c r="AA714" s="255"/>
      <c r="AB714" s="255"/>
      <c r="AC714" s="255"/>
      <c r="AD714" s="255"/>
      <c r="AE714" s="255"/>
      <c r="AF714" s="255"/>
      <c r="AG714" s="255"/>
      <c r="AH714" s="255"/>
      <c r="AI714" s="255"/>
      <c r="AJ714" s="255"/>
      <c r="AK714" s="255"/>
      <c r="AL714" s="255"/>
      <c r="AM714" s="255"/>
      <c r="AN714" s="255"/>
    </row>
    <row r="715" spans="1:40" ht="15.75" customHeight="1">
      <c r="A715" s="255"/>
      <c r="B715" s="255"/>
      <c r="C715" s="255"/>
      <c r="D715" s="255"/>
      <c r="E715" s="255"/>
      <c r="F715" s="255"/>
      <c r="G715" s="255"/>
      <c r="H715" s="255"/>
      <c r="I715" s="255"/>
      <c r="J715" s="255"/>
      <c r="K715" s="255"/>
      <c r="L715" s="255"/>
      <c r="M715" s="255"/>
      <c r="N715" s="255"/>
      <c r="O715" s="255"/>
      <c r="P715" s="255"/>
      <c r="Q715" s="255"/>
      <c r="R715" s="255"/>
      <c r="S715" s="255"/>
      <c r="T715" s="255"/>
      <c r="U715" s="255"/>
      <c r="V715" s="255"/>
      <c r="W715" s="255"/>
      <c r="X715" s="255"/>
      <c r="Y715" s="255"/>
      <c r="Z715" s="255"/>
      <c r="AA715" s="255"/>
      <c r="AB715" s="255"/>
      <c r="AC715" s="255"/>
      <c r="AD715" s="255"/>
      <c r="AE715" s="255"/>
      <c r="AF715" s="255"/>
      <c r="AG715" s="255"/>
      <c r="AH715" s="255"/>
      <c r="AI715" s="255"/>
      <c r="AJ715" s="255"/>
      <c r="AK715" s="255"/>
      <c r="AL715" s="255"/>
      <c r="AM715" s="255"/>
      <c r="AN715" s="255"/>
    </row>
    <row r="716" spans="1:40" ht="15.75" customHeight="1">
      <c r="A716" s="255"/>
      <c r="B716" s="255"/>
      <c r="C716" s="255"/>
      <c r="D716" s="255"/>
      <c r="E716" s="255"/>
      <c r="F716" s="255"/>
      <c r="G716" s="255"/>
      <c r="H716" s="255"/>
      <c r="I716" s="255"/>
      <c r="J716" s="255"/>
      <c r="K716" s="255"/>
      <c r="L716" s="255"/>
      <c r="M716" s="255"/>
      <c r="N716" s="255"/>
      <c r="O716" s="255"/>
      <c r="P716" s="255"/>
      <c r="Q716" s="255"/>
      <c r="R716" s="255"/>
      <c r="S716" s="255"/>
      <c r="T716" s="255"/>
      <c r="U716" s="255"/>
      <c r="V716" s="255"/>
      <c r="W716" s="255"/>
      <c r="X716" s="255"/>
      <c r="Y716" s="255"/>
      <c r="Z716" s="255"/>
      <c r="AA716" s="255"/>
      <c r="AB716" s="255"/>
      <c r="AC716" s="255"/>
      <c r="AD716" s="255"/>
      <c r="AE716" s="255"/>
      <c r="AF716" s="255"/>
      <c r="AG716" s="255"/>
      <c r="AH716" s="255"/>
      <c r="AI716" s="255"/>
      <c r="AJ716" s="255"/>
      <c r="AK716" s="255"/>
      <c r="AL716" s="255"/>
      <c r="AM716" s="255"/>
      <c r="AN716" s="255"/>
    </row>
    <row r="717" spans="1:40" ht="15.75" customHeight="1">
      <c r="A717" s="255"/>
      <c r="B717" s="255"/>
      <c r="C717" s="255"/>
      <c r="D717" s="255"/>
      <c r="E717" s="255"/>
      <c r="F717" s="255"/>
      <c r="G717" s="255"/>
      <c r="H717" s="255"/>
      <c r="I717" s="255"/>
      <c r="J717" s="255"/>
      <c r="K717" s="255"/>
      <c r="L717" s="255"/>
      <c r="M717" s="255"/>
      <c r="N717" s="255"/>
      <c r="O717" s="255"/>
      <c r="P717" s="255"/>
      <c r="Q717" s="255"/>
      <c r="R717" s="255"/>
      <c r="S717" s="255"/>
      <c r="T717" s="255"/>
      <c r="U717" s="255"/>
      <c r="V717" s="255"/>
      <c r="W717" s="255"/>
      <c r="X717" s="255"/>
      <c r="Y717" s="255"/>
      <c r="Z717" s="255"/>
      <c r="AA717" s="255"/>
      <c r="AB717" s="255"/>
      <c r="AC717" s="255"/>
      <c r="AD717" s="255"/>
      <c r="AE717" s="255"/>
      <c r="AF717" s="255"/>
      <c r="AG717" s="255"/>
      <c r="AH717" s="255"/>
      <c r="AI717" s="255"/>
      <c r="AJ717" s="255"/>
      <c r="AK717" s="255"/>
      <c r="AL717" s="255"/>
      <c r="AM717" s="255"/>
      <c r="AN717" s="255"/>
    </row>
    <row r="718" spans="1:40" ht="15.75" customHeight="1">
      <c r="A718" s="255"/>
      <c r="B718" s="255"/>
      <c r="C718" s="255"/>
      <c r="D718" s="255"/>
      <c r="E718" s="255"/>
      <c r="F718" s="255"/>
      <c r="G718" s="255"/>
      <c r="H718" s="255"/>
      <c r="I718" s="255"/>
      <c r="J718" s="255"/>
      <c r="K718" s="255"/>
      <c r="L718" s="255"/>
      <c r="M718" s="255"/>
      <c r="N718" s="255"/>
      <c r="O718" s="255"/>
      <c r="P718" s="255"/>
      <c r="Q718" s="255"/>
      <c r="R718" s="255"/>
      <c r="S718" s="255"/>
      <c r="T718" s="255"/>
      <c r="U718" s="255"/>
      <c r="V718" s="255"/>
      <c r="W718" s="255"/>
      <c r="X718" s="255"/>
      <c r="Y718" s="255"/>
      <c r="Z718" s="255"/>
      <c r="AA718" s="255"/>
      <c r="AB718" s="255"/>
      <c r="AC718" s="255"/>
      <c r="AD718" s="255"/>
      <c r="AE718" s="255"/>
      <c r="AF718" s="255"/>
      <c r="AG718" s="255"/>
      <c r="AH718" s="255"/>
      <c r="AI718" s="255"/>
      <c r="AJ718" s="255"/>
      <c r="AK718" s="255"/>
      <c r="AL718" s="255"/>
      <c r="AM718" s="255"/>
      <c r="AN718" s="255"/>
    </row>
    <row r="719" spans="1:40" ht="15.75" customHeight="1">
      <c r="A719" s="255"/>
      <c r="B719" s="255"/>
      <c r="C719" s="255"/>
      <c r="D719" s="255"/>
      <c r="E719" s="255"/>
      <c r="F719" s="255"/>
      <c r="G719" s="255"/>
      <c r="H719" s="255"/>
      <c r="I719" s="255"/>
      <c r="J719" s="255"/>
      <c r="K719" s="255"/>
      <c r="L719" s="255"/>
      <c r="M719" s="255"/>
      <c r="N719" s="255"/>
      <c r="O719" s="255"/>
      <c r="P719" s="255"/>
      <c r="Q719" s="255"/>
      <c r="R719" s="255"/>
      <c r="S719" s="255"/>
      <c r="T719" s="255"/>
      <c r="U719" s="255"/>
      <c r="V719" s="255"/>
      <c r="W719" s="255"/>
      <c r="X719" s="255"/>
      <c r="Y719" s="255"/>
      <c r="Z719" s="255"/>
      <c r="AA719" s="255"/>
      <c r="AB719" s="255"/>
      <c r="AC719" s="255"/>
      <c r="AD719" s="255"/>
      <c r="AE719" s="255"/>
      <c r="AF719" s="255"/>
      <c r="AG719" s="255"/>
      <c r="AH719" s="255"/>
      <c r="AI719" s="255"/>
      <c r="AJ719" s="255"/>
      <c r="AK719" s="255"/>
      <c r="AL719" s="255"/>
      <c r="AM719" s="255"/>
      <c r="AN719" s="255"/>
    </row>
    <row r="720" spans="1:40" ht="15.75" customHeight="1">
      <c r="A720" s="255"/>
      <c r="B720" s="255"/>
      <c r="C720" s="255"/>
      <c r="D720" s="255"/>
      <c r="E720" s="255"/>
      <c r="F720" s="255"/>
      <c r="G720" s="255"/>
      <c r="H720" s="255"/>
      <c r="I720" s="255"/>
      <c r="J720" s="255"/>
      <c r="K720" s="255"/>
      <c r="L720" s="255"/>
      <c r="M720" s="255"/>
      <c r="N720" s="255"/>
      <c r="O720" s="255"/>
      <c r="P720" s="255"/>
      <c r="Q720" s="255"/>
      <c r="R720" s="255"/>
      <c r="S720" s="255"/>
      <c r="T720" s="255"/>
      <c r="U720" s="255"/>
      <c r="V720" s="255"/>
      <c r="W720" s="255"/>
      <c r="X720" s="255"/>
      <c r="Y720" s="255"/>
      <c r="Z720" s="255"/>
      <c r="AA720" s="255"/>
      <c r="AB720" s="255"/>
      <c r="AC720" s="255"/>
      <c r="AD720" s="255"/>
      <c r="AE720" s="255"/>
      <c r="AF720" s="255"/>
      <c r="AG720" s="255"/>
      <c r="AH720" s="255"/>
      <c r="AI720" s="255"/>
      <c r="AJ720" s="255"/>
      <c r="AK720" s="255"/>
      <c r="AL720" s="255"/>
      <c r="AM720" s="255"/>
      <c r="AN720" s="255"/>
    </row>
    <row r="721" spans="1:40" ht="15.75" customHeight="1">
      <c r="A721" s="255"/>
      <c r="B721" s="255"/>
      <c r="C721" s="255"/>
      <c r="D721" s="255"/>
      <c r="E721" s="255"/>
      <c r="F721" s="255"/>
      <c r="G721" s="255"/>
      <c r="H721" s="255"/>
      <c r="I721" s="255"/>
      <c r="J721" s="255"/>
      <c r="K721" s="255"/>
      <c r="L721" s="255"/>
      <c r="M721" s="255"/>
      <c r="N721" s="255"/>
      <c r="O721" s="255"/>
      <c r="P721" s="255"/>
      <c r="Q721" s="255"/>
      <c r="R721" s="255"/>
      <c r="S721" s="255"/>
      <c r="T721" s="255"/>
      <c r="U721" s="255"/>
      <c r="V721" s="255"/>
      <c r="W721" s="255"/>
      <c r="X721" s="255"/>
      <c r="Y721" s="255"/>
      <c r="Z721" s="255"/>
      <c r="AA721" s="255"/>
      <c r="AB721" s="255"/>
      <c r="AC721" s="255"/>
      <c r="AD721" s="255"/>
      <c r="AE721" s="255"/>
      <c r="AF721" s="255"/>
      <c r="AG721" s="255"/>
      <c r="AH721" s="255"/>
      <c r="AI721" s="255"/>
      <c r="AJ721" s="255"/>
      <c r="AK721" s="255"/>
      <c r="AL721" s="255"/>
      <c r="AM721" s="255"/>
      <c r="AN721" s="255"/>
    </row>
    <row r="722" spans="1:40" ht="15.75" customHeight="1">
      <c r="A722" s="255"/>
      <c r="B722" s="255"/>
      <c r="C722" s="255"/>
      <c r="D722" s="255"/>
      <c r="E722" s="255"/>
      <c r="F722" s="255"/>
      <c r="G722" s="255"/>
      <c r="H722" s="255"/>
      <c r="I722" s="255"/>
      <c r="J722" s="255"/>
      <c r="K722" s="255"/>
      <c r="L722" s="255"/>
      <c r="M722" s="255"/>
      <c r="N722" s="255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  <c r="AA722" s="255"/>
      <c r="AB722" s="255"/>
      <c r="AC722" s="255"/>
      <c r="AD722" s="255"/>
      <c r="AE722" s="255"/>
      <c r="AF722" s="255"/>
      <c r="AG722" s="255"/>
      <c r="AH722" s="255"/>
      <c r="AI722" s="255"/>
      <c r="AJ722" s="255"/>
      <c r="AK722" s="255"/>
      <c r="AL722" s="255"/>
      <c r="AM722" s="255"/>
      <c r="AN722" s="255"/>
    </row>
    <row r="723" spans="1:40" ht="15.75" customHeight="1">
      <c r="A723" s="255"/>
      <c r="B723" s="255"/>
      <c r="C723" s="255"/>
      <c r="D723" s="255"/>
      <c r="E723" s="255"/>
      <c r="F723" s="255"/>
      <c r="G723" s="255"/>
      <c r="H723" s="255"/>
      <c r="I723" s="255"/>
      <c r="J723" s="255"/>
      <c r="K723" s="255"/>
      <c r="L723" s="255"/>
      <c r="M723" s="255"/>
      <c r="N723" s="255"/>
      <c r="O723" s="255"/>
      <c r="P723" s="255"/>
      <c r="Q723" s="255"/>
      <c r="R723" s="255"/>
      <c r="S723" s="255"/>
      <c r="T723" s="255"/>
      <c r="U723" s="255"/>
      <c r="V723" s="255"/>
      <c r="W723" s="255"/>
      <c r="X723" s="255"/>
      <c r="Y723" s="255"/>
      <c r="Z723" s="255"/>
      <c r="AA723" s="255"/>
      <c r="AB723" s="255"/>
      <c r="AC723" s="255"/>
      <c r="AD723" s="255"/>
      <c r="AE723" s="255"/>
      <c r="AF723" s="255"/>
      <c r="AG723" s="255"/>
      <c r="AH723" s="255"/>
      <c r="AI723" s="255"/>
      <c r="AJ723" s="255"/>
      <c r="AK723" s="255"/>
      <c r="AL723" s="255"/>
      <c r="AM723" s="255"/>
      <c r="AN723" s="255"/>
    </row>
    <row r="724" spans="1:40" ht="15.75" customHeight="1">
      <c r="A724" s="255"/>
      <c r="B724" s="255"/>
      <c r="C724" s="255"/>
      <c r="D724" s="255"/>
      <c r="E724" s="255"/>
      <c r="F724" s="255"/>
      <c r="G724" s="255"/>
      <c r="H724" s="255"/>
      <c r="I724" s="255"/>
      <c r="J724" s="255"/>
      <c r="K724" s="255"/>
      <c r="L724" s="255"/>
      <c r="M724" s="255"/>
      <c r="N724" s="255"/>
      <c r="O724" s="255"/>
      <c r="P724" s="255"/>
      <c r="Q724" s="255"/>
      <c r="R724" s="255"/>
      <c r="S724" s="255"/>
      <c r="T724" s="255"/>
      <c r="U724" s="255"/>
      <c r="V724" s="255"/>
      <c r="W724" s="255"/>
      <c r="X724" s="255"/>
      <c r="Y724" s="255"/>
      <c r="Z724" s="255"/>
      <c r="AA724" s="255"/>
      <c r="AB724" s="255"/>
      <c r="AC724" s="255"/>
      <c r="AD724" s="255"/>
      <c r="AE724" s="255"/>
      <c r="AF724" s="255"/>
      <c r="AG724" s="255"/>
      <c r="AH724" s="255"/>
      <c r="AI724" s="255"/>
      <c r="AJ724" s="255"/>
      <c r="AK724" s="255"/>
      <c r="AL724" s="255"/>
      <c r="AM724" s="255"/>
      <c r="AN724" s="255"/>
    </row>
    <row r="725" spans="1:40" ht="15.75" customHeight="1">
      <c r="A725" s="255"/>
      <c r="B725" s="255"/>
      <c r="C725" s="255"/>
      <c r="D725" s="255"/>
      <c r="E725" s="255"/>
      <c r="F725" s="255"/>
      <c r="G725" s="255"/>
      <c r="H725" s="255"/>
      <c r="I725" s="255"/>
      <c r="J725" s="255"/>
      <c r="K725" s="255"/>
      <c r="L725" s="255"/>
      <c r="M725" s="255"/>
      <c r="N725" s="255"/>
      <c r="O725" s="255"/>
      <c r="P725" s="255"/>
      <c r="Q725" s="255"/>
      <c r="R725" s="255"/>
      <c r="S725" s="255"/>
      <c r="T725" s="255"/>
      <c r="U725" s="255"/>
      <c r="V725" s="255"/>
      <c r="W725" s="255"/>
      <c r="X725" s="255"/>
      <c r="Y725" s="255"/>
      <c r="Z725" s="255"/>
      <c r="AA725" s="255"/>
      <c r="AB725" s="255"/>
      <c r="AC725" s="255"/>
      <c r="AD725" s="255"/>
      <c r="AE725" s="255"/>
      <c r="AF725" s="255"/>
      <c r="AG725" s="255"/>
      <c r="AH725" s="255"/>
      <c r="AI725" s="255"/>
      <c r="AJ725" s="255"/>
      <c r="AK725" s="255"/>
      <c r="AL725" s="255"/>
      <c r="AM725" s="255"/>
      <c r="AN725" s="255"/>
    </row>
    <row r="726" spans="1:40" ht="15.75" customHeight="1">
      <c r="A726" s="255"/>
      <c r="B726" s="255"/>
      <c r="C726" s="255"/>
      <c r="D726" s="255"/>
      <c r="E726" s="255"/>
      <c r="F726" s="255"/>
      <c r="G726" s="255"/>
      <c r="H726" s="255"/>
      <c r="I726" s="255"/>
      <c r="J726" s="255"/>
      <c r="K726" s="255"/>
      <c r="L726" s="255"/>
      <c r="M726" s="255"/>
      <c r="N726" s="255"/>
      <c r="O726" s="255"/>
      <c r="P726" s="255"/>
      <c r="Q726" s="255"/>
      <c r="R726" s="255"/>
      <c r="S726" s="255"/>
      <c r="T726" s="255"/>
      <c r="U726" s="255"/>
      <c r="V726" s="255"/>
      <c r="W726" s="255"/>
      <c r="X726" s="255"/>
      <c r="Y726" s="255"/>
      <c r="Z726" s="255"/>
      <c r="AA726" s="255"/>
      <c r="AB726" s="255"/>
      <c r="AC726" s="255"/>
      <c r="AD726" s="255"/>
      <c r="AE726" s="255"/>
      <c r="AF726" s="255"/>
      <c r="AG726" s="255"/>
      <c r="AH726" s="255"/>
      <c r="AI726" s="255"/>
      <c r="AJ726" s="255"/>
      <c r="AK726" s="255"/>
      <c r="AL726" s="255"/>
      <c r="AM726" s="255"/>
      <c r="AN726" s="255"/>
    </row>
    <row r="727" spans="1:40" ht="15.75" customHeight="1">
      <c r="A727" s="255"/>
      <c r="B727" s="255"/>
      <c r="C727" s="255"/>
      <c r="D727" s="255"/>
      <c r="E727" s="255"/>
      <c r="F727" s="255"/>
      <c r="G727" s="255"/>
      <c r="H727" s="255"/>
      <c r="I727" s="255"/>
      <c r="J727" s="255"/>
      <c r="K727" s="255"/>
      <c r="L727" s="255"/>
      <c r="M727" s="255"/>
      <c r="N727" s="255"/>
      <c r="O727" s="255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  <c r="AA727" s="255"/>
      <c r="AB727" s="255"/>
      <c r="AC727" s="255"/>
      <c r="AD727" s="255"/>
      <c r="AE727" s="255"/>
      <c r="AF727" s="255"/>
      <c r="AG727" s="255"/>
      <c r="AH727" s="255"/>
      <c r="AI727" s="255"/>
      <c r="AJ727" s="255"/>
      <c r="AK727" s="255"/>
      <c r="AL727" s="255"/>
      <c r="AM727" s="255"/>
      <c r="AN727" s="255"/>
    </row>
    <row r="728" spans="1:40" ht="15.75" customHeight="1">
      <c r="A728" s="255"/>
      <c r="B728" s="255"/>
      <c r="C728" s="255"/>
      <c r="D728" s="255"/>
      <c r="E728" s="255"/>
      <c r="F728" s="255"/>
      <c r="G728" s="255"/>
      <c r="H728" s="255"/>
      <c r="I728" s="255"/>
      <c r="J728" s="255"/>
      <c r="K728" s="255"/>
      <c r="L728" s="255"/>
      <c r="M728" s="255"/>
      <c r="N728" s="255"/>
      <c r="O728" s="255"/>
      <c r="P728" s="255"/>
      <c r="Q728" s="255"/>
      <c r="R728" s="255"/>
      <c r="S728" s="255"/>
      <c r="T728" s="255"/>
      <c r="U728" s="255"/>
      <c r="V728" s="255"/>
      <c r="W728" s="255"/>
      <c r="X728" s="255"/>
      <c r="Y728" s="255"/>
      <c r="Z728" s="255"/>
      <c r="AA728" s="255"/>
      <c r="AB728" s="255"/>
      <c r="AC728" s="255"/>
      <c r="AD728" s="255"/>
      <c r="AE728" s="255"/>
      <c r="AF728" s="255"/>
      <c r="AG728" s="255"/>
      <c r="AH728" s="255"/>
      <c r="AI728" s="255"/>
      <c r="AJ728" s="255"/>
      <c r="AK728" s="255"/>
      <c r="AL728" s="255"/>
      <c r="AM728" s="255"/>
      <c r="AN728" s="255"/>
    </row>
    <row r="729" spans="1:40" ht="15.75" customHeight="1">
      <c r="A729" s="255"/>
      <c r="B729" s="255"/>
      <c r="C729" s="255"/>
      <c r="D729" s="255"/>
      <c r="E729" s="255"/>
      <c r="F729" s="255"/>
      <c r="G729" s="255"/>
      <c r="H729" s="255"/>
      <c r="I729" s="255"/>
      <c r="J729" s="255"/>
      <c r="K729" s="255"/>
      <c r="L729" s="255"/>
      <c r="M729" s="255"/>
      <c r="N729" s="255"/>
      <c r="O729" s="255"/>
      <c r="P729" s="255"/>
      <c r="Q729" s="255"/>
      <c r="R729" s="255"/>
      <c r="S729" s="255"/>
      <c r="T729" s="255"/>
      <c r="U729" s="255"/>
      <c r="V729" s="255"/>
      <c r="W729" s="255"/>
      <c r="X729" s="255"/>
      <c r="Y729" s="255"/>
      <c r="Z729" s="255"/>
      <c r="AA729" s="255"/>
      <c r="AB729" s="255"/>
      <c r="AC729" s="255"/>
      <c r="AD729" s="255"/>
      <c r="AE729" s="255"/>
      <c r="AF729" s="255"/>
      <c r="AG729" s="255"/>
      <c r="AH729" s="255"/>
      <c r="AI729" s="255"/>
      <c r="AJ729" s="255"/>
      <c r="AK729" s="255"/>
      <c r="AL729" s="255"/>
      <c r="AM729" s="255"/>
      <c r="AN729" s="255"/>
    </row>
    <row r="730" spans="1:40" ht="15.75" customHeight="1">
      <c r="A730" s="255"/>
      <c r="B730" s="255"/>
      <c r="C730" s="255"/>
      <c r="D730" s="255"/>
      <c r="E730" s="255"/>
      <c r="F730" s="255"/>
      <c r="G730" s="255"/>
      <c r="H730" s="255"/>
      <c r="I730" s="255"/>
      <c r="J730" s="255"/>
      <c r="K730" s="255"/>
      <c r="L730" s="255"/>
      <c r="M730" s="255"/>
      <c r="N730" s="255"/>
      <c r="O730" s="255"/>
      <c r="P730" s="255"/>
      <c r="Q730" s="255"/>
      <c r="R730" s="255"/>
      <c r="S730" s="255"/>
      <c r="T730" s="255"/>
      <c r="U730" s="255"/>
      <c r="V730" s="255"/>
      <c r="W730" s="255"/>
      <c r="X730" s="255"/>
      <c r="Y730" s="255"/>
      <c r="Z730" s="255"/>
      <c r="AA730" s="255"/>
      <c r="AB730" s="255"/>
      <c r="AC730" s="255"/>
      <c r="AD730" s="255"/>
      <c r="AE730" s="255"/>
      <c r="AF730" s="255"/>
      <c r="AG730" s="255"/>
      <c r="AH730" s="255"/>
      <c r="AI730" s="255"/>
      <c r="AJ730" s="255"/>
      <c r="AK730" s="255"/>
      <c r="AL730" s="255"/>
      <c r="AM730" s="255"/>
      <c r="AN730" s="255"/>
    </row>
    <row r="731" spans="1:40" ht="15.75" customHeight="1">
      <c r="A731" s="255"/>
      <c r="B731" s="255"/>
      <c r="C731" s="255"/>
      <c r="D731" s="255"/>
      <c r="E731" s="255"/>
      <c r="F731" s="255"/>
      <c r="G731" s="255"/>
      <c r="H731" s="255"/>
      <c r="I731" s="255"/>
      <c r="J731" s="255"/>
      <c r="K731" s="255"/>
      <c r="L731" s="255"/>
      <c r="M731" s="255"/>
      <c r="N731" s="255"/>
      <c r="O731" s="255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  <c r="AA731" s="255"/>
      <c r="AB731" s="255"/>
      <c r="AC731" s="255"/>
      <c r="AD731" s="255"/>
      <c r="AE731" s="255"/>
      <c r="AF731" s="255"/>
      <c r="AG731" s="255"/>
      <c r="AH731" s="255"/>
      <c r="AI731" s="255"/>
      <c r="AJ731" s="255"/>
      <c r="AK731" s="255"/>
      <c r="AL731" s="255"/>
      <c r="AM731" s="255"/>
      <c r="AN731" s="255"/>
    </row>
    <row r="732" spans="1:40" ht="15.75" customHeight="1">
      <c r="A732" s="255"/>
      <c r="B732" s="255"/>
      <c r="C732" s="255"/>
      <c r="D732" s="255"/>
      <c r="E732" s="255"/>
      <c r="F732" s="255"/>
      <c r="G732" s="255"/>
      <c r="H732" s="255"/>
      <c r="I732" s="255"/>
      <c r="J732" s="255"/>
      <c r="K732" s="255"/>
      <c r="L732" s="255"/>
      <c r="M732" s="255"/>
      <c r="N732" s="255"/>
      <c r="O732" s="255"/>
      <c r="P732" s="255"/>
      <c r="Q732" s="255"/>
      <c r="R732" s="255"/>
      <c r="S732" s="255"/>
      <c r="T732" s="255"/>
      <c r="U732" s="255"/>
      <c r="V732" s="255"/>
      <c r="W732" s="255"/>
      <c r="X732" s="255"/>
      <c r="Y732" s="255"/>
      <c r="Z732" s="255"/>
      <c r="AA732" s="255"/>
      <c r="AB732" s="255"/>
      <c r="AC732" s="255"/>
      <c r="AD732" s="255"/>
      <c r="AE732" s="255"/>
      <c r="AF732" s="255"/>
      <c r="AG732" s="255"/>
      <c r="AH732" s="255"/>
      <c r="AI732" s="255"/>
      <c r="AJ732" s="255"/>
      <c r="AK732" s="255"/>
      <c r="AL732" s="255"/>
      <c r="AM732" s="255"/>
      <c r="AN732" s="255"/>
    </row>
    <row r="733" spans="1:40" ht="15.75" customHeight="1">
      <c r="A733" s="255"/>
      <c r="B733" s="255"/>
      <c r="C733" s="255"/>
      <c r="D733" s="255"/>
      <c r="E733" s="255"/>
      <c r="F733" s="255"/>
      <c r="G733" s="255"/>
      <c r="H733" s="255"/>
      <c r="I733" s="255"/>
      <c r="J733" s="255"/>
      <c r="K733" s="255"/>
      <c r="L733" s="255"/>
      <c r="M733" s="255"/>
      <c r="N733" s="255"/>
      <c r="O733" s="255"/>
      <c r="P733" s="255"/>
      <c r="Q733" s="255"/>
      <c r="R733" s="255"/>
      <c r="S733" s="255"/>
      <c r="T733" s="255"/>
      <c r="U733" s="255"/>
      <c r="V733" s="255"/>
      <c r="W733" s="255"/>
      <c r="X733" s="255"/>
      <c r="Y733" s="255"/>
      <c r="Z733" s="255"/>
      <c r="AA733" s="255"/>
      <c r="AB733" s="255"/>
      <c r="AC733" s="255"/>
      <c r="AD733" s="255"/>
      <c r="AE733" s="255"/>
      <c r="AF733" s="255"/>
      <c r="AG733" s="255"/>
      <c r="AH733" s="255"/>
      <c r="AI733" s="255"/>
      <c r="AJ733" s="255"/>
      <c r="AK733" s="255"/>
      <c r="AL733" s="255"/>
      <c r="AM733" s="255"/>
      <c r="AN733" s="255"/>
    </row>
    <row r="734" spans="1:40" ht="15.75" customHeight="1">
      <c r="A734" s="255"/>
      <c r="B734" s="255"/>
      <c r="C734" s="255"/>
      <c r="D734" s="255"/>
      <c r="E734" s="255"/>
      <c r="F734" s="255"/>
      <c r="G734" s="255"/>
      <c r="H734" s="255"/>
      <c r="I734" s="255"/>
      <c r="J734" s="255"/>
      <c r="K734" s="255"/>
      <c r="L734" s="255"/>
      <c r="M734" s="255"/>
      <c r="N734" s="255"/>
      <c r="O734" s="255"/>
      <c r="P734" s="255"/>
      <c r="Q734" s="255"/>
      <c r="R734" s="255"/>
      <c r="S734" s="255"/>
      <c r="T734" s="255"/>
      <c r="U734" s="255"/>
      <c r="V734" s="255"/>
      <c r="W734" s="255"/>
      <c r="X734" s="255"/>
      <c r="Y734" s="255"/>
      <c r="Z734" s="255"/>
      <c r="AA734" s="255"/>
      <c r="AB734" s="255"/>
      <c r="AC734" s="255"/>
      <c r="AD734" s="255"/>
      <c r="AE734" s="255"/>
      <c r="AF734" s="255"/>
      <c r="AG734" s="255"/>
      <c r="AH734" s="255"/>
      <c r="AI734" s="255"/>
      <c r="AJ734" s="255"/>
      <c r="AK734" s="255"/>
      <c r="AL734" s="255"/>
      <c r="AM734" s="255"/>
      <c r="AN734" s="255"/>
    </row>
    <row r="735" spans="1:40" ht="15.75" customHeight="1">
      <c r="A735" s="255"/>
      <c r="B735" s="255"/>
      <c r="C735" s="255"/>
      <c r="D735" s="255"/>
      <c r="E735" s="255"/>
      <c r="F735" s="255"/>
      <c r="G735" s="255"/>
      <c r="H735" s="255"/>
      <c r="I735" s="255"/>
      <c r="J735" s="255"/>
      <c r="K735" s="255"/>
      <c r="L735" s="255"/>
      <c r="M735" s="255"/>
      <c r="N735" s="255"/>
      <c r="O735" s="255"/>
      <c r="P735" s="255"/>
      <c r="Q735" s="255"/>
      <c r="R735" s="255"/>
      <c r="S735" s="255"/>
      <c r="T735" s="255"/>
      <c r="U735" s="255"/>
      <c r="V735" s="255"/>
      <c r="W735" s="255"/>
      <c r="X735" s="255"/>
      <c r="Y735" s="255"/>
      <c r="Z735" s="255"/>
      <c r="AA735" s="255"/>
      <c r="AB735" s="255"/>
      <c r="AC735" s="255"/>
      <c r="AD735" s="255"/>
      <c r="AE735" s="255"/>
      <c r="AF735" s="255"/>
      <c r="AG735" s="255"/>
      <c r="AH735" s="255"/>
      <c r="AI735" s="255"/>
      <c r="AJ735" s="255"/>
      <c r="AK735" s="255"/>
      <c r="AL735" s="255"/>
      <c r="AM735" s="255"/>
      <c r="AN735" s="255"/>
    </row>
    <row r="736" spans="1:40" ht="15.75" customHeight="1">
      <c r="A736" s="255"/>
      <c r="B736" s="255"/>
      <c r="C736" s="255"/>
      <c r="D736" s="255"/>
      <c r="E736" s="255"/>
      <c r="F736" s="255"/>
      <c r="G736" s="255"/>
      <c r="H736" s="255"/>
      <c r="I736" s="255"/>
      <c r="J736" s="255"/>
      <c r="K736" s="255"/>
      <c r="L736" s="255"/>
      <c r="M736" s="255"/>
      <c r="N736" s="255"/>
      <c r="O736" s="255"/>
      <c r="P736" s="255"/>
      <c r="Q736" s="255"/>
      <c r="R736" s="255"/>
      <c r="S736" s="255"/>
      <c r="T736" s="255"/>
      <c r="U736" s="255"/>
      <c r="V736" s="255"/>
      <c r="W736" s="255"/>
      <c r="X736" s="255"/>
      <c r="Y736" s="255"/>
      <c r="Z736" s="255"/>
      <c r="AA736" s="255"/>
      <c r="AB736" s="255"/>
      <c r="AC736" s="255"/>
      <c r="AD736" s="255"/>
      <c r="AE736" s="255"/>
      <c r="AF736" s="255"/>
      <c r="AG736" s="255"/>
      <c r="AH736" s="255"/>
      <c r="AI736" s="255"/>
      <c r="AJ736" s="255"/>
      <c r="AK736" s="255"/>
      <c r="AL736" s="255"/>
      <c r="AM736" s="255"/>
      <c r="AN736" s="255"/>
    </row>
    <row r="737" spans="1:40" ht="15.75" customHeight="1">
      <c r="A737" s="255"/>
      <c r="B737" s="255"/>
      <c r="C737" s="255"/>
      <c r="D737" s="255"/>
      <c r="E737" s="255"/>
      <c r="F737" s="255"/>
      <c r="G737" s="255"/>
      <c r="H737" s="255"/>
      <c r="I737" s="255"/>
      <c r="J737" s="255"/>
      <c r="K737" s="255"/>
      <c r="L737" s="255"/>
      <c r="M737" s="255"/>
      <c r="N737" s="255"/>
      <c r="O737" s="255"/>
      <c r="P737" s="255"/>
      <c r="Q737" s="255"/>
      <c r="R737" s="255"/>
      <c r="S737" s="255"/>
      <c r="T737" s="255"/>
      <c r="U737" s="255"/>
      <c r="V737" s="255"/>
      <c r="W737" s="255"/>
      <c r="X737" s="255"/>
      <c r="Y737" s="255"/>
      <c r="Z737" s="255"/>
      <c r="AA737" s="255"/>
      <c r="AB737" s="255"/>
      <c r="AC737" s="255"/>
      <c r="AD737" s="255"/>
      <c r="AE737" s="255"/>
      <c r="AF737" s="255"/>
      <c r="AG737" s="255"/>
      <c r="AH737" s="255"/>
      <c r="AI737" s="255"/>
      <c r="AJ737" s="255"/>
      <c r="AK737" s="255"/>
      <c r="AL737" s="255"/>
      <c r="AM737" s="255"/>
      <c r="AN737" s="255"/>
    </row>
    <row r="738" spans="1:40" ht="15.75" customHeight="1">
      <c r="A738" s="255"/>
      <c r="B738" s="255"/>
      <c r="C738" s="255"/>
      <c r="D738" s="255"/>
      <c r="E738" s="255"/>
      <c r="F738" s="255"/>
      <c r="G738" s="255"/>
      <c r="H738" s="255"/>
      <c r="I738" s="255"/>
      <c r="J738" s="255"/>
      <c r="K738" s="255"/>
      <c r="L738" s="255"/>
      <c r="M738" s="255"/>
      <c r="N738" s="255"/>
      <c r="O738" s="255"/>
      <c r="P738" s="255"/>
      <c r="Q738" s="255"/>
      <c r="R738" s="255"/>
      <c r="S738" s="255"/>
      <c r="T738" s="255"/>
      <c r="U738" s="255"/>
      <c r="V738" s="255"/>
      <c r="W738" s="255"/>
      <c r="X738" s="255"/>
      <c r="Y738" s="255"/>
      <c r="Z738" s="255"/>
      <c r="AA738" s="255"/>
      <c r="AB738" s="255"/>
      <c r="AC738" s="255"/>
      <c r="AD738" s="255"/>
      <c r="AE738" s="255"/>
      <c r="AF738" s="255"/>
      <c r="AG738" s="255"/>
      <c r="AH738" s="255"/>
      <c r="AI738" s="255"/>
      <c r="AJ738" s="255"/>
      <c r="AK738" s="255"/>
      <c r="AL738" s="255"/>
      <c r="AM738" s="255"/>
      <c r="AN738" s="255"/>
    </row>
    <row r="739" spans="1:40" ht="15.75" customHeight="1">
      <c r="A739" s="255"/>
      <c r="B739" s="255"/>
      <c r="C739" s="255"/>
      <c r="D739" s="255"/>
      <c r="E739" s="255"/>
      <c r="F739" s="255"/>
      <c r="G739" s="255"/>
      <c r="H739" s="255"/>
      <c r="I739" s="255"/>
      <c r="J739" s="255"/>
      <c r="K739" s="255"/>
      <c r="L739" s="255"/>
      <c r="M739" s="255"/>
      <c r="N739" s="255"/>
      <c r="O739" s="255"/>
      <c r="P739" s="255"/>
      <c r="Q739" s="255"/>
      <c r="R739" s="255"/>
      <c r="S739" s="255"/>
      <c r="T739" s="255"/>
      <c r="U739" s="255"/>
      <c r="V739" s="255"/>
      <c r="W739" s="255"/>
      <c r="X739" s="255"/>
      <c r="Y739" s="255"/>
      <c r="Z739" s="255"/>
      <c r="AA739" s="255"/>
      <c r="AB739" s="255"/>
      <c r="AC739" s="255"/>
      <c r="AD739" s="255"/>
      <c r="AE739" s="255"/>
      <c r="AF739" s="255"/>
      <c r="AG739" s="255"/>
      <c r="AH739" s="255"/>
      <c r="AI739" s="255"/>
      <c r="AJ739" s="255"/>
      <c r="AK739" s="255"/>
      <c r="AL739" s="255"/>
      <c r="AM739" s="255"/>
      <c r="AN739" s="255"/>
    </row>
    <row r="740" spans="1:40" ht="15.75" customHeight="1">
      <c r="A740" s="255"/>
      <c r="B740" s="255"/>
      <c r="C740" s="255"/>
      <c r="D740" s="255"/>
      <c r="E740" s="255"/>
      <c r="F740" s="255"/>
      <c r="G740" s="255"/>
      <c r="H740" s="255"/>
      <c r="I740" s="255"/>
      <c r="J740" s="255"/>
      <c r="K740" s="255"/>
      <c r="L740" s="255"/>
      <c r="M740" s="255"/>
      <c r="N740" s="255"/>
      <c r="O740" s="255"/>
      <c r="P740" s="255"/>
      <c r="Q740" s="255"/>
      <c r="R740" s="255"/>
      <c r="S740" s="255"/>
      <c r="T740" s="255"/>
      <c r="U740" s="255"/>
      <c r="V740" s="255"/>
      <c r="W740" s="255"/>
      <c r="X740" s="255"/>
      <c r="Y740" s="255"/>
      <c r="Z740" s="255"/>
      <c r="AA740" s="255"/>
      <c r="AB740" s="255"/>
      <c r="AC740" s="255"/>
      <c r="AD740" s="255"/>
      <c r="AE740" s="255"/>
      <c r="AF740" s="255"/>
      <c r="AG740" s="255"/>
      <c r="AH740" s="255"/>
      <c r="AI740" s="255"/>
      <c r="AJ740" s="255"/>
      <c r="AK740" s="255"/>
      <c r="AL740" s="255"/>
      <c r="AM740" s="255"/>
      <c r="AN740" s="255"/>
    </row>
    <row r="741" spans="1:40" ht="15.75" customHeight="1">
      <c r="A741" s="255"/>
      <c r="B741" s="255"/>
      <c r="C741" s="255"/>
      <c r="D741" s="255"/>
      <c r="E741" s="255"/>
      <c r="F741" s="255"/>
      <c r="G741" s="255"/>
      <c r="H741" s="255"/>
      <c r="I741" s="255"/>
      <c r="J741" s="255"/>
      <c r="K741" s="255"/>
      <c r="L741" s="255"/>
      <c r="M741" s="255"/>
      <c r="N741" s="255"/>
      <c r="O741" s="255"/>
      <c r="P741" s="255"/>
      <c r="Q741" s="255"/>
      <c r="R741" s="255"/>
      <c r="S741" s="255"/>
      <c r="T741" s="255"/>
      <c r="U741" s="255"/>
      <c r="V741" s="255"/>
      <c r="W741" s="255"/>
      <c r="X741" s="255"/>
      <c r="Y741" s="255"/>
      <c r="Z741" s="255"/>
      <c r="AA741" s="255"/>
      <c r="AB741" s="255"/>
      <c r="AC741" s="255"/>
      <c r="AD741" s="255"/>
      <c r="AE741" s="255"/>
      <c r="AF741" s="255"/>
      <c r="AG741" s="255"/>
      <c r="AH741" s="255"/>
      <c r="AI741" s="255"/>
      <c r="AJ741" s="255"/>
      <c r="AK741" s="255"/>
      <c r="AL741" s="255"/>
      <c r="AM741" s="255"/>
      <c r="AN741" s="255"/>
    </row>
    <row r="742" spans="1:40" ht="15.75" customHeight="1">
      <c r="A742" s="255"/>
      <c r="B742" s="255"/>
      <c r="C742" s="255"/>
      <c r="D742" s="255"/>
      <c r="E742" s="255"/>
      <c r="F742" s="255"/>
      <c r="G742" s="255"/>
      <c r="H742" s="255"/>
      <c r="I742" s="255"/>
      <c r="J742" s="255"/>
      <c r="K742" s="255"/>
      <c r="L742" s="255"/>
      <c r="M742" s="255"/>
      <c r="N742" s="255"/>
      <c r="O742" s="255"/>
      <c r="P742" s="255"/>
      <c r="Q742" s="255"/>
      <c r="R742" s="255"/>
      <c r="S742" s="255"/>
      <c r="T742" s="255"/>
      <c r="U742" s="255"/>
      <c r="V742" s="255"/>
      <c r="W742" s="255"/>
      <c r="X742" s="255"/>
      <c r="Y742" s="255"/>
      <c r="Z742" s="255"/>
      <c r="AA742" s="255"/>
      <c r="AB742" s="255"/>
      <c r="AC742" s="255"/>
      <c r="AD742" s="255"/>
      <c r="AE742" s="255"/>
      <c r="AF742" s="255"/>
      <c r="AG742" s="255"/>
      <c r="AH742" s="255"/>
      <c r="AI742" s="255"/>
      <c r="AJ742" s="255"/>
      <c r="AK742" s="255"/>
      <c r="AL742" s="255"/>
      <c r="AM742" s="255"/>
      <c r="AN742" s="255"/>
    </row>
    <row r="743" spans="1:40" ht="15.75" customHeight="1">
      <c r="A743" s="255"/>
      <c r="B743" s="255"/>
      <c r="C743" s="255"/>
      <c r="D743" s="255"/>
      <c r="E743" s="255"/>
      <c r="F743" s="255"/>
      <c r="G743" s="255"/>
      <c r="H743" s="255"/>
      <c r="I743" s="255"/>
      <c r="J743" s="255"/>
      <c r="K743" s="255"/>
      <c r="L743" s="255"/>
      <c r="M743" s="255"/>
      <c r="N743" s="255"/>
      <c r="O743" s="255"/>
      <c r="P743" s="255"/>
      <c r="Q743" s="255"/>
      <c r="R743" s="255"/>
      <c r="S743" s="255"/>
      <c r="T743" s="255"/>
      <c r="U743" s="255"/>
      <c r="V743" s="255"/>
      <c r="W743" s="255"/>
      <c r="X743" s="255"/>
      <c r="Y743" s="255"/>
      <c r="Z743" s="255"/>
      <c r="AA743" s="255"/>
      <c r="AB743" s="255"/>
      <c r="AC743" s="255"/>
      <c r="AD743" s="255"/>
      <c r="AE743" s="255"/>
      <c r="AF743" s="255"/>
      <c r="AG743" s="255"/>
      <c r="AH743" s="255"/>
      <c r="AI743" s="255"/>
      <c r="AJ743" s="255"/>
      <c r="AK743" s="255"/>
      <c r="AL743" s="255"/>
      <c r="AM743" s="255"/>
      <c r="AN743" s="255"/>
    </row>
    <row r="744" spans="1:40" ht="15.75" customHeight="1">
      <c r="A744" s="255"/>
      <c r="B744" s="255"/>
      <c r="C744" s="255"/>
      <c r="D744" s="255"/>
      <c r="E744" s="255"/>
      <c r="F744" s="255"/>
      <c r="G744" s="255"/>
      <c r="H744" s="255"/>
      <c r="I744" s="255"/>
      <c r="J744" s="255"/>
      <c r="K744" s="255"/>
      <c r="L744" s="255"/>
      <c r="M744" s="255"/>
      <c r="N744" s="255"/>
      <c r="O744" s="255"/>
      <c r="P744" s="255"/>
      <c r="Q744" s="255"/>
      <c r="R744" s="255"/>
      <c r="S744" s="255"/>
      <c r="T744" s="255"/>
      <c r="U744" s="255"/>
      <c r="V744" s="255"/>
      <c r="W744" s="255"/>
      <c r="X744" s="255"/>
      <c r="Y744" s="255"/>
      <c r="Z744" s="255"/>
      <c r="AA744" s="255"/>
      <c r="AB744" s="255"/>
      <c r="AC744" s="255"/>
      <c r="AD744" s="255"/>
      <c r="AE744" s="255"/>
      <c r="AF744" s="255"/>
      <c r="AG744" s="255"/>
      <c r="AH744" s="255"/>
      <c r="AI744" s="255"/>
      <c r="AJ744" s="255"/>
      <c r="AK744" s="255"/>
      <c r="AL744" s="255"/>
      <c r="AM744" s="255"/>
      <c r="AN744" s="255"/>
    </row>
    <row r="745" spans="1:40" ht="15.75" customHeight="1">
      <c r="A745" s="255"/>
      <c r="B745" s="255"/>
      <c r="C745" s="255"/>
      <c r="D745" s="255"/>
      <c r="E745" s="255"/>
      <c r="F745" s="255"/>
      <c r="G745" s="255"/>
      <c r="H745" s="255"/>
      <c r="I745" s="255"/>
      <c r="J745" s="255"/>
      <c r="K745" s="255"/>
      <c r="L745" s="255"/>
      <c r="M745" s="255"/>
      <c r="N745" s="255"/>
      <c r="O745" s="255"/>
      <c r="P745" s="255"/>
      <c r="Q745" s="255"/>
      <c r="R745" s="255"/>
      <c r="S745" s="255"/>
      <c r="T745" s="255"/>
      <c r="U745" s="255"/>
      <c r="V745" s="255"/>
      <c r="W745" s="255"/>
      <c r="X745" s="255"/>
      <c r="Y745" s="255"/>
      <c r="Z745" s="255"/>
      <c r="AA745" s="255"/>
      <c r="AB745" s="255"/>
      <c r="AC745" s="255"/>
      <c r="AD745" s="255"/>
      <c r="AE745" s="255"/>
      <c r="AF745" s="255"/>
      <c r="AG745" s="255"/>
      <c r="AH745" s="255"/>
      <c r="AI745" s="255"/>
      <c r="AJ745" s="255"/>
      <c r="AK745" s="255"/>
      <c r="AL745" s="255"/>
      <c r="AM745" s="255"/>
      <c r="AN745" s="255"/>
    </row>
    <row r="746" spans="1:40" ht="15.75" customHeight="1">
      <c r="A746" s="255"/>
      <c r="B746" s="255"/>
      <c r="C746" s="255"/>
      <c r="D746" s="255"/>
      <c r="E746" s="255"/>
      <c r="F746" s="255"/>
      <c r="G746" s="255"/>
      <c r="H746" s="255"/>
      <c r="I746" s="255"/>
      <c r="J746" s="255"/>
      <c r="K746" s="255"/>
      <c r="L746" s="255"/>
      <c r="M746" s="255"/>
      <c r="N746" s="255"/>
      <c r="O746" s="255"/>
      <c r="P746" s="255"/>
      <c r="Q746" s="255"/>
      <c r="R746" s="255"/>
      <c r="S746" s="255"/>
      <c r="T746" s="255"/>
      <c r="U746" s="255"/>
      <c r="V746" s="255"/>
      <c r="W746" s="255"/>
      <c r="X746" s="255"/>
      <c r="Y746" s="255"/>
      <c r="Z746" s="255"/>
      <c r="AA746" s="255"/>
      <c r="AB746" s="255"/>
      <c r="AC746" s="255"/>
      <c r="AD746" s="255"/>
      <c r="AE746" s="255"/>
      <c r="AF746" s="255"/>
      <c r="AG746" s="255"/>
      <c r="AH746" s="255"/>
      <c r="AI746" s="255"/>
      <c r="AJ746" s="255"/>
      <c r="AK746" s="255"/>
      <c r="AL746" s="255"/>
      <c r="AM746" s="255"/>
      <c r="AN746" s="255"/>
    </row>
    <row r="747" spans="1:40" ht="15.75" customHeight="1">
      <c r="A747" s="255"/>
      <c r="B747" s="255"/>
      <c r="C747" s="255"/>
      <c r="D747" s="255"/>
      <c r="E747" s="255"/>
      <c r="F747" s="255"/>
      <c r="G747" s="255"/>
      <c r="H747" s="255"/>
      <c r="I747" s="255"/>
      <c r="J747" s="255"/>
      <c r="K747" s="255"/>
      <c r="L747" s="255"/>
      <c r="M747" s="255"/>
      <c r="N747" s="255"/>
      <c r="O747" s="255"/>
      <c r="P747" s="255"/>
      <c r="Q747" s="255"/>
      <c r="R747" s="255"/>
      <c r="S747" s="255"/>
      <c r="T747" s="255"/>
      <c r="U747" s="255"/>
      <c r="V747" s="255"/>
      <c r="W747" s="255"/>
      <c r="X747" s="255"/>
      <c r="Y747" s="255"/>
      <c r="Z747" s="255"/>
      <c r="AA747" s="255"/>
      <c r="AB747" s="255"/>
      <c r="AC747" s="255"/>
      <c r="AD747" s="255"/>
      <c r="AE747" s="255"/>
      <c r="AF747" s="255"/>
      <c r="AG747" s="255"/>
      <c r="AH747" s="255"/>
      <c r="AI747" s="255"/>
      <c r="AJ747" s="255"/>
      <c r="AK747" s="255"/>
      <c r="AL747" s="255"/>
      <c r="AM747" s="255"/>
      <c r="AN747" s="255"/>
    </row>
    <row r="748" spans="1:40" ht="15.75" customHeight="1">
      <c r="A748" s="255"/>
      <c r="B748" s="255"/>
      <c r="C748" s="255"/>
      <c r="D748" s="255"/>
      <c r="E748" s="255"/>
      <c r="F748" s="255"/>
      <c r="G748" s="255"/>
      <c r="H748" s="255"/>
      <c r="I748" s="255"/>
      <c r="J748" s="255"/>
      <c r="K748" s="255"/>
      <c r="L748" s="255"/>
      <c r="M748" s="255"/>
      <c r="N748" s="255"/>
      <c r="O748" s="255"/>
      <c r="P748" s="255"/>
      <c r="Q748" s="255"/>
      <c r="R748" s="255"/>
      <c r="S748" s="255"/>
      <c r="T748" s="255"/>
      <c r="U748" s="255"/>
      <c r="V748" s="255"/>
      <c r="W748" s="255"/>
      <c r="X748" s="255"/>
      <c r="Y748" s="255"/>
      <c r="Z748" s="255"/>
      <c r="AA748" s="255"/>
      <c r="AB748" s="255"/>
      <c r="AC748" s="255"/>
      <c r="AD748" s="255"/>
      <c r="AE748" s="255"/>
      <c r="AF748" s="255"/>
      <c r="AG748" s="255"/>
      <c r="AH748" s="255"/>
      <c r="AI748" s="255"/>
      <c r="AJ748" s="255"/>
      <c r="AK748" s="255"/>
      <c r="AL748" s="255"/>
      <c r="AM748" s="255"/>
      <c r="AN748" s="255"/>
    </row>
    <row r="749" spans="1:40" ht="15.75" customHeight="1">
      <c r="A749" s="255"/>
      <c r="B749" s="255"/>
      <c r="C749" s="255"/>
      <c r="D749" s="255"/>
      <c r="E749" s="255"/>
      <c r="F749" s="255"/>
      <c r="G749" s="255"/>
      <c r="H749" s="255"/>
      <c r="I749" s="255"/>
      <c r="J749" s="255"/>
      <c r="K749" s="255"/>
      <c r="L749" s="255"/>
      <c r="M749" s="255"/>
      <c r="N749" s="255"/>
      <c r="O749" s="255"/>
      <c r="P749" s="255"/>
      <c r="Q749" s="255"/>
      <c r="R749" s="255"/>
      <c r="S749" s="255"/>
      <c r="T749" s="255"/>
      <c r="U749" s="255"/>
      <c r="V749" s="255"/>
      <c r="W749" s="255"/>
      <c r="X749" s="255"/>
      <c r="Y749" s="255"/>
      <c r="Z749" s="255"/>
      <c r="AA749" s="255"/>
      <c r="AB749" s="255"/>
      <c r="AC749" s="255"/>
      <c r="AD749" s="255"/>
      <c r="AE749" s="255"/>
      <c r="AF749" s="255"/>
      <c r="AG749" s="255"/>
      <c r="AH749" s="255"/>
      <c r="AI749" s="255"/>
      <c r="AJ749" s="255"/>
      <c r="AK749" s="255"/>
      <c r="AL749" s="255"/>
      <c r="AM749" s="255"/>
      <c r="AN749" s="255"/>
    </row>
    <row r="750" spans="1:40" ht="15.75" customHeight="1">
      <c r="A750" s="255"/>
      <c r="B750" s="255"/>
      <c r="C750" s="255"/>
      <c r="D750" s="255"/>
      <c r="E750" s="255"/>
      <c r="F750" s="255"/>
      <c r="G750" s="255"/>
      <c r="H750" s="255"/>
      <c r="I750" s="255"/>
      <c r="J750" s="255"/>
      <c r="K750" s="255"/>
      <c r="L750" s="255"/>
      <c r="M750" s="255"/>
      <c r="N750" s="255"/>
      <c r="O750" s="255"/>
      <c r="P750" s="255"/>
      <c r="Q750" s="255"/>
      <c r="R750" s="255"/>
      <c r="S750" s="255"/>
      <c r="T750" s="255"/>
      <c r="U750" s="255"/>
      <c r="V750" s="255"/>
      <c r="W750" s="255"/>
      <c r="X750" s="255"/>
      <c r="Y750" s="255"/>
      <c r="Z750" s="255"/>
      <c r="AA750" s="255"/>
      <c r="AB750" s="255"/>
      <c r="AC750" s="255"/>
      <c r="AD750" s="255"/>
      <c r="AE750" s="255"/>
      <c r="AF750" s="255"/>
      <c r="AG750" s="255"/>
      <c r="AH750" s="255"/>
      <c r="AI750" s="255"/>
      <c r="AJ750" s="255"/>
      <c r="AK750" s="255"/>
      <c r="AL750" s="255"/>
      <c r="AM750" s="255"/>
      <c r="AN750" s="255"/>
    </row>
    <row r="751" spans="1:40" ht="15.75" customHeight="1">
      <c r="A751" s="255"/>
      <c r="B751" s="255"/>
      <c r="C751" s="255"/>
      <c r="D751" s="255"/>
      <c r="E751" s="255"/>
      <c r="F751" s="255"/>
      <c r="G751" s="255"/>
      <c r="H751" s="255"/>
      <c r="I751" s="255"/>
      <c r="J751" s="255"/>
      <c r="K751" s="255"/>
      <c r="L751" s="255"/>
      <c r="M751" s="255"/>
      <c r="N751" s="255"/>
      <c r="O751" s="255"/>
      <c r="P751" s="255"/>
      <c r="Q751" s="255"/>
      <c r="R751" s="255"/>
      <c r="S751" s="255"/>
      <c r="T751" s="255"/>
      <c r="U751" s="255"/>
      <c r="V751" s="255"/>
      <c r="W751" s="255"/>
      <c r="X751" s="255"/>
      <c r="Y751" s="255"/>
      <c r="Z751" s="255"/>
      <c r="AA751" s="255"/>
      <c r="AB751" s="255"/>
      <c r="AC751" s="255"/>
      <c r="AD751" s="255"/>
      <c r="AE751" s="255"/>
      <c r="AF751" s="255"/>
      <c r="AG751" s="255"/>
      <c r="AH751" s="255"/>
      <c r="AI751" s="255"/>
      <c r="AJ751" s="255"/>
      <c r="AK751" s="255"/>
      <c r="AL751" s="255"/>
      <c r="AM751" s="255"/>
      <c r="AN751" s="255"/>
    </row>
    <row r="752" spans="1:40" ht="15.75" customHeight="1">
      <c r="A752" s="255"/>
      <c r="B752" s="255"/>
      <c r="C752" s="255"/>
      <c r="D752" s="255"/>
      <c r="E752" s="255"/>
      <c r="F752" s="255"/>
      <c r="G752" s="255"/>
      <c r="H752" s="255"/>
      <c r="I752" s="255"/>
      <c r="J752" s="255"/>
      <c r="K752" s="255"/>
      <c r="L752" s="255"/>
      <c r="M752" s="255"/>
      <c r="N752" s="255"/>
      <c r="O752" s="255"/>
      <c r="P752" s="255"/>
      <c r="Q752" s="255"/>
      <c r="R752" s="255"/>
      <c r="S752" s="255"/>
      <c r="T752" s="255"/>
      <c r="U752" s="255"/>
      <c r="V752" s="255"/>
      <c r="W752" s="255"/>
      <c r="X752" s="255"/>
      <c r="Y752" s="255"/>
      <c r="Z752" s="255"/>
      <c r="AA752" s="255"/>
      <c r="AB752" s="255"/>
      <c r="AC752" s="255"/>
      <c r="AD752" s="255"/>
      <c r="AE752" s="255"/>
      <c r="AF752" s="255"/>
      <c r="AG752" s="255"/>
      <c r="AH752" s="255"/>
      <c r="AI752" s="255"/>
      <c r="AJ752" s="255"/>
      <c r="AK752" s="255"/>
      <c r="AL752" s="255"/>
      <c r="AM752" s="255"/>
      <c r="AN752" s="255"/>
    </row>
    <row r="753" spans="1:40" ht="15.75" customHeight="1">
      <c r="A753" s="255"/>
      <c r="B753" s="255"/>
      <c r="C753" s="255"/>
      <c r="D753" s="255"/>
      <c r="E753" s="255"/>
      <c r="F753" s="255"/>
      <c r="G753" s="255"/>
      <c r="H753" s="255"/>
      <c r="I753" s="255"/>
      <c r="J753" s="255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  <c r="U753" s="255"/>
      <c r="V753" s="255"/>
      <c r="W753" s="255"/>
      <c r="X753" s="255"/>
      <c r="Y753" s="255"/>
      <c r="Z753" s="255"/>
      <c r="AA753" s="255"/>
      <c r="AB753" s="255"/>
      <c r="AC753" s="255"/>
      <c r="AD753" s="255"/>
      <c r="AE753" s="255"/>
      <c r="AF753" s="255"/>
      <c r="AG753" s="255"/>
      <c r="AH753" s="255"/>
      <c r="AI753" s="255"/>
      <c r="AJ753" s="255"/>
      <c r="AK753" s="255"/>
      <c r="AL753" s="255"/>
      <c r="AM753" s="255"/>
      <c r="AN753" s="255"/>
    </row>
    <row r="754" spans="1:40" ht="15.75" customHeight="1">
      <c r="A754" s="255"/>
      <c r="B754" s="255"/>
      <c r="C754" s="255"/>
      <c r="D754" s="255"/>
      <c r="E754" s="255"/>
      <c r="F754" s="255"/>
      <c r="G754" s="255"/>
      <c r="H754" s="255"/>
      <c r="I754" s="255"/>
      <c r="J754" s="255"/>
      <c r="K754" s="255"/>
      <c r="L754" s="255"/>
      <c r="M754" s="255"/>
      <c r="N754" s="255"/>
      <c r="O754" s="255"/>
      <c r="P754" s="255"/>
      <c r="Q754" s="255"/>
      <c r="R754" s="255"/>
      <c r="S754" s="255"/>
      <c r="T754" s="255"/>
      <c r="U754" s="255"/>
      <c r="V754" s="255"/>
      <c r="W754" s="255"/>
      <c r="X754" s="255"/>
      <c r="Y754" s="255"/>
      <c r="Z754" s="255"/>
      <c r="AA754" s="255"/>
      <c r="AB754" s="255"/>
      <c r="AC754" s="255"/>
      <c r="AD754" s="255"/>
      <c r="AE754" s="255"/>
      <c r="AF754" s="255"/>
      <c r="AG754" s="255"/>
      <c r="AH754" s="255"/>
      <c r="AI754" s="255"/>
      <c r="AJ754" s="255"/>
      <c r="AK754" s="255"/>
      <c r="AL754" s="255"/>
      <c r="AM754" s="255"/>
      <c r="AN754" s="255"/>
    </row>
    <row r="755" spans="1:40" ht="15.75" customHeight="1">
      <c r="A755" s="255"/>
      <c r="B755" s="255"/>
      <c r="C755" s="255"/>
      <c r="D755" s="255"/>
      <c r="E755" s="255"/>
      <c r="F755" s="255"/>
      <c r="G755" s="255"/>
      <c r="H755" s="255"/>
      <c r="I755" s="255"/>
      <c r="J755" s="255"/>
      <c r="K755" s="255"/>
      <c r="L755" s="255"/>
      <c r="M755" s="255"/>
      <c r="N755" s="255"/>
      <c r="O755" s="255"/>
      <c r="P755" s="255"/>
      <c r="Q755" s="255"/>
      <c r="R755" s="255"/>
      <c r="S755" s="255"/>
      <c r="T755" s="255"/>
      <c r="U755" s="255"/>
      <c r="V755" s="255"/>
      <c r="W755" s="255"/>
      <c r="X755" s="255"/>
      <c r="Y755" s="255"/>
      <c r="Z755" s="255"/>
      <c r="AA755" s="255"/>
      <c r="AB755" s="255"/>
      <c r="AC755" s="255"/>
      <c r="AD755" s="255"/>
      <c r="AE755" s="255"/>
      <c r="AF755" s="255"/>
      <c r="AG755" s="255"/>
      <c r="AH755" s="255"/>
      <c r="AI755" s="255"/>
      <c r="AJ755" s="255"/>
      <c r="AK755" s="255"/>
      <c r="AL755" s="255"/>
      <c r="AM755" s="255"/>
      <c r="AN755" s="255"/>
    </row>
    <row r="756" spans="1:40" ht="15.75" customHeight="1">
      <c r="A756" s="255"/>
      <c r="B756" s="255"/>
      <c r="C756" s="255"/>
      <c r="D756" s="255"/>
      <c r="E756" s="255"/>
      <c r="F756" s="255"/>
      <c r="G756" s="255"/>
      <c r="H756" s="255"/>
      <c r="I756" s="255"/>
      <c r="J756" s="255"/>
      <c r="K756" s="255"/>
      <c r="L756" s="255"/>
      <c r="M756" s="255"/>
      <c r="N756" s="255"/>
      <c r="O756" s="255"/>
      <c r="P756" s="255"/>
      <c r="Q756" s="255"/>
      <c r="R756" s="255"/>
      <c r="S756" s="255"/>
      <c r="T756" s="255"/>
      <c r="U756" s="255"/>
      <c r="V756" s="255"/>
      <c r="W756" s="255"/>
      <c r="X756" s="255"/>
      <c r="Y756" s="255"/>
      <c r="Z756" s="255"/>
      <c r="AA756" s="255"/>
      <c r="AB756" s="255"/>
      <c r="AC756" s="255"/>
      <c r="AD756" s="255"/>
      <c r="AE756" s="255"/>
      <c r="AF756" s="255"/>
      <c r="AG756" s="255"/>
      <c r="AH756" s="255"/>
      <c r="AI756" s="255"/>
      <c r="AJ756" s="255"/>
      <c r="AK756" s="255"/>
      <c r="AL756" s="255"/>
      <c r="AM756" s="255"/>
      <c r="AN756" s="255"/>
    </row>
    <row r="757" spans="1:40" ht="15.75" customHeight="1">
      <c r="A757" s="255"/>
      <c r="B757" s="255"/>
      <c r="C757" s="255"/>
      <c r="D757" s="255"/>
      <c r="E757" s="255"/>
      <c r="F757" s="255"/>
      <c r="G757" s="255"/>
      <c r="H757" s="255"/>
      <c r="I757" s="255"/>
      <c r="J757" s="255"/>
      <c r="K757" s="255"/>
      <c r="L757" s="255"/>
      <c r="M757" s="255"/>
      <c r="N757" s="255"/>
      <c r="O757" s="255"/>
      <c r="P757" s="255"/>
      <c r="Q757" s="255"/>
      <c r="R757" s="255"/>
      <c r="S757" s="255"/>
      <c r="T757" s="255"/>
      <c r="U757" s="255"/>
      <c r="V757" s="255"/>
      <c r="W757" s="255"/>
      <c r="X757" s="255"/>
      <c r="Y757" s="255"/>
      <c r="Z757" s="255"/>
      <c r="AA757" s="255"/>
      <c r="AB757" s="255"/>
      <c r="AC757" s="255"/>
      <c r="AD757" s="255"/>
      <c r="AE757" s="255"/>
      <c r="AF757" s="255"/>
      <c r="AG757" s="255"/>
      <c r="AH757" s="255"/>
      <c r="AI757" s="255"/>
      <c r="AJ757" s="255"/>
      <c r="AK757" s="255"/>
      <c r="AL757" s="255"/>
      <c r="AM757" s="255"/>
      <c r="AN757" s="255"/>
    </row>
    <row r="758" spans="1:40" ht="15.75" customHeight="1">
      <c r="A758" s="255"/>
      <c r="B758" s="255"/>
      <c r="C758" s="255"/>
      <c r="D758" s="255"/>
      <c r="E758" s="255"/>
      <c r="F758" s="255"/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/>
      <c r="Z758" s="255"/>
      <c r="AA758" s="255"/>
      <c r="AB758" s="255"/>
      <c r="AC758" s="255"/>
      <c r="AD758" s="255"/>
      <c r="AE758" s="255"/>
      <c r="AF758" s="255"/>
      <c r="AG758" s="255"/>
      <c r="AH758" s="255"/>
      <c r="AI758" s="255"/>
      <c r="AJ758" s="255"/>
      <c r="AK758" s="255"/>
      <c r="AL758" s="255"/>
      <c r="AM758" s="255"/>
      <c r="AN758" s="255"/>
    </row>
    <row r="759" spans="1:40" ht="15.75" customHeight="1">
      <c r="A759" s="255"/>
      <c r="B759" s="255"/>
      <c r="C759" s="255"/>
      <c r="D759" s="255"/>
      <c r="E759" s="255"/>
      <c r="F759" s="255"/>
      <c r="G759" s="255"/>
      <c r="H759" s="255"/>
      <c r="I759" s="255"/>
      <c r="J759" s="255"/>
      <c r="K759" s="255"/>
      <c r="L759" s="255"/>
      <c r="M759" s="255"/>
      <c r="N759" s="255"/>
      <c r="O759" s="255"/>
      <c r="P759" s="255"/>
      <c r="Q759" s="255"/>
      <c r="R759" s="255"/>
      <c r="S759" s="255"/>
      <c r="T759" s="255"/>
      <c r="U759" s="255"/>
      <c r="V759" s="255"/>
      <c r="W759" s="255"/>
      <c r="X759" s="255"/>
      <c r="Y759" s="255"/>
      <c r="Z759" s="255"/>
      <c r="AA759" s="255"/>
      <c r="AB759" s="255"/>
      <c r="AC759" s="255"/>
      <c r="AD759" s="255"/>
      <c r="AE759" s="255"/>
      <c r="AF759" s="255"/>
      <c r="AG759" s="255"/>
      <c r="AH759" s="255"/>
      <c r="AI759" s="255"/>
      <c r="AJ759" s="255"/>
      <c r="AK759" s="255"/>
      <c r="AL759" s="255"/>
      <c r="AM759" s="255"/>
      <c r="AN759" s="255"/>
    </row>
    <row r="760" spans="1:40" ht="15.75" customHeight="1">
      <c r="A760" s="255"/>
      <c r="B760" s="255"/>
      <c r="C760" s="255"/>
      <c r="D760" s="255"/>
      <c r="E760" s="255"/>
      <c r="F760" s="255"/>
      <c r="G760" s="255"/>
      <c r="H760" s="255"/>
      <c r="I760" s="255"/>
      <c r="J760" s="255"/>
      <c r="K760" s="255"/>
      <c r="L760" s="255"/>
      <c r="M760" s="255"/>
      <c r="N760" s="255"/>
      <c r="O760" s="255"/>
      <c r="P760" s="255"/>
      <c r="Q760" s="255"/>
      <c r="R760" s="255"/>
      <c r="S760" s="255"/>
      <c r="T760" s="255"/>
      <c r="U760" s="255"/>
      <c r="V760" s="255"/>
      <c r="W760" s="255"/>
      <c r="X760" s="255"/>
      <c r="Y760" s="255"/>
      <c r="Z760" s="255"/>
      <c r="AA760" s="255"/>
      <c r="AB760" s="255"/>
      <c r="AC760" s="255"/>
      <c r="AD760" s="255"/>
      <c r="AE760" s="255"/>
      <c r="AF760" s="255"/>
      <c r="AG760" s="255"/>
      <c r="AH760" s="255"/>
      <c r="AI760" s="255"/>
      <c r="AJ760" s="255"/>
      <c r="AK760" s="255"/>
      <c r="AL760" s="255"/>
      <c r="AM760" s="255"/>
      <c r="AN760" s="255"/>
    </row>
    <row r="761" spans="1:40" ht="15.75" customHeight="1">
      <c r="A761" s="255"/>
      <c r="B761" s="255"/>
      <c r="C761" s="255"/>
      <c r="D761" s="255"/>
      <c r="E761" s="255"/>
      <c r="F761" s="255"/>
      <c r="G761" s="255"/>
      <c r="H761" s="255"/>
      <c r="I761" s="255"/>
      <c r="J761" s="255"/>
      <c r="K761" s="255"/>
      <c r="L761" s="255"/>
      <c r="M761" s="255"/>
      <c r="N761" s="255"/>
      <c r="O761" s="255"/>
      <c r="P761" s="255"/>
      <c r="Q761" s="255"/>
      <c r="R761" s="255"/>
      <c r="S761" s="255"/>
      <c r="T761" s="255"/>
      <c r="U761" s="255"/>
      <c r="V761" s="255"/>
      <c r="W761" s="255"/>
      <c r="X761" s="255"/>
      <c r="Y761" s="255"/>
      <c r="Z761" s="255"/>
      <c r="AA761" s="255"/>
      <c r="AB761" s="255"/>
      <c r="AC761" s="255"/>
      <c r="AD761" s="255"/>
      <c r="AE761" s="255"/>
      <c r="AF761" s="255"/>
      <c r="AG761" s="255"/>
      <c r="AH761" s="255"/>
      <c r="AI761" s="255"/>
      <c r="AJ761" s="255"/>
      <c r="AK761" s="255"/>
      <c r="AL761" s="255"/>
      <c r="AM761" s="255"/>
      <c r="AN761" s="255"/>
    </row>
    <row r="762" spans="1:40" ht="15.75" customHeight="1">
      <c r="A762" s="255"/>
      <c r="B762" s="255"/>
      <c r="C762" s="255"/>
      <c r="D762" s="255"/>
      <c r="E762" s="255"/>
      <c r="F762" s="255"/>
      <c r="G762" s="255"/>
      <c r="H762" s="255"/>
      <c r="I762" s="255"/>
      <c r="J762" s="255"/>
      <c r="K762" s="255"/>
      <c r="L762" s="255"/>
      <c r="M762" s="255"/>
      <c r="N762" s="255"/>
      <c r="O762" s="255"/>
      <c r="P762" s="255"/>
      <c r="Q762" s="255"/>
      <c r="R762" s="255"/>
      <c r="S762" s="255"/>
      <c r="T762" s="255"/>
      <c r="U762" s="255"/>
      <c r="V762" s="255"/>
      <c r="W762" s="255"/>
      <c r="X762" s="255"/>
      <c r="Y762" s="255"/>
      <c r="Z762" s="255"/>
      <c r="AA762" s="255"/>
      <c r="AB762" s="255"/>
      <c r="AC762" s="255"/>
      <c r="AD762" s="255"/>
      <c r="AE762" s="255"/>
      <c r="AF762" s="255"/>
      <c r="AG762" s="255"/>
      <c r="AH762" s="255"/>
      <c r="AI762" s="255"/>
      <c r="AJ762" s="255"/>
      <c r="AK762" s="255"/>
      <c r="AL762" s="255"/>
      <c r="AM762" s="255"/>
      <c r="AN762" s="255"/>
    </row>
    <row r="763" spans="1:40" ht="15.75" customHeight="1">
      <c r="A763" s="255"/>
      <c r="B763" s="255"/>
      <c r="C763" s="255"/>
      <c r="D763" s="255"/>
      <c r="E763" s="255"/>
      <c r="F763" s="255"/>
      <c r="G763" s="255"/>
      <c r="H763" s="255"/>
      <c r="I763" s="255"/>
      <c r="J763" s="255"/>
      <c r="K763" s="255"/>
      <c r="L763" s="255"/>
      <c r="M763" s="255"/>
      <c r="N763" s="255"/>
      <c r="O763" s="255"/>
      <c r="P763" s="255"/>
      <c r="Q763" s="255"/>
      <c r="R763" s="255"/>
      <c r="S763" s="255"/>
      <c r="T763" s="255"/>
      <c r="U763" s="255"/>
      <c r="V763" s="255"/>
      <c r="W763" s="255"/>
      <c r="X763" s="255"/>
      <c r="Y763" s="255"/>
      <c r="Z763" s="255"/>
      <c r="AA763" s="255"/>
      <c r="AB763" s="255"/>
      <c r="AC763" s="255"/>
      <c r="AD763" s="255"/>
      <c r="AE763" s="255"/>
      <c r="AF763" s="255"/>
      <c r="AG763" s="255"/>
      <c r="AH763" s="255"/>
      <c r="AI763" s="255"/>
      <c r="AJ763" s="255"/>
      <c r="AK763" s="255"/>
      <c r="AL763" s="255"/>
      <c r="AM763" s="255"/>
      <c r="AN763" s="255"/>
    </row>
    <row r="764" spans="1:40" ht="15.75" customHeight="1">
      <c r="A764" s="255"/>
      <c r="B764" s="255"/>
      <c r="C764" s="255"/>
      <c r="D764" s="255"/>
      <c r="E764" s="255"/>
      <c r="F764" s="255"/>
      <c r="G764" s="255"/>
      <c r="H764" s="255"/>
      <c r="I764" s="255"/>
      <c r="J764" s="255"/>
      <c r="K764" s="255"/>
      <c r="L764" s="255"/>
      <c r="M764" s="255"/>
      <c r="N764" s="255"/>
      <c r="O764" s="255"/>
      <c r="P764" s="255"/>
      <c r="Q764" s="255"/>
      <c r="R764" s="255"/>
      <c r="S764" s="255"/>
      <c r="T764" s="255"/>
      <c r="U764" s="255"/>
      <c r="V764" s="255"/>
      <c r="W764" s="255"/>
      <c r="X764" s="255"/>
      <c r="Y764" s="255"/>
      <c r="Z764" s="255"/>
      <c r="AA764" s="255"/>
      <c r="AB764" s="255"/>
      <c r="AC764" s="255"/>
      <c r="AD764" s="255"/>
      <c r="AE764" s="255"/>
      <c r="AF764" s="255"/>
      <c r="AG764" s="255"/>
      <c r="AH764" s="255"/>
      <c r="AI764" s="255"/>
      <c r="AJ764" s="255"/>
      <c r="AK764" s="255"/>
      <c r="AL764" s="255"/>
      <c r="AM764" s="255"/>
      <c r="AN764" s="255"/>
    </row>
    <row r="765" spans="1:40" ht="15.75" customHeight="1">
      <c r="A765" s="255"/>
      <c r="B765" s="255"/>
      <c r="C765" s="255"/>
      <c r="D765" s="255"/>
      <c r="E765" s="255"/>
      <c r="F765" s="255"/>
      <c r="G765" s="255"/>
      <c r="H765" s="255"/>
      <c r="I765" s="255"/>
      <c r="J765" s="255"/>
      <c r="K765" s="255"/>
      <c r="L765" s="255"/>
      <c r="M765" s="255"/>
      <c r="N765" s="255"/>
      <c r="O765" s="255"/>
      <c r="P765" s="255"/>
      <c r="Q765" s="255"/>
      <c r="R765" s="255"/>
      <c r="S765" s="255"/>
      <c r="T765" s="255"/>
      <c r="U765" s="255"/>
      <c r="V765" s="255"/>
      <c r="W765" s="255"/>
      <c r="X765" s="255"/>
      <c r="Y765" s="255"/>
      <c r="Z765" s="255"/>
      <c r="AA765" s="255"/>
      <c r="AB765" s="255"/>
      <c r="AC765" s="255"/>
      <c r="AD765" s="255"/>
      <c r="AE765" s="255"/>
      <c r="AF765" s="255"/>
      <c r="AG765" s="255"/>
      <c r="AH765" s="255"/>
      <c r="AI765" s="255"/>
      <c r="AJ765" s="255"/>
      <c r="AK765" s="255"/>
      <c r="AL765" s="255"/>
      <c r="AM765" s="255"/>
      <c r="AN765" s="255"/>
    </row>
    <row r="766" spans="1:40" ht="15.75" customHeight="1">
      <c r="A766" s="255"/>
      <c r="B766" s="255"/>
      <c r="C766" s="255"/>
      <c r="D766" s="255"/>
      <c r="E766" s="255"/>
      <c r="F766" s="255"/>
      <c r="G766" s="255"/>
      <c r="H766" s="255"/>
      <c r="I766" s="255"/>
      <c r="J766" s="255"/>
      <c r="K766" s="255"/>
      <c r="L766" s="255"/>
      <c r="M766" s="255"/>
      <c r="N766" s="255"/>
      <c r="O766" s="255"/>
      <c r="P766" s="255"/>
      <c r="Q766" s="255"/>
      <c r="R766" s="255"/>
      <c r="S766" s="255"/>
      <c r="T766" s="255"/>
      <c r="U766" s="255"/>
      <c r="V766" s="255"/>
      <c r="W766" s="255"/>
      <c r="X766" s="255"/>
      <c r="Y766" s="255"/>
      <c r="Z766" s="255"/>
      <c r="AA766" s="255"/>
      <c r="AB766" s="255"/>
      <c r="AC766" s="255"/>
      <c r="AD766" s="255"/>
      <c r="AE766" s="255"/>
      <c r="AF766" s="255"/>
      <c r="AG766" s="255"/>
      <c r="AH766" s="255"/>
      <c r="AI766" s="255"/>
      <c r="AJ766" s="255"/>
      <c r="AK766" s="255"/>
      <c r="AL766" s="255"/>
      <c r="AM766" s="255"/>
      <c r="AN766" s="255"/>
    </row>
    <row r="767" spans="1:40" ht="15.75" customHeight="1">
      <c r="A767" s="255"/>
      <c r="B767" s="255"/>
      <c r="C767" s="255"/>
      <c r="D767" s="255"/>
      <c r="E767" s="255"/>
      <c r="F767" s="255"/>
      <c r="G767" s="255"/>
      <c r="H767" s="255"/>
      <c r="I767" s="255"/>
      <c r="J767" s="255"/>
      <c r="K767" s="255"/>
      <c r="L767" s="255"/>
      <c r="M767" s="255"/>
      <c r="N767" s="255"/>
      <c r="O767" s="255"/>
      <c r="P767" s="255"/>
      <c r="Q767" s="255"/>
      <c r="R767" s="255"/>
      <c r="S767" s="255"/>
      <c r="T767" s="255"/>
      <c r="U767" s="255"/>
      <c r="V767" s="255"/>
      <c r="W767" s="255"/>
      <c r="X767" s="255"/>
      <c r="Y767" s="255"/>
      <c r="Z767" s="255"/>
      <c r="AA767" s="255"/>
      <c r="AB767" s="255"/>
      <c r="AC767" s="255"/>
      <c r="AD767" s="255"/>
      <c r="AE767" s="255"/>
      <c r="AF767" s="255"/>
      <c r="AG767" s="255"/>
      <c r="AH767" s="255"/>
      <c r="AI767" s="255"/>
      <c r="AJ767" s="255"/>
      <c r="AK767" s="255"/>
      <c r="AL767" s="255"/>
      <c r="AM767" s="255"/>
      <c r="AN767" s="255"/>
    </row>
    <row r="768" spans="1:40" ht="15.75" customHeight="1">
      <c r="A768" s="255"/>
      <c r="B768" s="255"/>
      <c r="C768" s="255"/>
      <c r="D768" s="255"/>
      <c r="E768" s="255"/>
      <c r="F768" s="255"/>
      <c r="G768" s="255"/>
      <c r="H768" s="255"/>
      <c r="I768" s="255"/>
      <c r="J768" s="255"/>
      <c r="K768" s="255"/>
      <c r="L768" s="255"/>
      <c r="M768" s="255"/>
      <c r="N768" s="255"/>
      <c r="O768" s="255"/>
      <c r="P768" s="255"/>
      <c r="Q768" s="255"/>
      <c r="R768" s="255"/>
      <c r="S768" s="255"/>
      <c r="T768" s="255"/>
      <c r="U768" s="255"/>
      <c r="V768" s="255"/>
      <c r="W768" s="255"/>
      <c r="X768" s="255"/>
      <c r="Y768" s="255"/>
      <c r="Z768" s="255"/>
      <c r="AA768" s="255"/>
      <c r="AB768" s="255"/>
      <c r="AC768" s="255"/>
      <c r="AD768" s="255"/>
      <c r="AE768" s="255"/>
      <c r="AF768" s="255"/>
      <c r="AG768" s="255"/>
      <c r="AH768" s="255"/>
      <c r="AI768" s="255"/>
      <c r="AJ768" s="255"/>
      <c r="AK768" s="255"/>
      <c r="AL768" s="255"/>
      <c r="AM768" s="255"/>
      <c r="AN768" s="255"/>
    </row>
    <row r="769" spans="1:40" ht="15.75" customHeight="1">
      <c r="A769" s="255"/>
      <c r="B769" s="255"/>
      <c r="C769" s="255"/>
      <c r="D769" s="255"/>
      <c r="E769" s="255"/>
      <c r="F769" s="255"/>
      <c r="G769" s="255"/>
      <c r="H769" s="255"/>
      <c r="I769" s="255"/>
      <c r="J769" s="255"/>
      <c r="K769" s="255"/>
      <c r="L769" s="255"/>
      <c r="M769" s="255"/>
      <c r="N769" s="255"/>
      <c r="O769" s="255"/>
      <c r="P769" s="255"/>
      <c r="Q769" s="255"/>
      <c r="R769" s="255"/>
      <c r="S769" s="255"/>
      <c r="T769" s="255"/>
      <c r="U769" s="255"/>
      <c r="V769" s="255"/>
      <c r="W769" s="255"/>
      <c r="X769" s="255"/>
      <c r="Y769" s="255"/>
      <c r="Z769" s="255"/>
      <c r="AA769" s="255"/>
      <c r="AB769" s="255"/>
      <c r="AC769" s="255"/>
      <c r="AD769" s="255"/>
      <c r="AE769" s="255"/>
      <c r="AF769" s="255"/>
      <c r="AG769" s="255"/>
      <c r="AH769" s="255"/>
      <c r="AI769" s="255"/>
      <c r="AJ769" s="255"/>
      <c r="AK769" s="255"/>
      <c r="AL769" s="255"/>
      <c r="AM769" s="255"/>
      <c r="AN769" s="255"/>
    </row>
    <row r="770" spans="1:40" ht="15.75" customHeight="1">
      <c r="A770" s="255"/>
      <c r="B770" s="255"/>
      <c r="C770" s="255"/>
      <c r="D770" s="255"/>
      <c r="E770" s="255"/>
      <c r="F770" s="255"/>
      <c r="G770" s="255"/>
      <c r="H770" s="255"/>
      <c r="I770" s="255"/>
      <c r="J770" s="255"/>
      <c r="K770" s="255"/>
      <c r="L770" s="255"/>
      <c r="M770" s="255"/>
      <c r="N770" s="255"/>
      <c r="O770" s="255"/>
      <c r="P770" s="255"/>
      <c r="Q770" s="255"/>
      <c r="R770" s="255"/>
      <c r="S770" s="255"/>
      <c r="T770" s="255"/>
      <c r="U770" s="255"/>
      <c r="V770" s="255"/>
      <c r="W770" s="255"/>
      <c r="X770" s="255"/>
      <c r="Y770" s="255"/>
      <c r="Z770" s="255"/>
      <c r="AA770" s="255"/>
      <c r="AB770" s="255"/>
      <c r="AC770" s="255"/>
      <c r="AD770" s="255"/>
      <c r="AE770" s="255"/>
      <c r="AF770" s="255"/>
      <c r="AG770" s="255"/>
      <c r="AH770" s="255"/>
      <c r="AI770" s="255"/>
      <c r="AJ770" s="255"/>
      <c r="AK770" s="255"/>
      <c r="AL770" s="255"/>
      <c r="AM770" s="255"/>
      <c r="AN770" s="255"/>
    </row>
    <row r="771" spans="1:40" ht="15.75" customHeight="1">
      <c r="A771" s="255"/>
      <c r="B771" s="255"/>
      <c r="C771" s="255"/>
      <c r="D771" s="255"/>
      <c r="E771" s="255"/>
      <c r="F771" s="255"/>
      <c r="G771" s="255"/>
      <c r="H771" s="255"/>
      <c r="I771" s="255"/>
      <c r="J771" s="255"/>
      <c r="K771" s="255"/>
      <c r="L771" s="255"/>
      <c r="M771" s="255"/>
      <c r="N771" s="255"/>
      <c r="O771" s="255"/>
      <c r="P771" s="255"/>
      <c r="Q771" s="255"/>
      <c r="R771" s="255"/>
      <c r="S771" s="255"/>
      <c r="T771" s="255"/>
      <c r="U771" s="255"/>
      <c r="V771" s="255"/>
      <c r="W771" s="255"/>
      <c r="X771" s="255"/>
      <c r="Y771" s="255"/>
      <c r="Z771" s="255"/>
      <c r="AA771" s="255"/>
      <c r="AB771" s="255"/>
      <c r="AC771" s="255"/>
      <c r="AD771" s="255"/>
      <c r="AE771" s="255"/>
      <c r="AF771" s="255"/>
      <c r="AG771" s="255"/>
      <c r="AH771" s="255"/>
      <c r="AI771" s="255"/>
      <c r="AJ771" s="255"/>
      <c r="AK771" s="255"/>
      <c r="AL771" s="255"/>
      <c r="AM771" s="255"/>
      <c r="AN771" s="255"/>
    </row>
    <row r="772" spans="1:40" ht="15.75" customHeight="1">
      <c r="A772" s="255"/>
      <c r="B772" s="255"/>
      <c r="C772" s="255"/>
      <c r="D772" s="255"/>
      <c r="E772" s="255"/>
      <c r="F772" s="255"/>
      <c r="G772" s="255"/>
      <c r="H772" s="255"/>
      <c r="I772" s="255"/>
      <c r="J772" s="255"/>
      <c r="K772" s="255"/>
      <c r="L772" s="255"/>
      <c r="M772" s="255"/>
      <c r="N772" s="255"/>
      <c r="O772" s="255"/>
      <c r="P772" s="255"/>
      <c r="Q772" s="255"/>
      <c r="R772" s="255"/>
      <c r="S772" s="255"/>
      <c r="T772" s="255"/>
      <c r="U772" s="255"/>
      <c r="V772" s="255"/>
      <c r="W772" s="255"/>
      <c r="X772" s="255"/>
      <c r="Y772" s="255"/>
      <c r="Z772" s="255"/>
      <c r="AA772" s="255"/>
      <c r="AB772" s="255"/>
      <c r="AC772" s="255"/>
      <c r="AD772" s="255"/>
      <c r="AE772" s="255"/>
      <c r="AF772" s="255"/>
      <c r="AG772" s="255"/>
      <c r="AH772" s="255"/>
      <c r="AI772" s="255"/>
      <c r="AJ772" s="255"/>
      <c r="AK772" s="255"/>
      <c r="AL772" s="255"/>
      <c r="AM772" s="255"/>
      <c r="AN772" s="255"/>
    </row>
    <row r="773" spans="1:40" ht="15.75" customHeight="1">
      <c r="A773" s="255"/>
      <c r="B773" s="255"/>
      <c r="C773" s="255"/>
      <c r="D773" s="255"/>
      <c r="E773" s="255"/>
      <c r="F773" s="255"/>
      <c r="G773" s="255"/>
      <c r="H773" s="255"/>
      <c r="I773" s="255"/>
      <c r="J773" s="255"/>
      <c r="K773" s="255"/>
      <c r="L773" s="255"/>
      <c r="M773" s="255"/>
      <c r="N773" s="255"/>
      <c r="O773" s="255"/>
      <c r="P773" s="255"/>
      <c r="Q773" s="255"/>
      <c r="R773" s="255"/>
      <c r="S773" s="255"/>
      <c r="T773" s="255"/>
      <c r="U773" s="255"/>
      <c r="V773" s="255"/>
      <c r="W773" s="255"/>
      <c r="X773" s="255"/>
      <c r="Y773" s="255"/>
      <c r="Z773" s="255"/>
      <c r="AA773" s="255"/>
      <c r="AB773" s="255"/>
      <c r="AC773" s="255"/>
      <c r="AD773" s="255"/>
      <c r="AE773" s="255"/>
      <c r="AF773" s="255"/>
      <c r="AG773" s="255"/>
      <c r="AH773" s="255"/>
      <c r="AI773" s="255"/>
      <c r="AJ773" s="255"/>
      <c r="AK773" s="255"/>
      <c r="AL773" s="255"/>
      <c r="AM773" s="255"/>
      <c r="AN773" s="255"/>
    </row>
    <row r="774" spans="1:40" ht="15.75" customHeight="1">
      <c r="A774" s="255"/>
      <c r="B774" s="255"/>
      <c r="C774" s="255"/>
      <c r="D774" s="255"/>
      <c r="E774" s="255"/>
      <c r="F774" s="255"/>
      <c r="G774" s="255"/>
      <c r="H774" s="255"/>
      <c r="I774" s="255"/>
      <c r="J774" s="255"/>
      <c r="K774" s="255"/>
      <c r="L774" s="255"/>
      <c r="M774" s="255"/>
      <c r="N774" s="255"/>
      <c r="O774" s="255"/>
      <c r="P774" s="255"/>
      <c r="Q774" s="255"/>
      <c r="R774" s="255"/>
      <c r="S774" s="255"/>
      <c r="T774" s="255"/>
      <c r="U774" s="255"/>
      <c r="V774" s="255"/>
      <c r="W774" s="255"/>
      <c r="X774" s="255"/>
      <c r="Y774" s="255"/>
      <c r="Z774" s="255"/>
      <c r="AA774" s="255"/>
      <c r="AB774" s="255"/>
      <c r="AC774" s="255"/>
      <c r="AD774" s="255"/>
      <c r="AE774" s="255"/>
      <c r="AF774" s="255"/>
      <c r="AG774" s="255"/>
      <c r="AH774" s="255"/>
      <c r="AI774" s="255"/>
      <c r="AJ774" s="255"/>
      <c r="AK774" s="255"/>
      <c r="AL774" s="255"/>
      <c r="AM774" s="255"/>
      <c r="AN774" s="255"/>
    </row>
    <row r="775" spans="1:40" ht="15.75" customHeight="1">
      <c r="A775" s="255"/>
      <c r="B775" s="255"/>
      <c r="C775" s="255"/>
      <c r="D775" s="255"/>
      <c r="E775" s="255"/>
      <c r="F775" s="255"/>
      <c r="G775" s="255"/>
      <c r="H775" s="255"/>
      <c r="I775" s="255"/>
      <c r="J775" s="255"/>
      <c r="K775" s="255"/>
      <c r="L775" s="255"/>
      <c r="M775" s="255"/>
      <c r="N775" s="255"/>
      <c r="O775" s="255"/>
      <c r="P775" s="255"/>
      <c r="Q775" s="255"/>
      <c r="R775" s="255"/>
      <c r="S775" s="255"/>
      <c r="T775" s="255"/>
      <c r="U775" s="255"/>
      <c r="V775" s="255"/>
      <c r="W775" s="255"/>
      <c r="X775" s="255"/>
      <c r="Y775" s="255"/>
      <c r="Z775" s="255"/>
      <c r="AA775" s="255"/>
      <c r="AB775" s="255"/>
      <c r="AC775" s="255"/>
      <c r="AD775" s="255"/>
      <c r="AE775" s="255"/>
      <c r="AF775" s="255"/>
      <c r="AG775" s="255"/>
      <c r="AH775" s="255"/>
      <c r="AI775" s="255"/>
      <c r="AJ775" s="255"/>
      <c r="AK775" s="255"/>
      <c r="AL775" s="255"/>
      <c r="AM775" s="255"/>
      <c r="AN775" s="255"/>
    </row>
    <row r="776" spans="1:40" ht="15.75" customHeight="1">
      <c r="A776" s="255"/>
      <c r="B776" s="255"/>
      <c r="C776" s="255"/>
      <c r="D776" s="255"/>
      <c r="E776" s="255"/>
      <c r="F776" s="255"/>
      <c r="G776" s="255"/>
      <c r="H776" s="255"/>
      <c r="I776" s="255"/>
      <c r="J776" s="255"/>
      <c r="K776" s="255"/>
      <c r="L776" s="255"/>
      <c r="M776" s="255"/>
      <c r="N776" s="255"/>
      <c r="O776" s="255"/>
      <c r="P776" s="255"/>
      <c r="Q776" s="255"/>
      <c r="R776" s="255"/>
      <c r="S776" s="255"/>
      <c r="T776" s="255"/>
      <c r="U776" s="255"/>
      <c r="V776" s="255"/>
      <c r="W776" s="255"/>
      <c r="X776" s="255"/>
      <c r="Y776" s="255"/>
      <c r="Z776" s="255"/>
      <c r="AA776" s="255"/>
      <c r="AB776" s="255"/>
      <c r="AC776" s="255"/>
      <c r="AD776" s="255"/>
      <c r="AE776" s="255"/>
      <c r="AF776" s="255"/>
      <c r="AG776" s="255"/>
      <c r="AH776" s="255"/>
      <c r="AI776" s="255"/>
      <c r="AJ776" s="255"/>
      <c r="AK776" s="255"/>
      <c r="AL776" s="255"/>
      <c r="AM776" s="255"/>
      <c r="AN776" s="255"/>
    </row>
    <row r="777" spans="1:40" ht="15.75" customHeight="1">
      <c r="A777" s="255"/>
      <c r="B777" s="255"/>
      <c r="C777" s="255"/>
      <c r="D777" s="255"/>
      <c r="E777" s="255"/>
      <c r="F777" s="255"/>
      <c r="G777" s="255"/>
      <c r="H777" s="255"/>
      <c r="I777" s="255"/>
      <c r="J777" s="255"/>
      <c r="K777" s="255"/>
      <c r="L777" s="255"/>
      <c r="M777" s="255"/>
      <c r="N777" s="255"/>
      <c r="O777" s="255"/>
      <c r="P777" s="255"/>
      <c r="Q777" s="255"/>
      <c r="R777" s="255"/>
      <c r="S777" s="255"/>
      <c r="T777" s="255"/>
      <c r="U777" s="255"/>
      <c r="V777" s="255"/>
      <c r="W777" s="255"/>
      <c r="X777" s="255"/>
      <c r="Y777" s="255"/>
      <c r="Z777" s="255"/>
      <c r="AA777" s="255"/>
      <c r="AB777" s="255"/>
      <c r="AC777" s="255"/>
      <c r="AD777" s="255"/>
      <c r="AE777" s="255"/>
      <c r="AF777" s="255"/>
      <c r="AG777" s="255"/>
      <c r="AH777" s="255"/>
      <c r="AI777" s="255"/>
      <c r="AJ777" s="255"/>
      <c r="AK777" s="255"/>
      <c r="AL777" s="255"/>
      <c r="AM777" s="255"/>
      <c r="AN777" s="255"/>
    </row>
    <row r="778" spans="1:40" ht="15.75" customHeight="1">
      <c r="A778" s="255"/>
      <c r="B778" s="255"/>
      <c r="C778" s="255"/>
      <c r="D778" s="255"/>
      <c r="E778" s="255"/>
      <c r="F778" s="255"/>
      <c r="G778" s="255"/>
      <c r="H778" s="255"/>
      <c r="I778" s="255"/>
      <c r="J778" s="255"/>
      <c r="K778" s="255"/>
      <c r="L778" s="255"/>
      <c r="M778" s="255"/>
      <c r="N778" s="255"/>
      <c r="O778" s="255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  <c r="AA778" s="255"/>
      <c r="AB778" s="255"/>
      <c r="AC778" s="255"/>
      <c r="AD778" s="255"/>
      <c r="AE778" s="255"/>
      <c r="AF778" s="255"/>
      <c r="AG778" s="255"/>
      <c r="AH778" s="255"/>
      <c r="AI778" s="255"/>
      <c r="AJ778" s="255"/>
      <c r="AK778" s="255"/>
      <c r="AL778" s="255"/>
      <c r="AM778" s="255"/>
      <c r="AN778" s="255"/>
    </row>
    <row r="779" spans="1:40" ht="15.75" customHeight="1">
      <c r="A779" s="255"/>
      <c r="B779" s="255"/>
      <c r="C779" s="255"/>
      <c r="D779" s="255"/>
      <c r="E779" s="255"/>
      <c r="F779" s="255"/>
      <c r="G779" s="255"/>
      <c r="H779" s="255"/>
      <c r="I779" s="255"/>
      <c r="J779" s="255"/>
      <c r="K779" s="255"/>
      <c r="L779" s="255"/>
      <c r="M779" s="255"/>
      <c r="N779" s="255"/>
      <c r="O779" s="255"/>
      <c r="P779" s="255"/>
      <c r="Q779" s="255"/>
      <c r="R779" s="255"/>
      <c r="S779" s="255"/>
      <c r="T779" s="255"/>
      <c r="U779" s="255"/>
      <c r="V779" s="255"/>
      <c r="W779" s="255"/>
      <c r="X779" s="255"/>
      <c r="Y779" s="255"/>
      <c r="Z779" s="255"/>
      <c r="AA779" s="255"/>
      <c r="AB779" s="255"/>
      <c r="AC779" s="255"/>
      <c r="AD779" s="255"/>
      <c r="AE779" s="255"/>
      <c r="AF779" s="255"/>
      <c r="AG779" s="255"/>
      <c r="AH779" s="255"/>
      <c r="AI779" s="255"/>
      <c r="AJ779" s="255"/>
      <c r="AK779" s="255"/>
      <c r="AL779" s="255"/>
      <c r="AM779" s="255"/>
      <c r="AN779" s="255"/>
    </row>
    <row r="780" spans="1:40" ht="15.75" customHeight="1">
      <c r="A780" s="255"/>
      <c r="B780" s="255"/>
      <c r="C780" s="255"/>
      <c r="D780" s="255"/>
      <c r="E780" s="255"/>
      <c r="F780" s="255"/>
      <c r="G780" s="255"/>
      <c r="H780" s="255"/>
      <c r="I780" s="255"/>
      <c r="J780" s="255"/>
      <c r="K780" s="255"/>
      <c r="L780" s="255"/>
      <c r="M780" s="255"/>
      <c r="N780" s="255"/>
      <c r="O780" s="255"/>
      <c r="P780" s="255"/>
      <c r="Q780" s="255"/>
      <c r="R780" s="255"/>
      <c r="S780" s="255"/>
      <c r="T780" s="255"/>
      <c r="U780" s="255"/>
      <c r="V780" s="255"/>
      <c r="W780" s="255"/>
      <c r="X780" s="255"/>
      <c r="Y780" s="255"/>
      <c r="Z780" s="255"/>
      <c r="AA780" s="255"/>
      <c r="AB780" s="255"/>
      <c r="AC780" s="255"/>
      <c r="AD780" s="255"/>
      <c r="AE780" s="255"/>
      <c r="AF780" s="255"/>
      <c r="AG780" s="255"/>
      <c r="AH780" s="255"/>
      <c r="AI780" s="255"/>
      <c r="AJ780" s="255"/>
      <c r="AK780" s="255"/>
      <c r="AL780" s="255"/>
      <c r="AM780" s="255"/>
      <c r="AN780" s="255"/>
    </row>
    <row r="781" spans="1:40" ht="15.75" customHeight="1">
      <c r="A781" s="255"/>
      <c r="B781" s="255"/>
      <c r="C781" s="255"/>
      <c r="D781" s="255"/>
      <c r="E781" s="255"/>
      <c r="F781" s="255"/>
      <c r="G781" s="255"/>
      <c r="H781" s="255"/>
      <c r="I781" s="255"/>
      <c r="J781" s="255"/>
      <c r="K781" s="255"/>
      <c r="L781" s="255"/>
      <c r="M781" s="255"/>
      <c r="N781" s="255"/>
      <c r="O781" s="255"/>
      <c r="P781" s="255"/>
      <c r="Q781" s="255"/>
      <c r="R781" s="255"/>
      <c r="S781" s="255"/>
      <c r="T781" s="255"/>
      <c r="U781" s="255"/>
      <c r="V781" s="255"/>
      <c r="W781" s="255"/>
      <c r="X781" s="255"/>
      <c r="Y781" s="255"/>
      <c r="Z781" s="255"/>
      <c r="AA781" s="255"/>
      <c r="AB781" s="255"/>
      <c r="AC781" s="255"/>
      <c r="AD781" s="255"/>
      <c r="AE781" s="255"/>
      <c r="AF781" s="255"/>
      <c r="AG781" s="255"/>
      <c r="AH781" s="255"/>
      <c r="AI781" s="255"/>
      <c r="AJ781" s="255"/>
      <c r="AK781" s="255"/>
      <c r="AL781" s="255"/>
      <c r="AM781" s="255"/>
      <c r="AN781" s="255"/>
    </row>
    <row r="782" spans="1:40" ht="15.75" customHeight="1">
      <c r="A782" s="255"/>
      <c r="B782" s="255"/>
      <c r="C782" s="255"/>
      <c r="D782" s="255"/>
      <c r="E782" s="255"/>
      <c r="F782" s="255"/>
      <c r="G782" s="255"/>
      <c r="H782" s="255"/>
      <c r="I782" s="255"/>
      <c r="J782" s="255"/>
      <c r="K782" s="255"/>
      <c r="L782" s="255"/>
      <c r="M782" s="255"/>
      <c r="N782" s="255"/>
      <c r="O782" s="255"/>
      <c r="P782" s="255"/>
      <c r="Q782" s="255"/>
      <c r="R782" s="255"/>
      <c r="S782" s="255"/>
      <c r="T782" s="255"/>
      <c r="U782" s="255"/>
      <c r="V782" s="255"/>
      <c r="W782" s="255"/>
      <c r="X782" s="255"/>
      <c r="Y782" s="255"/>
      <c r="Z782" s="255"/>
      <c r="AA782" s="255"/>
      <c r="AB782" s="255"/>
      <c r="AC782" s="255"/>
      <c r="AD782" s="255"/>
      <c r="AE782" s="255"/>
      <c r="AF782" s="255"/>
      <c r="AG782" s="255"/>
      <c r="AH782" s="255"/>
      <c r="AI782" s="255"/>
      <c r="AJ782" s="255"/>
      <c r="AK782" s="255"/>
      <c r="AL782" s="255"/>
      <c r="AM782" s="255"/>
      <c r="AN782" s="255"/>
    </row>
    <row r="783" spans="1:40" ht="15.75" customHeight="1">
      <c r="A783" s="255"/>
      <c r="B783" s="255"/>
      <c r="C783" s="255"/>
      <c r="D783" s="255"/>
      <c r="E783" s="255"/>
      <c r="F783" s="255"/>
      <c r="G783" s="255"/>
      <c r="H783" s="255"/>
      <c r="I783" s="255"/>
      <c r="J783" s="255"/>
      <c r="K783" s="255"/>
      <c r="L783" s="255"/>
      <c r="M783" s="255"/>
      <c r="N783" s="255"/>
      <c r="O783" s="255"/>
      <c r="P783" s="255"/>
      <c r="Q783" s="255"/>
      <c r="R783" s="255"/>
      <c r="S783" s="255"/>
      <c r="T783" s="255"/>
      <c r="U783" s="255"/>
      <c r="V783" s="255"/>
      <c r="W783" s="255"/>
      <c r="X783" s="255"/>
      <c r="Y783" s="255"/>
      <c r="Z783" s="255"/>
      <c r="AA783" s="255"/>
      <c r="AB783" s="255"/>
      <c r="AC783" s="255"/>
      <c r="AD783" s="255"/>
      <c r="AE783" s="255"/>
      <c r="AF783" s="255"/>
      <c r="AG783" s="255"/>
      <c r="AH783" s="255"/>
      <c r="AI783" s="255"/>
      <c r="AJ783" s="255"/>
      <c r="AK783" s="255"/>
      <c r="AL783" s="255"/>
      <c r="AM783" s="255"/>
      <c r="AN783" s="255"/>
    </row>
    <row r="784" spans="1:40" ht="15.75" customHeight="1">
      <c r="A784" s="255"/>
      <c r="B784" s="255"/>
      <c r="C784" s="255"/>
      <c r="D784" s="255"/>
      <c r="E784" s="255"/>
      <c r="F784" s="255"/>
      <c r="G784" s="255"/>
      <c r="H784" s="255"/>
      <c r="I784" s="255"/>
      <c r="J784" s="255"/>
      <c r="K784" s="255"/>
      <c r="L784" s="255"/>
      <c r="M784" s="255"/>
      <c r="N784" s="255"/>
      <c r="O784" s="255"/>
      <c r="P784" s="255"/>
      <c r="Q784" s="255"/>
      <c r="R784" s="255"/>
      <c r="S784" s="255"/>
      <c r="T784" s="255"/>
      <c r="U784" s="255"/>
      <c r="V784" s="255"/>
      <c r="W784" s="255"/>
      <c r="X784" s="255"/>
      <c r="Y784" s="255"/>
      <c r="Z784" s="255"/>
      <c r="AA784" s="255"/>
      <c r="AB784" s="255"/>
      <c r="AC784" s="255"/>
      <c r="AD784" s="255"/>
      <c r="AE784" s="255"/>
      <c r="AF784" s="255"/>
      <c r="AG784" s="255"/>
      <c r="AH784" s="255"/>
      <c r="AI784" s="255"/>
      <c r="AJ784" s="255"/>
      <c r="AK784" s="255"/>
      <c r="AL784" s="255"/>
      <c r="AM784" s="255"/>
      <c r="AN784" s="255"/>
    </row>
    <row r="785" spans="1:40" ht="15.75" customHeight="1">
      <c r="A785" s="255"/>
      <c r="B785" s="255"/>
      <c r="C785" s="255"/>
      <c r="D785" s="255"/>
      <c r="E785" s="255"/>
      <c r="F785" s="255"/>
      <c r="G785" s="255"/>
      <c r="H785" s="255"/>
      <c r="I785" s="255"/>
      <c r="J785" s="255"/>
      <c r="K785" s="255"/>
      <c r="L785" s="255"/>
      <c r="M785" s="255"/>
      <c r="N785" s="255"/>
      <c r="O785" s="255"/>
      <c r="P785" s="255"/>
      <c r="Q785" s="255"/>
      <c r="R785" s="255"/>
      <c r="S785" s="255"/>
      <c r="T785" s="255"/>
      <c r="U785" s="255"/>
      <c r="V785" s="255"/>
      <c r="W785" s="255"/>
      <c r="X785" s="255"/>
      <c r="Y785" s="255"/>
      <c r="Z785" s="255"/>
      <c r="AA785" s="255"/>
      <c r="AB785" s="255"/>
      <c r="AC785" s="255"/>
      <c r="AD785" s="255"/>
      <c r="AE785" s="255"/>
      <c r="AF785" s="255"/>
      <c r="AG785" s="255"/>
      <c r="AH785" s="255"/>
      <c r="AI785" s="255"/>
      <c r="AJ785" s="255"/>
      <c r="AK785" s="255"/>
      <c r="AL785" s="255"/>
      <c r="AM785" s="255"/>
      <c r="AN785" s="255"/>
    </row>
    <row r="786" spans="1:40" ht="15.75" customHeight="1">
      <c r="A786" s="255"/>
      <c r="B786" s="255"/>
      <c r="C786" s="255"/>
      <c r="D786" s="255"/>
      <c r="E786" s="255"/>
      <c r="F786" s="255"/>
      <c r="G786" s="255"/>
      <c r="H786" s="255"/>
      <c r="I786" s="255"/>
      <c r="J786" s="255"/>
      <c r="K786" s="255"/>
      <c r="L786" s="255"/>
      <c r="M786" s="255"/>
      <c r="N786" s="255"/>
      <c r="O786" s="255"/>
      <c r="P786" s="255"/>
      <c r="Q786" s="255"/>
      <c r="R786" s="255"/>
      <c r="S786" s="255"/>
      <c r="T786" s="255"/>
      <c r="U786" s="255"/>
      <c r="V786" s="255"/>
      <c r="W786" s="255"/>
      <c r="X786" s="255"/>
      <c r="Y786" s="255"/>
      <c r="Z786" s="255"/>
      <c r="AA786" s="255"/>
      <c r="AB786" s="255"/>
      <c r="AC786" s="255"/>
      <c r="AD786" s="255"/>
      <c r="AE786" s="255"/>
      <c r="AF786" s="255"/>
      <c r="AG786" s="255"/>
      <c r="AH786" s="255"/>
      <c r="AI786" s="255"/>
      <c r="AJ786" s="255"/>
      <c r="AK786" s="255"/>
      <c r="AL786" s="255"/>
      <c r="AM786" s="255"/>
      <c r="AN786" s="255"/>
    </row>
    <row r="787" spans="1:40" ht="15.75" customHeight="1">
      <c r="A787" s="255"/>
      <c r="B787" s="255"/>
      <c r="C787" s="255"/>
      <c r="D787" s="255"/>
      <c r="E787" s="255"/>
      <c r="F787" s="255"/>
      <c r="G787" s="255"/>
      <c r="H787" s="255"/>
      <c r="I787" s="255"/>
      <c r="J787" s="255"/>
      <c r="K787" s="255"/>
      <c r="L787" s="255"/>
      <c r="M787" s="255"/>
      <c r="N787" s="255"/>
      <c r="O787" s="255"/>
      <c r="P787" s="255"/>
      <c r="Q787" s="255"/>
      <c r="R787" s="255"/>
      <c r="S787" s="255"/>
      <c r="T787" s="255"/>
      <c r="U787" s="255"/>
      <c r="V787" s="255"/>
      <c r="W787" s="255"/>
      <c r="X787" s="255"/>
      <c r="Y787" s="255"/>
      <c r="Z787" s="255"/>
      <c r="AA787" s="255"/>
      <c r="AB787" s="255"/>
      <c r="AC787" s="255"/>
      <c r="AD787" s="255"/>
      <c r="AE787" s="255"/>
      <c r="AF787" s="255"/>
      <c r="AG787" s="255"/>
      <c r="AH787" s="255"/>
      <c r="AI787" s="255"/>
      <c r="AJ787" s="255"/>
      <c r="AK787" s="255"/>
      <c r="AL787" s="255"/>
      <c r="AM787" s="255"/>
      <c r="AN787" s="255"/>
    </row>
    <row r="788" spans="1:40" ht="15.75" customHeight="1">
      <c r="A788" s="255"/>
      <c r="B788" s="255"/>
      <c r="C788" s="255"/>
      <c r="D788" s="255"/>
      <c r="E788" s="255"/>
      <c r="F788" s="255"/>
      <c r="G788" s="255"/>
      <c r="H788" s="255"/>
      <c r="I788" s="255"/>
      <c r="J788" s="255"/>
      <c r="K788" s="255"/>
      <c r="L788" s="255"/>
      <c r="M788" s="255"/>
      <c r="N788" s="255"/>
      <c r="O788" s="255"/>
      <c r="P788" s="255"/>
      <c r="Q788" s="255"/>
      <c r="R788" s="255"/>
      <c r="S788" s="255"/>
      <c r="T788" s="255"/>
      <c r="U788" s="255"/>
      <c r="V788" s="255"/>
      <c r="W788" s="255"/>
      <c r="X788" s="255"/>
      <c r="Y788" s="255"/>
      <c r="Z788" s="255"/>
      <c r="AA788" s="255"/>
      <c r="AB788" s="255"/>
      <c r="AC788" s="255"/>
      <c r="AD788" s="255"/>
      <c r="AE788" s="255"/>
      <c r="AF788" s="255"/>
      <c r="AG788" s="255"/>
      <c r="AH788" s="255"/>
      <c r="AI788" s="255"/>
      <c r="AJ788" s="255"/>
      <c r="AK788" s="255"/>
      <c r="AL788" s="255"/>
      <c r="AM788" s="255"/>
      <c r="AN788" s="255"/>
    </row>
    <row r="789" spans="1:40" ht="15.75" customHeight="1">
      <c r="A789" s="255"/>
      <c r="B789" s="255"/>
      <c r="C789" s="255"/>
      <c r="D789" s="255"/>
      <c r="E789" s="255"/>
      <c r="F789" s="255"/>
      <c r="G789" s="255"/>
      <c r="H789" s="255"/>
      <c r="I789" s="255"/>
      <c r="J789" s="255"/>
      <c r="K789" s="255"/>
      <c r="L789" s="255"/>
      <c r="M789" s="255"/>
      <c r="N789" s="255"/>
      <c r="O789" s="255"/>
      <c r="P789" s="255"/>
      <c r="Q789" s="255"/>
      <c r="R789" s="255"/>
      <c r="S789" s="255"/>
      <c r="T789" s="255"/>
      <c r="U789" s="255"/>
      <c r="V789" s="255"/>
      <c r="W789" s="255"/>
      <c r="X789" s="255"/>
      <c r="Y789" s="255"/>
      <c r="Z789" s="255"/>
      <c r="AA789" s="255"/>
      <c r="AB789" s="255"/>
      <c r="AC789" s="255"/>
      <c r="AD789" s="255"/>
      <c r="AE789" s="255"/>
      <c r="AF789" s="255"/>
      <c r="AG789" s="255"/>
      <c r="AH789" s="255"/>
      <c r="AI789" s="255"/>
      <c r="AJ789" s="255"/>
      <c r="AK789" s="255"/>
      <c r="AL789" s="255"/>
      <c r="AM789" s="255"/>
      <c r="AN789" s="255"/>
    </row>
    <row r="790" spans="1:40" ht="15.75" customHeight="1">
      <c r="A790" s="255"/>
      <c r="B790" s="255"/>
      <c r="C790" s="255"/>
      <c r="D790" s="255"/>
      <c r="E790" s="255"/>
      <c r="F790" s="255"/>
      <c r="G790" s="255"/>
      <c r="H790" s="255"/>
      <c r="I790" s="255"/>
      <c r="J790" s="255"/>
      <c r="K790" s="255"/>
      <c r="L790" s="255"/>
      <c r="M790" s="255"/>
      <c r="N790" s="255"/>
      <c r="O790" s="255"/>
      <c r="P790" s="255"/>
      <c r="Q790" s="255"/>
      <c r="R790" s="255"/>
      <c r="S790" s="255"/>
      <c r="T790" s="255"/>
      <c r="U790" s="255"/>
      <c r="V790" s="255"/>
      <c r="W790" s="255"/>
      <c r="X790" s="255"/>
      <c r="Y790" s="255"/>
      <c r="Z790" s="255"/>
      <c r="AA790" s="255"/>
      <c r="AB790" s="255"/>
      <c r="AC790" s="255"/>
      <c r="AD790" s="255"/>
      <c r="AE790" s="255"/>
      <c r="AF790" s="255"/>
      <c r="AG790" s="255"/>
      <c r="AH790" s="255"/>
      <c r="AI790" s="255"/>
      <c r="AJ790" s="255"/>
      <c r="AK790" s="255"/>
      <c r="AL790" s="255"/>
      <c r="AM790" s="255"/>
      <c r="AN790" s="255"/>
    </row>
    <row r="791" spans="1:40" ht="15.75" customHeight="1">
      <c r="A791" s="255"/>
      <c r="B791" s="255"/>
      <c r="C791" s="255"/>
      <c r="D791" s="255"/>
      <c r="E791" s="255"/>
      <c r="F791" s="255"/>
      <c r="G791" s="255"/>
      <c r="H791" s="255"/>
      <c r="I791" s="255"/>
      <c r="J791" s="255"/>
      <c r="K791" s="255"/>
      <c r="L791" s="255"/>
      <c r="M791" s="255"/>
      <c r="N791" s="255"/>
      <c r="O791" s="255"/>
      <c r="P791" s="255"/>
      <c r="Q791" s="255"/>
      <c r="R791" s="255"/>
      <c r="S791" s="255"/>
      <c r="T791" s="255"/>
      <c r="U791" s="255"/>
      <c r="V791" s="255"/>
      <c r="W791" s="255"/>
      <c r="X791" s="255"/>
      <c r="Y791" s="255"/>
      <c r="Z791" s="255"/>
      <c r="AA791" s="255"/>
      <c r="AB791" s="255"/>
      <c r="AC791" s="255"/>
      <c r="AD791" s="255"/>
      <c r="AE791" s="255"/>
      <c r="AF791" s="255"/>
      <c r="AG791" s="255"/>
      <c r="AH791" s="255"/>
      <c r="AI791" s="255"/>
      <c r="AJ791" s="255"/>
      <c r="AK791" s="255"/>
      <c r="AL791" s="255"/>
      <c r="AM791" s="255"/>
      <c r="AN791" s="255"/>
    </row>
    <row r="792" spans="1:40" ht="15.75" customHeight="1">
      <c r="A792" s="255"/>
      <c r="B792" s="255"/>
      <c r="C792" s="255"/>
      <c r="D792" s="255"/>
      <c r="E792" s="255"/>
      <c r="F792" s="255"/>
      <c r="G792" s="255"/>
      <c r="H792" s="255"/>
      <c r="I792" s="255"/>
      <c r="J792" s="255"/>
      <c r="K792" s="255"/>
      <c r="L792" s="255"/>
      <c r="M792" s="255"/>
      <c r="N792" s="255"/>
      <c r="O792" s="255"/>
      <c r="P792" s="255"/>
      <c r="Q792" s="255"/>
      <c r="R792" s="255"/>
      <c r="S792" s="255"/>
      <c r="T792" s="255"/>
      <c r="U792" s="255"/>
      <c r="V792" s="255"/>
      <c r="W792" s="255"/>
      <c r="X792" s="255"/>
      <c r="Y792" s="255"/>
      <c r="Z792" s="255"/>
      <c r="AA792" s="255"/>
      <c r="AB792" s="255"/>
      <c r="AC792" s="255"/>
      <c r="AD792" s="255"/>
      <c r="AE792" s="255"/>
      <c r="AF792" s="255"/>
      <c r="AG792" s="255"/>
      <c r="AH792" s="255"/>
      <c r="AI792" s="255"/>
      <c r="AJ792" s="255"/>
      <c r="AK792" s="255"/>
      <c r="AL792" s="255"/>
      <c r="AM792" s="255"/>
      <c r="AN792" s="255"/>
    </row>
    <row r="793" spans="1:40" ht="15.75" customHeight="1">
      <c r="A793" s="255"/>
      <c r="B793" s="255"/>
      <c r="C793" s="255"/>
      <c r="D793" s="255"/>
      <c r="E793" s="255"/>
      <c r="F793" s="255"/>
      <c r="G793" s="255"/>
      <c r="H793" s="255"/>
      <c r="I793" s="255"/>
      <c r="J793" s="255"/>
      <c r="K793" s="255"/>
      <c r="L793" s="255"/>
      <c r="M793" s="255"/>
      <c r="N793" s="255"/>
      <c r="O793" s="255"/>
      <c r="P793" s="255"/>
      <c r="Q793" s="255"/>
      <c r="R793" s="255"/>
      <c r="S793" s="255"/>
      <c r="T793" s="255"/>
      <c r="U793" s="255"/>
      <c r="V793" s="255"/>
      <c r="W793" s="255"/>
      <c r="X793" s="255"/>
      <c r="Y793" s="255"/>
      <c r="Z793" s="255"/>
      <c r="AA793" s="255"/>
      <c r="AB793" s="255"/>
      <c r="AC793" s="255"/>
      <c r="AD793" s="255"/>
      <c r="AE793" s="255"/>
      <c r="AF793" s="255"/>
      <c r="AG793" s="255"/>
      <c r="AH793" s="255"/>
      <c r="AI793" s="255"/>
      <c r="AJ793" s="255"/>
      <c r="AK793" s="255"/>
      <c r="AL793" s="255"/>
      <c r="AM793" s="255"/>
      <c r="AN793" s="255"/>
    </row>
    <row r="794" spans="1:40" ht="15.75" customHeight="1">
      <c r="A794" s="255"/>
      <c r="B794" s="255"/>
      <c r="C794" s="255"/>
      <c r="D794" s="255"/>
      <c r="E794" s="255"/>
      <c r="F794" s="255"/>
      <c r="G794" s="255"/>
      <c r="H794" s="255"/>
      <c r="I794" s="255"/>
      <c r="J794" s="255"/>
      <c r="K794" s="255"/>
      <c r="L794" s="255"/>
      <c r="M794" s="255"/>
      <c r="N794" s="255"/>
      <c r="O794" s="255"/>
      <c r="P794" s="255"/>
      <c r="Q794" s="255"/>
      <c r="R794" s="255"/>
      <c r="S794" s="255"/>
      <c r="T794" s="255"/>
      <c r="U794" s="255"/>
      <c r="V794" s="255"/>
      <c r="W794" s="255"/>
      <c r="X794" s="255"/>
      <c r="Y794" s="255"/>
      <c r="Z794" s="255"/>
      <c r="AA794" s="255"/>
      <c r="AB794" s="255"/>
      <c r="AC794" s="255"/>
      <c r="AD794" s="255"/>
      <c r="AE794" s="255"/>
      <c r="AF794" s="255"/>
      <c r="AG794" s="255"/>
      <c r="AH794" s="255"/>
      <c r="AI794" s="255"/>
      <c r="AJ794" s="255"/>
      <c r="AK794" s="255"/>
      <c r="AL794" s="255"/>
      <c r="AM794" s="255"/>
      <c r="AN794" s="255"/>
    </row>
    <row r="795" spans="1:40" ht="15.75" customHeight="1">
      <c r="A795" s="255"/>
      <c r="B795" s="255"/>
      <c r="C795" s="255"/>
      <c r="D795" s="255"/>
      <c r="E795" s="255"/>
      <c r="F795" s="255"/>
      <c r="G795" s="255"/>
      <c r="H795" s="255"/>
      <c r="I795" s="255"/>
      <c r="J795" s="255"/>
      <c r="K795" s="255"/>
      <c r="L795" s="255"/>
      <c r="M795" s="255"/>
      <c r="N795" s="255"/>
      <c r="O795" s="255"/>
      <c r="P795" s="255"/>
      <c r="Q795" s="255"/>
      <c r="R795" s="255"/>
      <c r="S795" s="255"/>
      <c r="T795" s="255"/>
      <c r="U795" s="255"/>
      <c r="V795" s="255"/>
      <c r="W795" s="255"/>
      <c r="X795" s="255"/>
      <c r="Y795" s="255"/>
      <c r="Z795" s="255"/>
      <c r="AA795" s="255"/>
      <c r="AB795" s="255"/>
      <c r="AC795" s="255"/>
      <c r="AD795" s="255"/>
      <c r="AE795" s="255"/>
      <c r="AF795" s="255"/>
      <c r="AG795" s="255"/>
      <c r="AH795" s="255"/>
      <c r="AI795" s="255"/>
      <c r="AJ795" s="255"/>
      <c r="AK795" s="255"/>
      <c r="AL795" s="255"/>
      <c r="AM795" s="255"/>
      <c r="AN795" s="255"/>
    </row>
    <row r="796" spans="1:40" ht="15.75" customHeight="1">
      <c r="A796" s="255"/>
      <c r="B796" s="255"/>
      <c r="C796" s="255"/>
      <c r="D796" s="255"/>
      <c r="E796" s="255"/>
      <c r="F796" s="255"/>
      <c r="G796" s="255"/>
      <c r="H796" s="255"/>
      <c r="I796" s="255"/>
      <c r="J796" s="255"/>
      <c r="K796" s="255"/>
      <c r="L796" s="255"/>
      <c r="M796" s="255"/>
      <c r="N796" s="255"/>
      <c r="O796" s="255"/>
      <c r="P796" s="255"/>
      <c r="Q796" s="255"/>
      <c r="R796" s="255"/>
      <c r="S796" s="255"/>
      <c r="T796" s="255"/>
      <c r="U796" s="255"/>
      <c r="V796" s="255"/>
      <c r="W796" s="255"/>
      <c r="X796" s="255"/>
      <c r="Y796" s="255"/>
      <c r="Z796" s="255"/>
      <c r="AA796" s="255"/>
      <c r="AB796" s="255"/>
      <c r="AC796" s="255"/>
      <c r="AD796" s="255"/>
      <c r="AE796" s="255"/>
      <c r="AF796" s="255"/>
      <c r="AG796" s="255"/>
      <c r="AH796" s="255"/>
      <c r="AI796" s="255"/>
      <c r="AJ796" s="255"/>
      <c r="AK796" s="255"/>
      <c r="AL796" s="255"/>
      <c r="AM796" s="255"/>
      <c r="AN796" s="255"/>
    </row>
    <row r="797" spans="1:40" ht="15.75" customHeight="1">
      <c r="A797" s="255"/>
      <c r="B797" s="255"/>
      <c r="C797" s="255"/>
      <c r="D797" s="255"/>
      <c r="E797" s="255"/>
      <c r="F797" s="255"/>
      <c r="G797" s="255"/>
      <c r="H797" s="255"/>
      <c r="I797" s="255"/>
      <c r="J797" s="255"/>
      <c r="K797" s="255"/>
      <c r="L797" s="255"/>
      <c r="M797" s="255"/>
      <c r="N797" s="255"/>
      <c r="O797" s="255"/>
      <c r="P797" s="255"/>
      <c r="Q797" s="255"/>
      <c r="R797" s="255"/>
      <c r="S797" s="255"/>
      <c r="T797" s="255"/>
      <c r="U797" s="255"/>
      <c r="V797" s="255"/>
      <c r="W797" s="255"/>
      <c r="X797" s="255"/>
      <c r="Y797" s="255"/>
      <c r="Z797" s="255"/>
      <c r="AA797" s="255"/>
      <c r="AB797" s="255"/>
      <c r="AC797" s="255"/>
      <c r="AD797" s="255"/>
      <c r="AE797" s="255"/>
      <c r="AF797" s="255"/>
      <c r="AG797" s="255"/>
      <c r="AH797" s="255"/>
      <c r="AI797" s="255"/>
      <c r="AJ797" s="255"/>
      <c r="AK797" s="255"/>
      <c r="AL797" s="255"/>
      <c r="AM797" s="255"/>
      <c r="AN797" s="255"/>
    </row>
    <row r="798" spans="1:40" ht="15.75" customHeight="1">
      <c r="A798" s="255"/>
      <c r="B798" s="255"/>
      <c r="C798" s="255"/>
      <c r="D798" s="255"/>
      <c r="E798" s="255"/>
      <c r="F798" s="255"/>
      <c r="G798" s="255"/>
      <c r="H798" s="255"/>
      <c r="I798" s="255"/>
      <c r="J798" s="255"/>
      <c r="K798" s="255"/>
      <c r="L798" s="255"/>
      <c r="M798" s="255"/>
      <c r="N798" s="255"/>
      <c r="O798" s="255"/>
      <c r="P798" s="255"/>
      <c r="Q798" s="255"/>
      <c r="R798" s="255"/>
      <c r="S798" s="255"/>
      <c r="T798" s="255"/>
      <c r="U798" s="255"/>
      <c r="V798" s="255"/>
      <c r="W798" s="255"/>
      <c r="X798" s="255"/>
      <c r="Y798" s="255"/>
      <c r="Z798" s="255"/>
      <c r="AA798" s="255"/>
      <c r="AB798" s="255"/>
      <c r="AC798" s="255"/>
      <c r="AD798" s="255"/>
      <c r="AE798" s="255"/>
      <c r="AF798" s="255"/>
      <c r="AG798" s="255"/>
      <c r="AH798" s="255"/>
      <c r="AI798" s="255"/>
      <c r="AJ798" s="255"/>
      <c r="AK798" s="255"/>
      <c r="AL798" s="255"/>
      <c r="AM798" s="255"/>
      <c r="AN798" s="255"/>
    </row>
    <row r="799" spans="1:40" ht="15.75" customHeight="1">
      <c r="A799" s="255"/>
      <c r="B799" s="255"/>
      <c r="C799" s="255"/>
      <c r="D799" s="255"/>
      <c r="E799" s="255"/>
      <c r="F799" s="255"/>
      <c r="G799" s="255"/>
      <c r="H799" s="255"/>
      <c r="I799" s="255"/>
      <c r="J799" s="255"/>
      <c r="K799" s="255"/>
      <c r="L799" s="255"/>
      <c r="M799" s="255"/>
      <c r="N799" s="255"/>
      <c r="O799" s="255"/>
      <c r="P799" s="255"/>
      <c r="Q799" s="255"/>
      <c r="R799" s="255"/>
      <c r="S799" s="255"/>
      <c r="T799" s="255"/>
      <c r="U799" s="255"/>
      <c r="V799" s="255"/>
      <c r="W799" s="255"/>
      <c r="X799" s="255"/>
      <c r="Y799" s="255"/>
      <c r="Z799" s="255"/>
      <c r="AA799" s="255"/>
      <c r="AB799" s="255"/>
      <c r="AC799" s="255"/>
      <c r="AD799" s="255"/>
      <c r="AE799" s="255"/>
      <c r="AF799" s="255"/>
      <c r="AG799" s="255"/>
      <c r="AH799" s="255"/>
      <c r="AI799" s="255"/>
      <c r="AJ799" s="255"/>
      <c r="AK799" s="255"/>
      <c r="AL799" s="255"/>
      <c r="AM799" s="255"/>
      <c r="AN799" s="255"/>
    </row>
    <row r="800" spans="1:40" ht="15.75" customHeight="1">
      <c r="A800" s="255"/>
      <c r="B800" s="255"/>
      <c r="C800" s="255"/>
      <c r="D800" s="255"/>
      <c r="E800" s="255"/>
      <c r="F800" s="255"/>
      <c r="G800" s="255"/>
      <c r="H800" s="255"/>
      <c r="I800" s="255"/>
      <c r="J800" s="255"/>
      <c r="K800" s="255"/>
      <c r="L800" s="255"/>
      <c r="M800" s="255"/>
      <c r="N800" s="255"/>
      <c r="O800" s="255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  <c r="AA800" s="255"/>
      <c r="AB800" s="255"/>
      <c r="AC800" s="255"/>
      <c r="AD800" s="255"/>
      <c r="AE800" s="255"/>
      <c r="AF800" s="255"/>
      <c r="AG800" s="255"/>
      <c r="AH800" s="255"/>
      <c r="AI800" s="255"/>
      <c r="AJ800" s="255"/>
      <c r="AK800" s="255"/>
      <c r="AL800" s="255"/>
      <c r="AM800" s="255"/>
      <c r="AN800" s="255"/>
    </row>
    <row r="801" spans="1:40" ht="15.75" customHeight="1">
      <c r="A801" s="255"/>
      <c r="B801" s="255"/>
      <c r="C801" s="255"/>
      <c r="D801" s="255"/>
      <c r="E801" s="255"/>
      <c r="F801" s="255"/>
      <c r="G801" s="255"/>
      <c r="H801" s="255"/>
      <c r="I801" s="255"/>
      <c r="J801" s="255"/>
      <c r="K801" s="255"/>
      <c r="L801" s="255"/>
      <c r="M801" s="255"/>
      <c r="N801" s="255"/>
      <c r="O801" s="255"/>
      <c r="P801" s="255"/>
      <c r="Q801" s="255"/>
      <c r="R801" s="255"/>
      <c r="S801" s="255"/>
      <c r="T801" s="255"/>
      <c r="U801" s="255"/>
      <c r="V801" s="255"/>
      <c r="W801" s="255"/>
      <c r="X801" s="255"/>
      <c r="Y801" s="255"/>
      <c r="Z801" s="255"/>
      <c r="AA801" s="255"/>
      <c r="AB801" s="255"/>
      <c r="AC801" s="255"/>
      <c r="AD801" s="255"/>
      <c r="AE801" s="255"/>
      <c r="AF801" s="255"/>
      <c r="AG801" s="255"/>
      <c r="AH801" s="255"/>
      <c r="AI801" s="255"/>
      <c r="AJ801" s="255"/>
      <c r="AK801" s="255"/>
      <c r="AL801" s="255"/>
      <c r="AM801" s="255"/>
      <c r="AN801" s="255"/>
    </row>
    <row r="802" spans="1:40" ht="15.75" customHeight="1">
      <c r="A802" s="255"/>
      <c r="B802" s="255"/>
      <c r="C802" s="255"/>
      <c r="D802" s="255"/>
      <c r="E802" s="255"/>
      <c r="F802" s="255"/>
      <c r="G802" s="255"/>
      <c r="H802" s="255"/>
      <c r="I802" s="255"/>
      <c r="J802" s="255"/>
      <c r="K802" s="255"/>
      <c r="L802" s="255"/>
      <c r="M802" s="255"/>
      <c r="N802" s="255"/>
      <c r="O802" s="255"/>
      <c r="P802" s="255"/>
      <c r="Q802" s="255"/>
      <c r="R802" s="255"/>
      <c r="S802" s="255"/>
      <c r="T802" s="255"/>
      <c r="U802" s="255"/>
      <c r="V802" s="255"/>
      <c r="W802" s="255"/>
      <c r="X802" s="255"/>
      <c r="Y802" s="255"/>
      <c r="Z802" s="255"/>
      <c r="AA802" s="255"/>
      <c r="AB802" s="255"/>
      <c r="AC802" s="255"/>
      <c r="AD802" s="255"/>
      <c r="AE802" s="255"/>
      <c r="AF802" s="255"/>
      <c r="AG802" s="255"/>
      <c r="AH802" s="255"/>
      <c r="AI802" s="255"/>
      <c r="AJ802" s="255"/>
      <c r="AK802" s="255"/>
      <c r="AL802" s="255"/>
      <c r="AM802" s="255"/>
      <c r="AN802" s="255"/>
    </row>
    <row r="803" spans="1:40" ht="15.75" customHeight="1">
      <c r="A803" s="255"/>
      <c r="B803" s="255"/>
      <c r="C803" s="255"/>
      <c r="D803" s="255"/>
      <c r="E803" s="255"/>
      <c r="F803" s="255"/>
      <c r="G803" s="255"/>
      <c r="H803" s="255"/>
      <c r="I803" s="255"/>
      <c r="J803" s="255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  <c r="U803" s="255"/>
      <c r="V803" s="255"/>
      <c r="W803" s="255"/>
      <c r="X803" s="255"/>
      <c r="Y803" s="255"/>
      <c r="Z803" s="255"/>
      <c r="AA803" s="255"/>
      <c r="AB803" s="255"/>
      <c r="AC803" s="255"/>
      <c r="AD803" s="255"/>
      <c r="AE803" s="255"/>
      <c r="AF803" s="255"/>
      <c r="AG803" s="255"/>
      <c r="AH803" s="255"/>
      <c r="AI803" s="255"/>
      <c r="AJ803" s="255"/>
      <c r="AK803" s="255"/>
      <c r="AL803" s="255"/>
      <c r="AM803" s="255"/>
      <c r="AN803" s="255"/>
    </row>
    <row r="804" spans="1:40" ht="15.75" customHeight="1">
      <c r="A804" s="255"/>
      <c r="B804" s="255"/>
      <c r="C804" s="255"/>
      <c r="D804" s="255"/>
      <c r="E804" s="255"/>
      <c r="F804" s="255"/>
      <c r="G804" s="255"/>
      <c r="H804" s="255"/>
      <c r="I804" s="255"/>
      <c r="J804" s="255"/>
      <c r="K804" s="255"/>
      <c r="L804" s="255"/>
      <c r="M804" s="255"/>
      <c r="N804" s="255"/>
      <c r="O804" s="255"/>
      <c r="P804" s="255"/>
      <c r="Q804" s="255"/>
      <c r="R804" s="255"/>
      <c r="S804" s="255"/>
      <c r="T804" s="255"/>
      <c r="U804" s="255"/>
      <c r="V804" s="255"/>
      <c r="W804" s="255"/>
      <c r="X804" s="255"/>
      <c r="Y804" s="255"/>
      <c r="Z804" s="255"/>
      <c r="AA804" s="255"/>
      <c r="AB804" s="255"/>
      <c r="AC804" s="255"/>
      <c r="AD804" s="255"/>
      <c r="AE804" s="255"/>
      <c r="AF804" s="255"/>
      <c r="AG804" s="255"/>
      <c r="AH804" s="255"/>
      <c r="AI804" s="255"/>
      <c r="AJ804" s="255"/>
      <c r="AK804" s="255"/>
      <c r="AL804" s="255"/>
      <c r="AM804" s="255"/>
      <c r="AN804" s="255"/>
    </row>
    <row r="805" spans="1:40" ht="15.75" customHeight="1">
      <c r="A805" s="255"/>
      <c r="B805" s="255"/>
      <c r="C805" s="255"/>
      <c r="D805" s="255"/>
      <c r="E805" s="255"/>
      <c r="F805" s="255"/>
      <c r="G805" s="255"/>
      <c r="H805" s="255"/>
      <c r="I805" s="255"/>
      <c r="J805" s="255"/>
      <c r="K805" s="255"/>
      <c r="L805" s="255"/>
      <c r="M805" s="255"/>
      <c r="N805" s="255"/>
      <c r="O805" s="255"/>
      <c r="P805" s="255"/>
      <c r="Q805" s="255"/>
      <c r="R805" s="255"/>
      <c r="S805" s="255"/>
      <c r="T805" s="255"/>
      <c r="U805" s="255"/>
      <c r="V805" s="255"/>
      <c r="W805" s="255"/>
      <c r="X805" s="255"/>
      <c r="Y805" s="255"/>
      <c r="Z805" s="255"/>
      <c r="AA805" s="255"/>
      <c r="AB805" s="255"/>
      <c r="AC805" s="255"/>
      <c r="AD805" s="255"/>
      <c r="AE805" s="255"/>
      <c r="AF805" s="255"/>
      <c r="AG805" s="255"/>
      <c r="AH805" s="255"/>
      <c r="AI805" s="255"/>
      <c r="AJ805" s="255"/>
      <c r="AK805" s="255"/>
      <c r="AL805" s="255"/>
      <c r="AM805" s="255"/>
      <c r="AN805" s="255"/>
    </row>
    <row r="806" spans="1:40" ht="15.75" customHeight="1">
      <c r="A806" s="255"/>
      <c r="B806" s="255"/>
      <c r="C806" s="255"/>
      <c r="D806" s="255"/>
      <c r="E806" s="255"/>
      <c r="F806" s="255"/>
      <c r="G806" s="255"/>
      <c r="H806" s="255"/>
      <c r="I806" s="255"/>
      <c r="J806" s="255"/>
      <c r="K806" s="255"/>
      <c r="L806" s="255"/>
      <c r="M806" s="255"/>
      <c r="N806" s="255"/>
      <c r="O806" s="255"/>
      <c r="P806" s="255"/>
      <c r="Q806" s="255"/>
      <c r="R806" s="255"/>
      <c r="S806" s="255"/>
      <c r="T806" s="255"/>
      <c r="U806" s="255"/>
      <c r="V806" s="255"/>
      <c r="W806" s="255"/>
      <c r="X806" s="255"/>
      <c r="Y806" s="255"/>
      <c r="Z806" s="255"/>
      <c r="AA806" s="255"/>
      <c r="AB806" s="255"/>
      <c r="AC806" s="255"/>
      <c r="AD806" s="255"/>
      <c r="AE806" s="255"/>
      <c r="AF806" s="255"/>
      <c r="AG806" s="255"/>
      <c r="AH806" s="255"/>
      <c r="AI806" s="255"/>
      <c r="AJ806" s="255"/>
      <c r="AK806" s="255"/>
      <c r="AL806" s="255"/>
      <c r="AM806" s="255"/>
      <c r="AN806" s="255"/>
    </row>
    <row r="807" spans="1:40" ht="15.75" customHeight="1">
      <c r="A807" s="255"/>
      <c r="B807" s="255"/>
      <c r="C807" s="255"/>
      <c r="D807" s="255"/>
      <c r="E807" s="255"/>
      <c r="F807" s="255"/>
      <c r="G807" s="255"/>
      <c r="H807" s="255"/>
      <c r="I807" s="255"/>
      <c r="J807" s="255"/>
      <c r="K807" s="255"/>
      <c r="L807" s="255"/>
      <c r="M807" s="255"/>
      <c r="N807" s="255"/>
      <c r="O807" s="255"/>
      <c r="P807" s="255"/>
      <c r="Q807" s="255"/>
      <c r="R807" s="255"/>
      <c r="S807" s="255"/>
      <c r="T807" s="255"/>
      <c r="U807" s="255"/>
      <c r="V807" s="255"/>
      <c r="W807" s="255"/>
      <c r="X807" s="255"/>
      <c r="Y807" s="255"/>
      <c r="Z807" s="255"/>
      <c r="AA807" s="255"/>
      <c r="AB807" s="255"/>
      <c r="AC807" s="255"/>
      <c r="AD807" s="255"/>
      <c r="AE807" s="255"/>
      <c r="AF807" s="255"/>
      <c r="AG807" s="255"/>
      <c r="AH807" s="255"/>
      <c r="AI807" s="255"/>
      <c r="AJ807" s="255"/>
      <c r="AK807" s="255"/>
      <c r="AL807" s="255"/>
      <c r="AM807" s="255"/>
      <c r="AN807" s="255"/>
    </row>
    <row r="808" spans="1:40" ht="15.75" customHeight="1">
      <c r="A808" s="255"/>
      <c r="B808" s="255"/>
      <c r="C808" s="255"/>
      <c r="D808" s="255"/>
      <c r="E808" s="255"/>
      <c r="F808" s="255"/>
      <c r="G808" s="255"/>
      <c r="H808" s="255"/>
      <c r="I808" s="255"/>
      <c r="J808" s="255"/>
      <c r="K808" s="255"/>
      <c r="L808" s="255"/>
      <c r="M808" s="255"/>
      <c r="N808" s="255"/>
      <c r="O808" s="255"/>
      <c r="P808" s="255"/>
      <c r="Q808" s="255"/>
      <c r="R808" s="255"/>
      <c r="S808" s="255"/>
      <c r="T808" s="255"/>
      <c r="U808" s="255"/>
      <c r="V808" s="255"/>
      <c r="W808" s="255"/>
      <c r="X808" s="255"/>
      <c r="Y808" s="255"/>
      <c r="Z808" s="255"/>
      <c r="AA808" s="255"/>
      <c r="AB808" s="255"/>
      <c r="AC808" s="255"/>
      <c r="AD808" s="255"/>
      <c r="AE808" s="255"/>
      <c r="AF808" s="255"/>
      <c r="AG808" s="255"/>
      <c r="AH808" s="255"/>
      <c r="AI808" s="255"/>
      <c r="AJ808" s="255"/>
      <c r="AK808" s="255"/>
      <c r="AL808" s="255"/>
      <c r="AM808" s="255"/>
      <c r="AN808" s="255"/>
    </row>
    <row r="809" spans="1:40" ht="15.75" customHeight="1">
      <c r="A809" s="255"/>
      <c r="B809" s="255"/>
      <c r="C809" s="255"/>
      <c r="D809" s="255"/>
      <c r="E809" s="255"/>
      <c r="F809" s="255"/>
      <c r="G809" s="255"/>
      <c r="H809" s="255"/>
      <c r="I809" s="255"/>
      <c r="J809" s="255"/>
      <c r="K809" s="255"/>
      <c r="L809" s="255"/>
      <c r="M809" s="255"/>
      <c r="N809" s="255"/>
      <c r="O809" s="255"/>
      <c r="P809" s="255"/>
      <c r="Q809" s="255"/>
      <c r="R809" s="255"/>
      <c r="S809" s="255"/>
      <c r="T809" s="255"/>
      <c r="U809" s="255"/>
      <c r="V809" s="255"/>
      <c r="W809" s="255"/>
      <c r="X809" s="255"/>
      <c r="Y809" s="255"/>
      <c r="Z809" s="255"/>
      <c r="AA809" s="255"/>
      <c r="AB809" s="255"/>
      <c r="AC809" s="255"/>
      <c r="AD809" s="255"/>
      <c r="AE809" s="255"/>
      <c r="AF809" s="255"/>
      <c r="AG809" s="255"/>
      <c r="AH809" s="255"/>
      <c r="AI809" s="255"/>
      <c r="AJ809" s="255"/>
      <c r="AK809" s="255"/>
      <c r="AL809" s="255"/>
      <c r="AM809" s="255"/>
      <c r="AN809" s="255"/>
    </row>
    <row r="810" spans="1:40" ht="15.75" customHeight="1">
      <c r="A810" s="255"/>
      <c r="B810" s="255"/>
      <c r="C810" s="255"/>
      <c r="D810" s="255"/>
      <c r="E810" s="255"/>
      <c r="F810" s="255"/>
      <c r="G810" s="255"/>
      <c r="H810" s="255"/>
      <c r="I810" s="255"/>
      <c r="J810" s="255"/>
      <c r="K810" s="255"/>
      <c r="L810" s="255"/>
      <c r="M810" s="255"/>
      <c r="N810" s="255"/>
      <c r="O810" s="255"/>
      <c r="P810" s="255"/>
      <c r="Q810" s="255"/>
      <c r="R810" s="255"/>
      <c r="S810" s="255"/>
      <c r="T810" s="255"/>
      <c r="U810" s="255"/>
      <c r="V810" s="255"/>
      <c r="W810" s="255"/>
      <c r="X810" s="255"/>
      <c r="Y810" s="255"/>
      <c r="Z810" s="255"/>
      <c r="AA810" s="255"/>
      <c r="AB810" s="255"/>
      <c r="AC810" s="255"/>
      <c r="AD810" s="255"/>
      <c r="AE810" s="255"/>
      <c r="AF810" s="255"/>
      <c r="AG810" s="255"/>
      <c r="AH810" s="255"/>
      <c r="AI810" s="255"/>
      <c r="AJ810" s="255"/>
      <c r="AK810" s="255"/>
      <c r="AL810" s="255"/>
      <c r="AM810" s="255"/>
      <c r="AN810" s="255"/>
    </row>
    <row r="811" spans="1:40" ht="15.75" customHeight="1">
      <c r="A811" s="255"/>
      <c r="B811" s="255"/>
      <c r="C811" s="255"/>
      <c r="D811" s="255"/>
      <c r="E811" s="255"/>
      <c r="F811" s="255"/>
      <c r="G811" s="255"/>
      <c r="H811" s="255"/>
      <c r="I811" s="255"/>
      <c r="J811" s="255"/>
      <c r="K811" s="255"/>
      <c r="L811" s="255"/>
      <c r="M811" s="255"/>
      <c r="N811" s="255"/>
      <c r="O811" s="255"/>
      <c r="P811" s="255"/>
      <c r="Q811" s="255"/>
      <c r="R811" s="255"/>
      <c r="S811" s="255"/>
      <c r="T811" s="255"/>
      <c r="U811" s="255"/>
      <c r="V811" s="255"/>
      <c r="W811" s="255"/>
      <c r="X811" s="255"/>
      <c r="Y811" s="255"/>
      <c r="Z811" s="255"/>
      <c r="AA811" s="255"/>
      <c r="AB811" s="255"/>
      <c r="AC811" s="255"/>
      <c r="AD811" s="255"/>
      <c r="AE811" s="255"/>
      <c r="AF811" s="255"/>
      <c r="AG811" s="255"/>
      <c r="AH811" s="255"/>
      <c r="AI811" s="255"/>
      <c r="AJ811" s="255"/>
      <c r="AK811" s="255"/>
      <c r="AL811" s="255"/>
      <c r="AM811" s="255"/>
      <c r="AN811" s="255"/>
    </row>
    <row r="812" spans="1:40" ht="15.75" customHeight="1">
      <c r="A812" s="255"/>
      <c r="B812" s="255"/>
      <c r="C812" s="255"/>
      <c r="D812" s="255"/>
      <c r="E812" s="255"/>
      <c r="F812" s="255"/>
      <c r="G812" s="255"/>
      <c r="H812" s="255"/>
      <c r="I812" s="255"/>
      <c r="J812" s="255"/>
      <c r="K812" s="255"/>
      <c r="L812" s="255"/>
      <c r="M812" s="255"/>
      <c r="N812" s="255"/>
      <c r="O812" s="255"/>
      <c r="P812" s="255"/>
      <c r="Q812" s="255"/>
      <c r="R812" s="255"/>
      <c r="S812" s="255"/>
      <c r="T812" s="255"/>
      <c r="U812" s="255"/>
      <c r="V812" s="255"/>
      <c r="W812" s="255"/>
      <c r="X812" s="255"/>
      <c r="Y812" s="255"/>
      <c r="Z812" s="255"/>
      <c r="AA812" s="255"/>
      <c r="AB812" s="255"/>
      <c r="AC812" s="255"/>
      <c r="AD812" s="255"/>
      <c r="AE812" s="255"/>
      <c r="AF812" s="255"/>
      <c r="AG812" s="255"/>
      <c r="AH812" s="255"/>
      <c r="AI812" s="255"/>
      <c r="AJ812" s="255"/>
      <c r="AK812" s="255"/>
      <c r="AL812" s="255"/>
      <c r="AM812" s="255"/>
      <c r="AN812" s="255"/>
    </row>
    <row r="813" spans="1:40" ht="15.75" customHeight="1">
      <c r="A813" s="255"/>
      <c r="B813" s="255"/>
      <c r="C813" s="255"/>
      <c r="D813" s="255"/>
      <c r="E813" s="255"/>
      <c r="F813" s="255"/>
      <c r="G813" s="255"/>
      <c r="H813" s="255"/>
      <c r="I813" s="255"/>
      <c r="J813" s="255"/>
      <c r="K813" s="255"/>
      <c r="L813" s="255"/>
      <c r="M813" s="255"/>
      <c r="N813" s="255"/>
      <c r="O813" s="255"/>
      <c r="P813" s="255"/>
      <c r="Q813" s="255"/>
      <c r="R813" s="255"/>
      <c r="S813" s="255"/>
      <c r="T813" s="255"/>
      <c r="U813" s="255"/>
      <c r="V813" s="255"/>
      <c r="W813" s="255"/>
      <c r="X813" s="255"/>
      <c r="Y813" s="255"/>
      <c r="Z813" s="255"/>
      <c r="AA813" s="255"/>
      <c r="AB813" s="255"/>
      <c r="AC813" s="255"/>
      <c r="AD813" s="255"/>
      <c r="AE813" s="255"/>
      <c r="AF813" s="255"/>
      <c r="AG813" s="255"/>
      <c r="AH813" s="255"/>
      <c r="AI813" s="255"/>
      <c r="AJ813" s="255"/>
      <c r="AK813" s="255"/>
      <c r="AL813" s="255"/>
      <c r="AM813" s="255"/>
      <c r="AN813" s="255"/>
    </row>
    <row r="814" spans="1:40" ht="15.75" customHeight="1">
      <c r="A814" s="255"/>
      <c r="B814" s="255"/>
      <c r="C814" s="255"/>
      <c r="D814" s="255"/>
      <c r="E814" s="255"/>
      <c r="F814" s="255"/>
      <c r="G814" s="255"/>
      <c r="H814" s="255"/>
      <c r="I814" s="255"/>
      <c r="J814" s="255"/>
      <c r="K814" s="255"/>
      <c r="L814" s="255"/>
      <c r="M814" s="255"/>
      <c r="N814" s="255"/>
      <c r="O814" s="255"/>
      <c r="P814" s="255"/>
      <c r="Q814" s="255"/>
      <c r="R814" s="255"/>
      <c r="S814" s="255"/>
      <c r="T814" s="255"/>
      <c r="U814" s="255"/>
      <c r="V814" s="255"/>
      <c r="W814" s="255"/>
      <c r="X814" s="255"/>
      <c r="Y814" s="255"/>
      <c r="Z814" s="255"/>
      <c r="AA814" s="255"/>
      <c r="AB814" s="255"/>
      <c r="AC814" s="255"/>
      <c r="AD814" s="255"/>
      <c r="AE814" s="255"/>
      <c r="AF814" s="255"/>
      <c r="AG814" s="255"/>
      <c r="AH814" s="255"/>
      <c r="AI814" s="255"/>
      <c r="AJ814" s="255"/>
      <c r="AK814" s="255"/>
      <c r="AL814" s="255"/>
      <c r="AM814" s="255"/>
      <c r="AN814" s="255"/>
    </row>
    <row r="815" spans="1:40" ht="15.75" customHeight="1">
      <c r="A815" s="255"/>
      <c r="B815" s="255"/>
      <c r="C815" s="255"/>
      <c r="D815" s="255"/>
      <c r="E815" s="255"/>
      <c r="F815" s="255"/>
      <c r="G815" s="255"/>
      <c r="H815" s="255"/>
      <c r="I815" s="255"/>
      <c r="J815" s="255"/>
      <c r="K815" s="255"/>
      <c r="L815" s="255"/>
      <c r="M815" s="255"/>
      <c r="N815" s="255"/>
      <c r="O815" s="255"/>
      <c r="P815" s="255"/>
      <c r="Q815" s="255"/>
      <c r="R815" s="255"/>
      <c r="S815" s="255"/>
      <c r="T815" s="255"/>
      <c r="U815" s="255"/>
      <c r="V815" s="255"/>
      <c r="W815" s="255"/>
      <c r="X815" s="255"/>
      <c r="Y815" s="255"/>
      <c r="Z815" s="255"/>
      <c r="AA815" s="255"/>
      <c r="AB815" s="255"/>
      <c r="AC815" s="255"/>
      <c r="AD815" s="255"/>
      <c r="AE815" s="255"/>
      <c r="AF815" s="255"/>
      <c r="AG815" s="255"/>
      <c r="AH815" s="255"/>
      <c r="AI815" s="255"/>
      <c r="AJ815" s="255"/>
      <c r="AK815" s="255"/>
      <c r="AL815" s="255"/>
      <c r="AM815" s="255"/>
      <c r="AN815" s="255"/>
    </row>
    <row r="816" spans="1:40" ht="15.75" customHeight="1">
      <c r="A816" s="255"/>
      <c r="B816" s="255"/>
      <c r="C816" s="255"/>
      <c r="D816" s="255"/>
      <c r="E816" s="255"/>
      <c r="F816" s="255"/>
      <c r="G816" s="255"/>
      <c r="H816" s="255"/>
      <c r="I816" s="255"/>
      <c r="J816" s="255"/>
      <c r="K816" s="255"/>
      <c r="L816" s="255"/>
      <c r="M816" s="255"/>
      <c r="N816" s="255"/>
      <c r="O816" s="255"/>
      <c r="P816" s="255"/>
      <c r="Q816" s="255"/>
      <c r="R816" s="255"/>
      <c r="S816" s="255"/>
      <c r="T816" s="255"/>
      <c r="U816" s="255"/>
      <c r="V816" s="255"/>
      <c r="W816" s="255"/>
      <c r="X816" s="255"/>
      <c r="Y816" s="255"/>
      <c r="Z816" s="255"/>
      <c r="AA816" s="255"/>
      <c r="AB816" s="255"/>
      <c r="AC816" s="255"/>
      <c r="AD816" s="255"/>
      <c r="AE816" s="255"/>
      <c r="AF816" s="255"/>
      <c r="AG816" s="255"/>
      <c r="AH816" s="255"/>
      <c r="AI816" s="255"/>
      <c r="AJ816" s="255"/>
      <c r="AK816" s="255"/>
      <c r="AL816" s="255"/>
      <c r="AM816" s="255"/>
      <c r="AN816" s="255"/>
    </row>
    <row r="817" spans="1:40" ht="15.75" customHeight="1">
      <c r="A817" s="255"/>
      <c r="B817" s="255"/>
      <c r="C817" s="255"/>
      <c r="D817" s="255"/>
      <c r="E817" s="255"/>
      <c r="F817" s="255"/>
      <c r="G817" s="255"/>
      <c r="H817" s="255"/>
      <c r="I817" s="255"/>
      <c r="J817" s="255"/>
      <c r="K817" s="255"/>
      <c r="L817" s="255"/>
      <c r="M817" s="255"/>
      <c r="N817" s="255"/>
      <c r="O817" s="255"/>
      <c r="P817" s="255"/>
      <c r="Q817" s="255"/>
      <c r="R817" s="255"/>
      <c r="S817" s="255"/>
      <c r="T817" s="255"/>
      <c r="U817" s="255"/>
      <c r="V817" s="255"/>
      <c r="W817" s="255"/>
      <c r="X817" s="255"/>
      <c r="Y817" s="255"/>
      <c r="Z817" s="255"/>
      <c r="AA817" s="255"/>
      <c r="AB817" s="255"/>
      <c r="AC817" s="255"/>
      <c r="AD817" s="255"/>
      <c r="AE817" s="255"/>
      <c r="AF817" s="255"/>
      <c r="AG817" s="255"/>
      <c r="AH817" s="255"/>
      <c r="AI817" s="255"/>
      <c r="AJ817" s="255"/>
      <c r="AK817" s="255"/>
      <c r="AL817" s="255"/>
      <c r="AM817" s="255"/>
      <c r="AN817" s="255"/>
    </row>
    <row r="818" spans="1:40" ht="15.75" customHeight="1">
      <c r="A818" s="255"/>
      <c r="B818" s="255"/>
      <c r="C818" s="255"/>
      <c r="D818" s="255"/>
      <c r="E818" s="255"/>
      <c r="F818" s="255"/>
      <c r="G818" s="255"/>
      <c r="H818" s="255"/>
      <c r="I818" s="255"/>
      <c r="J818" s="255"/>
      <c r="K818" s="255"/>
      <c r="L818" s="255"/>
      <c r="M818" s="255"/>
      <c r="N818" s="255"/>
      <c r="O818" s="255"/>
      <c r="P818" s="255"/>
      <c r="Q818" s="255"/>
      <c r="R818" s="255"/>
      <c r="S818" s="255"/>
      <c r="T818" s="255"/>
      <c r="U818" s="255"/>
      <c r="V818" s="255"/>
      <c r="W818" s="255"/>
      <c r="X818" s="255"/>
      <c r="Y818" s="255"/>
      <c r="Z818" s="255"/>
      <c r="AA818" s="255"/>
      <c r="AB818" s="255"/>
      <c r="AC818" s="255"/>
      <c r="AD818" s="255"/>
      <c r="AE818" s="255"/>
      <c r="AF818" s="255"/>
      <c r="AG818" s="255"/>
      <c r="AH818" s="255"/>
      <c r="AI818" s="255"/>
      <c r="AJ818" s="255"/>
      <c r="AK818" s="255"/>
      <c r="AL818" s="255"/>
      <c r="AM818" s="255"/>
      <c r="AN818" s="255"/>
    </row>
    <row r="819" spans="1:40" ht="15.75" customHeight="1">
      <c r="A819" s="255"/>
      <c r="B819" s="255"/>
      <c r="C819" s="255"/>
      <c r="D819" s="255"/>
      <c r="E819" s="255"/>
      <c r="F819" s="255"/>
      <c r="G819" s="255"/>
      <c r="H819" s="255"/>
      <c r="I819" s="255"/>
      <c r="J819" s="255"/>
      <c r="K819" s="255"/>
      <c r="L819" s="255"/>
      <c r="M819" s="255"/>
      <c r="N819" s="255"/>
      <c r="O819" s="255"/>
      <c r="P819" s="255"/>
      <c r="Q819" s="255"/>
      <c r="R819" s="255"/>
      <c r="S819" s="255"/>
      <c r="T819" s="255"/>
      <c r="U819" s="255"/>
      <c r="V819" s="255"/>
      <c r="W819" s="255"/>
      <c r="X819" s="255"/>
      <c r="Y819" s="255"/>
      <c r="Z819" s="255"/>
      <c r="AA819" s="255"/>
      <c r="AB819" s="255"/>
      <c r="AC819" s="255"/>
      <c r="AD819" s="255"/>
      <c r="AE819" s="255"/>
      <c r="AF819" s="255"/>
      <c r="AG819" s="255"/>
      <c r="AH819" s="255"/>
      <c r="AI819" s="255"/>
      <c r="AJ819" s="255"/>
      <c r="AK819" s="255"/>
      <c r="AL819" s="255"/>
      <c r="AM819" s="255"/>
      <c r="AN819" s="255"/>
    </row>
    <row r="820" spans="1:40" ht="15.75" customHeight="1">
      <c r="A820" s="255"/>
      <c r="B820" s="255"/>
      <c r="C820" s="255"/>
      <c r="D820" s="255"/>
      <c r="E820" s="255"/>
      <c r="F820" s="255"/>
      <c r="G820" s="255"/>
      <c r="H820" s="255"/>
      <c r="I820" s="255"/>
      <c r="J820" s="255"/>
      <c r="K820" s="255"/>
      <c r="L820" s="255"/>
      <c r="M820" s="255"/>
      <c r="N820" s="255"/>
      <c r="O820" s="255"/>
      <c r="P820" s="255"/>
      <c r="Q820" s="255"/>
      <c r="R820" s="255"/>
      <c r="S820" s="255"/>
      <c r="T820" s="255"/>
      <c r="U820" s="255"/>
      <c r="V820" s="255"/>
      <c r="W820" s="255"/>
      <c r="X820" s="255"/>
      <c r="Y820" s="255"/>
      <c r="Z820" s="255"/>
      <c r="AA820" s="255"/>
      <c r="AB820" s="255"/>
      <c r="AC820" s="255"/>
      <c r="AD820" s="255"/>
      <c r="AE820" s="255"/>
      <c r="AF820" s="255"/>
      <c r="AG820" s="255"/>
      <c r="AH820" s="255"/>
      <c r="AI820" s="255"/>
      <c r="AJ820" s="255"/>
      <c r="AK820" s="255"/>
      <c r="AL820" s="255"/>
      <c r="AM820" s="255"/>
      <c r="AN820" s="255"/>
    </row>
    <row r="821" spans="1:40" ht="15.75" customHeight="1">
      <c r="A821" s="255"/>
      <c r="B821" s="255"/>
      <c r="C821" s="255"/>
      <c r="D821" s="255"/>
      <c r="E821" s="255"/>
      <c r="F821" s="255"/>
      <c r="G821" s="255"/>
      <c r="H821" s="255"/>
      <c r="I821" s="255"/>
      <c r="J821" s="255"/>
      <c r="K821" s="255"/>
      <c r="L821" s="255"/>
      <c r="M821" s="255"/>
      <c r="N821" s="255"/>
      <c r="O821" s="255"/>
      <c r="P821" s="255"/>
      <c r="Q821" s="255"/>
      <c r="R821" s="255"/>
      <c r="S821" s="255"/>
      <c r="T821" s="255"/>
      <c r="U821" s="255"/>
      <c r="V821" s="255"/>
      <c r="W821" s="255"/>
      <c r="X821" s="255"/>
      <c r="Y821" s="255"/>
      <c r="Z821" s="255"/>
      <c r="AA821" s="255"/>
      <c r="AB821" s="255"/>
      <c r="AC821" s="255"/>
      <c r="AD821" s="255"/>
      <c r="AE821" s="255"/>
      <c r="AF821" s="255"/>
      <c r="AG821" s="255"/>
      <c r="AH821" s="255"/>
      <c r="AI821" s="255"/>
      <c r="AJ821" s="255"/>
      <c r="AK821" s="255"/>
      <c r="AL821" s="255"/>
      <c r="AM821" s="255"/>
      <c r="AN821" s="255"/>
    </row>
    <row r="822" spans="1:40" ht="15.75" customHeight="1">
      <c r="A822" s="255"/>
      <c r="B822" s="255"/>
      <c r="C822" s="255"/>
      <c r="D822" s="255"/>
      <c r="E822" s="255"/>
      <c r="F822" s="255"/>
      <c r="G822" s="255"/>
      <c r="H822" s="255"/>
      <c r="I822" s="255"/>
      <c r="J822" s="255"/>
      <c r="K822" s="255"/>
      <c r="L822" s="255"/>
      <c r="M822" s="255"/>
      <c r="N822" s="255"/>
      <c r="O822" s="255"/>
      <c r="P822" s="255"/>
      <c r="Q822" s="255"/>
      <c r="R822" s="255"/>
      <c r="S822" s="255"/>
      <c r="T822" s="255"/>
      <c r="U822" s="255"/>
      <c r="V822" s="255"/>
      <c r="W822" s="255"/>
      <c r="X822" s="255"/>
      <c r="Y822" s="255"/>
      <c r="Z822" s="255"/>
      <c r="AA822" s="255"/>
      <c r="AB822" s="255"/>
      <c r="AC822" s="255"/>
      <c r="AD822" s="255"/>
      <c r="AE822" s="255"/>
      <c r="AF822" s="255"/>
      <c r="AG822" s="255"/>
      <c r="AH822" s="255"/>
      <c r="AI822" s="255"/>
      <c r="AJ822" s="255"/>
      <c r="AK822" s="255"/>
      <c r="AL822" s="255"/>
      <c r="AM822" s="255"/>
      <c r="AN822" s="255"/>
    </row>
    <row r="823" spans="1:40" ht="15.75" customHeight="1">
      <c r="A823" s="255"/>
      <c r="B823" s="255"/>
      <c r="C823" s="255"/>
      <c r="D823" s="255"/>
      <c r="E823" s="255"/>
      <c r="F823" s="255"/>
      <c r="G823" s="255"/>
      <c r="H823" s="255"/>
      <c r="I823" s="255"/>
      <c r="J823" s="255"/>
      <c r="K823" s="255"/>
      <c r="L823" s="255"/>
      <c r="M823" s="255"/>
      <c r="N823" s="255"/>
      <c r="O823" s="255"/>
      <c r="P823" s="255"/>
      <c r="Q823" s="255"/>
      <c r="R823" s="255"/>
      <c r="S823" s="255"/>
      <c r="T823" s="255"/>
      <c r="U823" s="255"/>
      <c r="V823" s="255"/>
      <c r="W823" s="255"/>
      <c r="X823" s="255"/>
      <c r="Y823" s="255"/>
      <c r="Z823" s="255"/>
      <c r="AA823" s="255"/>
      <c r="AB823" s="255"/>
      <c r="AC823" s="255"/>
      <c r="AD823" s="255"/>
      <c r="AE823" s="255"/>
      <c r="AF823" s="255"/>
      <c r="AG823" s="255"/>
      <c r="AH823" s="255"/>
      <c r="AI823" s="255"/>
      <c r="AJ823" s="255"/>
      <c r="AK823" s="255"/>
      <c r="AL823" s="255"/>
      <c r="AM823" s="255"/>
      <c r="AN823" s="255"/>
    </row>
    <row r="824" spans="1:40" ht="15.75" customHeight="1">
      <c r="A824" s="255"/>
      <c r="B824" s="255"/>
      <c r="C824" s="255"/>
      <c r="D824" s="255"/>
      <c r="E824" s="255"/>
      <c r="F824" s="255"/>
      <c r="G824" s="255"/>
      <c r="H824" s="255"/>
      <c r="I824" s="255"/>
      <c r="J824" s="255"/>
      <c r="K824" s="255"/>
      <c r="L824" s="255"/>
      <c r="M824" s="255"/>
      <c r="N824" s="255"/>
      <c r="O824" s="255"/>
      <c r="P824" s="255"/>
      <c r="Q824" s="255"/>
      <c r="R824" s="255"/>
      <c r="S824" s="255"/>
      <c r="T824" s="255"/>
      <c r="U824" s="255"/>
      <c r="V824" s="255"/>
      <c r="W824" s="255"/>
      <c r="X824" s="255"/>
      <c r="Y824" s="255"/>
      <c r="Z824" s="255"/>
      <c r="AA824" s="255"/>
      <c r="AB824" s="255"/>
      <c r="AC824" s="255"/>
      <c r="AD824" s="255"/>
      <c r="AE824" s="255"/>
      <c r="AF824" s="255"/>
      <c r="AG824" s="255"/>
      <c r="AH824" s="255"/>
      <c r="AI824" s="255"/>
      <c r="AJ824" s="255"/>
      <c r="AK824" s="255"/>
      <c r="AL824" s="255"/>
      <c r="AM824" s="255"/>
      <c r="AN824" s="255"/>
    </row>
    <row r="825" spans="1:40" ht="15.75" customHeight="1">
      <c r="A825" s="255"/>
      <c r="B825" s="255"/>
      <c r="C825" s="255"/>
      <c r="D825" s="255"/>
      <c r="E825" s="255"/>
      <c r="F825" s="255"/>
      <c r="G825" s="255"/>
      <c r="H825" s="255"/>
      <c r="I825" s="255"/>
      <c r="J825" s="255"/>
      <c r="K825" s="255"/>
      <c r="L825" s="255"/>
      <c r="M825" s="255"/>
      <c r="N825" s="255"/>
      <c r="O825" s="255"/>
      <c r="P825" s="255"/>
      <c r="Q825" s="255"/>
      <c r="R825" s="255"/>
      <c r="S825" s="255"/>
      <c r="T825" s="255"/>
      <c r="U825" s="255"/>
      <c r="V825" s="255"/>
      <c r="W825" s="255"/>
      <c r="X825" s="255"/>
      <c r="Y825" s="255"/>
      <c r="Z825" s="255"/>
      <c r="AA825" s="255"/>
      <c r="AB825" s="255"/>
      <c r="AC825" s="255"/>
      <c r="AD825" s="255"/>
      <c r="AE825" s="255"/>
      <c r="AF825" s="255"/>
      <c r="AG825" s="255"/>
      <c r="AH825" s="255"/>
      <c r="AI825" s="255"/>
      <c r="AJ825" s="255"/>
      <c r="AK825" s="255"/>
      <c r="AL825" s="255"/>
      <c r="AM825" s="255"/>
      <c r="AN825" s="255"/>
    </row>
    <row r="826" spans="1:40" ht="15.75" customHeight="1">
      <c r="A826" s="255"/>
      <c r="B826" s="255"/>
      <c r="C826" s="255"/>
      <c r="D826" s="255"/>
      <c r="E826" s="255"/>
      <c r="F826" s="255"/>
      <c r="G826" s="255"/>
      <c r="H826" s="255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  <c r="AA826" s="255"/>
      <c r="AB826" s="255"/>
      <c r="AC826" s="255"/>
      <c r="AD826" s="255"/>
      <c r="AE826" s="255"/>
      <c r="AF826" s="255"/>
      <c r="AG826" s="255"/>
      <c r="AH826" s="255"/>
      <c r="AI826" s="255"/>
      <c r="AJ826" s="255"/>
      <c r="AK826" s="255"/>
      <c r="AL826" s="255"/>
      <c r="AM826" s="255"/>
      <c r="AN826" s="255"/>
    </row>
    <row r="827" spans="1:40" ht="15.75" customHeight="1">
      <c r="A827" s="255"/>
      <c r="B827" s="255"/>
      <c r="C827" s="255"/>
      <c r="D827" s="255"/>
      <c r="E827" s="255"/>
      <c r="F827" s="255"/>
      <c r="G827" s="255"/>
      <c r="H827" s="255"/>
      <c r="I827" s="255"/>
      <c r="J827" s="255"/>
      <c r="K827" s="255"/>
      <c r="L827" s="255"/>
      <c r="M827" s="255"/>
      <c r="N827" s="255"/>
      <c r="O827" s="255"/>
      <c r="P827" s="255"/>
      <c r="Q827" s="255"/>
      <c r="R827" s="255"/>
      <c r="S827" s="255"/>
      <c r="T827" s="255"/>
      <c r="U827" s="255"/>
      <c r="V827" s="255"/>
      <c r="W827" s="255"/>
      <c r="X827" s="255"/>
      <c r="Y827" s="255"/>
      <c r="Z827" s="255"/>
      <c r="AA827" s="255"/>
      <c r="AB827" s="255"/>
      <c r="AC827" s="255"/>
      <c r="AD827" s="255"/>
      <c r="AE827" s="255"/>
      <c r="AF827" s="255"/>
      <c r="AG827" s="255"/>
      <c r="AH827" s="255"/>
      <c r="AI827" s="255"/>
      <c r="AJ827" s="255"/>
      <c r="AK827" s="255"/>
      <c r="AL827" s="255"/>
      <c r="AM827" s="255"/>
      <c r="AN827" s="255"/>
    </row>
    <row r="828" spans="1:40" ht="15.75" customHeight="1">
      <c r="A828" s="255"/>
      <c r="B828" s="255"/>
      <c r="C828" s="255"/>
      <c r="D828" s="255"/>
      <c r="E828" s="255"/>
      <c r="F828" s="255"/>
      <c r="G828" s="255"/>
      <c r="H828" s="255"/>
      <c r="I828" s="255"/>
      <c r="J828" s="255"/>
      <c r="K828" s="255"/>
      <c r="L828" s="255"/>
      <c r="M828" s="255"/>
      <c r="N828" s="255"/>
      <c r="O828" s="255"/>
      <c r="P828" s="255"/>
      <c r="Q828" s="255"/>
      <c r="R828" s="255"/>
      <c r="S828" s="255"/>
      <c r="T828" s="255"/>
      <c r="U828" s="255"/>
      <c r="V828" s="255"/>
      <c r="W828" s="255"/>
      <c r="X828" s="255"/>
      <c r="Y828" s="255"/>
      <c r="Z828" s="255"/>
      <c r="AA828" s="255"/>
      <c r="AB828" s="255"/>
      <c r="AC828" s="255"/>
      <c r="AD828" s="255"/>
      <c r="AE828" s="255"/>
      <c r="AF828" s="255"/>
      <c r="AG828" s="255"/>
      <c r="AH828" s="255"/>
      <c r="AI828" s="255"/>
      <c r="AJ828" s="255"/>
      <c r="AK828" s="255"/>
      <c r="AL828" s="255"/>
      <c r="AM828" s="255"/>
      <c r="AN828" s="255"/>
    </row>
    <row r="829" spans="1:40" ht="15.75" customHeight="1">
      <c r="A829" s="255"/>
      <c r="B829" s="255"/>
      <c r="C829" s="255"/>
      <c r="D829" s="255"/>
      <c r="E829" s="255"/>
      <c r="F829" s="255"/>
      <c r="G829" s="255"/>
      <c r="H829" s="255"/>
      <c r="I829" s="255"/>
      <c r="J829" s="255"/>
      <c r="K829" s="255"/>
      <c r="L829" s="255"/>
      <c r="M829" s="255"/>
      <c r="N829" s="255"/>
      <c r="O829" s="255"/>
      <c r="P829" s="255"/>
      <c r="Q829" s="255"/>
      <c r="R829" s="255"/>
      <c r="S829" s="255"/>
      <c r="T829" s="255"/>
      <c r="U829" s="255"/>
      <c r="V829" s="255"/>
      <c r="W829" s="255"/>
      <c r="X829" s="255"/>
      <c r="Y829" s="255"/>
      <c r="Z829" s="255"/>
      <c r="AA829" s="255"/>
      <c r="AB829" s="255"/>
      <c r="AC829" s="255"/>
      <c r="AD829" s="255"/>
      <c r="AE829" s="255"/>
      <c r="AF829" s="255"/>
      <c r="AG829" s="255"/>
      <c r="AH829" s="255"/>
      <c r="AI829" s="255"/>
      <c r="AJ829" s="255"/>
      <c r="AK829" s="255"/>
      <c r="AL829" s="255"/>
      <c r="AM829" s="255"/>
      <c r="AN829" s="255"/>
    </row>
    <row r="830" spans="1:40" ht="15.75" customHeight="1">
      <c r="A830" s="255"/>
      <c r="B830" s="255"/>
      <c r="C830" s="255"/>
      <c r="D830" s="255"/>
      <c r="E830" s="255"/>
      <c r="F830" s="255"/>
      <c r="G830" s="255"/>
      <c r="H830" s="255"/>
      <c r="I830" s="255"/>
      <c r="J830" s="255"/>
      <c r="K830" s="255"/>
      <c r="L830" s="255"/>
      <c r="M830" s="255"/>
      <c r="N830" s="255"/>
      <c r="O830" s="255"/>
      <c r="P830" s="255"/>
      <c r="Q830" s="255"/>
      <c r="R830" s="255"/>
      <c r="S830" s="255"/>
      <c r="T830" s="255"/>
      <c r="U830" s="255"/>
      <c r="V830" s="255"/>
      <c r="W830" s="255"/>
      <c r="X830" s="255"/>
      <c r="Y830" s="255"/>
      <c r="Z830" s="255"/>
      <c r="AA830" s="255"/>
      <c r="AB830" s="255"/>
      <c r="AC830" s="255"/>
      <c r="AD830" s="255"/>
      <c r="AE830" s="255"/>
      <c r="AF830" s="255"/>
      <c r="AG830" s="255"/>
      <c r="AH830" s="255"/>
      <c r="AI830" s="255"/>
      <c r="AJ830" s="255"/>
      <c r="AK830" s="255"/>
      <c r="AL830" s="255"/>
      <c r="AM830" s="255"/>
      <c r="AN830" s="255"/>
    </row>
    <row r="831" spans="1:40" ht="15.75" customHeight="1">
      <c r="A831" s="255"/>
      <c r="B831" s="255"/>
      <c r="C831" s="255"/>
      <c r="D831" s="255"/>
      <c r="E831" s="255"/>
      <c r="F831" s="255"/>
      <c r="G831" s="255"/>
      <c r="H831" s="255"/>
      <c r="I831" s="255"/>
      <c r="J831" s="255"/>
      <c r="K831" s="255"/>
      <c r="L831" s="255"/>
      <c r="M831" s="255"/>
      <c r="N831" s="255"/>
      <c r="O831" s="255"/>
      <c r="P831" s="255"/>
      <c r="Q831" s="255"/>
      <c r="R831" s="255"/>
      <c r="S831" s="255"/>
      <c r="T831" s="255"/>
      <c r="U831" s="255"/>
      <c r="V831" s="255"/>
      <c r="W831" s="255"/>
      <c r="X831" s="255"/>
      <c r="Y831" s="255"/>
      <c r="Z831" s="255"/>
      <c r="AA831" s="255"/>
      <c r="AB831" s="255"/>
      <c r="AC831" s="255"/>
      <c r="AD831" s="255"/>
      <c r="AE831" s="255"/>
      <c r="AF831" s="255"/>
      <c r="AG831" s="255"/>
      <c r="AH831" s="255"/>
      <c r="AI831" s="255"/>
      <c r="AJ831" s="255"/>
      <c r="AK831" s="255"/>
      <c r="AL831" s="255"/>
      <c r="AM831" s="255"/>
      <c r="AN831" s="255"/>
    </row>
    <row r="832" spans="1:40" ht="15.75" customHeight="1">
      <c r="A832" s="255"/>
      <c r="B832" s="255"/>
      <c r="C832" s="255"/>
      <c r="D832" s="255"/>
      <c r="E832" s="255"/>
      <c r="F832" s="255"/>
      <c r="G832" s="255"/>
      <c r="H832" s="255"/>
      <c r="I832" s="255"/>
      <c r="J832" s="255"/>
      <c r="K832" s="255"/>
      <c r="L832" s="255"/>
      <c r="M832" s="255"/>
      <c r="N832" s="255"/>
      <c r="O832" s="255"/>
      <c r="P832" s="255"/>
      <c r="Q832" s="255"/>
      <c r="R832" s="255"/>
      <c r="S832" s="255"/>
      <c r="T832" s="255"/>
      <c r="U832" s="255"/>
      <c r="V832" s="255"/>
      <c r="W832" s="255"/>
      <c r="X832" s="255"/>
      <c r="Y832" s="255"/>
      <c r="Z832" s="255"/>
      <c r="AA832" s="255"/>
      <c r="AB832" s="255"/>
      <c r="AC832" s="255"/>
      <c r="AD832" s="255"/>
      <c r="AE832" s="255"/>
      <c r="AF832" s="255"/>
      <c r="AG832" s="255"/>
      <c r="AH832" s="255"/>
      <c r="AI832" s="255"/>
      <c r="AJ832" s="255"/>
      <c r="AK832" s="255"/>
      <c r="AL832" s="255"/>
      <c r="AM832" s="255"/>
      <c r="AN832" s="255"/>
    </row>
    <row r="833" spans="1:40" ht="15.75" customHeight="1">
      <c r="A833" s="255"/>
      <c r="B833" s="255"/>
      <c r="C833" s="255"/>
      <c r="D833" s="255"/>
      <c r="E833" s="255"/>
      <c r="F833" s="255"/>
      <c r="G833" s="255"/>
      <c r="H833" s="255"/>
      <c r="I833" s="255"/>
      <c r="J833" s="255"/>
      <c r="K833" s="255"/>
      <c r="L833" s="255"/>
      <c r="M833" s="255"/>
      <c r="N833" s="255"/>
      <c r="O833" s="255"/>
      <c r="P833" s="255"/>
      <c r="Q833" s="255"/>
      <c r="R833" s="255"/>
      <c r="S833" s="255"/>
      <c r="T833" s="255"/>
      <c r="U833" s="255"/>
      <c r="V833" s="255"/>
      <c r="W833" s="255"/>
      <c r="X833" s="255"/>
      <c r="Y833" s="255"/>
      <c r="Z833" s="255"/>
      <c r="AA833" s="255"/>
      <c r="AB833" s="255"/>
      <c r="AC833" s="255"/>
      <c r="AD833" s="255"/>
      <c r="AE833" s="255"/>
      <c r="AF833" s="255"/>
      <c r="AG833" s="255"/>
      <c r="AH833" s="255"/>
      <c r="AI833" s="255"/>
      <c r="AJ833" s="255"/>
      <c r="AK833" s="255"/>
      <c r="AL833" s="255"/>
      <c r="AM833" s="255"/>
      <c r="AN833" s="255"/>
    </row>
    <row r="834" spans="1:40" ht="15.75" customHeight="1">
      <c r="A834" s="255"/>
      <c r="B834" s="255"/>
      <c r="C834" s="255"/>
      <c r="D834" s="255"/>
      <c r="E834" s="255"/>
      <c r="F834" s="255"/>
      <c r="G834" s="255"/>
      <c r="H834" s="255"/>
      <c r="I834" s="255"/>
      <c r="J834" s="255"/>
      <c r="K834" s="255"/>
      <c r="L834" s="255"/>
      <c r="M834" s="255"/>
      <c r="N834" s="255"/>
      <c r="O834" s="255"/>
      <c r="P834" s="255"/>
      <c r="Q834" s="255"/>
      <c r="R834" s="255"/>
      <c r="S834" s="255"/>
      <c r="T834" s="255"/>
      <c r="U834" s="255"/>
      <c r="V834" s="255"/>
      <c r="W834" s="255"/>
      <c r="X834" s="255"/>
      <c r="Y834" s="255"/>
      <c r="Z834" s="255"/>
      <c r="AA834" s="255"/>
      <c r="AB834" s="255"/>
      <c r="AC834" s="255"/>
      <c r="AD834" s="255"/>
      <c r="AE834" s="255"/>
      <c r="AF834" s="255"/>
      <c r="AG834" s="255"/>
      <c r="AH834" s="255"/>
      <c r="AI834" s="255"/>
      <c r="AJ834" s="255"/>
      <c r="AK834" s="255"/>
      <c r="AL834" s="255"/>
      <c r="AM834" s="255"/>
      <c r="AN834" s="255"/>
    </row>
    <row r="835" spans="1:40" ht="15.75" customHeight="1">
      <c r="A835" s="255"/>
      <c r="B835" s="255"/>
      <c r="C835" s="255"/>
      <c r="D835" s="255"/>
      <c r="E835" s="255"/>
      <c r="F835" s="255"/>
      <c r="G835" s="255"/>
      <c r="H835" s="255"/>
      <c r="I835" s="255"/>
      <c r="J835" s="255"/>
      <c r="K835" s="255"/>
      <c r="L835" s="255"/>
      <c r="M835" s="255"/>
      <c r="N835" s="255"/>
      <c r="O835" s="255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  <c r="AA835" s="255"/>
      <c r="AB835" s="255"/>
      <c r="AC835" s="255"/>
      <c r="AD835" s="255"/>
      <c r="AE835" s="255"/>
      <c r="AF835" s="255"/>
      <c r="AG835" s="255"/>
      <c r="AH835" s="255"/>
      <c r="AI835" s="255"/>
      <c r="AJ835" s="255"/>
      <c r="AK835" s="255"/>
      <c r="AL835" s="255"/>
      <c r="AM835" s="255"/>
      <c r="AN835" s="255"/>
    </row>
    <row r="836" spans="1:40" ht="15.75" customHeight="1">
      <c r="A836" s="255"/>
      <c r="B836" s="255"/>
      <c r="C836" s="255"/>
      <c r="D836" s="255"/>
      <c r="E836" s="255"/>
      <c r="F836" s="255"/>
      <c r="G836" s="255"/>
      <c r="H836" s="255"/>
      <c r="I836" s="255"/>
      <c r="J836" s="255"/>
      <c r="K836" s="255"/>
      <c r="L836" s="255"/>
      <c r="M836" s="255"/>
      <c r="N836" s="255"/>
      <c r="O836" s="255"/>
      <c r="P836" s="255"/>
      <c r="Q836" s="255"/>
      <c r="R836" s="255"/>
      <c r="S836" s="255"/>
      <c r="T836" s="255"/>
      <c r="U836" s="255"/>
      <c r="V836" s="255"/>
      <c r="W836" s="255"/>
      <c r="X836" s="255"/>
      <c r="Y836" s="255"/>
      <c r="Z836" s="255"/>
      <c r="AA836" s="255"/>
      <c r="AB836" s="255"/>
      <c r="AC836" s="255"/>
      <c r="AD836" s="255"/>
      <c r="AE836" s="255"/>
      <c r="AF836" s="255"/>
      <c r="AG836" s="255"/>
      <c r="AH836" s="255"/>
      <c r="AI836" s="255"/>
      <c r="AJ836" s="255"/>
      <c r="AK836" s="255"/>
      <c r="AL836" s="255"/>
      <c r="AM836" s="255"/>
      <c r="AN836" s="255"/>
    </row>
    <row r="837" spans="1:40" ht="15.75" customHeight="1">
      <c r="A837" s="255"/>
      <c r="B837" s="255"/>
      <c r="C837" s="255"/>
      <c r="D837" s="255"/>
      <c r="E837" s="255"/>
      <c r="F837" s="255"/>
      <c r="G837" s="255"/>
      <c r="H837" s="255"/>
      <c r="I837" s="255"/>
      <c r="J837" s="255"/>
      <c r="K837" s="255"/>
      <c r="L837" s="255"/>
      <c r="M837" s="255"/>
      <c r="N837" s="255"/>
      <c r="O837" s="255"/>
      <c r="P837" s="255"/>
      <c r="Q837" s="255"/>
      <c r="R837" s="255"/>
      <c r="S837" s="255"/>
      <c r="T837" s="255"/>
      <c r="U837" s="255"/>
      <c r="V837" s="255"/>
      <c r="W837" s="255"/>
      <c r="X837" s="255"/>
      <c r="Y837" s="255"/>
      <c r="Z837" s="255"/>
      <c r="AA837" s="255"/>
      <c r="AB837" s="255"/>
      <c r="AC837" s="255"/>
      <c r="AD837" s="255"/>
      <c r="AE837" s="255"/>
      <c r="AF837" s="255"/>
      <c r="AG837" s="255"/>
      <c r="AH837" s="255"/>
      <c r="AI837" s="255"/>
      <c r="AJ837" s="255"/>
      <c r="AK837" s="255"/>
      <c r="AL837" s="255"/>
      <c r="AM837" s="255"/>
      <c r="AN837" s="255"/>
    </row>
    <row r="838" spans="1:40" ht="15.75" customHeight="1">
      <c r="A838" s="255"/>
      <c r="B838" s="255"/>
      <c r="C838" s="255"/>
      <c r="D838" s="255"/>
      <c r="E838" s="255"/>
      <c r="F838" s="255"/>
      <c r="G838" s="255"/>
      <c r="H838" s="255"/>
      <c r="I838" s="255"/>
      <c r="J838" s="255"/>
      <c r="K838" s="255"/>
      <c r="L838" s="255"/>
      <c r="M838" s="255"/>
      <c r="N838" s="255"/>
      <c r="O838" s="255"/>
      <c r="P838" s="255"/>
      <c r="Q838" s="255"/>
      <c r="R838" s="255"/>
      <c r="S838" s="255"/>
      <c r="T838" s="255"/>
      <c r="U838" s="255"/>
      <c r="V838" s="255"/>
      <c r="W838" s="255"/>
      <c r="X838" s="255"/>
      <c r="Y838" s="255"/>
      <c r="Z838" s="255"/>
      <c r="AA838" s="255"/>
      <c r="AB838" s="255"/>
      <c r="AC838" s="255"/>
      <c r="AD838" s="255"/>
      <c r="AE838" s="255"/>
      <c r="AF838" s="255"/>
      <c r="AG838" s="255"/>
      <c r="AH838" s="255"/>
      <c r="AI838" s="255"/>
      <c r="AJ838" s="255"/>
      <c r="AK838" s="255"/>
      <c r="AL838" s="255"/>
      <c r="AM838" s="255"/>
      <c r="AN838" s="255"/>
    </row>
    <row r="839" spans="1:40" ht="15.75" customHeight="1">
      <c r="A839" s="255"/>
      <c r="B839" s="255"/>
      <c r="C839" s="255"/>
      <c r="D839" s="255"/>
      <c r="E839" s="255"/>
      <c r="F839" s="255"/>
      <c r="G839" s="255"/>
      <c r="H839" s="255"/>
      <c r="I839" s="255"/>
      <c r="J839" s="255"/>
      <c r="K839" s="255"/>
      <c r="L839" s="255"/>
      <c r="M839" s="255"/>
      <c r="N839" s="255"/>
      <c r="O839" s="255"/>
      <c r="P839" s="255"/>
      <c r="Q839" s="255"/>
      <c r="R839" s="255"/>
      <c r="S839" s="255"/>
      <c r="T839" s="255"/>
      <c r="U839" s="255"/>
      <c r="V839" s="255"/>
      <c r="W839" s="255"/>
      <c r="X839" s="255"/>
      <c r="Y839" s="255"/>
      <c r="Z839" s="255"/>
      <c r="AA839" s="255"/>
      <c r="AB839" s="255"/>
      <c r="AC839" s="255"/>
      <c r="AD839" s="255"/>
      <c r="AE839" s="255"/>
      <c r="AF839" s="255"/>
      <c r="AG839" s="255"/>
      <c r="AH839" s="255"/>
      <c r="AI839" s="255"/>
      <c r="AJ839" s="255"/>
      <c r="AK839" s="255"/>
      <c r="AL839" s="255"/>
      <c r="AM839" s="255"/>
      <c r="AN839" s="255"/>
    </row>
    <row r="840" spans="1:40" ht="15.75" customHeight="1">
      <c r="A840" s="255"/>
      <c r="B840" s="255"/>
      <c r="C840" s="255"/>
      <c r="D840" s="255"/>
      <c r="E840" s="255"/>
      <c r="F840" s="255"/>
      <c r="G840" s="255"/>
      <c r="H840" s="255"/>
      <c r="I840" s="255"/>
      <c r="J840" s="255"/>
      <c r="K840" s="255"/>
      <c r="L840" s="255"/>
      <c r="M840" s="255"/>
      <c r="N840" s="255"/>
      <c r="O840" s="255"/>
      <c r="P840" s="255"/>
      <c r="Q840" s="255"/>
      <c r="R840" s="255"/>
      <c r="S840" s="255"/>
      <c r="T840" s="255"/>
      <c r="U840" s="255"/>
      <c r="V840" s="255"/>
      <c r="W840" s="255"/>
      <c r="X840" s="255"/>
      <c r="Y840" s="255"/>
      <c r="Z840" s="255"/>
      <c r="AA840" s="255"/>
      <c r="AB840" s="255"/>
      <c r="AC840" s="255"/>
      <c r="AD840" s="255"/>
      <c r="AE840" s="255"/>
      <c r="AF840" s="255"/>
      <c r="AG840" s="255"/>
      <c r="AH840" s="255"/>
      <c r="AI840" s="255"/>
      <c r="AJ840" s="255"/>
      <c r="AK840" s="255"/>
      <c r="AL840" s="255"/>
      <c r="AM840" s="255"/>
      <c r="AN840" s="255"/>
    </row>
    <row r="841" spans="1:40" ht="15.75" customHeight="1">
      <c r="A841" s="255"/>
      <c r="B841" s="255"/>
      <c r="C841" s="255"/>
      <c r="D841" s="255"/>
      <c r="E841" s="255"/>
      <c r="F841" s="255"/>
      <c r="G841" s="255"/>
      <c r="H841" s="255"/>
      <c r="I841" s="255"/>
      <c r="J841" s="255"/>
      <c r="K841" s="255"/>
      <c r="L841" s="255"/>
      <c r="M841" s="255"/>
      <c r="N841" s="255"/>
      <c r="O841" s="255"/>
      <c r="P841" s="255"/>
      <c r="Q841" s="255"/>
      <c r="R841" s="255"/>
      <c r="S841" s="255"/>
      <c r="T841" s="255"/>
      <c r="U841" s="255"/>
      <c r="V841" s="255"/>
      <c r="W841" s="255"/>
      <c r="X841" s="255"/>
      <c r="Y841" s="255"/>
      <c r="Z841" s="255"/>
      <c r="AA841" s="255"/>
      <c r="AB841" s="255"/>
      <c r="AC841" s="255"/>
      <c r="AD841" s="255"/>
      <c r="AE841" s="255"/>
      <c r="AF841" s="255"/>
      <c r="AG841" s="255"/>
      <c r="AH841" s="255"/>
      <c r="AI841" s="255"/>
      <c r="AJ841" s="255"/>
      <c r="AK841" s="255"/>
      <c r="AL841" s="255"/>
      <c r="AM841" s="255"/>
      <c r="AN841" s="255"/>
    </row>
    <row r="842" spans="1:40" ht="15.75" customHeight="1">
      <c r="A842" s="255"/>
      <c r="B842" s="255"/>
      <c r="C842" s="255"/>
      <c r="D842" s="255"/>
      <c r="E842" s="255"/>
      <c r="F842" s="255"/>
      <c r="G842" s="255"/>
      <c r="H842" s="255"/>
      <c r="I842" s="255"/>
      <c r="J842" s="255"/>
      <c r="K842" s="255"/>
      <c r="L842" s="255"/>
      <c r="M842" s="255"/>
      <c r="N842" s="255"/>
      <c r="O842" s="255"/>
      <c r="P842" s="255"/>
      <c r="Q842" s="255"/>
      <c r="R842" s="255"/>
      <c r="S842" s="255"/>
      <c r="T842" s="255"/>
      <c r="U842" s="255"/>
      <c r="V842" s="255"/>
      <c r="W842" s="255"/>
      <c r="X842" s="255"/>
      <c r="Y842" s="255"/>
      <c r="Z842" s="255"/>
      <c r="AA842" s="255"/>
      <c r="AB842" s="255"/>
      <c r="AC842" s="255"/>
      <c r="AD842" s="255"/>
      <c r="AE842" s="255"/>
      <c r="AF842" s="255"/>
      <c r="AG842" s="255"/>
      <c r="AH842" s="255"/>
      <c r="AI842" s="255"/>
      <c r="AJ842" s="255"/>
      <c r="AK842" s="255"/>
      <c r="AL842" s="255"/>
      <c r="AM842" s="255"/>
      <c r="AN842" s="255"/>
    </row>
    <row r="843" spans="1:40" ht="15.75" customHeight="1">
      <c r="A843" s="255"/>
      <c r="B843" s="255"/>
      <c r="C843" s="255"/>
      <c r="D843" s="255"/>
      <c r="E843" s="255"/>
      <c r="F843" s="255"/>
      <c r="G843" s="255"/>
      <c r="H843" s="255"/>
      <c r="I843" s="255"/>
      <c r="J843" s="255"/>
      <c r="K843" s="255"/>
      <c r="L843" s="255"/>
      <c r="M843" s="255"/>
      <c r="N843" s="255"/>
      <c r="O843" s="255"/>
      <c r="P843" s="255"/>
      <c r="Q843" s="255"/>
      <c r="R843" s="255"/>
      <c r="S843" s="255"/>
      <c r="T843" s="255"/>
      <c r="U843" s="255"/>
      <c r="V843" s="255"/>
      <c r="W843" s="255"/>
      <c r="X843" s="255"/>
      <c r="Y843" s="255"/>
      <c r="Z843" s="255"/>
      <c r="AA843" s="255"/>
      <c r="AB843" s="255"/>
      <c r="AC843" s="255"/>
      <c r="AD843" s="255"/>
      <c r="AE843" s="255"/>
      <c r="AF843" s="255"/>
      <c r="AG843" s="255"/>
      <c r="AH843" s="255"/>
      <c r="AI843" s="255"/>
      <c r="AJ843" s="255"/>
      <c r="AK843" s="255"/>
      <c r="AL843" s="255"/>
      <c r="AM843" s="255"/>
      <c r="AN843" s="255"/>
    </row>
    <row r="844" spans="1:40" ht="15.75" customHeight="1">
      <c r="A844" s="255"/>
      <c r="B844" s="255"/>
      <c r="C844" s="255"/>
      <c r="D844" s="255"/>
      <c r="E844" s="255"/>
      <c r="F844" s="255"/>
      <c r="G844" s="255"/>
      <c r="H844" s="255"/>
      <c r="I844" s="255"/>
      <c r="J844" s="255"/>
      <c r="K844" s="255"/>
      <c r="L844" s="255"/>
      <c r="M844" s="255"/>
      <c r="N844" s="255"/>
      <c r="O844" s="255"/>
      <c r="P844" s="255"/>
      <c r="Q844" s="255"/>
      <c r="R844" s="255"/>
      <c r="S844" s="255"/>
      <c r="T844" s="255"/>
      <c r="U844" s="255"/>
      <c r="V844" s="255"/>
      <c r="W844" s="255"/>
      <c r="X844" s="255"/>
      <c r="Y844" s="255"/>
      <c r="Z844" s="255"/>
      <c r="AA844" s="255"/>
      <c r="AB844" s="255"/>
      <c r="AC844" s="255"/>
      <c r="AD844" s="255"/>
      <c r="AE844" s="255"/>
      <c r="AF844" s="255"/>
      <c r="AG844" s="255"/>
      <c r="AH844" s="255"/>
      <c r="AI844" s="255"/>
      <c r="AJ844" s="255"/>
      <c r="AK844" s="255"/>
      <c r="AL844" s="255"/>
      <c r="AM844" s="255"/>
      <c r="AN844" s="255"/>
    </row>
    <row r="845" spans="1:40" ht="15.75" customHeight="1">
      <c r="A845" s="255"/>
      <c r="B845" s="255"/>
      <c r="C845" s="255"/>
      <c r="D845" s="255"/>
      <c r="E845" s="255"/>
      <c r="F845" s="255"/>
      <c r="G845" s="255"/>
      <c r="H845" s="255"/>
      <c r="I845" s="255"/>
      <c r="J845" s="255"/>
      <c r="K845" s="255"/>
      <c r="L845" s="255"/>
      <c r="M845" s="255"/>
      <c r="N845" s="255"/>
      <c r="O845" s="255"/>
      <c r="P845" s="255"/>
      <c r="Q845" s="255"/>
      <c r="R845" s="255"/>
      <c r="S845" s="255"/>
      <c r="T845" s="255"/>
      <c r="U845" s="255"/>
      <c r="V845" s="255"/>
      <c r="W845" s="255"/>
      <c r="X845" s="255"/>
      <c r="Y845" s="255"/>
      <c r="Z845" s="255"/>
      <c r="AA845" s="255"/>
      <c r="AB845" s="255"/>
      <c r="AC845" s="255"/>
      <c r="AD845" s="255"/>
      <c r="AE845" s="255"/>
      <c r="AF845" s="255"/>
      <c r="AG845" s="255"/>
      <c r="AH845" s="255"/>
      <c r="AI845" s="255"/>
      <c r="AJ845" s="255"/>
      <c r="AK845" s="255"/>
      <c r="AL845" s="255"/>
      <c r="AM845" s="255"/>
      <c r="AN845" s="255"/>
    </row>
    <row r="846" spans="1:40" ht="15.75" customHeight="1">
      <c r="A846" s="255"/>
      <c r="B846" s="255"/>
      <c r="C846" s="255"/>
      <c r="D846" s="255"/>
      <c r="E846" s="255"/>
      <c r="F846" s="255"/>
      <c r="G846" s="255"/>
      <c r="H846" s="255"/>
      <c r="I846" s="255"/>
      <c r="J846" s="255"/>
      <c r="K846" s="255"/>
      <c r="L846" s="255"/>
      <c r="M846" s="255"/>
      <c r="N846" s="255"/>
      <c r="O846" s="255"/>
      <c r="P846" s="255"/>
      <c r="Q846" s="255"/>
      <c r="R846" s="255"/>
      <c r="S846" s="255"/>
      <c r="T846" s="255"/>
      <c r="U846" s="255"/>
      <c r="V846" s="255"/>
      <c r="W846" s="255"/>
      <c r="X846" s="255"/>
      <c r="Y846" s="255"/>
      <c r="Z846" s="255"/>
      <c r="AA846" s="255"/>
      <c r="AB846" s="255"/>
      <c r="AC846" s="255"/>
      <c r="AD846" s="255"/>
      <c r="AE846" s="255"/>
      <c r="AF846" s="255"/>
      <c r="AG846" s="255"/>
      <c r="AH846" s="255"/>
      <c r="AI846" s="255"/>
      <c r="AJ846" s="255"/>
      <c r="AK846" s="255"/>
      <c r="AL846" s="255"/>
      <c r="AM846" s="255"/>
      <c r="AN846" s="255"/>
    </row>
    <row r="847" spans="1:40" ht="15.75" customHeight="1">
      <c r="A847" s="255"/>
      <c r="B847" s="255"/>
      <c r="C847" s="255"/>
      <c r="D847" s="255"/>
      <c r="E847" s="255"/>
      <c r="F847" s="255"/>
      <c r="G847" s="255"/>
      <c r="H847" s="255"/>
      <c r="I847" s="255"/>
      <c r="J847" s="255"/>
      <c r="K847" s="255"/>
      <c r="L847" s="255"/>
      <c r="M847" s="255"/>
      <c r="N847" s="255"/>
      <c r="O847" s="255"/>
      <c r="P847" s="255"/>
      <c r="Q847" s="255"/>
      <c r="R847" s="255"/>
      <c r="S847" s="255"/>
      <c r="T847" s="255"/>
      <c r="U847" s="255"/>
      <c r="V847" s="255"/>
      <c r="W847" s="255"/>
      <c r="X847" s="255"/>
      <c r="Y847" s="255"/>
      <c r="Z847" s="255"/>
      <c r="AA847" s="255"/>
      <c r="AB847" s="255"/>
      <c r="AC847" s="255"/>
      <c r="AD847" s="255"/>
      <c r="AE847" s="255"/>
      <c r="AF847" s="255"/>
      <c r="AG847" s="255"/>
      <c r="AH847" s="255"/>
      <c r="AI847" s="255"/>
      <c r="AJ847" s="255"/>
      <c r="AK847" s="255"/>
      <c r="AL847" s="255"/>
      <c r="AM847" s="255"/>
      <c r="AN847" s="255"/>
    </row>
    <row r="848" spans="1:40" ht="15.75" customHeight="1">
      <c r="A848" s="255"/>
      <c r="B848" s="255"/>
      <c r="C848" s="255"/>
      <c r="D848" s="255"/>
      <c r="E848" s="255"/>
      <c r="F848" s="255"/>
      <c r="G848" s="255"/>
      <c r="H848" s="255"/>
      <c r="I848" s="255"/>
      <c r="J848" s="255"/>
      <c r="K848" s="255"/>
      <c r="L848" s="255"/>
      <c r="M848" s="255"/>
      <c r="N848" s="255"/>
      <c r="O848" s="255"/>
      <c r="P848" s="255"/>
      <c r="Q848" s="255"/>
      <c r="R848" s="255"/>
      <c r="S848" s="255"/>
      <c r="T848" s="255"/>
      <c r="U848" s="255"/>
      <c r="V848" s="255"/>
      <c r="W848" s="255"/>
      <c r="X848" s="255"/>
      <c r="Y848" s="255"/>
      <c r="Z848" s="255"/>
      <c r="AA848" s="255"/>
      <c r="AB848" s="255"/>
      <c r="AC848" s="255"/>
      <c r="AD848" s="255"/>
      <c r="AE848" s="255"/>
      <c r="AF848" s="255"/>
      <c r="AG848" s="255"/>
      <c r="AH848" s="255"/>
      <c r="AI848" s="255"/>
      <c r="AJ848" s="255"/>
      <c r="AK848" s="255"/>
      <c r="AL848" s="255"/>
      <c r="AM848" s="255"/>
      <c r="AN848" s="255"/>
    </row>
    <row r="849" spans="1:40" ht="15.75" customHeight="1">
      <c r="A849" s="255"/>
      <c r="B849" s="255"/>
      <c r="C849" s="255"/>
      <c r="D849" s="255"/>
      <c r="E849" s="255"/>
      <c r="F849" s="255"/>
      <c r="G849" s="255"/>
      <c r="H849" s="255"/>
      <c r="I849" s="255"/>
      <c r="J849" s="255"/>
      <c r="K849" s="255"/>
      <c r="L849" s="255"/>
      <c r="M849" s="255"/>
      <c r="N849" s="255"/>
      <c r="O849" s="255"/>
      <c r="P849" s="255"/>
      <c r="Q849" s="255"/>
      <c r="R849" s="255"/>
      <c r="S849" s="255"/>
      <c r="T849" s="255"/>
      <c r="U849" s="255"/>
      <c r="V849" s="255"/>
      <c r="W849" s="255"/>
      <c r="X849" s="255"/>
      <c r="Y849" s="255"/>
      <c r="Z849" s="255"/>
      <c r="AA849" s="255"/>
      <c r="AB849" s="255"/>
      <c r="AC849" s="255"/>
      <c r="AD849" s="255"/>
      <c r="AE849" s="255"/>
      <c r="AF849" s="255"/>
      <c r="AG849" s="255"/>
      <c r="AH849" s="255"/>
      <c r="AI849" s="255"/>
      <c r="AJ849" s="255"/>
      <c r="AK849" s="255"/>
      <c r="AL849" s="255"/>
      <c r="AM849" s="255"/>
      <c r="AN849" s="255"/>
    </row>
    <row r="850" spans="1:40" ht="15.75" customHeight="1">
      <c r="A850" s="255"/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5"/>
      <c r="N850" s="255"/>
      <c r="O850" s="255"/>
      <c r="P850" s="255"/>
      <c r="Q850" s="255"/>
      <c r="R850" s="255"/>
      <c r="S850" s="255"/>
      <c r="T850" s="255"/>
      <c r="U850" s="255"/>
      <c r="V850" s="255"/>
      <c r="W850" s="255"/>
      <c r="X850" s="255"/>
      <c r="Y850" s="255"/>
      <c r="Z850" s="255"/>
      <c r="AA850" s="255"/>
      <c r="AB850" s="255"/>
      <c r="AC850" s="255"/>
      <c r="AD850" s="255"/>
      <c r="AE850" s="255"/>
      <c r="AF850" s="255"/>
      <c r="AG850" s="255"/>
      <c r="AH850" s="255"/>
      <c r="AI850" s="255"/>
      <c r="AJ850" s="255"/>
      <c r="AK850" s="255"/>
      <c r="AL850" s="255"/>
      <c r="AM850" s="255"/>
      <c r="AN850" s="255"/>
    </row>
    <row r="851" spans="1:40" ht="15.75" customHeight="1">
      <c r="A851" s="255"/>
      <c r="B851" s="255"/>
      <c r="C851" s="255"/>
      <c r="D851" s="255"/>
      <c r="E851" s="255"/>
      <c r="F851" s="255"/>
      <c r="G851" s="255"/>
      <c r="H851" s="255"/>
      <c r="I851" s="255"/>
      <c r="J851" s="255"/>
      <c r="K851" s="255"/>
      <c r="L851" s="255"/>
      <c r="M851" s="255"/>
      <c r="N851" s="255"/>
      <c r="O851" s="255"/>
      <c r="P851" s="255"/>
      <c r="Q851" s="255"/>
      <c r="R851" s="255"/>
      <c r="S851" s="255"/>
      <c r="T851" s="255"/>
      <c r="U851" s="255"/>
      <c r="V851" s="255"/>
      <c r="W851" s="255"/>
      <c r="X851" s="255"/>
      <c r="Y851" s="255"/>
      <c r="Z851" s="255"/>
      <c r="AA851" s="255"/>
      <c r="AB851" s="255"/>
      <c r="AC851" s="255"/>
      <c r="AD851" s="255"/>
      <c r="AE851" s="255"/>
      <c r="AF851" s="255"/>
      <c r="AG851" s="255"/>
      <c r="AH851" s="255"/>
      <c r="AI851" s="255"/>
      <c r="AJ851" s="255"/>
      <c r="AK851" s="255"/>
      <c r="AL851" s="255"/>
      <c r="AM851" s="255"/>
      <c r="AN851" s="255"/>
    </row>
    <row r="852" spans="1:40" ht="15.75" customHeight="1">
      <c r="A852" s="255"/>
      <c r="B852" s="255"/>
      <c r="C852" s="255"/>
      <c r="D852" s="255"/>
      <c r="E852" s="255"/>
      <c r="F852" s="255"/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/>
      <c r="Z852" s="255"/>
      <c r="AA852" s="255"/>
      <c r="AB852" s="255"/>
      <c r="AC852" s="255"/>
      <c r="AD852" s="255"/>
      <c r="AE852" s="255"/>
      <c r="AF852" s="255"/>
      <c r="AG852" s="255"/>
      <c r="AH852" s="255"/>
      <c r="AI852" s="255"/>
      <c r="AJ852" s="255"/>
      <c r="AK852" s="255"/>
      <c r="AL852" s="255"/>
      <c r="AM852" s="255"/>
      <c r="AN852" s="255"/>
    </row>
    <row r="853" spans="1:40" ht="15.75" customHeight="1">
      <c r="A853" s="255"/>
      <c r="B853" s="255"/>
      <c r="C853" s="255"/>
      <c r="D853" s="255"/>
      <c r="E853" s="255"/>
      <c r="F853" s="255"/>
      <c r="G853" s="255"/>
      <c r="H853" s="255"/>
      <c r="I853" s="255"/>
      <c r="J853" s="255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  <c r="U853" s="255"/>
      <c r="V853" s="255"/>
      <c r="W853" s="255"/>
      <c r="X853" s="255"/>
      <c r="Y853" s="255"/>
      <c r="Z853" s="255"/>
      <c r="AA853" s="255"/>
      <c r="AB853" s="255"/>
      <c r="AC853" s="255"/>
      <c r="AD853" s="255"/>
      <c r="AE853" s="255"/>
      <c r="AF853" s="255"/>
      <c r="AG853" s="255"/>
      <c r="AH853" s="255"/>
      <c r="AI853" s="255"/>
      <c r="AJ853" s="255"/>
      <c r="AK853" s="255"/>
      <c r="AL853" s="255"/>
      <c r="AM853" s="255"/>
      <c r="AN853" s="255"/>
    </row>
    <row r="854" spans="1:40" ht="15.75" customHeight="1">
      <c r="A854" s="255"/>
      <c r="B854" s="255"/>
      <c r="C854" s="255"/>
      <c r="D854" s="255"/>
      <c r="E854" s="255"/>
      <c r="F854" s="255"/>
      <c r="G854" s="255"/>
      <c r="H854" s="255"/>
      <c r="I854" s="255"/>
      <c r="J854" s="255"/>
      <c r="K854" s="255"/>
      <c r="L854" s="255"/>
      <c r="M854" s="255"/>
      <c r="N854" s="255"/>
      <c r="O854" s="255"/>
      <c r="P854" s="255"/>
      <c r="Q854" s="255"/>
      <c r="R854" s="255"/>
      <c r="S854" s="255"/>
      <c r="T854" s="255"/>
      <c r="U854" s="255"/>
      <c r="V854" s="255"/>
      <c r="W854" s="255"/>
      <c r="X854" s="255"/>
      <c r="Y854" s="255"/>
      <c r="Z854" s="255"/>
      <c r="AA854" s="255"/>
      <c r="AB854" s="255"/>
      <c r="AC854" s="255"/>
      <c r="AD854" s="255"/>
      <c r="AE854" s="255"/>
      <c r="AF854" s="255"/>
      <c r="AG854" s="255"/>
      <c r="AH854" s="255"/>
      <c r="AI854" s="255"/>
      <c r="AJ854" s="255"/>
      <c r="AK854" s="255"/>
      <c r="AL854" s="255"/>
      <c r="AM854" s="255"/>
      <c r="AN854" s="255"/>
    </row>
    <row r="855" spans="1:40" ht="15.75" customHeight="1">
      <c r="A855" s="255"/>
      <c r="B855" s="255"/>
      <c r="C855" s="255"/>
      <c r="D855" s="255"/>
      <c r="E855" s="255"/>
      <c r="F855" s="255"/>
      <c r="G855" s="255"/>
      <c r="H855" s="255"/>
      <c r="I855" s="255"/>
      <c r="J855" s="255"/>
      <c r="K855" s="255"/>
      <c r="L855" s="255"/>
      <c r="M855" s="255"/>
      <c r="N855" s="255"/>
      <c r="O855" s="255"/>
      <c r="P855" s="255"/>
      <c r="Q855" s="255"/>
      <c r="R855" s="255"/>
      <c r="S855" s="255"/>
      <c r="T855" s="255"/>
      <c r="U855" s="255"/>
      <c r="V855" s="255"/>
      <c r="W855" s="255"/>
      <c r="X855" s="255"/>
      <c r="Y855" s="255"/>
      <c r="Z855" s="255"/>
      <c r="AA855" s="255"/>
      <c r="AB855" s="255"/>
      <c r="AC855" s="255"/>
      <c r="AD855" s="255"/>
      <c r="AE855" s="255"/>
      <c r="AF855" s="255"/>
      <c r="AG855" s="255"/>
      <c r="AH855" s="255"/>
      <c r="AI855" s="255"/>
      <c r="AJ855" s="255"/>
      <c r="AK855" s="255"/>
      <c r="AL855" s="255"/>
      <c r="AM855" s="255"/>
      <c r="AN855" s="255"/>
    </row>
    <row r="856" spans="1:40" ht="15.75" customHeight="1">
      <c r="A856" s="255"/>
      <c r="B856" s="255"/>
      <c r="C856" s="255"/>
      <c r="D856" s="255"/>
      <c r="E856" s="255"/>
      <c r="F856" s="255"/>
      <c r="G856" s="255"/>
      <c r="H856" s="255"/>
      <c r="I856" s="255"/>
      <c r="J856" s="255"/>
      <c r="K856" s="255"/>
      <c r="L856" s="255"/>
      <c r="M856" s="255"/>
      <c r="N856" s="255"/>
      <c r="O856" s="255"/>
      <c r="P856" s="255"/>
      <c r="Q856" s="255"/>
      <c r="R856" s="255"/>
      <c r="S856" s="255"/>
      <c r="T856" s="255"/>
      <c r="U856" s="255"/>
      <c r="V856" s="255"/>
      <c r="W856" s="255"/>
      <c r="X856" s="255"/>
      <c r="Y856" s="255"/>
      <c r="Z856" s="255"/>
      <c r="AA856" s="255"/>
      <c r="AB856" s="255"/>
      <c r="AC856" s="255"/>
      <c r="AD856" s="255"/>
      <c r="AE856" s="255"/>
      <c r="AF856" s="255"/>
      <c r="AG856" s="255"/>
      <c r="AH856" s="255"/>
      <c r="AI856" s="255"/>
      <c r="AJ856" s="255"/>
      <c r="AK856" s="255"/>
      <c r="AL856" s="255"/>
      <c r="AM856" s="255"/>
      <c r="AN856" s="255"/>
    </row>
    <row r="857" spans="1:40" ht="15.75" customHeight="1">
      <c r="A857" s="255"/>
      <c r="B857" s="255"/>
      <c r="C857" s="255"/>
      <c r="D857" s="255"/>
      <c r="E857" s="255"/>
      <c r="F857" s="255"/>
      <c r="G857" s="255"/>
      <c r="H857" s="255"/>
      <c r="I857" s="255"/>
      <c r="J857" s="255"/>
      <c r="K857" s="255"/>
      <c r="L857" s="255"/>
      <c r="M857" s="255"/>
      <c r="N857" s="255"/>
      <c r="O857" s="255"/>
      <c r="P857" s="255"/>
      <c r="Q857" s="255"/>
      <c r="R857" s="255"/>
      <c r="S857" s="255"/>
      <c r="T857" s="255"/>
      <c r="U857" s="255"/>
      <c r="V857" s="255"/>
      <c r="W857" s="255"/>
      <c r="X857" s="255"/>
      <c r="Y857" s="255"/>
      <c r="Z857" s="255"/>
      <c r="AA857" s="255"/>
      <c r="AB857" s="255"/>
      <c r="AC857" s="255"/>
      <c r="AD857" s="255"/>
      <c r="AE857" s="255"/>
      <c r="AF857" s="255"/>
      <c r="AG857" s="255"/>
      <c r="AH857" s="255"/>
      <c r="AI857" s="255"/>
      <c r="AJ857" s="255"/>
      <c r="AK857" s="255"/>
      <c r="AL857" s="255"/>
      <c r="AM857" s="255"/>
      <c r="AN857" s="255"/>
    </row>
    <row r="858" spans="1:40" ht="15.75" customHeight="1">
      <c r="A858" s="255"/>
      <c r="B858" s="255"/>
      <c r="C858" s="255"/>
      <c r="D858" s="255"/>
      <c r="E858" s="255"/>
      <c r="F858" s="255"/>
      <c r="G858" s="255"/>
      <c r="H858" s="255"/>
      <c r="I858" s="255"/>
      <c r="J858" s="255"/>
      <c r="K858" s="255"/>
      <c r="L858" s="255"/>
      <c r="M858" s="255"/>
      <c r="N858" s="255"/>
      <c r="O858" s="255"/>
      <c r="P858" s="255"/>
      <c r="Q858" s="255"/>
      <c r="R858" s="255"/>
      <c r="S858" s="255"/>
      <c r="T858" s="255"/>
      <c r="U858" s="255"/>
      <c r="V858" s="255"/>
      <c r="W858" s="255"/>
      <c r="X858" s="255"/>
      <c r="Y858" s="255"/>
      <c r="Z858" s="255"/>
      <c r="AA858" s="255"/>
      <c r="AB858" s="255"/>
      <c r="AC858" s="255"/>
      <c r="AD858" s="255"/>
      <c r="AE858" s="255"/>
      <c r="AF858" s="255"/>
      <c r="AG858" s="255"/>
      <c r="AH858" s="255"/>
      <c r="AI858" s="255"/>
      <c r="AJ858" s="255"/>
      <c r="AK858" s="255"/>
      <c r="AL858" s="255"/>
      <c r="AM858" s="255"/>
      <c r="AN858" s="255"/>
    </row>
    <row r="859" spans="1:40" ht="15.75" customHeight="1">
      <c r="A859" s="255"/>
      <c r="B859" s="255"/>
      <c r="C859" s="255"/>
      <c r="D859" s="255"/>
      <c r="E859" s="255"/>
      <c r="F859" s="255"/>
      <c r="G859" s="255"/>
      <c r="H859" s="255"/>
      <c r="I859" s="255"/>
      <c r="J859" s="255"/>
      <c r="K859" s="255"/>
      <c r="L859" s="255"/>
      <c r="M859" s="255"/>
      <c r="N859" s="255"/>
      <c r="O859" s="255"/>
      <c r="P859" s="255"/>
      <c r="Q859" s="255"/>
      <c r="R859" s="255"/>
      <c r="S859" s="255"/>
      <c r="T859" s="255"/>
      <c r="U859" s="255"/>
      <c r="V859" s="255"/>
      <c r="W859" s="255"/>
      <c r="X859" s="255"/>
      <c r="Y859" s="255"/>
      <c r="Z859" s="255"/>
      <c r="AA859" s="255"/>
      <c r="AB859" s="255"/>
      <c r="AC859" s="255"/>
      <c r="AD859" s="255"/>
      <c r="AE859" s="255"/>
      <c r="AF859" s="255"/>
      <c r="AG859" s="255"/>
      <c r="AH859" s="255"/>
      <c r="AI859" s="255"/>
      <c r="AJ859" s="255"/>
      <c r="AK859" s="255"/>
      <c r="AL859" s="255"/>
      <c r="AM859" s="255"/>
      <c r="AN859" s="255"/>
    </row>
    <row r="860" spans="1:40" ht="15.75" customHeight="1">
      <c r="A860" s="255"/>
      <c r="B860" s="255"/>
      <c r="C860" s="255"/>
      <c r="D860" s="255"/>
      <c r="E860" s="255"/>
      <c r="F860" s="255"/>
      <c r="G860" s="255"/>
      <c r="H860" s="255"/>
      <c r="I860" s="255"/>
      <c r="J860" s="255"/>
      <c r="K860" s="255"/>
      <c r="L860" s="255"/>
      <c r="M860" s="255"/>
      <c r="N860" s="255"/>
      <c r="O860" s="255"/>
      <c r="P860" s="255"/>
      <c r="Q860" s="255"/>
      <c r="R860" s="255"/>
      <c r="S860" s="255"/>
      <c r="T860" s="255"/>
      <c r="U860" s="255"/>
      <c r="V860" s="255"/>
      <c r="W860" s="255"/>
      <c r="X860" s="255"/>
      <c r="Y860" s="255"/>
      <c r="Z860" s="255"/>
      <c r="AA860" s="255"/>
      <c r="AB860" s="255"/>
      <c r="AC860" s="255"/>
      <c r="AD860" s="255"/>
      <c r="AE860" s="255"/>
      <c r="AF860" s="255"/>
      <c r="AG860" s="255"/>
      <c r="AH860" s="255"/>
      <c r="AI860" s="255"/>
      <c r="AJ860" s="255"/>
      <c r="AK860" s="255"/>
      <c r="AL860" s="255"/>
      <c r="AM860" s="255"/>
      <c r="AN860" s="255"/>
    </row>
    <row r="861" spans="1:40" ht="15.75" customHeight="1">
      <c r="A861" s="255"/>
      <c r="B861" s="255"/>
      <c r="C861" s="255"/>
      <c r="D861" s="255"/>
      <c r="E861" s="255"/>
      <c r="F861" s="255"/>
      <c r="G861" s="255"/>
      <c r="H861" s="255"/>
      <c r="I861" s="255"/>
      <c r="J861" s="255"/>
      <c r="K861" s="255"/>
      <c r="L861" s="255"/>
      <c r="M861" s="255"/>
      <c r="N861" s="255"/>
      <c r="O861" s="255"/>
      <c r="P861" s="255"/>
      <c r="Q861" s="255"/>
      <c r="R861" s="255"/>
      <c r="S861" s="255"/>
      <c r="T861" s="255"/>
      <c r="U861" s="255"/>
      <c r="V861" s="255"/>
      <c r="W861" s="255"/>
      <c r="X861" s="255"/>
      <c r="Y861" s="255"/>
      <c r="Z861" s="255"/>
      <c r="AA861" s="255"/>
      <c r="AB861" s="255"/>
      <c r="AC861" s="255"/>
      <c r="AD861" s="255"/>
      <c r="AE861" s="255"/>
      <c r="AF861" s="255"/>
      <c r="AG861" s="255"/>
      <c r="AH861" s="255"/>
      <c r="AI861" s="255"/>
      <c r="AJ861" s="255"/>
      <c r="AK861" s="255"/>
      <c r="AL861" s="255"/>
      <c r="AM861" s="255"/>
      <c r="AN861" s="255"/>
    </row>
    <row r="862" spans="1:40" ht="15.75" customHeight="1">
      <c r="A862" s="255"/>
      <c r="B862" s="255"/>
      <c r="C862" s="255"/>
      <c r="D862" s="255"/>
      <c r="E862" s="255"/>
      <c r="F862" s="255"/>
      <c r="G862" s="255"/>
      <c r="H862" s="255"/>
      <c r="I862" s="255"/>
      <c r="J862" s="255"/>
      <c r="K862" s="255"/>
      <c r="L862" s="255"/>
      <c r="M862" s="255"/>
      <c r="N862" s="255"/>
      <c r="O862" s="255"/>
      <c r="P862" s="255"/>
      <c r="Q862" s="255"/>
      <c r="R862" s="255"/>
      <c r="S862" s="255"/>
      <c r="T862" s="255"/>
      <c r="U862" s="255"/>
      <c r="V862" s="255"/>
      <c r="W862" s="255"/>
      <c r="X862" s="255"/>
      <c r="Y862" s="255"/>
      <c r="Z862" s="255"/>
      <c r="AA862" s="255"/>
      <c r="AB862" s="255"/>
      <c r="AC862" s="255"/>
      <c r="AD862" s="255"/>
      <c r="AE862" s="255"/>
      <c r="AF862" s="255"/>
      <c r="AG862" s="255"/>
      <c r="AH862" s="255"/>
      <c r="AI862" s="255"/>
      <c r="AJ862" s="255"/>
      <c r="AK862" s="255"/>
      <c r="AL862" s="255"/>
      <c r="AM862" s="255"/>
      <c r="AN862" s="255"/>
    </row>
    <row r="863" spans="1:40" ht="15.75" customHeight="1">
      <c r="A863" s="255"/>
      <c r="B863" s="255"/>
      <c r="C863" s="255"/>
      <c r="D863" s="255"/>
      <c r="E863" s="255"/>
      <c r="F863" s="255"/>
      <c r="G863" s="255"/>
      <c r="H863" s="255"/>
      <c r="I863" s="255"/>
      <c r="J863" s="255"/>
      <c r="K863" s="255"/>
      <c r="L863" s="255"/>
      <c r="M863" s="255"/>
      <c r="N863" s="255"/>
      <c r="O863" s="255"/>
      <c r="P863" s="255"/>
      <c r="Q863" s="255"/>
      <c r="R863" s="255"/>
      <c r="S863" s="255"/>
      <c r="T863" s="255"/>
      <c r="U863" s="255"/>
      <c r="V863" s="255"/>
      <c r="W863" s="255"/>
      <c r="X863" s="255"/>
      <c r="Y863" s="255"/>
      <c r="Z863" s="255"/>
      <c r="AA863" s="255"/>
      <c r="AB863" s="255"/>
      <c r="AC863" s="255"/>
      <c r="AD863" s="255"/>
      <c r="AE863" s="255"/>
      <c r="AF863" s="255"/>
      <c r="AG863" s="255"/>
      <c r="AH863" s="255"/>
      <c r="AI863" s="255"/>
      <c r="AJ863" s="255"/>
      <c r="AK863" s="255"/>
      <c r="AL863" s="255"/>
      <c r="AM863" s="255"/>
      <c r="AN863" s="255"/>
    </row>
    <row r="864" spans="1:40" ht="15.75" customHeight="1">
      <c r="A864" s="255"/>
      <c r="B864" s="255"/>
      <c r="C864" s="255"/>
      <c r="D864" s="255"/>
      <c r="E864" s="255"/>
      <c r="F864" s="255"/>
      <c r="G864" s="255"/>
      <c r="H864" s="255"/>
      <c r="I864" s="255"/>
      <c r="J864" s="255"/>
      <c r="K864" s="255"/>
      <c r="L864" s="255"/>
      <c r="M864" s="255"/>
      <c r="N864" s="255"/>
      <c r="O864" s="255"/>
      <c r="P864" s="255"/>
      <c r="Q864" s="255"/>
      <c r="R864" s="255"/>
      <c r="S864" s="255"/>
      <c r="T864" s="255"/>
      <c r="U864" s="255"/>
      <c r="V864" s="255"/>
      <c r="W864" s="255"/>
      <c r="X864" s="255"/>
      <c r="Y864" s="255"/>
      <c r="Z864" s="255"/>
      <c r="AA864" s="255"/>
      <c r="AB864" s="255"/>
      <c r="AC864" s="255"/>
      <c r="AD864" s="255"/>
      <c r="AE864" s="255"/>
      <c r="AF864" s="255"/>
      <c r="AG864" s="255"/>
      <c r="AH864" s="255"/>
      <c r="AI864" s="255"/>
      <c r="AJ864" s="255"/>
      <c r="AK864" s="255"/>
      <c r="AL864" s="255"/>
      <c r="AM864" s="255"/>
      <c r="AN864" s="255"/>
    </row>
    <row r="865" spans="1:40" ht="15.75" customHeight="1">
      <c r="A865" s="255"/>
      <c r="B865" s="255"/>
      <c r="C865" s="255"/>
      <c r="D865" s="255"/>
      <c r="E865" s="255"/>
      <c r="F865" s="255"/>
      <c r="G865" s="255"/>
      <c r="H865" s="255"/>
      <c r="I865" s="255"/>
      <c r="J865" s="255"/>
      <c r="K865" s="255"/>
      <c r="L865" s="255"/>
      <c r="M865" s="255"/>
      <c r="N865" s="255"/>
      <c r="O865" s="255"/>
      <c r="P865" s="255"/>
      <c r="Q865" s="255"/>
      <c r="R865" s="255"/>
      <c r="S865" s="255"/>
      <c r="T865" s="255"/>
      <c r="U865" s="255"/>
      <c r="V865" s="255"/>
      <c r="W865" s="255"/>
      <c r="X865" s="255"/>
      <c r="Y865" s="255"/>
      <c r="Z865" s="255"/>
      <c r="AA865" s="255"/>
      <c r="AB865" s="255"/>
      <c r="AC865" s="255"/>
      <c r="AD865" s="255"/>
      <c r="AE865" s="255"/>
      <c r="AF865" s="255"/>
      <c r="AG865" s="255"/>
      <c r="AH865" s="255"/>
      <c r="AI865" s="255"/>
      <c r="AJ865" s="255"/>
      <c r="AK865" s="255"/>
      <c r="AL865" s="255"/>
      <c r="AM865" s="255"/>
      <c r="AN865" s="255"/>
    </row>
    <row r="866" spans="1:40" ht="15.75" customHeight="1">
      <c r="A866" s="255"/>
      <c r="B866" s="255"/>
      <c r="C866" s="255"/>
      <c r="D866" s="255"/>
      <c r="E866" s="255"/>
      <c r="F866" s="255"/>
      <c r="G866" s="255"/>
      <c r="H866" s="255"/>
      <c r="I866" s="255"/>
      <c r="J866" s="255"/>
      <c r="K866" s="255"/>
      <c r="L866" s="255"/>
      <c r="M866" s="255"/>
      <c r="N866" s="255"/>
      <c r="O866" s="255"/>
      <c r="P866" s="255"/>
      <c r="Q866" s="255"/>
      <c r="R866" s="255"/>
      <c r="S866" s="255"/>
      <c r="T866" s="255"/>
      <c r="U866" s="255"/>
      <c r="V866" s="255"/>
      <c r="W866" s="255"/>
      <c r="X866" s="255"/>
      <c r="Y866" s="255"/>
      <c r="Z866" s="255"/>
      <c r="AA866" s="255"/>
      <c r="AB866" s="255"/>
      <c r="AC866" s="255"/>
      <c r="AD866" s="255"/>
      <c r="AE866" s="255"/>
      <c r="AF866" s="255"/>
      <c r="AG866" s="255"/>
      <c r="AH866" s="255"/>
      <c r="AI866" s="255"/>
      <c r="AJ866" s="255"/>
      <c r="AK866" s="255"/>
      <c r="AL866" s="255"/>
      <c r="AM866" s="255"/>
      <c r="AN866" s="255"/>
    </row>
    <row r="867" spans="1:40" ht="15.75" customHeight="1">
      <c r="A867" s="255"/>
      <c r="B867" s="255"/>
      <c r="C867" s="255"/>
      <c r="D867" s="255"/>
      <c r="E867" s="255"/>
      <c r="F867" s="255"/>
      <c r="G867" s="255"/>
      <c r="H867" s="255"/>
      <c r="I867" s="255"/>
      <c r="J867" s="255"/>
      <c r="K867" s="255"/>
      <c r="L867" s="255"/>
      <c r="M867" s="255"/>
      <c r="N867" s="255"/>
      <c r="O867" s="255"/>
      <c r="P867" s="255"/>
      <c r="Q867" s="255"/>
      <c r="R867" s="255"/>
      <c r="S867" s="255"/>
      <c r="T867" s="255"/>
      <c r="U867" s="255"/>
      <c r="V867" s="255"/>
      <c r="W867" s="255"/>
      <c r="X867" s="255"/>
      <c r="Y867" s="255"/>
      <c r="Z867" s="255"/>
      <c r="AA867" s="255"/>
      <c r="AB867" s="255"/>
      <c r="AC867" s="255"/>
      <c r="AD867" s="255"/>
      <c r="AE867" s="255"/>
      <c r="AF867" s="255"/>
      <c r="AG867" s="255"/>
      <c r="AH867" s="255"/>
      <c r="AI867" s="255"/>
      <c r="AJ867" s="255"/>
      <c r="AK867" s="255"/>
      <c r="AL867" s="255"/>
      <c r="AM867" s="255"/>
      <c r="AN867" s="255"/>
    </row>
    <row r="868" spans="1:40" ht="15.75" customHeight="1">
      <c r="A868" s="255"/>
      <c r="B868" s="255"/>
      <c r="C868" s="255"/>
      <c r="D868" s="255"/>
      <c r="E868" s="255"/>
      <c r="F868" s="255"/>
      <c r="G868" s="255"/>
      <c r="H868" s="255"/>
      <c r="I868" s="255"/>
      <c r="J868" s="255"/>
      <c r="K868" s="255"/>
      <c r="L868" s="255"/>
      <c r="M868" s="255"/>
      <c r="N868" s="255"/>
      <c r="O868" s="255"/>
      <c r="P868" s="255"/>
      <c r="Q868" s="255"/>
      <c r="R868" s="255"/>
      <c r="S868" s="255"/>
      <c r="T868" s="255"/>
      <c r="U868" s="255"/>
      <c r="V868" s="255"/>
      <c r="W868" s="255"/>
      <c r="X868" s="255"/>
      <c r="Y868" s="255"/>
      <c r="Z868" s="255"/>
      <c r="AA868" s="255"/>
      <c r="AB868" s="255"/>
      <c r="AC868" s="255"/>
      <c r="AD868" s="255"/>
      <c r="AE868" s="255"/>
      <c r="AF868" s="255"/>
      <c r="AG868" s="255"/>
      <c r="AH868" s="255"/>
      <c r="AI868" s="255"/>
      <c r="AJ868" s="255"/>
      <c r="AK868" s="255"/>
      <c r="AL868" s="255"/>
      <c r="AM868" s="255"/>
      <c r="AN868" s="255"/>
    </row>
    <row r="869" spans="1:40" ht="15.75" customHeight="1">
      <c r="A869" s="255"/>
      <c r="B869" s="255"/>
      <c r="C869" s="255"/>
      <c r="D869" s="255"/>
      <c r="E869" s="255"/>
      <c r="F869" s="255"/>
      <c r="G869" s="255"/>
      <c r="H869" s="255"/>
      <c r="I869" s="255"/>
      <c r="J869" s="255"/>
      <c r="K869" s="255"/>
      <c r="L869" s="255"/>
      <c r="M869" s="255"/>
      <c r="N869" s="255"/>
      <c r="O869" s="255"/>
      <c r="P869" s="255"/>
      <c r="Q869" s="255"/>
      <c r="R869" s="255"/>
      <c r="S869" s="255"/>
      <c r="T869" s="255"/>
      <c r="U869" s="255"/>
      <c r="V869" s="255"/>
      <c r="W869" s="255"/>
      <c r="X869" s="255"/>
      <c r="Y869" s="255"/>
      <c r="Z869" s="255"/>
      <c r="AA869" s="255"/>
      <c r="AB869" s="255"/>
      <c r="AC869" s="255"/>
      <c r="AD869" s="255"/>
      <c r="AE869" s="255"/>
      <c r="AF869" s="255"/>
      <c r="AG869" s="255"/>
      <c r="AH869" s="255"/>
      <c r="AI869" s="255"/>
      <c r="AJ869" s="255"/>
      <c r="AK869" s="255"/>
      <c r="AL869" s="255"/>
      <c r="AM869" s="255"/>
      <c r="AN869" s="255"/>
    </row>
    <row r="870" spans="1:40" ht="15.75" customHeight="1">
      <c r="A870" s="255"/>
      <c r="B870" s="255"/>
      <c r="C870" s="255"/>
      <c r="D870" s="255"/>
      <c r="E870" s="255"/>
      <c r="F870" s="255"/>
      <c r="G870" s="255"/>
      <c r="H870" s="255"/>
      <c r="I870" s="255"/>
      <c r="J870" s="255"/>
      <c r="K870" s="255"/>
      <c r="L870" s="255"/>
      <c r="M870" s="255"/>
      <c r="N870" s="255"/>
      <c r="O870" s="255"/>
      <c r="P870" s="255"/>
      <c r="Q870" s="255"/>
      <c r="R870" s="255"/>
      <c r="S870" s="255"/>
      <c r="T870" s="255"/>
      <c r="U870" s="255"/>
      <c r="V870" s="255"/>
      <c r="W870" s="255"/>
      <c r="X870" s="255"/>
      <c r="Y870" s="255"/>
      <c r="Z870" s="255"/>
      <c r="AA870" s="255"/>
      <c r="AB870" s="255"/>
      <c r="AC870" s="255"/>
      <c r="AD870" s="255"/>
      <c r="AE870" s="255"/>
      <c r="AF870" s="255"/>
      <c r="AG870" s="255"/>
      <c r="AH870" s="255"/>
      <c r="AI870" s="255"/>
      <c r="AJ870" s="255"/>
      <c r="AK870" s="255"/>
      <c r="AL870" s="255"/>
      <c r="AM870" s="255"/>
      <c r="AN870" s="255"/>
    </row>
    <row r="871" spans="1:40" ht="15.75" customHeight="1">
      <c r="A871" s="255"/>
      <c r="B871" s="255"/>
      <c r="C871" s="255"/>
      <c r="D871" s="255"/>
      <c r="E871" s="255"/>
      <c r="F871" s="255"/>
      <c r="G871" s="255"/>
      <c r="H871" s="255"/>
      <c r="I871" s="255"/>
      <c r="J871" s="255"/>
      <c r="K871" s="255"/>
      <c r="L871" s="255"/>
      <c r="M871" s="255"/>
      <c r="N871" s="255"/>
      <c r="O871" s="255"/>
      <c r="P871" s="255"/>
      <c r="Q871" s="255"/>
      <c r="R871" s="255"/>
      <c r="S871" s="255"/>
      <c r="T871" s="255"/>
      <c r="U871" s="255"/>
      <c r="V871" s="255"/>
      <c r="W871" s="255"/>
      <c r="X871" s="255"/>
      <c r="Y871" s="255"/>
      <c r="Z871" s="255"/>
      <c r="AA871" s="255"/>
      <c r="AB871" s="255"/>
      <c r="AC871" s="255"/>
      <c r="AD871" s="255"/>
      <c r="AE871" s="255"/>
      <c r="AF871" s="255"/>
      <c r="AG871" s="255"/>
      <c r="AH871" s="255"/>
      <c r="AI871" s="255"/>
      <c r="AJ871" s="255"/>
      <c r="AK871" s="255"/>
      <c r="AL871" s="255"/>
      <c r="AM871" s="255"/>
      <c r="AN871" s="255"/>
    </row>
    <row r="872" spans="1:40" ht="15.75" customHeight="1">
      <c r="A872" s="255"/>
      <c r="B872" s="255"/>
      <c r="C872" s="255"/>
      <c r="D872" s="255"/>
      <c r="E872" s="255"/>
      <c r="F872" s="255"/>
      <c r="G872" s="255"/>
      <c r="H872" s="255"/>
      <c r="I872" s="255"/>
      <c r="J872" s="255"/>
      <c r="K872" s="255"/>
      <c r="L872" s="255"/>
      <c r="M872" s="255"/>
      <c r="N872" s="255"/>
      <c r="O872" s="255"/>
      <c r="P872" s="255"/>
      <c r="Q872" s="255"/>
      <c r="R872" s="255"/>
      <c r="S872" s="255"/>
      <c r="T872" s="255"/>
      <c r="U872" s="255"/>
      <c r="V872" s="255"/>
      <c r="W872" s="255"/>
      <c r="X872" s="255"/>
      <c r="Y872" s="255"/>
      <c r="Z872" s="255"/>
      <c r="AA872" s="255"/>
      <c r="AB872" s="255"/>
      <c r="AC872" s="255"/>
      <c r="AD872" s="255"/>
      <c r="AE872" s="255"/>
      <c r="AF872" s="255"/>
      <c r="AG872" s="255"/>
      <c r="AH872" s="255"/>
      <c r="AI872" s="255"/>
      <c r="AJ872" s="255"/>
      <c r="AK872" s="255"/>
      <c r="AL872" s="255"/>
      <c r="AM872" s="255"/>
      <c r="AN872" s="255"/>
    </row>
    <row r="873" spans="1:40" ht="15.75" customHeight="1">
      <c r="A873" s="255"/>
      <c r="B873" s="255"/>
      <c r="C873" s="255"/>
      <c r="D873" s="255"/>
      <c r="E873" s="255"/>
      <c r="F873" s="255"/>
      <c r="G873" s="255"/>
      <c r="H873" s="255"/>
      <c r="I873" s="255"/>
      <c r="J873" s="255"/>
      <c r="K873" s="255"/>
      <c r="L873" s="255"/>
      <c r="M873" s="255"/>
      <c r="N873" s="255"/>
      <c r="O873" s="255"/>
      <c r="P873" s="255"/>
      <c r="Q873" s="255"/>
      <c r="R873" s="255"/>
      <c r="S873" s="255"/>
      <c r="T873" s="255"/>
      <c r="U873" s="255"/>
      <c r="V873" s="255"/>
      <c r="W873" s="255"/>
      <c r="X873" s="255"/>
      <c r="Y873" s="255"/>
      <c r="Z873" s="255"/>
      <c r="AA873" s="255"/>
      <c r="AB873" s="255"/>
      <c r="AC873" s="255"/>
      <c r="AD873" s="255"/>
      <c r="AE873" s="255"/>
      <c r="AF873" s="255"/>
      <c r="AG873" s="255"/>
      <c r="AH873" s="255"/>
      <c r="AI873" s="255"/>
      <c r="AJ873" s="255"/>
      <c r="AK873" s="255"/>
      <c r="AL873" s="255"/>
      <c r="AM873" s="255"/>
      <c r="AN873" s="255"/>
    </row>
    <row r="874" spans="1:40" ht="15.75" customHeight="1">
      <c r="A874" s="255"/>
      <c r="B874" s="255"/>
      <c r="C874" s="255"/>
      <c r="D874" s="255"/>
      <c r="E874" s="255"/>
      <c r="F874" s="255"/>
      <c r="G874" s="255"/>
      <c r="H874" s="255"/>
      <c r="I874" s="255"/>
      <c r="J874" s="255"/>
      <c r="K874" s="255"/>
      <c r="L874" s="255"/>
      <c r="M874" s="255"/>
      <c r="N874" s="255"/>
      <c r="O874" s="255"/>
      <c r="P874" s="255"/>
      <c r="Q874" s="255"/>
      <c r="R874" s="255"/>
      <c r="S874" s="255"/>
      <c r="T874" s="255"/>
      <c r="U874" s="255"/>
      <c r="V874" s="255"/>
      <c r="W874" s="255"/>
      <c r="X874" s="255"/>
      <c r="Y874" s="255"/>
      <c r="Z874" s="255"/>
      <c r="AA874" s="255"/>
      <c r="AB874" s="255"/>
      <c r="AC874" s="255"/>
      <c r="AD874" s="255"/>
      <c r="AE874" s="255"/>
      <c r="AF874" s="255"/>
      <c r="AG874" s="255"/>
      <c r="AH874" s="255"/>
      <c r="AI874" s="255"/>
      <c r="AJ874" s="255"/>
      <c r="AK874" s="255"/>
      <c r="AL874" s="255"/>
      <c r="AM874" s="255"/>
      <c r="AN874" s="255"/>
    </row>
    <row r="875" spans="1:40" ht="15.75" customHeight="1">
      <c r="A875" s="255"/>
      <c r="B875" s="255"/>
      <c r="C875" s="255"/>
      <c r="D875" s="255"/>
      <c r="E875" s="255"/>
      <c r="F875" s="255"/>
      <c r="G875" s="255"/>
      <c r="H875" s="255"/>
      <c r="I875" s="255"/>
      <c r="J875" s="255"/>
      <c r="K875" s="255"/>
      <c r="L875" s="255"/>
      <c r="M875" s="255"/>
      <c r="N875" s="255"/>
      <c r="O875" s="255"/>
      <c r="P875" s="255"/>
      <c r="Q875" s="255"/>
      <c r="R875" s="255"/>
      <c r="S875" s="255"/>
      <c r="T875" s="255"/>
      <c r="U875" s="255"/>
      <c r="V875" s="255"/>
      <c r="W875" s="255"/>
      <c r="X875" s="255"/>
      <c r="Y875" s="255"/>
      <c r="Z875" s="255"/>
      <c r="AA875" s="255"/>
      <c r="AB875" s="255"/>
      <c r="AC875" s="255"/>
      <c r="AD875" s="255"/>
      <c r="AE875" s="255"/>
      <c r="AF875" s="255"/>
      <c r="AG875" s="255"/>
      <c r="AH875" s="255"/>
      <c r="AI875" s="255"/>
      <c r="AJ875" s="255"/>
      <c r="AK875" s="255"/>
      <c r="AL875" s="255"/>
      <c r="AM875" s="255"/>
      <c r="AN875" s="255"/>
    </row>
    <row r="876" spans="1:40" ht="15.75" customHeight="1">
      <c r="A876" s="255"/>
      <c r="B876" s="255"/>
      <c r="C876" s="255"/>
      <c r="D876" s="255"/>
      <c r="E876" s="255"/>
      <c r="F876" s="255"/>
      <c r="G876" s="255"/>
      <c r="H876" s="255"/>
      <c r="I876" s="255"/>
      <c r="J876" s="255"/>
      <c r="K876" s="255"/>
      <c r="L876" s="255"/>
      <c r="M876" s="255"/>
      <c r="N876" s="255"/>
      <c r="O876" s="255"/>
      <c r="P876" s="255"/>
      <c r="Q876" s="255"/>
      <c r="R876" s="255"/>
      <c r="S876" s="255"/>
      <c r="T876" s="255"/>
      <c r="U876" s="255"/>
      <c r="V876" s="255"/>
      <c r="W876" s="255"/>
      <c r="X876" s="255"/>
      <c r="Y876" s="255"/>
      <c r="Z876" s="255"/>
      <c r="AA876" s="255"/>
      <c r="AB876" s="255"/>
      <c r="AC876" s="255"/>
      <c r="AD876" s="255"/>
      <c r="AE876" s="255"/>
      <c r="AF876" s="255"/>
      <c r="AG876" s="255"/>
      <c r="AH876" s="255"/>
      <c r="AI876" s="255"/>
      <c r="AJ876" s="255"/>
      <c r="AK876" s="255"/>
      <c r="AL876" s="255"/>
      <c r="AM876" s="255"/>
      <c r="AN876" s="255"/>
    </row>
    <row r="877" spans="1:40" ht="15.75" customHeight="1">
      <c r="A877" s="255"/>
      <c r="B877" s="255"/>
      <c r="C877" s="255"/>
      <c r="D877" s="255"/>
      <c r="E877" s="255"/>
      <c r="F877" s="255"/>
      <c r="G877" s="255"/>
      <c r="H877" s="255"/>
      <c r="I877" s="255"/>
      <c r="J877" s="255"/>
      <c r="K877" s="255"/>
      <c r="L877" s="255"/>
      <c r="M877" s="255"/>
      <c r="N877" s="255"/>
      <c r="O877" s="255"/>
      <c r="P877" s="255"/>
      <c r="Q877" s="255"/>
      <c r="R877" s="255"/>
      <c r="S877" s="255"/>
      <c r="T877" s="255"/>
      <c r="U877" s="255"/>
      <c r="V877" s="255"/>
      <c r="W877" s="255"/>
      <c r="X877" s="255"/>
      <c r="Y877" s="255"/>
      <c r="Z877" s="255"/>
      <c r="AA877" s="255"/>
      <c r="AB877" s="255"/>
      <c r="AC877" s="255"/>
      <c r="AD877" s="255"/>
      <c r="AE877" s="255"/>
      <c r="AF877" s="255"/>
      <c r="AG877" s="255"/>
      <c r="AH877" s="255"/>
      <c r="AI877" s="255"/>
      <c r="AJ877" s="255"/>
      <c r="AK877" s="255"/>
      <c r="AL877" s="255"/>
      <c r="AM877" s="255"/>
      <c r="AN877" s="255"/>
    </row>
    <row r="878" spans="1:40" ht="15.75" customHeight="1">
      <c r="A878" s="255"/>
      <c r="B878" s="255"/>
      <c r="C878" s="255"/>
      <c r="D878" s="255"/>
      <c r="E878" s="255"/>
      <c r="F878" s="255"/>
      <c r="G878" s="255"/>
      <c r="H878" s="255"/>
      <c r="I878" s="255"/>
      <c r="J878" s="255"/>
      <c r="K878" s="255"/>
      <c r="L878" s="255"/>
      <c r="M878" s="255"/>
      <c r="N878" s="255"/>
      <c r="O878" s="255"/>
      <c r="P878" s="255"/>
      <c r="Q878" s="255"/>
      <c r="R878" s="255"/>
      <c r="S878" s="255"/>
      <c r="T878" s="255"/>
      <c r="U878" s="255"/>
      <c r="V878" s="255"/>
      <c r="W878" s="255"/>
      <c r="X878" s="255"/>
      <c r="Y878" s="255"/>
      <c r="Z878" s="255"/>
      <c r="AA878" s="255"/>
      <c r="AB878" s="255"/>
      <c r="AC878" s="255"/>
      <c r="AD878" s="255"/>
      <c r="AE878" s="255"/>
      <c r="AF878" s="255"/>
      <c r="AG878" s="255"/>
      <c r="AH878" s="255"/>
      <c r="AI878" s="255"/>
      <c r="AJ878" s="255"/>
      <c r="AK878" s="255"/>
      <c r="AL878" s="255"/>
      <c r="AM878" s="255"/>
      <c r="AN878" s="255"/>
    </row>
    <row r="879" spans="1:40" ht="15.75" customHeight="1">
      <c r="A879" s="255"/>
      <c r="B879" s="255"/>
      <c r="C879" s="255"/>
      <c r="D879" s="255"/>
      <c r="E879" s="255"/>
      <c r="F879" s="255"/>
      <c r="G879" s="255"/>
      <c r="H879" s="255"/>
      <c r="I879" s="255"/>
      <c r="J879" s="255"/>
      <c r="K879" s="255"/>
      <c r="L879" s="255"/>
      <c r="M879" s="255"/>
      <c r="N879" s="255"/>
      <c r="O879" s="255"/>
      <c r="P879" s="255"/>
      <c r="Q879" s="255"/>
      <c r="R879" s="255"/>
      <c r="S879" s="255"/>
      <c r="T879" s="255"/>
      <c r="U879" s="255"/>
      <c r="V879" s="255"/>
      <c r="W879" s="255"/>
      <c r="X879" s="255"/>
      <c r="Y879" s="255"/>
      <c r="Z879" s="255"/>
      <c r="AA879" s="255"/>
      <c r="AB879" s="255"/>
      <c r="AC879" s="255"/>
      <c r="AD879" s="255"/>
      <c r="AE879" s="255"/>
      <c r="AF879" s="255"/>
      <c r="AG879" s="255"/>
      <c r="AH879" s="255"/>
      <c r="AI879" s="255"/>
      <c r="AJ879" s="255"/>
      <c r="AK879" s="255"/>
      <c r="AL879" s="255"/>
      <c r="AM879" s="255"/>
      <c r="AN879" s="255"/>
    </row>
    <row r="880" spans="1:40" ht="15.75" customHeight="1">
      <c r="A880" s="255"/>
      <c r="B880" s="255"/>
      <c r="C880" s="255"/>
      <c r="D880" s="255"/>
      <c r="E880" s="255"/>
      <c r="F880" s="255"/>
      <c r="G880" s="255"/>
      <c r="H880" s="255"/>
      <c r="I880" s="255"/>
      <c r="J880" s="255"/>
      <c r="K880" s="255"/>
      <c r="L880" s="255"/>
      <c r="M880" s="255"/>
      <c r="N880" s="255"/>
      <c r="O880" s="255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  <c r="AA880" s="255"/>
      <c r="AB880" s="255"/>
      <c r="AC880" s="255"/>
      <c r="AD880" s="255"/>
      <c r="AE880" s="255"/>
      <c r="AF880" s="255"/>
      <c r="AG880" s="255"/>
      <c r="AH880" s="255"/>
      <c r="AI880" s="255"/>
      <c r="AJ880" s="255"/>
      <c r="AK880" s="255"/>
      <c r="AL880" s="255"/>
      <c r="AM880" s="255"/>
      <c r="AN880" s="255"/>
    </row>
    <row r="881" spans="1:40" ht="15.75" customHeight="1">
      <c r="A881" s="255"/>
      <c r="B881" s="255"/>
      <c r="C881" s="255"/>
      <c r="D881" s="255"/>
      <c r="E881" s="255"/>
      <c r="F881" s="255"/>
      <c r="G881" s="255"/>
      <c r="H881" s="255"/>
      <c r="I881" s="255"/>
      <c r="J881" s="255"/>
      <c r="K881" s="255"/>
      <c r="L881" s="255"/>
      <c r="M881" s="255"/>
      <c r="N881" s="255"/>
      <c r="O881" s="255"/>
      <c r="P881" s="255"/>
      <c r="Q881" s="255"/>
      <c r="R881" s="255"/>
      <c r="S881" s="255"/>
      <c r="T881" s="255"/>
      <c r="U881" s="255"/>
      <c r="V881" s="255"/>
      <c r="W881" s="255"/>
      <c r="X881" s="255"/>
      <c r="Y881" s="255"/>
      <c r="Z881" s="255"/>
      <c r="AA881" s="255"/>
      <c r="AB881" s="255"/>
      <c r="AC881" s="255"/>
      <c r="AD881" s="255"/>
      <c r="AE881" s="255"/>
      <c r="AF881" s="255"/>
      <c r="AG881" s="255"/>
      <c r="AH881" s="255"/>
      <c r="AI881" s="255"/>
      <c r="AJ881" s="255"/>
      <c r="AK881" s="255"/>
      <c r="AL881" s="255"/>
      <c r="AM881" s="255"/>
      <c r="AN881" s="255"/>
    </row>
    <row r="882" spans="1:40" ht="15.75" customHeight="1">
      <c r="A882" s="255"/>
      <c r="B882" s="255"/>
      <c r="C882" s="255"/>
      <c r="D882" s="255"/>
      <c r="E882" s="255"/>
      <c r="F882" s="255"/>
      <c r="G882" s="255"/>
      <c r="H882" s="255"/>
      <c r="I882" s="255"/>
      <c r="J882" s="255"/>
      <c r="K882" s="255"/>
      <c r="L882" s="255"/>
      <c r="M882" s="255"/>
      <c r="N882" s="255"/>
      <c r="O882" s="255"/>
      <c r="P882" s="255"/>
      <c r="Q882" s="255"/>
      <c r="R882" s="255"/>
      <c r="S882" s="255"/>
      <c r="T882" s="255"/>
      <c r="U882" s="255"/>
      <c r="V882" s="255"/>
      <c r="W882" s="255"/>
      <c r="X882" s="255"/>
      <c r="Y882" s="255"/>
      <c r="Z882" s="255"/>
      <c r="AA882" s="255"/>
      <c r="AB882" s="255"/>
      <c r="AC882" s="255"/>
      <c r="AD882" s="255"/>
      <c r="AE882" s="255"/>
      <c r="AF882" s="255"/>
      <c r="AG882" s="255"/>
      <c r="AH882" s="255"/>
      <c r="AI882" s="255"/>
      <c r="AJ882" s="255"/>
      <c r="AK882" s="255"/>
      <c r="AL882" s="255"/>
      <c r="AM882" s="255"/>
      <c r="AN882" s="255"/>
    </row>
    <row r="883" spans="1:40" ht="15.75" customHeight="1">
      <c r="A883" s="255"/>
      <c r="B883" s="255"/>
      <c r="C883" s="255"/>
      <c r="D883" s="255"/>
      <c r="E883" s="255"/>
      <c r="F883" s="255"/>
      <c r="G883" s="255"/>
      <c r="H883" s="255"/>
      <c r="I883" s="255"/>
      <c r="J883" s="255"/>
      <c r="K883" s="255"/>
      <c r="L883" s="255"/>
      <c r="M883" s="255"/>
      <c r="N883" s="255"/>
      <c r="O883" s="255"/>
      <c r="P883" s="255"/>
      <c r="Q883" s="255"/>
      <c r="R883" s="255"/>
      <c r="S883" s="255"/>
      <c r="T883" s="255"/>
      <c r="U883" s="255"/>
      <c r="V883" s="255"/>
      <c r="W883" s="255"/>
      <c r="X883" s="255"/>
      <c r="Y883" s="255"/>
      <c r="Z883" s="255"/>
      <c r="AA883" s="255"/>
      <c r="AB883" s="255"/>
      <c r="AC883" s="255"/>
      <c r="AD883" s="255"/>
      <c r="AE883" s="255"/>
      <c r="AF883" s="255"/>
      <c r="AG883" s="255"/>
      <c r="AH883" s="255"/>
      <c r="AI883" s="255"/>
      <c r="AJ883" s="255"/>
      <c r="AK883" s="255"/>
      <c r="AL883" s="255"/>
      <c r="AM883" s="255"/>
      <c r="AN883" s="255"/>
    </row>
    <row r="884" spans="1:40" ht="15.75" customHeight="1">
      <c r="A884" s="255"/>
      <c r="B884" s="255"/>
      <c r="C884" s="255"/>
      <c r="D884" s="255"/>
      <c r="E884" s="255"/>
      <c r="F884" s="255"/>
      <c r="G884" s="255"/>
      <c r="H884" s="255"/>
      <c r="I884" s="255"/>
      <c r="J884" s="255"/>
      <c r="K884" s="255"/>
      <c r="L884" s="255"/>
      <c r="M884" s="255"/>
      <c r="N884" s="255"/>
      <c r="O884" s="255"/>
      <c r="P884" s="255"/>
      <c r="Q884" s="255"/>
      <c r="R884" s="255"/>
      <c r="S884" s="255"/>
      <c r="T884" s="255"/>
      <c r="U884" s="255"/>
      <c r="V884" s="255"/>
      <c r="W884" s="255"/>
      <c r="X884" s="255"/>
      <c r="Y884" s="255"/>
      <c r="Z884" s="255"/>
      <c r="AA884" s="255"/>
      <c r="AB884" s="255"/>
      <c r="AC884" s="255"/>
      <c r="AD884" s="255"/>
      <c r="AE884" s="255"/>
      <c r="AF884" s="255"/>
      <c r="AG884" s="255"/>
      <c r="AH884" s="255"/>
      <c r="AI884" s="255"/>
      <c r="AJ884" s="255"/>
      <c r="AK884" s="255"/>
      <c r="AL884" s="255"/>
      <c r="AM884" s="255"/>
      <c r="AN884" s="255"/>
    </row>
    <row r="885" spans="1:40" ht="15.75" customHeight="1">
      <c r="A885" s="255"/>
      <c r="B885" s="255"/>
      <c r="C885" s="255"/>
      <c r="D885" s="255"/>
      <c r="E885" s="255"/>
      <c r="F885" s="255"/>
      <c r="G885" s="255"/>
      <c r="H885" s="255"/>
      <c r="I885" s="255"/>
      <c r="J885" s="255"/>
      <c r="K885" s="255"/>
      <c r="L885" s="255"/>
      <c r="M885" s="255"/>
      <c r="N885" s="255"/>
      <c r="O885" s="255"/>
      <c r="P885" s="255"/>
      <c r="Q885" s="255"/>
      <c r="R885" s="255"/>
      <c r="S885" s="255"/>
      <c r="T885" s="255"/>
      <c r="U885" s="255"/>
      <c r="V885" s="255"/>
      <c r="W885" s="255"/>
      <c r="X885" s="255"/>
      <c r="Y885" s="255"/>
      <c r="Z885" s="255"/>
      <c r="AA885" s="255"/>
      <c r="AB885" s="255"/>
      <c r="AC885" s="255"/>
      <c r="AD885" s="255"/>
      <c r="AE885" s="255"/>
      <c r="AF885" s="255"/>
      <c r="AG885" s="255"/>
      <c r="AH885" s="255"/>
      <c r="AI885" s="255"/>
      <c r="AJ885" s="255"/>
      <c r="AK885" s="255"/>
      <c r="AL885" s="255"/>
      <c r="AM885" s="255"/>
      <c r="AN885" s="255"/>
    </row>
    <row r="886" spans="1:40" ht="15.75" customHeight="1">
      <c r="A886" s="255"/>
      <c r="B886" s="255"/>
      <c r="C886" s="255"/>
      <c r="D886" s="255"/>
      <c r="E886" s="255"/>
      <c r="F886" s="255"/>
      <c r="G886" s="255"/>
      <c r="H886" s="255"/>
      <c r="I886" s="255"/>
      <c r="J886" s="255"/>
      <c r="K886" s="255"/>
      <c r="L886" s="255"/>
      <c r="M886" s="255"/>
      <c r="N886" s="255"/>
      <c r="O886" s="255"/>
      <c r="P886" s="255"/>
      <c r="Q886" s="255"/>
      <c r="R886" s="255"/>
      <c r="S886" s="255"/>
      <c r="T886" s="255"/>
      <c r="U886" s="255"/>
      <c r="V886" s="255"/>
      <c r="W886" s="255"/>
      <c r="X886" s="255"/>
      <c r="Y886" s="255"/>
      <c r="Z886" s="255"/>
      <c r="AA886" s="255"/>
      <c r="AB886" s="255"/>
      <c r="AC886" s="255"/>
      <c r="AD886" s="255"/>
      <c r="AE886" s="255"/>
      <c r="AF886" s="255"/>
      <c r="AG886" s="255"/>
      <c r="AH886" s="255"/>
      <c r="AI886" s="255"/>
      <c r="AJ886" s="255"/>
      <c r="AK886" s="255"/>
      <c r="AL886" s="255"/>
      <c r="AM886" s="255"/>
      <c r="AN886" s="255"/>
    </row>
    <row r="887" spans="1:40" ht="15.75" customHeight="1">
      <c r="A887" s="255"/>
      <c r="B887" s="255"/>
      <c r="C887" s="255"/>
      <c r="D887" s="255"/>
      <c r="E887" s="255"/>
      <c r="F887" s="255"/>
      <c r="G887" s="255"/>
      <c r="H887" s="255"/>
      <c r="I887" s="255"/>
      <c r="J887" s="255"/>
      <c r="K887" s="255"/>
      <c r="L887" s="255"/>
      <c r="M887" s="255"/>
      <c r="N887" s="255"/>
      <c r="O887" s="255"/>
      <c r="P887" s="255"/>
      <c r="Q887" s="255"/>
      <c r="R887" s="255"/>
      <c r="S887" s="255"/>
      <c r="T887" s="255"/>
      <c r="U887" s="255"/>
      <c r="V887" s="255"/>
      <c r="W887" s="255"/>
      <c r="X887" s="255"/>
      <c r="Y887" s="255"/>
      <c r="Z887" s="255"/>
      <c r="AA887" s="255"/>
      <c r="AB887" s="255"/>
      <c r="AC887" s="255"/>
      <c r="AD887" s="255"/>
      <c r="AE887" s="255"/>
      <c r="AF887" s="255"/>
      <c r="AG887" s="255"/>
      <c r="AH887" s="255"/>
      <c r="AI887" s="255"/>
      <c r="AJ887" s="255"/>
      <c r="AK887" s="255"/>
      <c r="AL887" s="255"/>
      <c r="AM887" s="255"/>
      <c r="AN887" s="255"/>
    </row>
    <row r="888" spans="1:40" ht="15.75" customHeight="1">
      <c r="A888" s="255"/>
      <c r="B888" s="255"/>
      <c r="C888" s="255"/>
      <c r="D888" s="255"/>
      <c r="E888" s="255"/>
      <c r="F888" s="255"/>
      <c r="G888" s="255"/>
      <c r="H888" s="255"/>
      <c r="I888" s="255"/>
      <c r="J888" s="255"/>
      <c r="K888" s="255"/>
      <c r="L888" s="255"/>
      <c r="M888" s="255"/>
      <c r="N888" s="255"/>
      <c r="O888" s="255"/>
      <c r="P888" s="255"/>
      <c r="Q888" s="255"/>
      <c r="R888" s="255"/>
      <c r="S888" s="255"/>
      <c r="T888" s="255"/>
      <c r="U888" s="255"/>
      <c r="V888" s="255"/>
      <c r="W888" s="255"/>
      <c r="X888" s="255"/>
      <c r="Y888" s="255"/>
      <c r="Z888" s="255"/>
      <c r="AA888" s="255"/>
      <c r="AB888" s="255"/>
      <c r="AC888" s="255"/>
      <c r="AD888" s="255"/>
      <c r="AE888" s="255"/>
      <c r="AF888" s="255"/>
      <c r="AG888" s="255"/>
      <c r="AH888" s="255"/>
      <c r="AI888" s="255"/>
      <c r="AJ888" s="255"/>
      <c r="AK888" s="255"/>
      <c r="AL888" s="255"/>
      <c r="AM888" s="255"/>
      <c r="AN888" s="255"/>
    </row>
    <row r="889" spans="1:40" ht="15.75" customHeight="1">
      <c r="A889" s="255"/>
      <c r="B889" s="255"/>
      <c r="C889" s="255"/>
      <c r="D889" s="255"/>
      <c r="E889" s="255"/>
      <c r="F889" s="255"/>
      <c r="G889" s="255"/>
      <c r="H889" s="255"/>
      <c r="I889" s="255"/>
      <c r="J889" s="255"/>
      <c r="K889" s="255"/>
      <c r="L889" s="255"/>
      <c r="M889" s="255"/>
      <c r="N889" s="255"/>
      <c r="O889" s="255"/>
      <c r="P889" s="255"/>
      <c r="Q889" s="255"/>
      <c r="R889" s="255"/>
      <c r="S889" s="255"/>
      <c r="T889" s="255"/>
      <c r="U889" s="255"/>
      <c r="V889" s="255"/>
      <c r="W889" s="255"/>
      <c r="X889" s="255"/>
      <c r="Y889" s="255"/>
      <c r="Z889" s="255"/>
      <c r="AA889" s="255"/>
      <c r="AB889" s="255"/>
      <c r="AC889" s="255"/>
      <c r="AD889" s="255"/>
      <c r="AE889" s="255"/>
      <c r="AF889" s="255"/>
      <c r="AG889" s="255"/>
      <c r="AH889" s="255"/>
      <c r="AI889" s="255"/>
      <c r="AJ889" s="255"/>
      <c r="AK889" s="255"/>
      <c r="AL889" s="255"/>
      <c r="AM889" s="255"/>
      <c r="AN889" s="255"/>
    </row>
    <row r="890" spans="1:40" ht="15.75" customHeight="1">
      <c r="A890" s="255"/>
      <c r="B890" s="255"/>
      <c r="C890" s="255"/>
      <c r="D890" s="255"/>
      <c r="E890" s="255"/>
      <c r="F890" s="255"/>
      <c r="G890" s="255"/>
      <c r="H890" s="255"/>
      <c r="I890" s="255"/>
      <c r="J890" s="255"/>
      <c r="K890" s="255"/>
      <c r="L890" s="255"/>
      <c r="M890" s="255"/>
      <c r="N890" s="255"/>
      <c r="O890" s="255"/>
      <c r="P890" s="255"/>
      <c r="Q890" s="255"/>
      <c r="R890" s="255"/>
      <c r="S890" s="255"/>
      <c r="T890" s="255"/>
      <c r="U890" s="255"/>
      <c r="V890" s="255"/>
      <c r="W890" s="255"/>
      <c r="X890" s="255"/>
      <c r="Y890" s="255"/>
      <c r="Z890" s="255"/>
      <c r="AA890" s="255"/>
      <c r="AB890" s="255"/>
      <c r="AC890" s="255"/>
      <c r="AD890" s="255"/>
      <c r="AE890" s="255"/>
      <c r="AF890" s="255"/>
      <c r="AG890" s="255"/>
      <c r="AH890" s="255"/>
      <c r="AI890" s="255"/>
      <c r="AJ890" s="255"/>
      <c r="AK890" s="255"/>
      <c r="AL890" s="255"/>
      <c r="AM890" s="255"/>
      <c r="AN890" s="255"/>
    </row>
    <row r="891" spans="1:40" ht="15.75" customHeight="1">
      <c r="A891" s="255"/>
      <c r="B891" s="255"/>
      <c r="C891" s="255"/>
      <c r="D891" s="255"/>
      <c r="E891" s="255"/>
      <c r="F891" s="255"/>
      <c r="G891" s="255"/>
      <c r="H891" s="255"/>
      <c r="I891" s="255"/>
      <c r="J891" s="255"/>
      <c r="K891" s="255"/>
      <c r="L891" s="255"/>
      <c r="M891" s="255"/>
      <c r="N891" s="255"/>
      <c r="O891" s="255"/>
      <c r="P891" s="255"/>
      <c r="Q891" s="255"/>
      <c r="R891" s="255"/>
      <c r="S891" s="255"/>
      <c r="T891" s="255"/>
      <c r="U891" s="255"/>
      <c r="V891" s="255"/>
      <c r="W891" s="255"/>
      <c r="X891" s="255"/>
      <c r="Y891" s="255"/>
      <c r="Z891" s="255"/>
      <c r="AA891" s="255"/>
      <c r="AB891" s="255"/>
      <c r="AC891" s="255"/>
      <c r="AD891" s="255"/>
      <c r="AE891" s="255"/>
      <c r="AF891" s="255"/>
      <c r="AG891" s="255"/>
      <c r="AH891" s="255"/>
      <c r="AI891" s="255"/>
      <c r="AJ891" s="255"/>
      <c r="AK891" s="255"/>
      <c r="AL891" s="255"/>
      <c r="AM891" s="255"/>
      <c r="AN891" s="255"/>
    </row>
    <row r="892" spans="1:40" ht="15.75" customHeight="1">
      <c r="A892" s="255"/>
      <c r="B892" s="255"/>
      <c r="C892" s="255"/>
      <c r="D892" s="255"/>
      <c r="E892" s="255"/>
      <c r="F892" s="255"/>
      <c r="G892" s="255"/>
      <c r="H892" s="255"/>
      <c r="I892" s="255"/>
      <c r="J892" s="255"/>
      <c r="K892" s="255"/>
      <c r="L892" s="255"/>
      <c r="M892" s="255"/>
      <c r="N892" s="255"/>
      <c r="O892" s="255"/>
      <c r="P892" s="255"/>
      <c r="Q892" s="255"/>
      <c r="R892" s="255"/>
      <c r="S892" s="255"/>
      <c r="T892" s="255"/>
      <c r="U892" s="255"/>
      <c r="V892" s="255"/>
      <c r="W892" s="255"/>
      <c r="X892" s="255"/>
      <c r="Y892" s="255"/>
      <c r="Z892" s="255"/>
      <c r="AA892" s="255"/>
      <c r="AB892" s="255"/>
      <c r="AC892" s="255"/>
      <c r="AD892" s="255"/>
      <c r="AE892" s="255"/>
      <c r="AF892" s="255"/>
      <c r="AG892" s="255"/>
      <c r="AH892" s="255"/>
      <c r="AI892" s="255"/>
      <c r="AJ892" s="255"/>
      <c r="AK892" s="255"/>
      <c r="AL892" s="255"/>
      <c r="AM892" s="255"/>
      <c r="AN892" s="255"/>
    </row>
    <row r="893" spans="1:40" ht="15.75" customHeight="1">
      <c r="A893" s="255"/>
      <c r="B893" s="255"/>
      <c r="C893" s="255"/>
      <c r="D893" s="255"/>
      <c r="E893" s="255"/>
      <c r="F893" s="255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255"/>
      <c r="V893" s="255"/>
      <c r="W893" s="255"/>
      <c r="X893" s="255"/>
      <c r="Y893" s="255"/>
      <c r="Z893" s="255"/>
      <c r="AA893" s="255"/>
      <c r="AB893" s="255"/>
      <c r="AC893" s="255"/>
      <c r="AD893" s="255"/>
      <c r="AE893" s="255"/>
      <c r="AF893" s="255"/>
      <c r="AG893" s="255"/>
      <c r="AH893" s="255"/>
      <c r="AI893" s="255"/>
      <c r="AJ893" s="255"/>
      <c r="AK893" s="255"/>
      <c r="AL893" s="255"/>
      <c r="AM893" s="255"/>
      <c r="AN893" s="255"/>
    </row>
    <row r="894" spans="1:40" ht="15.75" customHeight="1">
      <c r="A894" s="255"/>
      <c r="B894" s="255"/>
      <c r="C894" s="255"/>
      <c r="D894" s="255"/>
      <c r="E894" s="255"/>
      <c r="F894" s="255"/>
      <c r="G894" s="255"/>
      <c r="H894" s="255"/>
      <c r="I894" s="255"/>
      <c r="J894" s="255"/>
      <c r="K894" s="255"/>
      <c r="L894" s="255"/>
      <c r="M894" s="255"/>
      <c r="N894" s="255"/>
      <c r="O894" s="255"/>
      <c r="P894" s="255"/>
      <c r="Q894" s="255"/>
      <c r="R894" s="255"/>
      <c r="S894" s="255"/>
      <c r="T894" s="255"/>
      <c r="U894" s="255"/>
      <c r="V894" s="255"/>
      <c r="W894" s="255"/>
      <c r="X894" s="255"/>
      <c r="Y894" s="255"/>
      <c r="Z894" s="255"/>
      <c r="AA894" s="255"/>
      <c r="AB894" s="255"/>
      <c r="AC894" s="255"/>
      <c r="AD894" s="255"/>
      <c r="AE894" s="255"/>
      <c r="AF894" s="255"/>
      <c r="AG894" s="255"/>
      <c r="AH894" s="255"/>
      <c r="AI894" s="255"/>
      <c r="AJ894" s="255"/>
      <c r="AK894" s="255"/>
      <c r="AL894" s="255"/>
      <c r="AM894" s="255"/>
      <c r="AN894" s="255"/>
    </row>
    <row r="895" spans="1:40" ht="15.75" customHeight="1">
      <c r="A895" s="255"/>
      <c r="B895" s="255"/>
      <c r="C895" s="255"/>
      <c r="D895" s="255"/>
      <c r="E895" s="255"/>
      <c r="F895" s="255"/>
      <c r="G895" s="255"/>
      <c r="H895" s="255"/>
      <c r="I895" s="255"/>
      <c r="J895" s="255"/>
      <c r="K895" s="255"/>
      <c r="L895" s="255"/>
      <c r="M895" s="255"/>
      <c r="N895" s="255"/>
      <c r="O895" s="255"/>
      <c r="P895" s="255"/>
      <c r="Q895" s="255"/>
      <c r="R895" s="255"/>
      <c r="S895" s="255"/>
      <c r="T895" s="255"/>
      <c r="U895" s="255"/>
      <c r="V895" s="255"/>
      <c r="W895" s="255"/>
      <c r="X895" s="255"/>
      <c r="Y895" s="255"/>
      <c r="Z895" s="255"/>
      <c r="AA895" s="255"/>
      <c r="AB895" s="255"/>
      <c r="AC895" s="255"/>
      <c r="AD895" s="255"/>
      <c r="AE895" s="255"/>
      <c r="AF895" s="255"/>
      <c r="AG895" s="255"/>
      <c r="AH895" s="255"/>
      <c r="AI895" s="255"/>
      <c r="AJ895" s="255"/>
      <c r="AK895" s="255"/>
      <c r="AL895" s="255"/>
      <c r="AM895" s="255"/>
      <c r="AN895" s="255"/>
    </row>
    <row r="896" spans="1:40" ht="15.75" customHeight="1">
      <c r="A896" s="255"/>
      <c r="B896" s="255"/>
      <c r="C896" s="255"/>
      <c r="D896" s="255"/>
      <c r="E896" s="255"/>
      <c r="F896" s="255"/>
      <c r="G896" s="255"/>
      <c r="H896" s="255"/>
      <c r="I896" s="255"/>
      <c r="J896" s="255"/>
      <c r="K896" s="255"/>
      <c r="L896" s="255"/>
      <c r="M896" s="255"/>
      <c r="N896" s="255"/>
      <c r="O896" s="255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  <c r="AA896" s="255"/>
      <c r="AB896" s="255"/>
      <c r="AC896" s="255"/>
      <c r="AD896" s="255"/>
      <c r="AE896" s="255"/>
      <c r="AF896" s="255"/>
      <c r="AG896" s="255"/>
      <c r="AH896" s="255"/>
      <c r="AI896" s="255"/>
      <c r="AJ896" s="255"/>
      <c r="AK896" s="255"/>
      <c r="AL896" s="255"/>
      <c r="AM896" s="255"/>
      <c r="AN896" s="255"/>
    </row>
    <row r="897" spans="1:40" ht="15.75" customHeight="1">
      <c r="A897" s="255"/>
      <c r="B897" s="255"/>
      <c r="C897" s="255"/>
      <c r="D897" s="255"/>
      <c r="E897" s="255"/>
      <c r="F897" s="255"/>
      <c r="G897" s="255"/>
      <c r="H897" s="255"/>
      <c r="I897" s="255"/>
      <c r="J897" s="255"/>
      <c r="K897" s="255"/>
      <c r="L897" s="255"/>
      <c r="M897" s="255"/>
      <c r="N897" s="255"/>
      <c r="O897" s="255"/>
      <c r="P897" s="255"/>
      <c r="Q897" s="255"/>
      <c r="R897" s="255"/>
      <c r="S897" s="255"/>
      <c r="T897" s="255"/>
      <c r="U897" s="255"/>
      <c r="V897" s="255"/>
      <c r="W897" s="255"/>
      <c r="X897" s="255"/>
      <c r="Y897" s="255"/>
      <c r="Z897" s="255"/>
      <c r="AA897" s="255"/>
      <c r="AB897" s="255"/>
      <c r="AC897" s="255"/>
      <c r="AD897" s="255"/>
      <c r="AE897" s="255"/>
      <c r="AF897" s="255"/>
      <c r="AG897" s="255"/>
      <c r="AH897" s="255"/>
      <c r="AI897" s="255"/>
      <c r="AJ897" s="255"/>
      <c r="AK897" s="255"/>
      <c r="AL897" s="255"/>
      <c r="AM897" s="255"/>
      <c r="AN897" s="255"/>
    </row>
    <row r="898" spans="1:40" ht="15.75" customHeight="1">
      <c r="A898" s="255"/>
      <c r="B898" s="255"/>
      <c r="C898" s="255"/>
      <c r="D898" s="255"/>
      <c r="E898" s="255"/>
      <c r="F898" s="255"/>
      <c r="G898" s="255"/>
      <c r="H898" s="255"/>
      <c r="I898" s="255"/>
      <c r="J898" s="255"/>
      <c r="K898" s="255"/>
      <c r="L898" s="255"/>
      <c r="M898" s="255"/>
      <c r="N898" s="255"/>
      <c r="O898" s="255"/>
      <c r="P898" s="255"/>
      <c r="Q898" s="255"/>
      <c r="R898" s="255"/>
      <c r="S898" s="255"/>
      <c r="T898" s="255"/>
      <c r="U898" s="255"/>
      <c r="V898" s="255"/>
      <c r="W898" s="255"/>
      <c r="X898" s="255"/>
      <c r="Y898" s="255"/>
      <c r="Z898" s="255"/>
      <c r="AA898" s="255"/>
      <c r="AB898" s="255"/>
      <c r="AC898" s="255"/>
      <c r="AD898" s="255"/>
      <c r="AE898" s="255"/>
      <c r="AF898" s="255"/>
      <c r="AG898" s="255"/>
      <c r="AH898" s="255"/>
      <c r="AI898" s="255"/>
      <c r="AJ898" s="255"/>
      <c r="AK898" s="255"/>
      <c r="AL898" s="255"/>
      <c r="AM898" s="255"/>
      <c r="AN898" s="255"/>
    </row>
    <row r="899" spans="1:40" ht="15.75" customHeight="1">
      <c r="A899" s="255"/>
      <c r="B899" s="255"/>
      <c r="C899" s="255"/>
      <c r="D899" s="255"/>
      <c r="E899" s="255"/>
      <c r="F899" s="255"/>
      <c r="G899" s="255"/>
      <c r="H899" s="255"/>
      <c r="I899" s="255"/>
      <c r="J899" s="255"/>
      <c r="K899" s="255"/>
      <c r="L899" s="255"/>
      <c r="M899" s="255"/>
      <c r="N899" s="255"/>
      <c r="O899" s="255"/>
      <c r="P899" s="255"/>
      <c r="Q899" s="255"/>
      <c r="R899" s="255"/>
      <c r="S899" s="255"/>
      <c r="T899" s="255"/>
      <c r="U899" s="255"/>
      <c r="V899" s="255"/>
      <c r="W899" s="255"/>
      <c r="X899" s="255"/>
      <c r="Y899" s="255"/>
      <c r="Z899" s="255"/>
      <c r="AA899" s="255"/>
      <c r="AB899" s="255"/>
      <c r="AC899" s="255"/>
      <c r="AD899" s="255"/>
      <c r="AE899" s="255"/>
      <c r="AF899" s="255"/>
      <c r="AG899" s="255"/>
      <c r="AH899" s="255"/>
      <c r="AI899" s="255"/>
      <c r="AJ899" s="255"/>
      <c r="AK899" s="255"/>
      <c r="AL899" s="255"/>
      <c r="AM899" s="255"/>
      <c r="AN899" s="255"/>
    </row>
    <row r="900" spans="1:40" ht="15.75" customHeight="1">
      <c r="A900" s="255"/>
      <c r="B900" s="255"/>
      <c r="C900" s="255"/>
      <c r="D900" s="255"/>
      <c r="E900" s="255"/>
      <c r="F900" s="255"/>
      <c r="G900" s="255"/>
      <c r="H900" s="255"/>
      <c r="I900" s="255"/>
      <c r="J900" s="255"/>
      <c r="K900" s="255"/>
      <c r="L900" s="255"/>
      <c r="M900" s="255"/>
      <c r="N900" s="255"/>
      <c r="O900" s="255"/>
      <c r="P900" s="255"/>
      <c r="Q900" s="255"/>
      <c r="R900" s="255"/>
      <c r="S900" s="255"/>
      <c r="T900" s="255"/>
      <c r="U900" s="255"/>
      <c r="V900" s="255"/>
      <c r="W900" s="255"/>
      <c r="X900" s="255"/>
      <c r="Y900" s="255"/>
      <c r="Z900" s="255"/>
      <c r="AA900" s="255"/>
      <c r="AB900" s="255"/>
      <c r="AC900" s="255"/>
      <c r="AD900" s="255"/>
      <c r="AE900" s="255"/>
      <c r="AF900" s="255"/>
      <c r="AG900" s="255"/>
      <c r="AH900" s="255"/>
      <c r="AI900" s="255"/>
      <c r="AJ900" s="255"/>
      <c r="AK900" s="255"/>
      <c r="AL900" s="255"/>
      <c r="AM900" s="255"/>
      <c r="AN900" s="255"/>
    </row>
    <row r="901" spans="1:40" ht="15.75" customHeight="1">
      <c r="A901" s="255"/>
      <c r="B901" s="255"/>
      <c r="C901" s="255"/>
      <c r="D901" s="255"/>
      <c r="E901" s="255"/>
      <c r="F901" s="255"/>
      <c r="G901" s="255"/>
      <c r="H901" s="255"/>
      <c r="I901" s="255"/>
      <c r="J901" s="255"/>
      <c r="K901" s="255"/>
      <c r="L901" s="255"/>
      <c r="M901" s="255"/>
      <c r="N901" s="255"/>
      <c r="O901" s="255"/>
      <c r="P901" s="255"/>
      <c r="Q901" s="255"/>
      <c r="R901" s="255"/>
      <c r="S901" s="255"/>
      <c r="T901" s="255"/>
      <c r="U901" s="255"/>
      <c r="V901" s="255"/>
      <c r="W901" s="255"/>
      <c r="X901" s="255"/>
      <c r="Y901" s="255"/>
      <c r="Z901" s="255"/>
      <c r="AA901" s="255"/>
      <c r="AB901" s="255"/>
      <c r="AC901" s="255"/>
      <c r="AD901" s="255"/>
      <c r="AE901" s="255"/>
      <c r="AF901" s="255"/>
      <c r="AG901" s="255"/>
      <c r="AH901" s="255"/>
      <c r="AI901" s="255"/>
      <c r="AJ901" s="255"/>
      <c r="AK901" s="255"/>
      <c r="AL901" s="255"/>
      <c r="AM901" s="255"/>
      <c r="AN901" s="255"/>
    </row>
    <row r="902" spans="1:40" ht="15.75" customHeight="1">
      <c r="A902" s="255"/>
      <c r="B902" s="255"/>
      <c r="C902" s="255"/>
      <c r="D902" s="255"/>
      <c r="E902" s="255"/>
      <c r="F902" s="255"/>
      <c r="G902" s="255"/>
      <c r="H902" s="255"/>
      <c r="I902" s="255"/>
      <c r="J902" s="255"/>
      <c r="K902" s="255"/>
      <c r="L902" s="255"/>
      <c r="M902" s="255"/>
      <c r="N902" s="255"/>
      <c r="O902" s="255"/>
      <c r="P902" s="255"/>
      <c r="Q902" s="255"/>
      <c r="R902" s="255"/>
      <c r="S902" s="255"/>
      <c r="T902" s="255"/>
      <c r="U902" s="255"/>
      <c r="V902" s="255"/>
      <c r="W902" s="255"/>
      <c r="X902" s="255"/>
      <c r="Y902" s="255"/>
      <c r="Z902" s="255"/>
      <c r="AA902" s="255"/>
      <c r="AB902" s="255"/>
      <c r="AC902" s="255"/>
      <c r="AD902" s="255"/>
      <c r="AE902" s="255"/>
      <c r="AF902" s="255"/>
      <c r="AG902" s="255"/>
      <c r="AH902" s="255"/>
      <c r="AI902" s="255"/>
      <c r="AJ902" s="255"/>
      <c r="AK902" s="255"/>
      <c r="AL902" s="255"/>
      <c r="AM902" s="255"/>
      <c r="AN902" s="255"/>
    </row>
    <row r="903" spans="1:40" ht="15.75" customHeight="1">
      <c r="A903" s="255"/>
      <c r="B903" s="255"/>
      <c r="C903" s="255"/>
      <c r="D903" s="255"/>
      <c r="E903" s="255"/>
      <c r="F903" s="255"/>
      <c r="G903" s="255"/>
      <c r="H903" s="255"/>
      <c r="I903" s="255"/>
      <c r="J903" s="255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  <c r="U903" s="255"/>
      <c r="V903" s="255"/>
      <c r="W903" s="255"/>
      <c r="X903" s="255"/>
      <c r="Y903" s="255"/>
      <c r="Z903" s="255"/>
      <c r="AA903" s="255"/>
      <c r="AB903" s="255"/>
      <c r="AC903" s="255"/>
      <c r="AD903" s="255"/>
      <c r="AE903" s="255"/>
      <c r="AF903" s="255"/>
      <c r="AG903" s="255"/>
      <c r="AH903" s="255"/>
      <c r="AI903" s="255"/>
      <c r="AJ903" s="255"/>
      <c r="AK903" s="255"/>
      <c r="AL903" s="255"/>
      <c r="AM903" s="255"/>
      <c r="AN903" s="255"/>
    </row>
    <row r="904" spans="1:40" ht="15.75" customHeight="1">
      <c r="A904" s="255"/>
      <c r="B904" s="255"/>
      <c r="C904" s="255"/>
      <c r="D904" s="255"/>
      <c r="E904" s="255"/>
      <c r="F904" s="255"/>
      <c r="G904" s="255"/>
      <c r="H904" s="255"/>
      <c r="I904" s="255"/>
      <c r="J904" s="255"/>
      <c r="K904" s="255"/>
      <c r="L904" s="255"/>
      <c r="M904" s="255"/>
      <c r="N904" s="255"/>
      <c r="O904" s="255"/>
      <c r="P904" s="255"/>
      <c r="Q904" s="255"/>
      <c r="R904" s="255"/>
      <c r="S904" s="255"/>
      <c r="T904" s="255"/>
      <c r="U904" s="255"/>
      <c r="V904" s="255"/>
      <c r="W904" s="255"/>
      <c r="X904" s="255"/>
      <c r="Y904" s="255"/>
      <c r="Z904" s="255"/>
      <c r="AA904" s="255"/>
      <c r="AB904" s="255"/>
      <c r="AC904" s="255"/>
      <c r="AD904" s="255"/>
      <c r="AE904" s="255"/>
      <c r="AF904" s="255"/>
      <c r="AG904" s="255"/>
      <c r="AH904" s="255"/>
      <c r="AI904" s="255"/>
      <c r="AJ904" s="255"/>
      <c r="AK904" s="255"/>
      <c r="AL904" s="255"/>
      <c r="AM904" s="255"/>
      <c r="AN904" s="255"/>
    </row>
    <row r="905" spans="1:40" ht="15.75" customHeight="1">
      <c r="A905" s="255"/>
      <c r="B905" s="255"/>
      <c r="C905" s="255"/>
      <c r="D905" s="255"/>
      <c r="E905" s="255"/>
      <c r="F905" s="255"/>
      <c r="G905" s="255"/>
      <c r="H905" s="255"/>
      <c r="I905" s="255"/>
      <c r="J905" s="255"/>
      <c r="K905" s="255"/>
      <c r="L905" s="255"/>
      <c r="M905" s="255"/>
      <c r="N905" s="255"/>
      <c r="O905" s="255"/>
      <c r="P905" s="255"/>
      <c r="Q905" s="255"/>
      <c r="R905" s="255"/>
      <c r="S905" s="255"/>
      <c r="T905" s="255"/>
      <c r="U905" s="255"/>
      <c r="V905" s="255"/>
      <c r="W905" s="255"/>
      <c r="X905" s="255"/>
      <c r="Y905" s="255"/>
      <c r="Z905" s="255"/>
      <c r="AA905" s="255"/>
      <c r="AB905" s="255"/>
      <c r="AC905" s="255"/>
      <c r="AD905" s="255"/>
      <c r="AE905" s="255"/>
      <c r="AF905" s="255"/>
      <c r="AG905" s="255"/>
      <c r="AH905" s="255"/>
      <c r="AI905" s="255"/>
      <c r="AJ905" s="255"/>
      <c r="AK905" s="255"/>
      <c r="AL905" s="255"/>
      <c r="AM905" s="255"/>
      <c r="AN905" s="255"/>
    </row>
    <row r="906" spans="1:40" ht="15.75" customHeight="1">
      <c r="A906" s="255"/>
      <c r="B906" s="255"/>
      <c r="C906" s="255"/>
      <c r="D906" s="255"/>
      <c r="E906" s="255"/>
      <c r="F906" s="255"/>
      <c r="G906" s="255"/>
      <c r="H906" s="255"/>
      <c r="I906" s="255"/>
      <c r="J906" s="255"/>
      <c r="K906" s="255"/>
      <c r="L906" s="255"/>
      <c r="M906" s="255"/>
      <c r="N906" s="255"/>
      <c r="O906" s="255"/>
      <c r="P906" s="255"/>
      <c r="Q906" s="255"/>
      <c r="R906" s="255"/>
      <c r="S906" s="255"/>
      <c r="T906" s="255"/>
      <c r="U906" s="255"/>
      <c r="V906" s="255"/>
      <c r="W906" s="255"/>
      <c r="X906" s="255"/>
      <c r="Y906" s="255"/>
      <c r="Z906" s="255"/>
      <c r="AA906" s="255"/>
      <c r="AB906" s="255"/>
      <c r="AC906" s="255"/>
      <c r="AD906" s="255"/>
      <c r="AE906" s="255"/>
      <c r="AF906" s="255"/>
      <c r="AG906" s="255"/>
      <c r="AH906" s="255"/>
      <c r="AI906" s="255"/>
      <c r="AJ906" s="255"/>
      <c r="AK906" s="255"/>
      <c r="AL906" s="255"/>
      <c r="AM906" s="255"/>
      <c r="AN906" s="255"/>
    </row>
    <row r="907" spans="1:40" ht="15.75" customHeight="1">
      <c r="A907" s="255"/>
      <c r="B907" s="255"/>
      <c r="C907" s="255"/>
      <c r="D907" s="255"/>
      <c r="E907" s="255"/>
      <c r="F907" s="255"/>
      <c r="G907" s="255"/>
      <c r="H907" s="255"/>
      <c r="I907" s="255"/>
      <c r="J907" s="255"/>
      <c r="K907" s="255"/>
      <c r="L907" s="255"/>
      <c r="M907" s="255"/>
      <c r="N907" s="255"/>
      <c r="O907" s="255"/>
      <c r="P907" s="255"/>
      <c r="Q907" s="255"/>
      <c r="R907" s="255"/>
      <c r="S907" s="255"/>
      <c r="T907" s="255"/>
      <c r="U907" s="255"/>
      <c r="V907" s="255"/>
      <c r="W907" s="255"/>
      <c r="X907" s="255"/>
      <c r="Y907" s="255"/>
      <c r="Z907" s="255"/>
      <c r="AA907" s="255"/>
      <c r="AB907" s="255"/>
      <c r="AC907" s="255"/>
      <c r="AD907" s="255"/>
      <c r="AE907" s="255"/>
      <c r="AF907" s="255"/>
      <c r="AG907" s="255"/>
      <c r="AH907" s="255"/>
      <c r="AI907" s="255"/>
      <c r="AJ907" s="255"/>
      <c r="AK907" s="255"/>
      <c r="AL907" s="255"/>
      <c r="AM907" s="255"/>
      <c r="AN907" s="255"/>
    </row>
    <row r="908" spans="1:40" ht="15.75" customHeight="1">
      <c r="A908" s="255"/>
      <c r="B908" s="255"/>
      <c r="C908" s="255"/>
      <c r="D908" s="255"/>
      <c r="E908" s="255"/>
      <c r="F908" s="255"/>
      <c r="G908" s="255"/>
      <c r="H908" s="255"/>
      <c r="I908" s="255"/>
      <c r="J908" s="255"/>
      <c r="K908" s="255"/>
      <c r="L908" s="255"/>
      <c r="M908" s="255"/>
      <c r="N908" s="255"/>
      <c r="O908" s="255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  <c r="AA908" s="255"/>
      <c r="AB908" s="255"/>
      <c r="AC908" s="255"/>
      <c r="AD908" s="255"/>
      <c r="AE908" s="255"/>
      <c r="AF908" s="255"/>
      <c r="AG908" s="255"/>
      <c r="AH908" s="255"/>
      <c r="AI908" s="255"/>
      <c r="AJ908" s="255"/>
      <c r="AK908" s="255"/>
      <c r="AL908" s="255"/>
      <c r="AM908" s="255"/>
      <c r="AN908" s="255"/>
    </row>
    <row r="909" spans="1:40" ht="15.75" customHeight="1">
      <c r="A909" s="255"/>
      <c r="B909" s="255"/>
      <c r="C909" s="255"/>
      <c r="D909" s="255"/>
      <c r="E909" s="255"/>
      <c r="F909" s="255"/>
      <c r="G909" s="255"/>
      <c r="H909" s="255"/>
      <c r="I909" s="255"/>
      <c r="J909" s="255"/>
      <c r="K909" s="255"/>
      <c r="L909" s="255"/>
      <c r="M909" s="255"/>
      <c r="N909" s="255"/>
      <c r="O909" s="255"/>
      <c r="P909" s="255"/>
      <c r="Q909" s="255"/>
      <c r="R909" s="255"/>
      <c r="S909" s="255"/>
      <c r="T909" s="255"/>
      <c r="U909" s="255"/>
      <c r="V909" s="255"/>
      <c r="W909" s="255"/>
      <c r="X909" s="255"/>
      <c r="Y909" s="255"/>
      <c r="Z909" s="255"/>
      <c r="AA909" s="255"/>
      <c r="AB909" s="255"/>
      <c r="AC909" s="255"/>
      <c r="AD909" s="255"/>
      <c r="AE909" s="255"/>
      <c r="AF909" s="255"/>
      <c r="AG909" s="255"/>
      <c r="AH909" s="255"/>
      <c r="AI909" s="255"/>
      <c r="AJ909" s="255"/>
      <c r="AK909" s="255"/>
      <c r="AL909" s="255"/>
      <c r="AM909" s="255"/>
      <c r="AN909" s="255"/>
    </row>
    <row r="910" spans="1:40" ht="15.75" customHeight="1">
      <c r="A910" s="255"/>
      <c r="B910" s="255"/>
      <c r="C910" s="255"/>
      <c r="D910" s="255"/>
      <c r="E910" s="255"/>
      <c r="F910" s="255"/>
      <c r="G910" s="255"/>
      <c r="H910" s="255"/>
      <c r="I910" s="255"/>
      <c r="J910" s="255"/>
      <c r="K910" s="255"/>
      <c r="L910" s="255"/>
      <c r="M910" s="255"/>
      <c r="N910" s="255"/>
      <c r="O910" s="255"/>
      <c r="P910" s="255"/>
      <c r="Q910" s="255"/>
      <c r="R910" s="255"/>
      <c r="S910" s="255"/>
      <c r="T910" s="255"/>
      <c r="U910" s="255"/>
      <c r="V910" s="255"/>
      <c r="W910" s="255"/>
      <c r="X910" s="255"/>
      <c r="Y910" s="255"/>
      <c r="Z910" s="255"/>
      <c r="AA910" s="255"/>
      <c r="AB910" s="255"/>
      <c r="AC910" s="255"/>
      <c r="AD910" s="255"/>
      <c r="AE910" s="255"/>
      <c r="AF910" s="255"/>
      <c r="AG910" s="255"/>
      <c r="AH910" s="255"/>
      <c r="AI910" s="255"/>
      <c r="AJ910" s="255"/>
      <c r="AK910" s="255"/>
      <c r="AL910" s="255"/>
      <c r="AM910" s="255"/>
      <c r="AN910" s="255"/>
    </row>
    <row r="911" spans="1:40" ht="15.75" customHeight="1">
      <c r="A911" s="255"/>
      <c r="B911" s="255"/>
      <c r="C911" s="255"/>
      <c r="D911" s="255"/>
      <c r="E911" s="255"/>
      <c r="F911" s="255"/>
      <c r="G911" s="255"/>
      <c r="H911" s="255"/>
      <c r="I911" s="255"/>
      <c r="J911" s="255"/>
      <c r="K911" s="255"/>
      <c r="L911" s="255"/>
      <c r="M911" s="255"/>
      <c r="N911" s="255"/>
      <c r="O911" s="255"/>
      <c r="P911" s="255"/>
      <c r="Q911" s="255"/>
      <c r="R911" s="255"/>
      <c r="S911" s="255"/>
      <c r="T911" s="255"/>
      <c r="U911" s="255"/>
      <c r="V911" s="255"/>
      <c r="W911" s="255"/>
      <c r="X911" s="255"/>
      <c r="Y911" s="255"/>
      <c r="Z911" s="255"/>
      <c r="AA911" s="255"/>
      <c r="AB911" s="255"/>
      <c r="AC911" s="255"/>
      <c r="AD911" s="255"/>
      <c r="AE911" s="255"/>
      <c r="AF911" s="255"/>
      <c r="AG911" s="255"/>
      <c r="AH911" s="255"/>
      <c r="AI911" s="255"/>
      <c r="AJ911" s="255"/>
      <c r="AK911" s="255"/>
      <c r="AL911" s="255"/>
      <c r="AM911" s="255"/>
      <c r="AN911" s="255"/>
    </row>
    <row r="912" spans="1:40" ht="15.75" customHeight="1">
      <c r="A912" s="255"/>
      <c r="B912" s="255"/>
      <c r="C912" s="255"/>
      <c r="D912" s="255"/>
      <c r="E912" s="255"/>
      <c r="F912" s="255"/>
      <c r="G912" s="255"/>
      <c r="H912" s="255"/>
      <c r="I912" s="255"/>
      <c r="J912" s="255"/>
      <c r="K912" s="255"/>
      <c r="L912" s="255"/>
      <c r="M912" s="255"/>
      <c r="N912" s="255"/>
      <c r="O912" s="255"/>
      <c r="P912" s="255"/>
      <c r="Q912" s="255"/>
      <c r="R912" s="255"/>
      <c r="S912" s="255"/>
      <c r="T912" s="255"/>
      <c r="U912" s="255"/>
      <c r="V912" s="255"/>
      <c r="W912" s="255"/>
      <c r="X912" s="255"/>
      <c r="Y912" s="255"/>
      <c r="Z912" s="255"/>
      <c r="AA912" s="255"/>
      <c r="AB912" s="255"/>
      <c r="AC912" s="255"/>
      <c r="AD912" s="255"/>
      <c r="AE912" s="255"/>
      <c r="AF912" s="255"/>
      <c r="AG912" s="255"/>
      <c r="AH912" s="255"/>
      <c r="AI912" s="255"/>
      <c r="AJ912" s="255"/>
      <c r="AK912" s="255"/>
      <c r="AL912" s="255"/>
      <c r="AM912" s="255"/>
      <c r="AN912" s="255"/>
    </row>
    <row r="913" spans="1:40" ht="15.75" customHeight="1">
      <c r="A913" s="255"/>
      <c r="B913" s="255"/>
      <c r="C913" s="255"/>
      <c r="D913" s="255"/>
      <c r="E913" s="255"/>
      <c r="F913" s="255"/>
      <c r="G913" s="255"/>
      <c r="H913" s="255"/>
      <c r="I913" s="255"/>
      <c r="J913" s="255"/>
      <c r="K913" s="255"/>
      <c r="L913" s="255"/>
      <c r="M913" s="255"/>
      <c r="N913" s="255"/>
      <c r="O913" s="255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  <c r="AA913" s="255"/>
      <c r="AB913" s="255"/>
      <c r="AC913" s="255"/>
      <c r="AD913" s="255"/>
      <c r="AE913" s="255"/>
      <c r="AF913" s="255"/>
      <c r="AG913" s="255"/>
      <c r="AH913" s="255"/>
      <c r="AI913" s="255"/>
      <c r="AJ913" s="255"/>
      <c r="AK913" s="255"/>
      <c r="AL913" s="255"/>
      <c r="AM913" s="255"/>
      <c r="AN913" s="255"/>
    </row>
    <row r="914" spans="1:40" ht="15.75" customHeight="1">
      <c r="A914" s="255"/>
      <c r="B914" s="255"/>
      <c r="C914" s="255"/>
      <c r="D914" s="255"/>
      <c r="E914" s="255"/>
      <c r="F914" s="255"/>
      <c r="G914" s="255"/>
      <c r="H914" s="255"/>
      <c r="I914" s="255"/>
      <c r="J914" s="255"/>
      <c r="K914" s="255"/>
      <c r="L914" s="255"/>
      <c r="M914" s="255"/>
      <c r="N914" s="255"/>
      <c r="O914" s="255"/>
      <c r="P914" s="255"/>
      <c r="Q914" s="255"/>
      <c r="R914" s="255"/>
      <c r="S914" s="255"/>
      <c r="T914" s="255"/>
      <c r="U914" s="255"/>
      <c r="V914" s="255"/>
      <c r="W914" s="255"/>
      <c r="X914" s="255"/>
      <c r="Y914" s="255"/>
      <c r="Z914" s="255"/>
      <c r="AA914" s="255"/>
      <c r="AB914" s="255"/>
      <c r="AC914" s="255"/>
      <c r="AD914" s="255"/>
      <c r="AE914" s="255"/>
      <c r="AF914" s="255"/>
      <c r="AG914" s="255"/>
      <c r="AH914" s="255"/>
      <c r="AI914" s="255"/>
      <c r="AJ914" s="255"/>
      <c r="AK914" s="255"/>
      <c r="AL914" s="255"/>
      <c r="AM914" s="255"/>
      <c r="AN914" s="255"/>
    </row>
    <row r="915" spans="1:40" ht="15.75" customHeight="1">
      <c r="A915" s="255"/>
      <c r="B915" s="255"/>
      <c r="C915" s="255"/>
      <c r="D915" s="255"/>
      <c r="E915" s="255"/>
      <c r="F915" s="255"/>
      <c r="G915" s="255"/>
      <c r="H915" s="255"/>
      <c r="I915" s="255"/>
      <c r="J915" s="255"/>
      <c r="K915" s="255"/>
      <c r="L915" s="255"/>
      <c r="M915" s="255"/>
      <c r="N915" s="255"/>
      <c r="O915" s="255"/>
      <c r="P915" s="255"/>
      <c r="Q915" s="255"/>
      <c r="R915" s="255"/>
      <c r="S915" s="255"/>
      <c r="T915" s="255"/>
      <c r="U915" s="255"/>
      <c r="V915" s="255"/>
      <c r="W915" s="255"/>
      <c r="X915" s="255"/>
      <c r="Y915" s="255"/>
      <c r="Z915" s="255"/>
      <c r="AA915" s="255"/>
      <c r="AB915" s="255"/>
      <c r="AC915" s="255"/>
      <c r="AD915" s="255"/>
      <c r="AE915" s="255"/>
      <c r="AF915" s="255"/>
      <c r="AG915" s="255"/>
      <c r="AH915" s="255"/>
      <c r="AI915" s="255"/>
      <c r="AJ915" s="255"/>
      <c r="AK915" s="255"/>
      <c r="AL915" s="255"/>
      <c r="AM915" s="255"/>
      <c r="AN915" s="255"/>
    </row>
    <row r="916" spans="1:40" ht="15.75" customHeight="1">
      <c r="A916" s="255"/>
      <c r="B916" s="255"/>
      <c r="C916" s="255"/>
      <c r="D916" s="255"/>
      <c r="E916" s="255"/>
      <c r="F916" s="255"/>
      <c r="G916" s="255"/>
      <c r="H916" s="255"/>
      <c r="I916" s="255"/>
      <c r="J916" s="255"/>
      <c r="K916" s="255"/>
      <c r="L916" s="255"/>
      <c r="M916" s="255"/>
      <c r="N916" s="255"/>
      <c r="O916" s="255"/>
      <c r="P916" s="255"/>
      <c r="Q916" s="255"/>
      <c r="R916" s="255"/>
      <c r="S916" s="255"/>
      <c r="T916" s="255"/>
      <c r="U916" s="255"/>
      <c r="V916" s="255"/>
      <c r="W916" s="255"/>
      <c r="X916" s="255"/>
      <c r="Y916" s="255"/>
      <c r="Z916" s="255"/>
      <c r="AA916" s="255"/>
      <c r="AB916" s="255"/>
      <c r="AC916" s="255"/>
      <c r="AD916" s="255"/>
      <c r="AE916" s="255"/>
      <c r="AF916" s="255"/>
      <c r="AG916" s="255"/>
      <c r="AH916" s="255"/>
      <c r="AI916" s="255"/>
      <c r="AJ916" s="255"/>
      <c r="AK916" s="255"/>
      <c r="AL916" s="255"/>
      <c r="AM916" s="255"/>
      <c r="AN916" s="255"/>
    </row>
    <row r="917" spans="1:40" ht="15.75" customHeight="1">
      <c r="A917" s="255"/>
      <c r="B917" s="255"/>
      <c r="C917" s="255"/>
      <c r="D917" s="255"/>
      <c r="E917" s="255"/>
      <c r="F917" s="255"/>
      <c r="G917" s="255"/>
      <c r="H917" s="255"/>
      <c r="I917" s="255"/>
      <c r="J917" s="255"/>
      <c r="K917" s="255"/>
      <c r="L917" s="255"/>
      <c r="M917" s="255"/>
      <c r="N917" s="255"/>
      <c r="O917" s="255"/>
      <c r="P917" s="255"/>
      <c r="Q917" s="255"/>
      <c r="R917" s="255"/>
      <c r="S917" s="255"/>
      <c r="T917" s="255"/>
      <c r="U917" s="255"/>
      <c r="V917" s="255"/>
      <c r="W917" s="255"/>
      <c r="X917" s="255"/>
      <c r="Y917" s="255"/>
      <c r="Z917" s="255"/>
      <c r="AA917" s="255"/>
      <c r="AB917" s="255"/>
      <c r="AC917" s="255"/>
      <c r="AD917" s="255"/>
      <c r="AE917" s="255"/>
      <c r="AF917" s="255"/>
      <c r="AG917" s="255"/>
      <c r="AH917" s="255"/>
      <c r="AI917" s="255"/>
      <c r="AJ917" s="255"/>
      <c r="AK917" s="255"/>
      <c r="AL917" s="255"/>
      <c r="AM917" s="255"/>
      <c r="AN917" s="255"/>
    </row>
    <row r="918" spans="1:40" ht="15.75" customHeight="1">
      <c r="A918" s="255"/>
      <c r="B918" s="255"/>
      <c r="C918" s="255"/>
      <c r="D918" s="255"/>
      <c r="E918" s="255"/>
      <c r="F918" s="255"/>
      <c r="G918" s="255"/>
      <c r="H918" s="255"/>
      <c r="I918" s="255"/>
      <c r="J918" s="255"/>
      <c r="K918" s="255"/>
      <c r="L918" s="255"/>
      <c r="M918" s="255"/>
      <c r="N918" s="255"/>
      <c r="O918" s="255"/>
      <c r="P918" s="255"/>
      <c r="Q918" s="255"/>
      <c r="R918" s="255"/>
      <c r="S918" s="255"/>
      <c r="T918" s="255"/>
      <c r="U918" s="255"/>
      <c r="V918" s="255"/>
      <c r="W918" s="255"/>
      <c r="X918" s="255"/>
      <c r="Y918" s="255"/>
      <c r="Z918" s="255"/>
      <c r="AA918" s="255"/>
      <c r="AB918" s="255"/>
      <c r="AC918" s="255"/>
      <c r="AD918" s="255"/>
      <c r="AE918" s="255"/>
      <c r="AF918" s="255"/>
      <c r="AG918" s="255"/>
      <c r="AH918" s="255"/>
      <c r="AI918" s="255"/>
      <c r="AJ918" s="255"/>
      <c r="AK918" s="255"/>
      <c r="AL918" s="255"/>
      <c r="AM918" s="255"/>
      <c r="AN918" s="255"/>
    </row>
    <row r="919" spans="1:40" ht="15.75" customHeight="1">
      <c r="A919" s="255"/>
      <c r="B919" s="255"/>
      <c r="C919" s="255"/>
      <c r="D919" s="255"/>
      <c r="E919" s="255"/>
      <c r="F919" s="255"/>
      <c r="G919" s="255"/>
      <c r="H919" s="255"/>
      <c r="I919" s="255"/>
      <c r="J919" s="255"/>
      <c r="K919" s="255"/>
      <c r="L919" s="255"/>
      <c r="M919" s="255"/>
      <c r="N919" s="255"/>
      <c r="O919" s="255"/>
      <c r="P919" s="255"/>
      <c r="Q919" s="255"/>
      <c r="R919" s="255"/>
      <c r="S919" s="255"/>
      <c r="T919" s="255"/>
      <c r="U919" s="255"/>
      <c r="V919" s="255"/>
      <c r="W919" s="255"/>
      <c r="X919" s="255"/>
      <c r="Y919" s="255"/>
      <c r="Z919" s="255"/>
      <c r="AA919" s="255"/>
      <c r="AB919" s="255"/>
      <c r="AC919" s="255"/>
      <c r="AD919" s="255"/>
      <c r="AE919" s="255"/>
      <c r="AF919" s="255"/>
      <c r="AG919" s="255"/>
      <c r="AH919" s="255"/>
      <c r="AI919" s="255"/>
      <c r="AJ919" s="255"/>
      <c r="AK919" s="255"/>
      <c r="AL919" s="255"/>
      <c r="AM919" s="255"/>
      <c r="AN919" s="255"/>
    </row>
    <row r="920" spans="1:40" ht="15.75" customHeight="1">
      <c r="A920" s="255"/>
      <c r="B920" s="255"/>
      <c r="C920" s="255"/>
      <c r="D920" s="255"/>
      <c r="E920" s="255"/>
      <c r="F920" s="255"/>
      <c r="G920" s="255"/>
      <c r="H920" s="255"/>
      <c r="I920" s="255"/>
      <c r="J920" s="255"/>
      <c r="K920" s="255"/>
      <c r="L920" s="255"/>
      <c r="M920" s="255"/>
      <c r="N920" s="255"/>
      <c r="O920" s="255"/>
      <c r="P920" s="255"/>
      <c r="Q920" s="255"/>
      <c r="R920" s="255"/>
      <c r="S920" s="255"/>
      <c r="T920" s="255"/>
      <c r="U920" s="255"/>
      <c r="V920" s="255"/>
      <c r="W920" s="255"/>
      <c r="X920" s="255"/>
      <c r="Y920" s="255"/>
      <c r="Z920" s="255"/>
      <c r="AA920" s="255"/>
      <c r="AB920" s="255"/>
      <c r="AC920" s="255"/>
      <c r="AD920" s="255"/>
      <c r="AE920" s="255"/>
      <c r="AF920" s="255"/>
      <c r="AG920" s="255"/>
      <c r="AH920" s="255"/>
      <c r="AI920" s="255"/>
      <c r="AJ920" s="255"/>
      <c r="AK920" s="255"/>
      <c r="AL920" s="255"/>
      <c r="AM920" s="255"/>
      <c r="AN920" s="255"/>
    </row>
    <row r="921" spans="1:40" ht="15.75" customHeight="1">
      <c r="A921" s="255"/>
      <c r="B921" s="255"/>
      <c r="C921" s="255"/>
      <c r="D921" s="255"/>
      <c r="E921" s="255"/>
      <c r="F921" s="255"/>
      <c r="G921" s="255"/>
      <c r="H921" s="255"/>
      <c r="I921" s="255"/>
      <c r="J921" s="255"/>
      <c r="K921" s="255"/>
      <c r="L921" s="255"/>
      <c r="M921" s="255"/>
      <c r="N921" s="255"/>
      <c r="O921" s="255"/>
      <c r="P921" s="255"/>
      <c r="Q921" s="255"/>
      <c r="R921" s="255"/>
      <c r="S921" s="255"/>
      <c r="T921" s="255"/>
      <c r="U921" s="255"/>
      <c r="V921" s="255"/>
      <c r="W921" s="255"/>
      <c r="X921" s="255"/>
      <c r="Y921" s="255"/>
      <c r="Z921" s="255"/>
      <c r="AA921" s="255"/>
      <c r="AB921" s="255"/>
      <c r="AC921" s="255"/>
      <c r="AD921" s="255"/>
      <c r="AE921" s="255"/>
      <c r="AF921" s="255"/>
      <c r="AG921" s="255"/>
      <c r="AH921" s="255"/>
      <c r="AI921" s="255"/>
      <c r="AJ921" s="255"/>
      <c r="AK921" s="255"/>
      <c r="AL921" s="255"/>
      <c r="AM921" s="255"/>
      <c r="AN921" s="255"/>
    </row>
    <row r="922" spans="1:40" ht="15.75" customHeight="1">
      <c r="A922" s="255"/>
      <c r="B922" s="255"/>
      <c r="C922" s="255"/>
      <c r="D922" s="255"/>
      <c r="E922" s="255"/>
      <c r="F922" s="255"/>
      <c r="G922" s="255"/>
      <c r="H922" s="255"/>
      <c r="I922" s="255"/>
      <c r="J922" s="255"/>
      <c r="K922" s="255"/>
      <c r="L922" s="255"/>
      <c r="M922" s="255"/>
      <c r="N922" s="255"/>
      <c r="O922" s="255"/>
      <c r="P922" s="255"/>
      <c r="Q922" s="255"/>
      <c r="R922" s="255"/>
      <c r="S922" s="255"/>
      <c r="T922" s="255"/>
      <c r="U922" s="255"/>
      <c r="V922" s="255"/>
      <c r="W922" s="255"/>
      <c r="X922" s="255"/>
      <c r="Y922" s="255"/>
      <c r="Z922" s="255"/>
      <c r="AA922" s="255"/>
      <c r="AB922" s="255"/>
      <c r="AC922" s="255"/>
      <c r="AD922" s="255"/>
      <c r="AE922" s="255"/>
      <c r="AF922" s="255"/>
      <c r="AG922" s="255"/>
      <c r="AH922" s="255"/>
      <c r="AI922" s="255"/>
      <c r="AJ922" s="255"/>
      <c r="AK922" s="255"/>
      <c r="AL922" s="255"/>
      <c r="AM922" s="255"/>
      <c r="AN922" s="255"/>
    </row>
    <row r="923" spans="1:40" ht="15.75" customHeight="1">
      <c r="A923" s="255"/>
      <c r="B923" s="255"/>
      <c r="C923" s="255"/>
      <c r="D923" s="255"/>
      <c r="E923" s="255"/>
      <c r="F923" s="255"/>
      <c r="G923" s="255"/>
      <c r="H923" s="255"/>
      <c r="I923" s="255"/>
      <c r="J923" s="255"/>
      <c r="K923" s="255"/>
      <c r="L923" s="255"/>
      <c r="M923" s="255"/>
      <c r="N923" s="255"/>
      <c r="O923" s="255"/>
      <c r="P923" s="255"/>
      <c r="Q923" s="255"/>
      <c r="R923" s="255"/>
      <c r="S923" s="255"/>
      <c r="T923" s="255"/>
      <c r="U923" s="255"/>
      <c r="V923" s="255"/>
      <c r="W923" s="255"/>
      <c r="X923" s="255"/>
      <c r="Y923" s="255"/>
      <c r="Z923" s="255"/>
      <c r="AA923" s="255"/>
      <c r="AB923" s="255"/>
      <c r="AC923" s="255"/>
      <c r="AD923" s="255"/>
      <c r="AE923" s="255"/>
      <c r="AF923" s="255"/>
      <c r="AG923" s="255"/>
      <c r="AH923" s="255"/>
      <c r="AI923" s="255"/>
      <c r="AJ923" s="255"/>
      <c r="AK923" s="255"/>
      <c r="AL923" s="255"/>
      <c r="AM923" s="255"/>
      <c r="AN923" s="255"/>
    </row>
    <row r="924" spans="1:40" ht="15.75" customHeight="1">
      <c r="A924" s="255"/>
      <c r="B924" s="255"/>
      <c r="C924" s="255"/>
      <c r="D924" s="255"/>
      <c r="E924" s="255"/>
      <c r="F924" s="255"/>
      <c r="G924" s="255"/>
      <c r="H924" s="255"/>
      <c r="I924" s="255"/>
      <c r="J924" s="255"/>
      <c r="K924" s="255"/>
      <c r="L924" s="255"/>
      <c r="M924" s="255"/>
      <c r="N924" s="255"/>
      <c r="O924" s="255"/>
      <c r="P924" s="255"/>
      <c r="Q924" s="255"/>
      <c r="R924" s="255"/>
      <c r="S924" s="255"/>
      <c r="T924" s="255"/>
      <c r="U924" s="255"/>
      <c r="V924" s="255"/>
      <c r="W924" s="255"/>
      <c r="X924" s="255"/>
      <c r="Y924" s="255"/>
      <c r="Z924" s="255"/>
      <c r="AA924" s="255"/>
      <c r="AB924" s="255"/>
      <c r="AC924" s="255"/>
      <c r="AD924" s="255"/>
      <c r="AE924" s="255"/>
      <c r="AF924" s="255"/>
      <c r="AG924" s="255"/>
      <c r="AH924" s="255"/>
      <c r="AI924" s="255"/>
      <c r="AJ924" s="255"/>
      <c r="AK924" s="255"/>
      <c r="AL924" s="255"/>
      <c r="AM924" s="255"/>
      <c r="AN924" s="255"/>
    </row>
    <row r="925" spans="1:40" ht="15.75" customHeight="1">
      <c r="A925" s="255"/>
      <c r="B925" s="255"/>
      <c r="C925" s="255"/>
      <c r="D925" s="255"/>
      <c r="E925" s="255"/>
      <c r="F925" s="255"/>
      <c r="G925" s="255"/>
      <c r="H925" s="255"/>
      <c r="I925" s="255"/>
      <c r="J925" s="255"/>
      <c r="K925" s="255"/>
      <c r="L925" s="255"/>
      <c r="M925" s="255"/>
      <c r="N925" s="255"/>
      <c r="O925" s="255"/>
      <c r="P925" s="255"/>
      <c r="Q925" s="255"/>
      <c r="R925" s="255"/>
      <c r="S925" s="255"/>
      <c r="T925" s="255"/>
      <c r="U925" s="255"/>
      <c r="V925" s="255"/>
      <c r="W925" s="255"/>
      <c r="X925" s="255"/>
      <c r="Y925" s="255"/>
      <c r="Z925" s="255"/>
      <c r="AA925" s="255"/>
      <c r="AB925" s="255"/>
      <c r="AC925" s="255"/>
      <c r="AD925" s="255"/>
      <c r="AE925" s="255"/>
      <c r="AF925" s="255"/>
      <c r="AG925" s="255"/>
      <c r="AH925" s="255"/>
      <c r="AI925" s="255"/>
      <c r="AJ925" s="255"/>
      <c r="AK925" s="255"/>
      <c r="AL925" s="255"/>
      <c r="AM925" s="255"/>
      <c r="AN925" s="255"/>
    </row>
    <row r="926" spans="1:40" ht="15.75" customHeight="1">
      <c r="A926" s="255"/>
      <c r="B926" s="255"/>
      <c r="C926" s="255"/>
      <c r="D926" s="255"/>
      <c r="E926" s="255"/>
      <c r="F926" s="255"/>
      <c r="G926" s="255"/>
      <c r="H926" s="255"/>
      <c r="I926" s="255"/>
      <c r="J926" s="255"/>
      <c r="K926" s="255"/>
      <c r="L926" s="255"/>
      <c r="M926" s="255"/>
      <c r="N926" s="255"/>
      <c r="O926" s="255"/>
      <c r="P926" s="255"/>
      <c r="Q926" s="255"/>
      <c r="R926" s="255"/>
      <c r="S926" s="255"/>
      <c r="T926" s="255"/>
      <c r="U926" s="255"/>
      <c r="V926" s="255"/>
      <c r="W926" s="255"/>
      <c r="X926" s="255"/>
      <c r="Y926" s="255"/>
      <c r="Z926" s="255"/>
      <c r="AA926" s="255"/>
      <c r="AB926" s="255"/>
      <c r="AC926" s="255"/>
      <c r="AD926" s="255"/>
      <c r="AE926" s="255"/>
      <c r="AF926" s="255"/>
      <c r="AG926" s="255"/>
      <c r="AH926" s="255"/>
      <c r="AI926" s="255"/>
      <c r="AJ926" s="255"/>
      <c r="AK926" s="255"/>
      <c r="AL926" s="255"/>
      <c r="AM926" s="255"/>
      <c r="AN926" s="255"/>
    </row>
    <row r="927" spans="1:40" ht="15.75" customHeight="1">
      <c r="A927" s="255"/>
      <c r="B927" s="255"/>
      <c r="C927" s="255"/>
      <c r="D927" s="255"/>
      <c r="E927" s="255"/>
      <c r="F927" s="255"/>
      <c r="G927" s="255"/>
      <c r="H927" s="255"/>
      <c r="I927" s="255"/>
      <c r="J927" s="255"/>
      <c r="K927" s="255"/>
      <c r="L927" s="255"/>
      <c r="M927" s="255"/>
      <c r="N927" s="255"/>
      <c r="O927" s="255"/>
      <c r="P927" s="255"/>
      <c r="Q927" s="255"/>
      <c r="R927" s="255"/>
      <c r="S927" s="255"/>
      <c r="T927" s="255"/>
      <c r="U927" s="255"/>
      <c r="V927" s="255"/>
      <c r="W927" s="255"/>
      <c r="X927" s="255"/>
      <c r="Y927" s="255"/>
      <c r="Z927" s="255"/>
      <c r="AA927" s="255"/>
      <c r="AB927" s="255"/>
      <c r="AC927" s="255"/>
      <c r="AD927" s="255"/>
      <c r="AE927" s="255"/>
      <c r="AF927" s="255"/>
      <c r="AG927" s="255"/>
      <c r="AH927" s="255"/>
      <c r="AI927" s="255"/>
      <c r="AJ927" s="255"/>
      <c r="AK927" s="255"/>
      <c r="AL927" s="255"/>
      <c r="AM927" s="255"/>
      <c r="AN927" s="255"/>
    </row>
    <row r="928" spans="1:40" ht="15.75" customHeight="1">
      <c r="A928" s="255"/>
      <c r="B928" s="255"/>
      <c r="C928" s="255"/>
      <c r="D928" s="255"/>
      <c r="E928" s="255"/>
      <c r="F928" s="255"/>
      <c r="G928" s="255"/>
      <c r="H928" s="255"/>
      <c r="I928" s="255"/>
      <c r="J928" s="255"/>
      <c r="K928" s="255"/>
      <c r="L928" s="255"/>
      <c r="M928" s="255"/>
      <c r="N928" s="255"/>
      <c r="O928" s="255"/>
      <c r="P928" s="255"/>
      <c r="Q928" s="255"/>
      <c r="R928" s="255"/>
      <c r="S928" s="255"/>
      <c r="T928" s="255"/>
      <c r="U928" s="255"/>
      <c r="V928" s="255"/>
      <c r="W928" s="255"/>
      <c r="X928" s="255"/>
      <c r="Y928" s="255"/>
      <c r="Z928" s="255"/>
      <c r="AA928" s="255"/>
      <c r="AB928" s="255"/>
      <c r="AC928" s="255"/>
      <c r="AD928" s="255"/>
      <c r="AE928" s="255"/>
      <c r="AF928" s="255"/>
      <c r="AG928" s="255"/>
      <c r="AH928" s="255"/>
      <c r="AI928" s="255"/>
      <c r="AJ928" s="255"/>
      <c r="AK928" s="255"/>
      <c r="AL928" s="255"/>
      <c r="AM928" s="255"/>
      <c r="AN928" s="255"/>
    </row>
    <row r="929" spans="1:40" ht="15.75" customHeight="1">
      <c r="A929" s="255"/>
      <c r="B929" s="255"/>
      <c r="C929" s="255"/>
      <c r="D929" s="255"/>
      <c r="E929" s="255"/>
      <c r="F929" s="255"/>
      <c r="G929" s="255"/>
      <c r="H929" s="255"/>
      <c r="I929" s="255"/>
      <c r="J929" s="255"/>
      <c r="K929" s="255"/>
      <c r="L929" s="255"/>
      <c r="M929" s="255"/>
      <c r="N929" s="255"/>
      <c r="O929" s="255"/>
      <c r="P929" s="255"/>
      <c r="Q929" s="255"/>
      <c r="R929" s="255"/>
      <c r="S929" s="255"/>
      <c r="T929" s="255"/>
      <c r="U929" s="255"/>
      <c r="V929" s="255"/>
      <c r="W929" s="255"/>
      <c r="X929" s="255"/>
      <c r="Y929" s="255"/>
      <c r="Z929" s="255"/>
      <c r="AA929" s="255"/>
      <c r="AB929" s="255"/>
      <c r="AC929" s="255"/>
      <c r="AD929" s="255"/>
      <c r="AE929" s="255"/>
      <c r="AF929" s="255"/>
      <c r="AG929" s="255"/>
      <c r="AH929" s="255"/>
      <c r="AI929" s="255"/>
      <c r="AJ929" s="255"/>
      <c r="AK929" s="255"/>
      <c r="AL929" s="255"/>
      <c r="AM929" s="255"/>
      <c r="AN929" s="255"/>
    </row>
    <row r="930" spans="1:40" ht="15.75" customHeight="1">
      <c r="A930" s="255"/>
      <c r="B930" s="255"/>
      <c r="C930" s="255"/>
      <c r="D930" s="255"/>
      <c r="E930" s="255"/>
      <c r="F930" s="255"/>
      <c r="G930" s="255"/>
      <c r="H930" s="255"/>
      <c r="I930" s="255"/>
      <c r="J930" s="255"/>
      <c r="K930" s="255"/>
      <c r="L930" s="255"/>
      <c r="M930" s="255"/>
      <c r="N930" s="255"/>
      <c r="O930" s="255"/>
      <c r="P930" s="255"/>
      <c r="Q930" s="255"/>
      <c r="R930" s="255"/>
      <c r="S930" s="255"/>
      <c r="T930" s="255"/>
      <c r="U930" s="255"/>
      <c r="V930" s="255"/>
      <c r="W930" s="255"/>
      <c r="X930" s="255"/>
      <c r="Y930" s="255"/>
      <c r="Z930" s="255"/>
      <c r="AA930" s="255"/>
      <c r="AB930" s="255"/>
      <c r="AC930" s="255"/>
      <c r="AD930" s="255"/>
      <c r="AE930" s="255"/>
      <c r="AF930" s="255"/>
      <c r="AG930" s="255"/>
      <c r="AH930" s="255"/>
      <c r="AI930" s="255"/>
      <c r="AJ930" s="255"/>
      <c r="AK930" s="255"/>
      <c r="AL930" s="255"/>
      <c r="AM930" s="255"/>
      <c r="AN930" s="255"/>
    </row>
    <row r="931" spans="1:40" ht="15.75" customHeight="1">
      <c r="A931" s="255"/>
      <c r="B931" s="255"/>
      <c r="C931" s="255"/>
      <c r="D931" s="255"/>
      <c r="E931" s="255"/>
      <c r="F931" s="255"/>
      <c r="G931" s="255"/>
      <c r="H931" s="255"/>
      <c r="I931" s="255"/>
      <c r="J931" s="255"/>
      <c r="K931" s="255"/>
      <c r="L931" s="255"/>
      <c r="M931" s="255"/>
      <c r="N931" s="255"/>
      <c r="O931" s="255"/>
      <c r="P931" s="255"/>
      <c r="Q931" s="255"/>
      <c r="R931" s="255"/>
      <c r="S931" s="255"/>
      <c r="T931" s="255"/>
      <c r="U931" s="255"/>
      <c r="V931" s="255"/>
      <c r="W931" s="255"/>
      <c r="X931" s="255"/>
      <c r="Y931" s="255"/>
      <c r="Z931" s="255"/>
      <c r="AA931" s="255"/>
      <c r="AB931" s="255"/>
      <c r="AC931" s="255"/>
      <c r="AD931" s="255"/>
      <c r="AE931" s="255"/>
      <c r="AF931" s="255"/>
      <c r="AG931" s="255"/>
      <c r="AH931" s="255"/>
      <c r="AI931" s="255"/>
      <c r="AJ931" s="255"/>
      <c r="AK931" s="255"/>
      <c r="AL931" s="255"/>
      <c r="AM931" s="255"/>
      <c r="AN931" s="255"/>
    </row>
    <row r="932" spans="1:40" ht="15.75" customHeight="1">
      <c r="A932" s="255"/>
      <c r="B932" s="255"/>
      <c r="C932" s="255"/>
      <c r="D932" s="255"/>
      <c r="E932" s="255"/>
      <c r="F932" s="255"/>
      <c r="G932" s="255"/>
      <c r="H932" s="255"/>
      <c r="I932" s="255"/>
      <c r="J932" s="255"/>
      <c r="K932" s="255"/>
      <c r="L932" s="255"/>
      <c r="M932" s="255"/>
      <c r="N932" s="255"/>
      <c r="O932" s="255"/>
      <c r="P932" s="255"/>
      <c r="Q932" s="255"/>
      <c r="R932" s="255"/>
      <c r="S932" s="255"/>
      <c r="T932" s="255"/>
      <c r="U932" s="255"/>
      <c r="V932" s="255"/>
      <c r="W932" s="255"/>
      <c r="X932" s="255"/>
      <c r="Y932" s="255"/>
      <c r="Z932" s="255"/>
      <c r="AA932" s="255"/>
      <c r="AB932" s="255"/>
      <c r="AC932" s="255"/>
      <c r="AD932" s="255"/>
      <c r="AE932" s="255"/>
      <c r="AF932" s="255"/>
      <c r="AG932" s="255"/>
      <c r="AH932" s="255"/>
      <c r="AI932" s="255"/>
      <c r="AJ932" s="255"/>
      <c r="AK932" s="255"/>
      <c r="AL932" s="255"/>
      <c r="AM932" s="255"/>
      <c r="AN932" s="255"/>
    </row>
    <row r="933" spans="1:40" ht="15.75" customHeight="1">
      <c r="A933" s="255"/>
      <c r="B933" s="255"/>
      <c r="C933" s="255"/>
      <c r="D933" s="255"/>
      <c r="E933" s="255"/>
      <c r="F933" s="255"/>
      <c r="G933" s="255"/>
      <c r="H933" s="255"/>
      <c r="I933" s="255"/>
      <c r="J933" s="255"/>
      <c r="K933" s="255"/>
      <c r="L933" s="255"/>
      <c r="M933" s="255"/>
      <c r="N933" s="255"/>
      <c r="O933" s="255"/>
      <c r="P933" s="255"/>
      <c r="Q933" s="255"/>
      <c r="R933" s="255"/>
      <c r="S933" s="255"/>
      <c r="T933" s="255"/>
      <c r="U933" s="255"/>
      <c r="V933" s="255"/>
      <c r="W933" s="255"/>
      <c r="X933" s="255"/>
      <c r="Y933" s="255"/>
      <c r="Z933" s="255"/>
      <c r="AA933" s="255"/>
      <c r="AB933" s="255"/>
      <c r="AC933" s="255"/>
      <c r="AD933" s="255"/>
      <c r="AE933" s="255"/>
      <c r="AF933" s="255"/>
      <c r="AG933" s="255"/>
      <c r="AH933" s="255"/>
      <c r="AI933" s="255"/>
      <c r="AJ933" s="255"/>
      <c r="AK933" s="255"/>
      <c r="AL933" s="255"/>
      <c r="AM933" s="255"/>
      <c r="AN933" s="255"/>
    </row>
    <row r="934" spans="1:40" ht="15.75" customHeight="1">
      <c r="A934" s="255"/>
      <c r="B934" s="255"/>
      <c r="C934" s="255"/>
      <c r="D934" s="255"/>
      <c r="E934" s="255"/>
      <c r="F934" s="255"/>
      <c r="G934" s="255"/>
      <c r="H934" s="255"/>
      <c r="I934" s="255"/>
      <c r="J934" s="255"/>
      <c r="K934" s="255"/>
      <c r="L934" s="255"/>
      <c r="M934" s="255"/>
      <c r="N934" s="255"/>
      <c r="O934" s="255"/>
      <c r="P934" s="255"/>
      <c r="Q934" s="255"/>
      <c r="R934" s="255"/>
      <c r="S934" s="255"/>
      <c r="T934" s="255"/>
      <c r="U934" s="255"/>
      <c r="V934" s="255"/>
      <c r="W934" s="255"/>
      <c r="X934" s="255"/>
      <c r="Y934" s="255"/>
      <c r="Z934" s="255"/>
      <c r="AA934" s="255"/>
      <c r="AB934" s="255"/>
      <c r="AC934" s="255"/>
      <c r="AD934" s="255"/>
      <c r="AE934" s="255"/>
      <c r="AF934" s="255"/>
      <c r="AG934" s="255"/>
      <c r="AH934" s="255"/>
      <c r="AI934" s="255"/>
      <c r="AJ934" s="255"/>
      <c r="AK934" s="255"/>
      <c r="AL934" s="255"/>
      <c r="AM934" s="255"/>
      <c r="AN934" s="255"/>
    </row>
    <row r="935" spans="1:40" ht="15.75" customHeight="1">
      <c r="A935" s="255"/>
      <c r="B935" s="255"/>
      <c r="C935" s="255"/>
      <c r="D935" s="255"/>
      <c r="E935" s="255"/>
      <c r="F935" s="255"/>
      <c r="G935" s="255"/>
      <c r="H935" s="255"/>
      <c r="I935" s="255"/>
      <c r="J935" s="255"/>
      <c r="K935" s="255"/>
      <c r="L935" s="255"/>
      <c r="M935" s="255"/>
      <c r="N935" s="255"/>
      <c r="O935" s="255"/>
      <c r="P935" s="255"/>
      <c r="Q935" s="255"/>
      <c r="R935" s="255"/>
      <c r="S935" s="255"/>
      <c r="T935" s="255"/>
      <c r="U935" s="255"/>
      <c r="V935" s="255"/>
      <c r="W935" s="255"/>
      <c r="X935" s="255"/>
      <c r="Y935" s="255"/>
      <c r="Z935" s="255"/>
      <c r="AA935" s="255"/>
      <c r="AB935" s="255"/>
      <c r="AC935" s="255"/>
      <c r="AD935" s="255"/>
      <c r="AE935" s="255"/>
      <c r="AF935" s="255"/>
      <c r="AG935" s="255"/>
      <c r="AH935" s="255"/>
      <c r="AI935" s="255"/>
      <c r="AJ935" s="255"/>
      <c r="AK935" s="255"/>
      <c r="AL935" s="255"/>
      <c r="AM935" s="255"/>
      <c r="AN935" s="255"/>
    </row>
    <row r="936" spans="1:40" ht="15.75" customHeight="1">
      <c r="A936" s="255"/>
      <c r="B936" s="255"/>
      <c r="C936" s="255"/>
      <c r="D936" s="255"/>
      <c r="E936" s="255"/>
      <c r="F936" s="255"/>
      <c r="G936" s="255"/>
      <c r="H936" s="255"/>
      <c r="I936" s="255"/>
      <c r="J936" s="255"/>
      <c r="K936" s="255"/>
      <c r="L936" s="255"/>
      <c r="M936" s="255"/>
      <c r="N936" s="255"/>
      <c r="O936" s="255"/>
      <c r="P936" s="255"/>
      <c r="Q936" s="255"/>
      <c r="R936" s="255"/>
      <c r="S936" s="255"/>
      <c r="T936" s="255"/>
      <c r="U936" s="255"/>
      <c r="V936" s="255"/>
      <c r="W936" s="255"/>
      <c r="X936" s="255"/>
      <c r="Y936" s="255"/>
      <c r="Z936" s="255"/>
      <c r="AA936" s="255"/>
      <c r="AB936" s="255"/>
      <c r="AC936" s="255"/>
      <c r="AD936" s="255"/>
      <c r="AE936" s="255"/>
      <c r="AF936" s="255"/>
      <c r="AG936" s="255"/>
      <c r="AH936" s="255"/>
      <c r="AI936" s="255"/>
      <c r="AJ936" s="255"/>
      <c r="AK936" s="255"/>
      <c r="AL936" s="255"/>
      <c r="AM936" s="255"/>
      <c r="AN936" s="255"/>
    </row>
    <row r="937" spans="1:40" ht="15.75" customHeight="1">
      <c r="A937" s="255"/>
      <c r="B937" s="255"/>
      <c r="C937" s="255"/>
      <c r="D937" s="255"/>
      <c r="E937" s="255"/>
      <c r="F937" s="255"/>
      <c r="G937" s="255"/>
      <c r="H937" s="255"/>
      <c r="I937" s="255"/>
      <c r="J937" s="255"/>
      <c r="K937" s="255"/>
      <c r="L937" s="255"/>
      <c r="M937" s="255"/>
      <c r="N937" s="255"/>
      <c r="O937" s="255"/>
      <c r="P937" s="255"/>
      <c r="Q937" s="255"/>
      <c r="R937" s="255"/>
      <c r="S937" s="255"/>
      <c r="T937" s="255"/>
      <c r="U937" s="255"/>
      <c r="V937" s="255"/>
      <c r="W937" s="255"/>
      <c r="X937" s="255"/>
      <c r="Y937" s="255"/>
      <c r="Z937" s="255"/>
      <c r="AA937" s="255"/>
      <c r="AB937" s="255"/>
      <c r="AC937" s="255"/>
      <c r="AD937" s="255"/>
      <c r="AE937" s="255"/>
      <c r="AF937" s="255"/>
      <c r="AG937" s="255"/>
      <c r="AH937" s="255"/>
      <c r="AI937" s="255"/>
      <c r="AJ937" s="255"/>
      <c r="AK937" s="255"/>
      <c r="AL937" s="255"/>
      <c r="AM937" s="255"/>
      <c r="AN937" s="255"/>
    </row>
    <row r="938" spans="1:40" ht="15.75" customHeight="1">
      <c r="A938" s="255"/>
      <c r="B938" s="255"/>
      <c r="C938" s="255"/>
      <c r="D938" s="255"/>
      <c r="E938" s="255"/>
      <c r="F938" s="255"/>
      <c r="G938" s="255"/>
      <c r="H938" s="255"/>
      <c r="I938" s="255"/>
      <c r="J938" s="255"/>
      <c r="K938" s="255"/>
      <c r="L938" s="255"/>
      <c r="M938" s="255"/>
      <c r="N938" s="255"/>
      <c r="O938" s="255"/>
      <c r="P938" s="255"/>
      <c r="Q938" s="255"/>
      <c r="R938" s="255"/>
      <c r="S938" s="255"/>
      <c r="T938" s="255"/>
      <c r="U938" s="255"/>
      <c r="V938" s="255"/>
      <c r="W938" s="255"/>
      <c r="X938" s="255"/>
      <c r="Y938" s="255"/>
      <c r="Z938" s="255"/>
      <c r="AA938" s="255"/>
      <c r="AB938" s="255"/>
      <c r="AC938" s="255"/>
      <c r="AD938" s="255"/>
      <c r="AE938" s="255"/>
      <c r="AF938" s="255"/>
      <c r="AG938" s="255"/>
      <c r="AH938" s="255"/>
      <c r="AI938" s="255"/>
      <c r="AJ938" s="255"/>
      <c r="AK938" s="255"/>
      <c r="AL938" s="255"/>
      <c r="AM938" s="255"/>
      <c r="AN938" s="255"/>
    </row>
    <row r="939" spans="1:40" ht="15.75" customHeight="1">
      <c r="A939" s="255"/>
      <c r="B939" s="255"/>
      <c r="C939" s="255"/>
      <c r="D939" s="255"/>
      <c r="E939" s="255"/>
      <c r="F939" s="255"/>
      <c r="G939" s="255"/>
      <c r="H939" s="255"/>
      <c r="I939" s="255"/>
      <c r="J939" s="255"/>
      <c r="K939" s="255"/>
      <c r="L939" s="255"/>
      <c r="M939" s="255"/>
      <c r="N939" s="255"/>
      <c r="O939" s="255"/>
      <c r="P939" s="255"/>
      <c r="Q939" s="255"/>
      <c r="R939" s="255"/>
      <c r="S939" s="255"/>
      <c r="T939" s="255"/>
      <c r="U939" s="255"/>
      <c r="V939" s="255"/>
      <c r="W939" s="255"/>
      <c r="X939" s="255"/>
      <c r="Y939" s="255"/>
      <c r="Z939" s="255"/>
      <c r="AA939" s="255"/>
      <c r="AB939" s="255"/>
      <c r="AC939" s="255"/>
      <c r="AD939" s="255"/>
      <c r="AE939" s="255"/>
      <c r="AF939" s="255"/>
      <c r="AG939" s="255"/>
      <c r="AH939" s="255"/>
      <c r="AI939" s="255"/>
      <c r="AJ939" s="255"/>
      <c r="AK939" s="255"/>
      <c r="AL939" s="255"/>
      <c r="AM939" s="255"/>
      <c r="AN939" s="255"/>
    </row>
    <row r="940" spans="1:40" ht="15.75" customHeight="1">
      <c r="A940" s="255"/>
      <c r="B940" s="255"/>
      <c r="C940" s="255"/>
      <c r="D940" s="255"/>
      <c r="E940" s="255"/>
      <c r="F940" s="255"/>
      <c r="G940" s="255"/>
      <c r="H940" s="255"/>
      <c r="I940" s="255"/>
      <c r="J940" s="255"/>
      <c r="K940" s="255"/>
      <c r="L940" s="255"/>
      <c r="M940" s="255"/>
      <c r="N940" s="255"/>
      <c r="O940" s="255"/>
      <c r="P940" s="255"/>
      <c r="Q940" s="255"/>
      <c r="R940" s="255"/>
      <c r="S940" s="255"/>
      <c r="T940" s="255"/>
      <c r="U940" s="255"/>
      <c r="V940" s="255"/>
      <c r="W940" s="255"/>
      <c r="X940" s="255"/>
      <c r="Y940" s="255"/>
      <c r="Z940" s="255"/>
      <c r="AA940" s="255"/>
      <c r="AB940" s="255"/>
      <c r="AC940" s="255"/>
      <c r="AD940" s="255"/>
      <c r="AE940" s="255"/>
      <c r="AF940" s="255"/>
      <c r="AG940" s="255"/>
      <c r="AH940" s="255"/>
      <c r="AI940" s="255"/>
      <c r="AJ940" s="255"/>
      <c r="AK940" s="255"/>
      <c r="AL940" s="255"/>
      <c r="AM940" s="255"/>
      <c r="AN940" s="255"/>
    </row>
    <row r="941" spans="1:40" ht="15.75" customHeight="1">
      <c r="A941" s="255"/>
      <c r="B941" s="255"/>
      <c r="C941" s="255"/>
      <c r="D941" s="255"/>
      <c r="E941" s="255"/>
      <c r="F941" s="255"/>
      <c r="G941" s="255"/>
      <c r="H941" s="255"/>
      <c r="I941" s="255"/>
      <c r="J941" s="255"/>
      <c r="K941" s="255"/>
      <c r="L941" s="255"/>
      <c r="M941" s="255"/>
      <c r="N941" s="255"/>
      <c r="O941" s="255"/>
      <c r="P941" s="255"/>
      <c r="Q941" s="255"/>
      <c r="R941" s="255"/>
      <c r="S941" s="255"/>
      <c r="T941" s="255"/>
      <c r="U941" s="255"/>
      <c r="V941" s="255"/>
      <c r="W941" s="255"/>
      <c r="X941" s="255"/>
      <c r="Y941" s="255"/>
      <c r="Z941" s="255"/>
      <c r="AA941" s="255"/>
      <c r="AB941" s="255"/>
      <c r="AC941" s="255"/>
      <c r="AD941" s="255"/>
      <c r="AE941" s="255"/>
      <c r="AF941" s="255"/>
      <c r="AG941" s="255"/>
      <c r="AH941" s="255"/>
      <c r="AI941" s="255"/>
      <c r="AJ941" s="255"/>
      <c r="AK941" s="255"/>
      <c r="AL941" s="255"/>
      <c r="AM941" s="255"/>
      <c r="AN941" s="255"/>
    </row>
    <row r="942" spans="1:40" ht="15.75" customHeight="1">
      <c r="A942" s="255"/>
      <c r="B942" s="255"/>
      <c r="C942" s="255"/>
      <c r="D942" s="255"/>
      <c r="E942" s="255"/>
      <c r="F942" s="255"/>
      <c r="G942" s="255"/>
      <c r="H942" s="255"/>
      <c r="I942" s="255"/>
      <c r="J942" s="255"/>
      <c r="K942" s="255"/>
      <c r="L942" s="255"/>
      <c r="M942" s="255"/>
      <c r="N942" s="255"/>
      <c r="O942" s="255"/>
      <c r="P942" s="255"/>
      <c r="Q942" s="255"/>
      <c r="R942" s="255"/>
      <c r="S942" s="255"/>
      <c r="T942" s="255"/>
      <c r="U942" s="255"/>
      <c r="V942" s="255"/>
      <c r="W942" s="255"/>
      <c r="X942" s="255"/>
      <c r="Y942" s="255"/>
      <c r="Z942" s="255"/>
      <c r="AA942" s="255"/>
      <c r="AB942" s="255"/>
      <c r="AC942" s="255"/>
      <c r="AD942" s="255"/>
      <c r="AE942" s="255"/>
      <c r="AF942" s="255"/>
      <c r="AG942" s="255"/>
      <c r="AH942" s="255"/>
      <c r="AI942" s="255"/>
      <c r="AJ942" s="255"/>
      <c r="AK942" s="255"/>
      <c r="AL942" s="255"/>
      <c r="AM942" s="255"/>
      <c r="AN942" s="255"/>
    </row>
    <row r="943" spans="1:40" ht="15.75" customHeight="1">
      <c r="A943" s="255"/>
      <c r="B943" s="255"/>
      <c r="C943" s="255"/>
      <c r="D943" s="255"/>
      <c r="E943" s="255"/>
      <c r="F943" s="255"/>
      <c r="G943" s="255"/>
      <c r="H943" s="255"/>
      <c r="I943" s="255"/>
      <c r="J943" s="255"/>
      <c r="K943" s="255"/>
      <c r="L943" s="255"/>
      <c r="M943" s="255"/>
      <c r="N943" s="255"/>
      <c r="O943" s="255"/>
      <c r="P943" s="255"/>
      <c r="Q943" s="255"/>
      <c r="R943" s="255"/>
      <c r="S943" s="255"/>
      <c r="T943" s="255"/>
      <c r="U943" s="255"/>
      <c r="V943" s="255"/>
      <c r="W943" s="255"/>
      <c r="X943" s="255"/>
      <c r="Y943" s="255"/>
      <c r="Z943" s="255"/>
      <c r="AA943" s="255"/>
      <c r="AB943" s="255"/>
      <c r="AC943" s="255"/>
      <c r="AD943" s="255"/>
      <c r="AE943" s="255"/>
      <c r="AF943" s="255"/>
      <c r="AG943" s="255"/>
      <c r="AH943" s="255"/>
      <c r="AI943" s="255"/>
      <c r="AJ943" s="255"/>
      <c r="AK943" s="255"/>
      <c r="AL943" s="255"/>
      <c r="AM943" s="255"/>
      <c r="AN943" s="255"/>
    </row>
    <row r="944" spans="1:40" ht="15.75" customHeight="1">
      <c r="A944" s="255"/>
      <c r="B944" s="255"/>
      <c r="C944" s="255"/>
      <c r="D944" s="255"/>
      <c r="E944" s="255"/>
      <c r="F944" s="255"/>
      <c r="G944" s="255"/>
      <c r="H944" s="255"/>
      <c r="I944" s="255"/>
      <c r="J944" s="255"/>
      <c r="K944" s="255"/>
      <c r="L944" s="255"/>
      <c r="M944" s="255"/>
      <c r="N944" s="255"/>
      <c r="O944" s="255"/>
      <c r="P944" s="255"/>
      <c r="Q944" s="255"/>
      <c r="R944" s="255"/>
      <c r="S944" s="255"/>
      <c r="T944" s="255"/>
      <c r="U944" s="255"/>
      <c r="V944" s="255"/>
      <c r="W944" s="255"/>
      <c r="X944" s="255"/>
      <c r="Y944" s="255"/>
      <c r="Z944" s="255"/>
      <c r="AA944" s="255"/>
      <c r="AB944" s="255"/>
      <c r="AC944" s="255"/>
      <c r="AD944" s="255"/>
      <c r="AE944" s="255"/>
      <c r="AF944" s="255"/>
      <c r="AG944" s="255"/>
      <c r="AH944" s="255"/>
      <c r="AI944" s="255"/>
      <c r="AJ944" s="255"/>
      <c r="AK944" s="255"/>
      <c r="AL944" s="255"/>
      <c r="AM944" s="255"/>
      <c r="AN944" s="255"/>
    </row>
    <row r="945" spans="1:40" ht="15.75" customHeight="1">
      <c r="A945" s="255"/>
      <c r="B945" s="255"/>
      <c r="C945" s="255"/>
      <c r="D945" s="255"/>
      <c r="E945" s="255"/>
      <c r="F945" s="255"/>
      <c r="G945" s="255"/>
      <c r="H945" s="255"/>
      <c r="I945" s="255"/>
      <c r="J945" s="255"/>
      <c r="K945" s="255"/>
      <c r="L945" s="255"/>
      <c r="M945" s="255"/>
      <c r="N945" s="255"/>
      <c r="O945" s="255"/>
      <c r="P945" s="255"/>
      <c r="Q945" s="255"/>
      <c r="R945" s="255"/>
      <c r="S945" s="255"/>
      <c r="T945" s="255"/>
      <c r="U945" s="255"/>
      <c r="V945" s="255"/>
      <c r="W945" s="255"/>
      <c r="X945" s="255"/>
      <c r="Y945" s="255"/>
      <c r="Z945" s="255"/>
      <c r="AA945" s="255"/>
      <c r="AB945" s="255"/>
      <c r="AC945" s="255"/>
      <c r="AD945" s="255"/>
      <c r="AE945" s="255"/>
      <c r="AF945" s="255"/>
      <c r="AG945" s="255"/>
      <c r="AH945" s="255"/>
      <c r="AI945" s="255"/>
      <c r="AJ945" s="255"/>
      <c r="AK945" s="255"/>
      <c r="AL945" s="255"/>
      <c r="AM945" s="255"/>
      <c r="AN945" s="255"/>
    </row>
    <row r="946" spans="1:40" ht="15.75" customHeight="1">
      <c r="A946" s="255"/>
      <c r="B946" s="255"/>
      <c r="C946" s="255"/>
      <c r="D946" s="255"/>
      <c r="E946" s="255"/>
      <c r="F946" s="255"/>
      <c r="G946" s="255"/>
      <c r="H946" s="255"/>
      <c r="I946" s="255"/>
      <c r="J946" s="255"/>
      <c r="K946" s="255"/>
      <c r="L946" s="255"/>
      <c r="M946" s="255"/>
      <c r="N946" s="255"/>
      <c r="O946" s="255"/>
      <c r="P946" s="255"/>
      <c r="Q946" s="255"/>
      <c r="R946" s="255"/>
      <c r="S946" s="255"/>
      <c r="T946" s="255"/>
      <c r="U946" s="255"/>
      <c r="V946" s="255"/>
      <c r="W946" s="255"/>
      <c r="X946" s="255"/>
      <c r="Y946" s="255"/>
      <c r="Z946" s="255"/>
      <c r="AA946" s="255"/>
      <c r="AB946" s="255"/>
      <c r="AC946" s="255"/>
      <c r="AD946" s="255"/>
      <c r="AE946" s="255"/>
      <c r="AF946" s="255"/>
      <c r="AG946" s="255"/>
      <c r="AH946" s="255"/>
      <c r="AI946" s="255"/>
      <c r="AJ946" s="255"/>
      <c r="AK946" s="255"/>
      <c r="AL946" s="255"/>
      <c r="AM946" s="255"/>
      <c r="AN946" s="255"/>
    </row>
    <row r="947" spans="1:40" ht="15.75" customHeight="1">
      <c r="A947" s="255"/>
      <c r="B947" s="255"/>
      <c r="C947" s="255"/>
      <c r="D947" s="255"/>
      <c r="E947" s="255"/>
      <c r="F947" s="255"/>
      <c r="G947" s="255"/>
      <c r="H947" s="255"/>
      <c r="I947" s="255"/>
      <c r="J947" s="255"/>
      <c r="K947" s="255"/>
      <c r="L947" s="255"/>
      <c r="M947" s="255"/>
      <c r="N947" s="255"/>
      <c r="O947" s="255"/>
      <c r="P947" s="255"/>
      <c r="Q947" s="255"/>
      <c r="R947" s="255"/>
      <c r="S947" s="255"/>
      <c r="T947" s="255"/>
      <c r="U947" s="255"/>
      <c r="V947" s="255"/>
      <c r="W947" s="255"/>
      <c r="X947" s="255"/>
      <c r="Y947" s="255"/>
      <c r="Z947" s="255"/>
      <c r="AA947" s="255"/>
      <c r="AB947" s="255"/>
      <c r="AC947" s="255"/>
      <c r="AD947" s="255"/>
      <c r="AE947" s="255"/>
      <c r="AF947" s="255"/>
      <c r="AG947" s="255"/>
      <c r="AH947" s="255"/>
      <c r="AI947" s="255"/>
      <c r="AJ947" s="255"/>
      <c r="AK947" s="255"/>
      <c r="AL947" s="255"/>
      <c r="AM947" s="255"/>
      <c r="AN947" s="255"/>
    </row>
    <row r="948" spans="1:40" ht="15.75" customHeight="1">
      <c r="A948" s="255"/>
      <c r="B948" s="255"/>
      <c r="C948" s="255"/>
      <c r="D948" s="255"/>
      <c r="E948" s="255"/>
      <c r="F948" s="255"/>
      <c r="G948" s="255"/>
      <c r="H948" s="255"/>
      <c r="I948" s="255"/>
      <c r="J948" s="255"/>
      <c r="K948" s="255"/>
      <c r="L948" s="255"/>
      <c r="M948" s="255"/>
      <c r="N948" s="255"/>
      <c r="O948" s="255"/>
      <c r="P948" s="255"/>
      <c r="Q948" s="255"/>
      <c r="R948" s="255"/>
      <c r="S948" s="255"/>
      <c r="T948" s="255"/>
      <c r="U948" s="255"/>
      <c r="V948" s="255"/>
      <c r="W948" s="255"/>
      <c r="X948" s="255"/>
      <c r="Y948" s="255"/>
      <c r="Z948" s="255"/>
      <c r="AA948" s="255"/>
      <c r="AB948" s="255"/>
      <c r="AC948" s="255"/>
      <c r="AD948" s="255"/>
      <c r="AE948" s="255"/>
      <c r="AF948" s="255"/>
      <c r="AG948" s="255"/>
      <c r="AH948" s="255"/>
      <c r="AI948" s="255"/>
      <c r="AJ948" s="255"/>
      <c r="AK948" s="255"/>
      <c r="AL948" s="255"/>
      <c r="AM948" s="255"/>
      <c r="AN948" s="255"/>
    </row>
    <row r="949" spans="1:40" ht="15.75" customHeight="1">
      <c r="A949" s="255"/>
      <c r="B949" s="255"/>
      <c r="C949" s="255"/>
      <c r="D949" s="255"/>
      <c r="E949" s="255"/>
      <c r="F949" s="255"/>
      <c r="G949" s="255"/>
      <c r="H949" s="255"/>
      <c r="I949" s="255"/>
      <c r="J949" s="255"/>
      <c r="K949" s="255"/>
      <c r="L949" s="255"/>
      <c r="M949" s="255"/>
      <c r="N949" s="255"/>
      <c r="O949" s="255"/>
      <c r="P949" s="255"/>
      <c r="Q949" s="255"/>
      <c r="R949" s="255"/>
      <c r="S949" s="255"/>
      <c r="T949" s="255"/>
      <c r="U949" s="255"/>
      <c r="V949" s="255"/>
      <c r="W949" s="255"/>
      <c r="X949" s="255"/>
      <c r="Y949" s="255"/>
      <c r="Z949" s="255"/>
      <c r="AA949" s="255"/>
      <c r="AB949" s="255"/>
      <c r="AC949" s="255"/>
      <c r="AD949" s="255"/>
      <c r="AE949" s="255"/>
      <c r="AF949" s="255"/>
      <c r="AG949" s="255"/>
      <c r="AH949" s="255"/>
      <c r="AI949" s="255"/>
      <c r="AJ949" s="255"/>
      <c r="AK949" s="255"/>
      <c r="AL949" s="255"/>
      <c r="AM949" s="255"/>
      <c r="AN949" s="255"/>
    </row>
    <row r="950" spans="1:40" ht="15.75" customHeight="1">
      <c r="A950" s="255"/>
      <c r="B950" s="255"/>
      <c r="C950" s="255"/>
      <c r="D950" s="255"/>
      <c r="E950" s="255"/>
      <c r="F950" s="255"/>
      <c r="G950" s="255"/>
      <c r="H950" s="255"/>
      <c r="I950" s="255"/>
      <c r="J950" s="255"/>
      <c r="K950" s="255"/>
      <c r="L950" s="255"/>
      <c r="M950" s="255"/>
      <c r="N950" s="255"/>
      <c r="O950" s="255"/>
      <c r="P950" s="255"/>
      <c r="Q950" s="255"/>
      <c r="R950" s="255"/>
      <c r="S950" s="255"/>
      <c r="T950" s="255"/>
      <c r="U950" s="255"/>
      <c r="V950" s="255"/>
      <c r="W950" s="255"/>
      <c r="X950" s="255"/>
      <c r="Y950" s="255"/>
      <c r="Z950" s="255"/>
      <c r="AA950" s="255"/>
      <c r="AB950" s="255"/>
      <c r="AC950" s="255"/>
      <c r="AD950" s="255"/>
      <c r="AE950" s="255"/>
      <c r="AF950" s="255"/>
      <c r="AG950" s="255"/>
      <c r="AH950" s="255"/>
      <c r="AI950" s="255"/>
      <c r="AJ950" s="255"/>
      <c r="AK950" s="255"/>
      <c r="AL950" s="255"/>
      <c r="AM950" s="255"/>
      <c r="AN950" s="255"/>
    </row>
    <row r="951" spans="1:40" ht="15.75" customHeight="1">
      <c r="A951" s="255"/>
      <c r="B951" s="255"/>
      <c r="C951" s="255"/>
      <c r="D951" s="255"/>
      <c r="E951" s="255"/>
      <c r="F951" s="255"/>
      <c r="G951" s="255"/>
      <c r="H951" s="255"/>
      <c r="I951" s="255"/>
      <c r="J951" s="255"/>
      <c r="K951" s="255"/>
      <c r="L951" s="255"/>
      <c r="M951" s="255"/>
      <c r="N951" s="255"/>
      <c r="O951" s="255"/>
      <c r="P951" s="255"/>
      <c r="Q951" s="255"/>
      <c r="R951" s="255"/>
      <c r="S951" s="255"/>
      <c r="T951" s="255"/>
      <c r="U951" s="255"/>
      <c r="V951" s="255"/>
      <c r="W951" s="255"/>
      <c r="X951" s="255"/>
      <c r="Y951" s="255"/>
      <c r="Z951" s="255"/>
      <c r="AA951" s="255"/>
      <c r="AB951" s="255"/>
      <c r="AC951" s="255"/>
      <c r="AD951" s="255"/>
      <c r="AE951" s="255"/>
      <c r="AF951" s="255"/>
      <c r="AG951" s="255"/>
      <c r="AH951" s="255"/>
      <c r="AI951" s="255"/>
      <c r="AJ951" s="255"/>
      <c r="AK951" s="255"/>
      <c r="AL951" s="255"/>
      <c r="AM951" s="255"/>
      <c r="AN951" s="255"/>
    </row>
    <row r="952" spans="1:40" ht="15.75" customHeight="1">
      <c r="A952" s="255"/>
      <c r="B952" s="255"/>
      <c r="C952" s="255"/>
      <c r="D952" s="255"/>
      <c r="E952" s="255"/>
      <c r="F952" s="255"/>
      <c r="G952" s="255"/>
      <c r="H952" s="255"/>
      <c r="I952" s="255"/>
      <c r="J952" s="255"/>
      <c r="K952" s="255"/>
      <c r="L952" s="255"/>
      <c r="M952" s="255"/>
      <c r="N952" s="255"/>
      <c r="O952" s="255"/>
      <c r="P952" s="255"/>
      <c r="Q952" s="255"/>
      <c r="R952" s="255"/>
      <c r="S952" s="255"/>
      <c r="T952" s="255"/>
      <c r="U952" s="255"/>
      <c r="V952" s="255"/>
      <c r="W952" s="255"/>
      <c r="X952" s="255"/>
      <c r="Y952" s="255"/>
      <c r="Z952" s="255"/>
      <c r="AA952" s="255"/>
      <c r="AB952" s="255"/>
      <c r="AC952" s="255"/>
      <c r="AD952" s="255"/>
      <c r="AE952" s="255"/>
      <c r="AF952" s="255"/>
      <c r="AG952" s="255"/>
      <c r="AH952" s="255"/>
      <c r="AI952" s="255"/>
      <c r="AJ952" s="255"/>
      <c r="AK952" s="255"/>
      <c r="AL952" s="255"/>
      <c r="AM952" s="255"/>
      <c r="AN952" s="255"/>
    </row>
    <row r="953" spans="1:40" ht="15.75" customHeight="1">
      <c r="A953" s="255"/>
      <c r="B953" s="255"/>
      <c r="C953" s="255"/>
      <c r="D953" s="255"/>
      <c r="E953" s="255"/>
      <c r="F953" s="255"/>
      <c r="G953" s="255"/>
      <c r="H953" s="255"/>
      <c r="I953" s="255"/>
      <c r="J953" s="255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  <c r="U953" s="255"/>
      <c r="V953" s="255"/>
      <c r="W953" s="255"/>
      <c r="X953" s="255"/>
      <c r="Y953" s="255"/>
      <c r="Z953" s="255"/>
      <c r="AA953" s="255"/>
      <c r="AB953" s="255"/>
      <c r="AC953" s="255"/>
      <c r="AD953" s="255"/>
      <c r="AE953" s="255"/>
      <c r="AF953" s="255"/>
      <c r="AG953" s="255"/>
      <c r="AH953" s="255"/>
      <c r="AI953" s="255"/>
      <c r="AJ953" s="255"/>
      <c r="AK953" s="255"/>
      <c r="AL953" s="255"/>
      <c r="AM953" s="255"/>
      <c r="AN953" s="255"/>
    </row>
    <row r="954" spans="1:40" ht="15.75" customHeight="1">
      <c r="A954" s="255"/>
      <c r="B954" s="255"/>
      <c r="C954" s="255"/>
      <c r="D954" s="255"/>
      <c r="E954" s="255"/>
      <c r="F954" s="255"/>
      <c r="G954" s="255"/>
      <c r="H954" s="255"/>
      <c r="I954" s="255"/>
      <c r="J954" s="255"/>
      <c r="K954" s="255"/>
      <c r="L954" s="255"/>
      <c r="M954" s="255"/>
      <c r="N954" s="255"/>
      <c r="O954" s="255"/>
      <c r="P954" s="255"/>
      <c r="Q954" s="255"/>
      <c r="R954" s="255"/>
      <c r="S954" s="255"/>
      <c r="T954" s="255"/>
      <c r="U954" s="255"/>
      <c r="V954" s="255"/>
      <c r="W954" s="255"/>
      <c r="X954" s="255"/>
      <c r="Y954" s="255"/>
      <c r="Z954" s="255"/>
      <c r="AA954" s="255"/>
      <c r="AB954" s="255"/>
      <c r="AC954" s="255"/>
      <c r="AD954" s="255"/>
      <c r="AE954" s="255"/>
      <c r="AF954" s="255"/>
      <c r="AG954" s="255"/>
      <c r="AH954" s="255"/>
      <c r="AI954" s="255"/>
      <c r="AJ954" s="255"/>
      <c r="AK954" s="255"/>
      <c r="AL954" s="255"/>
      <c r="AM954" s="255"/>
      <c r="AN954" s="255"/>
    </row>
    <row r="955" spans="1:40" ht="15.75" customHeight="1">
      <c r="A955" s="255"/>
      <c r="B955" s="255"/>
      <c r="C955" s="255"/>
      <c r="D955" s="255"/>
      <c r="E955" s="255"/>
      <c r="F955" s="255"/>
      <c r="G955" s="255"/>
      <c r="H955" s="255"/>
      <c r="I955" s="255"/>
      <c r="J955" s="255"/>
      <c r="K955" s="255"/>
      <c r="L955" s="255"/>
      <c r="M955" s="255"/>
      <c r="N955" s="255"/>
      <c r="O955" s="255"/>
      <c r="P955" s="255"/>
      <c r="Q955" s="255"/>
      <c r="R955" s="255"/>
      <c r="S955" s="255"/>
      <c r="T955" s="255"/>
      <c r="U955" s="255"/>
      <c r="V955" s="255"/>
      <c r="W955" s="255"/>
      <c r="X955" s="255"/>
      <c r="Y955" s="255"/>
      <c r="Z955" s="255"/>
      <c r="AA955" s="255"/>
      <c r="AB955" s="255"/>
      <c r="AC955" s="255"/>
      <c r="AD955" s="255"/>
      <c r="AE955" s="255"/>
      <c r="AF955" s="255"/>
      <c r="AG955" s="255"/>
      <c r="AH955" s="255"/>
      <c r="AI955" s="255"/>
      <c r="AJ955" s="255"/>
      <c r="AK955" s="255"/>
      <c r="AL955" s="255"/>
      <c r="AM955" s="255"/>
      <c r="AN955" s="255"/>
    </row>
    <row r="956" spans="1:40" ht="15.75" customHeight="1">
      <c r="A956" s="255"/>
      <c r="B956" s="255"/>
      <c r="C956" s="255"/>
      <c r="D956" s="255"/>
      <c r="E956" s="255"/>
      <c r="F956" s="255"/>
      <c r="G956" s="255"/>
      <c r="H956" s="255"/>
      <c r="I956" s="255"/>
      <c r="J956" s="255"/>
      <c r="K956" s="255"/>
      <c r="L956" s="255"/>
      <c r="M956" s="255"/>
      <c r="N956" s="255"/>
      <c r="O956" s="255"/>
      <c r="P956" s="255"/>
      <c r="Q956" s="255"/>
      <c r="R956" s="255"/>
      <c r="S956" s="255"/>
      <c r="T956" s="255"/>
      <c r="U956" s="255"/>
      <c r="V956" s="255"/>
      <c r="W956" s="255"/>
      <c r="X956" s="255"/>
      <c r="Y956" s="255"/>
      <c r="Z956" s="255"/>
      <c r="AA956" s="255"/>
      <c r="AB956" s="255"/>
      <c r="AC956" s="255"/>
      <c r="AD956" s="255"/>
      <c r="AE956" s="255"/>
      <c r="AF956" s="255"/>
      <c r="AG956" s="255"/>
      <c r="AH956" s="255"/>
      <c r="AI956" s="255"/>
      <c r="AJ956" s="255"/>
      <c r="AK956" s="255"/>
      <c r="AL956" s="255"/>
      <c r="AM956" s="255"/>
      <c r="AN956" s="255"/>
    </row>
    <row r="957" spans="1:40" ht="15.75" customHeight="1">
      <c r="A957" s="255"/>
      <c r="B957" s="255"/>
      <c r="C957" s="255"/>
      <c r="D957" s="255"/>
      <c r="E957" s="255"/>
      <c r="F957" s="255"/>
      <c r="G957" s="255"/>
      <c r="H957" s="255"/>
      <c r="I957" s="255"/>
      <c r="J957" s="255"/>
      <c r="K957" s="255"/>
      <c r="L957" s="255"/>
      <c r="M957" s="255"/>
      <c r="N957" s="255"/>
      <c r="O957" s="255"/>
      <c r="P957" s="255"/>
      <c r="Q957" s="255"/>
      <c r="R957" s="255"/>
      <c r="S957" s="255"/>
      <c r="T957" s="255"/>
      <c r="U957" s="255"/>
      <c r="V957" s="255"/>
      <c r="W957" s="255"/>
      <c r="X957" s="255"/>
      <c r="Y957" s="255"/>
      <c r="Z957" s="255"/>
      <c r="AA957" s="255"/>
      <c r="AB957" s="255"/>
      <c r="AC957" s="255"/>
      <c r="AD957" s="255"/>
      <c r="AE957" s="255"/>
      <c r="AF957" s="255"/>
      <c r="AG957" s="255"/>
      <c r="AH957" s="255"/>
      <c r="AI957" s="255"/>
      <c r="AJ957" s="255"/>
      <c r="AK957" s="255"/>
      <c r="AL957" s="255"/>
      <c r="AM957" s="255"/>
      <c r="AN957" s="255"/>
    </row>
    <row r="958" spans="1:40" ht="15.75" customHeight="1">
      <c r="A958" s="255"/>
      <c r="B958" s="255"/>
      <c r="C958" s="255"/>
      <c r="D958" s="255"/>
      <c r="E958" s="255"/>
      <c r="F958" s="255"/>
      <c r="G958" s="255"/>
      <c r="H958" s="255"/>
      <c r="I958" s="255"/>
      <c r="J958" s="255"/>
      <c r="K958" s="255"/>
      <c r="L958" s="255"/>
      <c r="M958" s="255"/>
      <c r="N958" s="255"/>
      <c r="O958" s="255"/>
      <c r="P958" s="255"/>
      <c r="Q958" s="255"/>
      <c r="R958" s="255"/>
      <c r="S958" s="255"/>
      <c r="T958" s="255"/>
      <c r="U958" s="255"/>
      <c r="V958" s="255"/>
      <c r="W958" s="255"/>
      <c r="X958" s="255"/>
      <c r="Y958" s="255"/>
      <c r="Z958" s="255"/>
      <c r="AA958" s="255"/>
      <c r="AB958" s="255"/>
      <c r="AC958" s="255"/>
      <c r="AD958" s="255"/>
      <c r="AE958" s="255"/>
      <c r="AF958" s="255"/>
      <c r="AG958" s="255"/>
      <c r="AH958" s="255"/>
      <c r="AI958" s="255"/>
      <c r="AJ958" s="255"/>
      <c r="AK958" s="255"/>
      <c r="AL958" s="255"/>
      <c r="AM958" s="255"/>
      <c r="AN958" s="255"/>
    </row>
    <row r="959" spans="1:40" ht="15.75" customHeight="1">
      <c r="A959" s="255"/>
      <c r="B959" s="255"/>
      <c r="C959" s="255"/>
      <c r="D959" s="255"/>
      <c r="E959" s="255"/>
      <c r="F959" s="255"/>
      <c r="G959" s="255"/>
      <c r="H959" s="255"/>
      <c r="I959" s="255"/>
      <c r="J959" s="255"/>
      <c r="K959" s="255"/>
      <c r="L959" s="255"/>
      <c r="M959" s="255"/>
      <c r="N959" s="255"/>
      <c r="O959" s="255"/>
      <c r="P959" s="255"/>
      <c r="Q959" s="255"/>
      <c r="R959" s="255"/>
      <c r="S959" s="255"/>
      <c r="T959" s="255"/>
      <c r="U959" s="255"/>
      <c r="V959" s="255"/>
      <c r="W959" s="255"/>
      <c r="X959" s="255"/>
      <c r="Y959" s="255"/>
      <c r="Z959" s="255"/>
      <c r="AA959" s="255"/>
      <c r="AB959" s="255"/>
      <c r="AC959" s="255"/>
      <c r="AD959" s="255"/>
      <c r="AE959" s="255"/>
      <c r="AF959" s="255"/>
      <c r="AG959" s="255"/>
      <c r="AH959" s="255"/>
      <c r="AI959" s="255"/>
      <c r="AJ959" s="255"/>
      <c r="AK959" s="255"/>
      <c r="AL959" s="255"/>
      <c r="AM959" s="255"/>
      <c r="AN959" s="255"/>
    </row>
    <row r="960" spans="1:40" ht="15.75" customHeight="1">
      <c r="A960" s="255"/>
      <c r="B960" s="255"/>
      <c r="C960" s="255"/>
      <c r="D960" s="255"/>
      <c r="E960" s="255"/>
      <c r="F960" s="255"/>
      <c r="G960" s="255"/>
      <c r="H960" s="255"/>
      <c r="I960" s="255"/>
      <c r="J960" s="255"/>
      <c r="K960" s="255"/>
      <c r="L960" s="255"/>
      <c r="M960" s="255"/>
      <c r="N960" s="255"/>
      <c r="O960" s="255"/>
      <c r="P960" s="255"/>
      <c r="Q960" s="255"/>
      <c r="R960" s="255"/>
      <c r="S960" s="255"/>
      <c r="T960" s="255"/>
      <c r="U960" s="255"/>
      <c r="V960" s="255"/>
      <c r="W960" s="255"/>
      <c r="X960" s="255"/>
      <c r="Y960" s="255"/>
      <c r="Z960" s="255"/>
      <c r="AA960" s="255"/>
      <c r="AB960" s="255"/>
      <c r="AC960" s="255"/>
      <c r="AD960" s="255"/>
      <c r="AE960" s="255"/>
      <c r="AF960" s="255"/>
      <c r="AG960" s="255"/>
      <c r="AH960" s="255"/>
      <c r="AI960" s="255"/>
      <c r="AJ960" s="255"/>
      <c r="AK960" s="255"/>
      <c r="AL960" s="255"/>
      <c r="AM960" s="255"/>
      <c r="AN960" s="255"/>
    </row>
    <row r="961" spans="1:40" ht="15.75" customHeight="1">
      <c r="A961" s="255"/>
      <c r="B961" s="255"/>
      <c r="C961" s="255"/>
      <c r="D961" s="255"/>
      <c r="E961" s="255"/>
      <c r="F961" s="255"/>
      <c r="G961" s="255"/>
      <c r="H961" s="255"/>
      <c r="I961" s="255"/>
      <c r="J961" s="255"/>
      <c r="K961" s="255"/>
      <c r="L961" s="255"/>
      <c r="M961" s="255"/>
      <c r="N961" s="255"/>
      <c r="O961" s="255"/>
      <c r="P961" s="255"/>
      <c r="Q961" s="255"/>
      <c r="R961" s="255"/>
      <c r="S961" s="255"/>
      <c r="T961" s="255"/>
      <c r="U961" s="255"/>
      <c r="V961" s="255"/>
      <c r="W961" s="255"/>
      <c r="X961" s="255"/>
      <c r="Y961" s="255"/>
      <c r="Z961" s="255"/>
      <c r="AA961" s="255"/>
      <c r="AB961" s="255"/>
      <c r="AC961" s="255"/>
      <c r="AD961" s="255"/>
      <c r="AE961" s="255"/>
      <c r="AF961" s="255"/>
      <c r="AG961" s="255"/>
      <c r="AH961" s="255"/>
      <c r="AI961" s="255"/>
      <c r="AJ961" s="255"/>
      <c r="AK961" s="255"/>
      <c r="AL961" s="255"/>
      <c r="AM961" s="255"/>
      <c r="AN961" s="255"/>
    </row>
    <row r="962" spans="1:40" ht="15.75" customHeight="1">
      <c r="A962" s="255"/>
      <c r="B962" s="255"/>
      <c r="C962" s="255"/>
      <c r="D962" s="255"/>
      <c r="E962" s="255"/>
      <c r="F962" s="255"/>
      <c r="G962" s="255"/>
      <c r="H962" s="255"/>
      <c r="I962" s="255"/>
      <c r="J962" s="255"/>
      <c r="K962" s="255"/>
      <c r="L962" s="255"/>
      <c r="M962" s="255"/>
      <c r="N962" s="255"/>
      <c r="O962" s="255"/>
      <c r="P962" s="255"/>
      <c r="Q962" s="255"/>
      <c r="R962" s="255"/>
      <c r="S962" s="255"/>
      <c r="T962" s="255"/>
      <c r="U962" s="255"/>
      <c r="V962" s="255"/>
      <c r="W962" s="255"/>
      <c r="X962" s="255"/>
      <c r="Y962" s="255"/>
      <c r="Z962" s="255"/>
      <c r="AA962" s="255"/>
      <c r="AB962" s="255"/>
      <c r="AC962" s="255"/>
      <c r="AD962" s="255"/>
      <c r="AE962" s="255"/>
      <c r="AF962" s="255"/>
      <c r="AG962" s="255"/>
      <c r="AH962" s="255"/>
      <c r="AI962" s="255"/>
      <c r="AJ962" s="255"/>
      <c r="AK962" s="255"/>
      <c r="AL962" s="255"/>
      <c r="AM962" s="255"/>
      <c r="AN962" s="255"/>
    </row>
    <row r="963" spans="1:40" ht="15.75" customHeight="1">
      <c r="A963" s="255"/>
      <c r="B963" s="255"/>
      <c r="C963" s="255"/>
      <c r="D963" s="255"/>
      <c r="E963" s="255"/>
      <c r="F963" s="255"/>
      <c r="G963" s="255"/>
      <c r="H963" s="255"/>
      <c r="I963" s="255"/>
      <c r="J963" s="255"/>
      <c r="K963" s="255"/>
      <c r="L963" s="255"/>
      <c r="M963" s="255"/>
      <c r="N963" s="255"/>
      <c r="O963" s="255"/>
      <c r="P963" s="255"/>
      <c r="Q963" s="255"/>
      <c r="R963" s="255"/>
      <c r="S963" s="255"/>
      <c r="T963" s="255"/>
      <c r="U963" s="255"/>
      <c r="V963" s="255"/>
      <c r="W963" s="255"/>
      <c r="X963" s="255"/>
      <c r="Y963" s="255"/>
      <c r="Z963" s="255"/>
      <c r="AA963" s="255"/>
      <c r="AB963" s="255"/>
      <c r="AC963" s="255"/>
      <c r="AD963" s="255"/>
      <c r="AE963" s="255"/>
      <c r="AF963" s="255"/>
      <c r="AG963" s="255"/>
      <c r="AH963" s="255"/>
      <c r="AI963" s="255"/>
      <c r="AJ963" s="255"/>
      <c r="AK963" s="255"/>
      <c r="AL963" s="255"/>
      <c r="AM963" s="255"/>
      <c r="AN963" s="255"/>
    </row>
    <row r="964" spans="1:40" ht="15.75" customHeight="1">
      <c r="A964" s="255"/>
      <c r="B964" s="255"/>
      <c r="C964" s="255"/>
      <c r="D964" s="255"/>
      <c r="E964" s="255"/>
      <c r="F964" s="255"/>
      <c r="G964" s="255"/>
      <c r="H964" s="255"/>
      <c r="I964" s="255"/>
      <c r="J964" s="255"/>
      <c r="K964" s="255"/>
      <c r="L964" s="255"/>
      <c r="M964" s="255"/>
      <c r="N964" s="255"/>
      <c r="O964" s="255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  <c r="AA964" s="255"/>
      <c r="AB964" s="255"/>
      <c r="AC964" s="255"/>
      <c r="AD964" s="255"/>
      <c r="AE964" s="255"/>
      <c r="AF964" s="255"/>
      <c r="AG964" s="255"/>
      <c r="AH964" s="255"/>
      <c r="AI964" s="255"/>
      <c r="AJ964" s="255"/>
      <c r="AK964" s="255"/>
      <c r="AL964" s="255"/>
      <c r="AM964" s="255"/>
      <c r="AN964" s="255"/>
    </row>
    <row r="965" spans="1:40" ht="15.75" customHeight="1">
      <c r="A965" s="255"/>
      <c r="B965" s="255"/>
      <c r="C965" s="255"/>
      <c r="D965" s="255"/>
      <c r="E965" s="255"/>
      <c r="F965" s="255"/>
      <c r="G965" s="255"/>
      <c r="H965" s="255"/>
      <c r="I965" s="255"/>
      <c r="J965" s="255"/>
      <c r="K965" s="255"/>
      <c r="L965" s="255"/>
      <c r="M965" s="255"/>
      <c r="N965" s="255"/>
      <c r="O965" s="255"/>
      <c r="P965" s="255"/>
      <c r="Q965" s="255"/>
      <c r="R965" s="255"/>
      <c r="S965" s="255"/>
      <c r="T965" s="255"/>
      <c r="U965" s="255"/>
      <c r="V965" s="255"/>
      <c r="W965" s="255"/>
      <c r="X965" s="255"/>
      <c r="Y965" s="255"/>
      <c r="Z965" s="255"/>
      <c r="AA965" s="255"/>
      <c r="AB965" s="255"/>
      <c r="AC965" s="255"/>
      <c r="AD965" s="255"/>
      <c r="AE965" s="255"/>
      <c r="AF965" s="255"/>
      <c r="AG965" s="255"/>
      <c r="AH965" s="255"/>
      <c r="AI965" s="255"/>
      <c r="AJ965" s="255"/>
      <c r="AK965" s="255"/>
      <c r="AL965" s="255"/>
      <c r="AM965" s="255"/>
      <c r="AN965" s="255"/>
    </row>
    <row r="966" spans="1:40" ht="15.75" customHeight="1">
      <c r="A966" s="255"/>
      <c r="B966" s="255"/>
      <c r="C966" s="255"/>
      <c r="D966" s="255"/>
      <c r="E966" s="255"/>
      <c r="F966" s="255"/>
      <c r="G966" s="255"/>
      <c r="H966" s="255"/>
      <c r="I966" s="255"/>
      <c r="J966" s="255"/>
      <c r="K966" s="255"/>
      <c r="L966" s="255"/>
      <c r="M966" s="255"/>
      <c r="N966" s="255"/>
      <c r="O966" s="255"/>
      <c r="P966" s="255"/>
      <c r="Q966" s="255"/>
      <c r="R966" s="255"/>
      <c r="S966" s="255"/>
      <c r="T966" s="255"/>
      <c r="U966" s="255"/>
      <c r="V966" s="255"/>
      <c r="W966" s="255"/>
      <c r="X966" s="255"/>
      <c r="Y966" s="255"/>
      <c r="Z966" s="255"/>
      <c r="AA966" s="255"/>
      <c r="AB966" s="255"/>
      <c r="AC966" s="255"/>
      <c r="AD966" s="255"/>
      <c r="AE966" s="255"/>
      <c r="AF966" s="255"/>
      <c r="AG966" s="255"/>
      <c r="AH966" s="255"/>
      <c r="AI966" s="255"/>
      <c r="AJ966" s="255"/>
      <c r="AK966" s="255"/>
      <c r="AL966" s="255"/>
      <c r="AM966" s="255"/>
      <c r="AN966" s="255"/>
    </row>
    <row r="967" spans="1:40" ht="15.75" customHeight="1">
      <c r="A967" s="255"/>
      <c r="B967" s="255"/>
      <c r="C967" s="255"/>
      <c r="D967" s="255"/>
      <c r="E967" s="255"/>
      <c r="F967" s="255"/>
      <c r="G967" s="255"/>
      <c r="H967" s="255"/>
      <c r="I967" s="255"/>
      <c r="J967" s="255"/>
      <c r="K967" s="255"/>
      <c r="L967" s="255"/>
      <c r="M967" s="255"/>
      <c r="N967" s="255"/>
      <c r="O967" s="255"/>
      <c r="P967" s="255"/>
      <c r="Q967" s="255"/>
      <c r="R967" s="255"/>
      <c r="S967" s="255"/>
      <c r="T967" s="255"/>
      <c r="U967" s="255"/>
      <c r="V967" s="255"/>
      <c r="W967" s="255"/>
      <c r="X967" s="255"/>
      <c r="Y967" s="255"/>
      <c r="Z967" s="255"/>
      <c r="AA967" s="255"/>
      <c r="AB967" s="255"/>
      <c r="AC967" s="255"/>
      <c r="AD967" s="255"/>
      <c r="AE967" s="255"/>
      <c r="AF967" s="255"/>
      <c r="AG967" s="255"/>
      <c r="AH967" s="255"/>
      <c r="AI967" s="255"/>
      <c r="AJ967" s="255"/>
      <c r="AK967" s="255"/>
      <c r="AL967" s="255"/>
      <c r="AM967" s="255"/>
      <c r="AN967" s="255"/>
    </row>
    <row r="968" spans="1:40" ht="15.75" customHeight="1">
      <c r="A968" s="255"/>
      <c r="B968" s="255"/>
      <c r="C968" s="255"/>
      <c r="D968" s="255"/>
      <c r="E968" s="255"/>
      <c r="F968" s="255"/>
      <c r="G968" s="255"/>
      <c r="H968" s="255"/>
      <c r="I968" s="255"/>
      <c r="J968" s="255"/>
      <c r="K968" s="255"/>
      <c r="L968" s="255"/>
      <c r="M968" s="255"/>
      <c r="N968" s="255"/>
      <c r="O968" s="255"/>
      <c r="P968" s="255"/>
      <c r="Q968" s="255"/>
      <c r="R968" s="255"/>
      <c r="S968" s="255"/>
      <c r="T968" s="255"/>
      <c r="U968" s="255"/>
      <c r="V968" s="255"/>
      <c r="W968" s="255"/>
      <c r="X968" s="255"/>
      <c r="Y968" s="255"/>
      <c r="Z968" s="255"/>
      <c r="AA968" s="255"/>
      <c r="AB968" s="255"/>
      <c r="AC968" s="255"/>
      <c r="AD968" s="255"/>
      <c r="AE968" s="255"/>
      <c r="AF968" s="255"/>
      <c r="AG968" s="255"/>
      <c r="AH968" s="255"/>
      <c r="AI968" s="255"/>
      <c r="AJ968" s="255"/>
      <c r="AK968" s="255"/>
      <c r="AL968" s="255"/>
      <c r="AM968" s="255"/>
      <c r="AN968" s="255"/>
    </row>
    <row r="969" spans="1:40" ht="15.75" customHeight="1">
      <c r="A969" s="255"/>
      <c r="B969" s="255"/>
      <c r="C969" s="255"/>
      <c r="D969" s="255"/>
      <c r="E969" s="255"/>
      <c r="F969" s="255"/>
      <c r="G969" s="255"/>
      <c r="H969" s="255"/>
      <c r="I969" s="255"/>
      <c r="J969" s="255"/>
      <c r="K969" s="255"/>
      <c r="L969" s="255"/>
      <c r="M969" s="255"/>
      <c r="N969" s="255"/>
      <c r="O969" s="255"/>
      <c r="P969" s="255"/>
      <c r="Q969" s="255"/>
      <c r="R969" s="255"/>
      <c r="S969" s="255"/>
      <c r="T969" s="255"/>
      <c r="U969" s="255"/>
      <c r="V969" s="255"/>
      <c r="W969" s="255"/>
      <c r="X969" s="255"/>
      <c r="Y969" s="255"/>
      <c r="Z969" s="255"/>
      <c r="AA969" s="255"/>
      <c r="AB969" s="255"/>
      <c r="AC969" s="255"/>
      <c r="AD969" s="255"/>
      <c r="AE969" s="255"/>
      <c r="AF969" s="255"/>
      <c r="AG969" s="255"/>
      <c r="AH969" s="255"/>
      <c r="AI969" s="255"/>
      <c r="AJ969" s="255"/>
      <c r="AK969" s="255"/>
      <c r="AL969" s="255"/>
      <c r="AM969" s="255"/>
      <c r="AN969" s="255"/>
    </row>
    <row r="970" spans="1:40" ht="15.75" customHeight="1">
      <c r="A970" s="255"/>
      <c r="B970" s="255"/>
      <c r="C970" s="255"/>
      <c r="D970" s="255"/>
      <c r="E970" s="255"/>
      <c r="F970" s="255"/>
      <c r="G970" s="255"/>
      <c r="H970" s="255"/>
      <c r="I970" s="255"/>
      <c r="J970" s="255"/>
      <c r="K970" s="255"/>
      <c r="L970" s="255"/>
      <c r="M970" s="255"/>
      <c r="N970" s="255"/>
      <c r="O970" s="255"/>
      <c r="P970" s="255"/>
      <c r="Q970" s="255"/>
      <c r="R970" s="255"/>
      <c r="S970" s="255"/>
      <c r="T970" s="255"/>
      <c r="U970" s="255"/>
      <c r="V970" s="255"/>
      <c r="W970" s="255"/>
      <c r="X970" s="255"/>
      <c r="Y970" s="255"/>
      <c r="Z970" s="255"/>
      <c r="AA970" s="255"/>
      <c r="AB970" s="255"/>
      <c r="AC970" s="255"/>
      <c r="AD970" s="255"/>
      <c r="AE970" s="255"/>
      <c r="AF970" s="255"/>
      <c r="AG970" s="255"/>
      <c r="AH970" s="255"/>
      <c r="AI970" s="255"/>
      <c r="AJ970" s="255"/>
      <c r="AK970" s="255"/>
      <c r="AL970" s="255"/>
      <c r="AM970" s="255"/>
      <c r="AN970" s="255"/>
    </row>
    <row r="971" spans="1:40" ht="15.75" customHeight="1">
      <c r="A971" s="255"/>
      <c r="B971" s="255"/>
      <c r="C971" s="255"/>
      <c r="D971" s="255"/>
      <c r="E971" s="255"/>
      <c r="F971" s="255"/>
      <c r="G971" s="255"/>
      <c r="H971" s="255"/>
      <c r="I971" s="255"/>
      <c r="J971" s="255"/>
      <c r="K971" s="255"/>
      <c r="L971" s="255"/>
      <c r="M971" s="255"/>
      <c r="N971" s="255"/>
      <c r="O971" s="255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  <c r="AA971" s="255"/>
      <c r="AB971" s="255"/>
      <c r="AC971" s="255"/>
      <c r="AD971" s="255"/>
      <c r="AE971" s="255"/>
      <c r="AF971" s="255"/>
      <c r="AG971" s="255"/>
      <c r="AH971" s="255"/>
      <c r="AI971" s="255"/>
      <c r="AJ971" s="255"/>
      <c r="AK971" s="255"/>
      <c r="AL971" s="255"/>
      <c r="AM971" s="255"/>
      <c r="AN971" s="255"/>
    </row>
    <row r="972" spans="1:40" ht="15.75" customHeight="1">
      <c r="A972" s="255"/>
      <c r="B972" s="255"/>
      <c r="C972" s="255"/>
      <c r="D972" s="255"/>
      <c r="E972" s="255"/>
      <c r="F972" s="255"/>
      <c r="G972" s="255"/>
      <c r="H972" s="255"/>
      <c r="I972" s="255"/>
      <c r="J972" s="255"/>
      <c r="K972" s="255"/>
      <c r="L972" s="255"/>
      <c r="M972" s="255"/>
      <c r="N972" s="255"/>
      <c r="O972" s="255"/>
      <c r="P972" s="255"/>
      <c r="Q972" s="255"/>
      <c r="R972" s="255"/>
      <c r="S972" s="255"/>
      <c r="T972" s="255"/>
      <c r="U972" s="255"/>
      <c r="V972" s="255"/>
      <c r="W972" s="255"/>
      <c r="X972" s="255"/>
      <c r="Y972" s="255"/>
      <c r="Z972" s="255"/>
      <c r="AA972" s="255"/>
      <c r="AB972" s="255"/>
      <c r="AC972" s="255"/>
      <c r="AD972" s="255"/>
      <c r="AE972" s="255"/>
      <c r="AF972" s="255"/>
      <c r="AG972" s="255"/>
      <c r="AH972" s="255"/>
      <c r="AI972" s="255"/>
      <c r="AJ972" s="255"/>
      <c r="AK972" s="255"/>
      <c r="AL972" s="255"/>
      <c r="AM972" s="255"/>
      <c r="AN972" s="255"/>
    </row>
    <row r="973" spans="1:40" ht="15.75" customHeight="1">
      <c r="A973" s="255"/>
      <c r="B973" s="255"/>
      <c r="C973" s="255"/>
      <c r="D973" s="255"/>
      <c r="E973" s="255"/>
      <c r="F973" s="255"/>
      <c r="G973" s="255"/>
      <c r="H973" s="255"/>
      <c r="I973" s="255"/>
      <c r="J973" s="255"/>
      <c r="K973" s="255"/>
      <c r="L973" s="255"/>
      <c r="M973" s="255"/>
      <c r="N973" s="255"/>
      <c r="O973" s="255"/>
      <c r="P973" s="255"/>
      <c r="Q973" s="255"/>
      <c r="R973" s="255"/>
      <c r="S973" s="255"/>
      <c r="T973" s="255"/>
      <c r="U973" s="255"/>
      <c r="V973" s="255"/>
      <c r="W973" s="255"/>
      <c r="X973" s="255"/>
      <c r="Y973" s="255"/>
      <c r="Z973" s="255"/>
      <c r="AA973" s="255"/>
      <c r="AB973" s="255"/>
      <c r="AC973" s="255"/>
      <c r="AD973" s="255"/>
      <c r="AE973" s="255"/>
      <c r="AF973" s="255"/>
      <c r="AG973" s="255"/>
      <c r="AH973" s="255"/>
      <c r="AI973" s="255"/>
      <c r="AJ973" s="255"/>
      <c r="AK973" s="255"/>
      <c r="AL973" s="255"/>
      <c r="AM973" s="255"/>
      <c r="AN973" s="255"/>
    </row>
    <row r="974" spans="1:40" ht="15.75" customHeight="1">
      <c r="A974" s="255"/>
      <c r="B974" s="255"/>
      <c r="C974" s="255"/>
      <c r="D974" s="255"/>
      <c r="E974" s="255"/>
      <c r="F974" s="255"/>
      <c r="G974" s="255"/>
      <c r="H974" s="255"/>
      <c r="I974" s="255"/>
      <c r="J974" s="255"/>
      <c r="K974" s="255"/>
      <c r="L974" s="255"/>
      <c r="M974" s="255"/>
      <c r="N974" s="255"/>
      <c r="O974" s="255"/>
      <c r="P974" s="255"/>
      <c r="Q974" s="255"/>
      <c r="R974" s="255"/>
      <c r="S974" s="255"/>
      <c r="T974" s="255"/>
      <c r="U974" s="255"/>
      <c r="V974" s="255"/>
      <c r="W974" s="255"/>
      <c r="X974" s="255"/>
      <c r="Y974" s="255"/>
      <c r="Z974" s="255"/>
      <c r="AA974" s="255"/>
      <c r="AB974" s="255"/>
      <c r="AC974" s="255"/>
      <c r="AD974" s="255"/>
      <c r="AE974" s="255"/>
      <c r="AF974" s="255"/>
      <c r="AG974" s="255"/>
      <c r="AH974" s="255"/>
      <c r="AI974" s="255"/>
      <c r="AJ974" s="255"/>
      <c r="AK974" s="255"/>
      <c r="AL974" s="255"/>
      <c r="AM974" s="255"/>
      <c r="AN974" s="255"/>
    </row>
    <row r="975" spans="1:40" ht="15.75" customHeight="1">
      <c r="A975" s="255"/>
      <c r="B975" s="255"/>
      <c r="C975" s="255"/>
      <c r="D975" s="255"/>
      <c r="E975" s="255"/>
      <c r="F975" s="255"/>
      <c r="G975" s="255"/>
      <c r="H975" s="255"/>
      <c r="I975" s="255"/>
      <c r="J975" s="255"/>
      <c r="K975" s="255"/>
      <c r="L975" s="255"/>
      <c r="M975" s="255"/>
      <c r="N975" s="255"/>
      <c r="O975" s="255"/>
      <c r="P975" s="255"/>
      <c r="Q975" s="255"/>
      <c r="R975" s="255"/>
      <c r="S975" s="255"/>
      <c r="T975" s="255"/>
      <c r="U975" s="255"/>
      <c r="V975" s="255"/>
      <c r="W975" s="255"/>
      <c r="X975" s="255"/>
      <c r="Y975" s="255"/>
      <c r="Z975" s="255"/>
      <c r="AA975" s="255"/>
      <c r="AB975" s="255"/>
      <c r="AC975" s="255"/>
      <c r="AD975" s="255"/>
      <c r="AE975" s="255"/>
      <c r="AF975" s="255"/>
      <c r="AG975" s="255"/>
      <c r="AH975" s="255"/>
      <c r="AI975" s="255"/>
      <c r="AJ975" s="255"/>
      <c r="AK975" s="255"/>
      <c r="AL975" s="255"/>
      <c r="AM975" s="255"/>
      <c r="AN975" s="255"/>
    </row>
    <row r="976" spans="1:40" ht="15.75" customHeight="1">
      <c r="A976" s="255"/>
      <c r="B976" s="255"/>
      <c r="C976" s="255"/>
      <c r="D976" s="255"/>
      <c r="E976" s="255"/>
      <c r="F976" s="255"/>
      <c r="G976" s="255"/>
      <c r="H976" s="255"/>
      <c r="I976" s="255"/>
      <c r="J976" s="255"/>
      <c r="K976" s="255"/>
      <c r="L976" s="255"/>
      <c r="M976" s="255"/>
      <c r="N976" s="255"/>
      <c r="O976" s="255"/>
      <c r="P976" s="255"/>
      <c r="Q976" s="255"/>
      <c r="R976" s="255"/>
      <c r="S976" s="255"/>
      <c r="T976" s="255"/>
      <c r="U976" s="255"/>
      <c r="V976" s="255"/>
      <c r="W976" s="255"/>
      <c r="X976" s="255"/>
      <c r="Y976" s="255"/>
      <c r="Z976" s="255"/>
      <c r="AA976" s="255"/>
      <c r="AB976" s="255"/>
      <c r="AC976" s="255"/>
      <c r="AD976" s="255"/>
      <c r="AE976" s="255"/>
      <c r="AF976" s="255"/>
      <c r="AG976" s="255"/>
      <c r="AH976" s="255"/>
      <c r="AI976" s="255"/>
      <c r="AJ976" s="255"/>
      <c r="AK976" s="255"/>
      <c r="AL976" s="255"/>
      <c r="AM976" s="255"/>
      <c r="AN976" s="255"/>
    </row>
    <row r="977" spans="1:40" ht="15.75" customHeight="1">
      <c r="A977" s="255"/>
      <c r="B977" s="255"/>
      <c r="C977" s="255"/>
      <c r="D977" s="255"/>
      <c r="E977" s="255"/>
      <c r="F977" s="255"/>
      <c r="G977" s="255"/>
      <c r="H977" s="255"/>
      <c r="I977" s="255"/>
      <c r="J977" s="255"/>
      <c r="K977" s="255"/>
      <c r="L977" s="255"/>
      <c r="M977" s="255"/>
      <c r="N977" s="255"/>
      <c r="O977" s="255"/>
      <c r="P977" s="255"/>
      <c r="Q977" s="255"/>
      <c r="R977" s="255"/>
      <c r="S977" s="255"/>
      <c r="T977" s="255"/>
      <c r="U977" s="255"/>
      <c r="V977" s="255"/>
      <c r="W977" s="255"/>
      <c r="X977" s="255"/>
      <c r="Y977" s="255"/>
      <c r="Z977" s="255"/>
      <c r="AA977" s="255"/>
      <c r="AB977" s="255"/>
      <c r="AC977" s="255"/>
      <c r="AD977" s="255"/>
      <c r="AE977" s="255"/>
      <c r="AF977" s="255"/>
      <c r="AG977" s="255"/>
      <c r="AH977" s="255"/>
      <c r="AI977" s="255"/>
      <c r="AJ977" s="255"/>
      <c r="AK977" s="255"/>
      <c r="AL977" s="255"/>
      <c r="AM977" s="255"/>
      <c r="AN977" s="255"/>
    </row>
    <row r="978" spans="1:40" ht="15.75" customHeight="1">
      <c r="A978" s="255"/>
      <c r="B978" s="255"/>
      <c r="C978" s="255"/>
      <c r="D978" s="255"/>
      <c r="E978" s="255"/>
      <c r="F978" s="255"/>
      <c r="G978" s="255"/>
      <c r="H978" s="255"/>
      <c r="I978" s="255"/>
      <c r="J978" s="255"/>
      <c r="K978" s="255"/>
      <c r="L978" s="255"/>
      <c r="M978" s="255"/>
      <c r="N978" s="255"/>
      <c r="O978" s="255"/>
      <c r="P978" s="255"/>
      <c r="Q978" s="255"/>
      <c r="R978" s="255"/>
      <c r="S978" s="255"/>
      <c r="T978" s="255"/>
      <c r="U978" s="255"/>
      <c r="V978" s="255"/>
      <c r="W978" s="255"/>
      <c r="X978" s="255"/>
      <c r="Y978" s="255"/>
      <c r="Z978" s="255"/>
      <c r="AA978" s="255"/>
      <c r="AB978" s="255"/>
      <c r="AC978" s="255"/>
      <c r="AD978" s="255"/>
      <c r="AE978" s="255"/>
      <c r="AF978" s="255"/>
      <c r="AG978" s="255"/>
      <c r="AH978" s="255"/>
      <c r="AI978" s="255"/>
      <c r="AJ978" s="255"/>
      <c r="AK978" s="255"/>
      <c r="AL978" s="255"/>
      <c r="AM978" s="255"/>
      <c r="AN978" s="255"/>
    </row>
    <row r="979" spans="1:40" ht="15.75" customHeight="1">
      <c r="A979" s="255"/>
      <c r="B979" s="255"/>
      <c r="C979" s="255"/>
      <c r="D979" s="255"/>
      <c r="E979" s="255"/>
      <c r="F979" s="255"/>
      <c r="G979" s="255"/>
      <c r="H979" s="255"/>
      <c r="I979" s="255"/>
      <c r="J979" s="255"/>
      <c r="K979" s="255"/>
      <c r="L979" s="255"/>
      <c r="M979" s="255"/>
      <c r="N979" s="255"/>
      <c r="O979" s="255"/>
      <c r="P979" s="255"/>
      <c r="Q979" s="255"/>
      <c r="R979" s="255"/>
      <c r="S979" s="255"/>
      <c r="T979" s="255"/>
      <c r="U979" s="255"/>
      <c r="V979" s="255"/>
      <c r="W979" s="255"/>
      <c r="X979" s="255"/>
      <c r="Y979" s="255"/>
      <c r="Z979" s="255"/>
      <c r="AA979" s="255"/>
      <c r="AB979" s="255"/>
      <c r="AC979" s="255"/>
      <c r="AD979" s="255"/>
      <c r="AE979" s="255"/>
      <c r="AF979" s="255"/>
      <c r="AG979" s="255"/>
      <c r="AH979" s="255"/>
      <c r="AI979" s="255"/>
      <c r="AJ979" s="255"/>
      <c r="AK979" s="255"/>
      <c r="AL979" s="255"/>
      <c r="AM979" s="255"/>
      <c r="AN979" s="255"/>
    </row>
    <row r="980" spans="1:40" ht="15.75" customHeight="1">
      <c r="A980" s="255"/>
      <c r="B980" s="255"/>
      <c r="C980" s="255"/>
      <c r="D980" s="255"/>
      <c r="E980" s="255"/>
      <c r="F980" s="255"/>
      <c r="G980" s="255"/>
      <c r="H980" s="255"/>
      <c r="I980" s="255"/>
      <c r="J980" s="255"/>
      <c r="K980" s="255"/>
      <c r="L980" s="255"/>
      <c r="M980" s="255"/>
      <c r="N980" s="255"/>
      <c r="O980" s="255"/>
      <c r="P980" s="255"/>
      <c r="Q980" s="255"/>
      <c r="R980" s="255"/>
      <c r="S980" s="255"/>
      <c r="T980" s="255"/>
      <c r="U980" s="255"/>
      <c r="V980" s="255"/>
      <c r="W980" s="255"/>
      <c r="X980" s="255"/>
      <c r="Y980" s="255"/>
      <c r="Z980" s="255"/>
      <c r="AA980" s="255"/>
      <c r="AB980" s="255"/>
      <c r="AC980" s="255"/>
      <c r="AD980" s="255"/>
      <c r="AE980" s="255"/>
      <c r="AF980" s="255"/>
      <c r="AG980" s="255"/>
      <c r="AH980" s="255"/>
      <c r="AI980" s="255"/>
      <c r="AJ980" s="255"/>
      <c r="AK980" s="255"/>
      <c r="AL980" s="255"/>
      <c r="AM980" s="255"/>
      <c r="AN980" s="255"/>
    </row>
    <row r="981" spans="1:40" ht="15.75" customHeight="1">
      <c r="A981" s="255"/>
      <c r="B981" s="255"/>
      <c r="C981" s="255"/>
      <c r="D981" s="255"/>
      <c r="E981" s="255"/>
      <c r="F981" s="255"/>
      <c r="G981" s="255"/>
      <c r="H981" s="255"/>
      <c r="I981" s="255"/>
      <c r="J981" s="255"/>
      <c r="K981" s="255"/>
      <c r="L981" s="255"/>
      <c r="M981" s="255"/>
      <c r="N981" s="255"/>
      <c r="O981" s="255"/>
      <c r="P981" s="255"/>
      <c r="Q981" s="255"/>
      <c r="R981" s="255"/>
      <c r="S981" s="255"/>
      <c r="T981" s="255"/>
      <c r="U981" s="255"/>
      <c r="V981" s="255"/>
      <c r="W981" s="255"/>
      <c r="X981" s="255"/>
      <c r="Y981" s="255"/>
      <c r="Z981" s="255"/>
      <c r="AA981" s="255"/>
      <c r="AB981" s="255"/>
      <c r="AC981" s="255"/>
      <c r="AD981" s="255"/>
      <c r="AE981" s="255"/>
      <c r="AF981" s="255"/>
      <c r="AG981" s="255"/>
      <c r="AH981" s="255"/>
      <c r="AI981" s="255"/>
      <c r="AJ981" s="255"/>
      <c r="AK981" s="255"/>
      <c r="AL981" s="255"/>
      <c r="AM981" s="255"/>
      <c r="AN981" s="255"/>
    </row>
    <row r="982" spans="1:40" ht="15.75" customHeight="1">
      <c r="A982" s="255"/>
      <c r="B982" s="255"/>
      <c r="C982" s="255"/>
      <c r="D982" s="255"/>
      <c r="E982" s="255"/>
      <c r="F982" s="255"/>
      <c r="G982" s="255"/>
      <c r="H982" s="255"/>
      <c r="I982" s="255"/>
      <c r="J982" s="255"/>
      <c r="K982" s="255"/>
      <c r="L982" s="255"/>
      <c r="M982" s="255"/>
      <c r="N982" s="255"/>
      <c r="O982" s="255"/>
      <c r="P982" s="255"/>
      <c r="Q982" s="255"/>
      <c r="R982" s="255"/>
      <c r="S982" s="255"/>
      <c r="T982" s="255"/>
      <c r="U982" s="255"/>
      <c r="V982" s="255"/>
      <c r="W982" s="255"/>
      <c r="X982" s="255"/>
      <c r="Y982" s="255"/>
      <c r="Z982" s="255"/>
      <c r="AA982" s="255"/>
      <c r="AB982" s="255"/>
      <c r="AC982" s="255"/>
      <c r="AD982" s="255"/>
      <c r="AE982" s="255"/>
      <c r="AF982" s="255"/>
      <c r="AG982" s="255"/>
      <c r="AH982" s="255"/>
      <c r="AI982" s="255"/>
      <c r="AJ982" s="255"/>
      <c r="AK982" s="255"/>
      <c r="AL982" s="255"/>
      <c r="AM982" s="255"/>
      <c r="AN982" s="255"/>
    </row>
    <row r="983" spans="1:40" ht="15.75" customHeight="1">
      <c r="A983" s="255"/>
      <c r="B983" s="255"/>
      <c r="C983" s="255"/>
      <c r="D983" s="255"/>
      <c r="E983" s="255"/>
      <c r="F983" s="255"/>
      <c r="G983" s="255"/>
      <c r="H983" s="255"/>
      <c r="I983" s="255"/>
      <c r="J983" s="255"/>
      <c r="K983" s="255"/>
      <c r="L983" s="255"/>
      <c r="M983" s="255"/>
      <c r="N983" s="255"/>
      <c r="O983" s="255"/>
      <c r="P983" s="255"/>
      <c r="Q983" s="255"/>
      <c r="R983" s="255"/>
      <c r="S983" s="255"/>
      <c r="T983" s="255"/>
      <c r="U983" s="255"/>
      <c r="V983" s="255"/>
      <c r="W983" s="255"/>
      <c r="X983" s="255"/>
      <c r="Y983" s="255"/>
      <c r="Z983" s="255"/>
      <c r="AA983" s="255"/>
      <c r="AB983" s="255"/>
      <c r="AC983" s="255"/>
      <c r="AD983" s="255"/>
      <c r="AE983" s="255"/>
      <c r="AF983" s="255"/>
      <c r="AG983" s="255"/>
      <c r="AH983" s="255"/>
      <c r="AI983" s="255"/>
      <c r="AJ983" s="255"/>
      <c r="AK983" s="255"/>
      <c r="AL983" s="255"/>
      <c r="AM983" s="255"/>
      <c r="AN983" s="255"/>
    </row>
    <row r="984" spans="1:40" ht="15.75" customHeight="1">
      <c r="A984" s="255"/>
      <c r="B984" s="255"/>
      <c r="C984" s="255"/>
      <c r="D984" s="255"/>
      <c r="E984" s="255"/>
      <c r="F984" s="255"/>
      <c r="G984" s="255"/>
      <c r="H984" s="255"/>
      <c r="I984" s="255"/>
      <c r="J984" s="255"/>
      <c r="K984" s="255"/>
      <c r="L984" s="255"/>
      <c r="M984" s="255"/>
      <c r="N984" s="255"/>
      <c r="O984" s="255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  <c r="AA984" s="255"/>
      <c r="AB984" s="255"/>
      <c r="AC984" s="255"/>
      <c r="AD984" s="255"/>
      <c r="AE984" s="255"/>
      <c r="AF984" s="255"/>
      <c r="AG984" s="255"/>
      <c r="AH984" s="255"/>
      <c r="AI984" s="255"/>
      <c r="AJ984" s="255"/>
      <c r="AK984" s="255"/>
      <c r="AL984" s="255"/>
      <c r="AM984" s="255"/>
      <c r="AN984" s="255"/>
    </row>
    <row r="985" spans="1:40" ht="15.75" customHeight="1">
      <c r="A985" s="255"/>
      <c r="B985" s="255"/>
      <c r="C985" s="255"/>
      <c r="D985" s="255"/>
      <c r="E985" s="255"/>
      <c r="F985" s="255"/>
      <c r="G985" s="255"/>
      <c r="H985" s="255"/>
      <c r="I985" s="255"/>
      <c r="J985" s="255"/>
      <c r="K985" s="255"/>
      <c r="L985" s="255"/>
      <c r="M985" s="255"/>
      <c r="N985" s="255"/>
      <c r="O985" s="255"/>
      <c r="P985" s="255"/>
      <c r="Q985" s="255"/>
      <c r="R985" s="255"/>
      <c r="S985" s="255"/>
      <c r="T985" s="255"/>
      <c r="U985" s="255"/>
      <c r="V985" s="255"/>
      <c r="W985" s="255"/>
      <c r="X985" s="255"/>
      <c r="Y985" s="255"/>
      <c r="Z985" s="255"/>
      <c r="AA985" s="255"/>
      <c r="AB985" s="255"/>
      <c r="AC985" s="255"/>
      <c r="AD985" s="255"/>
      <c r="AE985" s="255"/>
      <c r="AF985" s="255"/>
      <c r="AG985" s="255"/>
      <c r="AH985" s="255"/>
      <c r="AI985" s="255"/>
      <c r="AJ985" s="255"/>
      <c r="AK985" s="255"/>
      <c r="AL985" s="255"/>
      <c r="AM985" s="255"/>
      <c r="AN985" s="255"/>
    </row>
    <row r="986" spans="1:40" ht="15.75" customHeight="1">
      <c r="A986" s="255"/>
      <c r="B986" s="255"/>
      <c r="C986" s="255"/>
      <c r="D986" s="255"/>
      <c r="E986" s="255"/>
      <c r="F986" s="255"/>
      <c r="G986" s="255"/>
      <c r="H986" s="255"/>
      <c r="I986" s="255"/>
      <c r="J986" s="255"/>
      <c r="K986" s="255"/>
      <c r="L986" s="255"/>
      <c r="M986" s="255"/>
      <c r="N986" s="255"/>
      <c r="O986" s="255"/>
      <c r="P986" s="255"/>
      <c r="Q986" s="255"/>
      <c r="R986" s="255"/>
      <c r="S986" s="255"/>
      <c r="T986" s="255"/>
      <c r="U986" s="255"/>
      <c r="V986" s="255"/>
      <c r="W986" s="255"/>
      <c r="X986" s="255"/>
      <c r="Y986" s="255"/>
      <c r="Z986" s="255"/>
      <c r="AA986" s="255"/>
      <c r="AB986" s="255"/>
      <c r="AC986" s="255"/>
      <c r="AD986" s="255"/>
      <c r="AE986" s="255"/>
      <c r="AF986" s="255"/>
      <c r="AG986" s="255"/>
      <c r="AH986" s="255"/>
      <c r="AI986" s="255"/>
      <c r="AJ986" s="255"/>
      <c r="AK986" s="255"/>
      <c r="AL986" s="255"/>
      <c r="AM986" s="255"/>
      <c r="AN986" s="255"/>
    </row>
    <row r="987" spans="1:40" ht="15.75" customHeight="1">
      <c r="A987" s="255"/>
      <c r="B987" s="255"/>
      <c r="C987" s="255"/>
      <c r="D987" s="255"/>
      <c r="E987" s="255"/>
      <c r="F987" s="255"/>
      <c r="G987" s="255"/>
      <c r="H987" s="255"/>
      <c r="I987" s="255"/>
      <c r="J987" s="255"/>
      <c r="K987" s="255"/>
      <c r="L987" s="255"/>
      <c r="M987" s="255"/>
      <c r="N987" s="255"/>
      <c r="O987" s="255"/>
      <c r="P987" s="255"/>
      <c r="Q987" s="255"/>
      <c r="R987" s="255"/>
      <c r="S987" s="255"/>
      <c r="T987" s="255"/>
      <c r="U987" s="255"/>
      <c r="V987" s="255"/>
      <c r="W987" s="255"/>
      <c r="X987" s="255"/>
      <c r="Y987" s="255"/>
      <c r="Z987" s="255"/>
      <c r="AA987" s="255"/>
      <c r="AB987" s="255"/>
      <c r="AC987" s="255"/>
      <c r="AD987" s="255"/>
      <c r="AE987" s="255"/>
      <c r="AF987" s="255"/>
      <c r="AG987" s="255"/>
      <c r="AH987" s="255"/>
      <c r="AI987" s="255"/>
      <c r="AJ987" s="255"/>
      <c r="AK987" s="255"/>
      <c r="AL987" s="255"/>
      <c r="AM987" s="255"/>
      <c r="AN987" s="255"/>
    </row>
    <row r="988" spans="1:40" ht="15.75" customHeight="1">
      <c r="A988" s="255"/>
      <c r="B988" s="255"/>
      <c r="C988" s="255"/>
      <c r="D988" s="255"/>
      <c r="E988" s="255"/>
      <c r="F988" s="255"/>
      <c r="G988" s="255"/>
      <c r="H988" s="255"/>
      <c r="I988" s="255"/>
      <c r="J988" s="255"/>
      <c r="K988" s="255"/>
      <c r="L988" s="255"/>
      <c r="M988" s="255"/>
      <c r="N988" s="255"/>
      <c r="O988" s="255"/>
      <c r="P988" s="255"/>
      <c r="Q988" s="255"/>
      <c r="R988" s="255"/>
      <c r="S988" s="255"/>
      <c r="T988" s="255"/>
      <c r="U988" s="255"/>
      <c r="V988" s="255"/>
      <c r="W988" s="255"/>
      <c r="X988" s="255"/>
      <c r="Y988" s="255"/>
      <c r="Z988" s="255"/>
      <c r="AA988" s="255"/>
      <c r="AB988" s="255"/>
      <c r="AC988" s="255"/>
      <c r="AD988" s="255"/>
      <c r="AE988" s="255"/>
      <c r="AF988" s="255"/>
      <c r="AG988" s="255"/>
      <c r="AH988" s="255"/>
      <c r="AI988" s="255"/>
      <c r="AJ988" s="255"/>
      <c r="AK988" s="255"/>
      <c r="AL988" s="255"/>
      <c r="AM988" s="255"/>
      <c r="AN988" s="255"/>
    </row>
    <row r="989" spans="1:40" ht="15.75" customHeight="1">
      <c r="A989" s="255"/>
      <c r="B989" s="255"/>
      <c r="C989" s="255"/>
      <c r="D989" s="255"/>
      <c r="E989" s="255"/>
      <c r="F989" s="255"/>
      <c r="G989" s="255"/>
      <c r="H989" s="255"/>
      <c r="I989" s="255"/>
      <c r="J989" s="255"/>
      <c r="K989" s="255"/>
      <c r="L989" s="255"/>
      <c r="M989" s="255"/>
      <c r="N989" s="255"/>
      <c r="O989" s="255"/>
      <c r="P989" s="255"/>
      <c r="Q989" s="255"/>
      <c r="R989" s="255"/>
      <c r="S989" s="255"/>
      <c r="T989" s="255"/>
      <c r="U989" s="255"/>
      <c r="V989" s="255"/>
      <c r="W989" s="255"/>
      <c r="X989" s="255"/>
      <c r="Y989" s="255"/>
      <c r="Z989" s="255"/>
      <c r="AA989" s="255"/>
      <c r="AB989" s="255"/>
      <c r="AC989" s="255"/>
      <c r="AD989" s="255"/>
      <c r="AE989" s="255"/>
      <c r="AF989" s="255"/>
      <c r="AG989" s="255"/>
      <c r="AH989" s="255"/>
      <c r="AI989" s="255"/>
      <c r="AJ989" s="255"/>
      <c r="AK989" s="255"/>
      <c r="AL989" s="255"/>
      <c r="AM989" s="255"/>
      <c r="AN989" s="255"/>
    </row>
    <row r="990" spans="1:40" ht="15.75" customHeight="1">
      <c r="A990" s="255"/>
      <c r="B990" s="255"/>
      <c r="C990" s="255"/>
      <c r="D990" s="255"/>
      <c r="E990" s="255"/>
      <c r="F990" s="255"/>
      <c r="G990" s="255"/>
      <c r="H990" s="255"/>
      <c r="I990" s="255"/>
      <c r="J990" s="255"/>
      <c r="K990" s="255"/>
      <c r="L990" s="255"/>
      <c r="M990" s="255"/>
      <c r="N990" s="255"/>
      <c r="O990" s="255"/>
      <c r="P990" s="255"/>
      <c r="Q990" s="255"/>
      <c r="R990" s="255"/>
      <c r="S990" s="255"/>
      <c r="T990" s="255"/>
      <c r="U990" s="255"/>
      <c r="V990" s="255"/>
      <c r="W990" s="255"/>
      <c r="X990" s="255"/>
      <c r="Y990" s="255"/>
      <c r="Z990" s="255"/>
      <c r="AA990" s="255"/>
      <c r="AB990" s="255"/>
      <c r="AC990" s="255"/>
      <c r="AD990" s="255"/>
      <c r="AE990" s="255"/>
      <c r="AF990" s="255"/>
      <c r="AG990" s="255"/>
      <c r="AH990" s="255"/>
      <c r="AI990" s="255"/>
      <c r="AJ990" s="255"/>
      <c r="AK990" s="255"/>
      <c r="AL990" s="255"/>
      <c r="AM990" s="255"/>
      <c r="AN990" s="255"/>
    </row>
    <row r="991" spans="1:40" ht="15.75" customHeight="1">
      <c r="A991" s="255"/>
      <c r="B991" s="255"/>
      <c r="C991" s="255"/>
      <c r="D991" s="255"/>
      <c r="E991" s="255"/>
      <c r="F991" s="255"/>
      <c r="G991" s="255"/>
      <c r="H991" s="255"/>
      <c r="I991" s="255"/>
      <c r="J991" s="255"/>
      <c r="K991" s="255"/>
      <c r="L991" s="255"/>
      <c r="M991" s="255"/>
      <c r="N991" s="255"/>
      <c r="O991" s="255"/>
      <c r="P991" s="255"/>
      <c r="Q991" s="255"/>
      <c r="R991" s="255"/>
      <c r="S991" s="255"/>
      <c r="T991" s="255"/>
      <c r="U991" s="255"/>
      <c r="V991" s="255"/>
      <c r="W991" s="255"/>
      <c r="X991" s="255"/>
      <c r="Y991" s="255"/>
      <c r="Z991" s="255"/>
      <c r="AA991" s="255"/>
      <c r="AB991" s="255"/>
      <c r="AC991" s="255"/>
      <c r="AD991" s="255"/>
      <c r="AE991" s="255"/>
      <c r="AF991" s="255"/>
      <c r="AG991" s="255"/>
      <c r="AH991" s="255"/>
      <c r="AI991" s="255"/>
      <c r="AJ991" s="255"/>
      <c r="AK991" s="255"/>
      <c r="AL991" s="255"/>
      <c r="AM991" s="255"/>
      <c r="AN991" s="255"/>
    </row>
    <row r="992" spans="1:40" ht="15.75" customHeight="1">
      <c r="A992" s="255"/>
      <c r="B992" s="255"/>
      <c r="C992" s="255"/>
      <c r="D992" s="255"/>
      <c r="E992" s="255"/>
      <c r="F992" s="255"/>
      <c r="G992" s="255"/>
      <c r="H992" s="255"/>
      <c r="I992" s="255"/>
      <c r="J992" s="255"/>
      <c r="K992" s="255"/>
      <c r="L992" s="255"/>
      <c r="M992" s="255"/>
      <c r="N992" s="255"/>
      <c r="O992" s="255"/>
      <c r="P992" s="255"/>
      <c r="Q992" s="255"/>
      <c r="R992" s="255"/>
      <c r="S992" s="255"/>
      <c r="T992" s="255"/>
      <c r="U992" s="255"/>
      <c r="V992" s="255"/>
      <c r="W992" s="255"/>
      <c r="X992" s="255"/>
      <c r="Y992" s="255"/>
      <c r="Z992" s="255"/>
      <c r="AA992" s="255"/>
      <c r="AB992" s="255"/>
      <c r="AC992" s="255"/>
      <c r="AD992" s="255"/>
      <c r="AE992" s="255"/>
      <c r="AF992" s="255"/>
      <c r="AG992" s="255"/>
      <c r="AH992" s="255"/>
      <c r="AI992" s="255"/>
      <c r="AJ992" s="255"/>
      <c r="AK992" s="255"/>
      <c r="AL992" s="255"/>
      <c r="AM992" s="255"/>
      <c r="AN992" s="255"/>
    </row>
    <row r="993" spans="1:40" ht="15.75" customHeight="1">
      <c r="A993" s="255"/>
      <c r="B993" s="255"/>
      <c r="C993" s="255"/>
      <c r="D993" s="255"/>
      <c r="E993" s="255"/>
      <c r="F993" s="255"/>
      <c r="G993" s="255"/>
      <c r="H993" s="255"/>
      <c r="I993" s="255"/>
      <c r="J993" s="255"/>
      <c r="K993" s="255"/>
      <c r="L993" s="255"/>
      <c r="M993" s="255"/>
      <c r="N993" s="255"/>
      <c r="O993" s="255"/>
      <c r="P993" s="255"/>
      <c r="Q993" s="255"/>
      <c r="R993" s="255"/>
      <c r="S993" s="255"/>
      <c r="T993" s="255"/>
      <c r="U993" s="255"/>
      <c r="V993" s="255"/>
      <c r="W993" s="255"/>
      <c r="X993" s="255"/>
      <c r="Y993" s="255"/>
      <c r="Z993" s="255"/>
      <c r="AA993" s="255"/>
      <c r="AB993" s="255"/>
      <c r="AC993" s="255"/>
      <c r="AD993" s="255"/>
      <c r="AE993" s="255"/>
      <c r="AF993" s="255"/>
      <c r="AG993" s="255"/>
      <c r="AH993" s="255"/>
      <c r="AI993" s="255"/>
      <c r="AJ993" s="255"/>
      <c r="AK993" s="255"/>
      <c r="AL993" s="255"/>
      <c r="AM993" s="255"/>
      <c r="AN993" s="255"/>
    </row>
    <row r="994" spans="1:40" ht="15.75" customHeight="1">
      <c r="A994" s="255"/>
      <c r="B994" s="255"/>
      <c r="C994" s="255"/>
      <c r="D994" s="255"/>
      <c r="E994" s="255"/>
      <c r="F994" s="255"/>
      <c r="G994" s="255"/>
      <c r="H994" s="255"/>
      <c r="I994" s="255"/>
      <c r="J994" s="255"/>
      <c r="K994" s="255"/>
      <c r="L994" s="255"/>
      <c r="M994" s="255"/>
      <c r="N994" s="255"/>
      <c r="O994" s="255"/>
      <c r="P994" s="255"/>
      <c r="Q994" s="255"/>
      <c r="R994" s="255"/>
      <c r="S994" s="255"/>
      <c r="T994" s="255"/>
      <c r="U994" s="255"/>
      <c r="V994" s="255"/>
      <c r="W994" s="255"/>
      <c r="X994" s="255"/>
      <c r="Y994" s="255"/>
      <c r="Z994" s="255"/>
      <c r="AA994" s="255"/>
      <c r="AB994" s="255"/>
      <c r="AC994" s="255"/>
      <c r="AD994" s="255"/>
      <c r="AE994" s="255"/>
      <c r="AF994" s="255"/>
      <c r="AG994" s="255"/>
      <c r="AH994" s="255"/>
      <c r="AI994" s="255"/>
      <c r="AJ994" s="255"/>
      <c r="AK994" s="255"/>
      <c r="AL994" s="255"/>
      <c r="AM994" s="255"/>
      <c r="AN994" s="255"/>
    </row>
    <row r="995" spans="1:40" ht="15.75" customHeight="1">
      <c r="A995" s="255"/>
      <c r="B995" s="255"/>
      <c r="C995" s="255"/>
      <c r="D995" s="255"/>
      <c r="E995" s="255"/>
      <c r="F995" s="255"/>
      <c r="G995" s="255"/>
      <c r="H995" s="255"/>
      <c r="I995" s="255"/>
      <c r="J995" s="255"/>
      <c r="K995" s="255"/>
      <c r="L995" s="255"/>
      <c r="M995" s="255"/>
      <c r="N995" s="255"/>
      <c r="O995" s="255"/>
      <c r="P995" s="255"/>
      <c r="Q995" s="255"/>
      <c r="R995" s="255"/>
      <c r="S995" s="255"/>
      <c r="T995" s="255"/>
      <c r="U995" s="255"/>
      <c r="V995" s="255"/>
      <c r="W995" s="255"/>
      <c r="X995" s="255"/>
      <c r="Y995" s="255"/>
      <c r="Z995" s="255"/>
      <c r="AA995" s="255"/>
      <c r="AB995" s="255"/>
      <c r="AC995" s="255"/>
      <c r="AD995" s="255"/>
      <c r="AE995" s="255"/>
      <c r="AF995" s="255"/>
      <c r="AG995" s="255"/>
      <c r="AH995" s="255"/>
      <c r="AI995" s="255"/>
      <c r="AJ995" s="255"/>
      <c r="AK995" s="255"/>
      <c r="AL995" s="255"/>
      <c r="AM995" s="255"/>
      <c r="AN995" s="255"/>
    </row>
    <row r="996" spans="1:40" ht="15.75" customHeight="1">
      <c r="A996" s="255"/>
      <c r="B996" s="255"/>
      <c r="C996" s="255"/>
      <c r="D996" s="255"/>
      <c r="E996" s="255"/>
      <c r="F996" s="255"/>
      <c r="G996" s="255"/>
      <c r="H996" s="255"/>
      <c r="I996" s="255"/>
      <c r="J996" s="255"/>
      <c r="K996" s="255"/>
      <c r="L996" s="255"/>
      <c r="M996" s="255"/>
      <c r="N996" s="255"/>
      <c r="O996" s="255"/>
      <c r="P996" s="255"/>
      <c r="Q996" s="255"/>
      <c r="R996" s="255"/>
      <c r="S996" s="255"/>
      <c r="T996" s="255"/>
      <c r="U996" s="255"/>
      <c r="V996" s="255"/>
      <c r="W996" s="255"/>
      <c r="X996" s="255"/>
      <c r="Y996" s="255"/>
      <c r="Z996" s="255"/>
      <c r="AA996" s="255"/>
      <c r="AB996" s="255"/>
      <c r="AC996" s="255"/>
      <c r="AD996" s="255"/>
      <c r="AE996" s="255"/>
      <c r="AF996" s="255"/>
      <c r="AG996" s="255"/>
      <c r="AH996" s="255"/>
      <c r="AI996" s="255"/>
      <c r="AJ996" s="255"/>
      <c r="AK996" s="255"/>
      <c r="AL996" s="255"/>
      <c r="AM996" s="255"/>
      <c r="AN996" s="255"/>
    </row>
    <row r="997" spans="1:40" ht="15.75" customHeight="1">
      <c r="A997" s="255"/>
      <c r="B997" s="255"/>
      <c r="C997" s="255"/>
      <c r="D997" s="255"/>
      <c r="E997" s="255"/>
      <c r="F997" s="255"/>
      <c r="G997" s="255"/>
      <c r="H997" s="255"/>
      <c r="I997" s="255"/>
      <c r="J997" s="255"/>
      <c r="K997" s="255"/>
      <c r="L997" s="255"/>
      <c r="M997" s="255"/>
      <c r="N997" s="255"/>
      <c r="O997" s="255"/>
      <c r="P997" s="255"/>
      <c r="Q997" s="255"/>
      <c r="R997" s="255"/>
      <c r="S997" s="255"/>
      <c r="T997" s="255"/>
      <c r="U997" s="255"/>
      <c r="V997" s="255"/>
      <c r="W997" s="255"/>
      <c r="X997" s="255"/>
      <c r="Y997" s="255"/>
      <c r="Z997" s="255"/>
      <c r="AA997" s="255"/>
      <c r="AB997" s="255"/>
      <c r="AC997" s="255"/>
      <c r="AD997" s="255"/>
      <c r="AE997" s="255"/>
      <c r="AF997" s="255"/>
      <c r="AG997" s="255"/>
      <c r="AH997" s="255"/>
      <c r="AI997" s="255"/>
      <c r="AJ997" s="255"/>
      <c r="AK997" s="255"/>
      <c r="AL997" s="255"/>
      <c r="AM997" s="255"/>
      <c r="AN997" s="255"/>
    </row>
    <row r="998" spans="1:40" ht="15.75" customHeight="1">
      <c r="A998" s="255"/>
      <c r="B998" s="255"/>
      <c r="C998" s="255"/>
      <c r="D998" s="255"/>
      <c r="E998" s="255"/>
      <c r="F998" s="255"/>
      <c r="G998" s="255"/>
      <c r="H998" s="255"/>
      <c r="I998" s="255"/>
      <c r="J998" s="255"/>
      <c r="K998" s="255"/>
      <c r="L998" s="255"/>
      <c r="M998" s="255"/>
      <c r="N998" s="255"/>
      <c r="O998" s="255"/>
      <c r="P998" s="255"/>
      <c r="Q998" s="255"/>
      <c r="R998" s="255"/>
      <c r="S998" s="255"/>
      <c r="T998" s="255"/>
      <c r="U998" s="255"/>
      <c r="V998" s="255"/>
      <c r="W998" s="255"/>
      <c r="X998" s="255"/>
      <c r="Y998" s="255"/>
      <c r="Z998" s="255"/>
      <c r="AA998" s="255"/>
      <c r="AB998" s="255"/>
      <c r="AC998" s="255"/>
      <c r="AD998" s="255"/>
      <c r="AE998" s="255"/>
      <c r="AF998" s="255"/>
      <c r="AG998" s="255"/>
      <c r="AH998" s="255"/>
      <c r="AI998" s="255"/>
      <c r="AJ998" s="255"/>
      <c r="AK998" s="255"/>
      <c r="AL998" s="255"/>
      <c r="AM998" s="255"/>
      <c r="AN998" s="255"/>
    </row>
    <row r="999" spans="1:40" ht="15.75" customHeight="1">
      <c r="A999" s="255"/>
      <c r="B999" s="255"/>
      <c r="C999" s="255"/>
      <c r="D999" s="255"/>
      <c r="E999" s="255"/>
      <c r="F999" s="255"/>
      <c r="G999" s="255"/>
      <c r="H999" s="255"/>
      <c r="I999" s="255"/>
      <c r="J999" s="255"/>
      <c r="K999" s="255"/>
      <c r="L999" s="255"/>
      <c r="M999" s="255"/>
      <c r="N999" s="255"/>
      <c r="O999" s="255"/>
      <c r="P999" s="255"/>
      <c r="Q999" s="255"/>
      <c r="R999" s="255"/>
      <c r="S999" s="255"/>
      <c r="T999" s="255"/>
      <c r="U999" s="255"/>
      <c r="V999" s="255"/>
      <c r="W999" s="255"/>
      <c r="X999" s="255"/>
      <c r="Y999" s="255"/>
      <c r="Z999" s="255"/>
      <c r="AA999" s="255"/>
      <c r="AB999" s="255"/>
      <c r="AC999" s="255"/>
      <c r="AD999" s="255"/>
      <c r="AE999" s="255"/>
      <c r="AF999" s="255"/>
      <c r="AG999" s="255"/>
      <c r="AH999" s="255"/>
      <c r="AI999" s="255"/>
      <c r="AJ999" s="255"/>
      <c r="AK999" s="255"/>
      <c r="AL999" s="255"/>
      <c r="AM999" s="255"/>
      <c r="AN999" s="255"/>
    </row>
    <row r="1000" spans="1:40" ht="15.75" customHeight="1">
      <c r="A1000" s="255"/>
      <c r="B1000" s="255"/>
      <c r="C1000" s="255"/>
      <c r="D1000" s="255"/>
      <c r="E1000" s="255"/>
      <c r="F1000" s="255"/>
      <c r="G1000" s="255"/>
      <c r="H1000" s="255"/>
      <c r="I1000" s="255"/>
      <c r="J1000" s="255"/>
      <c r="K1000" s="255"/>
      <c r="L1000" s="255"/>
      <c r="M1000" s="255"/>
      <c r="N1000" s="255"/>
      <c r="O1000" s="255"/>
      <c r="P1000" s="255"/>
      <c r="Q1000" s="255"/>
      <c r="R1000" s="255"/>
      <c r="S1000" s="255"/>
      <c r="T1000" s="255"/>
      <c r="U1000" s="255"/>
      <c r="V1000" s="255"/>
      <c r="W1000" s="255"/>
      <c r="X1000" s="255"/>
      <c r="Y1000" s="255"/>
      <c r="Z1000" s="255"/>
      <c r="AA1000" s="255"/>
      <c r="AB1000" s="255"/>
      <c r="AC1000" s="255"/>
      <c r="AD1000" s="255"/>
      <c r="AE1000" s="255"/>
      <c r="AF1000" s="255"/>
      <c r="AG1000" s="255"/>
      <c r="AH1000" s="255"/>
      <c r="AI1000" s="255"/>
      <c r="AJ1000" s="255"/>
      <c r="AK1000" s="255"/>
      <c r="AL1000" s="255"/>
      <c r="AM1000" s="255"/>
      <c r="AN1000" s="255"/>
    </row>
  </sheetData>
  <mergeCells count="651">
    <mergeCell ref="AH95:AH96"/>
    <mergeCell ref="AI95:AI96"/>
    <mergeCell ref="AJ95:AJ96"/>
    <mergeCell ref="AK95:AK96"/>
    <mergeCell ref="AL95:AL96"/>
    <mergeCell ref="AM95:AM96"/>
    <mergeCell ref="AN95:AN96"/>
    <mergeCell ref="Z95:Z96"/>
    <mergeCell ref="AA95:AA96"/>
    <mergeCell ref="AC95:AC96"/>
    <mergeCell ref="AD95:AD96"/>
    <mergeCell ref="AE95:AE96"/>
    <mergeCell ref="AF95:AF96"/>
    <mergeCell ref="AG95:AG96"/>
    <mergeCell ref="AH93:AH94"/>
    <mergeCell ref="AI93:AI94"/>
    <mergeCell ref="AJ93:AJ94"/>
    <mergeCell ref="AK93:AK94"/>
    <mergeCell ref="AL93:AL94"/>
    <mergeCell ref="AM93:AM94"/>
    <mergeCell ref="AN93:AN94"/>
    <mergeCell ref="Z93:Z94"/>
    <mergeCell ref="AA93:AA94"/>
    <mergeCell ref="AC93:AC94"/>
    <mergeCell ref="AD93:AD94"/>
    <mergeCell ref="AE93:AE94"/>
    <mergeCell ref="AF93:AF94"/>
    <mergeCell ref="AG93:AG94"/>
    <mergeCell ref="AJ91:AJ92"/>
    <mergeCell ref="AK91:AK92"/>
    <mergeCell ref="AL91:AL92"/>
    <mergeCell ref="AM91:AM92"/>
    <mergeCell ref="AN91:AN92"/>
    <mergeCell ref="Z91:Z92"/>
    <mergeCell ref="AA91:AA92"/>
    <mergeCell ref="AC91:AC92"/>
    <mergeCell ref="AD91:AD92"/>
    <mergeCell ref="AE91:AE92"/>
    <mergeCell ref="AF91:AF92"/>
    <mergeCell ref="AG91:AG92"/>
    <mergeCell ref="Z89:Z90"/>
    <mergeCell ref="AA89:AA90"/>
    <mergeCell ref="AC89:AC90"/>
    <mergeCell ref="AD89:AD90"/>
    <mergeCell ref="AE89:AE90"/>
    <mergeCell ref="AF89:AF90"/>
    <mergeCell ref="AG89:AG90"/>
    <mergeCell ref="AH91:AH92"/>
    <mergeCell ref="AI91:AI92"/>
    <mergeCell ref="Z71:Z72"/>
    <mergeCell ref="AA71:AA72"/>
    <mergeCell ref="Z73:Z74"/>
    <mergeCell ref="AA73:AA74"/>
    <mergeCell ref="AC73:AC74"/>
    <mergeCell ref="AD73:AD74"/>
    <mergeCell ref="AE73:AE74"/>
    <mergeCell ref="AH87:AH88"/>
    <mergeCell ref="AI87:AI88"/>
    <mergeCell ref="Z87:Z88"/>
    <mergeCell ref="AA87:AA88"/>
    <mergeCell ref="AC87:AC88"/>
    <mergeCell ref="AD87:AD88"/>
    <mergeCell ref="AE87:AE88"/>
    <mergeCell ref="AF87:AF88"/>
    <mergeCell ref="AG87:AG88"/>
    <mergeCell ref="AH69:AH70"/>
    <mergeCell ref="AI69:AI70"/>
    <mergeCell ref="AJ69:AJ70"/>
    <mergeCell ref="AK69:AK70"/>
    <mergeCell ref="AL69:AL70"/>
    <mergeCell ref="AM69:AM70"/>
    <mergeCell ref="AN69:AN70"/>
    <mergeCell ref="Z69:Z70"/>
    <mergeCell ref="AA69:AA70"/>
    <mergeCell ref="AC69:AC70"/>
    <mergeCell ref="AD69:AD70"/>
    <mergeCell ref="AE69:AE70"/>
    <mergeCell ref="AF69:AF70"/>
    <mergeCell ref="AG69:AG70"/>
    <mergeCell ref="AH67:AH68"/>
    <mergeCell ref="AI67:AI68"/>
    <mergeCell ref="AJ67:AJ68"/>
    <mergeCell ref="AK67:AK68"/>
    <mergeCell ref="AL67:AL68"/>
    <mergeCell ref="AM67:AM68"/>
    <mergeCell ref="AN67:AN68"/>
    <mergeCell ref="Z67:Z68"/>
    <mergeCell ref="AA67:AA68"/>
    <mergeCell ref="AC67:AC68"/>
    <mergeCell ref="AD67:AD68"/>
    <mergeCell ref="AE67:AE68"/>
    <mergeCell ref="AF67:AF68"/>
    <mergeCell ref="AG67:AG68"/>
    <mergeCell ref="AH64:AH65"/>
    <mergeCell ref="AI64:AI65"/>
    <mergeCell ref="AJ64:AJ65"/>
    <mergeCell ref="AK64:AK65"/>
    <mergeCell ref="AL64:AL65"/>
    <mergeCell ref="AM64:AM65"/>
    <mergeCell ref="AN64:AN65"/>
    <mergeCell ref="AC66:AN66"/>
    <mergeCell ref="Z64:Z65"/>
    <mergeCell ref="AA64:AA65"/>
    <mergeCell ref="AC64:AC65"/>
    <mergeCell ref="AD64:AD65"/>
    <mergeCell ref="AE64:AE65"/>
    <mergeCell ref="AF64:AF65"/>
    <mergeCell ref="AG64:AG65"/>
    <mergeCell ref="Z97:Z98"/>
    <mergeCell ref="AA97:AA98"/>
    <mergeCell ref="AC97:AN98"/>
    <mergeCell ref="AM73:AM74"/>
    <mergeCell ref="AN73:AN74"/>
    <mergeCell ref="AF73:AF74"/>
    <mergeCell ref="AG73:AG74"/>
    <mergeCell ref="AH73:AH74"/>
    <mergeCell ref="AI73:AI74"/>
    <mergeCell ref="AJ73:AJ74"/>
    <mergeCell ref="AK73:AK74"/>
    <mergeCell ref="AL73:AL74"/>
    <mergeCell ref="AJ87:AJ88"/>
    <mergeCell ref="AK87:AK88"/>
    <mergeCell ref="AL87:AL88"/>
    <mergeCell ref="AM87:AM88"/>
    <mergeCell ref="AN87:AN88"/>
    <mergeCell ref="AH89:AH90"/>
    <mergeCell ref="AI89:AI90"/>
    <mergeCell ref="AJ89:AJ90"/>
    <mergeCell ref="AK89:AK90"/>
    <mergeCell ref="AL89:AL90"/>
    <mergeCell ref="AM89:AM90"/>
    <mergeCell ref="AN89:AN90"/>
    <mergeCell ref="Z81:Z82"/>
    <mergeCell ref="AA81:AA82"/>
    <mergeCell ref="AC81:AN82"/>
    <mergeCell ref="Z77:Z78"/>
    <mergeCell ref="AA77:AA78"/>
    <mergeCell ref="Z79:Z80"/>
    <mergeCell ref="AA79:AA80"/>
    <mergeCell ref="AC79:AC80"/>
    <mergeCell ref="AD79:AD80"/>
    <mergeCell ref="AE79:AE80"/>
    <mergeCell ref="AM79:AM80"/>
    <mergeCell ref="AN79:AN80"/>
    <mergeCell ref="AF79:AF80"/>
    <mergeCell ref="AG79:AG80"/>
    <mergeCell ref="AH79:AH80"/>
    <mergeCell ref="AI79:AI80"/>
    <mergeCell ref="AJ79:AJ80"/>
    <mergeCell ref="AK79:AK80"/>
    <mergeCell ref="AL79:AL80"/>
    <mergeCell ref="AH75:AH76"/>
    <mergeCell ref="AI75:AI76"/>
    <mergeCell ref="AJ75:AJ76"/>
    <mergeCell ref="AK75:AK76"/>
    <mergeCell ref="AL75:AL76"/>
    <mergeCell ref="AM75:AM76"/>
    <mergeCell ref="AN75:AN76"/>
    <mergeCell ref="Z75:Z76"/>
    <mergeCell ref="AA75:AA76"/>
    <mergeCell ref="AC75:AC76"/>
    <mergeCell ref="AD75:AD76"/>
    <mergeCell ref="AE75:AE76"/>
    <mergeCell ref="AF75:AF76"/>
    <mergeCell ref="AG75:AG76"/>
    <mergeCell ref="AH84:AH85"/>
    <mergeCell ref="AI84:AI85"/>
    <mergeCell ref="AJ84:AJ85"/>
    <mergeCell ref="AK84:AK85"/>
    <mergeCell ref="AL84:AL85"/>
    <mergeCell ref="AM84:AM85"/>
    <mergeCell ref="AN84:AN85"/>
    <mergeCell ref="AC86:AN86"/>
    <mergeCell ref="Z84:Z85"/>
    <mergeCell ref="AA84:AA85"/>
    <mergeCell ref="AC84:AC85"/>
    <mergeCell ref="AD84:AD85"/>
    <mergeCell ref="AE84:AE85"/>
    <mergeCell ref="AF84:AF85"/>
    <mergeCell ref="AG84:AG85"/>
    <mergeCell ref="AH59:AH60"/>
    <mergeCell ref="AI59:AI60"/>
    <mergeCell ref="AJ59:AJ60"/>
    <mergeCell ref="AK59:AK60"/>
    <mergeCell ref="AL59:AL60"/>
    <mergeCell ref="AM59:AM60"/>
    <mergeCell ref="AN59:AN60"/>
    <mergeCell ref="Z61:Z62"/>
    <mergeCell ref="AA61:AA62"/>
    <mergeCell ref="AC61:AN62"/>
    <mergeCell ref="Z59:Z60"/>
    <mergeCell ref="AA59:AA60"/>
    <mergeCell ref="AC59:AC60"/>
    <mergeCell ref="AD59:AD60"/>
    <mergeCell ref="AE59:AE60"/>
    <mergeCell ref="AF59:AF60"/>
    <mergeCell ref="AG59:AG60"/>
    <mergeCell ref="Z51:Z52"/>
    <mergeCell ref="AA51:AA52"/>
    <mergeCell ref="Z53:Z54"/>
    <mergeCell ref="AA53:AA54"/>
    <mergeCell ref="Z55:Z56"/>
    <mergeCell ref="AF55:AF56"/>
    <mergeCell ref="AM57:AM58"/>
    <mergeCell ref="AN57:AN58"/>
    <mergeCell ref="AF57:AF58"/>
    <mergeCell ref="AG57:AG58"/>
    <mergeCell ref="AH57:AH58"/>
    <mergeCell ref="AI57:AI58"/>
    <mergeCell ref="AJ57:AJ58"/>
    <mergeCell ref="AK57:AK58"/>
    <mergeCell ref="AL57:AL58"/>
    <mergeCell ref="AA55:AA56"/>
    <mergeCell ref="AC55:AC56"/>
    <mergeCell ref="Z57:Z58"/>
    <mergeCell ref="AA57:AA58"/>
    <mergeCell ref="AC57:AC58"/>
    <mergeCell ref="AD57:AD58"/>
    <mergeCell ref="AE57:AE58"/>
    <mergeCell ref="AL55:AL56"/>
    <mergeCell ref="AM55:AM56"/>
    <mergeCell ref="AN55:AN56"/>
    <mergeCell ref="AD55:AD56"/>
    <mergeCell ref="AE55:AE56"/>
    <mergeCell ref="AG55:AG56"/>
    <mergeCell ref="AH55:AH56"/>
    <mergeCell ref="AI55:AI56"/>
    <mergeCell ref="AJ55:AJ56"/>
    <mergeCell ref="AK55:AK56"/>
    <mergeCell ref="AM33:AM34"/>
    <mergeCell ref="AN33:AN34"/>
    <mergeCell ref="Z33:Z34"/>
    <mergeCell ref="AA33:AA34"/>
    <mergeCell ref="AC33:AC34"/>
    <mergeCell ref="AD33:AD34"/>
    <mergeCell ref="AE33:AE34"/>
    <mergeCell ref="AF33:AF34"/>
    <mergeCell ref="AG33:AG34"/>
    <mergeCell ref="AM30:AM31"/>
    <mergeCell ref="AN30:AN31"/>
    <mergeCell ref="AC32:AN32"/>
    <mergeCell ref="Z30:Z31"/>
    <mergeCell ref="AA30:AA31"/>
    <mergeCell ref="AC30:AC31"/>
    <mergeCell ref="AD30:AD31"/>
    <mergeCell ref="AE30:AE31"/>
    <mergeCell ref="AF30:AF31"/>
    <mergeCell ref="AG30:AG31"/>
    <mergeCell ref="AM23:AM24"/>
    <mergeCell ref="AN23:AN24"/>
    <mergeCell ref="Z23:Z24"/>
    <mergeCell ref="AA23:AA24"/>
    <mergeCell ref="AC23:AC24"/>
    <mergeCell ref="AD23:AD24"/>
    <mergeCell ref="AE23:AE24"/>
    <mergeCell ref="AF23:AF24"/>
    <mergeCell ref="AG23:AG24"/>
    <mergeCell ref="Z49:Z50"/>
    <mergeCell ref="AA49:AA50"/>
    <mergeCell ref="AC49:AC50"/>
    <mergeCell ref="AD49:AD50"/>
    <mergeCell ref="AH23:AH24"/>
    <mergeCell ref="AI23:AI24"/>
    <mergeCell ref="AJ23:AJ24"/>
    <mergeCell ref="AK23:AK24"/>
    <mergeCell ref="AL23:AL24"/>
    <mergeCell ref="AH30:AH31"/>
    <mergeCell ref="AI30:AI31"/>
    <mergeCell ref="AJ30:AJ31"/>
    <mergeCell ref="AK30:AK31"/>
    <mergeCell ref="AL30:AL31"/>
    <mergeCell ref="AH33:AH34"/>
    <mergeCell ref="AI33:AI34"/>
    <mergeCell ref="AJ33:AJ34"/>
    <mergeCell ref="AK33:AK34"/>
    <mergeCell ref="AL33:AL34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E46:AE47"/>
    <mergeCell ref="AF46:AF47"/>
    <mergeCell ref="AC48:AN48"/>
    <mergeCell ref="AG46:AG47"/>
    <mergeCell ref="AH46:AH47"/>
    <mergeCell ref="AI46:AI47"/>
    <mergeCell ref="AJ46:AJ47"/>
    <mergeCell ref="AK46:AK47"/>
    <mergeCell ref="AL46:AL47"/>
    <mergeCell ref="AM46:AM47"/>
    <mergeCell ref="AN46:AN47"/>
    <mergeCell ref="Z43:Z44"/>
    <mergeCell ref="AA43:AA44"/>
    <mergeCell ref="AC43:AN44"/>
    <mergeCell ref="Z46:Z47"/>
    <mergeCell ref="AA46:AA47"/>
    <mergeCell ref="AC46:AC47"/>
    <mergeCell ref="AD46:AD47"/>
    <mergeCell ref="AH41:AH42"/>
    <mergeCell ref="AI41:AI42"/>
    <mergeCell ref="AJ41:AJ42"/>
    <mergeCell ref="AK41:AK42"/>
    <mergeCell ref="AL41:AL42"/>
    <mergeCell ref="AM41:AM42"/>
    <mergeCell ref="AN41:AN42"/>
    <mergeCell ref="Z41:Z42"/>
    <mergeCell ref="AA41:AA42"/>
    <mergeCell ref="AC41:AC42"/>
    <mergeCell ref="AD41:AD42"/>
    <mergeCell ref="AE41:AE42"/>
    <mergeCell ref="AF41:AF42"/>
    <mergeCell ref="AG41:AG42"/>
    <mergeCell ref="AH39:AH40"/>
    <mergeCell ref="AI39:AI40"/>
    <mergeCell ref="AJ39:AJ40"/>
    <mergeCell ref="AK39:AK40"/>
    <mergeCell ref="AL39:AL40"/>
    <mergeCell ref="AM39:AM40"/>
    <mergeCell ref="AN39:AN40"/>
    <mergeCell ref="Z39:Z40"/>
    <mergeCell ref="AA39:AA40"/>
    <mergeCell ref="AC39:AC40"/>
    <mergeCell ref="AD39:AD40"/>
    <mergeCell ref="AE39:AE40"/>
    <mergeCell ref="AF39:AF40"/>
    <mergeCell ref="AG39:AG40"/>
    <mergeCell ref="AH37:AH38"/>
    <mergeCell ref="AI37:AI38"/>
    <mergeCell ref="AJ37:AJ38"/>
    <mergeCell ref="AK37:AK38"/>
    <mergeCell ref="AL37:AL38"/>
    <mergeCell ref="AM37:AM38"/>
    <mergeCell ref="AN37:AN38"/>
    <mergeCell ref="Z37:Z38"/>
    <mergeCell ref="AA37:AA38"/>
    <mergeCell ref="AC37:AC38"/>
    <mergeCell ref="AD37:AD38"/>
    <mergeCell ref="AE37:AE38"/>
    <mergeCell ref="AF37:AF38"/>
    <mergeCell ref="AG37:AG38"/>
    <mergeCell ref="AH35:AH36"/>
    <mergeCell ref="AI35:AI36"/>
    <mergeCell ref="AJ35:AJ36"/>
    <mergeCell ref="AK35:AK36"/>
    <mergeCell ref="AL35:AL36"/>
    <mergeCell ref="AM35:AM36"/>
    <mergeCell ref="AN35:AN36"/>
    <mergeCell ref="Z35:Z36"/>
    <mergeCell ref="AA35:AA36"/>
    <mergeCell ref="AC35:AC36"/>
    <mergeCell ref="AD35:AD36"/>
    <mergeCell ref="AE35:AE36"/>
    <mergeCell ref="AF35:AF36"/>
    <mergeCell ref="AG35:AG36"/>
    <mergeCell ref="AH21:AH22"/>
    <mergeCell ref="AI21:AI22"/>
    <mergeCell ref="AJ21:AJ22"/>
    <mergeCell ref="AK21:AK22"/>
    <mergeCell ref="AL21:AL22"/>
    <mergeCell ref="AM21:AM22"/>
    <mergeCell ref="AN21:AN22"/>
    <mergeCell ref="Z21:Z22"/>
    <mergeCell ref="AA21:AA22"/>
    <mergeCell ref="AC21:AC22"/>
    <mergeCell ref="AD21:AD22"/>
    <mergeCell ref="AE21:AE22"/>
    <mergeCell ref="AF21:AF22"/>
    <mergeCell ref="AG21:AG22"/>
    <mergeCell ref="Z11:Z12"/>
    <mergeCell ref="AA11:AA12"/>
    <mergeCell ref="AC11:AC12"/>
    <mergeCell ref="AD11:AD12"/>
    <mergeCell ref="AE11:AE12"/>
    <mergeCell ref="AF11:AF12"/>
    <mergeCell ref="B17:B18"/>
    <mergeCell ref="C17:J18"/>
    <mergeCell ref="B6:F6"/>
    <mergeCell ref="G6:K6"/>
    <mergeCell ref="D8:D9"/>
    <mergeCell ref="E8:E9"/>
    <mergeCell ref="C10:J10"/>
    <mergeCell ref="K13:K14"/>
    <mergeCell ref="K17:K18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C10:AN10"/>
    <mergeCell ref="Z8:Z9"/>
    <mergeCell ref="AA8:AA9"/>
    <mergeCell ref="AC8:AC9"/>
    <mergeCell ref="AD8:AD9"/>
    <mergeCell ref="AE8:AE9"/>
    <mergeCell ref="AM8:AM9"/>
    <mergeCell ref="AN8:AN9"/>
    <mergeCell ref="AF8:AF9"/>
    <mergeCell ref="AG8:AG9"/>
    <mergeCell ref="AH8:AH9"/>
    <mergeCell ref="AI8:AI9"/>
    <mergeCell ref="AJ8:AJ9"/>
    <mergeCell ref="AK8:AK9"/>
    <mergeCell ref="AL8:AL9"/>
    <mergeCell ref="B3:B5"/>
    <mergeCell ref="C3:X5"/>
    <mergeCell ref="AM2:AN2"/>
    <mergeCell ref="AM3:AN5"/>
    <mergeCell ref="L6:X6"/>
    <mergeCell ref="Y6:AA6"/>
    <mergeCell ref="A1:A6"/>
    <mergeCell ref="B1:X2"/>
    <mergeCell ref="Y1:AA1"/>
    <mergeCell ref="AC1:AL5"/>
    <mergeCell ref="AM1:AN1"/>
    <mergeCell ref="Y2:AA2"/>
    <mergeCell ref="Y3:Z3"/>
    <mergeCell ref="Y4:Z4"/>
    <mergeCell ref="Y5:Z5"/>
    <mergeCell ref="A46:A62"/>
    <mergeCell ref="C57:J58"/>
    <mergeCell ref="K57:K58"/>
    <mergeCell ref="C59:J60"/>
    <mergeCell ref="K59:K60"/>
    <mergeCell ref="C61:J62"/>
    <mergeCell ref="B49:B50"/>
    <mergeCell ref="B51:B52"/>
    <mergeCell ref="B53:B54"/>
    <mergeCell ref="B55:B56"/>
    <mergeCell ref="B57:B58"/>
    <mergeCell ref="B59:B60"/>
    <mergeCell ref="J8:J9"/>
    <mergeCell ref="K8:K9"/>
    <mergeCell ref="C11:J12"/>
    <mergeCell ref="K11:K12"/>
    <mergeCell ref="B13:B14"/>
    <mergeCell ref="C13:J14"/>
    <mergeCell ref="C8:C9"/>
    <mergeCell ref="B15:B16"/>
    <mergeCell ref="A30:A44"/>
    <mergeCell ref="F8:F9"/>
    <mergeCell ref="G8:G9"/>
    <mergeCell ref="H8:H9"/>
    <mergeCell ref="I8:I9"/>
    <mergeCell ref="C37:J38"/>
    <mergeCell ref="K37:K38"/>
    <mergeCell ref="F30:F31"/>
    <mergeCell ref="G30:G31"/>
    <mergeCell ref="C32:J32"/>
    <mergeCell ref="C33:J34"/>
    <mergeCell ref="K33:K34"/>
    <mergeCell ref="C35:J36"/>
    <mergeCell ref="K35:K36"/>
    <mergeCell ref="C91:J92"/>
    <mergeCell ref="C93:J94"/>
    <mergeCell ref="K93:K94"/>
    <mergeCell ref="C95:J96"/>
    <mergeCell ref="K95:K96"/>
    <mergeCell ref="C97:J98"/>
    <mergeCell ref="F84:F85"/>
    <mergeCell ref="C86:J86"/>
    <mergeCell ref="C87:J88"/>
    <mergeCell ref="K87:K88"/>
    <mergeCell ref="C89:J90"/>
    <mergeCell ref="K89:K90"/>
    <mergeCell ref="K91:K92"/>
    <mergeCell ref="C77:J78"/>
    <mergeCell ref="K77:K78"/>
    <mergeCell ref="G84:G85"/>
    <mergeCell ref="H84:H85"/>
    <mergeCell ref="I84:I85"/>
    <mergeCell ref="J84:J85"/>
    <mergeCell ref="C79:J80"/>
    <mergeCell ref="K79:K80"/>
    <mergeCell ref="C81:J82"/>
    <mergeCell ref="C84:C85"/>
    <mergeCell ref="D84:D85"/>
    <mergeCell ref="E84:E85"/>
    <mergeCell ref="K84:K85"/>
    <mergeCell ref="C67:J68"/>
    <mergeCell ref="K67:K68"/>
    <mergeCell ref="C69:J70"/>
    <mergeCell ref="K69:K70"/>
    <mergeCell ref="K71:K72"/>
    <mergeCell ref="C71:J72"/>
    <mergeCell ref="C73:J74"/>
    <mergeCell ref="K73:K74"/>
    <mergeCell ref="C75:J76"/>
    <mergeCell ref="K75:K76"/>
    <mergeCell ref="D64:D65"/>
    <mergeCell ref="E64:E65"/>
    <mergeCell ref="F64:F65"/>
    <mergeCell ref="G64:G65"/>
    <mergeCell ref="H64:H65"/>
    <mergeCell ref="I64:I65"/>
    <mergeCell ref="K64:K65"/>
    <mergeCell ref="J64:J65"/>
    <mergeCell ref="C66:J66"/>
    <mergeCell ref="C64:C65"/>
    <mergeCell ref="C48:J48"/>
    <mergeCell ref="K49:K50"/>
    <mergeCell ref="C49:J50"/>
    <mergeCell ref="C51:J52"/>
    <mergeCell ref="K51:K52"/>
    <mergeCell ref="C53:J54"/>
    <mergeCell ref="K53:K54"/>
    <mergeCell ref="C55:J56"/>
    <mergeCell ref="K55:K56"/>
    <mergeCell ref="C39:J40"/>
    <mergeCell ref="K39:K40"/>
    <mergeCell ref="C41:J42"/>
    <mergeCell ref="K41:K42"/>
    <mergeCell ref="C43:J44"/>
    <mergeCell ref="B33:B34"/>
    <mergeCell ref="B35:B36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B77:B78"/>
    <mergeCell ref="B79:B80"/>
    <mergeCell ref="B75:B76"/>
    <mergeCell ref="B84:B85"/>
    <mergeCell ref="B87:B88"/>
    <mergeCell ref="B89:B90"/>
    <mergeCell ref="B91:B92"/>
    <mergeCell ref="B93:B94"/>
    <mergeCell ref="A64:A82"/>
    <mergeCell ref="B64:B65"/>
    <mergeCell ref="B67:B68"/>
    <mergeCell ref="B69:B70"/>
    <mergeCell ref="B71:B72"/>
    <mergeCell ref="B73:B74"/>
    <mergeCell ref="A84:A98"/>
    <mergeCell ref="B95:B96"/>
    <mergeCell ref="B8:B9"/>
    <mergeCell ref="B11:B12"/>
    <mergeCell ref="A8:A28"/>
    <mergeCell ref="B19:B20"/>
    <mergeCell ref="B21:B22"/>
    <mergeCell ref="B23:B24"/>
    <mergeCell ref="B25:B26"/>
    <mergeCell ref="B30:B31"/>
    <mergeCell ref="B41:B42"/>
    <mergeCell ref="B37:B38"/>
    <mergeCell ref="B39:B40"/>
    <mergeCell ref="H30:H31"/>
    <mergeCell ref="I30:I31"/>
    <mergeCell ref="J30:J31"/>
    <mergeCell ref="K30:K31"/>
    <mergeCell ref="C23:J24"/>
    <mergeCell ref="C25:J26"/>
    <mergeCell ref="K25:K26"/>
    <mergeCell ref="C27:J28"/>
    <mergeCell ref="C30:C31"/>
    <mergeCell ref="D30:D31"/>
    <mergeCell ref="E30:E31"/>
    <mergeCell ref="Z27:Z28"/>
    <mergeCell ref="AA27:AA28"/>
    <mergeCell ref="AC27:AN28"/>
    <mergeCell ref="C15:J16"/>
    <mergeCell ref="K15:K16"/>
    <mergeCell ref="C19:J20"/>
    <mergeCell ref="K19:K20"/>
    <mergeCell ref="C21:J22"/>
    <mergeCell ref="K21:K22"/>
    <mergeCell ref="K23:K24"/>
    <mergeCell ref="AH19:AH20"/>
    <mergeCell ref="AI19:AI20"/>
    <mergeCell ref="AJ19:AJ20"/>
    <mergeCell ref="AK19:AK20"/>
    <mergeCell ref="AL19:AL20"/>
    <mergeCell ref="AM19:AM20"/>
    <mergeCell ref="AN19:AN20"/>
    <mergeCell ref="Z19:Z20"/>
    <mergeCell ref="AA19:AA20"/>
    <mergeCell ref="AC19:AC20"/>
    <mergeCell ref="AD19:AD20"/>
    <mergeCell ref="AE19:AE20"/>
    <mergeCell ref="AF19:AF20"/>
    <mergeCell ref="AG19:AG20"/>
    <mergeCell ref="AH17:AH18"/>
    <mergeCell ref="AI17:AI18"/>
    <mergeCell ref="AJ17:AJ18"/>
    <mergeCell ref="AK17:AK18"/>
    <mergeCell ref="AL17:AL18"/>
    <mergeCell ref="AM17:AM18"/>
    <mergeCell ref="AN17:AN18"/>
    <mergeCell ref="Z17:Z18"/>
    <mergeCell ref="AA17:AA18"/>
    <mergeCell ref="AC17:AC18"/>
    <mergeCell ref="AD17:AD18"/>
    <mergeCell ref="AE17:AE18"/>
    <mergeCell ref="AF17:AF18"/>
    <mergeCell ref="AG17:AG18"/>
    <mergeCell ref="AH15:AH16"/>
    <mergeCell ref="AI15:AI16"/>
    <mergeCell ref="AJ15:AJ16"/>
    <mergeCell ref="AK15:AK16"/>
    <mergeCell ref="AL15:AL16"/>
    <mergeCell ref="AM15:AM16"/>
    <mergeCell ref="AN15:AN16"/>
    <mergeCell ref="Z15:Z16"/>
    <mergeCell ref="AA15:AA16"/>
    <mergeCell ref="AC15:AC16"/>
    <mergeCell ref="AD15:AD16"/>
    <mergeCell ref="AE15:AE16"/>
    <mergeCell ref="AF15:AF16"/>
    <mergeCell ref="AG15:AG16"/>
    <mergeCell ref="AH13:AH14"/>
    <mergeCell ref="AI13:AI14"/>
    <mergeCell ref="AJ13:AJ14"/>
    <mergeCell ref="AK13:AK14"/>
    <mergeCell ref="AL13:AL14"/>
    <mergeCell ref="AM13:AM14"/>
    <mergeCell ref="AN13:AN14"/>
    <mergeCell ref="Z13:Z14"/>
    <mergeCell ref="AA13:AA14"/>
    <mergeCell ref="AC13:AC14"/>
    <mergeCell ref="AD13:AD14"/>
    <mergeCell ref="AE13:AE14"/>
    <mergeCell ref="AF13:AF14"/>
    <mergeCell ref="AG13:AG14"/>
    <mergeCell ref="AH25:AH26"/>
    <mergeCell ref="AI25:AI26"/>
    <mergeCell ref="AJ25:AJ26"/>
    <mergeCell ref="AK25:AK26"/>
    <mergeCell ref="AL25:AL26"/>
    <mergeCell ref="AM25:AM26"/>
    <mergeCell ref="AN25:AN26"/>
    <mergeCell ref="Z25:Z26"/>
    <mergeCell ref="AA25:AA26"/>
    <mergeCell ref="AC25:AC26"/>
    <mergeCell ref="AD25:AD26"/>
    <mergeCell ref="AE25:AE26"/>
    <mergeCell ref="AF25:AF26"/>
    <mergeCell ref="AG25:AG26"/>
  </mergeCells>
  <pageMargins left="0.7" right="0.7" top="0.75" bottom="0.75" header="0" footer="0"/>
  <pageSetup orientation="landscape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0"/>
  <sheetViews>
    <sheetView workbookViewId="0">
      <selection activeCell="B3" sqref="B3:X6"/>
    </sheetView>
  </sheetViews>
  <sheetFormatPr baseColWidth="10" defaultColWidth="14.42578125" defaultRowHeight="15" customHeight="1"/>
  <cols>
    <col min="1" max="1" width="29" customWidth="1"/>
    <col min="2" max="2" width="21.140625" customWidth="1"/>
    <col min="3" max="4" width="19.85546875" customWidth="1"/>
    <col min="5" max="6" width="18.28515625" customWidth="1"/>
    <col min="9" max="9" width="20.28515625" customWidth="1"/>
    <col min="12" max="12" width="7" customWidth="1"/>
    <col min="13" max="24" width="8.7109375" customWidth="1"/>
    <col min="25" max="25" width="11.28515625" customWidth="1"/>
    <col min="26" max="26" width="13.140625" customWidth="1"/>
    <col min="27" max="27" width="11.85546875" customWidth="1"/>
    <col min="28" max="28" width="2.5703125" customWidth="1"/>
  </cols>
  <sheetData>
    <row r="1" spans="1:40">
      <c r="A1" s="769"/>
      <c r="B1" s="824" t="s">
        <v>484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4"/>
      <c r="Y1" s="801" t="s">
        <v>353</v>
      </c>
      <c r="Z1" s="748"/>
      <c r="AA1" s="749"/>
      <c r="AB1" s="152"/>
      <c r="AC1" s="802" t="s">
        <v>354</v>
      </c>
      <c r="AD1" s="783"/>
      <c r="AE1" s="783"/>
      <c r="AF1" s="783"/>
      <c r="AG1" s="783"/>
      <c r="AH1" s="783"/>
      <c r="AI1" s="783"/>
      <c r="AJ1" s="783"/>
      <c r="AK1" s="783"/>
      <c r="AL1" s="784"/>
      <c r="AM1" s="803" t="s">
        <v>353</v>
      </c>
      <c r="AN1" s="749"/>
    </row>
    <row r="2" spans="1:40">
      <c r="A2" s="687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80"/>
      <c r="Y2" s="804" t="s">
        <v>355</v>
      </c>
      <c r="Z2" s="691"/>
      <c r="AA2" s="680"/>
      <c r="AB2" s="152"/>
      <c r="AC2" s="690"/>
      <c r="AD2" s="690"/>
      <c r="AE2" s="690"/>
      <c r="AF2" s="690"/>
      <c r="AG2" s="690"/>
      <c r="AH2" s="690"/>
      <c r="AI2" s="690"/>
      <c r="AJ2" s="690"/>
      <c r="AK2" s="690"/>
      <c r="AL2" s="679"/>
      <c r="AM2" s="805" t="s">
        <v>355</v>
      </c>
      <c r="AN2" s="680"/>
    </row>
    <row r="3" spans="1:40">
      <c r="A3" s="687"/>
      <c r="B3" s="793" t="s">
        <v>356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80"/>
      <c r="Y3" s="777"/>
      <c r="Z3" s="691"/>
      <c r="AA3" s="680"/>
      <c r="AB3" s="152"/>
      <c r="AC3" s="690"/>
      <c r="AD3" s="690"/>
      <c r="AE3" s="690"/>
      <c r="AF3" s="690"/>
      <c r="AG3" s="690"/>
      <c r="AH3" s="690"/>
      <c r="AI3" s="690"/>
      <c r="AJ3" s="690"/>
      <c r="AK3" s="690"/>
      <c r="AL3" s="679"/>
      <c r="AM3" s="806"/>
      <c r="AN3" s="690"/>
    </row>
    <row r="4" spans="1:40" ht="25.5" customHeight="1">
      <c r="A4" s="687"/>
      <c r="B4" s="770" t="s">
        <v>357</v>
      </c>
      <c r="C4" s="794" t="s">
        <v>485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79"/>
      <c r="Y4" s="795" t="s">
        <v>359</v>
      </c>
      <c r="Z4" s="680"/>
      <c r="AA4" s="158">
        <v>5.7500000000000002E-2</v>
      </c>
      <c r="AB4" s="152"/>
      <c r="AC4" s="690"/>
      <c r="AD4" s="690"/>
      <c r="AE4" s="690"/>
      <c r="AF4" s="690"/>
      <c r="AG4" s="690"/>
      <c r="AH4" s="690"/>
      <c r="AI4" s="690"/>
      <c r="AJ4" s="690"/>
      <c r="AK4" s="690"/>
      <c r="AL4" s="679"/>
      <c r="AM4" s="690"/>
      <c r="AN4" s="690"/>
    </row>
    <row r="5" spans="1:40" ht="25.5" customHeight="1">
      <c r="A5" s="687"/>
      <c r="B5" s="67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79"/>
      <c r="Y5" s="796" t="s">
        <v>360</v>
      </c>
      <c r="Z5" s="680"/>
      <c r="AA5" s="159">
        <f>+AA9+AA25+AA41+AA89</f>
        <v>0</v>
      </c>
      <c r="AB5" s="152"/>
      <c r="AC5" s="690"/>
      <c r="AD5" s="690"/>
      <c r="AE5" s="690"/>
      <c r="AF5" s="690"/>
      <c r="AG5" s="690"/>
      <c r="AH5" s="690"/>
      <c r="AI5" s="690"/>
      <c r="AJ5" s="690"/>
      <c r="AK5" s="690"/>
      <c r="AL5" s="679"/>
      <c r="AM5" s="690"/>
      <c r="AN5" s="690"/>
    </row>
    <row r="6" spans="1:40" ht="25.5" customHeight="1">
      <c r="A6" s="687"/>
      <c r="B6" s="680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80"/>
      <c r="Y6" s="797" t="s">
        <v>361</v>
      </c>
      <c r="Z6" s="680"/>
      <c r="AA6" s="160">
        <f>+AA5*AA4</f>
        <v>0</v>
      </c>
      <c r="AB6" s="152"/>
      <c r="AC6" s="691"/>
      <c r="AD6" s="691"/>
      <c r="AE6" s="691"/>
      <c r="AF6" s="691"/>
      <c r="AG6" s="691"/>
      <c r="AH6" s="691"/>
      <c r="AI6" s="691"/>
      <c r="AJ6" s="691"/>
      <c r="AK6" s="691"/>
      <c r="AL6" s="680"/>
      <c r="AM6" s="690"/>
      <c r="AN6" s="690"/>
    </row>
    <row r="7" spans="1:40" ht="23.25">
      <c r="A7" s="688"/>
      <c r="B7" s="798" t="s">
        <v>362</v>
      </c>
      <c r="C7" s="691"/>
      <c r="D7" s="691"/>
      <c r="E7" s="691"/>
      <c r="F7" s="680"/>
      <c r="G7" s="798" t="s">
        <v>4</v>
      </c>
      <c r="H7" s="691"/>
      <c r="I7" s="691"/>
      <c r="J7" s="691"/>
      <c r="K7" s="680"/>
      <c r="L7" s="798" t="s">
        <v>363</v>
      </c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80"/>
      <c r="Y7" s="799" t="s">
        <v>364</v>
      </c>
      <c r="Z7" s="691"/>
      <c r="AA7" s="680"/>
      <c r="AB7" s="152"/>
      <c r="AC7" s="156"/>
      <c r="AD7" s="156"/>
      <c r="AE7" s="156"/>
      <c r="AF7" s="156"/>
      <c r="AG7" s="156"/>
      <c r="AH7" s="156"/>
      <c r="AI7" s="156"/>
      <c r="AJ7" s="156"/>
      <c r="AK7" s="156"/>
      <c r="AL7" s="161"/>
      <c r="AM7" s="162"/>
      <c r="AN7" s="162"/>
    </row>
    <row r="8" spans="1:40" ht="45">
      <c r="A8" s="163" t="s">
        <v>10</v>
      </c>
      <c r="B8" s="164" t="s">
        <v>11</v>
      </c>
      <c r="C8" s="164" t="s">
        <v>12</v>
      </c>
      <c r="D8" s="164" t="s">
        <v>13</v>
      </c>
      <c r="E8" s="164" t="s">
        <v>14</v>
      </c>
      <c r="F8" s="164" t="s">
        <v>15</v>
      </c>
      <c r="G8" s="164" t="s">
        <v>16</v>
      </c>
      <c r="H8" s="164" t="s">
        <v>17</v>
      </c>
      <c r="I8" s="164" t="s">
        <v>18</v>
      </c>
      <c r="J8" s="164" t="s">
        <v>19</v>
      </c>
      <c r="K8" s="164" t="s">
        <v>20</v>
      </c>
      <c r="L8" s="164" t="s">
        <v>48</v>
      </c>
      <c r="M8" s="164" t="s">
        <v>49</v>
      </c>
      <c r="N8" s="164" t="s">
        <v>50</v>
      </c>
      <c r="O8" s="164" t="s">
        <v>51</v>
      </c>
      <c r="P8" s="164" t="s">
        <v>52</v>
      </c>
      <c r="Q8" s="164" t="s">
        <v>53</v>
      </c>
      <c r="R8" s="164" t="s">
        <v>54</v>
      </c>
      <c r="S8" s="164" t="s">
        <v>55</v>
      </c>
      <c r="T8" s="164" t="s">
        <v>56</v>
      </c>
      <c r="U8" s="164" t="s">
        <v>57</v>
      </c>
      <c r="V8" s="164" t="s">
        <v>58</v>
      </c>
      <c r="W8" s="164" t="s">
        <v>59</v>
      </c>
      <c r="X8" s="164" t="s">
        <v>60</v>
      </c>
      <c r="Y8" s="164" t="s">
        <v>61</v>
      </c>
      <c r="Z8" s="165" t="s">
        <v>365</v>
      </c>
      <c r="AA8" s="164" t="s">
        <v>366</v>
      </c>
      <c r="AB8" s="152"/>
      <c r="AC8" s="166" t="s">
        <v>65</v>
      </c>
      <c r="AD8" s="166" t="s">
        <v>66</v>
      </c>
      <c r="AE8" s="166" t="s">
        <v>67</v>
      </c>
      <c r="AF8" s="166" t="s">
        <v>68</v>
      </c>
      <c r="AG8" s="166" t="s">
        <v>69</v>
      </c>
      <c r="AH8" s="166" t="s">
        <v>70</v>
      </c>
      <c r="AI8" s="166" t="s">
        <v>71</v>
      </c>
      <c r="AJ8" s="166" t="s">
        <v>72</v>
      </c>
      <c r="AK8" s="166" t="s">
        <v>73</v>
      </c>
      <c r="AL8" s="166" t="s">
        <v>74</v>
      </c>
      <c r="AM8" s="166" t="s">
        <v>75</v>
      </c>
      <c r="AN8" s="166" t="s">
        <v>367</v>
      </c>
    </row>
    <row r="9" spans="1:40" ht="42.75" customHeight="1">
      <c r="A9" s="766" t="s">
        <v>486</v>
      </c>
      <c r="B9" s="678" t="s">
        <v>369</v>
      </c>
      <c r="C9" s="768" t="s">
        <v>487</v>
      </c>
      <c r="D9" s="681" t="s">
        <v>488</v>
      </c>
      <c r="E9" s="768" t="s">
        <v>443</v>
      </c>
      <c r="F9" s="768" t="s">
        <v>373</v>
      </c>
      <c r="G9" s="681" t="s">
        <v>374</v>
      </c>
      <c r="H9" s="681">
        <v>100</v>
      </c>
      <c r="I9" s="681" t="s">
        <v>489</v>
      </c>
      <c r="J9" s="681" t="s">
        <v>375</v>
      </c>
      <c r="K9" s="681" t="s">
        <v>490</v>
      </c>
      <c r="L9" s="46" t="s">
        <v>44</v>
      </c>
      <c r="M9" s="47">
        <f t="shared" ref="M9:X9" si="0">+M22</f>
        <v>0</v>
      </c>
      <c r="N9" s="47">
        <f t="shared" si="0"/>
        <v>1.2500000000000001E-2</v>
      </c>
      <c r="O9" s="47">
        <f t="shared" si="0"/>
        <v>2.5000000000000001E-2</v>
      </c>
      <c r="P9" s="47">
        <f t="shared" si="0"/>
        <v>0.05</v>
      </c>
      <c r="Q9" s="47">
        <f t="shared" si="0"/>
        <v>0.125</v>
      </c>
      <c r="R9" s="47">
        <f t="shared" si="0"/>
        <v>0.125</v>
      </c>
      <c r="S9" s="47">
        <f t="shared" si="0"/>
        <v>0.15000000000000002</v>
      </c>
      <c r="T9" s="47">
        <f t="shared" si="0"/>
        <v>8.7499999999999994E-2</v>
      </c>
      <c r="U9" s="47">
        <f t="shared" si="0"/>
        <v>8.7499999999999994E-2</v>
      </c>
      <c r="V9" s="47">
        <f t="shared" si="0"/>
        <v>0.1</v>
      </c>
      <c r="W9" s="47">
        <f t="shared" si="0"/>
        <v>2.5000000000000001E-2</v>
      </c>
      <c r="X9" s="47">
        <f t="shared" si="0"/>
        <v>0.21250000000000002</v>
      </c>
      <c r="Y9" s="167">
        <f t="shared" ref="Y9:Y10" si="1">SUM(M9:X9)</f>
        <v>1</v>
      </c>
      <c r="Z9" s="709">
        <v>0.2</v>
      </c>
      <c r="AA9" s="778">
        <f>IF(OR(Y10=0,Z9=0),0,(Y10/Y9*Z9))</f>
        <v>0</v>
      </c>
      <c r="AB9" s="152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</row>
    <row r="10" spans="1:40" ht="42.75" customHeight="1">
      <c r="A10" s="687"/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168" t="s">
        <v>377</v>
      </c>
      <c r="M10" s="169">
        <f t="shared" ref="M10:X10" si="2">+M23</f>
        <v>0</v>
      </c>
      <c r="N10" s="169">
        <f t="shared" si="2"/>
        <v>0</v>
      </c>
      <c r="O10" s="169">
        <f t="shared" si="2"/>
        <v>0</v>
      </c>
      <c r="P10" s="169">
        <f t="shared" si="2"/>
        <v>0</v>
      </c>
      <c r="Q10" s="169">
        <f t="shared" si="2"/>
        <v>0</v>
      </c>
      <c r="R10" s="169">
        <f t="shared" si="2"/>
        <v>0</v>
      </c>
      <c r="S10" s="169">
        <f t="shared" si="2"/>
        <v>0</v>
      </c>
      <c r="T10" s="169">
        <f t="shared" si="2"/>
        <v>0</v>
      </c>
      <c r="U10" s="169">
        <f t="shared" si="2"/>
        <v>0</v>
      </c>
      <c r="V10" s="169">
        <f t="shared" si="2"/>
        <v>0</v>
      </c>
      <c r="W10" s="169">
        <f t="shared" si="2"/>
        <v>0</v>
      </c>
      <c r="X10" s="169">
        <f t="shared" si="2"/>
        <v>0</v>
      </c>
      <c r="Y10" s="170">
        <f t="shared" si="1"/>
        <v>0</v>
      </c>
      <c r="Z10" s="680"/>
      <c r="AA10" s="680"/>
      <c r="AB10" s="152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</row>
    <row r="11" spans="1:40">
      <c r="A11" s="687"/>
      <c r="B11" s="248"/>
      <c r="C11" s="779" t="s">
        <v>378</v>
      </c>
      <c r="D11" s="691"/>
      <c r="E11" s="691"/>
      <c r="F11" s="691"/>
      <c r="G11" s="691"/>
      <c r="H11" s="691"/>
      <c r="I11" s="691"/>
      <c r="J11" s="680"/>
      <c r="K11" s="171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1"/>
      <c r="Z11" s="173" t="s">
        <v>379</v>
      </c>
      <c r="AA11" s="171"/>
      <c r="AB11" s="152"/>
      <c r="AC11" s="777"/>
      <c r="AD11" s="691"/>
      <c r="AE11" s="691"/>
      <c r="AF11" s="691"/>
      <c r="AG11" s="691"/>
      <c r="AH11" s="691"/>
      <c r="AI11" s="691"/>
      <c r="AJ11" s="691"/>
      <c r="AK11" s="691"/>
      <c r="AL11" s="691"/>
      <c r="AM11" s="691"/>
      <c r="AN11" s="680"/>
    </row>
    <row r="12" spans="1:40">
      <c r="A12" s="687"/>
      <c r="B12" s="678" t="s">
        <v>369</v>
      </c>
      <c r="C12" s="780" t="s">
        <v>492</v>
      </c>
      <c r="D12" s="690"/>
      <c r="E12" s="690"/>
      <c r="F12" s="690"/>
      <c r="G12" s="690"/>
      <c r="H12" s="690"/>
      <c r="I12" s="690"/>
      <c r="J12" s="679"/>
      <c r="K12" s="681" t="s">
        <v>490</v>
      </c>
      <c r="L12" s="46" t="s">
        <v>44</v>
      </c>
      <c r="M12" s="47"/>
      <c r="N12" s="47">
        <v>0.05</v>
      </c>
      <c r="O12" s="65">
        <v>0.05</v>
      </c>
      <c r="P12" s="65">
        <v>0.1</v>
      </c>
      <c r="Q12" s="65">
        <v>0.2</v>
      </c>
      <c r="R12" s="65">
        <v>0.2</v>
      </c>
      <c r="S12" s="65">
        <v>0.1</v>
      </c>
      <c r="T12" s="65">
        <v>0.1</v>
      </c>
      <c r="U12" s="65">
        <v>0.1</v>
      </c>
      <c r="V12" s="65">
        <v>0.1</v>
      </c>
      <c r="W12" s="47"/>
      <c r="X12" s="47"/>
      <c r="Y12" s="167">
        <f t="shared" ref="Y12:Y23" si="3">SUM(M12:X12)</f>
        <v>1</v>
      </c>
      <c r="Z12" s="709">
        <v>0.25</v>
      </c>
      <c r="AA12" s="764">
        <f>IF(OR(Y13=0,Z12=0),0,(Y13/Y12*Z12))</f>
        <v>0</v>
      </c>
      <c r="AB12" s="152"/>
      <c r="AC12" s="681"/>
      <c r="AD12" s="681"/>
      <c r="AE12" s="681"/>
      <c r="AF12" s="681"/>
      <c r="AG12" s="681"/>
      <c r="AH12" s="681"/>
      <c r="AI12" s="681"/>
      <c r="AJ12" s="681"/>
      <c r="AK12" s="681"/>
      <c r="AL12" s="681"/>
      <c r="AM12" s="681"/>
      <c r="AN12" s="681"/>
    </row>
    <row r="13" spans="1:40">
      <c r="A13" s="687"/>
      <c r="B13" s="680"/>
      <c r="C13" s="691"/>
      <c r="D13" s="691"/>
      <c r="E13" s="691"/>
      <c r="F13" s="691"/>
      <c r="G13" s="691"/>
      <c r="H13" s="691"/>
      <c r="I13" s="691"/>
      <c r="J13" s="680"/>
      <c r="K13" s="680"/>
      <c r="L13" s="124" t="s">
        <v>377</v>
      </c>
      <c r="M13" s="175"/>
      <c r="N13" s="175"/>
      <c r="O13" s="65"/>
      <c r="P13" s="65"/>
      <c r="Q13" s="65"/>
      <c r="R13" s="65"/>
      <c r="S13" s="65"/>
      <c r="T13" s="65"/>
      <c r="U13" s="65"/>
      <c r="V13" s="65"/>
      <c r="W13" s="175"/>
      <c r="X13" s="175"/>
      <c r="Y13" s="170">
        <f t="shared" si="3"/>
        <v>0</v>
      </c>
      <c r="Z13" s="680"/>
      <c r="AA13" s="680"/>
      <c r="AB13" s="152"/>
      <c r="AC13" s="680"/>
      <c r="AD13" s="680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</row>
    <row r="14" spans="1:40">
      <c r="A14" s="687"/>
      <c r="B14" s="678" t="s">
        <v>369</v>
      </c>
      <c r="C14" s="780" t="s">
        <v>496</v>
      </c>
      <c r="D14" s="690"/>
      <c r="E14" s="690"/>
      <c r="F14" s="690"/>
      <c r="G14" s="690"/>
      <c r="H14" s="690"/>
      <c r="I14" s="690"/>
      <c r="J14" s="679"/>
      <c r="K14" s="681" t="s">
        <v>490</v>
      </c>
      <c r="L14" s="46" t="s">
        <v>44</v>
      </c>
      <c r="M14" s="47"/>
      <c r="N14" s="47"/>
      <c r="O14" s="65">
        <v>0.05</v>
      </c>
      <c r="P14" s="65">
        <v>0.1</v>
      </c>
      <c r="Q14" s="65">
        <v>0.2</v>
      </c>
      <c r="R14" s="65">
        <v>0.2</v>
      </c>
      <c r="S14" s="65">
        <v>0.15</v>
      </c>
      <c r="T14" s="65">
        <v>0.1</v>
      </c>
      <c r="U14" s="65">
        <v>0.1</v>
      </c>
      <c r="V14" s="65">
        <v>0.1</v>
      </c>
      <c r="W14" s="47"/>
      <c r="X14" s="47"/>
      <c r="Y14" s="167">
        <f t="shared" si="3"/>
        <v>1</v>
      </c>
      <c r="Z14" s="709">
        <v>0.25</v>
      </c>
      <c r="AA14" s="764">
        <f>IF(OR(Y15=0,Z14=0),0,(Y15/Y14*Z14))</f>
        <v>0</v>
      </c>
      <c r="AB14" s="152"/>
      <c r="AC14" s="681"/>
      <c r="AD14" s="681"/>
      <c r="AE14" s="681"/>
      <c r="AF14" s="681"/>
      <c r="AG14" s="681"/>
      <c r="AH14" s="681"/>
      <c r="AI14" s="681"/>
      <c r="AJ14" s="681"/>
      <c r="AK14" s="681"/>
      <c r="AL14" s="681"/>
      <c r="AM14" s="681"/>
      <c r="AN14" s="681"/>
    </row>
    <row r="15" spans="1:40">
      <c r="A15" s="687"/>
      <c r="B15" s="680"/>
      <c r="C15" s="691"/>
      <c r="D15" s="691"/>
      <c r="E15" s="691"/>
      <c r="F15" s="691"/>
      <c r="G15" s="691"/>
      <c r="H15" s="691"/>
      <c r="I15" s="691"/>
      <c r="J15" s="680"/>
      <c r="K15" s="680"/>
      <c r="L15" s="124" t="s">
        <v>377</v>
      </c>
      <c r="M15" s="175"/>
      <c r="N15" s="175"/>
      <c r="O15" s="65"/>
      <c r="P15" s="65"/>
      <c r="Q15" s="65"/>
      <c r="R15" s="65"/>
      <c r="S15" s="65"/>
      <c r="T15" s="65"/>
      <c r="U15" s="65"/>
      <c r="V15" s="65"/>
      <c r="W15" s="175"/>
      <c r="X15" s="175"/>
      <c r="Y15" s="170">
        <f t="shared" si="3"/>
        <v>0</v>
      </c>
      <c r="Z15" s="680"/>
      <c r="AA15" s="680"/>
      <c r="AB15" s="152"/>
      <c r="AC15" s="680"/>
      <c r="AD15" s="680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</row>
    <row r="16" spans="1:40">
      <c r="A16" s="687"/>
      <c r="B16" s="678" t="s">
        <v>369</v>
      </c>
      <c r="C16" s="788" t="s">
        <v>497</v>
      </c>
      <c r="D16" s="690"/>
      <c r="E16" s="690"/>
      <c r="F16" s="690"/>
      <c r="G16" s="690"/>
      <c r="H16" s="690"/>
      <c r="I16" s="690"/>
      <c r="J16" s="679"/>
      <c r="K16" s="681" t="s">
        <v>490</v>
      </c>
      <c r="L16" s="46" t="s">
        <v>44</v>
      </c>
      <c r="M16" s="47"/>
      <c r="N16" s="47"/>
      <c r="O16" s="65"/>
      <c r="P16" s="65"/>
      <c r="Q16" s="65">
        <v>0.1</v>
      </c>
      <c r="R16" s="65">
        <v>0.1</v>
      </c>
      <c r="S16" s="65">
        <v>0.15</v>
      </c>
      <c r="T16" s="65">
        <v>0.15</v>
      </c>
      <c r="U16" s="65">
        <v>0.15</v>
      </c>
      <c r="V16" s="65">
        <v>0.2</v>
      </c>
      <c r="W16" s="47">
        <v>0.1</v>
      </c>
      <c r="X16" s="47">
        <v>0.05</v>
      </c>
      <c r="Y16" s="167">
        <f t="shared" si="3"/>
        <v>1</v>
      </c>
      <c r="Z16" s="709">
        <v>0.25</v>
      </c>
      <c r="AA16" s="764">
        <f>IF(OR(Y17=0,Z16=0),0,(Y17/Y16*Z16))</f>
        <v>0</v>
      </c>
      <c r="AB16" s="152"/>
      <c r="AC16" s="681"/>
      <c r="AD16" s="681"/>
      <c r="AE16" s="681"/>
      <c r="AF16" s="681"/>
      <c r="AG16" s="681"/>
      <c r="AH16" s="681"/>
      <c r="AI16" s="681"/>
      <c r="AJ16" s="681"/>
      <c r="AK16" s="681"/>
      <c r="AL16" s="681"/>
      <c r="AM16" s="681"/>
      <c r="AN16" s="681"/>
    </row>
    <row r="17" spans="1:40">
      <c r="A17" s="687"/>
      <c r="B17" s="680"/>
      <c r="C17" s="691"/>
      <c r="D17" s="691"/>
      <c r="E17" s="691"/>
      <c r="F17" s="691"/>
      <c r="G17" s="691"/>
      <c r="H17" s="691"/>
      <c r="I17" s="691"/>
      <c r="J17" s="680"/>
      <c r="K17" s="680"/>
      <c r="L17" s="124" t="s">
        <v>377</v>
      </c>
      <c r="M17" s="175"/>
      <c r="N17" s="175"/>
      <c r="O17" s="65"/>
      <c r="P17" s="65"/>
      <c r="Q17" s="65"/>
      <c r="R17" s="65"/>
      <c r="S17" s="65"/>
      <c r="T17" s="65"/>
      <c r="U17" s="65"/>
      <c r="V17" s="65"/>
      <c r="W17" s="175"/>
      <c r="X17" s="175"/>
      <c r="Y17" s="170">
        <f t="shared" si="3"/>
        <v>0</v>
      </c>
      <c r="Z17" s="680"/>
      <c r="AA17" s="680"/>
      <c r="AB17" s="152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</row>
    <row r="18" spans="1:40">
      <c r="A18" s="687"/>
      <c r="B18" s="678" t="s">
        <v>369</v>
      </c>
      <c r="C18" s="788" t="s">
        <v>500</v>
      </c>
      <c r="D18" s="690"/>
      <c r="E18" s="690"/>
      <c r="F18" s="690"/>
      <c r="G18" s="690"/>
      <c r="H18" s="690"/>
      <c r="I18" s="690"/>
      <c r="J18" s="679"/>
      <c r="K18" s="681" t="s">
        <v>490</v>
      </c>
      <c r="L18" s="46" t="s">
        <v>44</v>
      </c>
      <c r="M18" s="47"/>
      <c r="N18" s="47"/>
      <c r="O18" s="65"/>
      <c r="P18" s="65"/>
      <c r="Q18" s="65"/>
      <c r="R18" s="65"/>
      <c r="S18" s="65">
        <v>0.2</v>
      </c>
      <c r="T18" s="65"/>
      <c r="U18" s="65"/>
      <c r="V18" s="65"/>
      <c r="W18" s="47"/>
      <c r="X18" s="47">
        <v>0.8</v>
      </c>
      <c r="Y18" s="167">
        <f t="shared" si="3"/>
        <v>1</v>
      </c>
      <c r="Z18" s="709">
        <v>0.25</v>
      </c>
      <c r="AA18" s="764">
        <f>IF(OR(Y19=0,Z18=0),0,(Y19/Y18*Z18))</f>
        <v>0</v>
      </c>
      <c r="AB18" s="152"/>
      <c r="AC18" s="681"/>
      <c r="AD18" s="681"/>
      <c r="AE18" s="681"/>
      <c r="AF18" s="681"/>
      <c r="AG18" s="681"/>
      <c r="AH18" s="681"/>
      <c r="AI18" s="681"/>
      <c r="AJ18" s="681"/>
      <c r="AK18" s="681"/>
      <c r="AL18" s="681"/>
      <c r="AM18" s="681"/>
      <c r="AN18" s="681"/>
    </row>
    <row r="19" spans="1:40">
      <c r="A19" s="687"/>
      <c r="B19" s="680"/>
      <c r="C19" s="691"/>
      <c r="D19" s="691"/>
      <c r="E19" s="691"/>
      <c r="F19" s="691"/>
      <c r="G19" s="691"/>
      <c r="H19" s="691"/>
      <c r="I19" s="691"/>
      <c r="J19" s="680"/>
      <c r="K19" s="680"/>
      <c r="L19" s="124" t="s">
        <v>377</v>
      </c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0">
        <f t="shared" si="3"/>
        <v>0</v>
      </c>
      <c r="Z19" s="680"/>
      <c r="AA19" s="680"/>
      <c r="AB19" s="152"/>
      <c r="AC19" s="680"/>
      <c r="AD19" s="680"/>
      <c r="AE19" s="680"/>
      <c r="AF19" s="680"/>
      <c r="AG19" s="680"/>
      <c r="AH19" s="680"/>
      <c r="AI19" s="680"/>
      <c r="AJ19" s="680"/>
      <c r="AK19" s="680"/>
      <c r="AL19" s="680"/>
      <c r="AM19" s="680"/>
      <c r="AN19" s="680"/>
    </row>
    <row r="20" spans="1:40">
      <c r="A20" s="687"/>
      <c r="B20" s="678"/>
      <c r="C20" s="782"/>
      <c r="D20" s="783"/>
      <c r="E20" s="783"/>
      <c r="F20" s="783"/>
      <c r="G20" s="783"/>
      <c r="H20" s="783"/>
      <c r="I20" s="783"/>
      <c r="J20" s="784"/>
      <c r="K20" s="681"/>
      <c r="L20" s="46" t="s">
        <v>44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167">
        <f t="shared" si="3"/>
        <v>0</v>
      </c>
      <c r="Z20" s="709"/>
      <c r="AA20" s="764">
        <f>IF(OR(Y21=0,Z20=0),0,(Y21/Y20*Z20))</f>
        <v>0</v>
      </c>
      <c r="AB20" s="152"/>
      <c r="AC20" s="681"/>
      <c r="AD20" s="681"/>
      <c r="AE20" s="681"/>
      <c r="AF20" s="681"/>
      <c r="AG20" s="681"/>
      <c r="AH20" s="681"/>
      <c r="AI20" s="681"/>
      <c r="AJ20" s="681"/>
      <c r="AK20" s="681"/>
      <c r="AL20" s="681"/>
      <c r="AM20" s="681"/>
      <c r="AN20" s="681"/>
    </row>
    <row r="21" spans="1:40" ht="15.75" customHeight="1">
      <c r="A21" s="687"/>
      <c r="B21" s="680"/>
      <c r="C21" s="707"/>
      <c r="D21" s="691"/>
      <c r="E21" s="691"/>
      <c r="F21" s="691"/>
      <c r="G21" s="691"/>
      <c r="H21" s="691"/>
      <c r="I21" s="691"/>
      <c r="J21" s="680"/>
      <c r="K21" s="680"/>
      <c r="L21" s="124" t="s">
        <v>377</v>
      </c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0">
        <f t="shared" si="3"/>
        <v>0</v>
      </c>
      <c r="Z21" s="680"/>
      <c r="AA21" s="680"/>
      <c r="AB21" s="161"/>
      <c r="AC21" s="680"/>
      <c r="AD21" s="680"/>
      <c r="AE21" s="680"/>
      <c r="AF21" s="680"/>
      <c r="AG21" s="680"/>
      <c r="AH21" s="680"/>
      <c r="AI21" s="680"/>
      <c r="AJ21" s="680"/>
      <c r="AK21" s="680"/>
      <c r="AL21" s="680"/>
      <c r="AM21" s="680"/>
      <c r="AN21" s="680"/>
    </row>
    <row r="22" spans="1:40" ht="15.75" customHeight="1">
      <c r="A22" s="687"/>
      <c r="B22" s="252"/>
      <c r="C22" s="785" t="s">
        <v>383</v>
      </c>
      <c r="D22" s="690"/>
      <c r="E22" s="690"/>
      <c r="F22" s="690"/>
      <c r="G22" s="690"/>
      <c r="H22" s="690"/>
      <c r="I22" s="690"/>
      <c r="J22" s="679"/>
      <c r="K22" s="177"/>
      <c r="L22" s="178" t="s">
        <v>44</v>
      </c>
      <c r="M22" s="179">
        <f t="shared" ref="M22:X22" si="4">+M12*$Z$12+M14*$Z$14+M16*$Z$16+M18*$Z$18+M20*$Z$20</f>
        <v>0</v>
      </c>
      <c r="N22" s="179">
        <f t="shared" si="4"/>
        <v>1.2500000000000001E-2</v>
      </c>
      <c r="O22" s="179">
        <f t="shared" si="4"/>
        <v>2.5000000000000001E-2</v>
      </c>
      <c r="P22" s="179">
        <f t="shared" si="4"/>
        <v>0.05</v>
      </c>
      <c r="Q22" s="179">
        <f t="shared" si="4"/>
        <v>0.125</v>
      </c>
      <c r="R22" s="179">
        <f t="shared" si="4"/>
        <v>0.125</v>
      </c>
      <c r="S22" s="179">
        <f t="shared" si="4"/>
        <v>0.15000000000000002</v>
      </c>
      <c r="T22" s="179">
        <f t="shared" si="4"/>
        <v>8.7499999999999994E-2</v>
      </c>
      <c r="U22" s="179">
        <f t="shared" si="4"/>
        <v>8.7499999999999994E-2</v>
      </c>
      <c r="V22" s="179">
        <f t="shared" si="4"/>
        <v>0.1</v>
      </c>
      <c r="W22" s="179">
        <f t="shared" si="4"/>
        <v>2.5000000000000001E-2</v>
      </c>
      <c r="X22" s="179">
        <f t="shared" si="4"/>
        <v>0.21250000000000002</v>
      </c>
      <c r="Y22" s="167">
        <f t="shared" si="3"/>
        <v>1</v>
      </c>
      <c r="Z22" s="775">
        <f>SUM(Z12:Z21)</f>
        <v>1</v>
      </c>
      <c r="AA22" s="764">
        <f>IF(OR(Y23=0,Z22=0),0,(Y23/Y22*Z22))</f>
        <v>0</v>
      </c>
      <c r="AB22" s="152"/>
      <c r="AC22" s="689" t="s">
        <v>384</v>
      </c>
      <c r="AD22" s="690"/>
      <c r="AE22" s="690"/>
      <c r="AF22" s="690"/>
      <c r="AG22" s="690"/>
      <c r="AH22" s="690"/>
      <c r="AI22" s="690"/>
      <c r="AJ22" s="690"/>
      <c r="AK22" s="690"/>
      <c r="AL22" s="690"/>
      <c r="AM22" s="690"/>
      <c r="AN22" s="679"/>
    </row>
    <row r="23" spans="1:40" ht="15.75" customHeight="1">
      <c r="A23" s="767"/>
      <c r="B23" s="279"/>
      <c r="C23" s="786"/>
      <c r="D23" s="786"/>
      <c r="E23" s="786"/>
      <c r="F23" s="786"/>
      <c r="G23" s="786"/>
      <c r="H23" s="786"/>
      <c r="I23" s="786"/>
      <c r="J23" s="772"/>
      <c r="K23" s="180"/>
      <c r="L23" s="181" t="s">
        <v>377</v>
      </c>
      <c r="M23" s="183">
        <f t="shared" ref="M23:X23" si="5">+M13*$Z$12+M15*$Z$14+M17*$Z$16+M19*$Z$18+M21*$Z$20</f>
        <v>0</v>
      </c>
      <c r="N23" s="183">
        <f t="shared" si="5"/>
        <v>0</v>
      </c>
      <c r="O23" s="183">
        <f t="shared" si="5"/>
        <v>0</v>
      </c>
      <c r="P23" s="183">
        <f t="shared" si="5"/>
        <v>0</v>
      </c>
      <c r="Q23" s="183">
        <f t="shared" si="5"/>
        <v>0</v>
      </c>
      <c r="R23" s="183">
        <f t="shared" si="5"/>
        <v>0</v>
      </c>
      <c r="S23" s="183">
        <f t="shared" si="5"/>
        <v>0</v>
      </c>
      <c r="T23" s="183">
        <f t="shared" si="5"/>
        <v>0</v>
      </c>
      <c r="U23" s="183">
        <f t="shared" si="5"/>
        <v>0</v>
      </c>
      <c r="V23" s="183">
        <f t="shared" si="5"/>
        <v>0</v>
      </c>
      <c r="W23" s="183">
        <f t="shared" si="5"/>
        <v>0</v>
      </c>
      <c r="X23" s="183">
        <f t="shared" si="5"/>
        <v>0</v>
      </c>
      <c r="Y23" s="184">
        <f t="shared" si="3"/>
        <v>0</v>
      </c>
      <c r="Z23" s="772"/>
      <c r="AA23" s="772"/>
      <c r="AB23" s="152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72"/>
    </row>
    <row r="24" spans="1:40" ht="15.75" customHeight="1">
      <c r="A24" s="163" t="s">
        <v>10</v>
      </c>
      <c r="B24" s="164" t="s">
        <v>11</v>
      </c>
      <c r="C24" s="164" t="s">
        <v>12</v>
      </c>
      <c r="D24" s="164" t="s">
        <v>13</v>
      </c>
      <c r="E24" s="164" t="s">
        <v>14</v>
      </c>
      <c r="F24" s="164" t="s">
        <v>15</v>
      </c>
      <c r="G24" s="164" t="s">
        <v>16</v>
      </c>
      <c r="H24" s="164" t="s">
        <v>17</v>
      </c>
      <c r="I24" s="164" t="s">
        <v>18</v>
      </c>
      <c r="J24" s="164" t="s">
        <v>19</v>
      </c>
      <c r="K24" s="164" t="s">
        <v>20</v>
      </c>
      <c r="L24" s="164" t="s">
        <v>48</v>
      </c>
      <c r="M24" s="164" t="s">
        <v>49</v>
      </c>
      <c r="N24" s="164" t="s">
        <v>50</v>
      </c>
      <c r="O24" s="164" t="s">
        <v>51</v>
      </c>
      <c r="P24" s="164" t="s">
        <v>52</v>
      </c>
      <c r="Q24" s="164" t="s">
        <v>53</v>
      </c>
      <c r="R24" s="164" t="s">
        <v>54</v>
      </c>
      <c r="S24" s="164" t="s">
        <v>55</v>
      </c>
      <c r="T24" s="164" t="s">
        <v>56</v>
      </c>
      <c r="U24" s="164" t="s">
        <v>57</v>
      </c>
      <c r="V24" s="164" t="s">
        <v>58</v>
      </c>
      <c r="W24" s="164" t="s">
        <v>59</v>
      </c>
      <c r="X24" s="164" t="s">
        <v>60</v>
      </c>
      <c r="Y24" s="164" t="s">
        <v>61</v>
      </c>
      <c r="Z24" s="165" t="s">
        <v>365</v>
      </c>
      <c r="AA24" s="164" t="s">
        <v>366</v>
      </c>
      <c r="AB24" s="152"/>
      <c r="AC24" s="166" t="s">
        <v>65</v>
      </c>
      <c r="AD24" s="166" t="s">
        <v>66</v>
      </c>
      <c r="AE24" s="166" t="s">
        <v>67</v>
      </c>
      <c r="AF24" s="166" t="s">
        <v>68</v>
      </c>
      <c r="AG24" s="166" t="s">
        <v>69</v>
      </c>
      <c r="AH24" s="166" t="s">
        <v>70</v>
      </c>
      <c r="AI24" s="166" t="s">
        <v>71</v>
      </c>
      <c r="AJ24" s="166" t="s">
        <v>72</v>
      </c>
      <c r="AK24" s="166" t="s">
        <v>73</v>
      </c>
      <c r="AL24" s="166" t="s">
        <v>74</v>
      </c>
      <c r="AM24" s="166" t="s">
        <v>75</v>
      </c>
      <c r="AN24" s="166" t="s">
        <v>367</v>
      </c>
    </row>
    <row r="25" spans="1:40" ht="42.75" customHeight="1">
      <c r="A25" s="766" t="s">
        <v>505</v>
      </c>
      <c r="B25" s="678" t="s">
        <v>369</v>
      </c>
      <c r="C25" s="768" t="s">
        <v>487</v>
      </c>
      <c r="D25" s="768" t="s">
        <v>506</v>
      </c>
      <c r="E25" s="768" t="s">
        <v>443</v>
      </c>
      <c r="F25" s="768" t="s">
        <v>373</v>
      </c>
      <c r="G25" s="681" t="s">
        <v>374</v>
      </c>
      <c r="H25" s="681">
        <v>2</v>
      </c>
      <c r="I25" s="681" t="s">
        <v>507</v>
      </c>
      <c r="J25" s="681" t="s">
        <v>375</v>
      </c>
      <c r="K25" s="681" t="s">
        <v>490</v>
      </c>
      <c r="L25" s="46" t="s">
        <v>44</v>
      </c>
      <c r="M25" s="47">
        <f t="shared" ref="M25:X25" si="6">+M38</f>
        <v>0</v>
      </c>
      <c r="N25" s="47">
        <f t="shared" si="6"/>
        <v>1.2500000000000001E-2</v>
      </c>
      <c r="O25" s="47">
        <f t="shared" si="6"/>
        <v>1.2500000000000001E-2</v>
      </c>
      <c r="P25" s="47">
        <f t="shared" si="6"/>
        <v>0.11249999999999999</v>
      </c>
      <c r="Q25" s="47">
        <f t="shared" si="6"/>
        <v>0.125</v>
      </c>
      <c r="R25" s="47">
        <f t="shared" si="6"/>
        <v>0.13750000000000001</v>
      </c>
      <c r="S25" s="47">
        <f t="shared" si="6"/>
        <v>0.13750000000000001</v>
      </c>
      <c r="T25" s="47">
        <f t="shared" si="6"/>
        <v>0.125</v>
      </c>
      <c r="U25" s="47">
        <f t="shared" si="6"/>
        <v>7.4999999999999997E-2</v>
      </c>
      <c r="V25" s="47">
        <f t="shared" si="6"/>
        <v>1.2500000000000001E-2</v>
      </c>
      <c r="W25" s="47">
        <f t="shared" si="6"/>
        <v>0.25</v>
      </c>
      <c r="X25" s="47">
        <f t="shared" si="6"/>
        <v>0</v>
      </c>
      <c r="Y25" s="167">
        <f t="shared" ref="Y25:Y26" si="7">SUM(M25:X25)</f>
        <v>0.99999999999999989</v>
      </c>
      <c r="Z25" s="709">
        <v>0.1</v>
      </c>
      <c r="AA25" s="778">
        <f>IF(OR(Y26=0,Z25=0),0,(Y26/Y25*Z25))</f>
        <v>0</v>
      </c>
      <c r="AB25" s="152"/>
      <c r="AC25" s="681"/>
      <c r="AD25" s="681"/>
      <c r="AE25" s="681"/>
      <c r="AF25" s="681"/>
      <c r="AG25" s="681"/>
      <c r="AH25" s="681"/>
      <c r="AI25" s="681"/>
      <c r="AJ25" s="681"/>
      <c r="AK25" s="681"/>
      <c r="AL25" s="681"/>
      <c r="AM25" s="681"/>
      <c r="AN25" s="681"/>
    </row>
    <row r="26" spans="1:40" ht="42.75" customHeight="1">
      <c r="A26" s="687"/>
      <c r="B26" s="680"/>
      <c r="C26" s="680"/>
      <c r="D26" s="680"/>
      <c r="E26" s="680"/>
      <c r="F26" s="680"/>
      <c r="G26" s="680"/>
      <c r="H26" s="680"/>
      <c r="I26" s="680"/>
      <c r="J26" s="680"/>
      <c r="K26" s="680"/>
      <c r="L26" s="168" t="s">
        <v>377</v>
      </c>
      <c r="M26" s="169">
        <f t="shared" ref="M26:X26" si="8">+M39</f>
        <v>0</v>
      </c>
      <c r="N26" s="169">
        <f t="shared" si="8"/>
        <v>0</v>
      </c>
      <c r="O26" s="169">
        <f t="shared" si="8"/>
        <v>0</v>
      </c>
      <c r="P26" s="169">
        <f t="shared" si="8"/>
        <v>0</v>
      </c>
      <c r="Q26" s="169">
        <f t="shared" si="8"/>
        <v>0</v>
      </c>
      <c r="R26" s="169">
        <f t="shared" si="8"/>
        <v>0</v>
      </c>
      <c r="S26" s="169">
        <f t="shared" si="8"/>
        <v>0</v>
      </c>
      <c r="T26" s="169">
        <f t="shared" si="8"/>
        <v>0</v>
      </c>
      <c r="U26" s="169">
        <f t="shared" si="8"/>
        <v>0</v>
      </c>
      <c r="V26" s="169">
        <f t="shared" si="8"/>
        <v>0</v>
      </c>
      <c r="W26" s="169">
        <f t="shared" si="8"/>
        <v>0</v>
      </c>
      <c r="X26" s="169">
        <f t="shared" si="8"/>
        <v>0</v>
      </c>
      <c r="Y26" s="170">
        <f t="shared" si="7"/>
        <v>0</v>
      </c>
      <c r="Z26" s="680"/>
      <c r="AA26" s="680"/>
      <c r="AB26" s="152"/>
      <c r="AC26" s="680"/>
      <c r="AD26" s="680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</row>
    <row r="27" spans="1:40" ht="15.75" customHeight="1">
      <c r="A27" s="687"/>
      <c r="B27" s="248"/>
      <c r="C27" s="779" t="s">
        <v>378</v>
      </c>
      <c r="D27" s="691"/>
      <c r="E27" s="691"/>
      <c r="F27" s="691"/>
      <c r="G27" s="691"/>
      <c r="H27" s="691"/>
      <c r="I27" s="691"/>
      <c r="J27" s="680"/>
      <c r="K27" s="171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1"/>
      <c r="Z27" s="173" t="s">
        <v>379</v>
      </c>
      <c r="AA27" s="171"/>
      <c r="AB27" s="152"/>
      <c r="AC27" s="777"/>
      <c r="AD27" s="691"/>
      <c r="AE27" s="691"/>
      <c r="AF27" s="691"/>
      <c r="AG27" s="691"/>
      <c r="AH27" s="691"/>
      <c r="AI27" s="691"/>
      <c r="AJ27" s="691"/>
      <c r="AK27" s="691"/>
      <c r="AL27" s="691"/>
      <c r="AM27" s="691"/>
      <c r="AN27" s="680"/>
    </row>
    <row r="28" spans="1:40" ht="15.75" customHeight="1">
      <c r="A28" s="687"/>
      <c r="B28" s="678" t="s">
        <v>369</v>
      </c>
      <c r="C28" s="810" t="s">
        <v>510</v>
      </c>
      <c r="D28" s="690"/>
      <c r="E28" s="690"/>
      <c r="F28" s="690"/>
      <c r="G28" s="690"/>
      <c r="H28" s="690"/>
      <c r="I28" s="690"/>
      <c r="J28" s="679"/>
      <c r="K28" s="681" t="s">
        <v>490</v>
      </c>
      <c r="L28" s="46" t="s">
        <v>44</v>
      </c>
      <c r="M28" s="47"/>
      <c r="N28" s="47"/>
      <c r="O28" s="47"/>
      <c r="P28" s="47">
        <v>0.2</v>
      </c>
      <c r="Q28" s="47">
        <v>0.2</v>
      </c>
      <c r="R28" s="47">
        <v>0.2</v>
      </c>
      <c r="S28" s="47">
        <v>0.2</v>
      </c>
      <c r="T28" s="47">
        <v>0.2</v>
      </c>
      <c r="U28" s="47"/>
      <c r="V28" s="47"/>
      <c r="W28" s="47"/>
      <c r="X28" s="47"/>
      <c r="Y28" s="167">
        <f t="shared" ref="Y28:Y39" si="9">SUM(M28:X28)</f>
        <v>1</v>
      </c>
      <c r="Z28" s="709">
        <v>0.25</v>
      </c>
      <c r="AA28" s="764">
        <f>IF(OR(Y29=0,Z28=0),0,(Y29/Y28*Z28))</f>
        <v>0</v>
      </c>
      <c r="AB28" s="152"/>
      <c r="AC28" s="681"/>
      <c r="AD28" s="681"/>
      <c r="AE28" s="681"/>
      <c r="AF28" s="681"/>
      <c r="AG28" s="681"/>
      <c r="AH28" s="681"/>
      <c r="AI28" s="681"/>
      <c r="AJ28" s="681"/>
      <c r="AK28" s="681"/>
      <c r="AL28" s="681"/>
      <c r="AM28" s="681"/>
      <c r="AN28" s="681"/>
    </row>
    <row r="29" spans="1:40" ht="15.75" customHeight="1">
      <c r="A29" s="687"/>
      <c r="B29" s="680"/>
      <c r="C29" s="691"/>
      <c r="D29" s="691"/>
      <c r="E29" s="691"/>
      <c r="F29" s="691"/>
      <c r="G29" s="691"/>
      <c r="H29" s="691"/>
      <c r="I29" s="691"/>
      <c r="J29" s="680"/>
      <c r="K29" s="680"/>
      <c r="L29" s="124" t="s">
        <v>377</v>
      </c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0">
        <f t="shared" si="9"/>
        <v>0</v>
      </c>
      <c r="Z29" s="680"/>
      <c r="AA29" s="680"/>
      <c r="AB29" s="152"/>
      <c r="AC29" s="680"/>
      <c r="AD29" s="680"/>
      <c r="AE29" s="680"/>
      <c r="AF29" s="680"/>
      <c r="AG29" s="680"/>
      <c r="AH29" s="680"/>
      <c r="AI29" s="680"/>
      <c r="AJ29" s="680"/>
      <c r="AK29" s="680"/>
      <c r="AL29" s="680"/>
      <c r="AM29" s="680"/>
      <c r="AN29" s="680"/>
    </row>
    <row r="30" spans="1:40" ht="15.75" customHeight="1">
      <c r="A30" s="687"/>
      <c r="B30" s="678" t="s">
        <v>369</v>
      </c>
      <c r="C30" s="810" t="s">
        <v>511</v>
      </c>
      <c r="D30" s="690"/>
      <c r="E30" s="690"/>
      <c r="F30" s="690"/>
      <c r="G30" s="690"/>
      <c r="H30" s="690"/>
      <c r="I30" s="690"/>
      <c r="J30" s="679"/>
      <c r="K30" s="681" t="s">
        <v>490</v>
      </c>
      <c r="L30" s="46" t="s">
        <v>44</v>
      </c>
      <c r="M30" s="47"/>
      <c r="N30" s="65"/>
      <c r="O30" s="65"/>
      <c r="P30" s="65">
        <v>0.15</v>
      </c>
      <c r="Q30" s="65">
        <v>0.15</v>
      </c>
      <c r="R30" s="65">
        <v>0.2</v>
      </c>
      <c r="S30" s="65">
        <v>0.2</v>
      </c>
      <c r="T30" s="65">
        <v>0.15</v>
      </c>
      <c r="U30" s="65">
        <v>0.15</v>
      </c>
      <c r="V30" s="65"/>
      <c r="W30" s="65"/>
      <c r="X30" s="65"/>
      <c r="Y30" s="167">
        <f t="shared" si="9"/>
        <v>1</v>
      </c>
      <c r="Z30" s="709">
        <v>0.25</v>
      </c>
      <c r="AA30" s="764">
        <f>IF(OR(Y31=0,Z30=0),0,(Y31/Y30*Z30))</f>
        <v>0</v>
      </c>
      <c r="AB30" s="152"/>
      <c r="AC30" s="681"/>
      <c r="AD30" s="681"/>
      <c r="AE30" s="681"/>
      <c r="AF30" s="681"/>
      <c r="AG30" s="681"/>
      <c r="AH30" s="681"/>
      <c r="AI30" s="681"/>
      <c r="AJ30" s="681"/>
      <c r="AK30" s="681"/>
      <c r="AL30" s="681"/>
      <c r="AM30" s="681"/>
      <c r="AN30" s="681"/>
    </row>
    <row r="31" spans="1:40" ht="15.75" customHeight="1">
      <c r="A31" s="687"/>
      <c r="B31" s="680"/>
      <c r="C31" s="691"/>
      <c r="D31" s="691"/>
      <c r="E31" s="691"/>
      <c r="F31" s="691"/>
      <c r="G31" s="691"/>
      <c r="H31" s="691"/>
      <c r="I31" s="691"/>
      <c r="J31" s="680"/>
      <c r="K31" s="680"/>
      <c r="L31" s="124" t="s">
        <v>377</v>
      </c>
      <c r="M31" s="17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170">
        <f t="shared" si="9"/>
        <v>0</v>
      </c>
      <c r="Z31" s="680"/>
      <c r="AA31" s="680"/>
      <c r="AB31" s="152"/>
      <c r="AC31" s="680"/>
      <c r="AD31" s="680"/>
      <c r="AE31" s="680"/>
      <c r="AF31" s="680"/>
      <c r="AG31" s="680"/>
      <c r="AH31" s="680"/>
      <c r="AI31" s="680"/>
      <c r="AJ31" s="680"/>
      <c r="AK31" s="680"/>
      <c r="AL31" s="680"/>
      <c r="AM31" s="680"/>
      <c r="AN31" s="680"/>
    </row>
    <row r="32" spans="1:40" ht="15.75" customHeight="1">
      <c r="A32" s="687"/>
      <c r="B32" s="678" t="s">
        <v>369</v>
      </c>
      <c r="C32" s="788" t="s">
        <v>513</v>
      </c>
      <c r="D32" s="690"/>
      <c r="E32" s="690"/>
      <c r="F32" s="690"/>
      <c r="G32" s="690"/>
      <c r="H32" s="690"/>
      <c r="I32" s="690"/>
      <c r="J32" s="679"/>
      <c r="K32" s="681" t="s">
        <v>490</v>
      </c>
      <c r="L32" s="46" t="s">
        <v>44</v>
      </c>
      <c r="M32" s="47"/>
      <c r="N32" s="65">
        <v>0.05</v>
      </c>
      <c r="O32" s="65">
        <v>0.05</v>
      </c>
      <c r="P32" s="65">
        <v>0.1</v>
      </c>
      <c r="Q32" s="65">
        <v>0.15</v>
      </c>
      <c r="R32" s="65">
        <v>0.15</v>
      </c>
      <c r="S32" s="65">
        <v>0.15</v>
      </c>
      <c r="T32" s="65">
        <v>0.15</v>
      </c>
      <c r="U32" s="65">
        <v>0.15</v>
      </c>
      <c r="V32" s="65">
        <v>0.05</v>
      </c>
      <c r="W32" s="65"/>
      <c r="X32" s="65"/>
      <c r="Y32" s="167">
        <f t="shared" si="9"/>
        <v>1</v>
      </c>
      <c r="Z32" s="709">
        <v>0.25</v>
      </c>
      <c r="AA32" s="764">
        <f>IF(OR(Y33=0,Z32=0),0,(Y33/Y32*Z32))</f>
        <v>0</v>
      </c>
      <c r="AB32" s="152"/>
      <c r="AC32" s="681"/>
      <c r="AD32" s="681"/>
      <c r="AE32" s="681"/>
      <c r="AF32" s="681"/>
      <c r="AG32" s="681"/>
      <c r="AH32" s="681"/>
      <c r="AI32" s="681"/>
      <c r="AJ32" s="681"/>
      <c r="AK32" s="681"/>
      <c r="AL32" s="681"/>
      <c r="AM32" s="681"/>
      <c r="AN32" s="681"/>
    </row>
    <row r="33" spans="1:40" ht="15.75" customHeight="1">
      <c r="A33" s="687"/>
      <c r="B33" s="680"/>
      <c r="C33" s="691"/>
      <c r="D33" s="691"/>
      <c r="E33" s="691"/>
      <c r="F33" s="691"/>
      <c r="G33" s="691"/>
      <c r="H33" s="691"/>
      <c r="I33" s="691"/>
      <c r="J33" s="680"/>
      <c r="K33" s="680"/>
      <c r="L33" s="124" t="s">
        <v>377</v>
      </c>
      <c r="M33" s="17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170">
        <f t="shared" si="9"/>
        <v>0</v>
      </c>
      <c r="Z33" s="680"/>
      <c r="AA33" s="680"/>
      <c r="AB33" s="152"/>
      <c r="AC33" s="680"/>
      <c r="AD33" s="680"/>
      <c r="AE33" s="680"/>
      <c r="AF33" s="680"/>
      <c r="AG33" s="680"/>
      <c r="AH33" s="680"/>
      <c r="AI33" s="680"/>
      <c r="AJ33" s="680"/>
      <c r="AK33" s="680"/>
      <c r="AL33" s="680"/>
      <c r="AM33" s="680"/>
      <c r="AN33" s="680"/>
    </row>
    <row r="34" spans="1:40" ht="15.75" customHeight="1">
      <c r="A34" s="687"/>
      <c r="B34" s="678" t="s">
        <v>369</v>
      </c>
      <c r="C34" s="788" t="s">
        <v>500</v>
      </c>
      <c r="D34" s="690"/>
      <c r="E34" s="690"/>
      <c r="F34" s="690"/>
      <c r="G34" s="690"/>
      <c r="H34" s="690"/>
      <c r="I34" s="690"/>
      <c r="J34" s="679"/>
      <c r="K34" s="681" t="s">
        <v>490</v>
      </c>
      <c r="L34" s="46" t="s">
        <v>44</v>
      </c>
      <c r="M34" s="47"/>
      <c r="N34" s="65"/>
      <c r="O34" s="65"/>
      <c r="P34" s="65"/>
      <c r="Q34" s="65"/>
      <c r="R34" s="65"/>
      <c r="S34" s="65"/>
      <c r="T34" s="65"/>
      <c r="U34" s="65"/>
      <c r="V34" s="65"/>
      <c r="W34" s="65">
        <v>1</v>
      </c>
      <c r="X34" s="65"/>
      <c r="Y34" s="167">
        <f t="shared" si="9"/>
        <v>1</v>
      </c>
      <c r="Z34" s="709">
        <v>0.25</v>
      </c>
      <c r="AA34" s="764">
        <f>IF(OR(Y35=0,Z34=0),0,(Y35/Y34*Z34))</f>
        <v>0</v>
      </c>
      <c r="AB34" s="152"/>
      <c r="AC34" s="681"/>
      <c r="AD34" s="681"/>
      <c r="AE34" s="681"/>
      <c r="AF34" s="681"/>
      <c r="AG34" s="681"/>
      <c r="AH34" s="681"/>
      <c r="AI34" s="681"/>
      <c r="AJ34" s="681"/>
      <c r="AK34" s="681"/>
      <c r="AL34" s="681"/>
      <c r="AM34" s="681"/>
      <c r="AN34" s="681"/>
    </row>
    <row r="35" spans="1:40" ht="15.75" customHeight="1">
      <c r="A35" s="687"/>
      <c r="B35" s="680"/>
      <c r="C35" s="691"/>
      <c r="D35" s="691"/>
      <c r="E35" s="691"/>
      <c r="F35" s="691"/>
      <c r="G35" s="691"/>
      <c r="H35" s="691"/>
      <c r="I35" s="691"/>
      <c r="J35" s="680"/>
      <c r="K35" s="680"/>
      <c r="L35" s="124" t="s">
        <v>377</v>
      </c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0">
        <f t="shared" si="9"/>
        <v>0</v>
      </c>
      <c r="Z35" s="680"/>
      <c r="AA35" s="680"/>
      <c r="AB35" s="152"/>
      <c r="AC35" s="680"/>
      <c r="AD35" s="680"/>
      <c r="AE35" s="680"/>
      <c r="AF35" s="680"/>
      <c r="AG35" s="680"/>
      <c r="AH35" s="680"/>
      <c r="AI35" s="680"/>
      <c r="AJ35" s="680"/>
      <c r="AK35" s="680"/>
      <c r="AL35" s="680"/>
      <c r="AM35" s="680"/>
      <c r="AN35" s="680"/>
    </row>
    <row r="36" spans="1:40" ht="15.75" customHeight="1">
      <c r="A36" s="687"/>
      <c r="B36" s="678"/>
      <c r="C36" s="782"/>
      <c r="D36" s="783"/>
      <c r="E36" s="783"/>
      <c r="F36" s="783"/>
      <c r="G36" s="783"/>
      <c r="H36" s="783"/>
      <c r="I36" s="783"/>
      <c r="J36" s="784"/>
      <c r="K36" s="681"/>
      <c r="L36" s="46" t="s">
        <v>44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167">
        <f t="shared" si="9"/>
        <v>0</v>
      </c>
      <c r="Z36" s="709"/>
      <c r="AA36" s="764">
        <f>IF(OR(Y37=0,Z36=0),0,(Y37/Y36*Z36))</f>
        <v>0</v>
      </c>
      <c r="AB36" s="152"/>
      <c r="AC36" s="681"/>
      <c r="AD36" s="681"/>
      <c r="AE36" s="681"/>
      <c r="AF36" s="681"/>
      <c r="AG36" s="681"/>
      <c r="AH36" s="681"/>
      <c r="AI36" s="681"/>
      <c r="AJ36" s="681"/>
      <c r="AK36" s="681"/>
      <c r="AL36" s="681"/>
      <c r="AM36" s="681"/>
      <c r="AN36" s="681"/>
    </row>
    <row r="37" spans="1:40" ht="15.75" customHeight="1">
      <c r="A37" s="687"/>
      <c r="B37" s="680"/>
      <c r="C37" s="707"/>
      <c r="D37" s="691"/>
      <c r="E37" s="691"/>
      <c r="F37" s="691"/>
      <c r="G37" s="691"/>
      <c r="H37" s="691"/>
      <c r="I37" s="691"/>
      <c r="J37" s="680"/>
      <c r="K37" s="680"/>
      <c r="L37" s="124" t="s">
        <v>377</v>
      </c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0">
        <f t="shared" si="9"/>
        <v>0</v>
      </c>
      <c r="Z37" s="680"/>
      <c r="AA37" s="680"/>
      <c r="AB37" s="161"/>
      <c r="AC37" s="680"/>
      <c r="AD37" s="680"/>
      <c r="AE37" s="680"/>
      <c r="AF37" s="680"/>
      <c r="AG37" s="680"/>
      <c r="AH37" s="680"/>
      <c r="AI37" s="680"/>
      <c r="AJ37" s="680"/>
      <c r="AK37" s="680"/>
      <c r="AL37" s="680"/>
      <c r="AM37" s="680"/>
      <c r="AN37" s="680"/>
    </row>
    <row r="38" spans="1:40" ht="15.75" customHeight="1">
      <c r="A38" s="687"/>
      <c r="B38" s="252"/>
      <c r="C38" s="785" t="s">
        <v>383</v>
      </c>
      <c r="D38" s="690"/>
      <c r="E38" s="690"/>
      <c r="F38" s="690"/>
      <c r="G38" s="690"/>
      <c r="H38" s="690"/>
      <c r="I38" s="690"/>
      <c r="J38" s="679"/>
      <c r="K38" s="177"/>
      <c r="L38" s="178" t="s">
        <v>44</v>
      </c>
      <c r="M38" s="179">
        <f t="shared" ref="M38:X38" si="10">+M28*$Z$12+M30*$Z$14+M32*$Z$16+M34*$Z$18+M36*$Z$20</f>
        <v>0</v>
      </c>
      <c r="N38" s="179">
        <f t="shared" si="10"/>
        <v>1.2500000000000001E-2</v>
      </c>
      <c r="O38" s="179">
        <f t="shared" si="10"/>
        <v>1.2500000000000001E-2</v>
      </c>
      <c r="P38" s="179">
        <f t="shared" si="10"/>
        <v>0.11249999999999999</v>
      </c>
      <c r="Q38" s="179">
        <f t="shared" si="10"/>
        <v>0.125</v>
      </c>
      <c r="R38" s="179">
        <f t="shared" si="10"/>
        <v>0.13750000000000001</v>
      </c>
      <c r="S38" s="179">
        <f t="shared" si="10"/>
        <v>0.13750000000000001</v>
      </c>
      <c r="T38" s="179">
        <f t="shared" si="10"/>
        <v>0.125</v>
      </c>
      <c r="U38" s="179">
        <f t="shared" si="10"/>
        <v>7.4999999999999997E-2</v>
      </c>
      <c r="V38" s="179">
        <f t="shared" si="10"/>
        <v>1.2500000000000001E-2</v>
      </c>
      <c r="W38" s="179">
        <f t="shared" si="10"/>
        <v>0.25</v>
      </c>
      <c r="X38" s="179">
        <f t="shared" si="10"/>
        <v>0</v>
      </c>
      <c r="Y38" s="167">
        <f t="shared" si="9"/>
        <v>0.99999999999999989</v>
      </c>
      <c r="Z38" s="775">
        <f>SUM(Z28:Z37)</f>
        <v>1</v>
      </c>
      <c r="AA38" s="764">
        <f>IF(OR(Y39=0,Z38=0),0,(Y39/Y38*Z38))</f>
        <v>0</v>
      </c>
      <c r="AB38" s="152"/>
      <c r="AC38" s="689" t="s">
        <v>384</v>
      </c>
      <c r="AD38" s="690"/>
      <c r="AE38" s="690"/>
      <c r="AF38" s="690"/>
      <c r="AG38" s="690"/>
      <c r="AH38" s="690"/>
      <c r="AI38" s="690"/>
      <c r="AJ38" s="690"/>
      <c r="AK38" s="690"/>
      <c r="AL38" s="690"/>
      <c r="AM38" s="690"/>
      <c r="AN38" s="679"/>
    </row>
    <row r="39" spans="1:40" ht="15.75" customHeight="1">
      <c r="A39" s="767"/>
      <c r="B39" s="279"/>
      <c r="C39" s="786"/>
      <c r="D39" s="786"/>
      <c r="E39" s="786"/>
      <c r="F39" s="786"/>
      <c r="G39" s="786"/>
      <c r="H39" s="786"/>
      <c r="I39" s="786"/>
      <c r="J39" s="772"/>
      <c r="K39" s="180"/>
      <c r="L39" s="181" t="s">
        <v>377</v>
      </c>
      <c r="M39" s="183">
        <f t="shared" ref="M39:X39" si="11">+M29*$Z$12+M31*$Z$14+M33*$Z$16+M35*$Z$18+M37*$Z$20</f>
        <v>0</v>
      </c>
      <c r="N39" s="183">
        <f t="shared" si="11"/>
        <v>0</v>
      </c>
      <c r="O39" s="183">
        <f t="shared" si="11"/>
        <v>0</v>
      </c>
      <c r="P39" s="183">
        <f t="shared" si="11"/>
        <v>0</v>
      </c>
      <c r="Q39" s="183">
        <f t="shared" si="11"/>
        <v>0</v>
      </c>
      <c r="R39" s="183">
        <f t="shared" si="11"/>
        <v>0</v>
      </c>
      <c r="S39" s="183">
        <f t="shared" si="11"/>
        <v>0</v>
      </c>
      <c r="T39" s="183">
        <f t="shared" si="11"/>
        <v>0</v>
      </c>
      <c r="U39" s="183">
        <f t="shared" si="11"/>
        <v>0</v>
      </c>
      <c r="V39" s="183">
        <f t="shared" si="11"/>
        <v>0</v>
      </c>
      <c r="W39" s="183">
        <f t="shared" si="11"/>
        <v>0</v>
      </c>
      <c r="X39" s="183">
        <f t="shared" si="11"/>
        <v>0</v>
      </c>
      <c r="Y39" s="184">
        <f t="shared" si="9"/>
        <v>0</v>
      </c>
      <c r="Z39" s="772"/>
      <c r="AA39" s="772"/>
      <c r="AB39" s="152"/>
      <c r="AC39" s="786"/>
      <c r="AD39" s="786"/>
      <c r="AE39" s="786"/>
      <c r="AF39" s="786"/>
      <c r="AG39" s="786"/>
      <c r="AH39" s="786"/>
      <c r="AI39" s="786"/>
      <c r="AJ39" s="786"/>
      <c r="AK39" s="786"/>
      <c r="AL39" s="786"/>
      <c r="AM39" s="786"/>
      <c r="AN39" s="772"/>
    </row>
    <row r="40" spans="1:40" ht="15.75" customHeight="1">
      <c r="A40" s="163" t="s">
        <v>10</v>
      </c>
      <c r="B40" s="164" t="s">
        <v>11</v>
      </c>
      <c r="C40" s="164" t="s">
        <v>12</v>
      </c>
      <c r="D40" s="164" t="s">
        <v>13</v>
      </c>
      <c r="E40" s="164" t="s">
        <v>14</v>
      </c>
      <c r="F40" s="164" t="s">
        <v>15</v>
      </c>
      <c r="G40" s="164" t="s">
        <v>16</v>
      </c>
      <c r="H40" s="164" t="s">
        <v>17</v>
      </c>
      <c r="I40" s="164" t="s">
        <v>18</v>
      </c>
      <c r="J40" s="164" t="s">
        <v>19</v>
      </c>
      <c r="K40" s="164" t="s">
        <v>20</v>
      </c>
      <c r="L40" s="164" t="s">
        <v>48</v>
      </c>
      <c r="M40" s="164" t="s">
        <v>49</v>
      </c>
      <c r="N40" s="164" t="s">
        <v>50</v>
      </c>
      <c r="O40" s="164" t="s">
        <v>51</v>
      </c>
      <c r="P40" s="164" t="s">
        <v>52</v>
      </c>
      <c r="Q40" s="164" t="s">
        <v>53</v>
      </c>
      <c r="R40" s="164" t="s">
        <v>54</v>
      </c>
      <c r="S40" s="164" t="s">
        <v>55</v>
      </c>
      <c r="T40" s="164" t="s">
        <v>56</v>
      </c>
      <c r="U40" s="164" t="s">
        <v>57</v>
      </c>
      <c r="V40" s="164" t="s">
        <v>58</v>
      </c>
      <c r="W40" s="164" t="s">
        <v>59</v>
      </c>
      <c r="X40" s="164" t="s">
        <v>60</v>
      </c>
      <c r="Y40" s="164" t="s">
        <v>61</v>
      </c>
      <c r="Z40" s="165" t="s">
        <v>365</v>
      </c>
      <c r="AA40" s="164" t="s">
        <v>366</v>
      </c>
      <c r="AB40" s="152"/>
      <c r="AC40" s="166" t="s">
        <v>65</v>
      </c>
      <c r="AD40" s="166" t="s">
        <v>66</v>
      </c>
      <c r="AE40" s="166" t="s">
        <v>67</v>
      </c>
      <c r="AF40" s="166" t="s">
        <v>68</v>
      </c>
      <c r="AG40" s="166" t="s">
        <v>69</v>
      </c>
      <c r="AH40" s="166" t="s">
        <v>70</v>
      </c>
      <c r="AI40" s="166" t="s">
        <v>71</v>
      </c>
      <c r="AJ40" s="166" t="s">
        <v>72</v>
      </c>
      <c r="AK40" s="166" t="s">
        <v>73</v>
      </c>
      <c r="AL40" s="166" t="s">
        <v>74</v>
      </c>
      <c r="AM40" s="166" t="s">
        <v>75</v>
      </c>
      <c r="AN40" s="166" t="s">
        <v>367</v>
      </c>
    </row>
    <row r="41" spans="1:40" ht="39.75" customHeight="1">
      <c r="A41" s="766" t="s">
        <v>518</v>
      </c>
      <c r="B41" s="678" t="s">
        <v>369</v>
      </c>
      <c r="C41" s="768" t="s">
        <v>487</v>
      </c>
      <c r="D41" s="768" t="s">
        <v>488</v>
      </c>
      <c r="E41" s="768" t="s">
        <v>443</v>
      </c>
      <c r="F41" s="768" t="s">
        <v>373</v>
      </c>
      <c r="G41" s="681" t="s">
        <v>374</v>
      </c>
      <c r="H41" s="718">
        <v>60000</v>
      </c>
      <c r="I41" s="787" t="s">
        <v>519</v>
      </c>
      <c r="J41" s="681" t="s">
        <v>375</v>
      </c>
      <c r="K41" s="681" t="s">
        <v>490</v>
      </c>
      <c r="L41" s="46" t="s">
        <v>44</v>
      </c>
      <c r="M41" s="47">
        <f t="shared" ref="M41:X41" si="12">+M54</f>
        <v>0</v>
      </c>
      <c r="N41" s="47">
        <f t="shared" si="12"/>
        <v>0</v>
      </c>
      <c r="O41" s="47">
        <f t="shared" si="12"/>
        <v>1.4999999999999999E-2</v>
      </c>
      <c r="P41" s="47">
        <f t="shared" si="12"/>
        <v>7.0000000000000007E-2</v>
      </c>
      <c r="Q41" s="47">
        <f t="shared" si="12"/>
        <v>0.16500000000000001</v>
      </c>
      <c r="R41" s="47">
        <f t="shared" si="12"/>
        <v>0.17500000000000002</v>
      </c>
      <c r="S41" s="47">
        <f t="shared" si="12"/>
        <v>0.13500000000000001</v>
      </c>
      <c r="T41" s="47">
        <f t="shared" si="12"/>
        <v>0.09</v>
      </c>
      <c r="U41" s="47">
        <f t="shared" si="12"/>
        <v>0.09</v>
      </c>
      <c r="V41" s="47">
        <f t="shared" si="12"/>
        <v>0.1</v>
      </c>
      <c r="W41" s="47">
        <f t="shared" si="12"/>
        <v>0.1</v>
      </c>
      <c r="X41" s="47">
        <f t="shared" si="12"/>
        <v>0.06</v>
      </c>
      <c r="Y41" s="167">
        <f t="shared" ref="Y41:Y42" si="13">SUM(M41:X41)</f>
        <v>1</v>
      </c>
      <c r="Z41" s="709">
        <v>0.1</v>
      </c>
      <c r="AA41" s="778">
        <f>IF(OR(Y42=0,Z41=0),0,(Y42/Y41*Z41))</f>
        <v>0</v>
      </c>
      <c r="AB41" s="152"/>
      <c r="AC41" s="681"/>
      <c r="AD41" s="681"/>
      <c r="AE41" s="681"/>
      <c r="AF41" s="681"/>
      <c r="AG41" s="681"/>
      <c r="AH41" s="681"/>
      <c r="AI41" s="681"/>
      <c r="AJ41" s="681"/>
      <c r="AK41" s="681"/>
      <c r="AL41" s="681"/>
      <c r="AM41" s="681"/>
      <c r="AN41" s="681"/>
    </row>
    <row r="42" spans="1:40" ht="39.75" customHeight="1">
      <c r="A42" s="687"/>
      <c r="B42" s="680"/>
      <c r="C42" s="680"/>
      <c r="D42" s="680"/>
      <c r="E42" s="680"/>
      <c r="F42" s="680"/>
      <c r="G42" s="680"/>
      <c r="H42" s="680"/>
      <c r="I42" s="680"/>
      <c r="J42" s="680"/>
      <c r="K42" s="680"/>
      <c r="L42" s="168" t="s">
        <v>377</v>
      </c>
      <c r="M42" s="169">
        <f t="shared" ref="M42:X42" si="14">+M55</f>
        <v>0</v>
      </c>
      <c r="N42" s="169">
        <f t="shared" si="14"/>
        <v>0</v>
      </c>
      <c r="O42" s="169">
        <f t="shared" si="14"/>
        <v>0</v>
      </c>
      <c r="P42" s="169">
        <f t="shared" si="14"/>
        <v>0</v>
      </c>
      <c r="Q42" s="169">
        <f t="shared" si="14"/>
        <v>0</v>
      </c>
      <c r="R42" s="169">
        <f t="shared" si="14"/>
        <v>0</v>
      </c>
      <c r="S42" s="169">
        <f t="shared" si="14"/>
        <v>0</v>
      </c>
      <c r="T42" s="169">
        <f t="shared" si="14"/>
        <v>0</v>
      </c>
      <c r="U42" s="169">
        <f t="shared" si="14"/>
        <v>0</v>
      </c>
      <c r="V42" s="169">
        <f t="shared" si="14"/>
        <v>0</v>
      </c>
      <c r="W42" s="169">
        <f t="shared" si="14"/>
        <v>0</v>
      </c>
      <c r="X42" s="169">
        <f t="shared" si="14"/>
        <v>0</v>
      </c>
      <c r="Y42" s="170">
        <f t="shared" si="13"/>
        <v>0</v>
      </c>
      <c r="Z42" s="680"/>
      <c r="AA42" s="680"/>
      <c r="AB42" s="152"/>
      <c r="AC42" s="680"/>
      <c r="AD42" s="680"/>
      <c r="AE42" s="680"/>
      <c r="AF42" s="680"/>
      <c r="AG42" s="680"/>
      <c r="AH42" s="680"/>
      <c r="AI42" s="680"/>
      <c r="AJ42" s="680"/>
      <c r="AK42" s="680"/>
      <c r="AL42" s="680"/>
      <c r="AM42" s="680"/>
      <c r="AN42" s="680"/>
    </row>
    <row r="43" spans="1:40" ht="15.75" customHeight="1">
      <c r="A43" s="687"/>
      <c r="B43" s="248"/>
      <c r="C43" s="779" t="s">
        <v>378</v>
      </c>
      <c r="D43" s="691"/>
      <c r="E43" s="691"/>
      <c r="F43" s="691"/>
      <c r="G43" s="691"/>
      <c r="H43" s="691"/>
      <c r="I43" s="691"/>
      <c r="J43" s="680"/>
      <c r="K43" s="171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1"/>
      <c r="Z43" s="173" t="s">
        <v>379</v>
      </c>
      <c r="AA43" s="171"/>
      <c r="AB43" s="152"/>
      <c r="AC43" s="777"/>
      <c r="AD43" s="691"/>
      <c r="AE43" s="691"/>
      <c r="AF43" s="691"/>
      <c r="AG43" s="691"/>
      <c r="AH43" s="691"/>
      <c r="AI43" s="691"/>
      <c r="AJ43" s="691"/>
      <c r="AK43" s="691"/>
      <c r="AL43" s="691"/>
      <c r="AM43" s="691"/>
      <c r="AN43" s="680"/>
    </row>
    <row r="44" spans="1:40" ht="15.75" customHeight="1">
      <c r="A44" s="687"/>
      <c r="B44" s="678" t="s">
        <v>369</v>
      </c>
      <c r="C44" s="788" t="s">
        <v>521</v>
      </c>
      <c r="D44" s="690"/>
      <c r="E44" s="690"/>
      <c r="F44" s="690"/>
      <c r="G44" s="690"/>
      <c r="H44" s="690"/>
      <c r="I44" s="690"/>
      <c r="J44" s="679"/>
      <c r="K44" s="681" t="s">
        <v>490</v>
      </c>
      <c r="L44" s="46" t="s">
        <v>44</v>
      </c>
      <c r="M44" s="47"/>
      <c r="N44" s="65"/>
      <c r="O44" s="65">
        <v>0.05</v>
      </c>
      <c r="P44" s="65">
        <v>0.1</v>
      </c>
      <c r="Q44" s="65">
        <v>0.15</v>
      </c>
      <c r="R44" s="65">
        <v>0.15</v>
      </c>
      <c r="S44" s="65">
        <v>0.15</v>
      </c>
      <c r="T44" s="65">
        <v>0.1</v>
      </c>
      <c r="U44" s="65">
        <v>0.1</v>
      </c>
      <c r="V44" s="65">
        <v>0.1</v>
      </c>
      <c r="W44" s="65">
        <v>0.1</v>
      </c>
      <c r="X44" s="47"/>
      <c r="Y44" s="167">
        <f t="shared" ref="Y44:Y55" si="15">SUM(M44:X44)</f>
        <v>1</v>
      </c>
      <c r="Z44" s="709">
        <v>0.3</v>
      </c>
      <c r="AA44" s="764">
        <f>IF(OR(Y45=0,Z44=0),0,(Y45/Y44*Z44))</f>
        <v>0</v>
      </c>
      <c r="AB44" s="152"/>
      <c r="AC44" s="681"/>
      <c r="AD44" s="681"/>
      <c r="AE44" s="681"/>
      <c r="AF44" s="681"/>
      <c r="AG44" s="681"/>
      <c r="AH44" s="681"/>
      <c r="AI44" s="681"/>
      <c r="AJ44" s="681"/>
      <c r="AK44" s="681"/>
      <c r="AL44" s="681"/>
      <c r="AM44" s="681"/>
      <c r="AN44" s="681"/>
    </row>
    <row r="45" spans="1:40" ht="15.75" customHeight="1">
      <c r="A45" s="687"/>
      <c r="B45" s="680"/>
      <c r="C45" s="691"/>
      <c r="D45" s="691"/>
      <c r="E45" s="691"/>
      <c r="F45" s="691"/>
      <c r="G45" s="691"/>
      <c r="H45" s="691"/>
      <c r="I45" s="691"/>
      <c r="J45" s="680"/>
      <c r="K45" s="680"/>
      <c r="L45" s="124" t="s">
        <v>377</v>
      </c>
      <c r="M45" s="17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175"/>
      <c r="Y45" s="170">
        <f t="shared" si="15"/>
        <v>0</v>
      </c>
      <c r="Z45" s="680"/>
      <c r="AA45" s="680"/>
      <c r="AB45" s="152"/>
      <c r="AC45" s="680"/>
      <c r="AD45" s="680"/>
      <c r="AE45" s="680"/>
      <c r="AF45" s="680"/>
      <c r="AG45" s="680"/>
      <c r="AH45" s="680"/>
      <c r="AI45" s="680"/>
      <c r="AJ45" s="680"/>
      <c r="AK45" s="680"/>
      <c r="AL45" s="680"/>
      <c r="AM45" s="680"/>
      <c r="AN45" s="680"/>
    </row>
    <row r="46" spans="1:40" ht="15.75" customHeight="1">
      <c r="A46" s="687"/>
      <c r="B46" s="678" t="s">
        <v>369</v>
      </c>
      <c r="C46" s="788" t="s">
        <v>523</v>
      </c>
      <c r="D46" s="690"/>
      <c r="E46" s="690"/>
      <c r="F46" s="690"/>
      <c r="G46" s="690"/>
      <c r="H46" s="690"/>
      <c r="I46" s="690"/>
      <c r="J46" s="679"/>
      <c r="K46" s="681" t="s">
        <v>490</v>
      </c>
      <c r="L46" s="46" t="s">
        <v>44</v>
      </c>
      <c r="M46" s="47"/>
      <c r="N46" s="65"/>
      <c r="O46" s="65"/>
      <c r="P46" s="65">
        <v>0.05</v>
      </c>
      <c r="Q46" s="65">
        <v>0.15</v>
      </c>
      <c r="R46" s="65">
        <v>0.15</v>
      </c>
      <c r="S46" s="65">
        <v>0.15</v>
      </c>
      <c r="T46" s="65">
        <v>0.1</v>
      </c>
      <c r="U46" s="65">
        <v>0.1</v>
      </c>
      <c r="V46" s="65">
        <v>0.1</v>
      </c>
      <c r="W46" s="65">
        <v>0.1</v>
      </c>
      <c r="X46" s="47">
        <v>0.1</v>
      </c>
      <c r="Y46" s="167">
        <f t="shared" si="15"/>
        <v>0.99999999999999989</v>
      </c>
      <c r="Z46" s="709">
        <v>0.3</v>
      </c>
      <c r="AA46" s="764">
        <f>IF(OR(Y47=0,Z46=0),0,(Y47/Y46*Z46))</f>
        <v>0</v>
      </c>
      <c r="AB46" s="152"/>
      <c r="AC46" s="681"/>
      <c r="AD46" s="681"/>
      <c r="AE46" s="681"/>
      <c r="AF46" s="681"/>
      <c r="AG46" s="681"/>
      <c r="AH46" s="681"/>
      <c r="AI46" s="681"/>
      <c r="AJ46" s="681"/>
      <c r="AK46" s="681"/>
      <c r="AL46" s="681"/>
      <c r="AM46" s="681"/>
      <c r="AN46" s="681"/>
    </row>
    <row r="47" spans="1:40" ht="15.75" customHeight="1">
      <c r="A47" s="687"/>
      <c r="B47" s="680"/>
      <c r="C47" s="691"/>
      <c r="D47" s="691"/>
      <c r="E47" s="691"/>
      <c r="F47" s="691"/>
      <c r="G47" s="691"/>
      <c r="H47" s="691"/>
      <c r="I47" s="691"/>
      <c r="J47" s="680"/>
      <c r="K47" s="680"/>
      <c r="L47" s="124" t="s">
        <v>377</v>
      </c>
      <c r="M47" s="17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175"/>
      <c r="Y47" s="170">
        <f t="shared" si="15"/>
        <v>0</v>
      </c>
      <c r="Z47" s="680"/>
      <c r="AA47" s="680"/>
      <c r="AB47" s="152"/>
      <c r="AC47" s="680"/>
      <c r="AD47" s="680"/>
      <c r="AE47" s="680"/>
      <c r="AF47" s="680"/>
      <c r="AG47" s="680"/>
      <c r="AH47" s="680"/>
      <c r="AI47" s="680"/>
      <c r="AJ47" s="680"/>
      <c r="AK47" s="680"/>
      <c r="AL47" s="680"/>
      <c r="AM47" s="680"/>
      <c r="AN47" s="680"/>
    </row>
    <row r="48" spans="1:40" ht="15.75" customHeight="1">
      <c r="A48" s="687"/>
      <c r="B48" s="678" t="s">
        <v>369</v>
      </c>
      <c r="C48" s="788" t="s">
        <v>524</v>
      </c>
      <c r="D48" s="690"/>
      <c r="E48" s="690"/>
      <c r="F48" s="690"/>
      <c r="G48" s="690"/>
      <c r="H48" s="690"/>
      <c r="I48" s="690"/>
      <c r="J48" s="679"/>
      <c r="K48" s="681" t="s">
        <v>490</v>
      </c>
      <c r="L48" s="46" t="s">
        <v>44</v>
      </c>
      <c r="M48" s="47"/>
      <c r="N48" s="65"/>
      <c r="O48" s="65"/>
      <c r="P48" s="65">
        <v>0.05</v>
      </c>
      <c r="Q48" s="65">
        <v>0.15</v>
      </c>
      <c r="R48" s="65">
        <v>0.15</v>
      </c>
      <c r="S48" s="65">
        <v>0.15</v>
      </c>
      <c r="T48" s="65">
        <v>0.1</v>
      </c>
      <c r="U48" s="65">
        <v>0.1</v>
      </c>
      <c r="V48" s="65">
        <v>0.1</v>
      </c>
      <c r="W48" s="65">
        <v>0.1</v>
      </c>
      <c r="X48" s="47">
        <v>0.1</v>
      </c>
      <c r="Y48" s="167">
        <f t="shared" si="15"/>
        <v>0.99999999999999989</v>
      </c>
      <c r="Z48" s="709">
        <v>0.3</v>
      </c>
      <c r="AA48" s="764">
        <f>IF(OR(Y49=0,Z48=0),0,(Y49/Y48*Z48))</f>
        <v>0</v>
      </c>
      <c r="AB48" s="152"/>
      <c r="AC48" s="681"/>
      <c r="AD48" s="681"/>
      <c r="AE48" s="681"/>
      <c r="AF48" s="681"/>
      <c r="AG48" s="681"/>
      <c r="AH48" s="681"/>
      <c r="AI48" s="681"/>
      <c r="AJ48" s="681"/>
      <c r="AK48" s="681"/>
      <c r="AL48" s="681"/>
      <c r="AM48" s="681"/>
      <c r="AN48" s="681"/>
    </row>
    <row r="49" spans="1:40" ht="15.75" customHeight="1">
      <c r="A49" s="687"/>
      <c r="B49" s="680"/>
      <c r="C49" s="691"/>
      <c r="D49" s="691"/>
      <c r="E49" s="691"/>
      <c r="F49" s="691"/>
      <c r="G49" s="691"/>
      <c r="H49" s="691"/>
      <c r="I49" s="691"/>
      <c r="J49" s="680"/>
      <c r="K49" s="680"/>
      <c r="L49" s="124" t="s">
        <v>377</v>
      </c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0">
        <f t="shared" si="15"/>
        <v>0</v>
      </c>
      <c r="Z49" s="680"/>
      <c r="AA49" s="680"/>
      <c r="AB49" s="152"/>
      <c r="AC49" s="680"/>
      <c r="AD49" s="680"/>
      <c r="AE49" s="680"/>
      <c r="AF49" s="680"/>
      <c r="AG49" s="680"/>
      <c r="AH49" s="680"/>
      <c r="AI49" s="680"/>
      <c r="AJ49" s="680"/>
      <c r="AK49" s="680"/>
      <c r="AL49" s="680"/>
      <c r="AM49" s="680"/>
      <c r="AN49" s="680"/>
    </row>
    <row r="50" spans="1:40" ht="15.75" customHeight="1">
      <c r="A50" s="687"/>
      <c r="B50" s="834" t="s">
        <v>369</v>
      </c>
      <c r="C50" s="810" t="s">
        <v>526</v>
      </c>
      <c r="D50" s="690"/>
      <c r="E50" s="690"/>
      <c r="F50" s="690"/>
      <c r="G50" s="690"/>
      <c r="H50" s="690"/>
      <c r="I50" s="690"/>
      <c r="J50" s="679"/>
      <c r="K50" s="681" t="s">
        <v>490</v>
      </c>
      <c r="L50" s="46" t="s">
        <v>44</v>
      </c>
      <c r="M50" s="296"/>
      <c r="N50" s="296"/>
      <c r="O50" s="297"/>
      <c r="P50" s="297">
        <v>0.1</v>
      </c>
      <c r="Q50" s="297">
        <v>0.3</v>
      </c>
      <c r="R50" s="297">
        <v>0.4</v>
      </c>
      <c r="S50" s="296"/>
      <c r="T50" s="296"/>
      <c r="U50" s="296"/>
      <c r="V50" s="297">
        <v>0.1</v>
      </c>
      <c r="W50" s="297">
        <v>0.1</v>
      </c>
      <c r="X50" s="296"/>
      <c r="Y50" s="167">
        <f t="shared" si="15"/>
        <v>1</v>
      </c>
      <c r="Z50" s="838">
        <v>0.1</v>
      </c>
      <c r="AA50" s="764">
        <f>IF(OR(Y51=0,Z50=0),0,(Y51/Y50*Z50))</f>
        <v>0</v>
      </c>
      <c r="AB50" s="152"/>
      <c r="AC50" s="681"/>
      <c r="AD50" s="681"/>
      <c r="AE50" s="681"/>
      <c r="AF50" s="681"/>
      <c r="AG50" s="681"/>
      <c r="AH50" s="681"/>
      <c r="AI50" s="681"/>
      <c r="AJ50" s="681"/>
      <c r="AK50" s="681"/>
      <c r="AL50" s="681"/>
      <c r="AM50" s="681"/>
      <c r="AN50" s="681"/>
    </row>
    <row r="51" spans="1:40" ht="15.75" customHeight="1">
      <c r="A51" s="687"/>
      <c r="B51" s="680"/>
      <c r="C51" s="691"/>
      <c r="D51" s="691"/>
      <c r="E51" s="691"/>
      <c r="F51" s="691"/>
      <c r="G51" s="691"/>
      <c r="H51" s="691"/>
      <c r="I51" s="691"/>
      <c r="J51" s="680"/>
      <c r="K51" s="680"/>
      <c r="L51" s="124" t="s">
        <v>377</v>
      </c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170">
        <f t="shared" si="15"/>
        <v>0</v>
      </c>
      <c r="Z51" s="680"/>
      <c r="AA51" s="680"/>
      <c r="AB51" s="152"/>
      <c r="AC51" s="680"/>
      <c r="AD51" s="680"/>
      <c r="AE51" s="680"/>
      <c r="AF51" s="680"/>
      <c r="AG51" s="680"/>
      <c r="AH51" s="680"/>
      <c r="AI51" s="680"/>
      <c r="AJ51" s="680"/>
      <c r="AK51" s="680"/>
      <c r="AL51" s="680"/>
      <c r="AM51" s="680"/>
      <c r="AN51" s="680"/>
    </row>
    <row r="52" spans="1:40" ht="15.75" customHeight="1">
      <c r="A52" s="687"/>
      <c r="B52" s="678"/>
      <c r="C52" s="782"/>
      <c r="D52" s="783"/>
      <c r="E52" s="783"/>
      <c r="F52" s="783"/>
      <c r="G52" s="783"/>
      <c r="H52" s="783"/>
      <c r="I52" s="783"/>
      <c r="J52" s="784"/>
      <c r="K52" s="681"/>
      <c r="L52" s="46" t="s">
        <v>44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167">
        <f t="shared" si="15"/>
        <v>0</v>
      </c>
      <c r="Z52" s="709"/>
      <c r="AA52" s="764">
        <f>IF(OR(Y53=0,Z52=0),0,(Y53/Y52*Z52))</f>
        <v>0</v>
      </c>
      <c r="AB52" s="152"/>
      <c r="AC52" s="681"/>
      <c r="AD52" s="681"/>
      <c r="AE52" s="681"/>
      <c r="AF52" s="681"/>
      <c r="AG52" s="681"/>
      <c r="AH52" s="681"/>
      <c r="AI52" s="681"/>
      <c r="AJ52" s="681"/>
      <c r="AK52" s="681"/>
      <c r="AL52" s="681"/>
      <c r="AM52" s="681"/>
      <c r="AN52" s="681"/>
    </row>
    <row r="53" spans="1:40" ht="15.75" customHeight="1">
      <c r="A53" s="687"/>
      <c r="B53" s="680"/>
      <c r="C53" s="707"/>
      <c r="D53" s="691"/>
      <c r="E53" s="691"/>
      <c r="F53" s="691"/>
      <c r="G53" s="691"/>
      <c r="H53" s="691"/>
      <c r="I53" s="691"/>
      <c r="J53" s="680"/>
      <c r="K53" s="680"/>
      <c r="L53" s="124" t="s">
        <v>377</v>
      </c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0">
        <f t="shared" si="15"/>
        <v>0</v>
      </c>
      <c r="Z53" s="680"/>
      <c r="AA53" s="680"/>
      <c r="AB53" s="161"/>
      <c r="AC53" s="680"/>
      <c r="AD53" s="680"/>
      <c r="AE53" s="680"/>
      <c r="AF53" s="680"/>
      <c r="AG53" s="680"/>
      <c r="AH53" s="680"/>
      <c r="AI53" s="680"/>
      <c r="AJ53" s="680"/>
      <c r="AK53" s="680"/>
      <c r="AL53" s="680"/>
      <c r="AM53" s="680"/>
      <c r="AN53" s="680"/>
    </row>
    <row r="54" spans="1:40" ht="15.75" customHeight="1">
      <c r="A54" s="687"/>
      <c r="B54" s="252"/>
      <c r="C54" s="785" t="s">
        <v>383</v>
      </c>
      <c r="D54" s="690"/>
      <c r="E54" s="690"/>
      <c r="F54" s="690"/>
      <c r="G54" s="690"/>
      <c r="H54" s="690"/>
      <c r="I54" s="690"/>
      <c r="J54" s="679"/>
      <c r="K54" s="177"/>
      <c r="L54" s="178" t="s">
        <v>44</v>
      </c>
      <c r="M54" s="179">
        <f t="shared" ref="M54:X54" si="16">+M44*$Z$44+M46*$Z$46+M48*$Z$48+M50*$Z$50+M52*$Z$52</f>
        <v>0</v>
      </c>
      <c r="N54" s="179">
        <f t="shared" si="16"/>
        <v>0</v>
      </c>
      <c r="O54" s="179">
        <f t="shared" si="16"/>
        <v>1.4999999999999999E-2</v>
      </c>
      <c r="P54" s="179">
        <f t="shared" si="16"/>
        <v>7.0000000000000007E-2</v>
      </c>
      <c r="Q54" s="179">
        <f t="shared" si="16"/>
        <v>0.16500000000000001</v>
      </c>
      <c r="R54" s="179">
        <f t="shared" si="16"/>
        <v>0.17500000000000002</v>
      </c>
      <c r="S54" s="179">
        <f t="shared" si="16"/>
        <v>0.13500000000000001</v>
      </c>
      <c r="T54" s="179">
        <f t="shared" si="16"/>
        <v>0.09</v>
      </c>
      <c r="U54" s="179">
        <f t="shared" si="16"/>
        <v>0.09</v>
      </c>
      <c r="V54" s="179">
        <f t="shared" si="16"/>
        <v>0.1</v>
      </c>
      <c r="W54" s="179">
        <f t="shared" si="16"/>
        <v>0.1</v>
      </c>
      <c r="X54" s="179">
        <f t="shared" si="16"/>
        <v>0.06</v>
      </c>
      <c r="Y54" s="167">
        <f t="shared" si="15"/>
        <v>1</v>
      </c>
      <c r="Z54" s="775">
        <f>SUM(Z44:Z53)</f>
        <v>0.99999999999999989</v>
      </c>
      <c r="AA54" s="764">
        <f>IF(OR(Y55=0,Z54=0),0,(Y55/Y54*Z54))</f>
        <v>0</v>
      </c>
      <c r="AB54" s="152"/>
      <c r="AC54" s="689" t="s">
        <v>384</v>
      </c>
      <c r="AD54" s="690"/>
      <c r="AE54" s="690"/>
      <c r="AF54" s="690"/>
      <c r="AG54" s="690"/>
      <c r="AH54" s="690"/>
      <c r="AI54" s="690"/>
      <c r="AJ54" s="690"/>
      <c r="AK54" s="690"/>
      <c r="AL54" s="690"/>
      <c r="AM54" s="690"/>
      <c r="AN54" s="679"/>
    </row>
    <row r="55" spans="1:40" ht="15.75" customHeight="1">
      <c r="A55" s="767"/>
      <c r="B55" s="279"/>
      <c r="C55" s="786"/>
      <c r="D55" s="786"/>
      <c r="E55" s="786"/>
      <c r="F55" s="786"/>
      <c r="G55" s="786"/>
      <c r="H55" s="786"/>
      <c r="I55" s="786"/>
      <c r="J55" s="772"/>
      <c r="K55" s="180"/>
      <c r="L55" s="181" t="s">
        <v>377</v>
      </c>
      <c r="M55" s="183">
        <f t="shared" ref="M55:X55" si="17">+M45*$Z$44+M47*$Z$46+M49*$Z$48+M51*$Z$50+M53*$Z$52</f>
        <v>0</v>
      </c>
      <c r="N55" s="183">
        <f t="shared" si="17"/>
        <v>0</v>
      </c>
      <c r="O55" s="183">
        <f t="shared" si="17"/>
        <v>0</v>
      </c>
      <c r="P55" s="183">
        <f t="shared" si="17"/>
        <v>0</v>
      </c>
      <c r="Q55" s="183">
        <f t="shared" si="17"/>
        <v>0</v>
      </c>
      <c r="R55" s="183">
        <f t="shared" si="17"/>
        <v>0</v>
      </c>
      <c r="S55" s="183">
        <f t="shared" si="17"/>
        <v>0</v>
      </c>
      <c r="T55" s="183">
        <f t="shared" si="17"/>
        <v>0</v>
      </c>
      <c r="U55" s="183">
        <f t="shared" si="17"/>
        <v>0</v>
      </c>
      <c r="V55" s="183">
        <f t="shared" si="17"/>
        <v>0</v>
      </c>
      <c r="W55" s="183">
        <f t="shared" si="17"/>
        <v>0</v>
      </c>
      <c r="X55" s="183">
        <f t="shared" si="17"/>
        <v>0</v>
      </c>
      <c r="Y55" s="184">
        <f t="shared" si="15"/>
        <v>0</v>
      </c>
      <c r="Z55" s="772"/>
      <c r="AA55" s="772"/>
      <c r="AB55" s="152"/>
      <c r="AC55" s="786"/>
      <c r="AD55" s="786"/>
      <c r="AE55" s="786"/>
      <c r="AF55" s="786"/>
      <c r="AG55" s="786"/>
      <c r="AH55" s="786"/>
      <c r="AI55" s="786"/>
      <c r="AJ55" s="786"/>
      <c r="AK55" s="786"/>
      <c r="AL55" s="786"/>
      <c r="AM55" s="786"/>
      <c r="AN55" s="772"/>
    </row>
    <row r="56" spans="1:40" ht="15.75" customHeight="1">
      <c r="A56" s="163" t="s">
        <v>10</v>
      </c>
      <c r="B56" s="164" t="s">
        <v>11</v>
      </c>
      <c r="C56" s="164" t="s">
        <v>12</v>
      </c>
      <c r="D56" s="164" t="s">
        <v>13</v>
      </c>
      <c r="E56" s="164" t="s">
        <v>14</v>
      </c>
      <c r="F56" s="164" t="s">
        <v>15</v>
      </c>
      <c r="G56" s="164" t="s">
        <v>16</v>
      </c>
      <c r="H56" s="164" t="s">
        <v>17</v>
      </c>
      <c r="I56" s="164" t="s">
        <v>18</v>
      </c>
      <c r="J56" s="164" t="s">
        <v>19</v>
      </c>
      <c r="K56" s="164" t="s">
        <v>20</v>
      </c>
      <c r="L56" s="164" t="s">
        <v>48</v>
      </c>
      <c r="M56" s="164" t="s">
        <v>49</v>
      </c>
      <c r="N56" s="164" t="s">
        <v>50</v>
      </c>
      <c r="O56" s="164" t="s">
        <v>51</v>
      </c>
      <c r="P56" s="164" t="s">
        <v>52</v>
      </c>
      <c r="Q56" s="164" t="s">
        <v>53</v>
      </c>
      <c r="R56" s="164" t="s">
        <v>54</v>
      </c>
      <c r="S56" s="164" t="s">
        <v>55</v>
      </c>
      <c r="T56" s="164" t="s">
        <v>56</v>
      </c>
      <c r="U56" s="164" t="s">
        <v>57</v>
      </c>
      <c r="V56" s="164" t="s">
        <v>58</v>
      </c>
      <c r="W56" s="164" t="s">
        <v>59</v>
      </c>
      <c r="X56" s="164" t="s">
        <v>60</v>
      </c>
      <c r="Y56" s="164" t="s">
        <v>61</v>
      </c>
      <c r="Z56" s="165" t="s">
        <v>365</v>
      </c>
      <c r="AA56" s="164" t="s">
        <v>366</v>
      </c>
      <c r="AB56" s="152"/>
      <c r="AC56" s="166" t="s">
        <v>65</v>
      </c>
      <c r="AD56" s="166" t="s">
        <v>66</v>
      </c>
      <c r="AE56" s="166" t="s">
        <v>67</v>
      </c>
      <c r="AF56" s="166" t="s">
        <v>68</v>
      </c>
      <c r="AG56" s="166" t="s">
        <v>69</v>
      </c>
      <c r="AH56" s="166" t="s">
        <v>70</v>
      </c>
      <c r="AI56" s="166" t="s">
        <v>71</v>
      </c>
      <c r="AJ56" s="166" t="s">
        <v>72</v>
      </c>
      <c r="AK56" s="166" t="s">
        <v>73</v>
      </c>
      <c r="AL56" s="166" t="s">
        <v>74</v>
      </c>
      <c r="AM56" s="166" t="s">
        <v>75</v>
      </c>
      <c r="AN56" s="166" t="s">
        <v>367</v>
      </c>
    </row>
    <row r="57" spans="1:40" ht="43.5" customHeight="1">
      <c r="A57" s="766" t="s">
        <v>531</v>
      </c>
      <c r="B57" s="678" t="s">
        <v>369</v>
      </c>
      <c r="C57" s="768" t="s">
        <v>487</v>
      </c>
      <c r="D57" s="768" t="s">
        <v>488</v>
      </c>
      <c r="E57" s="768" t="s">
        <v>443</v>
      </c>
      <c r="F57" s="768" t="s">
        <v>373</v>
      </c>
      <c r="G57" s="681" t="s">
        <v>374</v>
      </c>
      <c r="H57" s="718">
        <v>1</v>
      </c>
      <c r="I57" s="681" t="s">
        <v>533</v>
      </c>
      <c r="J57" s="681" t="s">
        <v>375</v>
      </c>
      <c r="K57" s="681" t="s">
        <v>490</v>
      </c>
      <c r="L57" s="46" t="s">
        <v>44</v>
      </c>
      <c r="M57" s="47">
        <f t="shared" ref="M57:X57" si="18">+M70</f>
        <v>0</v>
      </c>
      <c r="N57" s="47">
        <f t="shared" si="18"/>
        <v>0</v>
      </c>
      <c r="O57" s="47">
        <f t="shared" si="18"/>
        <v>0</v>
      </c>
      <c r="P57" s="47">
        <f t="shared" si="18"/>
        <v>0.03</v>
      </c>
      <c r="Q57" s="47">
        <f t="shared" si="18"/>
        <v>0.1</v>
      </c>
      <c r="R57" s="47">
        <f t="shared" si="18"/>
        <v>0.16</v>
      </c>
      <c r="S57" s="47">
        <f t="shared" si="18"/>
        <v>0.18</v>
      </c>
      <c r="T57" s="47">
        <f t="shared" si="18"/>
        <v>0.13</v>
      </c>
      <c r="U57" s="47">
        <f t="shared" si="18"/>
        <v>0.1</v>
      </c>
      <c r="V57" s="47">
        <f t="shared" si="18"/>
        <v>0.14000000000000001</v>
      </c>
      <c r="W57" s="47">
        <f t="shared" si="18"/>
        <v>0.1</v>
      </c>
      <c r="X57" s="47">
        <f t="shared" si="18"/>
        <v>0.06</v>
      </c>
      <c r="Y57" s="167">
        <f t="shared" ref="Y57:Y58" si="19">SUM(M57:X57)</f>
        <v>1</v>
      </c>
      <c r="Z57" s="709">
        <v>0.1</v>
      </c>
      <c r="AA57" s="778">
        <f>IF(OR(Y58=0,Z57=0),0,(Y58/Y57*Z57))</f>
        <v>0</v>
      </c>
      <c r="AB57" s="152"/>
      <c r="AC57" s="681"/>
      <c r="AD57" s="681"/>
      <c r="AE57" s="681"/>
      <c r="AF57" s="681"/>
      <c r="AG57" s="681"/>
      <c r="AH57" s="681"/>
      <c r="AI57" s="681"/>
      <c r="AJ57" s="681"/>
      <c r="AK57" s="681"/>
      <c r="AL57" s="681"/>
      <c r="AM57" s="681"/>
      <c r="AN57" s="681"/>
    </row>
    <row r="58" spans="1:40" ht="43.5" customHeight="1">
      <c r="A58" s="687"/>
      <c r="B58" s="680"/>
      <c r="C58" s="680"/>
      <c r="D58" s="680"/>
      <c r="E58" s="680"/>
      <c r="F58" s="680"/>
      <c r="G58" s="680"/>
      <c r="H58" s="680"/>
      <c r="I58" s="680"/>
      <c r="J58" s="680"/>
      <c r="K58" s="680"/>
      <c r="L58" s="168" t="s">
        <v>377</v>
      </c>
      <c r="M58" s="169">
        <f t="shared" ref="M58:X58" si="20">+M71</f>
        <v>0</v>
      </c>
      <c r="N58" s="169">
        <f t="shared" si="20"/>
        <v>0</v>
      </c>
      <c r="O58" s="169">
        <f t="shared" si="20"/>
        <v>0</v>
      </c>
      <c r="P58" s="169">
        <f t="shared" si="20"/>
        <v>0</v>
      </c>
      <c r="Q58" s="169">
        <f t="shared" si="20"/>
        <v>0</v>
      </c>
      <c r="R58" s="169">
        <f t="shared" si="20"/>
        <v>0</v>
      </c>
      <c r="S58" s="169">
        <f t="shared" si="20"/>
        <v>0</v>
      </c>
      <c r="T58" s="169">
        <f t="shared" si="20"/>
        <v>0</v>
      </c>
      <c r="U58" s="169">
        <f t="shared" si="20"/>
        <v>0</v>
      </c>
      <c r="V58" s="169">
        <f t="shared" si="20"/>
        <v>0</v>
      </c>
      <c r="W58" s="169">
        <f t="shared" si="20"/>
        <v>0</v>
      </c>
      <c r="X58" s="169">
        <f t="shared" si="20"/>
        <v>0</v>
      </c>
      <c r="Y58" s="170">
        <f t="shared" si="19"/>
        <v>0</v>
      </c>
      <c r="Z58" s="680"/>
      <c r="AA58" s="680"/>
      <c r="AB58" s="152"/>
      <c r="AC58" s="680"/>
      <c r="AD58" s="680"/>
      <c r="AE58" s="680"/>
      <c r="AF58" s="680"/>
      <c r="AG58" s="680"/>
      <c r="AH58" s="680"/>
      <c r="AI58" s="680"/>
      <c r="AJ58" s="680"/>
      <c r="AK58" s="680"/>
      <c r="AL58" s="680"/>
      <c r="AM58" s="680"/>
      <c r="AN58" s="680"/>
    </row>
    <row r="59" spans="1:40" ht="15.75" customHeight="1">
      <c r="A59" s="687"/>
      <c r="B59" s="248"/>
      <c r="C59" s="779" t="s">
        <v>378</v>
      </c>
      <c r="D59" s="691"/>
      <c r="E59" s="691"/>
      <c r="F59" s="691"/>
      <c r="G59" s="691"/>
      <c r="H59" s="691"/>
      <c r="I59" s="691"/>
      <c r="J59" s="680"/>
      <c r="K59" s="171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1"/>
      <c r="Z59" s="173" t="s">
        <v>379</v>
      </c>
      <c r="AA59" s="171"/>
      <c r="AB59" s="152"/>
      <c r="AC59" s="777"/>
      <c r="AD59" s="691"/>
      <c r="AE59" s="691"/>
      <c r="AF59" s="691"/>
      <c r="AG59" s="691"/>
      <c r="AH59" s="691"/>
      <c r="AI59" s="691"/>
      <c r="AJ59" s="691"/>
      <c r="AK59" s="691"/>
      <c r="AL59" s="691"/>
      <c r="AM59" s="691"/>
      <c r="AN59" s="680"/>
    </row>
    <row r="60" spans="1:40" ht="15.75" customHeight="1">
      <c r="A60" s="687"/>
      <c r="B60" s="678" t="s">
        <v>369</v>
      </c>
      <c r="C60" s="780" t="s">
        <v>535</v>
      </c>
      <c r="D60" s="690"/>
      <c r="E60" s="690"/>
      <c r="F60" s="690"/>
      <c r="G60" s="690"/>
      <c r="H60" s="690"/>
      <c r="I60" s="690"/>
      <c r="J60" s="679"/>
      <c r="K60" s="681" t="s">
        <v>490</v>
      </c>
      <c r="L60" s="46" t="s">
        <v>44</v>
      </c>
      <c r="M60" s="47"/>
      <c r="N60" s="47"/>
      <c r="O60" s="47"/>
      <c r="P60" s="65">
        <v>0.05</v>
      </c>
      <c r="Q60" s="65">
        <v>0.1</v>
      </c>
      <c r="R60" s="65">
        <v>0.2</v>
      </c>
      <c r="S60" s="65">
        <v>0.2</v>
      </c>
      <c r="T60" s="65">
        <v>0.15</v>
      </c>
      <c r="U60" s="65">
        <v>0.1</v>
      </c>
      <c r="V60" s="65">
        <v>0.1</v>
      </c>
      <c r="W60" s="65">
        <v>0.1</v>
      </c>
      <c r="X60" s="65"/>
      <c r="Y60" s="167">
        <f t="shared" ref="Y60:Y71" si="21">SUM(M60:X60)</f>
        <v>1</v>
      </c>
      <c r="Z60" s="709">
        <v>0.3</v>
      </c>
      <c r="AA60" s="764">
        <f>IF(OR(Y61=0,Z60=0),0,(Y61/Y60*Z60))</f>
        <v>0</v>
      </c>
      <c r="AB60" s="152"/>
      <c r="AC60" s="681"/>
      <c r="AD60" s="681"/>
      <c r="AE60" s="681"/>
      <c r="AF60" s="681"/>
      <c r="AG60" s="681"/>
      <c r="AH60" s="681"/>
      <c r="AI60" s="681"/>
      <c r="AJ60" s="681"/>
      <c r="AK60" s="681"/>
      <c r="AL60" s="681"/>
      <c r="AM60" s="681"/>
      <c r="AN60" s="681"/>
    </row>
    <row r="61" spans="1:40" ht="15.75" customHeight="1">
      <c r="A61" s="687"/>
      <c r="B61" s="680"/>
      <c r="C61" s="691"/>
      <c r="D61" s="691"/>
      <c r="E61" s="691"/>
      <c r="F61" s="691"/>
      <c r="G61" s="691"/>
      <c r="H61" s="691"/>
      <c r="I61" s="691"/>
      <c r="J61" s="680"/>
      <c r="K61" s="680"/>
      <c r="L61" s="124" t="s">
        <v>377</v>
      </c>
      <c r="M61" s="175"/>
      <c r="N61" s="175"/>
      <c r="O61" s="175"/>
      <c r="P61" s="65"/>
      <c r="Q61" s="65"/>
      <c r="R61" s="65"/>
      <c r="S61" s="65"/>
      <c r="T61" s="65"/>
      <c r="U61" s="65"/>
      <c r="V61" s="65"/>
      <c r="W61" s="65"/>
      <c r="X61" s="65"/>
      <c r="Y61" s="170">
        <f t="shared" si="21"/>
        <v>0</v>
      </c>
      <c r="Z61" s="680"/>
      <c r="AA61" s="680"/>
      <c r="AB61" s="152"/>
      <c r="AC61" s="680"/>
      <c r="AD61" s="680"/>
      <c r="AE61" s="680"/>
      <c r="AF61" s="680"/>
      <c r="AG61" s="680"/>
      <c r="AH61" s="680"/>
      <c r="AI61" s="680"/>
      <c r="AJ61" s="680"/>
      <c r="AK61" s="680"/>
      <c r="AL61" s="680"/>
      <c r="AM61" s="680"/>
      <c r="AN61" s="680"/>
    </row>
    <row r="62" spans="1:40" ht="15.75" customHeight="1">
      <c r="A62" s="687"/>
      <c r="B62" s="678" t="s">
        <v>369</v>
      </c>
      <c r="C62" s="780" t="s">
        <v>536</v>
      </c>
      <c r="D62" s="690"/>
      <c r="E62" s="690"/>
      <c r="F62" s="690"/>
      <c r="G62" s="690"/>
      <c r="H62" s="690"/>
      <c r="I62" s="690"/>
      <c r="J62" s="679"/>
      <c r="K62" s="681" t="s">
        <v>490</v>
      </c>
      <c r="L62" s="46" t="s">
        <v>44</v>
      </c>
      <c r="M62" s="47"/>
      <c r="N62" s="47"/>
      <c r="O62" s="47"/>
      <c r="P62" s="65">
        <v>0.05</v>
      </c>
      <c r="Q62" s="65">
        <v>0.1</v>
      </c>
      <c r="R62" s="65">
        <v>0.2</v>
      </c>
      <c r="S62" s="65">
        <v>0.2</v>
      </c>
      <c r="T62" s="65">
        <v>0.15</v>
      </c>
      <c r="U62" s="65">
        <v>0.1</v>
      </c>
      <c r="V62" s="65">
        <v>0.1</v>
      </c>
      <c r="W62" s="65">
        <v>0.1</v>
      </c>
      <c r="X62" s="65"/>
      <c r="Y62" s="167">
        <f t="shared" si="21"/>
        <v>1</v>
      </c>
      <c r="Z62" s="709">
        <v>0.3</v>
      </c>
      <c r="AA62" s="764">
        <f>IF(OR(Y63=0,Z62=0),0,(Y63/Y62*Z62))</f>
        <v>0</v>
      </c>
      <c r="AB62" s="152"/>
      <c r="AC62" s="681"/>
      <c r="AD62" s="681"/>
      <c r="AE62" s="681"/>
      <c r="AF62" s="681"/>
      <c r="AG62" s="681"/>
      <c r="AH62" s="681"/>
      <c r="AI62" s="681"/>
      <c r="AJ62" s="681"/>
      <c r="AK62" s="681"/>
      <c r="AL62" s="681"/>
      <c r="AM62" s="681"/>
      <c r="AN62" s="681"/>
    </row>
    <row r="63" spans="1:40" ht="15.75" customHeight="1">
      <c r="A63" s="687"/>
      <c r="B63" s="680"/>
      <c r="C63" s="691"/>
      <c r="D63" s="691"/>
      <c r="E63" s="691"/>
      <c r="F63" s="691"/>
      <c r="G63" s="691"/>
      <c r="H63" s="691"/>
      <c r="I63" s="691"/>
      <c r="J63" s="680"/>
      <c r="K63" s="680"/>
      <c r="L63" s="124" t="s">
        <v>377</v>
      </c>
      <c r="M63" s="175"/>
      <c r="N63" s="175"/>
      <c r="O63" s="175"/>
      <c r="P63" s="65"/>
      <c r="Q63" s="65"/>
      <c r="R63" s="65"/>
      <c r="S63" s="65"/>
      <c r="T63" s="65"/>
      <c r="U63" s="65"/>
      <c r="V63" s="65"/>
      <c r="W63" s="65"/>
      <c r="X63" s="65"/>
      <c r="Y63" s="170">
        <f t="shared" si="21"/>
        <v>0</v>
      </c>
      <c r="Z63" s="680"/>
      <c r="AA63" s="680"/>
      <c r="AB63" s="152"/>
      <c r="AC63" s="680"/>
      <c r="AD63" s="680"/>
      <c r="AE63" s="680"/>
      <c r="AF63" s="680"/>
      <c r="AG63" s="680"/>
      <c r="AH63" s="680"/>
      <c r="AI63" s="680"/>
      <c r="AJ63" s="680"/>
      <c r="AK63" s="680"/>
      <c r="AL63" s="680"/>
      <c r="AM63" s="680"/>
      <c r="AN63" s="680"/>
    </row>
    <row r="64" spans="1:40" ht="15.75" customHeight="1">
      <c r="A64" s="687"/>
      <c r="B64" s="678" t="s">
        <v>369</v>
      </c>
      <c r="C64" s="788" t="s">
        <v>537</v>
      </c>
      <c r="D64" s="690"/>
      <c r="E64" s="690"/>
      <c r="F64" s="690"/>
      <c r="G64" s="690"/>
      <c r="H64" s="690"/>
      <c r="I64" s="690"/>
      <c r="J64" s="679"/>
      <c r="K64" s="681" t="s">
        <v>490</v>
      </c>
      <c r="L64" s="46" t="s">
        <v>44</v>
      </c>
      <c r="M64" s="47"/>
      <c r="N64" s="47"/>
      <c r="O64" s="47"/>
      <c r="P64" s="65"/>
      <c r="Q64" s="65">
        <v>0.1</v>
      </c>
      <c r="R64" s="65">
        <v>0.1</v>
      </c>
      <c r="S64" s="65">
        <v>0.15</v>
      </c>
      <c r="T64" s="65">
        <v>0.1</v>
      </c>
      <c r="U64" s="65">
        <v>0.1</v>
      </c>
      <c r="V64" s="65">
        <v>0.2</v>
      </c>
      <c r="W64" s="65">
        <v>0.1</v>
      </c>
      <c r="X64" s="65">
        <v>0.15</v>
      </c>
      <c r="Y64" s="167">
        <f t="shared" si="21"/>
        <v>1</v>
      </c>
      <c r="Z64" s="709">
        <v>0.4</v>
      </c>
      <c r="AA64" s="764">
        <f>IF(OR(Y65=0,Z64=0),0,(Y65/Y64*Z64))</f>
        <v>0</v>
      </c>
      <c r="AB64" s="152"/>
      <c r="AC64" s="681"/>
      <c r="AD64" s="681"/>
      <c r="AE64" s="681"/>
      <c r="AF64" s="681"/>
      <c r="AG64" s="681"/>
      <c r="AH64" s="681"/>
      <c r="AI64" s="681"/>
      <c r="AJ64" s="681"/>
      <c r="AK64" s="681"/>
      <c r="AL64" s="681"/>
      <c r="AM64" s="681"/>
      <c r="AN64" s="681"/>
    </row>
    <row r="65" spans="1:40" ht="15.75" customHeight="1">
      <c r="A65" s="687"/>
      <c r="B65" s="680"/>
      <c r="C65" s="691"/>
      <c r="D65" s="691"/>
      <c r="E65" s="691"/>
      <c r="F65" s="691"/>
      <c r="G65" s="691"/>
      <c r="H65" s="691"/>
      <c r="I65" s="691"/>
      <c r="J65" s="680"/>
      <c r="K65" s="680"/>
      <c r="L65" s="124" t="s">
        <v>377</v>
      </c>
      <c r="M65" s="175"/>
      <c r="N65" s="175"/>
      <c r="O65" s="175"/>
      <c r="P65" s="65"/>
      <c r="Q65" s="65"/>
      <c r="R65" s="65"/>
      <c r="S65" s="65"/>
      <c r="T65" s="65"/>
      <c r="U65" s="65"/>
      <c r="V65" s="65"/>
      <c r="W65" s="65"/>
      <c r="X65" s="65"/>
      <c r="Y65" s="170">
        <f t="shared" si="21"/>
        <v>0</v>
      </c>
      <c r="Z65" s="680"/>
      <c r="AA65" s="680"/>
      <c r="AB65" s="152"/>
      <c r="AC65" s="680"/>
      <c r="AD65" s="680"/>
      <c r="AE65" s="680"/>
      <c r="AF65" s="680"/>
      <c r="AG65" s="680"/>
      <c r="AH65" s="680"/>
      <c r="AI65" s="680"/>
      <c r="AJ65" s="680"/>
      <c r="AK65" s="680"/>
      <c r="AL65" s="680"/>
      <c r="AM65" s="680"/>
      <c r="AN65" s="680"/>
    </row>
    <row r="66" spans="1:40" ht="15.75" customHeight="1">
      <c r="A66" s="687"/>
      <c r="B66" s="678"/>
      <c r="C66" s="782"/>
      <c r="D66" s="783"/>
      <c r="E66" s="783"/>
      <c r="F66" s="783"/>
      <c r="G66" s="783"/>
      <c r="H66" s="783"/>
      <c r="I66" s="783"/>
      <c r="J66" s="784"/>
      <c r="K66" s="681"/>
      <c r="L66" s="46" t="s">
        <v>44</v>
      </c>
      <c r="M66" s="47"/>
      <c r="N66" s="47"/>
      <c r="O66" s="47"/>
      <c r="P66" s="65"/>
      <c r="Q66" s="65"/>
      <c r="R66" s="65"/>
      <c r="S66" s="65"/>
      <c r="T66" s="65"/>
      <c r="U66" s="65"/>
      <c r="V66" s="65"/>
      <c r="W66" s="65"/>
      <c r="X66" s="65"/>
      <c r="Y66" s="167">
        <f t="shared" si="21"/>
        <v>0</v>
      </c>
      <c r="Z66" s="709"/>
      <c r="AA66" s="764">
        <f>IF(OR(Y67=0,Z66=0),0,(Y67/Y66*Z66))</f>
        <v>0</v>
      </c>
      <c r="AB66" s="152"/>
      <c r="AC66" s="681"/>
      <c r="AD66" s="681"/>
      <c r="AE66" s="681"/>
      <c r="AF66" s="681"/>
      <c r="AG66" s="681"/>
      <c r="AH66" s="681"/>
      <c r="AI66" s="681"/>
      <c r="AJ66" s="681"/>
      <c r="AK66" s="681"/>
      <c r="AL66" s="681"/>
      <c r="AM66" s="681"/>
      <c r="AN66" s="681"/>
    </row>
    <row r="67" spans="1:40" ht="15.75" customHeight="1">
      <c r="A67" s="687"/>
      <c r="B67" s="680"/>
      <c r="C67" s="707"/>
      <c r="D67" s="691"/>
      <c r="E67" s="691"/>
      <c r="F67" s="691"/>
      <c r="G67" s="691"/>
      <c r="H67" s="691"/>
      <c r="I67" s="691"/>
      <c r="J67" s="680"/>
      <c r="K67" s="680"/>
      <c r="L67" s="124" t="s">
        <v>377</v>
      </c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0">
        <f t="shared" si="21"/>
        <v>0</v>
      </c>
      <c r="Z67" s="680"/>
      <c r="AA67" s="680"/>
      <c r="AB67" s="152"/>
      <c r="AC67" s="680"/>
      <c r="AD67" s="680"/>
      <c r="AE67" s="680"/>
      <c r="AF67" s="680"/>
      <c r="AG67" s="680"/>
      <c r="AH67" s="680"/>
      <c r="AI67" s="680"/>
      <c r="AJ67" s="680"/>
      <c r="AK67" s="680"/>
      <c r="AL67" s="680"/>
      <c r="AM67" s="680"/>
      <c r="AN67" s="680"/>
    </row>
    <row r="68" spans="1:40" ht="15.75" customHeight="1">
      <c r="A68" s="687"/>
      <c r="B68" s="678"/>
      <c r="C68" s="782"/>
      <c r="D68" s="783"/>
      <c r="E68" s="783"/>
      <c r="F68" s="783"/>
      <c r="G68" s="783"/>
      <c r="H68" s="783"/>
      <c r="I68" s="783"/>
      <c r="J68" s="784"/>
      <c r="K68" s="681"/>
      <c r="L68" s="46" t="s">
        <v>44</v>
      </c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167">
        <f t="shared" si="21"/>
        <v>0</v>
      </c>
      <c r="Z68" s="709"/>
      <c r="AA68" s="764">
        <f>IF(OR(Y69=0,Z68=0),0,(Y69/Y68*Z68))</f>
        <v>0</v>
      </c>
      <c r="AB68" s="152"/>
      <c r="AC68" s="681"/>
      <c r="AD68" s="681"/>
      <c r="AE68" s="681"/>
      <c r="AF68" s="681"/>
      <c r="AG68" s="681"/>
      <c r="AH68" s="681"/>
      <c r="AI68" s="681"/>
      <c r="AJ68" s="681"/>
      <c r="AK68" s="681"/>
      <c r="AL68" s="681"/>
      <c r="AM68" s="681"/>
      <c r="AN68" s="681"/>
    </row>
    <row r="69" spans="1:40" ht="15.75" customHeight="1">
      <c r="A69" s="687"/>
      <c r="B69" s="680"/>
      <c r="C69" s="707"/>
      <c r="D69" s="691"/>
      <c r="E69" s="691"/>
      <c r="F69" s="691"/>
      <c r="G69" s="691"/>
      <c r="H69" s="691"/>
      <c r="I69" s="691"/>
      <c r="J69" s="680"/>
      <c r="K69" s="680"/>
      <c r="L69" s="124" t="s">
        <v>377</v>
      </c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0">
        <f t="shared" si="21"/>
        <v>0</v>
      </c>
      <c r="Z69" s="680"/>
      <c r="AA69" s="680"/>
      <c r="AB69" s="161"/>
      <c r="AC69" s="680"/>
      <c r="AD69" s="680"/>
      <c r="AE69" s="680"/>
      <c r="AF69" s="680"/>
      <c r="AG69" s="680"/>
      <c r="AH69" s="680"/>
      <c r="AI69" s="680"/>
      <c r="AJ69" s="680"/>
      <c r="AK69" s="680"/>
      <c r="AL69" s="680"/>
      <c r="AM69" s="680"/>
      <c r="AN69" s="680"/>
    </row>
    <row r="70" spans="1:40" ht="15.75" customHeight="1">
      <c r="A70" s="687"/>
      <c r="B70" s="252"/>
      <c r="C70" s="785" t="s">
        <v>383</v>
      </c>
      <c r="D70" s="690"/>
      <c r="E70" s="690"/>
      <c r="F70" s="690"/>
      <c r="G70" s="690"/>
      <c r="H70" s="690"/>
      <c r="I70" s="690"/>
      <c r="J70" s="679"/>
      <c r="K70" s="177"/>
      <c r="L70" s="178" t="s">
        <v>44</v>
      </c>
      <c r="M70" s="179">
        <f t="shared" ref="M70:X70" si="22">+M60*$Z$60+M62*$Z$62+M64*$Z$64</f>
        <v>0</v>
      </c>
      <c r="N70" s="179">
        <f t="shared" si="22"/>
        <v>0</v>
      </c>
      <c r="O70" s="179">
        <f t="shared" si="22"/>
        <v>0</v>
      </c>
      <c r="P70" s="179">
        <f t="shared" si="22"/>
        <v>0.03</v>
      </c>
      <c r="Q70" s="179">
        <f t="shared" si="22"/>
        <v>0.1</v>
      </c>
      <c r="R70" s="179">
        <f t="shared" si="22"/>
        <v>0.16</v>
      </c>
      <c r="S70" s="179">
        <f t="shared" si="22"/>
        <v>0.18</v>
      </c>
      <c r="T70" s="179">
        <f t="shared" si="22"/>
        <v>0.13</v>
      </c>
      <c r="U70" s="179">
        <f t="shared" si="22"/>
        <v>0.1</v>
      </c>
      <c r="V70" s="179">
        <f t="shared" si="22"/>
        <v>0.14000000000000001</v>
      </c>
      <c r="W70" s="179">
        <f t="shared" si="22"/>
        <v>0.1</v>
      </c>
      <c r="X70" s="179">
        <f t="shared" si="22"/>
        <v>0.06</v>
      </c>
      <c r="Y70" s="167">
        <f t="shared" si="21"/>
        <v>1</v>
      </c>
      <c r="Z70" s="775">
        <f>SUM(Z60:Z69)</f>
        <v>1</v>
      </c>
      <c r="AA70" s="764">
        <f>IF(OR(Y71=0,Z70=0),0,(Y71/Y70*Z70))</f>
        <v>0</v>
      </c>
      <c r="AB70" s="152"/>
      <c r="AC70" s="689" t="s">
        <v>384</v>
      </c>
      <c r="AD70" s="690"/>
      <c r="AE70" s="690"/>
      <c r="AF70" s="690"/>
      <c r="AG70" s="690"/>
      <c r="AH70" s="690"/>
      <c r="AI70" s="690"/>
      <c r="AJ70" s="690"/>
      <c r="AK70" s="690"/>
      <c r="AL70" s="690"/>
      <c r="AM70" s="690"/>
      <c r="AN70" s="679"/>
    </row>
    <row r="71" spans="1:40" ht="15.75" customHeight="1">
      <c r="A71" s="767"/>
      <c r="B71" s="279"/>
      <c r="C71" s="786"/>
      <c r="D71" s="786"/>
      <c r="E71" s="786"/>
      <c r="F71" s="786"/>
      <c r="G71" s="786"/>
      <c r="H71" s="786"/>
      <c r="I71" s="786"/>
      <c r="J71" s="772"/>
      <c r="K71" s="180"/>
      <c r="L71" s="181" t="s">
        <v>377</v>
      </c>
      <c r="M71" s="183">
        <f t="shared" ref="M71:X71" si="23">+M61*$Z$60+M63*$Z$62+M65*$Z$64</f>
        <v>0</v>
      </c>
      <c r="N71" s="183">
        <f t="shared" si="23"/>
        <v>0</v>
      </c>
      <c r="O71" s="183">
        <f t="shared" si="23"/>
        <v>0</v>
      </c>
      <c r="P71" s="183">
        <f t="shared" si="23"/>
        <v>0</v>
      </c>
      <c r="Q71" s="183">
        <f t="shared" si="23"/>
        <v>0</v>
      </c>
      <c r="R71" s="183">
        <f t="shared" si="23"/>
        <v>0</v>
      </c>
      <c r="S71" s="183">
        <f t="shared" si="23"/>
        <v>0</v>
      </c>
      <c r="T71" s="183">
        <f t="shared" si="23"/>
        <v>0</v>
      </c>
      <c r="U71" s="183">
        <f t="shared" si="23"/>
        <v>0</v>
      </c>
      <c r="V71" s="183">
        <f t="shared" si="23"/>
        <v>0</v>
      </c>
      <c r="W71" s="183">
        <f t="shared" si="23"/>
        <v>0</v>
      </c>
      <c r="X71" s="183">
        <f t="shared" si="23"/>
        <v>0</v>
      </c>
      <c r="Y71" s="184">
        <f t="shared" si="21"/>
        <v>0</v>
      </c>
      <c r="Z71" s="772"/>
      <c r="AA71" s="772"/>
      <c r="AB71" s="152"/>
      <c r="AC71" s="786"/>
      <c r="AD71" s="786"/>
      <c r="AE71" s="786"/>
      <c r="AF71" s="786"/>
      <c r="AG71" s="786"/>
      <c r="AH71" s="786"/>
      <c r="AI71" s="786"/>
      <c r="AJ71" s="786"/>
      <c r="AK71" s="786"/>
      <c r="AL71" s="786"/>
      <c r="AM71" s="786"/>
      <c r="AN71" s="772"/>
    </row>
    <row r="72" spans="1:40" ht="15.75" customHeight="1">
      <c r="A72" s="163" t="s">
        <v>10</v>
      </c>
      <c r="B72" s="164" t="s">
        <v>11</v>
      </c>
      <c r="C72" s="164" t="s">
        <v>12</v>
      </c>
      <c r="D72" s="164" t="s">
        <v>13</v>
      </c>
      <c r="E72" s="164" t="s">
        <v>14</v>
      </c>
      <c r="F72" s="164" t="s">
        <v>15</v>
      </c>
      <c r="G72" s="164" t="s">
        <v>16</v>
      </c>
      <c r="H72" s="164" t="s">
        <v>17</v>
      </c>
      <c r="I72" s="164" t="s">
        <v>18</v>
      </c>
      <c r="J72" s="164" t="s">
        <v>19</v>
      </c>
      <c r="K72" s="164" t="s">
        <v>20</v>
      </c>
      <c r="L72" s="164" t="s">
        <v>48</v>
      </c>
      <c r="M72" s="164" t="s">
        <v>49</v>
      </c>
      <c r="N72" s="164" t="s">
        <v>50</v>
      </c>
      <c r="O72" s="164" t="s">
        <v>51</v>
      </c>
      <c r="P72" s="164" t="s">
        <v>52</v>
      </c>
      <c r="Q72" s="164" t="s">
        <v>53</v>
      </c>
      <c r="R72" s="164" t="s">
        <v>54</v>
      </c>
      <c r="S72" s="164" t="s">
        <v>55</v>
      </c>
      <c r="T72" s="164" t="s">
        <v>56</v>
      </c>
      <c r="U72" s="164" t="s">
        <v>57</v>
      </c>
      <c r="V72" s="164" t="s">
        <v>58</v>
      </c>
      <c r="W72" s="164" t="s">
        <v>59</v>
      </c>
      <c r="X72" s="164" t="s">
        <v>60</v>
      </c>
      <c r="Y72" s="164" t="s">
        <v>61</v>
      </c>
      <c r="Z72" s="165" t="s">
        <v>365</v>
      </c>
      <c r="AA72" s="164" t="s">
        <v>366</v>
      </c>
      <c r="AB72" s="152"/>
      <c r="AC72" s="166" t="s">
        <v>65</v>
      </c>
      <c r="AD72" s="166" t="s">
        <v>66</v>
      </c>
      <c r="AE72" s="166" t="s">
        <v>67</v>
      </c>
      <c r="AF72" s="166" t="s">
        <v>68</v>
      </c>
      <c r="AG72" s="166" t="s">
        <v>69</v>
      </c>
      <c r="AH72" s="166" t="s">
        <v>70</v>
      </c>
      <c r="AI72" s="166" t="s">
        <v>71</v>
      </c>
      <c r="AJ72" s="166" t="s">
        <v>72</v>
      </c>
      <c r="AK72" s="166" t="s">
        <v>73</v>
      </c>
      <c r="AL72" s="166" t="s">
        <v>74</v>
      </c>
      <c r="AM72" s="166" t="s">
        <v>75</v>
      </c>
      <c r="AN72" s="166" t="s">
        <v>367</v>
      </c>
    </row>
    <row r="73" spans="1:40" ht="42" customHeight="1">
      <c r="A73" s="766" t="s">
        <v>544</v>
      </c>
      <c r="B73" s="678" t="s">
        <v>369</v>
      </c>
      <c r="C73" s="768" t="s">
        <v>487</v>
      </c>
      <c r="D73" s="768" t="s">
        <v>488</v>
      </c>
      <c r="E73" s="768" t="s">
        <v>443</v>
      </c>
      <c r="F73" s="768" t="s">
        <v>373</v>
      </c>
      <c r="G73" s="681" t="s">
        <v>374</v>
      </c>
      <c r="H73" s="718">
        <v>103</v>
      </c>
      <c r="I73" s="681" t="s">
        <v>546</v>
      </c>
      <c r="J73" s="681" t="s">
        <v>455</v>
      </c>
      <c r="K73" s="681" t="s">
        <v>490</v>
      </c>
      <c r="L73" s="46" t="s">
        <v>44</v>
      </c>
      <c r="M73" s="47">
        <f t="shared" ref="M73:X73" si="24">+M86</f>
        <v>0</v>
      </c>
      <c r="N73" s="47">
        <f t="shared" si="24"/>
        <v>0</v>
      </c>
      <c r="O73" s="47">
        <f t="shared" si="24"/>
        <v>0</v>
      </c>
      <c r="P73" s="47">
        <f t="shared" si="24"/>
        <v>0.1</v>
      </c>
      <c r="Q73" s="47">
        <f t="shared" si="24"/>
        <v>0.16</v>
      </c>
      <c r="R73" s="47">
        <f t="shared" si="24"/>
        <v>0.22499999999999998</v>
      </c>
      <c r="S73" s="47">
        <f t="shared" si="24"/>
        <v>0.105</v>
      </c>
      <c r="T73" s="47">
        <f t="shared" si="24"/>
        <v>0.105</v>
      </c>
      <c r="U73" s="47">
        <f t="shared" si="24"/>
        <v>7.0000000000000007E-2</v>
      </c>
      <c r="V73" s="47">
        <f t="shared" si="24"/>
        <v>0.1</v>
      </c>
      <c r="W73" s="47">
        <f t="shared" si="24"/>
        <v>0.1</v>
      </c>
      <c r="X73" s="47">
        <f t="shared" si="24"/>
        <v>3.5000000000000003E-2</v>
      </c>
      <c r="Y73" s="167">
        <f t="shared" ref="Y73:Y74" si="25">SUM(M73:X73)</f>
        <v>0.99999999999999989</v>
      </c>
      <c r="Z73" s="709">
        <v>0.1</v>
      </c>
      <c r="AA73" s="778">
        <f>IF(OR(Y74=0,Z73=0),0,(Y74/Y73*Z73))</f>
        <v>0</v>
      </c>
      <c r="AB73" s="152"/>
      <c r="AC73" s="681"/>
      <c r="AD73" s="681"/>
      <c r="AE73" s="681"/>
      <c r="AF73" s="681"/>
      <c r="AG73" s="681"/>
      <c r="AH73" s="681"/>
      <c r="AI73" s="681"/>
      <c r="AJ73" s="681"/>
      <c r="AK73" s="681"/>
      <c r="AL73" s="681"/>
      <c r="AM73" s="681"/>
      <c r="AN73" s="681"/>
    </row>
    <row r="74" spans="1:40" ht="42" customHeight="1">
      <c r="A74" s="687"/>
      <c r="B74" s="680"/>
      <c r="C74" s="680"/>
      <c r="D74" s="680"/>
      <c r="E74" s="680"/>
      <c r="F74" s="680"/>
      <c r="G74" s="680"/>
      <c r="H74" s="680"/>
      <c r="I74" s="680"/>
      <c r="J74" s="680"/>
      <c r="K74" s="680"/>
      <c r="L74" s="168" t="s">
        <v>377</v>
      </c>
      <c r="M74" s="169">
        <f t="shared" ref="M74:X74" si="26">+M87</f>
        <v>0</v>
      </c>
      <c r="N74" s="169">
        <f t="shared" si="26"/>
        <v>0</v>
      </c>
      <c r="O74" s="169">
        <f t="shared" si="26"/>
        <v>0</v>
      </c>
      <c r="P74" s="169">
        <f t="shared" si="26"/>
        <v>0</v>
      </c>
      <c r="Q74" s="169">
        <f t="shared" si="26"/>
        <v>0</v>
      </c>
      <c r="R74" s="169">
        <f t="shared" si="26"/>
        <v>0</v>
      </c>
      <c r="S74" s="169">
        <f t="shared" si="26"/>
        <v>0</v>
      </c>
      <c r="T74" s="169">
        <f t="shared" si="26"/>
        <v>0</v>
      </c>
      <c r="U74" s="169">
        <f t="shared" si="26"/>
        <v>0</v>
      </c>
      <c r="V74" s="169">
        <f t="shared" si="26"/>
        <v>0</v>
      </c>
      <c r="W74" s="169">
        <f t="shared" si="26"/>
        <v>0</v>
      </c>
      <c r="X74" s="169">
        <f t="shared" si="26"/>
        <v>0</v>
      </c>
      <c r="Y74" s="170">
        <f t="shared" si="25"/>
        <v>0</v>
      </c>
      <c r="Z74" s="680"/>
      <c r="AA74" s="680"/>
      <c r="AB74" s="152"/>
      <c r="AC74" s="680"/>
      <c r="AD74" s="680"/>
      <c r="AE74" s="680"/>
      <c r="AF74" s="680"/>
      <c r="AG74" s="680"/>
      <c r="AH74" s="680"/>
      <c r="AI74" s="680"/>
      <c r="AJ74" s="680"/>
      <c r="AK74" s="680"/>
      <c r="AL74" s="680"/>
      <c r="AM74" s="680"/>
      <c r="AN74" s="680"/>
    </row>
    <row r="75" spans="1:40" ht="15.75" customHeight="1">
      <c r="A75" s="687"/>
      <c r="B75" s="248"/>
      <c r="C75" s="779" t="s">
        <v>378</v>
      </c>
      <c r="D75" s="691"/>
      <c r="E75" s="691"/>
      <c r="F75" s="691"/>
      <c r="G75" s="691"/>
      <c r="H75" s="691"/>
      <c r="I75" s="691"/>
      <c r="J75" s="680"/>
      <c r="K75" s="171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1"/>
      <c r="Z75" s="173" t="s">
        <v>379</v>
      </c>
      <c r="AA75" s="171"/>
      <c r="AB75" s="152"/>
      <c r="AC75" s="777"/>
      <c r="AD75" s="691"/>
      <c r="AE75" s="691"/>
      <c r="AF75" s="691"/>
      <c r="AG75" s="691"/>
      <c r="AH75" s="691"/>
      <c r="AI75" s="691"/>
      <c r="AJ75" s="691"/>
      <c r="AK75" s="691"/>
      <c r="AL75" s="691"/>
      <c r="AM75" s="691"/>
      <c r="AN75" s="680"/>
    </row>
    <row r="76" spans="1:40" ht="15.75" customHeight="1">
      <c r="A76" s="687"/>
      <c r="B76" s="678" t="s">
        <v>369</v>
      </c>
      <c r="C76" s="789" t="s">
        <v>547</v>
      </c>
      <c r="D76" s="690"/>
      <c r="E76" s="690"/>
      <c r="F76" s="690"/>
      <c r="G76" s="690"/>
      <c r="H76" s="690"/>
      <c r="I76" s="690"/>
      <c r="J76" s="679"/>
      <c r="K76" s="681" t="s">
        <v>490</v>
      </c>
      <c r="L76" s="46" t="s">
        <v>44</v>
      </c>
      <c r="M76" s="47"/>
      <c r="N76" s="47"/>
      <c r="O76" s="47"/>
      <c r="P76" s="47">
        <v>0.1</v>
      </c>
      <c r="Q76" s="65">
        <v>0.1</v>
      </c>
      <c r="R76" s="65">
        <v>0.15</v>
      </c>
      <c r="S76" s="65">
        <v>0.15</v>
      </c>
      <c r="T76" s="65">
        <v>0.15</v>
      </c>
      <c r="U76" s="65">
        <v>0.1</v>
      </c>
      <c r="V76" s="65">
        <v>0.1</v>
      </c>
      <c r="W76" s="47">
        <v>0.1</v>
      </c>
      <c r="X76" s="47">
        <v>0.05</v>
      </c>
      <c r="Y76" s="167">
        <f t="shared" ref="Y76:Y87" si="27">SUM(M76:X76)</f>
        <v>1</v>
      </c>
      <c r="Z76" s="709">
        <v>0.4</v>
      </c>
      <c r="AA76" s="764">
        <f>IF(OR(Y77=0,Z76=0),0,(Y77/Y76*Z76))</f>
        <v>0</v>
      </c>
      <c r="AB76" s="152"/>
      <c r="AC76" s="681"/>
      <c r="AD76" s="681"/>
      <c r="AE76" s="681"/>
      <c r="AF76" s="681"/>
      <c r="AG76" s="681"/>
      <c r="AH76" s="681"/>
      <c r="AI76" s="681"/>
      <c r="AJ76" s="681"/>
      <c r="AK76" s="681"/>
      <c r="AL76" s="681"/>
      <c r="AM76" s="681"/>
      <c r="AN76" s="681"/>
    </row>
    <row r="77" spans="1:40" ht="15.75" customHeight="1">
      <c r="A77" s="687"/>
      <c r="B77" s="680"/>
      <c r="C77" s="691"/>
      <c r="D77" s="691"/>
      <c r="E77" s="691"/>
      <c r="F77" s="691"/>
      <c r="G77" s="691"/>
      <c r="H77" s="691"/>
      <c r="I77" s="691"/>
      <c r="J77" s="680"/>
      <c r="K77" s="680"/>
      <c r="L77" s="124" t="s">
        <v>377</v>
      </c>
      <c r="M77" s="299"/>
      <c r="N77" s="299"/>
      <c r="O77" s="214"/>
      <c r="P77" s="299"/>
      <c r="Q77" s="300"/>
      <c r="R77" s="300"/>
      <c r="S77" s="300"/>
      <c r="T77" s="300"/>
      <c r="U77" s="300"/>
      <c r="V77" s="300"/>
      <c r="W77" s="299"/>
      <c r="X77" s="299"/>
      <c r="Y77" s="170">
        <f t="shared" si="27"/>
        <v>0</v>
      </c>
      <c r="Z77" s="680"/>
      <c r="AA77" s="680"/>
      <c r="AB77" s="152"/>
      <c r="AC77" s="680"/>
      <c r="AD77" s="680"/>
      <c r="AE77" s="680"/>
      <c r="AF77" s="680"/>
      <c r="AG77" s="680"/>
      <c r="AH77" s="680"/>
      <c r="AI77" s="680"/>
      <c r="AJ77" s="680"/>
      <c r="AK77" s="680"/>
      <c r="AL77" s="680"/>
      <c r="AM77" s="680"/>
      <c r="AN77" s="680"/>
    </row>
    <row r="78" spans="1:40" ht="15.75" customHeight="1">
      <c r="A78" s="687"/>
      <c r="B78" s="678" t="s">
        <v>369</v>
      </c>
      <c r="C78" s="789" t="s">
        <v>548</v>
      </c>
      <c r="D78" s="690"/>
      <c r="E78" s="690"/>
      <c r="F78" s="690"/>
      <c r="G78" s="690"/>
      <c r="H78" s="690"/>
      <c r="I78" s="690"/>
      <c r="J78" s="679"/>
      <c r="K78" s="681" t="s">
        <v>549</v>
      </c>
      <c r="L78" s="46" t="s">
        <v>44</v>
      </c>
      <c r="M78" s="302"/>
      <c r="N78" s="302"/>
      <c r="O78" s="302"/>
      <c r="P78" s="304">
        <v>0.1</v>
      </c>
      <c r="Q78" s="305">
        <v>0.1</v>
      </c>
      <c r="R78" s="305">
        <v>0.15</v>
      </c>
      <c r="S78" s="305">
        <v>0.15</v>
      </c>
      <c r="T78" s="305">
        <v>0.15</v>
      </c>
      <c r="U78" s="305">
        <v>0.1</v>
      </c>
      <c r="V78" s="305">
        <v>0.1</v>
      </c>
      <c r="W78" s="304">
        <v>0.1</v>
      </c>
      <c r="X78" s="304">
        <v>0.05</v>
      </c>
      <c r="Y78" s="167">
        <f t="shared" si="27"/>
        <v>1</v>
      </c>
      <c r="Z78" s="709">
        <v>0.3</v>
      </c>
      <c r="AA78" s="764">
        <f>IF(OR(Y79=0,Z78=0),0,(Y79/Y78*Z78))</f>
        <v>0</v>
      </c>
      <c r="AB78" s="152"/>
      <c r="AC78" s="681"/>
      <c r="AD78" s="681"/>
      <c r="AE78" s="681"/>
      <c r="AF78" s="681"/>
      <c r="AG78" s="681"/>
      <c r="AH78" s="681"/>
      <c r="AI78" s="681"/>
      <c r="AJ78" s="681"/>
      <c r="AK78" s="681"/>
      <c r="AL78" s="681"/>
      <c r="AM78" s="681"/>
      <c r="AN78" s="681"/>
    </row>
    <row r="79" spans="1:40" ht="15.75" customHeight="1">
      <c r="A79" s="687"/>
      <c r="B79" s="680"/>
      <c r="C79" s="691"/>
      <c r="D79" s="691"/>
      <c r="E79" s="691"/>
      <c r="F79" s="691"/>
      <c r="G79" s="691"/>
      <c r="H79" s="691"/>
      <c r="I79" s="691"/>
      <c r="J79" s="680"/>
      <c r="K79" s="680"/>
      <c r="L79" s="124" t="s">
        <v>377</v>
      </c>
      <c r="M79" s="299"/>
      <c r="N79" s="299"/>
      <c r="O79" s="299"/>
      <c r="P79" s="299"/>
      <c r="Q79" s="300"/>
      <c r="R79" s="300"/>
      <c r="S79" s="300"/>
      <c r="T79" s="300"/>
      <c r="U79" s="300"/>
      <c r="V79" s="300"/>
      <c r="W79" s="299"/>
      <c r="X79" s="299"/>
      <c r="Y79" s="170">
        <f t="shared" si="27"/>
        <v>0</v>
      </c>
      <c r="Z79" s="680"/>
      <c r="AA79" s="680"/>
      <c r="AB79" s="152"/>
      <c r="AC79" s="680"/>
      <c r="AD79" s="680"/>
      <c r="AE79" s="680"/>
      <c r="AF79" s="680"/>
      <c r="AG79" s="680"/>
      <c r="AH79" s="680"/>
      <c r="AI79" s="680"/>
      <c r="AJ79" s="680"/>
      <c r="AK79" s="680"/>
      <c r="AL79" s="680"/>
      <c r="AM79" s="680"/>
      <c r="AN79" s="680"/>
    </row>
    <row r="80" spans="1:40" ht="15.75" customHeight="1">
      <c r="A80" s="687"/>
      <c r="B80" s="678" t="s">
        <v>369</v>
      </c>
      <c r="C80" s="789" t="s">
        <v>550</v>
      </c>
      <c r="D80" s="690"/>
      <c r="E80" s="690"/>
      <c r="F80" s="690"/>
      <c r="G80" s="690"/>
      <c r="H80" s="690"/>
      <c r="I80" s="690"/>
      <c r="J80" s="679"/>
      <c r="K80" s="681" t="s">
        <v>464</v>
      </c>
      <c r="L80" s="46" t="s">
        <v>44</v>
      </c>
      <c r="M80" s="302"/>
      <c r="N80" s="302"/>
      <c r="O80" s="304"/>
      <c r="P80" s="304">
        <v>0.1</v>
      </c>
      <c r="Q80" s="304">
        <v>0.3</v>
      </c>
      <c r="R80" s="304">
        <v>0.4</v>
      </c>
      <c r="S80" s="302"/>
      <c r="T80" s="302"/>
      <c r="U80" s="302"/>
      <c r="V80" s="304">
        <v>0.1</v>
      </c>
      <c r="W80" s="304">
        <v>0.1</v>
      </c>
      <c r="X80" s="302"/>
      <c r="Y80" s="167">
        <f t="shared" si="27"/>
        <v>1</v>
      </c>
      <c r="Z80" s="709">
        <v>0.3</v>
      </c>
      <c r="AA80" s="764">
        <f>IF(OR(Y81=0,Z80=0),0,(Y81/Y80*Z80))</f>
        <v>0</v>
      </c>
      <c r="AB80" s="152"/>
      <c r="AC80" s="681"/>
      <c r="AD80" s="681"/>
      <c r="AE80" s="681"/>
      <c r="AF80" s="681"/>
      <c r="AG80" s="681"/>
      <c r="AH80" s="681"/>
      <c r="AI80" s="681"/>
      <c r="AJ80" s="681"/>
      <c r="AK80" s="681"/>
      <c r="AL80" s="681"/>
      <c r="AM80" s="681"/>
      <c r="AN80" s="681"/>
    </row>
    <row r="81" spans="1:40" ht="15.75" customHeight="1">
      <c r="A81" s="687"/>
      <c r="B81" s="680"/>
      <c r="C81" s="691"/>
      <c r="D81" s="691"/>
      <c r="E81" s="691"/>
      <c r="F81" s="691"/>
      <c r="G81" s="691"/>
      <c r="H81" s="691"/>
      <c r="I81" s="691"/>
      <c r="J81" s="680"/>
      <c r="K81" s="680"/>
      <c r="L81" s="124" t="s">
        <v>377</v>
      </c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170">
        <f t="shared" si="27"/>
        <v>0</v>
      </c>
      <c r="Z81" s="680"/>
      <c r="AA81" s="680"/>
      <c r="AB81" s="152"/>
      <c r="AC81" s="680"/>
      <c r="AD81" s="680"/>
      <c r="AE81" s="680"/>
      <c r="AF81" s="680"/>
      <c r="AG81" s="680"/>
      <c r="AH81" s="680"/>
      <c r="AI81" s="680"/>
      <c r="AJ81" s="680"/>
      <c r="AK81" s="680"/>
      <c r="AL81" s="680"/>
      <c r="AM81" s="680"/>
      <c r="AN81" s="680"/>
    </row>
    <row r="82" spans="1:40" ht="15.75" customHeight="1">
      <c r="A82" s="687"/>
      <c r="B82" s="678"/>
      <c r="C82" s="809"/>
      <c r="D82" s="783"/>
      <c r="E82" s="783"/>
      <c r="F82" s="783"/>
      <c r="G82" s="783"/>
      <c r="H82" s="783"/>
      <c r="I82" s="783"/>
      <c r="J82" s="784"/>
      <c r="K82" s="681"/>
      <c r="L82" s="46" t="s">
        <v>44</v>
      </c>
      <c r="M82" s="214"/>
      <c r="N82" s="214"/>
      <c r="O82" s="306"/>
      <c r="P82" s="306"/>
      <c r="Q82" s="306"/>
      <c r="R82" s="214"/>
      <c r="S82" s="214"/>
      <c r="T82" s="214"/>
      <c r="U82" s="214"/>
      <c r="V82" s="306"/>
      <c r="W82" s="306"/>
      <c r="X82" s="214"/>
      <c r="Y82" s="167">
        <f t="shared" si="27"/>
        <v>0</v>
      </c>
      <c r="Z82" s="709"/>
      <c r="AA82" s="764">
        <f>IF(OR(Y83=0,Z82=0),0,(Y83/Y82*Z82))</f>
        <v>0</v>
      </c>
      <c r="AB82" s="152"/>
      <c r="AC82" s="681"/>
      <c r="AD82" s="681"/>
      <c r="AE82" s="681"/>
      <c r="AF82" s="681"/>
      <c r="AG82" s="681"/>
      <c r="AH82" s="681"/>
      <c r="AI82" s="681"/>
      <c r="AJ82" s="681"/>
      <c r="AK82" s="681"/>
      <c r="AL82" s="681"/>
      <c r="AM82" s="681"/>
      <c r="AN82" s="681"/>
    </row>
    <row r="83" spans="1:40" ht="15.75" customHeight="1">
      <c r="A83" s="687"/>
      <c r="B83" s="680"/>
      <c r="C83" s="707"/>
      <c r="D83" s="691"/>
      <c r="E83" s="691"/>
      <c r="F83" s="691"/>
      <c r="G83" s="691"/>
      <c r="H83" s="691"/>
      <c r="I83" s="691"/>
      <c r="J83" s="680"/>
      <c r="K83" s="680"/>
      <c r="L83" s="124" t="s">
        <v>377</v>
      </c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0">
        <f t="shared" si="27"/>
        <v>0</v>
      </c>
      <c r="Z83" s="680"/>
      <c r="AA83" s="680"/>
      <c r="AB83" s="152"/>
      <c r="AC83" s="680"/>
      <c r="AD83" s="680"/>
      <c r="AE83" s="680"/>
      <c r="AF83" s="680"/>
      <c r="AG83" s="680"/>
      <c r="AH83" s="680"/>
      <c r="AI83" s="680"/>
      <c r="AJ83" s="680"/>
      <c r="AK83" s="680"/>
      <c r="AL83" s="680"/>
      <c r="AM83" s="680"/>
      <c r="AN83" s="680"/>
    </row>
    <row r="84" spans="1:40" ht="15.75" customHeight="1">
      <c r="A84" s="687"/>
      <c r="B84" s="678"/>
      <c r="C84" s="782"/>
      <c r="D84" s="783"/>
      <c r="E84" s="783"/>
      <c r="F84" s="783"/>
      <c r="G84" s="783"/>
      <c r="H84" s="783"/>
      <c r="I84" s="783"/>
      <c r="J84" s="784"/>
      <c r="K84" s="681"/>
      <c r="L84" s="46" t="s">
        <v>44</v>
      </c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167">
        <f t="shared" si="27"/>
        <v>0</v>
      </c>
      <c r="Z84" s="709"/>
      <c r="AA84" s="764">
        <f>IF(OR(Y85=0,Z84=0),0,(Y85/Y84*Z84))</f>
        <v>0</v>
      </c>
      <c r="AB84" s="152"/>
      <c r="AC84" s="681"/>
      <c r="AD84" s="681"/>
      <c r="AE84" s="681"/>
      <c r="AF84" s="681"/>
      <c r="AG84" s="681"/>
      <c r="AH84" s="681"/>
      <c r="AI84" s="681"/>
      <c r="AJ84" s="681"/>
      <c r="AK84" s="681"/>
      <c r="AL84" s="681"/>
      <c r="AM84" s="681"/>
      <c r="AN84" s="681"/>
    </row>
    <row r="85" spans="1:40" ht="15.75" customHeight="1">
      <c r="A85" s="687"/>
      <c r="B85" s="680"/>
      <c r="C85" s="707"/>
      <c r="D85" s="691"/>
      <c r="E85" s="691"/>
      <c r="F85" s="691"/>
      <c r="G85" s="691"/>
      <c r="H85" s="691"/>
      <c r="I85" s="691"/>
      <c r="J85" s="680"/>
      <c r="K85" s="680"/>
      <c r="L85" s="124" t="s">
        <v>377</v>
      </c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0">
        <f t="shared" si="27"/>
        <v>0</v>
      </c>
      <c r="Z85" s="680"/>
      <c r="AA85" s="680"/>
      <c r="AB85" s="161"/>
      <c r="AC85" s="680"/>
      <c r="AD85" s="680"/>
      <c r="AE85" s="680"/>
      <c r="AF85" s="680"/>
      <c r="AG85" s="680"/>
      <c r="AH85" s="680"/>
      <c r="AI85" s="680"/>
      <c r="AJ85" s="680"/>
      <c r="AK85" s="680"/>
      <c r="AL85" s="680"/>
      <c r="AM85" s="680"/>
      <c r="AN85" s="680"/>
    </row>
    <row r="86" spans="1:40" ht="15.75" customHeight="1">
      <c r="A86" s="687"/>
      <c r="B86" s="252"/>
      <c r="C86" s="785" t="s">
        <v>383</v>
      </c>
      <c r="D86" s="690"/>
      <c r="E86" s="690"/>
      <c r="F86" s="690"/>
      <c r="G86" s="690"/>
      <c r="H86" s="690"/>
      <c r="I86" s="690"/>
      <c r="J86" s="679"/>
      <c r="K86" s="177"/>
      <c r="L86" s="178" t="s">
        <v>44</v>
      </c>
      <c r="M86" s="179">
        <f t="shared" ref="M86:X86" si="28">+M76*$Z$76+M78*$Z$78+M80*$Z$80</f>
        <v>0</v>
      </c>
      <c r="N86" s="179">
        <f t="shared" si="28"/>
        <v>0</v>
      </c>
      <c r="O86" s="179">
        <f t="shared" si="28"/>
        <v>0</v>
      </c>
      <c r="P86" s="179">
        <f t="shared" si="28"/>
        <v>0.1</v>
      </c>
      <c r="Q86" s="179">
        <f t="shared" si="28"/>
        <v>0.16</v>
      </c>
      <c r="R86" s="179">
        <f t="shared" si="28"/>
        <v>0.22499999999999998</v>
      </c>
      <c r="S86" s="179">
        <f t="shared" si="28"/>
        <v>0.105</v>
      </c>
      <c r="T86" s="179">
        <f t="shared" si="28"/>
        <v>0.105</v>
      </c>
      <c r="U86" s="179">
        <f t="shared" si="28"/>
        <v>7.0000000000000007E-2</v>
      </c>
      <c r="V86" s="179">
        <f t="shared" si="28"/>
        <v>0.1</v>
      </c>
      <c r="W86" s="179">
        <f t="shared" si="28"/>
        <v>0.1</v>
      </c>
      <c r="X86" s="179">
        <f t="shared" si="28"/>
        <v>3.5000000000000003E-2</v>
      </c>
      <c r="Y86" s="167">
        <f t="shared" si="27"/>
        <v>0.99999999999999989</v>
      </c>
      <c r="Z86" s="775">
        <f>SUM(Z76:Z85)</f>
        <v>1</v>
      </c>
      <c r="AA86" s="764">
        <f>IF(OR(Y87=0,Z86=0),0,(Y87/Y86*Z86))</f>
        <v>0</v>
      </c>
      <c r="AB86" s="152"/>
      <c r="AC86" s="689" t="s">
        <v>384</v>
      </c>
      <c r="AD86" s="690"/>
      <c r="AE86" s="690"/>
      <c r="AF86" s="690"/>
      <c r="AG86" s="690"/>
      <c r="AH86" s="690"/>
      <c r="AI86" s="690"/>
      <c r="AJ86" s="690"/>
      <c r="AK86" s="690"/>
      <c r="AL86" s="690"/>
      <c r="AM86" s="690"/>
      <c r="AN86" s="679"/>
    </row>
    <row r="87" spans="1:40" ht="15.75" customHeight="1">
      <c r="A87" s="767"/>
      <c r="B87" s="279"/>
      <c r="C87" s="786"/>
      <c r="D87" s="786"/>
      <c r="E87" s="786"/>
      <c r="F87" s="786"/>
      <c r="G87" s="786"/>
      <c r="H87" s="786"/>
      <c r="I87" s="786"/>
      <c r="J87" s="772"/>
      <c r="K87" s="180"/>
      <c r="L87" s="181" t="s">
        <v>377</v>
      </c>
      <c r="M87" s="183">
        <f t="shared" ref="M87:X87" si="29">+M77*$Z$76+M79*$Z$78+M81*$Z$80</f>
        <v>0</v>
      </c>
      <c r="N87" s="183">
        <f t="shared" si="29"/>
        <v>0</v>
      </c>
      <c r="O87" s="183">
        <f t="shared" si="29"/>
        <v>0</v>
      </c>
      <c r="P87" s="183">
        <f t="shared" si="29"/>
        <v>0</v>
      </c>
      <c r="Q87" s="183">
        <f t="shared" si="29"/>
        <v>0</v>
      </c>
      <c r="R87" s="183">
        <f t="shared" si="29"/>
        <v>0</v>
      </c>
      <c r="S87" s="183">
        <f t="shared" si="29"/>
        <v>0</v>
      </c>
      <c r="T87" s="183">
        <f t="shared" si="29"/>
        <v>0</v>
      </c>
      <c r="U87" s="183">
        <f t="shared" si="29"/>
        <v>0</v>
      </c>
      <c r="V87" s="183">
        <f t="shared" si="29"/>
        <v>0</v>
      </c>
      <c r="W87" s="183">
        <f t="shared" si="29"/>
        <v>0</v>
      </c>
      <c r="X87" s="183">
        <f t="shared" si="29"/>
        <v>0</v>
      </c>
      <c r="Y87" s="184">
        <f t="shared" si="27"/>
        <v>0</v>
      </c>
      <c r="Z87" s="772"/>
      <c r="AA87" s="772"/>
      <c r="AB87" s="152"/>
      <c r="AC87" s="786"/>
      <c r="AD87" s="786"/>
      <c r="AE87" s="786"/>
      <c r="AF87" s="786"/>
      <c r="AG87" s="786"/>
      <c r="AH87" s="786"/>
      <c r="AI87" s="786"/>
      <c r="AJ87" s="786"/>
      <c r="AK87" s="786"/>
      <c r="AL87" s="786"/>
      <c r="AM87" s="786"/>
      <c r="AN87" s="772"/>
    </row>
    <row r="88" spans="1:40" ht="15.75" customHeight="1">
      <c r="A88" s="163" t="s">
        <v>10</v>
      </c>
      <c r="B88" s="164" t="s">
        <v>11</v>
      </c>
      <c r="C88" s="164" t="s">
        <v>12</v>
      </c>
      <c r="D88" s="164" t="s">
        <v>13</v>
      </c>
      <c r="E88" s="164" t="s">
        <v>14</v>
      </c>
      <c r="F88" s="164" t="s">
        <v>15</v>
      </c>
      <c r="G88" s="164" t="s">
        <v>16</v>
      </c>
      <c r="H88" s="164" t="s">
        <v>17</v>
      </c>
      <c r="I88" s="164" t="s">
        <v>18</v>
      </c>
      <c r="J88" s="164" t="s">
        <v>19</v>
      </c>
      <c r="K88" s="164" t="s">
        <v>20</v>
      </c>
      <c r="L88" s="164" t="s">
        <v>48</v>
      </c>
      <c r="M88" s="164" t="s">
        <v>49</v>
      </c>
      <c r="N88" s="164" t="s">
        <v>50</v>
      </c>
      <c r="O88" s="164" t="s">
        <v>51</v>
      </c>
      <c r="P88" s="164" t="s">
        <v>52</v>
      </c>
      <c r="Q88" s="164" t="s">
        <v>53</v>
      </c>
      <c r="R88" s="164" t="s">
        <v>54</v>
      </c>
      <c r="S88" s="164" t="s">
        <v>55</v>
      </c>
      <c r="T88" s="164" t="s">
        <v>56</v>
      </c>
      <c r="U88" s="164" t="s">
        <v>57</v>
      </c>
      <c r="V88" s="164" t="s">
        <v>58</v>
      </c>
      <c r="W88" s="164" t="s">
        <v>59</v>
      </c>
      <c r="X88" s="164" t="s">
        <v>60</v>
      </c>
      <c r="Y88" s="164" t="s">
        <v>61</v>
      </c>
      <c r="Z88" s="165" t="s">
        <v>365</v>
      </c>
      <c r="AA88" s="164" t="s">
        <v>366</v>
      </c>
      <c r="AB88" s="152"/>
      <c r="AC88" s="166" t="s">
        <v>65</v>
      </c>
      <c r="AD88" s="166" t="s">
        <v>66</v>
      </c>
      <c r="AE88" s="166" t="s">
        <v>67</v>
      </c>
      <c r="AF88" s="166" t="s">
        <v>68</v>
      </c>
      <c r="AG88" s="166" t="s">
        <v>69</v>
      </c>
      <c r="AH88" s="166" t="s">
        <v>70</v>
      </c>
      <c r="AI88" s="166" t="s">
        <v>71</v>
      </c>
      <c r="AJ88" s="166" t="s">
        <v>72</v>
      </c>
      <c r="AK88" s="166" t="s">
        <v>73</v>
      </c>
      <c r="AL88" s="166" t="s">
        <v>74</v>
      </c>
      <c r="AM88" s="166" t="s">
        <v>75</v>
      </c>
      <c r="AN88" s="166" t="s">
        <v>367</v>
      </c>
    </row>
    <row r="89" spans="1:40" ht="41.25" customHeight="1">
      <c r="A89" s="766" t="s">
        <v>551</v>
      </c>
      <c r="B89" s="678" t="s">
        <v>369</v>
      </c>
      <c r="C89" s="768" t="s">
        <v>487</v>
      </c>
      <c r="D89" s="768" t="s">
        <v>488</v>
      </c>
      <c r="E89" s="768" t="s">
        <v>443</v>
      </c>
      <c r="F89" s="768" t="s">
        <v>373</v>
      </c>
      <c r="G89" s="681" t="s">
        <v>374</v>
      </c>
      <c r="H89" s="681">
        <v>463</v>
      </c>
      <c r="I89" s="681" t="s">
        <v>552</v>
      </c>
      <c r="J89" s="681" t="s">
        <v>375</v>
      </c>
      <c r="K89" s="681" t="s">
        <v>553</v>
      </c>
      <c r="L89" s="46" t="s">
        <v>44</v>
      </c>
      <c r="M89" s="47">
        <f t="shared" ref="M89:X89" si="30">+M106</f>
        <v>0</v>
      </c>
      <c r="N89" s="47">
        <f t="shared" si="30"/>
        <v>0</v>
      </c>
      <c r="O89" s="47">
        <f t="shared" si="30"/>
        <v>1.0000000000000002E-2</v>
      </c>
      <c r="P89" s="47">
        <f t="shared" si="30"/>
        <v>0.11000000000000004</v>
      </c>
      <c r="Q89" s="47">
        <f t="shared" si="30"/>
        <v>0.11000000000000004</v>
      </c>
      <c r="R89" s="47">
        <f t="shared" si="30"/>
        <v>0.11000000000000004</v>
      </c>
      <c r="S89" s="47">
        <f t="shared" si="30"/>
        <v>0.125</v>
      </c>
      <c r="T89" s="47">
        <f t="shared" si="30"/>
        <v>0.12000000000000002</v>
      </c>
      <c r="U89" s="47">
        <f t="shared" si="30"/>
        <v>0.10000000000000003</v>
      </c>
      <c r="V89" s="47">
        <f t="shared" si="30"/>
        <v>0.10000000000000003</v>
      </c>
      <c r="W89" s="47">
        <f t="shared" si="30"/>
        <v>0.13500000000000001</v>
      </c>
      <c r="X89" s="47">
        <f t="shared" si="30"/>
        <v>8.0000000000000016E-2</v>
      </c>
      <c r="Y89" s="167">
        <f t="shared" ref="Y89:Y90" si="31">SUM(M89:X89)</f>
        <v>1.0000000000000004</v>
      </c>
      <c r="Z89" s="709">
        <v>0.3</v>
      </c>
      <c r="AA89" s="778">
        <f>IF(OR(Y90=0,Z89=0),0,(Y90/Y89*Z89))</f>
        <v>0</v>
      </c>
      <c r="AB89" s="152"/>
      <c r="AC89" s="681"/>
      <c r="AD89" s="681"/>
      <c r="AE89" s="681"/>
      <c r="AF89" s="681"/>
      <c r="AG89" s="681"/>
      <c r="AH89" s="681"/>
      <c r="AI89" s="681"/>
      <c r="AJ89" s="681"/>
      <c r="AK89" s="681"/>
      <c r="AL89" s="681"/>
      <c r="AM89" s="681"/>
      <c r="AN89" s="681"/>
    </row>
    <row r="90" spans="1:40" ht="41.25" customHeight="1">
      <c r="A90" s="687"/>
      <c r="B90" s="680"/>
      <c r="C90" s="680"/>
      <c r="D90" s="680"/>
      <c r="E90" s="680"/>
      <c r="F90" s="680"/>
      <c r="G90" s="680"/>
      <c r="H90" s="680"/>
      <c r="I90" s="680"/>
      <c r="J90" s="680"/>
      <c r="K90" s="680"/>
      <c r="L90" s="168" t="s">
        <v>377</v>
      </c>
      <c r="M90" s="169">
        <f t="shared" ref="M90:X90" si="32">+M107</f>
        <v>0</v>
      </c>
      <c r="N90" s="169">
        <f t="shared" si="32"/>
        <v>0</v>
      </c>
      <c r="O90" s="169">
        <f t="shared" si="32"/>
        <v>0</v>
      </c>
      <c r="P90" s="169">
        <f t="shared" si="32"/>
        <v>0</v>
      </c>
      <c r="Q90" s="169">
        <f t="shared" si="32"/>
        <v>0</v>
      </c>
      <c r="R90" s="169">
        <f t="shared" si="32"/>
        <v>0</v>
      </c>
      <c r="S90" s="169">
        <f t="shared" si="32"/>
        <v>0</v>
      </c>
      <c r="T90" s="169">
        <f t="shared" si="32"/>
        <v>0</v>
      </c>
      <c r="U90" s="169">
        <f t="shared" si="32"/>
        <v>0</v>
      </c>
      <c r="V90" s="169">
        <f t="shared" si="32"/>
        <v>0</v>
      </c>
      <c r="W90" s="169">
        <f t="shared" si="32"/>
        <v>0</v>
      </c>
      <c r="X90" s="169">
        <f t="shared" si="32"/>
        <v>0</v>
      </c>
      <c r="Y90" s="170">
        <f t="shared" si="31"/>
        <v>0</v>
      </c>
      <c r="Z90" s="680"/>
      <c r="AA90" s="680"/>
      <c r="AB90" s="152"/>
      <c r="AC90" s="680"/>
      <c r="AD90" s="680"/>
      <c r="AE90" s="680"/>
      <c r="AF90" s="680"/>
      <c r="AG90" s="680"/>
      <c r="AH90" s="680"/>
      <c r="AI90" s="680"/>
      <c r="AJ90" s="680"/>
      <c r="AK90" s="680"/>
      <c r="AL90" s="680"/>
      <c r="AM90" s="680"/>
      <c r="AN90" s="680"/>
    </row>
    <row r="91" spans="1:40" ht="15.75" customHeight="1">
      <c r="A91" s="687"/>
      <c r="B91" s="248"/>
      <c r="C91" s="779" t="s">
        <v>378</v>
      </c>
      <c r="D91" s="691"/>
      <c r="E91" s="691"/>
      <c r="F91" s="691"/>
      <c r="G91" s="691"/>
      <c r="H91" s="691"/>
      <c r="I91" s="691"/>
      <c r="J91" s="680"/>
      <c r="K91" s="171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1"/>
      <c r="Z91" s="173" t="s">
        <v>379</v>
      </c>
      <c r="AA91" s="171"/>
      <c r="AB91" s="152"/>
      <c r="AC91" s="777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80"/>
    </row>
    <row r="92" spans="1:40" ht="15.75" customHeight="1">
      <c r="A92" s="687"/>
      <c r="B92" s="678" t="s">
        <v>369</v>
      </c>
      <c r="C92" s="788" t="s">
        <v>554</v>
      </c>
      <c r="D92" s="690"/>
      <c r="E92" s="690"/>
      <c r="F92" s="690"/>
      <c r="G92" s="690"/>
      <c r="H92" s="690"/>
      <c r="I92" s="690"/>
      <c r="J92" s="679"/>
      <c r="K92" s="681" t="s">
        <v>553</v>
      </c>
      <c r="L92" s="46" t="s">
        <v>44</v>
      </c>
      <c r="M92" s="47"/>
      <c r="N92" s="47"/>
      <c r="O92" s="47"/>
      <c r="P92" s="47">
        <v>0.15</v>
      </c>
      <c r="Q92" s="47">
        <v>0.15</v>
      </c>
      <c r="R92" s="47">
        <v>0.1</v>
      </c>
      <c r="S92" s="47">
        <v>0.1</v>
      </c>
      <c r="T92" s="47">
        <v>0.15</v>
      </c>
      <c r="U92" s="47">
        <v>0.1</v>
      </c>
      <c r="V92" s="47">
        <v>0.1</v>
      </c>
      <c r="W92" s="47">
        <v>0.15</v>
      </c>
      <c r="X92" s="47"/>
      <c r="Y92" s="167">
        <f t="shared" ref="Y92:Y107" si="33">SUM(M92:X92)</f>
        <v>1</v>
      </c>
      <c r="Z92" s="709">
        <v>0.2</v>
      </c>
      <c r="AA92" s="764">
        <f>IF(OR(Y93=0,Z92=0),0,(Y93/Y92*Z92))</f>
        <v>0</v>
      </c>
      <c r="AB92" s="152"/>
      <c r="AC92" s="681"/>
      <c r="AD92" s="681"/>
      <c r="AE92" s="681"/>
      <c r="AF92" s="681"/>
      <c r="AG92" s="681"/>
      <c r="AH92" s="681"/>
      <c r="AI92" s="681"/>
      <c r="AJ92" s="681"/>
      <c r="AK92" s="681"/>
      <c r="AL92" s="681"/>
      <c r="AM92" s="681"/>
      <c r="AN92" s="681"/>
    </row>
    <row r="93" spans="1:40" ht="15.75" customHeight="1">
      <c r="A93" s="687"/>
      <c r="B93" s="680"/>
      <c r="C93" s="691"/>
      <c r="D93" s="691"/>
      <c r="E93" s="691"/>
      <c r="F93" s="691"/>
      <c r="G93" s="691"/>
      <c r="H93" s="691"/>
      <c r="I93" s="691"/>
      <c r="J93" s="680"/>
      <c r="K93" s="680"/>
      <c r="L93" s="124" t="s">
        <v>377</v>
      </c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0">
        <f t="shared" si="33"/>
        <v>0</v>
      </c>
      <c r="Z93" s="680"/>
      <c r="AA93" s="680"/>
      <c r="AB93" s="152"/>
      <c r="AC93" s="680"/>
      <c r="AD93" s="680"/>
      <c r="AE93" s="680"/>
      <c r="AF93" s="680"/>
      <c r="AG93" s="680"/>
      <c r="AH93" s="680"/>
      <c r="AI93" s="680"/>
      <c r="AJ93" s="680"/>
      <c r="AK93" s="680"/>
      <c r="AL93" s="680"/>
      <c r="AM93" s="680"/>
      <c r="AN93" s="680"/>
    </row>
    <row r="94" spans="1:40" ht="15.75" customHeight="1">
      <c r="A94" s="687"/>
      <c r="B94" s="678" t="s">
        <v>369</v>
      </c>
      <c r="C94" s="810" t="s">
        <v>555</v>
      </c>
      <c r="D94" s="690"/>
      <c r="E94" s="690"/>
      <c r="F94" s="690"/>
      <c r="G94" s="690"/>
      <c r="H94" s="690"/>
      <c r="I94" s="690"/>
      <c r="J94" s="679"/>
      <c r="K94" s="681" t="s">
        <v>553</v>
      </c>
      <c r="L94" s="46" t="s">
        <v>44</v>
      </c>
      <c r="M94" s="47"/>
      <c r="N94" s="47"/>
      <c r="O94" s="47"/>
      <c r="P94" s="47">
        <v>0.1</v>
      </c>
      <c r="Q94" s="47">
        <v>0.1</v>
      </c>
      <c r="R94" s="47">
        <v>0.15</v>
      </c>
      <c r="S94" s="47">
        <v>0.1</v>
      </c>
      <c r="T94" s="47">
        <v>0.1</v>
      </c>
      <c r="U94" s="47">
        <v>0.1</v>
      </c>
      <c r="V94" s="47">
        <v>0.1</v>
      </c>
      <c r="W94" s="47">
        <v>0.15</v>
      </c>
      <c r="X94" s="47">
        <v>0.1</v>
      </c>
      <c r="Y94" s="167">
        <f t="shared" si="33"/>
        <v>0.99999999999999989</v>
      </c>
      <c r="Z94" s="709">
        <v>0.2</v>
      </c>
      <c r="AA94" s="764">
        <f>IF(OR(Y95=0,Z94=0),0,(Y95/Y94*Z94))</f>
        <v>0</v>
      </c>
      <c r="AB94" s="152"/>
      <c r="AC94" s="681"/>
      <c r="AD94" s="681"/>
      <c r="AE94" s="681"/>
      <c r="AF94" s="681"/>
      <c r="AG94" s="681"/>
      <c r="AH94" s="681"/>
      <c r="AI94" s="681"/>
      <c r="AJ94" s="681"/>
      <c r="AK94" s="681"/>
      <c r="AL94" s="681"/>
      <c r="AM94" s="681"/>
      <c r="AN94" s="681"/>
    </row>
    <row r="95" spans="1:40" ht="15.75" customHeight="1">
      <c r="A95" s="687"/>
      <c r="B95" s="680"/>
      <c r="C95" s="691"/>
      <c r="D95" s="691"/>
      <c r="E95" s="691"/>
      <c r="F95" s="691"/>
      <c r="G95" s="691"/>
      <c r="H95" s="691"/>
      <c r="I95" s="691"/>
      <c r="J95" s="680"/>
      <c r="K95" s="680"/>
      <c r="L95" s="124" t="s">
        <v>377</v>
      </c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0">
        <f t="shared" si="33"/>
        <v>0</v>
      </c>
      <c r="Z95" s="680"/>
      <c r="AA95" s="680"/>
      <c r="AB95" s="152"/>
      <c r="AC95" s="680"/>
      <c r="AD95" s="680"/>
      <c r="AE95" s="680"/>
      <c r="AF95" s="680"/>
      <c r="AG95" s="680"/>
      <c r="AH95" s="680"/>
      <c r="AI95" s="680"/>
      <c r="AJ95" s="680"/>
      <c r="AK95" s="680"/>
      <c r="AL95" s="680"/>
      <c r="AM95" s="680"/>
      <c r="AN95" s="680"/>
    </row>
    <row r="96" spans="1:40" ht="15.75" customHeight="1">
      <c r="A96" s="687"/>
      <c r="B96" s="678" t="s">
        <v>369</v>
      </c>
      <c r="C96" s="780" t="s">
        <v>556</v>
      </c>
      <c r="D96" s="690"/>
      <c r="E96" s="690"/>
      <c r="F96" s="690"/>
      <c r="G96" s="690"/>
      <c r="H96" s="690"/>
      <c r="I96" s="690"/>
      <c r="J96" s="679"/>
      <c r="K96" s="681" t="s">
        <v>553</v>
      </c>
      <c r="L96" s="46" t="s">
        <v>44</v>
      </c>
      <c r="M96" s="47"/>
      <c r="N96" s="47"/>
      <c r="O96" s="47"/>
      <c r="P96" s="47">
        <v>0.1</v>
      </c>
      <c r="Q96" s="47">
        <v>0.1</v>
      </c>
      <c r="R96" s="47">
        <v>0.1</v>
      </c>
      <c r="S96" s="47">
        <v>0.15</v>
      </c>
      <c r="T96" s="47">
        <v>0.1</v>
      </c>
      <c r="U96" s="47">
        <v>0.1</v>
      </c>
      <c r="V96" s="47">
        <v>0.1</v>
      </c>
      <c r="W96" s="47">
        <v>0.15</v>
      </c>
      <c r="X96" s="47">
        <v>0.1</v>
      </c>
      <c r="Y96" s="167">
        <f t="shared" si="33"/>
        <v>1</v>
      </c>
      <c r="Z96" s="709">
        <v>0.2</v>
      </c>
      <c r="AA96" s="764">
        <f>IF(OR(Y97=0,Z96=0),0,(Y97/Y96*Z96))</f>
        <v>0</v>
      </c>
      <c r="AB96" s="152"/>
      <c r="AC96" s="681"/>
      <c r="AD96" s="681"/>
      <c r="AE96" s="681"/>
      <c r="AF96" s="681"/>
      <c r="AG96" s="681"/>
      <c r="AH96" s="681"/>
      <c r="AI96" s="681"/>
      <c r="AJ96" s="681"/>
      <c r="AK96" s="681"/>
      <c r="AL96" s="681"/>
      <c r="AM96" s="681"/>
      <c r="AN96" s="681"/>
    </row>
    <row r="97" spans="1:40" ht="15.75" customHeight="1">
      <c r="A97" s="687"/>
      <c r="B97" s="680"/>
      <c r="C97" s="691"/>
      <c r="D97" s="691"/>
      <c r="E97" s="691"/>
      <c r="F97" s="691"/>
      <c r="G97" s="691"/>
      <c r="H97" s="691"/>
      <c r="I97" s="691"/>
      <c r="J97" s="680"/>
      <c r="K97" s="680"/>
      <c r="L97" s="124" t="s">
        <v>377</v>
      </c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0">
        <f t="shared" si="33"/>
        <v>0</v>
      </c>
      <c r="Z97" s="680"/>
      <c r="AA97" s="680"/>
      <c r="AB97" s="152"/>
      <c r="AC97" s="680"/>
      <c r="AD97" s="680"/>
      <c r="AE97" s="680"/>
      <c r="AF97" s="680"/>
      <c r="AG97" s="680"/>
      <c r="AH97" s="680"/>
      <c r="AI97" s="680"/>
      <c r="AJ97" s="680"/>
      <c r="AK97" s="680"/>
      <c r="AL97" s="680"/>
      <c r="AM97" s="680"/>
      <c r="AN97" s="680"/>
    </row>
    <row r="98" spans="1:40" ht="15.75" customHeight="1">
      <c r="A98" s="687"/>
      <c r="B98" s="678" t="s">
        <v>369</v>
      </c>
      <c r="C98" s="780" t="s">
        <v>557</v>
      </c>
      <c r="D98" s="690"/>
      <c r="E98" s="690"/>
      <c r="F98" s="690"/>
      <c r="G98" s="690"/>
      <c r="H98" s="690"/>
      <c r="I98" s="690"/>
      <c r="J98" s="679"/>
      <c r="K98" s="681" t="s">
        <v>553</v>
      </c>
      <c r="L98" s="46" t="s">
        <v>44</v>
      </c>
      <c r="M98" s="47"/>
      <c r="N98" s="47"/>
      <c r="O98" s="47"/>
      <c r="P98" s="47">
        <v>0.1</v>
      </c>
      <c r="Q98" s="47">
        <v>0.1</v>
      </c>
      <c r="R98" s="47">
        <v>0.1</v>
      </c>
      <c r="S98" s="47">
        <v>0.15</v>
      </c>
      <c r="T98" s="47">
        <v>0.1</v>
      </c>
      <c r="U98" s="47">
        <v>0.1</v>
      </c>
      <c r="V98" s="47">
        <v>0.1</v>
      </c>
      <c r="W98" s="47">
        <v>0.15</v>
      </c>
      <c r="X98" s="47">
        <v>0.1</v>
      </c>
      <c r="Y98" s="167">
        <f t="shared" si="33"/>
        <v>1</v>
      </c>
      <c r="Z98" s="709">
        <v>0.1</v>
      </c>
      <c r="AA98" s="764">
        <f>IF(OR(Y99=0,Z98=0),0,(Y99/Y98*Z98))</f>
        <v>0</v>
      </c>
      <c r="AB98" s="152"/>
      <c r="AC98" s="681"/>
      <c r="AD98" s="681"/>
      <c r="AE98" s="681"/>
      <c r="AF98" s="681"/>
      <c r="AG98" s="681"/>
      <c r="AH98" s="681"/>
      <c r="AI98" s="681"/>
      <c r="AJ98" s="681"/>
      <c r="AK98" s="681"/>
      <c r="AL98" s="681"/>
      <c r="AM98" s="681"/>
      <c r="AN98" s="681"/>
    </row>
    <row r="99" spans="1:40" ht="15.75" customHeight="1">
      <c r="A99" s="687"/>
      <c r="B99" s="680"/>
      <c r="C99" s="691"/>
      <c r="D99" s="691"/>
      <c r="E99" s="691"/>
      <c r="F99" s="691"/>
      <c r="G99" s="691"/>
      <c r="H99" s="691"/>
      <c r="I99" s="691"/>
      <c r="J99" s="680"/>
      <c r="K99" s="680"/>
      <c r="L99" s="124" t="s">
        <v>377</v>
      </c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0">
        <f t="shared" si="33"/>
        <v>0</v>
      </c>
      <c r="Z99" s="680"/>
      <c r="AA99" s="680"/>
      <c r="AB99" s="152"/>
      <c r="AC99" s="680"/>
      <c r="AD99" s="680"/>
      <c r="AE99" s="680"/>
      <c r="AF99" s="680"/>
      <c r="AG99" s="680"/>
      <c r="AH99" s="680"/>
      <c r="AI99" s="680"/>
      <c r="AJ99" s="680"/>
      <c r="AK99" s="680"/>
      <c r="AL99" s="680"/>
      <c r="AM99" s="680"/>
      <c r="AN99" s="680"/>
    </row>
    <row r="100" spans="1:40" ht="15.75" customHeight="1">
      <c r="A100" s="687"/>
      <c r="B100" s="694" t="s">
        <v>369</v>
      </c>
      <c r="C100" s="835" t="s">
        <v>558</v>
      </c>
      <c r="D100" s="783"/>
      <c r="E100" s="783"/>
      <c r="F100" s="783"/>
      <c r="G100" s="783"/>
      <c r="H100" s="783"/>
      <c r="I100" s="783"/>
      <c r="J100" s="784"/>
      <c r="K100" s="686" t="s">
        <v>490</v>
      </c>
      <c r="L100" s="46" t="s">
        <v>44</v>
      </c>
      <c r="M100" s="47"/>
      <c r="N100" s="47"/>
      <c r="O100" s="47">
        <v>0.1</v>
      </c>
      <c r="P100" s="47">
        <v>0.1</v>
      </c>
      <c r="Q100" s="47">
        <v>0.1</v>
      </c>
      <c r="R100" s="47">
        <v>0.1</v>
      </c>
      <c r="S100" s="47">
        <v>0.1</v>
      </c>
      <c r="T100" s="47">
        <v>0.1</v>
      </c>
      <c r="U100" s="47">
        <v>0.1</v>
      </c>
      <c r="V100" s="47">
        <v>0.1</v>
      </c>
      <c r="W100" s="47">
        <v>0.1</v>
      </c>
      <c r="X100" s="47">
        <v>0.1</v>
      </c>
      <c r="Y100" s="167">
        <f t="shared" si="33"/>
        <v>0.99999999999999989</v>
      </c>
      <c r="Z100" s="773">
        <v>0.1</v>
      </c>
      <c r="AA100" s="774">
        <f>IF(OR(Y101=0,Z100=0),0,(Y101/Y100*Z100))</f>
        <v>0</v>
      </c>
      <c r="AB100" s="152"/>
      <c r="AC100" s="686"/>
      <c r="AD100" s="686"/>
      <c r="AE100" s="686"/>
      <c r="AF100" s="686"/>
      <c r="AG100" s="686"/>
      <c r="AH100" s="686"/>
      <c r="AI100" s="686"/>
      <c r="AJ100" s="686"/>
      <c r="AK100" s="686"/>
      <c r="AL100" s="686"/>
      <c r="AM100" s="686"/>
      <c r="AN100" s="686"/>
    </row>
    <row r="101" spans="1:40" ht="15.75" customHeight="1">
      <c r="A101" s="687"/>
      <c r="B101" s="688"/>
      <c r="C101" s="707"/>
      <c r="D101" s="691"/>
      <c r="E101" s="691"/>
      <c r="F101" s="691"/>
      <c r="G101" s="691"/>
      <c r="H101" s="691"/>
      <c r="I101" s="691"/>
      <c r="J101" s="680"/>
      <c r="K101" s="688"/>
      <c r="L101" s="124" t="s">
        <v>377</v>
      </c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0">
        <f t="shared" si="33"/>
        <v>0</v>
      </c>
      <c r="Z101" s="688"/>
      <c r="AA101" s="688"/>
      <c r="AB101" s="152"/>
      <c r="AC101" s="688"/>
      <c r="AD101" s="688"/>
      <c r="AE101" s="688"/>
      <c r="AF101" s="688"/>
      <c r="AG101" s="688"/>
      <c r="AH101" s="688"/>
      <c r="AI101" s="688"/>
      <c r="AJ101" s="688"/>
      <c r="AK101" s="688"/>
      <c r="AL101" s="688"/>
      <c r="AM101" s="688"/>
      <c r="AN101" s="688"/>
    </row>
    <row r="102" spans="1:40" ht="15.75" customHeight="1">
      <c r="A102" s="687"/>
      <c r="B102" s="694" t="s">
        <v>369</v>
      </c>
      <c r="C102" s="836" t="s">
        <v>559</v>
      </c>
      <c r="D102" s="783"/>
      <c r="E102" s="783"/>
      <c r="F102" s="783"/>
      <c r="G102" s="783"/>
      <c r="H102" s="783"/>
      <c r="I102" s="783"/>
      <c r="J102" s="784"/>
      <c r="K102" s="686" t="s">
        <v>560</v>
      </c>
      <c r="L102" s="46" t="s">
        <v>44</v>
      </c>
      <c r="M102" s="47"/>
      <c r="N102" s="47"/>
      <c r="O102" s="47"/>
      <c r="P102" s="47">
        <v>0.1</v>
      </c>
      <c r="Q102" s="47">
        <v>0.1</v>
      </c>
      <c r="R102" s="47">
        <v>0.1</v>
      </c>
      <c r="S102" s="47">
        <v>0.15</v>
      </c>
      <c r="T102" s="47">
        <v>0.15</v>
      </c>
      <c r="U102" s="47">
        <v>0.1</v>
      </c>
      <c r="V102" s="47">
        <v>0.1</v>
      </c>
      <c r="W102" s="47">
        <v>0.1</v>
      </c>
      <c r="X102" s="47">
        <v>0.1</v>
      </c>
      <c r="Y102" s="167">
        <f t="shared" si="33"/>
        <v>1</v>
      </c>
      <c r="Z102" s="773">
        <v>0.1</v>
      </c>
      <c r="AA102" s="774">
        <f>IF(OR(Y103=0,Z102=0),0,(Y103/Y102*Z102))</f>
        <v>0</v>
      </c>
      <c r="AB102" s="152"/>
      <c r="AC102" s="686"/>
      <c r="AD102" s="686"/>
      <c r="AE102" s="686"/>
      <c r="AF102" s="686"/>
      <c r="AG102" s="686"/>
      <c r="AH102" s="686"/>
      <c r="AI102" s="686"/>
      <c r="AJ102" s="686"/>
      <c r="AK102" s="686"/>
      <c r="AL102" s="686"/>
      <c r="AM102" s="686"/>
      <c r="AN102" s="686"/>
    </row>
    <row r="103" spans="1:40" ht="15.75" customHeight="1">
      <c r="A103" s="687"/>
      <c r="B103" s="688"/>
      <c r="C103" s="707"/>
      <c r="D103" s="691"/>
      <c r="E103" s="691"/>
      <c r="F103" s="691"/>
      <c r="G103" s="691"/>
      <c r="H103" s="691"/>
      <c r="I103" s="691"/>
      <c r="J103" s="680"/>
      <c r="K103" s="688"/>
      <c r="L103" s="124" t="s">
        <v>377</v>
      </c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0">
        <f t="shared" si="33"/>
        <v>0</v>
      </c>
      <c r="Z103" s="688"/>
      <c r="AA103" s="688"/>
      <c r="AB103" s="152"/>
      <c r="AC103" s="688"/>
      <c r="AD103" s="688"/>
      <c r="AE103" s="688"/>
      <c r="AF103" s="688"/>
      <c r="AG103" s="688"/>
      <c r="AH103" s="688"/>
      <c r="AI103" s="688"/>
      <c r="AJ103" s="688"/>
      <c r="AK103" s="688"/>
      <c r="AL103" s="688"/>
      <c r="AM103" s="688"/>
      <c r="AN103" s="688"/>
    </row>
    <row r="104" spans="1:40" ht="18" customHeight="1">
      <c r="A104" s="687"/>
      <c r="B104" s="694" t="s">
        <v>369</v>
      </c>
      <c r="C104" s="835" t="s">
        <v>561</v>
      </c>
      <c r="D104" s="783"/>
      <c r="E104" s="783"/>
      <c r="F104" s="783"/>
      <c r="G104" s="783"/>
      <c r="H104" s="783"/>
      <c r="I104" s="783"/>
      <c r="J104" s="784"/>
      <c r="K104" s="686" t="s">
        <v>562</v>
      </c>
      <c r="L104" s="46" t="s">
        <v>44</v>
      </c>
      <c r="M104" s="47"/>
      <c r="N104" s="47"/>
      <c r="O104" s="47"/>
      <c r="P104" s="47">
        <v>0.1</v>
      </c>
      <c r="Q104" s="47">
        <v>0.1</v>
      </c>
      <c r="R104" s="47">
        <v>0.1</v>
      </c>
      <c r="S104" s="47">
        <v>0.15</v>
      </c>
      <c r="T104" s="47">
        <v>0.15</v>
      </c>
      <c r="U104" s="47">
        <v>0.1</v>
      </c>
      <c r="V104" s="47">
        <v>0.1</v>
      </c>
      <c r="W104" s="47">
        <v>0.1</v>
      </c>
      <c r="X104" s="47">
        <v>0.1</v>
      </c>
      <c r="Y104" s="167">
        <f t="shared" si="33"/>
        <v>1</v>
      </c>
      <c r="Z104" s="773">
        <v>0.1</v>
      </c>
      <c r="AA104" s="774">
        <f>IF(OR(Y105=0,Z104=0),0,(Y105/Y104*Z104))</f>
        <v>0</v>
      </c>
      <c r="AB104" s="152"/>
      <c r="AC104" s="686"/>
      <c r="AD104" s="686"/>
      <c r="AE104" s="686"/>
      <c r="AF104" s="686"/>
      <c r="AG104" s="686"/>
      <c r="AH104" s="686"/>
      <c r="AI104" s="686"/>
      <c r="AJ104" s="686"/>
      <c r="AK104" s="686"/>
      <c r="AL104" s="686"/>
      <c r="AM104" s="686"/>
      <c r="AN104" s="686"/>
    </row>
    <row r="105" spans="1:40" ht="18" customHeight="1">
      <c r="A105" s="687"/>
      <c r="B105" s="688"/>
      <c r="C105" s="707"/>
      <c r="D105" s="691"/>
      <c r="E105" s="691"/>
      <c r="F105" s="691"/>
      <c r="G105" s="691"/>
      <c r="H105" s="691"/>
      <c r="I105" s="691"/>
      <c r="J105" s="680"/>
      <c r="K105" s="688"/>
      <c r="L105" s="124" t="s">
        <v>377</v>
      </c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0">
        <f t="shared" si="33"/>
        <v>0</v>
      </c>
      <c r="Z105" s="688"/>
      <c r="AA105" s="688"/>
      <c r="AB105" s="161"/>
      <c r="AC105" s="688"/>
      <c r="AD105" s="688"/>
      <c r="AE105" s="688"/>
      <c r="AF105" s="688"/>
      <c r="AG105" s="688"/>
      <c r="AH105" s="688"/>
      <c r="AI105" s="688"/>
      <c r="AJ105" s="688"/>
      <c r="AK105" s="688"/>
      <c r="AL105" s="688"/>
      <c r="AM105" s="688"/>
      <c r="AN105" s="688"/>
    </row>
    <row r="106" spans="1:40" ht="24" customHeight="1">
      <c r="A106" s="687"/>
      <c r="B106" s="252"/>
      <c r="C106" s="785" t="s">
        <v>383</v>
      </c>
      <c r="D106" s="690"/>
      <c r="E106" s="690"/>
      <c r="F106" s="690"/>
      <c r="G106" s="690"/>
      <c r="H106" s="690"/>
      <c r="I106" s="690"/>
      <c r="J106" s="679"/>
      <c r="K106" s="177"/>
      <c r="L106" s="178" t="s">
        <v>44</v>
      </c>
      <c r="M106" s="179">
        <f t="shared" ref="M106:X106" si="34">+M92*$Z$92+M94*$Z$94+M96*$Z$96+M98*$Z$98+M100*$Z$100+M102*$Z$102+M104*$Z$104</f>
        <v>0</v>
      </c>
      <c r="N106" s="179">
        <f t="shared" si="34"/>
        <v>0</v>
      </c>
      <c r="O106" s="179">
        <f t="shared" si="34"/>
        <v>1.0000000000000002E-2</v>
      </c>
      <c r="P106" s="179">
        <f t="shared" si="34"/>
        <v>0.11000000000000004</v>
      </c>
      <c r="Q106" s="179">
        <f t="shared" si="34"/>
        <v>0.11000000000000004</v>
      </c>
      <c r="R106" s="179">
        <f t="shared" si="34"/>
        <v>0.11000000000000004</v>
      </c>
      <c r="S106" s="179">
        <f t="shared" si="34"/>
        <v>0.125</v>
      </c>
      <c r="T106" s="179">
        <f t="shared" si="34"/>
        <v>0.12000000000000002</v>
      </c>
      <c r="U106" s="179">
        <f t="shared" si="34"/>
        <v>0.10000000000000003</v>
      </c>
      <c r="V106" s="179">
        <f t="shared" si="34"/>
        <v>0.10000000000000003</v>
      </c>
      <c r="W106" s="179">
        <f t="shared" si="34"/>
        <v>0.13500000000000001</v>
      </c>
      <c r="X106" s="179">
        <f t="shared" si="34"/>
        <v>8.0000000000000016E-2</v>
      </c>
      <c r="Y106" s="167">
        <f t="shared" si="33"/>
        <v>1.0000000000000004</v>
      </c>
      <c r="Z106" s="775">
        <f>SUM(Z92:Z105)</f>
        <v>1</v>
      </c>
      <c r="AA106" s="764">
        <f>IF(OR(Y107=0,Z106=0),0,(Y107/Y106*Z106))</f>
        <v>0</v>
      </c>
      <c r="AB106" s="152"/>
      <c r="AC106" s="689" t="s">
        <v>384</v>
      </c>
      <c r="AD106" s="690"/>
      <c r="AE106" s="690"/>
      <c r="AF106" s="690"/>
      <c r="AG106" s="690"/>
      <c r="AH106" s="690"/>
      <c r="AI106" s="690"/>
      <c r="AJ106" s="690"/>
      <c r="AK106" s="690"/>
      <c r="AL106" s="690"/>
      <c r="AM106" s="690"/>
      <c r="AN106" s="679"/>
    </row>
    <row r="107" spans="1:40" ht="24" customHeight="1">
      <c r="A107" s="767"/>
      <c r="B107" s="279"/>
      <c r="C107" s="691"/>
      <c r="D107" s="691"/>
      <c r="E107" s="691"/>
      <c r="F107" s="691"/>
      <c r="G107" s="691"/>
      <c r="H107" s="691"/>
      <c r="I107" s="691"/>
      <c r="J107" s="680"/>
      <c r="K107" s="180"/>
      <c r="L107" s="181" t="s">
        <v>377</v>
      </c>
      <c r="M107" s="183">
        <f t="shared" ref="M107:X107" si="35">+M93*$Z$92+M95*$Z$94+M97*$Z$96+M99*$Z$98+M101*$Z$100+M103*$Z$102+M105*$Z$104</f>
        <v>0</v>
      </c>
      <c r="N107" s="183">
        <f t="shared" si="35"/>
        <v>0</v>
      </c>
      <c r="O107" s="183">
        <f t="shared" si="35"/>
        <v>0</v>
      </c>
      <c r="P107" s="183">
        <f t="shared" si="35"/>
        <v>0</v>
      </c>
      <c r="Q107" s="183">
        <f t="shared" si="35"/>
        <v>0</v>
      </c>
      <c r="R107" s="183">
        <f t="shared" si="35"/>
        <v>0</v>
      </c>
      <c r="S107" s="183">
        <f t="shared" si="35"/>
        <v>0</v>
      </c>
      <c r="T107" s="183">
        <f t="shared" si="35"/>
        <v>0</v>
      </c>
      <c r="U107" s="183">
        <f t="shared" si="35"/>
        <v>0</v>
      </c>
      <c r="V107" s="183">
        <f t="shared" si="35"/>
        <v>0</v>
      </c>
      <c r="W107" s="183">
        <f t="shared" si="35"/>
        <v>0</v>
      </c>
      <c r="X107" s="183">
        <f t="shared" si="35"/>
        <v>0</v>
      </c>
      <c r="Y107" s="184">
        <f t="shared" si="33"/>
        <v>0</v>
      </c>
      <c r="Z107" s="680"/>
      <c r="AA107" s="772"/>
      <c r="AB107" s="152"/>
      <c r="AC107" s="691"/>
      <c r="AD107" s="691"/>
      <c r="AE107" s="691"/>
      <c r="AF107" s="691"/>
      <c r="AG107" s="691"/>
      <c r="AH107" s="691"/>
      <c r="AI107" s="691"/>
      <c r="AJ107" s="691"/>
      <c r="AK107" s="691"/>
      <c r="AL107" s="691"/>
      <c r="AM107" s="691"/>
      <c r="AN107" s="680"/>
    </row>
    <row r="108" spans="1:40" ht="15.75" customHeight="1">
      <c r="A108" s="163" t="s">
        <v>10</v>
      </c>
      <c r="B108" s="165" t="s">
        <v>11</v>
      </c>
      <c r="C108" s="165" t="s">
        <v>12</v>
      </c>
      <c r="D108" s="165" t="s">
        <v>13</v>
      </c>
      <c r="E108" s="165" t="s">
        <v>14</v>
      </c>
      <c r="F108" s="165" t="s">
        <v>15</v>
      </c>
      <c r="G108" s="165" t="s">
        <v>16</v>
      </c>
      <c r="H108" s="165" t="s">
        <v>17</v>
      </c>
      <c r="I108" s="165" t="s">
        <v>18</v>
      </c>
      <c r="J108" s="165" t="s">
        <v>19</v>
      </c>
      <c r="K108" s="164" t="s">
        <v>20</v>
      </c>
      <c r="L108" s="164" t="s">
        <v>48</v>
      </c>
      <c r="M108" s="167" t="s">
        <v>49</v>
      </c>
      <c r="N108" s="167" t="s">
        <v>50</v>
      </c>
      <c r="O108" s="167" t="s">
        <v>51</v>
      </c>
      <c r="P108" s="167" t="s">
        <v>52</v>
      </c>
      <c r="Q108" s="167" t="s">
        <v>53</v>
      </c>
      <c r="R108" s="167" t="s">
        <v>54</v>
      </c>
      <c r="S108" s="167" t="s">
        <v>55</v>
      </c>
      <c r="T108" s="167" t="s">
        <v>56</v>
      </c>
      <c r="U108" s="167" t="s">
        <v>57</v>
      </c>
      <c r="V108" s="167" t="s">
        <v>58</v>
      </c>
      <c r="W108" s="167" t="s">
        <v>59</v>
      </c>
      <c r="X108" s="167" t="s">
        <v>60</v>
      </c>
      <c r="Y108" s="167" t="s">
        <v>61</v>
      </c>
      <c r="Z108" s="165" t="s">
        <v>365</v>
      </c>
      <c r="AA108" s="167" t="s">
        <v>366</v>
      </c>
      <c r="AB108" s="152"/>
      <c r="AC108" s="166" t="s">
        <v>65</v>
      </c>
      <c r="AD108" s="166" t="s">
        <v>66</v>
      </c>
      <c r="AE108" s="166" t="s">
        <v>67</v>
      </c>
      <c r="AF108" s="166" t="s">
        <v>68</v>
      </c>
      <c r="AG108" s="166" t="s">
        <v>69</v>
      </c>
      <c r="AH108" s="166" t="s">
        <v>70</v>
      </c>
      <c r="AI108" s="166" t="s">
        <v>71</v>
      </c>
      <c r="AJ108" s="166" t="s">
        <v>72</v>
      </c>
      <c r="AK108" s="166" t="s">
        <v>73</v>
      </c>
      <c r="AL108" s="166" t="s">
        <v>74</v>
      </c>
      <c r="AM108" s="166" t="s">
        <v>75</v>
      </c>
      <c r="AN108" s="166" t="s">
        <v>367</v>
      </c>
    </row>
    <row r="109" spans="1:40" ht="36" customHeight="1">
      <c r="A109" s="766" t="s">
        <v>94</v>
      </c>
      <c r="B109" s="678" t="s">
        <v>369</v>
      </c>
      <c r="C109" s="812" t="s">
        <v>487</v>
      </c>
      <c r="D109" s="768" t="s">
        <v>442</v>
      </c>
      <c r="E109" s="812" t="s">
        <v>443</v>
      </c>
      <c r="F109" s="812" t="s">
        <v>373</v>
      </c>
      <c r="G109" s="678" t="s">
        <v>198</v>
      </c>
      <c r="H109" s="837">
        <v>1</v>
      </c>
      <c r="I109" s="837" t="s">
        <v>563</v>
      </c>
      <c r="J109" s="678" t="s">
        <v>375</v>
      </c>
      <c r="K109" s="681" t="s">
        <v>553</v>
      </c>
      <c r="L109" s="46" t="s">
        <v>44</v>
      </c>
      <c r="M109" s="47">
        <f t="shared" ref="M109:X109" si="36">+M122</f>
        <v>0</v>
      </c>
      <c r="N109" s="47">
        <f t="shared" si="36"/>
        <v>0</v>
      </c>
      <c r="O109" s="47">
        <f t="shared" si="36"/>
        <v>0</v>
      </c>
      <c r="P109" s="47">
        <f t="shared" si="36"/>
        <v>0.1</v>
      </c>
      <c r="Q109" s="47">
        <f t="shared" si="36"/>
        <v>0.1</v>
      </c>
      <c r="R109" s="47">
        <f t="shared" si="36"/>
        <v>0.15</v>
      </c>
      <c r="S109" s="47">
        <f t="shared" si="36"/>
        <v>0.1</v>
      </c>
      <c r="T109" s="47">
        <f t="shared" si="36"/>
        <v>0.1</v>
      </c>
      <c r="U109" s="47">
        <f t="shared" si="36"/>
        <v>0.15</v>
      </c>
      <c r="V109" s="47">
        <f t="shared" si="36"/>
        <v>0.1</v>
      </c>
      <c r="W109" s="47">
        <f t="shared" si="36"/>
        <v>0.1</v>
      </c>
      <c r="X109" s="47">
        <f t="shared" si="36"/>
        <v>0.1</v>
      </c>
      <c r="Y109" s="167">
        <f t="shared" ref="Y109:Y110" si="37">SUM(M109:X109)</f>
        <v>0.99999999999999989</v>
      </c>
      <c r="Z109" s="709">
        <v>0.1</v>
      </c>
      <c r="AA109" s="778">
        <f>IF(OR(Y110=0,Z109=0),0,(Y110/Y109*Z109))</f>
        <v>0</v>
      </c>
      <c r="AB109" s="152"/>
      <c r="AC109" s="681"/>
      <c r="AD109" s="681"/>
      <c r="AE109" s="681"/>
      <c r="AF109" s="681"/>
      <c r="AG109" s="681"/>
      <c r="AH109" s="681"/>
      <c r="AI109" s="681"/>
      <c r="AJ109" s="681"/>
      <c r="AK109" s="681"/>
      <c r="AL109" s="681"/>
      <c r="AM109" s="681"/>
      <c r="AN109" s="681"/>
    </row>
    <row r="110" spans="1:40" ht="36" customHeight="1">
      <c r="A110" s="687"/>
      <c r="B110" s="680"/>
      <c r="C110" s="680"/>
      <c r="D110" s="680"/>
      <c r="E110" s="680"/>
      <c r="F110" s="680"/>
      <c r="G110" s="680"/>
      <c r="H110" s="680"/>
      <c r="I110" s="680"/>
      <c r="J110" s="680"/>
      <c r="K110" s="680"/>
      <c r="L110" s="168" t="s">
        <v>377</v>
      </c>
      <c r="M110" s="169">
        <f t="shared" ref="M110:X110" si="38">+M123</f>
        <v>0</v>
      </c>
      <c r="N110" s="169">
        <f t="shared" si="38"/>
        <v>0</v>
      </c>
      <c r="O110" s="169">
        <f t="shared" si="38"/>
        <v>0</v>
      </c>
      <c r="P110" s="169">
        <f t="shared" si="38"/>
        <v>0</v>
      </c>
      <c r="Q110" s="169">
        <f t="shared" si="38"/>
        <v>0</v>
      </c>
      <c r="R110" s="169">
        <f t="shared" si="38"/>
        <v>0</v>
      </c>
      <c r="S110" s="169">
        <f t="shared" si="38"/>
        <v>0</v>
      </c>
      <c r="T110" s="169">
        <f t="shared" si="38"/>
        <v>0</v>
      </c>
      <c r="U110" s="169">
        <f t="shared" si="38"/>
        <v>0</v>
      </c>
      <c r="V110" s="169">
        <f t="shared" si="38"/>
        <v>0</v>
      </c>
      <c r="W110" s="169">
        <f t="shared" si="38"/>
        <v>0</v>
      </c>
      <c r="X110" s="169">
        <f t="shared" si="38"/>
        <v>0</v>
      </c>
      <c r="Y110" s="170">
        <f t="shared" si="37"/>
        <v>0</v>
      </c>
      <c r="Z110" s="680"/>
      <c r="AA110" s="680"/>
      <c r="AB110" s="152"/>
      <c r="AC110" s="680"/>
      <c r="AD110" s="680"/>
      <c r="AE110" s="680"/>
      <c r="AF110" s="680"/>
      <c r="AG110" s="680"/>
      <c r="AH110" s="680"/>
      <c r="AI110" s="680"/>
      <c r="AJ110" s="680"/>
      <c r="AK110" s="680"/>
      <c r="AL110" s="680"/>
      <c r="AM110" s="680"/>
      <c r="AN110" s="680"/>
    </row>
    <row r="111" spans="1:40" ht="15.75" customHeight="1">
      <c r="A111" s="687"/>
      <c r="B111" s="251"/>
      <c r="C111" s="779" t="s">
        <v>378</v>
      </c>
      <c r="D111" s="691"/>
      <c r="E111" s="691"/>
      <c r="F111" s="691"/>
      <c r="G111" s="691"/>
      <c r="H111" s="691"/>
      <c r="I111" s="691"/>
      <c r="J111" s="680"/>
      <c r="K111" s="171"/>
      <c r="L111" s="172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2"/>
      <c r="Z111" s="194" t="s">
        <v>379</v>
      </c>
      <c r="AA111" s="192"/>
      <c r="AB111" s="152"/>
      <c r="AC111" s="807"/>
      <c r="AD111" s="691"/>
      <c r="AE111" s="691"/>
      <c r="AF111" s="691"/>
      <c r="AG111" s="691"/>
      <c r="AH111" s="691"/>
      <c r="AI111" s="691"/>
      <c r="AJ111" s="691"/>
      <c r="AK111" s="691"/>
      <c r="AL111" s="691"/>
      <c r="AM111" s="691"/>
      <c r="AN111" s="680"/>
    </row>
    <row r="112" spans="1:40" ht="22.5" customHeight="1">
      <c r="A112" s="687"/>
      <c r="B112" s="678" t="s">
        <v>369</v>
      </c>
      <c r="C112" s="780" t="s">
        <v>564</v>
      </c>
      <c r="D112" s="690"/>
      <c r="E112" s="690"/>
      <c r="F112" s="690"/>
      <c r="G112" s="690"/>
      <c r="H112" s="690"/>
      <c r="I112" s="690"/>
      <c r="J112" s="679"/>
      <c r="K112" s="681" t="s">
        <v>553</v>
      </c>
      <c r="L112" s="46" t="s">
        <v>44</v>
      </c>
      <c r="M112" s="47"/>
      <c r="N112" s="47"/>
      <c r="O112" s="47"/>
      <c r="P112" s="47">
        <v>0.1</v>
      </c>
      <c r="Q112" s="47">
        <v>0.1</v>
      </c>
      <c r="R112" s="47">
        <v>0.15</v>
      </c>
      <c r="S112" s="47">
        <v>0.1</v>
      </c>
      <c r="T112" s="47">
        <v>0.1</v>
      </c>
      <c r="U112" s="47">
        <v>0.15</v>
      </c>
      <c r="V112" s="47">
        <v>0.1</v>
      </c>
      <c r="W112" s="47">
        <v>0.1</v>
      </c>
      <c r="X112" s="47">
        <v>0.1</v>
      </c>
      <c r="Y112" s="167">
        <f t="shared" ref="Y112:Y123" si="39">SUM(M112:X112)</f>
        <v>0.99999999999999989</v>
      </c>
      <c r="Z112" s="709">
        <v>1</v>
      </c>
      <c r="AA112" s="764">
        <f>IF(OR(Y113=0,Z112=0),0,(Y113/Y112*Z112))</f>
        <v>0</v>
      </c>
      <c r="AB112" s="152"/>
      <c r="AC112" s="681"/>
      <c r="AD112" s="681"/>
      <c r="AE112" s="681"/>
      <c r="AF112" s="681"/>
      <c r="AG112" s="681"/>
      <c r="AH112" s="681"/>
      <c r="AI112" s="681"/>
      <c r="AJ112" s="681"/>
      <c r="AK112" s="681"/>
      <c r="AL112" s="681"/>
      <c r="AM112" s="681"/>
      <c r="AN112" s="681"/>
    </row>
    <row r="113" spans="1:40" ht="22.5" customHeight="1">
      <c r="A113" s="687"/>
      <c r="B113" s="680"/>
      <c r="C113" s="691"/>
      <c r="D113" s="691"/>
      <c r="E113" s="691"/>
      <c r="F113" s="691"/>
      <c r="G113" s="691"/>
      <c r="H113" s="691"/>
      <c r="I113" s="691"/>
      <c r="J113" s="680"/>
      <c r="K113" s="680"/>
      <c r="L113" s="124" t="s">
        <v>377</v>
      </c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0">
        <f t="shared" si="39"/>
        <v>0</v>
      </c>
      <c r="Z113" s="680"/>
      <c r="AA113" s="680"/>
      <c r="AB113" s="152"/>
      <c r="AC113" s="680"/>
      <c r="AD113" s="680"/>
      <c r="AE113" s="680"/>
      <c r="AF113" s="680"/>
      <c r="AG113" s="680"/>
      <c r="AH113" s="680"/>
      <c r="AI113" s="680"/>
      <c r="AJ113" s="680"/>
      <c r="AK113" s="680"/>
      <c r="AL113" s="680"/>
      <c r="AM113" s="680"/>
      <c r="AN113" s="680"/>
    </row>
    <row r="114" spans="1:40">
      <c r="A114" s="687"/>
      <c r="B114" s="678"/>
      <c r="C114" s="782"/>
      <c r="D114" s="783"/>
      <c r="E114" s="783"/>
      <c r="F114" s="783"/>
      <c r="G114" s="783"/>
      <c r="H114" s="783"/>
      <c r="I114" s="783"/>
      <c r="J114" s="784"/>
      <c r="K114" s="681"/>
      <c r="L114" s="46" t="s">
        <v>44</v>
      </c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167">
        <f t="shared" si="39"/>
        <v>0</v>
      </c>
      <c r="Z114" s="709"/>
      <c r="AA114" s="764">
        <f>IF(OR(Y115=0,Z114=0),0,(Y115/Y114*Z114))</f>
        <v>0</v>
      </c>
      <c r="AB114" s="152"/>
      <c r="AC114" s="681"/>
      <c r="AD114" s="681"/>
      <c r="AE114" s="681"/>
      <c r="AF114" s="681"/>
      <c r="AG114" s="681"/>
      <c r="AH114" s="681"/>
      <c r="AI114" s="681"/>
      <c r="AJ114" s="681"/>
      <c r="AK114" s="681"/>
      <c r="AL114" s="681"/>
      <c r="AM114" s="681"/>
      <c r="AN114" s="681"/>
    </row>
    <row r="115" spans="1:40">
      <c r="A115" s="687"/>
      <c r="B115" s="680"/>
      <c r="C115" s="707"/>
      <c r="D115" s="691"/>
      <c r="E115" s="691"/>
      <c r="F115" s="691"/>
      <c r="G115" s="691"/>
      <c r="H115" s="691"/>
      <c r="I115" s="691"/>
      <c r="J115" s="680"/>
      <c r="K115" s="680"/>
      <c r="L115" s="124" t="s">
        <v>377</v>
      </c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0">
        <f t="shared" si="39"/>
        <v>0</v>
      </c>
      <c r="Z115" s="680"/>
      <c r="AA115" s="680"/>
      <c r="AB115" s="152"/>
      <c r="AC115" s="680"/>
      <c r="AD115" s="680"/>
      <c r="AE115" s="680"/>
      <c r="AF115" s="680"/>
      <c r="AG115" s="680"/>
      <c r="AH115" s="680"/>
      <c r="AI115" s="680"/>
      <c r="AJ115" s="680"/>
      <c r="AK115" s="680"/>
      <c r="AL115" s="680"/>
      <c r="AM115" s="680"/>
      <c r="AN115" s="680"/>
    </row>
    <row r="116" spans="1:40" ht="15.75" customHeight="1">
      <c r="A116" s="687"/>
      <c r="B116" s="694"/>
      <c r="C116" s="782"/>
      <c r="D116" s="783"/>
      <c r="E116" s="783"/>
      <c r="F116" s="783"/>
      <c r="G116" s="783"/>
      <c r="H116" s="783"/>
      <c r="I116" s="783"/>
      <c r="J116" s="784"/>
      <c r="K116" s="686"/>
      <c r="L116" s="185" t="s">
        <v>44</v>
      </c>
      <c r="M116" s="214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167">
        <f t="shared" si="39"/>
        <v>0</v>
      </c>
      <c r="Z116" s="709"/>
      <c r="AA116" s="764">
        <f>IF(OR(Y117=0,Z116=0),0,(Y117/Y116*Z116))</f>
        <v>0</v>
      </c>
      <c r="AB116" s="152"/>
      <c r="AC116" s="681"/>
      <c r="AD116" s="681"/>
      <c r="AE116" s="681"/>
      <c r="AF116" s="681"/>
      <c r="AG116" s="681"/>
      <c r="AH116" s="681"/>
      <c r="AI116" s="681"/>
      <c r="AJ116" s="681"/>
      <c r="AK116" s="681"/>
      <c r="AL116" s="681"/>
      <c r="AM116" s="681"/>
      <c r="AN116" s="681"/>
    </row>
    <row r="117" spans="1:40" ht="15.75" customHeight="1">
      <c r="A117" s="687"/>
      <c r="B117" s="688"/>
      <c r="C117" s="707"/>
      <c r="D117" s="691"/>
      <c r="E117" s="691"/>
      <c r="F117" s="691"/>
      <c r="G117" s="691"/>
      <c r="H117" s="691"/>
      <c r="I117" s="691"/>
      <c r="J117" s="680"/>
      <c r="K117" s="688"/>
      <c r="L117" s="186" t="s">
        <v>377</v>
      </c>
      <c r="M117" s="299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0">
        <f t="shared" si="39"/>
        <v>0</v>
      </c>
      <c r="Z117" s="680"/>
      <c r="AA117" s="680"/>
      <c r="AB117" s="152"/>
      <c r="AC117" s="680"/>
      <c r="AD117" s="680"/>
      <c r="AE117" s="680"/>
      <c r="AF117" s="680"/>
      <c r="AG117" s="680"/>
      <c r="AH117" s="680"/>
      <c r="AI117" s="680"/>
      <c r="AJ117" s="680"/>
      <c r="AK117" s="680"/>
      <c r="AL117" s="680"/>
      <c r="AM117" s="680"/>
      <c r="AN117" s="680"/>
    </row>
    <row r="118" spans="1:40" ht="15.75" customHeight="1">
      <c r="A118" s="687"/>
      <c r="B118" s="694"/>
      <c r="C118" s="782"/>
      <c r="D118" s="783"/>
      <c r="E118" s="783"/>
      <c r="F118" s="783"/>
      <c r="G118" s="783"/>
      <c r="H118" s="783"/>
      <c r="I118" s="783"/>
      <c r="J118" s="784"/>
      <c r="K118" s="694"/>
      <c r="L118" s="185" t="s">
        <v>44</v>
      </c>
      <c r="M118" s="214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167">
        <f t="shared" si="39"/>
        <v>0</v>
      </c>
      <c r="Z118" s="709"/>
      <c r="AA118" s="764">
        <f>IF(OR(Y119=0,Z118=0),0,(Y119/Y118*Z118))</f>
        <v>0</v>
      </c>
      <c r="AB118" s="152"/>
      <c r="AC118" s="681"/>
      <c r="AD118" s="681"/>
      <c r="AE118" s="681"/>
      <c r="AF118" s="681"/>
      <c r="AG118" s="681"/>
      <c r="AH118" s="681"/>
      <c r="AI118" s="681"/>
      <c r="AJ118" s="681"/>
      <c r="AK118" s="681"/>
      <c r="AL118" s="681"/>
      <c r="AM118" s="681"/>
      <c r="AN118" s="681"/>
    </row>
    <row r="119" spans="1:40" ht="15.75" customHeight="1">
      <c r="A119" s="687"/>
      <c r="B119" s="688"/>
      <c r="C119" s="707"/>
      <c r="D119" s="691"/>
      <c r="E119" s="691"/>
      <c r="F119" s="691"/>
      <c r="G119" s="691"/>
      <c r="H119" s="691"/>
      <c r="I119" s="691"/>
      <c r="J119" s="680"/>
      <c r="K119" s="688"/>
      <c r="L119" s="186" t="s">
        <v>377</v>
      </c>
      <c r="M119" s="299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0">
        <f t="shared" si="39"/>
        <v>0</v>
      </c>
      <c r="Z119" s="772"/>
      <c r="AA119" s="772"/>
      <c r="AB119" s="152"/>
      <c r="AC119" s="772"/>
      <c r="AD119" s="772"/>
      <c r="AE119" s="772"/>
      <c r="AF119" s="772"/>
      <c r="AG119" s="772"/>
      <c r="AH119" s="772"/>
      <c r="AI119" s="772"/>
      <c r="AJ119" s="772"/>
      <c r="AK119" s="772"/>
      <c r="AL119" s="772"/>
      <c r="AM119" s="772"/>
      <c r="AN119" s="772"/>
    </row>
    <row r="120" spans="1:40" ht="15.75" customHeight="1">
      <c r="A120" s="687"/>
      <c r="B120" s="694"/>
      <c r="C120" s="782"/>
      <c r="D120" s="783"/>
      <c r="E120" s="783"/>
      <c r="F120" s="783"/>
      <c r="G120" s="783"/>
      <c r="H120" s="783"/>
      <c r="I120" s="783"/>
      <c r="J120" s="784"/>
      <c r="K120" s="686"/>
      <c r="L120" s="185" t="s">
        <v>44</v>
      </c>
      <c r="M120" s="214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167">
        <f t="shared" si="39"/>
        <v>0</v>
      </c>
      <c r="Z120" s="709"/>
      <c r="AA120" s="764">
        <f>IF(OR(Y121=0,Z120=0),0,(Y121/Y120*Z120))</f>
        <v>0</v>
      </c>
      <c r="AB120" s="152"/>
      <c r="AC120" s="681"/>
      <c r="AD120" s="681"/>
      <c r="AE120" s="681"/>
      <c r="AF120" s="681"/>
      <c r="AG120" s="681"/>
      <c r="AH120" s="681"/>
      <c r="AI120" s="681"/>
      <c r="AJ120" s="681"/>
      <c r="AK120" s="681"/>
      <c r="AL120" s="681"/>
      <c r="AM120" s="681"/>
      <c r="AN120" s="681"/>
    </row>
    <row r="121" spans="1:40" ht="15.75" customHeight="1">
      <c r="A121" s="687"/>
      <c r="B121" s="688"/>
      <c r="C121" s="707"/>
      <c r="D121" s="691"/>
      <c r="E121" s="691"/>
      <c r="F121" s="691"/>
      <c r="G121" s="691"/>
      <c r="H121" s="691"/>
      <c r="I121" s="691"/>
      <c r="J121" s="680"/>
      <c r="K121" s="688"/>
      <c r="L121" s="186" t="s">
        <v>377</v>
      </c>
      <c r="M121" s="299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0">
        <f t="shared" si="39"/>
        <v>0</v>
      </c>
      <c r="Z121" s="680"/>
      <c r="AA121" s="680"/>
      <c r="AB121" s="161"/>
      <c r="AC121" s="680"/>
      <c r="AD121" s="680"/>
      <c r="AE121" s="680"/>
      <c r="AF121" s="680"/>
      <c r="AG121" s="680"/>
      <c r="AH121" s="680"/>
      <c r="AI121" s="680"/>
      <c r="AJ121" s="680"/>
      <c r="AK121" s="680"/>
      <c r="AL121" s="680"/>
      <c r="AM121" s="680"/>
      <c r="AN121" s="680"/>
    </row>
    <row r="122" spans="1:40" ht="15.75" customHeight="1">
      <c r="A122" s="687"/>
      <c r="B122" s="252"/>
      <c r="C122" s="785" t="s">
        <v>383</v>
      </c>
      <c r="D122" s="690"/>
      <c r="E122" s="690"/>
      <c r="F122" s="690"/>
      <c r="G122" s="690"/>
      <c r="H122" s="690"/>
      <c r="I122" s="690"/>
      <c r="J122" s="679"/>
      <c r="K122" s="177"/>
      <c r="L122" s="178" t="s">
        <v>44</v>
      </c>
      <c r="M122" s="179">
        <f t="shared" ref="M122:X122" si="40">+M112*$Z$112+M114*$Z$114</f>
        <v>0</v>
      </c>
      <c r="N122" s="179">
        <f t="shared" si="40"/>
        <v>0</v>
      </c>
      <c r="O122" s="179">
        <f t="shared" si="40"/>
        <v>0</v>
      </c>
      <c r="P122" s="179">
        <f t="shared" si="40"/>
        <v>0.1</v>
      </c>
      <c r="Q122" s="179">
        <f t="shared" si="40"/>
        <v>0.1</v>
      </c>
      <c r="R122" s="179">
        <f t="shared" si="40"/>
        <v>0.15</v>
      </c>
      <c r="S122" s="179">
        <f t="shared" si="40"/>
        <v>0.1</v>
      </c>
      <c r="T122" s="179">
        <f t="shared" si="40"/>
        <v>0.1</v>
      </c>
      <c r="U122" s="179">
        <f t="shared" si="40"/>
        <v>0.15</v>
      </c>
      <c r="V122" s="179">
        <f t="shared" si="40"/>
        <v>0.1</v>
      </c>
      <c r="W122" s="179">
        <f t="shared" si="40"/>
        <v>0.1</v>
      </c>
      <c r="X122" s="179">
        <f t="shared" si="40"/>
        <v>0.1</v>
      </c>
      <c r="Y122" s="167">
        <f t="shared" si="39"/>
        <v>0.99999999999999989</v>
      </c>
      <c r="Z122" s="775">
        <f>SUM(Z112:Z121)</f>
        <v>1</v>
      </c>
      <c r="AA122" s="764">
        <f>IF(OR(Y123=0,Z122=0),0,(Y123/Y122*Z122))</f>
        <v>0</v>
      </c>
      <c r="AB122" s="152"/>
      <c r="AC122" s="689" t="s">
        <v>384</v>
      </c>
      <c r="AD122" s="690"/>
      <c r="AE122" s="690"/>
      <c r="AF122" s="690"/>
      <c r="AG122" s="690"/>
      <c r="AH122" s="690"/>
      <c r="AI122" s="690"/>
      <c r="AJ122" s="690"/>
      <c r="AK122" s="690"/>
      <c r="AL122" s="690"/>
      <c r="AM122" s="690"/>
      <c r="AN122" s="679"/>
    </row>
    <row r="123" spans="1:40" ht="15.75" customHeight="1">
      <c r="A123" s="767"/>
      <c r="B123" s="279"/>
      <c r="C123" s="786"/>
      <c r="D123" s="786"/>
      <c r="E123" s="786"/>
      <c r="F123" s="786"/>
      <c r="G123" s="786"/>
      <c r="H123" s="786"/>
      <c r="I123" s="786"/>
      <c r="J123" s="772"/>
      <c r="K123" s="180"/>
      <c r="L123" s="181" t="s">
        <v>377</v>
      </c>
      <c r="M123" s="183">
        <f t="shared" ref="M123:X123" si="41">+M113*$Z$112+M115*$Z$114</f>
        <v>0</v>
      </c>
      <c r="N123" s="183">
        <f t="shared" si="41"/>
        <v>0</v>
      </c>
      <c r="O123" s="183">
        <f t="shared" si="41"/>
        <v>0</v>
      </c>
      <c r="P123" s="183">
        <f t="shared" si="41"/>
        <v>0</v>
      </c>
      <c r="Q123" s="183">
        <f t="shared" si="41"/>
        <v>0</v>
      </c>
      <c r="R123" s="183">
        <f t="shared" si="41"/>
        <v>0</v>
      </c>
      <c r="S123" s="183">
        <f t="shared" si="41"/>
        <v>0</v>
      </c>
      <c r="T123" s="183">
        <f t="shared" si="41"/>
        <v>0</v>
      </c>
      <c r="U123" s="183">
        <f t="shared" si="41"/>
        <v>0</v>
      </c>
      <c r="V123" s="183">
        <f t="shared" si="41"/>
        <v>0</v>
      </c>
      <c r="W123" s="183">
        <f t="shared" si="41"/>
        <v>0</v>
      </c>
      <c r="X123" s="183">
        <f t="shared" si="41"/>
        <v>0</v>
      </c>
      <c r="Y123" s="184">
        <f t="shared" si="39"/>
        <v>0</v>
      </c>
      <c r="Z123" s="772"/>
      <c r="AA123" s="772"/>
      <c r="AB123" s="152"/>
      <c r="AC123" s="786"/>
      <c r="AD123" s="786"/>
      <c r="AE123" s="786"/>
      <c r="AF123" s="786"/>
      <c r="AG123" s="786"/>
      <c r="AH123" s="786"/>
      <c r="AI123" s="786"/>
      <c r="AJ123" s="786"/>
      <c r="AK123" s="786"/>
      <c r="AL123" s="786"/>
      <c r="AM123" s="786"/>
      <c r="AN123" s="772"/>
    </row>
    <row r="124" spans="1:40" ht="15.75" customHeight="1">
      <c r="A124" s="204" t="s">
        <v>396</v>
      </c>
      <c r="B124" s="2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839" t="s">
        <v>397</v>
      </c>
      <c r="Z124" s="690"/>
      <c r="AA124" s="690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spans="1:40" ht="15.75" customHeight="1">
      <c r="A125" s="157"/>
      <c r="B125" s="2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206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spans="1:40" ht="15.75" customHeight="1">
      <c r="A126" s="157"/>
      <c r="B126" s="2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spans="1:40" ht="15.75" customHeight="1">
      <c r="A127" s="157"/>
      <c r="B127" s="2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spans="1:40" ht="15.75" customHeight="1">
      <c r="A128" s="157"/>
      <c r="B128" s="2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spans="1:40" ht="15.75" customHeight="1">
      <c r="A129" s="157"/>
      <c r="B129" s="2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spans="1:40" ht="15.75" customHeight="1">
      <c r="A130" s="157"/>
      <c r="B130" s="2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15.75" customHeight="1">
      <c r="A131" s="157"/>
      <c r="B131" s="2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spans="1:40" ht="15.75" customHeight="1">
      <c r="A132" s="157"/>
      <c r="B132" s="2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spans="1:40" ht="15.75" customHeight="1">
      <c r="A133" s="157"/>
      <c r="B133" s="2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15.75" customHeight="1">
      <c r="A134" s="157"/>
      <c r="B134" s="2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15.75" customHeight="1">
      <c r="A135" s="157"/>
      <c r="B135" s="2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15.75" customHeight="1">
      <c r="A136" s="157"/>
      <c r="B136" s="2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15.75" customHeight="1">
      <c r="A137" s="157"/>
      <c r="B137" s="2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15.75" customHeight="1">
      <c r="A138" s="157"/>
      <c r="B138" s="2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15.75" customHeight="1">
      <c r="A139" s="157"/>
      <c r="B139" s="2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15.75" customHeight="1">
      <c r="A140" s="157"/>
      <c r="B140" s="2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15.75" customHeight="1">
      <c r="A141" s="157"/>
      <c r="B141" s="2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15.75" customHeight="1">
      <c r="A142" s="157"/>
      <c r="B142" s="2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15.75" customHeight="1">
      <c r="A143" s="157"/>
      <c r="B143" s="2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15.75" customHeight="1">
      <c r="A144" s="157"/>
      <c r="B144" s="2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15.75" customHeight="1">
      <c r="A145" s="157"/>
      <c r="B145" s="2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15.75" customHeight="1">
      <c r="A146" s="157"/>
      <c r="B146" s="2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15.75" customHeight="1">
      <c r="A147" s="157"/>
      <c r="B147" s="2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15.75" customHeight="1">
      <c r="A148" s="157"/>
      <c r="B148" s="2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15.75" customHeight="1">
      <c r="A149" s="157"/>
      <c r="B149" s="2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15.75" customHeight="1">
      <c r="A150" s="157"/>
      <c r="B150" s="2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15.75" customHeight="1">
      <c r="A151" s="157"/>
      <c r="B151" s="2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15.75" customHeight="1">
      <c r="A152" s="157"/>
      <c r="B152" s="2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15.75" customHeight="1">
      <c r="A153" s="157"/>
      <c r="B153" s="2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15.75" customHeight="1">
      <c r="A154" s="157"/>
      <c r="B154" s="2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15.75" customHeight="1">
      <c r="A155" s="157"/>
      <c r="B155" s="2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15.75" customHeight="1">
      <c r="A156" s="157"/>
      <c r="B156" s="2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15.75" customHeight="1">
      <c r="A157" s="157"/>
      <c r="B157" s="2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15.75" customHeight="1">
      <c r="A158" s="157"/>
      <c r="B158" s="2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15.75" customHeight="1">
      <c r="A159" s="157"/>
      <c r="B159" s="2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15.75" customHeight="1">
      <c r="A160" s="157"/>
      <c r="B160" s="2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15.75" customHeight="1">
      <c r="A161" s="157"/>
      <c r="B161" s="2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15.75" customHeight="1">
      <c r="A162" s="157"/>
      <c r="B162" s="2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15.75" customHeight="1">
      <c r="A163" s="157"/>
      <c r="B163" s="2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15.75" customHeight="1">
      <c r="A164" s="157"/>
      <c r="B164" s="2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15.75" customHeight="1">
      <c r="A165" s="157"/>
      <c r="B165" s="2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15.75" customHeight="1">
      <c r="A166" s="157"/>
      <c r="B166" s="2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15.75" customHeight="1">
      <c r="A167" s="157"/>
      <c r="B167" s="2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15.75" customHeight="1">
      <c r="A168" s="157"/>
      <c r="B168" s="2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15.75" customHeight="1">
      <c r="A169" s="157"/>
      <c r="B169" s="2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15.75" customHeight="1">
      <c r="A170" s="157"/>
      <c r="B170" s="2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15.75" customHeight="1">
      <c r="A171" s="157"/>
      <c r="B171" s="2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15.75" customHeight="1">
      <c r="A172" s="157"/>
      <c r="B172" s="2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15.75" customHeight="1">
      <c r="A173" s="157"/>
      <c r="B173" s="2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15.75" customHeight="1">
      <c r="A174" s="157"/>
      <c r="B174" s="2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15.75" customHeight="1">
      <c r="A175" s="157"/>
      <c r="B175" s="2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15.75" customHeight="1">
      <c r="A176" s="157"/>
      <c r="B176" s="2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15.75" customHeight="1">
      <c r="A177" s="157"/>
      <c r="B177" s="2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15.75" customHeight="1">
      <c r="A178" s="157"/>
      <c r="B178" s="2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15.75" customHeight="1">
      <c r="A179" s="157"/>
      <c r="B179" s="2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15.75" customHeight="1">
      <c r="A180" s="157"/>
      <c r="B180" s="2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15.75" customHeight="1">
      <c r="A181" s="157"/>
      <c r="B181" s="2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15.75" customHeight="1">
      <c r="A182" s="157"/>
      <c r="B182" s="2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15.75" customHeight="1">
      <c r="A183" s="157"/>
      <c r="B183" s="2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15.75" customHeight="1">
      <c r="A184" s="157"/>
      <c r="B184" s="2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15.75" customHeight="1">
      <c r="A185" s="157"/>
      <c r="B185" s="2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15.75" customHeight="1">
      <c r="A186" s="157"/>
      <c r="B186" s="2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15.75" customHeight="1">
      <c r="A187" s="157"/>
      <c r="B187" s="2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15.75" customHeight="1">
      <c r="A188" s="157"/>
      <c r="B188" s="2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15.75" customHeight="1">
      <c r="A189" s="157"/>
      <c r="B189" s="2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15.75" customHeight="1">
      <c r="A190" s="157"/>
      <c r="B190" s="2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</row>
    <row r="191" spans="1:40" ht="15.75" customHeight="1">
      <c r="A191" s="157"/>
      <c r="B191" s="2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</row>
    <row r="192" spans="1:40" ht="15.75" customHeight="1">
      <c r="A192" s="157"/>
      <c r="B192" s="2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</row>
    <row r="193" spans="1:40" ht="15.75" customHeight="1">
      <c r="A193" s="157"/>
      <c r="B193" s="2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15.75" customHeight="1">
      <c r="A194" s="157"/>
      <c r="B194" s="2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15.75" customHeight="1">
      <c r="A195" s="157"/>
      <c r="B195" s="2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15.75" customHeight="1">
      <c r="A196" s="157"/>
      <c r="B196" s="2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15.75" customHeight="1">
      <c r="A197" s="157"/>
      <c r="B197" s="2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15.75" customHeight="1">
      <c r="A198" s="157"/>
      <c r="B198" s="2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15.75" customHeight="1">
      <c r="A199" s="157"/>
      <c r="B199" s="2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15.75" customHeight="1">
      <c r="A200" s="157"/>
      <c r="B200" s="2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15.75" customHeight="1">
      <c r="A201" s="157"/>
      <c r="B201" s="2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15.75" customHeight="1">
      <c r="A202" s="157"/>
      <c r="B202" s="2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15.75" customHeight="1">
      <c r="A203" s="157"/>
      <c r="B203" s="2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15.75" customHeight="1">
      <c r="A204" s="157"/>
      <c r="B204" s="2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15.75" customHeight="1">
      <c r="A205" s="157"/>
      <c r="B205" s="2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15.75" customHeight="1">
      <c r="A206" s="157"/>
      <c r="B206" s="2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15.75" customHeight="1">
      <c r="A207" s="157"/>
      <c r="B207" s="2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15.75" customHeight="1">
      <c r="A208" s="157"/>
      <c r="B208" s="2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15.75" customHeight="1">
      <c r="A209" s="157"/>
      <c r="B209" s="2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15.75" customHeight="1">
      <c r="A210" s="157"/>
      <c r="B210" s="2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15.75" customHeight="1">
      <c r="A211" s="157"/>
      <c r="B211" s="2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15.75" customHeight="1">
      <c r="A212" s="157"/>
      <c r="B212" s="2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15.75" customHeight="1">
      <c r="A213" s="157"/>
      <c r="B213" s="2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15.75" customHeight="1">
      <c r="A214" s="157"/>
      <c r="B214" s="2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15.75" customHeight="1">
      <c r="A215" s="157"/>
      <c r="B215" s="2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15.75" customHeight="1">
      <c r="A216" s="157"/>
      <c r="B216" s="2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15.75" customHeight="1">
      <c r="A217" s="157"/>
      <c r="B217" s="2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15.75" customHeight="1">
      <c r="A218" s="157"/>
      <c r="B218" s="2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15.75" customHeight="1">
      <c r="A219" s="157"/>
      <c r="B219" s="2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15.75" customHeight="1">
      <c r="A220" s="157"/>
      <c r="B220" s="2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15.75" customHeight="1">
      <c r="A221" s="157"/>
      <c r="B221" s="2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15.75" customHeight="1">
      <c r="A222" s="157"/>
      <c r="B222" s="2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15.75" customHeight="1">
      <c r="A223" s="157"/>
      <c r="B223" s="2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15.75" customHeight="1">
      <c r="A224" s="157"/>
      <c r="B224" s="2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15.75" customHeight="1">
      <c r="A225" s="157"/>
      <c r="B225" s="2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15.75" customHeight="1">
      <c r="A226" s="157"/>
      <c r="B226" s="2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15.75" customHeight="1">
      <c r="A227" s="157"/>
      <c r="B227" s="2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15.75" customHeight="1">
      <c r="A228" s="157"/>
      <c r="B228" s="2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15.75" customHeight="1">
      <c r="A229" s="157"/>
      <c r="B229" s="2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15.75" customHeight="1">
      <c r="A230" s="157"/>
      <c r="B230" s="2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15.75" customHeight="1">
      <c r="A231" s="157"/>
      <c r="B231" s="2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15.75" customHeight="1">
      <c r="A232" s="157"/>
      <c r="B232" s="2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15.75" customHeight="1">
      <c r="A233" s="157"/>
      <c r="B233" s="2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15.75" customHeight="1">
      <c r="A234" s="157"/>
      <c r="B234" s="2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15.75" customHeight="1">
      <c r="A235" s="157"/>
      <c r="B235" s="2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15.75" customHeight="1">
      <c r="A236" s="157"/>
      <c r="B236" s="2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15.75" customHeight="1">
      <c r="A237" s="157"/>
      <c r="B237" s="2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15.75" customHeight="1">
      <c r="A238" s="157"/>
      <c r="B238" s="2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15.75" customHeight="1">
      <c r="A239" s="157"/>
      <c r="B239" s="2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15.75" customHeight="1">
      <c r="A240" s="157"/>
      <c r="B240" s="2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spans="1:40" ht="15.75" customHeight="1">
      <c r="A241" s="157"/>
      <c r="B241" s="2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</row>
    <row r="242" spans="1:40" ht="15.75" customHeight="1">
      <c r="A242" s="157"/>
      <c r="B242" s="2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</row>
    <row r="243" spans="1:40" ht="15.75" customHeight="1">
      <c r="A243" s="157"/>
      <c r="B243" s="2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</row>
    <row r="244" spans="1:40" ht="15.75" customHeight="1">
      <c r="A244" s="157"/>
      <c r="B244" s="2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</row>
    <row r="245" spans="1:40" ht="15.75" customHeight="1">
      <c r="A245" s="157"/>
      <c r="B245" s="2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</row>
    <row r="246" spans="1:40" ht="15.75" customHeight="1">
      <c r="A246" s="157"/>
      <c r="B246" s="2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</row>
    <row r="247" spans="1:40" ht="15.75" customHeight="1">
      <c r="A247" s="157"/>
      <c r="B247" s="2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</row>
    <row r="248" spans="1:40" ht="15.75" customHeight="1">
      <c r="A248" s="157"/>
      <c r="B248" s="2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</row>
    <row r="249" spans="1:40" ht="15.75" customHeight="1">
      <c r="A249" s="157"/>
      <c r="B249" s="2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</row>
    <row r="250" spans="1:40" ht="15.75" customHeight="1">
      <c r="A250" s="157"/>
      <c r="B250" s="2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</row>
    <row r="251" spans="1:40" ht="15.75" customHeight="1">
      <c r="A251" s="157"/>
      <c r="B251" s="2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</row>
    <row r="252" spans="1:40" ht="15.75" customHeight="1">
      <c r="A252" s="157"/>
      <c r="B252" s="2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</row>
    <row r="253" spans="1:40" ht="15.75" customHeight="1">
      <c r="A253" s="157"/>
      <c r="B253" s="2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</row>
    <row r="254" spans="1:40" ht="15.75" customHeight="1">
      <c r="A254" s="157"/>
      <c r="B254" s="2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</row>
    <row r="255" spans="1:40" ht="15.75" customHeight="1">
      <c r="A255" s="157"/>
      <c r="B255" s="2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</row>
    <row r="256" spans="1:40" ht="15.75" customHeight="1">
      <c r="A256" s="157"/>
      <c r="B256" s="2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</row>
    <row r="257" spans="1:40" ht="15.75" customHeight="1">
      <c r="A257" s="157"/>
      <c r="B257" s="2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</row>
    <row r="258" spans="1:40" ht="15.75" customHeight="1">
      <c r="A258" s="157"/>
      <c r="B258" s="2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</row>
    <row r="259" spans="1:40" ht="15.75" customHeight="1">
      <c r="A259" s="157"/>
      <c r="B259" s="2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</row>
    <row r="260" spans="1:40" ht="15.75" customHeight="1">
      <c r="A260" s="157"/>
      <c r="B260" s="2"/>
      <c r="C260" s="157"/>
      <c r="D260" s="157"/>
      <c r="E260" s="157"/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</row>
    <row r="261" spans="1:40" ht="15.75" customHeight="1">
      <c r="A261" s="157"/>
      <c r="B261" s="2"/>
      <c r="C261" s="157"/>
      <c r="D261" s="157"/>
      <c r="E261" s="157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</row>
    <row r="262" spans="1:40" ht="15.75" customHeight="1">
      <c r="A262" s="157"/>
      <c r="B262" s="2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</row>
    <row r="263" spans="1:40" ht="15.75" customHeight="1">
      <c r="A263" s="157"/>
      <c r="B263" s="2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</row>
    <row r="264" spans="1:40" ht="15.75" customHeight="1">
      <c r="A264" s="157"/>
      <c r="B264" s="2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</row>
    <row r="265" spans="1:40" ht="15.75" customHeight="1">
      <c r="A265" s="157"/>
      <c r="B265" s="2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</row>
    <row r="266" spans="1:40" ht="15.75" customHeight="1">
      <c r="A266" s="157"/>
      <c r="B266" s="2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</row>
    <row r="267" spans="1:40" ht="15.75" customHeight="1">
      <c r="A267" s="157"/>
      <c r="B267" s="2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</row>
    <row r="268" spans="1:40" ht="15.75" customHeight="1">
      <c r="A268" s="157"/>
      <c r="B268" s="2"/>
      <c r="C268" s="157"/>
      <c r="D268" s="157"/>
      <c r="E268" s="157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</row>
    <row r="269" spans="1:40" ht="15.75" customHeight="1">
      <c r="A269" s="157"/>
      <c r="B269" s="2"/>
      <c r="C269" s="157"/>
      <c r="D269" s="157"/>
      <c r="E269" s="157"/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</row>
    <row r="270" spans="1:40" ht="15.75" customHeight="1">
      <c r="A270" s="157"/>
      <c r="B270" s="2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</row>
    <row r="271" spans="1:40" ht="15.75" customHeight="1">
      <c r="A271" s="157"/>
      <c r="B271" s="2"/>
      <c r="C271" s="157"/>
      <c r="D271" s="157"/>
      <c r="E271" s="157"/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</row>
    <row r="272" spans="1:40" ht="15.75" customHeight="1">
      <c r="A272" s="157"/>
      <c r="B272" s="2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</row>
    <row r="273" spans="1:40" ht="15.75" customHeight="1">
      <c r="A273" s="157"/>
      <c r="B273" s="2"/>
      <c r="C273" s="157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</row>
    <row r="274" spans="1:40" ht="15.75" customHeight="1">
      <c r="A274" s="157"/>
      <c r="B274" s="2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</row>
    <row r="275" spans="1:40" ht="15.75" customHeight="1">
      <c r="A275" s="157"/>
      <c r="B275" s="2"/>
      <c r="C275" s="157"/>
      <c r="D275" s="157"/>
      <c r="E275" s="157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</row>
    <row r="276" spans="1:40" ht="15.75" customHeight="1">
      <c r="A276" s="157"/>
      <c r="B276" s="2"/>
      <c r="C276" s="157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</row>
    <row r="277" spans="1:40" ht="15.75" customHeight="1">
      <c r="A277" s="157"/>
      <c r="B277" s="2"/>
      <c r="C277" s="157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</row>
    <row r="278" spans="1:40" ht="15.75" customHeight="1">
      <c r="A278" s="157"/>
      <c r="B278" s="2"/>
      <c r="C278" s="157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</row>
    <row r="279" spans="1:40" ht="15.75" customHeight="1">
      <c r="A279" s="157"/>
      <c r="B279" s="2"/>
      <c r="C279" s="157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</row>
    <row r="280" spans="1:40" ht="15.75" customHeight="1">
      <c r="A280" s="157"/>
      <c r="B280" s="2"/>
      <c r="C280" s="157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</row>
    <row r="281" spans="1:40" ht="15.75" customHeight="1">
      <c r="A281" s="157"/>
      <c r="B281" s="2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</row>
    <row r="282" spans="1:40" ht="15.75" customHeight="1">
      <c r="A282" s="157"/>
      <c r="B282" s="2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</row>
    <row r="283" spans="1:40" ht="15.75" customHeight="1">
      <c r="A283" s="157"/>
      <c r="B283" s="2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</row>
    <row r="284" spans="1:40" ht="15.75" customHeight="1">
      <c r="A284" s="157"/>
      <c r="B284" s="2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</row>
    <row r="285" spans="1:40" ht="15.75" customHeight="1">
      <c r="A285" s="157"/>
      <c r="B285" s="2"/>
      <c r="C285" s="157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</row>
    <row r="286" spans="1:40" ht="15.75" customHeight="1">
      <c r="A286" s="157"/>
      <c r="B286" s="2"/>
      <c r="C286" s="157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</row>
    <row r="287" spans="1:40" ht="15.75" customHeight="1">
      <c r="A287" s="157"/>
      <c r="B287" s="2"/>
      <c r="C287" s="157"/>
      <c r="D287" s="157"/>
      <c r="E287" s="157"/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</row>
    <row r="288" spans="1:40" ht="15.75" customHeight="1">
      <c r="A288" s="157"/>
      <c r="B288" s="2"/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</row>
    <row r="289" spans="1:40" ht="15.75" customHeight="1">
      <c r="A289" s="157"/>
      <c r="B289" s="2"/>
      <c r="C289" s="157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</row>
    <row r="290" spans="1:40" ht="15.75" customHeight="1">
      <c r="A290" s="157"/>
      <c r="B290" s="2"/>
      <c r="C290" s="157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</row>
    <row r="291" spans="1:40" ht="15.75" customHeight="1">
      <c r="A291" s="157"/>
      <c r="B291" s="2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</row>
    <row r="292" spans="1:40" ht="15.75" customHeight="1">
      <c r="A292" s="157"/>
      <c r="B292" s="2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</row>
    <row r="293" spans="1:40" ht="15.75" customHeight="1">
      <c r="A293" s="157"/>
      <c r="B293" s="2"/>
      <c r="C293" s="157"/>
      <c r="D293" s="157"/>
      <c r="E293" s="157"/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</row>
    <row r="294" spans="1:40" ht="15.75" customHeight="1">
      <c r="A294" s="157"/>
      <c r="B294" s="2"/>
      <c r="C294" s="157"/>
      <c r="D294" s="157"/>
      <c r="E294" s="157"/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</row>
    <row r="295" spans="1:40" ht="15.75" customHeight="1">
      <c r="A295" s="157"/>
      <c r="B295" s="2"/>
      <c r="C295" s="157"/>
      <c r="D295" s="157"/>
      <c r="E295" s="157"/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</row>
    <row r="296" spans="1:40" ht="15.75" customHeight="1">
      <c r="A296" s="157"/>
      <c r="B296" s="2"/>
      <c r="C296" s="157"/>
      <c r="D296" s="157"/>
      <c r="E296" s="157"/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  <c r="AA296" s="157"/>
      <c r="AB296" s="157"/>
      <c r="AC296" s="157"/>
      <c r="AD296" s="157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</row>
    <row r="297" spans="1:40" ht="15.75" customHeight="1">
      <c r="A297" s="157"/>
      <c r="B297" s="2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</row>
    <row r="298" spans="1:40" ht="15.75" customHeight="1">
      <c r="A298" s="157"/>
      <c r="B298" s="2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</row>
    <row r="299" spans="1:40" ht="15.75" customHeight="1">
      <c r="A299" s="157"/>
      <c r="B299" s="2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</row>
    <row r="300" spans="1:40" ht="15.75" customHeight="1">
      <c r="A300" s="157"/>
      <c r="B300" s="2"/>
      <c r="C300" s="157"/>
      <c r="D300" s="157"/>
      <c r="E300" s="157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</row>
    <row r="301" spans="1:40" ht="15.75" customHeight="1">
      <c r="A301" s="157"/>
      <c r="B301" s="2"/>
      <c r="C301" s="157"/>
      <c r="D301" s="157"/>
      <c r="E301" s="157"/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  <c r="AA301" s="157"/>
      <c r="AB301" s="157"/>
      <c r="AC301" s="157"/>
      <c r="AD301" s="157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</row>
    <row r="302" spans="1:40" ht="15.75" customHeight="1">
      <c r="A302" s="157"/>
      <c r="B302" s="2"/>
      <c r="C302" s="157"/>
      <c r="D302" s="157"/>
      <c r="E302" s="157"/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</row>
    <row r="303" spans="1:40" ht="15.75" customHeight="1">
      <c r="A303" s="157"/>
      <c r="B303" s="2"/>
      <c r="C303" s="157"/>
      <c r="D303" s="157"/>
      <c r="E303" s="157"/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</row>
    <row r="304" spans="1:40" ht="15.75" customHeight="1">
      <c r="A304" s="157"/>
      <c r="B304" s="2"/>
      <c r="C304" s="157"/>
      <c r="D304" s="157"/>
      <c r="E304" s="157"/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</row>
    <row r="305" spans="1:40" ht="15.75" customHeight="1">
      <c r="A305" s="157"/>
      <c r="B305" s="2"/>
      <c r="C305" s="157"/>
      <c r="D305" s="157"/>
      <c r="E305" s="157"/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  <c r="AA305" s="157"/>
      <c r="AB305" s="157"/>
      <c r="AC305" s="157"/>
      <c r="AD305" s="157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</row>
    <row r="306" spans="1:40" ht="15.75" customHeight="1">
      <c r="A306" s="157"/>
      <c r="B306" s="2"/>
      <c r="C306" s="157"/>
      <c r="D306" s="157"/>
      <c r="E306" s="157"/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</row>
    <row r="307" spans="1:40" ht="15.75" customHeight="1">
      <c r="A307" s="157"/>
      <c r="B307" s="2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</row>
    <row r="308" spans="1:40" ht="15.75" customHeight="1">
      <c r="A308" s="157"/>
      <c r="B308" s="2"/>
      <c r="C308" s="157"/>
      <c r="D308" s="157"/>
      <c r="E308" s="157"/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</row>
    <row r="309" spans="1:40" ht="15.75" customHeight="1">
      <c r="A309" s="157"/>
      <c r="B309" s="2"/>
      <c r="C309" s="157"/>
      <c r="D309" s="157"/>
      <c r="E309" s="157"/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</row>
    <row r="310" spans="1:40" ht="15.75" customHeight="1">
      <c r="A310" s="157"/>
      <c r="B310" s="2"/>
      <c r="C310" s="157"/>
      <c r="D310" s="157"/>
      <c r="E310" s="157"/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  <c r="Z310" s="157"/>
      <c r="AA310" s="157"/>
      <c r="AB310" s="157"/>
      <c r="AC310" s="157"/>
      <c r="AD310" s="157"/>
      <c r="AE310" s="157"/>
      <c r="AF310" s="157"/>
      <c r="AG310" s="157"/>
      <c r="AH310" s="157"/>
      <c r="AI310" s="157"/>
      <c r="AJ310" s="157"/>
      <c r="AK310" s="157"/>
      <c r="AL310" s="157"/>
      <c r="AM310" s="157"/>
      <c r="AN310" s="157"/>
    </row>
    <row r="311" spans="1:40" ht="15.75" customHeight="1">
      <c r="A311" s="157"/>
      <c r="B311" s="2"/>
      <c r="C311" s="157"/>
      <c r="D311" s="157"/>
      <c r="E311" s="157"/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  <c r="AA311" s="157"/>
      <c r="AB311" s="157"/>
      <c r="AC311" s="157"/>
      <c r="AD311" s="157"/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</row>
    <row r="312" spans="1:40" ht="15.75" customHeight="1">
      <c r="A312" s="157"/>
      <c r="B312" s="2"/>
      <c r="C312" s="157"/>
      <c r="D312" s="157"/>
      <c r="E312" s="157"/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  <c r="Z312" s="157"/>
      <c r="AA312" s="157"/>
      <c r="AB312" s="157"/>
      <c r="AC312" s="157"/>
      <c r="AD312" s="157"/>
      <c r="AE312" s="157"/>
      <c r="AF312" s="157"/>
      <c r="AG312" s="157"/>
      <c r="AH312" s="157"/>
      <c r="AI312" s="157"/>
      <c r="AJ312" s="157"/>
      <c r="AK312" s="157"/>
      <c r="AL312" s="157"/>
      <c r="AM312" s="157"/>
      <c r="AN312" s="157"/>
    </row>
    <row r="313" spans="1:40" ht="15.75" customHeight="1">
      <c r="A313" s="157"/>
      <c r="B313" s="2"/>
      <c r="C313" s="157"/>
      <c r="D313" s="157"/>
      <c r="E313" s="157"/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  <c r="AA313" s="157"/>
      <c r="AB313" s="157"/>
      <c r="AC313" s="157"/>
      <c r="AD313" s="157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</row>
    <row r="314" spans="1:40" ht="15.75" customHeight="1">
      <c r="A314" s="157"/>
      <c r="B314" s="2"/>
      <c r="C314" s="157"/>
      <c r="D314" s="157"/>
      <c r="E314" s="157"/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  <c r="Z314" s="157"/>
      <c r="AA314" s="157"/>
      <c r="AB314" s="157"/>
      <c r="AC314" s="157"/>
      <c r="AD314" s="157"/>
      <c r="AE314" s="157"/>
      <c r="AF314" s="157"/>
      <c r="AG314" s="157"/>
      <c r="AH314" s="157"/>
      <c r="AI314" s="157"/>
      <c r="AJ314" s="157"/>
      <c r="AK314" s="157"/>
      <c r="AL314" s="157"/>
      <c r="AM314" s="157"/>
      <c r="AN314" s="157"/>
    </row>
    <row r="315" spans="1:40" ht="15.75" customHeight="1">
      <c r="A315" s="157"/>
      <c r="B315" s="2"/>
      <c r="C315" s="157"/>
      <c r="D315" s="157"/>
      <c r="E315" s="157"/>
      <c r="F315" s="157"/>
      <c r="G315" s="157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  <c r="AA315" s="157"/>
      <c r="AB315" s="157"/>
      <c r="AC315" s="157"/>
      <c r="AD315" s="157"/>
      <c r="AE315" s="157"/>
      <c r="AF315" s="157"/>
      <c r="AG315" s="157"/>
      <c r="AH315" s="157"/>
      <c r="AI315" s="157"/>
      <c r="AJ315" s="157"/>
      <c r="AK315" s="157"/>
      <c r="AL315" s="157"/>
      <c r="AM315" s="157"/>
      <c r="AN315" s="157"/>
    </row>
    <row r="316" spans="1:40" ht="15.75" customHeight="1">
      <c r="A316" s="157"/>
      <c r="B316" s="2"/>
      <c r="C316" s="157"/>
      <c r="D316" s="157"/>
      <c r="E316" s="157"/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  <c r="AA316" s="157"/>
      <c r="AB316" s="157"/>
      <c r="AC316" s="157"/>
      <c r="AD316" s="157"/>
      <c r="AE316" s="157"/>
      <c r="AF316" s="157"/>
      <c r="AG316" s="157"/>
      <c r="AH316" s="157"/>
      <c r="AI316" s="157"/>
      <c r="AJ316" s="157"/>
      <c r="AK316" s="157"/>
      <c r="AL316" s="157"/>
      <c r="AM316" s="157"/>
      <c r="AN316" s="157"/>
    </row>
    <row r="317" spans="1:40" ht="15.75" customHeight="1">
      <c r="A317" s="157"/>
      <c r="B317" s="2"/>
      <c r="C317" s="157"/>
      <c r="D317" s="157"/>
      <c r="E317" s="157"/>
      <c r="F317" s="157"/>
      <c r="G317" s="157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  <c r="Z317" s="157"/>
      <c r="AA317" s="157"/>
      <c r="AB317" s="157"/>
      <c r="AC317" s="157"/>
      <c r="AD317" s="157"/>
      <c r="AE317" s="157"/>
      <c r="AF317" s="157"/>
      <c r="AG317" s="157"/>
      <c r="AH317" s="157"/>
      <c r="AI317" s="157"/>
      <c r="AJ317" s="157"/>
      <c r="AK317" s="157"/>
      <c r="AL317" s="157"/>
      <c r="AM317" s="157"/>
      <c r="AN317" s="157"/>
    </row>
    <row r="318" spans="1:40" ht="15.75" customHeight="1">
      <c r="A318" s="157"/>
      <c r="B318" s="2"/>
      <c r="C318" s="157"/>
      <c r="D318" s="157"/>
      <c r="E318" s="157"/>
      <c r="F318" s="157"/>
      <c r="G318" s="157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  <c r="Z318" s="157"/>
      <c r="AA318" s="157"/>
      <c r="AB318" s="157"/>
      <c r="AC318" s="157"/>
      <c r="AD318" s="157"/>
      <c r="AE318" s="157"/>
      <c r="AF318" s="157"/>
      <c r="AG318" s="157"/>
      <c r="AH318" s="157"/>
      <c r="AI318" s="157"/>
      <c r="AJ318" s="157"/>
      <c r="AK318" s="157"/>
      <c r="AL318" s="157"/>
      <c r="AM318" s="157"/>
      <c r="AN318" s="157"/>
    </row>
    <row r="319" spans="1:40" ht="15.75" customHeight="1">
      <c r="A319" s="157"/>
      <c r="B319" s="2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  <c r="Z319" s="157"/>
      <c r="AA319" s="157"/>
      <c r="AB319" s="157"/>
      <c r="AC319" s="157"/>
      <c r="AD319" s="157"/>
      <c r="AE319" s="157"/>
      <c r="AF319" s="157"/>
      <c r="AG319" s="157"/>
      <c r="AH319" s="157"/>
      <c r="AI319" s="157"/>
      <c r="AJ319" s="157"/>
      <c r="AK319" s="157"/>
      <c r="AL319" s="157"/>
      <c r="AM319" s="157"/>
      <c r="AN319" s="157"/>
    </row>
    <row r="320" spans="1:40" ht="15.75" customHeight="1">
      <c r="A320" s="157"/>
      <c r="B320" s="2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</row>
    <row r="321" spans="1:40" ht="15.75" customHeight="1">
      <c r="A321" s="157"/>
      <c r="B321" s="2"/>
      <c r="C321" s="157"/>
      <c r="D321" s="157"/>
      <c r="E321" s="157"/>
      <c r="F321" s="157"/>
      <c r="G321" s="157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  <c r="AA321" s="157"/>
      <c r="AB321" s="157"/>
      <c r="AC321" s="157"/>
      <c r="AD321" s="157"/>
      <c r="AE321" s="157"/>
      <c r="AF321" s="157"/>
      <c r="AG321" s="157"/>
      <c r="AH321" s="157"/>
      <c r="AI321" s="157"/>
      <c r="AJ321" s="157"/>
      <c r="AK321" s="157"/>
      <c r="AL321" s="157"/>
      <c r="AM321" s="157"/>
      <c r="AN321" s="157"/>
    </row>
    <row r="322" spans="1:40" ht="15.75" customHeight="1">
      <c r="A322" s="157"/>
      <c r="B322" s="2"/>
      <c r="C322" s="157"/>
      <c r="D322" s="157"/>
      <c r="E322" s="157"/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  <c r="AA322" s="157"/>
      <c r="AB322" s="157"/>
      <c r="AC322" s="157"/>
      <c r="AD322" s="157"/>
      <c r="AE322" s="157"/>
      <c r="AF322" s="157"/>
      <c r="AG322" s="157"/>
      <c r="AH322" s="157"/>
      <c r="AI322" s="157"/>
      <c r="AJ322" s="157"/>
      <c r="AK322" s="157"/>
      <c r="AL322" s="157"/>
      <c r="AM322" s="157"/>
      <c r="AN322" s="157"/>
    </row>
    <row r="323" spans="1:40" ht="15.75" customHeight="1">
      <c r="A323" s="157"/>
      <c r="B323" s="2"/>
      <c r="C323" s="157"/>
      <c r="D323" s="157"/>
      <c r="E323" s="157"/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  <c r="Z323" s="157"/>
      <c r="AA323" s="157"/>
      <c r="AB323" s="157"/>
      <c r="AC323" s="157"/>
      <c r="AD323" s="157"/>
      <c r="AE323" s="157"/>
      <c r="AF323" s="157"/>
      <c r="AG323" s="157"/>
      <c r="AH323" s="157"/>
      <c r="AI323" s="157"/>
      <c r="AJ323" s="157"/>
      <c r="AK323" s="157"/>
      <c r="AL323" s="157"/>
      <c r="AM323" s="157"/>
      <c r="AN323" s="157"/>
    </row>
    <row r="324" spans="1:40" ht="15.75" customHeight="1">
      <c r="A324" s="157"/>
      <c r="B324" s="2"/>
      <c r="C324" s="157"/>
      <c r="D324" s="157"/>
      <c r="E324" s="157"/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  <c r="Z324" s="157"/>
      <c r="AA324" s="157"/>
      <c r="AB324" s="157"/>
      <c r="AC324" s="157"/>
      <c r="AD324" s="157"/>
      <c r="AE324" s="157"/>
      <c r="AF324" s="157"/>
      <c r="AG324" s="157"/>
      <c r="AH324" s="157"/>
      <c r="AI324" s="157"/>
      <c r="AJ324" s="157"/>
      <c r="AK324" s="157"/>
      <c r="AL324" s="157"/>
      <c r="AM324" s="157"/>
      <c r="AN324" s="157"/>
    </row>
    <row r="325" spans="1:40" ht="15.75" customHeight="1">
      <c r="A325" s="157"/>
      <c r="B325" s="2"/>
      <c r="C325" s="157"/>
      <c r="D325" s="157"/>
      <c r="E325" s="157"/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  <c r="AA325" s="157"/>
      <c r="AB325" s="157"/>
      <c r="AC325" s="157"/>
      <c r="AD325" s="157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</row>
    <row r="326" spans="1:40" ht="15.75" customHeight="1">
      <c r="A326" s="157"/>
      <c r="B326" s="2"/>
      <c r="C326" s="157"/>
      <c r="D326" s="157"/>
      <c r="E326" s="157"/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</row>
    <row r="327" spans="1:40" ht="15.75" customHeight="1">
      <c r="A327" s="216"/>
      <c r="B327" s="307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</row>
    <row r="328" spans="1:40" ht="15.75" customHeight="1">
      <c r="A328" s="216"/>
      <c r="B328" s="307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</row>
    <row r="329" spans="1:40" ht="15.75" customHeight="1">
      <c r="A329" s="216"/>
      <c r="B329" s="307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</row>
    <row r="330" spans="1:40" ht="15.75" customHeight="1">
      <c r="A330" s="216"/>
      <c r="B330" s="307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</row>
    <row r="331" spans="1:40" ht="15.75" customHeight="1">
      <c r="A331" s="216"/>
      <c r="B331" s="307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</row>
    <row r="332" spans="1:40" ht="15.75" customHeight="1">
      <c r="A332" s="216"/>
      <c r="B332" s="307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</row>
    <row r="333" spans="1:40" ht="15.75" customHeight="1">
      <c r="A333" s="216"/>
      <c r="B333" s="307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</row>
    <row r="334" spans="1:40" ht="15.75" customHeight="1">
      <c r="A334" s="216"/>
      <c r="B334" s="307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</row>
    <row r="335" spans="1:40" ht="15.75" customHeight="1">
      <c r="A335" s="216"/>
      <c r="B335" s="307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</row>
    <row r="336" spans="1:40" ht="15.75" customHeight="1">
      <c r="A336" s="216"/>
      <c r="B336" s="307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</row>
    <row r="337" spans="1:40" ht="15.75" customHeight="1">
      <c r="A337" s="216"/>
      <c r="B337" s="307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</row>
    <row r="338" spans="1:40" ht="15.75" customHeight="1">
      <c r="A338" s="216"/>
      <c r="B338" s="307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</row>
    <row r="339" spans="1:40" ht="15.75" customHeight="1">
      <c r="A339" s="216"/>
      <c r="B339" s="307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</row>
    <row r="340" spans="1:40" ht="15.75" customHeight="1">
      <c r="A340" s="216"/>
      <c r="B340" s="307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</row>
    <row r="341" spans="1:40" ht="15.75" customHeight="1">
      <c r="A341" s="216"/>
      <c r="B341" s="307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</row>
    <row r="342" spans="1:40" ht="15.75" customHeight="1">
      <c r="A342" s="216"/>
      <c r="B342" s="307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</row>
    <row r="343" spans="1:40" ht="15.75" customHeight="1">
      <c r="A343" s="216"/>
      <c r="B343" s="307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</row>
    <row r="344" spans="1:40" ht="15.75" customHeight="1">
      <c r="A344" s="216"/>
      <c r="B344" s="307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</row>
    <row r="345" spans="1:40" ht="15.75" customHeight="1">
      <c r="A345" s="216"/>
      <c r="B345" s="307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</row>
    <row r="346" spans="1:40" ht="15.75" customHeight="1">
      <c r="A346" s="216"/>
      <c r="B346" s="307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</row>
    <row r="347" spans="1:40" ht="15.75" customHeight="1">
      <c r="A347" s="216"/>
      <c r="B347" s="307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</row>
    <row r="348" spans="1:40" ht="15.75" customHeight="1">
      <c r="A348" s="216"/>
      <c r="B348" s="307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</row>
    <row r="349" spans="1:40" ht="15.75" customHeight="1">
      <c r="A349" s="216"/>
      <c r="B349" s="307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</row>
    <row r="350" spans="1:40" ht="15.75" customHeight="1">
      <c r="A350" s="216"/>
      <c r="B350" s="307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</row>
    <row r="351" spans="1:40" ht="15.75" customHeight="1">
      <c r="A351" s="216"/>
      <c r="B351" s="307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</row>
    <row r="352" spans="1:40" ht="15.75" customHeight="1">
      <c r="A352" s="216"/>
      <c r="B352" s="307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</row>
    <row r="353" spans="1:40" ht="15.75" customHeight="1">
      <c r="A353" s="216"/>
      <c r="B353" s="307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</row>
    <row r="354" spans="1:40" ht="15.75" customHeight="1">
      <c r="A354" s="216"/>
      <c r="B354" s="307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</row>
    <row r="355" spans="1:40" ht="15.75" customHeight="1">
      <c r="A355" s="216"/>
      <c r="B355" s="307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</row>
    <row r="356" spans="1:40" ht="15.75" customHeight="1">
      <c r="A356" s="216"/>
      <c r="B356" s="307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</row>
    <row r="357" spans="1:40" ht="15.75" customHeight="1">
      <c r="A357" s="216"/>
      <c r="B357" s="307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</row>
    <row r="358" spans="1:40" ht="15.75" customHeight="1">
      <c r="A358" s="216"/>
      <c r="B358" s="307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</row>
    <row r="359" spans="1:40" ht="15.75" customHeight="1">
      <c r="A359" s="216"/>
      <c r="B359" s="307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</row>
    <row r="360" spans="1:40" ht="15.75" customHeight="1">
      <c r="A360" s="216"/>
      <c r="B360" s="307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</row>
    <row r="361" spans="1:40" ht="15.75" customHeight="1">
      <c r="A361" s="216"/>
      <c r="B361" s="307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</row>
    <row r="362" spans="1:40" ht="15.75" customHeight="1">
      <c r="A362" s="216"/>
      <c r="B362" s="307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</row>
    <row r="363" spans="1:40" ht="15.75" customHeight="1">
      <c r="A363" s="216"/>
      <c r="B363" s="307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</row>
    <row r="364" spans="1:40" ht="15.75" customHeight="1">
      <c r="A364" s="216"/>
      <c r="B364" s="307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</row>
    <row r="365" spans="1:40" ht="15.75" customHeight="1">
      <c r="A365" s="216"/>
      <c r="B365" s="307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</row>
    <row r="366" spans="1:40" ht="15.75" customHeight="1">
      <c r="A366" s="216"/>
      <c r="B366" s="307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</row>
    <row r="367" spans="1:40" ht="15.75" customHeight="1">
      <c r="A367" s="216"/>
      <c r="B367" s="307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</row>
    <row r="368" spans="1:40" ht="15.75" customHeight="1">
      <c r="A368" s="216"/>
      <c r="B368" s="307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</row>
    <row r="369" spans="1:40" ht="15.75" customHeight="1">
      <c r="A369" s="216"/>
      <c r="B369" s="307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</row>
    <row r="370" spans="1:40" ht="15.75" customHeight="1">
      <c r="A370" s="216"/>
      <c r="B370" s="307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</row>
    <row r="371" spans="1:40" ht="15.75" customHeight="1">
      <c r="A371" s="216"/>
      <c r="B371" s="307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</row>
    <row r="372" spans="1:40" ht="15.75" customHeight="1">
      <c r="A372" s="216"/>
      <c r="B372" s="307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</row>
    <row r="373" spans="1:40" ht="15.75" customHeight="1">
      <c r="A373" s="216"/>
      <c r="B373" s="307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</row>
    <row r="374" spans="1:40" ht="15.75" customHeight="1">
      <c r="A374" s="216"/>
      <c r="B374" s="307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</row>
    <row r="375" spans="1:40" ht="15.75" customHeight="1">
      <c r="A375" s="216"/>
      <c r="B375" s="307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</row>
    <row r="376" spans="1:40" ht="15.75" customHeight="1">
      <c r="A376" s="216"/>
      <c r="B376" s="307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</row>
    <row r="377" spans="1:40" ht="15.75" customHeight="1">
      <c r="A377" s="216"/>
      <c r="B377" s="307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</row>
    <row r="378" spans="1:40" ht="15.75" customHeight="1">
      <c r="A378" s="216"/>
      <c r="B378" s="307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</row>
    <row r="379" spans="1:40" ht="15.75" customHeight="1">
      <c r="A379" s="216"/>
      <c r="B379" s="307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</row>
    <row r="380" spans="1:40" ht="15.75" customHeight="1">
      <c r="A380" s="216"/>
      <c r="B380" s="307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</row>
    <row r="381" spans="1:40" ht="15.75" customHeight="1">
      <c r="A381" s="216"/>
      <c r="B381" s="307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</row>
    <row r="382" spans="1:40" ht="15.75" customHeight="1">
      <c r="A382" s="216"/>
      <c r="B382" s="307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</row>
    <row r="383" spans="1:40" ht="15.75" customHeight="1">
      <c r="A383" s="216"/>
      <c r="B383" s="307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</row>
    <row r="384" spans="1:40" ht="15.75" customHeight="1">
      <c r="A384" s="216"/>
      <c r="B384" s="307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</row>
    <row r="385" spans="1:40" ht="15.75" customHeight="1">
      <c r="A385" s="216"/>
      <c r="B385" s="307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</row>
    <row r="386" spans="1:40" ht="15.75" customHeight="1">
      <c r="A386" s="216"/>
      <c r="B386" s="307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</row>
    <row r="387" spans="1:40" ht="15.75" customHeight="1">
      <c r="A387" s="216"/>
      <c r="B387" s="307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</row>
    <row r="388" spans="1:40" ht="15.75" customHeight="1">
      <c r="A388" s="216"/>
      <c r="B388" s="307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</row>
    <row r="389" spans="1:40" ht="15.75" customHeight="1">
      <c r="A389" s="216"/>
      <c r="B389" s="307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</row>
    <row r="390" spans="1:40" ht="15.75" customHeight="1">
      <c r="A390" s="216"/>
      <c r="B390" s="307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</row>
    <row r="391" spans="1:40" ht="15.75" customHeight="1">
      <c r="A391" s="216"/>
      <c r="B391" s="307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</row>
    <row r="392" spans="1:40" ht="15.75" customHeight="1">
      <c r="A392" s="216"/>
      <c r="B392" s="307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</row>
    <row r="393" spans="1:40" ht="15.75" customHeight="1">
      <c r="A393" s="216"/>
      <c r="B393" s="307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</row>
    <row r="394" spans="1:40" ht="15.75" customHeight="1">
      <c r="A394" s="216"/>
      <c r="B394" s="307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</row>
    <row r="395" spans="1:40" ht="15.75" customHeight="1">
      <c r="A395" s="216"/>
      <c r="B395" s="307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</row>
    <row r="396" spans="1:40" ht="15.75" customHeight="1">
      <c r="A396" s="216"/>
      <c r="B396" s="307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</row>
    <row r="397" spans="1:40" ht="15.75" customHeight="1">
      <c r="A397" s="216"/>
      <c r="B397" s="307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</row>
    <row r="398" spans="1:40" ht="15.75" customHeight="1">
      <c r="A398" s="216"/>
      <c r="B398" s="307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</row>
    <row r="399" spans="1:40" ht="15.75" customHeight="1">
      <c r="A399" s="216"/>
      <c r="B399" s="307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</row>
    <row r="400" spans="1:40" ht="15.75" customHeight="1">
      <c r="A400" s="216"/>
      <c r="B400" s="307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</row>
    <row r="401" spans="1:40" ht="15.75" customHeight="1">
      <c r="A401" s="216"/>
      <c r="B401" s="307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</row>
    <row r="402" spans="1:40" ht="15.75" customHeight="1">
      <c r="A402" s="216"/>
      <c r="B402" s="307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</row>
    <row r="403" spans="1:40" ht="15.75" customHeight="1">
      <c r="A403" s="216"/>
      <c r="B403" s="307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</row>
    <row r="404" spans="1:40" ht="15.75" customHeight="1">
      <c r="A404" s="216"/>
      <c r="B404" s="307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</row>
    <row r="405" spans="1:40" ht="15.75" customHeight="1">
      <c r="A405" s="216"/>
      <c r="B405" s="307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</row>
    <row r="406" spans="1:40" ht="15.75" customHeight="1">
      <c r="A406" s="216"/>
      <c r="B406" s="307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</row>
    <row r="407" spans="1:40" ht="15.75" customHeight="1">
      <c r="A407" s="216"/>
      <c r="B407" s="307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</row>
    <row r="408" spans="1:40" ht="15.75" customHeight="1">
      <c r="A408" s="216"/>
      <c r="B408" s="307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</row>
    <row r="409" spans="1:40" ht="15.75" customHeight="1">
      <c r="A409" s="216"/>
      <c r="B409" s="307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</row>
    <row r="410" spans="1:40" ht="15.75" customHeight="1">
      <c r="A410" s="216"/>
      <c r="B410" s="307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</row>
    <row r="411" spans="1:40" ht="15.75" customHeight="1">
      <c r="A411" s="216"/>
      <c r="B411" s="307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</row>
    <row r="412" spans="1:40" ht="15.75" customHeight="1">
      <c r="A412" s="216"/>
      <c r="B412" s="307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</row>
    <row r="413" spans="1:40" ht="15.75" customHeight="1">
      <c r="A413" s="216"/>
      <c r="B413" s="307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</row>
    <row r="414" spans="1:40" ht="15.75" customHeight="1">
      <c r="A414" s="216"/>
      <c r="B414" s="307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</row>
    <row r="415" spans="1:40" ht="15.75" customHeight="1">
      <c r="A415" s="216"/>
      <c r="B415" s="307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</row>
    <row r="416" spans="1:40" ht="15.75" customHeight="1">
      <c r="A416" s="216"/>
      <c r="B416" s="307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</row>
    <row r="417" spans="1:40" ht="15.75" customHeight="1">
      <c r="A417" s="216"/>
      <c r="B417" s="307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</row>
    <row r="418" spans="1:40" ht="15.75" customHeight="1">
      <c r="A418" s="216"/>
      <c r="B418" s="307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</row>
    <row r="419" spans="1:40" ht="15.75" customHeight="1">
      <c r="A419" s="216"/>
      <c r="B419" s="307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</row>
    <row r="420" spans="1:40" ht="15.75" customHeight="1">
      <c r="A420" s="216"/>
      <c r="B420" s="307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</row>
    <row r="421" spans="1:40" ht="15.75" customHeight="1">
      <c r="A421" s="216"/>
      <c r="B421" s="307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</row>
    <row r="422" spans="1:40" ht="15.75" customHeight="1">
      <c r="A422" s="216"/>
      <c r="B422" s="307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</row>
    <row r="423" spans="1:40" ht="15.75" customHeight="1">
      <c r="A423" s="216"/>
      <c r="B423" s="307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</row>
    <row r="424" spans="1:40" ht="15.75" customHeight="1">
      <c r="A424" s="216"/>
      <c r="B424" s="307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</row>
    <row r="425" spans="1:40" ht="15.75" customHeight="1">
      <c r="A425" s="216"/>
      <c r="B425" s="307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</row>
    <row r="426" spans="1:40" ht="15.75" customHeight="1">
      <c r="A426" s="216"/>
      <c r="B426" s="307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</row>
    <row r="427" spans="1:40" ht="15.75" customHeight="1">
      <c r="A427" s="216"/>
      <c r="B427" s="307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</row>
    <row r="428" spans="1:40" ht="15.75" customHeight="1">
      <c r="A428" s="216"/>
      <c r="B428" s="307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</row>
    <row r="429" spans="1:40" ht="15.75" customHeight="1">
      <c r="A429" s="216"/>
      <c r="B429" s="307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</row>
    <row r="430" spans="1:40" ht="15.75" customHeight="1">
      <c r="A430" s="216"/>
      <c r="B430" s="307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</row>
    <row r="431" spans="1:40" ht="15.75" customHeight="1">
      <c r="A431" s="216"/>
      <c r="B431" s="307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</row>
    <row r="432" spans="1:40" ht="15.75" customHeight="1">
      <c r="A432" s="216"/>
      <c r="B432" s="307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</row>
    <row r="433" spans="1:40" ht="15.75" customHeight="1">
      <c r="A433" s="216"/>
      <c r="B433" s="307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</row>
    <row r="434" spans="1:40" ht="15.75" customHeight="1">
      <c r="A434" s="216"/>
      <c r="B434" s="307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</row>
    <row r="435" spans="1:40" ht="15.75" customHeight="1">
      <c r="A435" s="216"/>
      <c r="B435" s="307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</row>
    <row r="436" spans="1:40" ht="15.75" customHeight="1">
      <c r="A436" s="216"/>
      <c r="B436" s="307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</row>
    <row r="437" spans="1:40" ht="15.75" customHeight="1">
      <c r="A437" s="216"/>
      <c r="B437" s="307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</row>
    <row r="438" spans="1:40" ht="15.75" customHeight="1">
      <c r="A438" s="216"/>
      <c r="B438" s="307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</row>
    <row r="439" spans="1:40" ht="15.75" customHeight="1">
      <c r="A439" s="216"/>
      <c r="B439" s="307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</row>
    <row r="440" spans="1:40" ht="15.75" customHeight="1">
      <c r="A440" s="216"/>
      <c r="B440" s="307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</row>
    <row r="441" spans="1:40" ht="15.75" customHeight="1">
      <c r="A441" s="216"/>
      <c r="B441" s="307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</row>
    <row r="442" spans="1:40" ht="15.75" customHeight="1">
      <c r="A442" s="216"/>
      <c r="B442" s="307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</row>
    <row r="443" spans="1:40" ht="15.75" customHeight="1">
      <c r="A443" s="216"/>
      <c r="B443" s="307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</row>
    <row r="444" spans="1:40" ht="15.75" customHeight="1">
      <c r="A444" s="216"/>
      <c r="B444" s="307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</row>
    <row r="445" spans="1:40" ht="15.75" customHeight="1">
      <c r="A445" s="216"/>
      <c r="B445" s="307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</row>
    <row r="446" spans="1:40" ht="15.75" customHeight="1">
      <c r="A446" s="216"/>
      <c r="B446" s="307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</row>
    <row r="447" spans="1:40" ht="15.75" customHeight="1">
      <c r="A447" s="216"/>
      <c r="B447" s="307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</row>
    <row r="448" spans="1:40" ht="15.75" customHeight="1">
      <c r="A448" s="216"/>
      <c r="B448" s="307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</row>
    <row r="449" spans="1:40" ht="15.75" customHeight="1">
      <c r="A449" s="216"/>
      <c r="B449" s="307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</row>
    <row r="450" spans="1:40" ht="15.75" customHeight="1">
      <c r="A450" s="216"/>
      <c r="B450" s="307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</row>
    <row r="451" spans="1:40" ht="15.75" customHeight="1">
      <c r="A451" s="216"/>
      <c r="B451" s="307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</row>
    <row r="452" spans="1:40" ht="15.75" customHeight="1">
      <c r="A452" s="216"/>
      <c r="B452" s="307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</row>
    <row r="453" spans="1:40" ht="15.75" customHeight="1">
      <c r="A453" s="216"/>
      <c r="B453" s="307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</row>
    <row r="454" spans="1:40" ht="15.75" customHeight="1">
      <c r="A454" s="216"/>
      <c r="B454" s="307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</row>
    <row r="455" spans="1:40" ht="15.75" customHeight="1">
      <c r="A455" s="216"/>
      <c r="B455" s="307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</row>
    <row r="456" spans="1:40" ht="15.75" customHeight="1">
      <c r="A456" s="216"/>
      <c r="B456" s="307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</row>
    <row r="457" spans="1:40" ht="15.75" customHeight="1">
      <c r="A457" s="216"/>
      <c r="B457" s="307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</row>
    <row r="458" spans="1:40" ht="15.75" customHeight="1">
      <c r="A458" s="216"/>
      <c r="B458" s="307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</row>
    <row r="459" spans="1:40" ht="15.75" customHeight="1">
      <c r="A459" s="216"/>
      <c r="B459" s="307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</row>
    <row r="460" spans="1:40" ht="15.75" customHeight="1">
      <c r="A460" s="216"/>
      <c r="B460" s="307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</row>
    <row r="461" spans="1:40" ht="15.75" customHeight="1">
      <c r="A461" s="216"/>
      <c r="B461" s="307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</row>
    <row r="462" spans="1:40" ht="15.75" customHeight="1">
      <c r="A462" s="216"/>
      <c r="B462" s="307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</row>
    <row r="463" spans="1:40" ht="15.75" customHeight="1">
      <c r="A463" s="216"/>
      <c r="B463" s="307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</row>
    <row r="464" spans="1:40" ht="15.75" customHeight="1">
      <c r="A464" s="216"/>
      <c r="B464" s="307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</row>
    <row r="465" spans="1:40" ht="15.75" customHeight="1">
      <c r="A465" s="216"/>
      <c r="B465" s="307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</row>
    <row r="466" spans="1:40" ht="15.75" customHeight="1">
      <c r="A466" s="216"/>
      <c r="B466" s="307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</row>
    <row r="467" spans="1:40" ht="15.75" customHeight="1">
      <c r="A467" s="216"/>
      <c r="B467" s="307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</row>
    <row r="468" spans="1:40" ht="15.75" customHeight="1">
      <c r="A468" s="216"/>
      <c r="B468" s="307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</row>
    <row r="469" spans="1:40" ht="15.75" customHeight="1">
      <c r="A469" s="216"/>
      <c r="B469" s="307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</row>
    <row r="470" spans="1:40" ht="15.75" customHeight="1">
      <c r="A470" s="216"/>
      <c r="B470" s="307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</row>
    <row r="471" spans="1:40" ht="15.75" customHeight="1">
      <c r="A471" s="216"/>
      <c r="B471" s="307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</row>
    <row r="472" spans="1:40" ht="15.75" customHeight="1">
      <c r="A472" s="216"/>
      <c r="B472" s="307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</row>
    <row r="473" spans="1:40" ht="15.75" customHeight="1">
      <c r="A473" s="216"/>
      <c r="B473" s="307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</row>
    <row r="474" spans="1:40" ht="15.75" customHeight="1">
      <c r="A474" s="216"/>
      <c r="B474" s="307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</row>
    <row r="475" spans="1:40" ht="15.75" customHeight="1">
      <c r="A475" s="216"/>
      <c r="B475" s="307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</row>
    <row r="476" spans="1:40" ht="15.75" customHeight="1">
      <c r="A476" s="216"/>
      <c r="B476" s="307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</row>
    <row r="477" spans="1:40" ht="15.75" customHeight="1">
      <c r="A477" s="216"/>
      <c r="B477" s="307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</row>
    <row r="478" spans="1:40" ht="15.75" customHeight="1">
      <c r="A478" s="216"/>
      <c r="B478" s="307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</row>
    <row r="479" spans="1:40" ht="15.75" customHeight="1">
      <c r="A479" s="216"/>
      <c r="B479" s="307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</row>
    <row r="480" spans="1:40" ht="15.75" customHeight="1">
      <c r="A480" s="216"/>
      <c r="B480" s="307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</row>
    <row r="481" spans="1:40" ht="15.75" customHeight="1">
      <c r="A481" s="216"/>
      <c r="B481" s="307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</row>
    <row r="482" spans="1:40" ht="15.75" customHeight="1">
      <c r="A482" s="216"/>
      <c r="B482" s="307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</row>
    <row r="483" spans="1:40" ht="15.75" customHeight="1">
      <c r="A483" s="216"/>
      <c r="B483" s="307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</row>
    <row r="484" spans="1:40" ht="15.75" customHeight="1">
      <c r="A484" s="216"/>
      <c r="B484" s="307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</row>
    <row r="485" spans="1:40" ht="15.75" customHeight="1">
      <c r="A485" s="216"/>
      <c r="B485" s="307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</row>
    <row r="486" spans="1:40" ht="15.75" customHeight="1">
      <c r="A486" s="216"/>
      <c r="B486" s="307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</row>
    <row r="487" spans="1:40" ht="15.75" customHeight="1">
      <c r="A487" s="216"/>
      <c r="B487" s="307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</row>
    <row r="488" spans="1:40" ht="15.75" customHeight="1">
      <c r="A488" s="216"/>
      <c r="B488" s="307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</row>
    <row r="489" spans="1:40" ht="15.75" customHeight="1">
      <c r="A489" s="216"/>
      <c r="B489" s="307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</row>
    <row r="490" spans="1:40" ht="15.75" customHeight="1">
      <c r="A490" s="216"/>
      <c r="B490" s="307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</row>
    <row r="491" spans="1:40" ht="15.75" customHeight="1">
      <c r="A491" s="216"/>
      <c r="B491" s="307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</row>
    <row r="492" spans="1:40" ht="15.75" customHeight="1">
      <c r="A492" s="216"/>
      <c r="B492" s="307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</row>
    <row r="493" spans="1:40" ht="15.75" customHeight="1">
      <c r="A493" s="216"/>
      <c r="B493" s="307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</row>
    <row r="494" spans="1:40" ht="15.75" customHeight="1">
      <c r="A494" s="216"/>
      <c r="B494" s="307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</row>
    <row r="495" spans="1:40" ht="15.75" customHeight="1">
      <c r="A495" s="216"/>
      <c r="B495" s="307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</row>
    <row r="496" spans="1:40" ht="15.75" customHeight="1">
      <c r="A496" s="216"/>
      <c r="B496" s="307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</row>
    <row r="497" spans="1:40" ht="15.75" customHeight="1">
      <c r="A497" s="216"/>
      <c r="B497" s="307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</row>
    <row r="498" spans="1:40" ht="15.75" customHeight="1">
      <c r="A498" s="216"/>
      <c r="B498" s="307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</row>
    <row r="499" spans="1:40" ht="15.75" customHeight="1">
      <c r="A499" s="216"/>
      <c r="B499" s="307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</row>
    <row r="500" spans="1:40" ht="15.75" customHeight="1">
      <c r="A500" s="216"/>
      <c r="B500" s="307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</row>
    <row r="501" spans="1:40" ht="15.75" customHeight="1">
      <c r="A501" s="216"/>
      <c r="B501" s="307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</row>
    <row r="502" spans="1:40" ht="15.75" customHeight="1">
      <c r="A502" s="216"/>
      <c r="B502" s="307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</row>
    <row r="503" spans="1:40" ht="15.75" customHeight="1">
      <c r="A503" s="216"/>
      <c r="B503" s="307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</row>
    <row r="504" spans="1:40" ht="15.75" customHeight="1">
      <c r="A504" s="216"/>
      <c r="B504" s="307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</row>
    <row r="505" spans="1:40" ht="15.75" customHeight="1">
      <c r="A505" s="216"/>
      <c r="B505" s="307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</row>
    <row r="506" spans="1:40" ht="15.75" customHeight="1">
      <c r="A506" s="216"/>
      <c r="B506" s="307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</row>
    <row r="507" spans="1:40" ht="15.75" customHeight="1">
      <c r="A507" s="216"/>
      <c r="B507" s="307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</row>
    <row r="508" spans="1:40" ht="15.75" customHeight="1">
      <c r="A508" s="216"/>
      <c r="B508" s="307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</row>
    <row r="509" spans="1:40" ht="15.75" customHeight="1">
      <c r="A509" s="216"/>
      <c r="B509" s="307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</row>
    <row r="510" spans="1:40" ht="15.75" customHeight="1">
      <c r="A510" s="216"/>
      <c r="B510" s="307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</row>
    <row r="511" spans="1:40" ht="15.75" customHeight="1">
      <c r="A511" s="216"/>
      <c r="B511" s="307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</row>
    <row r="512" spans="1:40" ht="15.75" customHeight="1">
      <c r="A512" s="216"/>
      <c r="B512" s="307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</row>
    <row r="513" spans="1:40" ht="15.75" customHeight="1">
      <c r="A513" s="216"/>
      <c r="B513" s="307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</row>
    <row r="514" spans="1:40" ht="15.75" customHeight="1">
      <c r="A514" s="216"/>
      <c r="B514" s="307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</row>
    <row r="515" spans="1:40" ht="15.75" customHeight="1">
      <c r="A515" s="216"/>
      <c r="B515" s="307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</row>
    <row r="516" spans="1:40" ht="15.75" customHeight="1">
      <c r="A516" s="216"/>
      <c r="B516" s="307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</row>
    <row r="517" spans="1:40" ht="15.75" customHeight="1">
      <c r="A517" s="216"/>
      <c r="B517" s="307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</row>
    <row r="518" spans="1:40" ht="15.75" customHeight="1">
      <c r="A518" s="216"/>
      <c r="B518" s="307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</row>
    <row r="519" spans="1:40" ht="15.75" customHeight="1">
      <c r="A519" s="216"/>
      <c r="B519" s="307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</row>
    <row r="520" spans="1:40" ht="15.75" customHeight="1">
      <c r="A520" s="216"/>
      <c r="B520" s="307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</row>
    <row r="521" spans="1:40" ht="15.75" customHeight="1">
      <c r="A521" s="216"/>
      <c r="B521" s="307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</row>
    <row r="522" spans="1:40" ht="15.75" customHeight="1">
      <c r="A522" s="216"/>
      <c r="B522" s="307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</row>
    <row r="523" spans="1:40" ht="15.75" customHeight="1">
      <c r="A523" s="216"/>
      <c r="B523" s="307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</row>
    <row r="524" spans="1:40" ht="15.75" customHeight="1">
      <c r="A524" s="216"/>
      <c r="B524" s="307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</row>
    <row r="525" spans="1:40" ht="15.75" customHeight="1">
      <c r="A525" s="216"/>
      <c r="B525" s="307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</row>
    <row r="526" spans="1:40" ht="15.75" customHeight="1">
      <c r="A526" s="216"/>
      <c r="B526" s="307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</row>
    <row r="527" spans="1:40" ht="15.75" customHeight="1">
      <c r="A527" s="216"/>
      <c r="B527" s="307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</row>
    <row r="528" spans="1:40" ht="15.75" customHeight="1">
      <c r="A528" s="216"/>
      <c r="B528" s="307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</row>
    <row r="529" spans="1:40" ht="15.75" customHeight="1">
      <c r="A529" s="216"/>
      <c r="B529" s="307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</row>
    <row r="530" spans="1:40" ht="15.75" customHeight="1">
      <c r="A530" s="216"/>
      <c r="B530" s="307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</row>
    <row r="531" spans="1:40" ht="15.75" customHeight="1">
      <c r="A531" s="216"/>
      <c r="B531" s="307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</row>
    <row r="532" spans="1:40" ht="15.75" customHeight="1">
      <c r="A532" s="216"/>
      <c r="B532" s="307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</row>
    <row r="533" spans="1:40" ht="15.75" customHeight="1">
      <c r="A533" s="216"/>
      <c r="B533" s="307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</row>
    <row r="534" spans="1:40" ht="15.75" customHeight="1">
      <c r="A534" s="216"/>
      <c r="B534" s="307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</row>
    <row r="535" spans="1:40" ht="15.75" customHeight="1">
      <c r="A535" s="216"/>
      <c r="B535" s="307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</row>
    <row r="536" spans="1:40" ht="15.75" customHeight="1">
      <c r="A536" s="216"/>
      <c r="B536" s="307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</row>
    <row r="537" spans="1:40" ht="15.75" customHeight="1">
      <c r="A537" s="216"/>
      <c r="B537" s="307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</row>
    <row r="538" spans="1:40" ht="15.75" customHeight="1">
      <c r="A538" s="216"/>
      <c r="B538" s="307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</row>
    <row r="539" spans="1:40" ht="15.75" customHeight="1">
      <c r="A539" s="216"/>
      <c r="B539" s="307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</row>
    <row r="540" spans="1:40" ht="15.75" customHeight="1">
      <c r="A540" s="216"/>
      <c r="B540" s="307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</row>
    <row r="541" spans="1:40" ht="15.75" customHeight="1">
      <c r="A541" s="216"/>
      <c r="B541" s="307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</row>
    <row r="542" spans="1:40" ht="15.75" customHeight="1">
      <c r="A542" s="216"/>
      <c r="B542" s="307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</row>
    <row r="543" spans="1:40" ht="15.75" customHeight="1">
      <c r="A543" s="216"/>
      <c r="B543" s="307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</row>
    <row r="544" spans="1:40" ht="15.75" customHeight="1">
      <c r="A544" s="216"/>
      <c r="B544" s="307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</row>
    <row r="545" spans="1:40" ht="15.75" customHeight="1">
      <c r="A545" s="216"/>
      <c r="B545" s="307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</row>
    <row r="546" spans="1:40" ht="15.75" customHeight="1">
      <c r="A546" s="216"/>
      <c r="B546" s="307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</row>
    <row r="547" spans="1:40" ht="15.75" customHeight="1">
      <c r="A547" s="216"/>
      <c r="B547" s="307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</row>
    <row r="548" spans="1:40" ht="15.75" customHeight="1">
      <c r="A548" s="216"/>
      <c r="B548" s="307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</row>
    <row r="549" spans="1:40" ht="15.75" customHeight="1">
      <c r="A549" s="216"/>
      <c r="B549" s="307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</row>
    <row r="550" spans="1:40" ht="15.75" customHeight="1">
      <c r="A550" s="216"/>
      <c r="B550" s="307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</row>
    <row r="551" spans="1:40" ht="15.75" customHeight="1">
      <c r="A551" s="216"/>
      <c r="B551" s="307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</row>
    <row r="552" spans="1:40" ht="15.75" customHeight="1">
      <c r="A552" s="216"/>
      <c r="B552" s="307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</row>
    <row r="553" spans="1:40" ht="15.75" customHeight="1">
      <c r="A553" s="216"/>
      <c r="B553" s="307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</row>
    <row r="554" spans="1:40" ht="15.75" customHeight="1">
      <c r="A554" s="216"/>
      <c r="B554" s="307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</row>
    <row r="555" spans="1:40" ht="15.75" customHeight="1">
      <c r="A555" s="216"/>
      <c r="B555" s="307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</row>
    <row r="556" spans="1:40" ht="15.75" customHeight="1">
      <c r="A556" s="216"/>
      <c r="B556" s="307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</row>
    <row r="557" spans="1:40" ht="15.75" customHeight="1">
      <c r="A557" s="216"/>
      <c r="B557" s="307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</row>
    <row r="558" spans="1:40" ht="15.75" customHeight="1">
      <c r="A558" s="216"/>
      <c r="B558" s="307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</row>
    <row r="559" spans="1:40" ht="15.75" customHeight="1">
      <c r="A559" s="216"/>
      <c r="B559" s="307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</row>
    <row r="560" spans="1:40" ht="15.75" customHeight="1">
      <c r="A560" s="216"/>
      <c r="B560" s="307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</row>
    <row r="561" spans="1:40" ht="15.75" customHeight="1">
      <c r="A561" s="216"/>
      <c r="B561" s="307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</row>
    <row r="562" spans="1:40" ht="15.75" customHeight="1">
      <c r="A562" s="216"/>
      <c r="B562" s="307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</row>
    <row r="563" spans="1:40" ht="15.75" customHeight="1">
      <c r="A563" s="216"/>
      <c r="B563" s="307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</row>
    <row r="564" spans="1:40" ht="15.75" customHeight="1">
      <c r="A564" s="216"/>
      <c r="B564" s="307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</row>
    <row r="565" spans="1:40" ht="15.75" customHeight="1">
      <c r="A565" s="216"/>
      <c r="B565" s="307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</row>
    <row r="566" spans="1:40" ht="15.75" customHeight="1">
      <c r="A566" s="216"/>
      <c r="B566" s="307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</row>
    <row r="567" spans="1:40" ht="15.75" customHeight="1">
      <c r="A567" s="216"/>
      <c r="B567" s="307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</row>
    <row r="568" spans="1:40" ht="15.75" customHeight="1">
      <c r="A568" s="216"/>
      <c r="B568" s="307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</row>
    <row r="569" spans="1:40" ht="15.75" customHeight="1">
      <c r="A569" s="216"/>
      <c r="B569" s="307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</row>
    <row r="570" spans="1:40" ht="15.75" customHeight="1">
      <c r="A570" s="216"/>
      <c r="B570" s="307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</row>
    <row r="571" spans="1:40" ht="15.75" customHeight="1">
      <c r="A571" s="216"/>
      <c r="B571" s="307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</row>
    <row r="572" spans="1:40" ht="15.75" customHeight="1">
      <c r="A572" s="216"/>
      <c r="B572" s="307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</row>
    <row r="573" spans="1:40" ht="15.75" customHeight="1">
      <c r="A573" s="216"/>
      <c r="B573" s="307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</row>
    <row r="574" spans="1:40" ht="15.75" customHeight="1">
      <c r="A574" s="216"/>
      <c r="B574" s="307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</row>
    <row r="575" spans="1:40" ht="15.75" customHeight="1">
      <c r="A575" s="216"/>
      <c r="B575" s="307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</row>
    <row r="576" spans="1:40" ht="15.75" customHeight="1">
      <c r="A576" s="216"/>
      <c r="B576" s="307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</row>
    <row r="577" spans="1:40" ht="15.75" customHeight="1">
      <c r="A577" s="216"/>
      <c r="B577" s="307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</row>
    <row r="578" spans="1:40" ht="15.75" customHeight="1">
      <c r="A578" s="216"/>
      <c r="B578" s="307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</row>
    <row r="579" spans="1:40" ht="15.75" customHeight="1">
      <c r="A579" s="216"/>
      <c r="B579" s="307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</row>
    <row r="580" spans="1:40" ht="15.75" customHeight="1">
      <c r="A580" s="216"/>
      <c r="B580" s="307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</row>
    <row r="581" spans="1:40" ht="15.75" customHeight="1">
      <c r="A581" s="216"/>
      <c r="B581" s="307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</row>
    <row r="582" spans="1:40" ht="15.75" customHeight="1">
      <c r="A582" s="216"/>
      <c r="B582" s="307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</row>
    <row r="583" spans="1:40" ht="15.75" customHeight="1">
      <c r="A583" s="216"/>
      <c r="B583" s="307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</row>
    <row r="584" spans="1:40" ht="15.75" customHeight="1">
      <c r="A584" s="216"/>
      <c r="B584" s="307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</row>
    <row r="585" spans="1:40" ht="15.75" customHeight="1">
      <c r="A585" s="216"/>
      <c r="B585" s="307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</row>
    <row r="586" spans="1:40" ht="15.75" customHeight="1">
      <c r="A586" s="216"/>
      <c r="B586" s="307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</row>
    <row r="587" spans="1:40" ht="15.75" customHeight="1">
      <c r="A587" s="216"/>
      <c r="B587" s="307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</row>
    <row r="588" spans="1:40" ht="15.75" customHeight="1">
      <c r="A588" s="216"/>
      <c r="B588" s="307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</row>
    <row r="589" spans="1:40" ht="15.75" customHeight="1">
      <c r="A589" s="216"/>
      <c r="B589" s="307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</row>
    <row r="590" spans="1:40" ht="15.75" customHeight="1">
      <c r="A590" s="216"/>
      <c r="B590" s="307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</row>
    <row r="591" spans="1:40" ht="15.75" customHeight="1">
      <c r="A591" s="216"/>
      <c r="B591" s="307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</row>
    <row r="592" spans="1:40" ht="15.75" customHeight="1">
      <c r="A592" s="216"/>
      <c r="B592" s="307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</row>
    <row r="593" spans="1:40" ht="15.75" customHeight="1">
      <c r="A593" s="216"/>
      <c r="B593" s="307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</row>
    <row r="594" spans="1:40" ht="15.75" customHeight="1">
      <c r="A594" s="216"/>
      <c r="B594" s="307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</row>
    <row r="595" spans="1:40" ht="15.75" customHeight="1">
      <c r="A595" s="216"/>
      <c r="B595" s="307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</row>
    <row r="596" spans="1:40" ht="15.75" customHeight="1">
      <c r="A596" s="216"/>
      <c r="B596" s="307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</row>
    <row r="597" spans="1:40" ht="15.75" customHeight="1">
      <c r="A597" s="216"/>
      <c r="B597" s="307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</row>
    <row r="598" spans="1:40" ht="15.75" customHeight="1">
      <c r="A598" s="216"/>
      <c r="B598" s="307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</row>
    <row r="599" spans="1:40" ht="15.75" customHeight="1">
      <c r="A599" s="216"/>
      <c r="B599" s="307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</row>
    <row r="600" spans="1:40" ht="15.75" customHeight="1">
      <c r="A600" s="216"/>
      <c r="B600" s="307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</row>
    <row r="601" spans="1:40" ht="15.75" customHeight="1">
      <c r="A601" s="216"/>
      <c r="B601" s="307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</row>
    <row r="602" spans="1:40" ht="15.75" customHeight="1">
      <c r="A602" s="216"/>
      <c r="B602" s="307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</row>
    <row r="603" spans="1:40" ht="15.75" customHeight="1">
      <c r="A603" s="216"/>
      <c r="B603" s="307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</row>
    <row r="604" spans="1:40" ht="15.75" customHeight="1">
      <c r="A604" s="216"/>
      <c r="B604" s="307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</row>
    <row r="605" spans="1:40" ht="15.75" customHeight="1">
      <c r="A605" s="216"/>
      <c r="B605" s="307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</row>
    <row r="606" spans="1:40" ht="15.75" customHeight="1">
      <c r="A606" s="216"/>
      <c r="B606" s="307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</row>
    <row r="607" spans="1:40" ht="15.75" customHeight="1">
      <c r="A607" s="216"/>
      <c r="B607" s="307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</row>
    <row r="608" spans="1:40" ht="15.75" customHeight="1">
      <c r="A608" s="216"/>
      <c r="B608" s="307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</row>
    <row r="609" spans="1:40" ht="15.75" customHeight="1">
      <c r="A609" s="216"/>
      <c r="B609" s="307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</row>
    <row r="610" spans="1:40" ht="15.75" customHeight="1">
      <c r="A610" s="216"/>
      <c r="B610" s="307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</row>
    <row r="611" spans="1:40" ht="15.75" customHeight="1">
      <c r="A611" s="216"/>
      <c r="B611" s="307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</row>
    <row r="612" spans="1:40" ht="15.75" customHeight="1">
      <c r="A612" s="216"/>
      <c r="B612" s="307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</row>
    <row r="613" spans="1:40" ht="15.75" customHeight="1">
      <c r="A613" s="216"/>
      <c r="B613" s="307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</row>
    <row r="614" spans="1:40" ht="15.75" customHeight="1">
      <c r="A614" s="216"/>
      <c r="B614" s="307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</row>
    <row r="615" spans="1:40" ht="15.75" customHeight="1">
      <c r="A615" s="216"/>
      <c r="B615" s="307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</row>
    <row r="616" spans="1:40" ht="15.75" customHeight="1">
      <c r="A616" s="216"/>
      <c r="B616" s="307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</row>
    <row r="617" spans="1:40" ht="15.75" customHeight="1">
      <c r="A617" s="216"/>
      <c r="B617" s="307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</row>
    <row r="618" spans="1:40" ht="15.75" customHeight="1">
      <c r="A618" s="216"/>
      <c r="B618" s="307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</row>
    <row r="619" spans="1:40" ht="15.75" customHeight="1">
      <c r="A619" s="216"/>
      <c r="B619" s="307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</row>
    <row r="620" spans="1:40" ht="15.75" customHeight="1">
      <c r="A620" s="216"/>
      <c r="B620" s="307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</row>
    <row r="621" spans="1:40" ht="15.75" customHeight="1">
      <c r="A621" s="216"/>
      <c r="B621" s="307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</row>
    <row r="622" spans="1:40" ht="15.75" customHeight="1">
      <c r="A622" s="216"/>
      <c r="B622" s="307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</row>
    <row r="623" spans="1:40" ht="15.75" customHeight="1">
      <c r="A623" s="216"/>
      <c r="B623" s="307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</row>
    <row r="624" spans="1:40" ht="15.75" customHeight="1">
      <c r="A624" s="216"/>
      <c r="B624" s="307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</row>
    <row r="625" spans="1:40" ht="15.75" customHeight="1">
      <c r="A625" s="216"/>
      <c r="B625" s="307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</row>
    <row r="626" spans="1:40" ht="15.75" customHeight="1">
      <c r="A626" s="216"/>
      <c r="B626" s="307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</row>
    <row r="627" spans="1:40" ht="15.75" customHeight="1">
      <c r="A627" s="216"/>
      <c r="B627" s="307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</row>
    <row r="628" spans="1:40" ht="15.75" customHeight="1">
      <c r="A628" s="216"/>
      <c r="B628" s="307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</row>
    <row r="629" spans="1:40" ht="15.75" customHeight="1">
      <c r="A629" s="216"/>
      <c r="B629" s="307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</row>
    <row r="630" spans="1:40" ht="15.75" customHeight="1">
      <c r="A630" s="216"/>
      <c r="B630" s="307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</row>
    <row r="631" spans="1:40" ht="15.75" customHeight="1">
      <c r="A631" s="216"/>
      <c r="B631" s="307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</row>
    <row r="632" spans="1:40" ht="15.75" customHeight="1">
      <c r="A632" s="216"/>
      <c r="B632" s="307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</row>
    <row r="633" spans="1:40" ht="15.75" customHeight="1">
      <c r="A633" s="216"/>
      <c r="B633" s="307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</row>
    <row r="634" spans="1:40" ht="15.75" customHeight="1">
      <c r="A634" s="216"/>
      <c r="B634" s="307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</row>
    <row r="635" spans="1:40" ht="15.75" customHeight="1">
      <c r="A635" s="216"/>
      <c r="B635" s="307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</row>
    <row r="636" spans="1:40" ht="15.75" customHeight="1">
      <c r="A636" s="216"/>
      <c r="B636" s="307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</row>
    <row r="637" spans="1:40" ht="15.75" customHeight="1">
      <c r="A637" s="216"/>
      <c r="B637" s="307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</row>
    <row r="638" spans="1:40" ht="15.75" customHeight="1">
      <c r="A638" s="216"/>
      <c r="B638" s="307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</row>
    <row r="639" spans="1:40" ht="15.75" customHeight="1">
      <c r="A639" s="216"/>
      <c r="B639" s="307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</row>
    <row r="640" spans="1:40" ht="15.75" customHeight="1">
      <c r="A640" s="216"/>
      <c r="B640" s="307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</row>
    <row r="641" spans="1:40" ht="15.75" customHeight="1">
      <c r="A641" s="216"/>
      <c r="B641" s="307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</row>
    <row r="642" spans="1:40" ht="15.75" customHeight="1">
      <c r="A642" s="216"/>
      <c r="B642" s="307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</row>
    <row r="643" spans="1:40" ht="15.75" customHeight="1">
      <c r="A643" s="216"/>
      <c r="B643" s="307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</row>
    <row r="644" spans="1:40" ht="15.75" customHeight="1">
      <c r="A644" s="216"/>
      <c r="B644" s="307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</row>
    <row r="645" spans="1:40" ht="15.75" customHeight="1">
      <c r="A645" s="216"/>
      <c r="B645" s="307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</row>
    <row r="646" spans="1:40" ht="15.75" customHeight="1">
      <c r="A646" s="216"/>
      <c r="B646" s="307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</row>
    <row r="647" spans="1:40" ht="15.75" customHeight="1">
      <c r="A647" s="216"/>
      <c r="B647" s="307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</row>
    <row r="648" spans="1:40" ht="15.75" customHeight="1">
      <c r="A648" s="216"/>
      <c r="B648" s="307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</row>
    <row r="649" spans="1:40" ht="15.75" customHeight="1">
      <c r="A649" s="216"/>
      <c r="B649" s="307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</row>
    <row r="650" spans="1:40" ht="15.75" customHeight="1">
      <c r="A650" s="216"/>
      <c r="B650" s="307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</row>
    <row r="651" spans="1:40" ht="15.75" customHeight="1">
      <c r="A651" s="216"/>
      <c r="B651" s="307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</row>
    <row r="652" spans="1:40" ht="15.75" customHeight="1">
      <c r="A652" s="216"/>
      <c r="B652" s="307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</row>
    <row r="653" spans="1:40" ht="15.75" customHeight="1">
      <c r="A653" s="216"/>
      <c r="B653" s="307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</row>
    <row r="654" spans="1:40" ht="15.75" customHeight="1">
      <c r="A654" s="216"/>
      <c r="B654" s="307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</row>
    <row r="655" spans="1:40" ht="15.75" customHeight="1">
      <c r="A655" s="216"/>
      <c r="B655" s="307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</row>
    <row r="656" spans="1:40" ht="15.75" customHeight="1">
      <c r="A656" s="216"/>
      <c r="B656" s="307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</row>
    <row r="657" spans="1:40" ht="15.75" customHeight="1">
      <c r="A657" s="216"/>
      <c r="B657" s="307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</row>
    <row r="658" spans="1:40" ht="15.75" customHeight="1">
      <c r="A658" s="216"/>
      <c r="B658" s="307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</row>
    <row r="659" spans="1:40" ht="15.75" customHeight="1">
      <c r="A659" s="216"/>
      <c r="B659" s="307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</row>
    <row r="660" spans="1:40" ht="15.75" customHeight="1">
      <c r="A660" s="216"/>
      <c r="B660" s="307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</row>
    <row r="661" spans="1:40" ht="15.75" customHeight="1">
      <c r="A661" s="216"/>
      <c r="B661" s="307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</row>
    <row r="662" spans="1:40" ht="15.75" customHeight="1">
      <c r="A662" s="216"/>
      <c r="B662" s="307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</row>
    <row r="663" spans="1:40" ht="15.75" customHeight="1">
      <c r="A663" s="216"/>
      <c r="B663" s="307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</row>
    <row r="664" spans="1:40" ht="15.75" customHeight="1">
      <c r="A664" s="216"/>
      <c r="B664" s="307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</row>
    <row r="665" spans="1:40" ht="15.75" customHeight="1">
      <c r="A665" s="216"/>
      <c r="B665" s="307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</row>
    <row r="666" spans="1:40" ht="15.75" customHeight="1">
      <c r="A666" s="216"/>
      <c r="B666" s="307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</row>
    <row r="667" spans="1:40" ht="15.75" customHeight="1">
      <c r="A667" s="216"/>
      <c r="B667" s="307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</row>
    <row r="668" spans="1:40" ht="15.75" customHeight="1">
      <c r="A668" s="216"/>
      <c r="B668" s="307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</row>
    <row r="669" spans="1:40" ht="15.75" customHeight="1">
      <c r="A669" s="216"/>
      <c r="B669" s="307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</row>
    <row r="670" spans="1:40" ht="15.75" customHeight="1">
      <c r="A670" s="216"/>
      <c r="B670" s="307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</row>
    <row r="671" spans="1:40" ht="15.75" customHeight="1">
      <c r="A671" s="216"/>
      <c r="B671" s="307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</row>
    <row r="672" spans="1:40" ht="15.75" customHeight="1">
      <c r="A672" s="216"/>
      <c r="B672" s="307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</row>
    <row r="673" spans="1:40" ht="15.75" customHeight="1">
      <c r="A673" s="216"/>
      <c r="B673" s="307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</row>
    <row r="674" spans="1:40" ht="15.75" customHeight="1">
      <c r="A674" s="216"/>
      <c r="B674" s="307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</row>
    <row r="675" spans="1:40" ht="15.75" customHeight="1">
      <c r="A675" s="216"/>
      <c r="B675" s="307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</row>
    <row r="676" spans="1:40" ht="15.75" customHeight="1">
      <c r="A676" s="216"/>
      <c r="B676" s="307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</row>
    <row r="677" spans="1:40" ht="15.75" customHeight="1">
      <c r="A677" s="216"/>
      <c r="B677" s="307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</row>
    <row r="678" spans="1:40" ht="15.75" customHeight="1">
      <c r="A678" s="216"/>
      <c r="B678" s="307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</row>
    <row r="679" spans="1:40" ht="15.75" customHeight="1">
      <c r="A679" s="216"/>
      <c r="B679" s="307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</row>
    <row r="680" spans="1:40" ht="15.75" customHeight="1">
      <c r="A680" s="216"/>
      <c r="B680" s="307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</row>
    <row r="681" spans="1:40" ht="15.75" customHeight="1">
      <c r="A681" s="216"/>
      <c r="B681" s="307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</row>
    <row r="682" spans="1:40" ht="15.75" customHeight="1">
      <c r="A682" s="216"/>
      <c r="B682" s="307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</row>
    <row r="683" spans="1:40" ht="15.75" customHeight="1">
      <c r="A683" s="216"/>
      <c r="B683" s="307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</row>
    <row r="684" spans="1:40" ht="15.75" customHeight="1">
      <c r="A684" s="216"/>
      <c r="B684" s="307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</row>
    <row r="685" spans="1:40" ht="15.75" customHeight="1">
      <c r="A685" s="216"/>
      <c r="B685" s="307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</row>
    <row r="686" spans="1:40" ht="15.75" customHeight="1">
      <c r="A686" s="216"/>
      <c r="B686" s="307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</row>
    <row r="687" spans="1:40" ht="15.75" customHeight="1">
      <c r="A687" s="216"/>
      <c r="B687" s="307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</row>
    <row r="688" spans="1:40" ht="15.75" customHeight="1">
      <c r="A688" s="216"/>
      <c r="B688" s="307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</row>
    <row r="689" spans="1:40" ht="15.75" customHeight="1">
      <c r="A689" s="216"/>
      <c r="B689" s="307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</row>
    <row r="690" spans="1:40" ht="15.75" customHeight="1">
      <c r="A690" s="216"/>
      <c r="B690" s="307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</row>
    <row r="691" spans="1:40" ht="15.75" customHeight="1">
      <c r="A691" s="216"/>
      <c r="B691" s="307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</row>
    <row r="692" spans="1:40" ht="15.75" customHeight="1">
      <c r="A692" s="216"/>
      <c r="B692" s="307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</row>
    <row r="693" spans="1:40" ht="15.75" customHeight="1">
      <c r="A693" s="216"/>
      <c r="B693" s="307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</row>
    <row r="694" spans="1:40" ht="15.75" customHeight="1">
      <c r="A694" s="216"/>
      <c r="B694" s="307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</row>
    <row r="695" spans="1:40" ht="15.75" customHeight="1">
      <c r="A695" s="216"/>
      <c r="B695" s="307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</row>
    <row r="696" spans="1:40" ht="15.75" customHeight="1">
      <c r="A696" s="216"/>
      <c r="B696" s="307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</row>
    <row r="697" spans="1:40" ht="15.75" customHeight="1">
      <c r="A697" s="216"/>
      <c r="B697" s="307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</row>
    <row r="698" spans="1:40" ht="15.75" customHeight="1">
      <c r="A698" s="216"/>
      <c r="B698" s="307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</row>
    <row r="699" spans="1:40" ht="15.75" customHeight="1">
      <c r="A699" s="216"/>
      <c r="B699" s="307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</row>
    <row r="700" spans="1:40" ht="15.75" customHeight="1">
      <c r="A700" s="216"/>
      <c r="B700" s="307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</row>
    <row r="701" spans="1:40" ht="15.75" customHeight="1">
      <c r="A701" s="216"/>
      <c r="B701" s="307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</row>
    <row r="702" spans="1:40" ht="15.75" customHeight="1">
      <c r="A702" s="216"/>
      <c r="B702" s="307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</row>
    <row r="703" spans="1:40" ht="15.75" customHeight="1">
      <c r="A703" s="216"/>
      <c r="B703" s="307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</row>
    <row r="704" spans="1:40" ht="15.75" customHeight="1">
      <c r="A704" s="216"/>
      <c r="B704" s="307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</row>
    <row r="705" spans="1:40" ht="15.75" customHeight="1">
      <c r="A705" s="216"/>
      <c r="B705" s="307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</row>
    <row r="706" spans="1:40" ht="15.75" customHeight="1">
      <c r="A706" s="216"/>
      <c r="B706" s="307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</row>
    <row r="707" spans="1:40" ht="15.75" customHeight="1">
      <c r="A707" s="216"/>
      <c r="B707" s="307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</row>
    <row r="708" spans="1:40" ht="15.75" customHeight="1">
      <c r="A708" s="216"/>
      <c r="B708" s="307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</row>
    <row r="709" spans="1:40" ht="15.75" customHeight="1">
      <c r="A709" s="216"/>
      <c r="B709" s="307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</row>
    <row r="710" spans="1:40" ht="15.75" customHeight="1">
      <c r="A710" s="216"/>
      <c r="B710" s="307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</row>
    <row r="711" spans="1:40" ht="15.75" customHeight="1">
      <c r="A711" s="216"/>
      <c r="B711" s="307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</row>
    <row r="712" spans="1:40" ht="15.75" customHeight="1">
      <c r="A712" s="216"/>
      <c r="B712" s="307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</row>
    <row r="713" spans="1:40" ht="15.75" customHeight="1">
      <c r="A713" s="216"/>
      <c r="B713" s="307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</row>
    <row r="714" spans="1:40" ht="15.75" customHeight="1">
      <c r="A714" s="216"/>
      <c r="B714" s="307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</row>
    <row r="715" spans="1:40" ht="15.75" customHeight="1">
      <c r="A715" s="216"/>
      <c r="B715" s="307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</row>
    <row r="716" spans="1:40" ht="15.75" customHeight="1">
      <c r="A716" s="216"/>
      <c r="B716" s="307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</row>
    <row r="717" spans="1:40" ht="15.75" customHeight="1">
      <c r="A717" s="216"/>
      <c r="B717" s="307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</row>
    <row r="718" spans="1:40" ht="15.75" customHeight="1">
      <c r="A718" s="216"/>
      <c r="B718" s="307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</row>
    <row r="719" spans="1:40" ht="15.75" customHeight="1">
      <c r="A719" s="216"/>
      <c r="B719" s="307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</row>
    <row r="720" spans="1:40" ht="15.75" customHeight="1">
      <c r="A720" s="216"/>
      <c r="B720" s="307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</row>
    <row r="721" spans="1:40" ht="15.75" customHeight="1">
      <c r="A721" s="216"/>
      <c r="B721" s="307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</row>
    <row r="722" spans="1:40" ht="15.75" customHeight="1">
      <c r="A722" s="216"/>
      <c r="B722" s="307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</row>
    <row r="723" spans="1:40" ht="15.75" customHeight="1">
      <c r="A723" s="216"/>
      <c r="B723" s="307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</row>
    <row r="724" spans="1:40" ht="15.75" customHeight="1">
      <c r="A724" s="216"/>
      <c r="B724" s="307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</row>
    <row r="725" spans="1:40" ht="15.75" customHeight="1">
      <c r="A725" s="216"/>
      <c r="B725" s="307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</row>
    <row r="726" spans="1:40" ht="15.75" customHeight="1">
      <c r="A726" s="216"/>
      <c r="B726" s="307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</row>
    <row r="727" spans="1:40" ht="15.75" customHeight="1">
      <c r="A727" s="216"/>
      <c r="B727" s="307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</row>
    <row r="728" spans="1:40" ht="15.75" customHeight="1">
      <c r="A728" s="216"/>
      <c r="B728" s="307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</row>
    <row r="729" spans="1:40" ht="15.75" customHeight="1">
      <c r="A729" s="216"/>
      <c r="B729" s="307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</row>
    <row r="730" spans="1:40" ht="15.75" customHeight="1">
      <c r="A730" s="216"/>
      <c r="B730" s="307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</row>
    <row r="731" spans="1:40" ht="15.75" customHeight="1">
      <c r="A731" s="216"/>
      <c r="B731" s="307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</row>
    <row r="732" spans="1:40" ht="15.75" customHeight="1">
      <c r="A732" s="216"/>
      <c r="B732" s="307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</row>
    <row r="733" spans="1:40" ht="15.75" customHeight="1">
      <c r="A733" s="216"/>
      <c r="B733" s="307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</row>
    <row r="734" spans="1:40" ht="15.75" customHeight="1">
      <c r="A734" s="216"/>
      <c r="B734" s="307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</row>
    <row r="735" spans="1:40" ht="15.75" customHeight="1">
      <c r="A735" s="216"/>
      <c r="B735" s="307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</row>
    <row r="736" spans="1:40" ht="15.75" customHeight="1">
      <c r="A736" s="216"/>
      <c r="B736" s="307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</row>
    <row r="737" spans="1:40" ht="15.75" customHeight="1">
      <c r="A737" s="216"/>
      <c r="B737" s="307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</row>
    <row r="738" spans="1:40" ht="15.75" customHeight="1">
      <c r="A738" s="216"/>
      <c r="B738" s="307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</row>
    <row r="739" spans="1:40" ht="15.75" customHeight="1">
      <c r="A739" s="216"/>
      <c r="B739" s="307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</row>
    <row r="740" spans="1:40" ht="15.75" customHeight="1">
      <c r="A740" s="216"/>
      <c r="B740" s="307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</row>
    <row r="741" spans="1:40" ht="15.75" customHeight="1">
      <c r="A741" s="216"/>
      <c r="B741" s="307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</row>
    <row r="742" spans="1:40" ht="15.75" customHeight="1">
      <c r="A742" s="216"/>
      <c r="B742" s="307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</row>
    <row r="743" spans="1:40" ht="15.75" customHeight="1">
      <c r="A743" s="216"/>
      <c r="B743" s="307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</row>
    <row r="744" spans="1:40" ht="15.75" customHeight="1">
      <c r="A744" s="216"/>
      <c r="B744" s="307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</row>
    <row r="745" spans="1:40" ht="15.75" customHeight="1">
      <c r="A745" s="216"/>
      <c r="B745" s="307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</row>
    <row r="746" spans="1:40" ht="15.75" customHeight="1">
      <c r="A746" s="216"/>
      <c r="B746" s="307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</row>
    <row r="747" spans="1:40" ht="15.75" customHeight="1">
      <c r="A747" s="216"/>
      <c r="B747" s="307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</row>
    <row r="748" spans="1:40" ht="15.75" customHeight="1">
      <c r="A748" s="216"/>
      <c r="B748" s="307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</row>
    <row r="749" spans="1:40" ht="15.75" customHeight="1">
      <c r="A749" s="216"/>
      <c r="B749" s="307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</row>
    <row r="750" spans="1:40" ht="15.75" customHeight="1">
      <c r="A750" s="216"/>
      <c r="B750" s="307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</row>
    <row r="751" spans="1:40" ht="15.75" customHeight="1">
      <c r="A751" s="216"/>
      <c r="B751" s="307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</row>
    <row r="752" spans="1:40" ht="15.75" customHeight="1">
      <c r="A752" s="216"/>
      <c r="B752" s="307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</row>
    <row r="753" spans="1:40" ht="15.75" customHeight="1">
      <c r="A753" s="216"/>
      <c r="B753" s="307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</row>
    <row r="754" spans="1:40" ht="15.75" customHeight="1">
      <c r="A754" s="216"/>
      <c r="B754" s="307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</row>
    <row r="755" spans="1:40" ht="15.75" customHeight="1">
      <c r="A755" s="216"/>
      <c r="B755" s="307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</row>
    <row r="756" spans="1:40" ht="15.75" customHeight="1">
      <c r="A756" s="216"/>
      <c r="B756" s="307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</row>
    <row r="757" spans="1:40" ht="15.75" customHeight="1">
      <c r="A757" s="216"/>
      <c r="B757" s="307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</row>
    <row r="758" spans="1:40" ht="15.75" customHeight="1">
      <c r="A758" s="216"/>
      <c r="B758" s="307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</row>
    <row r="759" spans="1:40" ht="15.75" customHeight="1">
      <c r="A759" s="216"/>
      <c r="B759" s="307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</row>
    <row r="760" spans="1:40" ht="15.75" customHeight="1">
      <c r="A760" s="216"/>
      <c r="B760" s="307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</row>
    <row r="761" spans="1:40" ht="15.75" customHeight="1">
      <c r="A761" s="216"/>
      <c r="B761" s="307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</row>
    <row r="762" spans="1:40" ht="15.75" customHeight="1">
      <c r="A762" s="216"/>
      <c r="B762" s="307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</row>
    <row r="763" spans="1:40" ht="15.75" customHeight="1">
      <c r="A763" s="216"/>
      <c r="B763" s="307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</row>
    <row r="764" spans="1:40" ht="15.75" customHeight="1">
      <c r="A764" s="216"/>
      <c r="B764" s="307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</row>
    <row r="765" spans="1:40" ht="15.75" customHeight="1">
      <c r="A765" s="216"/>
      <c r="B765" s="307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</row>
    <row r="766" spans="1:40" ht="15.75" customHeight="1">
      <c r="A766" s="216"/>
      <c r="B766" s="307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</row>
    <row r="767" spans="1:40" ht="15.75" customHeight="1">
      <c r="A767" s="216"/>
      <c r="B767" s="307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</row>
    <row r="768" spans="1:40" ht="15.75" customHeight="1">
      <c r="A768" s="216"/>
      <c r="B768" s="307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</row>
    <row r="769" spans="1:40" ht="15.75" customHeight="1">
      <c r="A769" s="216"/>
      <c r="B769" s="307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</row>
    <row r="770" spans="1:40" ht="15.75" customHeight="1">
      <c r="A770" s="216"/>
      <c r="B770" s="307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</row>
    <row r="771" spans="1:40" ht="15.75" customHeight="1">
      <c r="A771" s="216"/>
      <c r="B771" s="307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</row>
    <row r="772" spans="1:40" ht="15.75" customHeight="1">
      <c r="A772" s="216"/>
      <c r="B772" s="307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</row>
    <row r="773" spans="1:40" ht="15.75" customHeight="1">
      <c r="A773" s="216"/>
      <c r="B773" s="307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</row>
    <row r="774" spans="1:40" ht="15.75" customHeight="1">
      <c r="A774" s="216"/>
      <c r="B774" s="307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</row>
    <row r="775" spans="1:40" ht="15.75" customHeight="1">
      <c r="A775" s="216"/>
      <c r="B775" s="307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</row>
    <row r="776" spans="1:40" ht="15.75" customHeight="1">
      <c r="A776" s="216"/>
      <c r="B776" s="307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</row>
    <row r="777" spans="1:40" ht="15.75" customHeight="1">
      <c r="A777" s="216"/>
      <c r="B777" s="307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</row>
    <row r="778" spans="1:40" ht="15.75" customHeight="1">
      <c r="A778" s="216"/>
      <c r="B778" s="307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</row>
    <row r="779" spans="1:40" ht="15.75" customHeight="1">
      <c r="A779" s="216"/>
      <c r="B779" s="307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</row>
    <row r="780" spans="1:40" ht="15.75" customHeight="1">
      <c r="A780" s="216"/>
      <c r="B780" s="307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</row>
    <row r="781" spans="1:40" ht="15.75" customHeight="1">
      <c r="A781" s="216"/>
      <c r="B781" s="307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</row>
    <row r="782" spans="1:40" ht="15.75" customHeight="1">
      <c r="A782" s="216"/>
      <c r="B782" s="307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</row>
    <row r="783" spans="1:40" ht="15.75" customHeight="1">
      <c r="A783" s="216"/>
      <c r="B783" s="307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</row>
    <row r="784" spans="1:40" ht="15.75" customHeight="1">
      <c r="A784" s="216"/>
      <c r="B784" s="307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</row>
    <row r="785" spans="1:40" ht="15.75" customHeight="1">
      <c r="A785" s="216"/>
      <c r="B785" s="307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</row>
    <row r="786" spans="1:40" ht="15.75" customHeight="1">
      <c r="A786" s="216"/>
      <c r="B786" s="307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</row>
    <row r="787" spans="1:40" ht="15.75" customHeight="1">
      <c r="A787" s="216"/>
      <c r="B787" s="307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</row>
    <row r="788" spans="1:40" ht="15.75" customHeight="1">
      <c r="A788" s="216"/>
      <c r="B788" s="307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</row>
    <row r="789" spans="1:40" ht="15.75" customHeight="1">
      <c r="A789" s="216"/>
      <c r="B789" s="307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</row>
    <row r="790" spans="1:40" ht="15.75" customHeight="1">
      <c r="A790" s="216"/>
      <c r="B790" s="307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</row>
    <row r="791" spans="1:40" ht="15.75" customHeight="1">
      <c r="A791" s="216"/>
      <c r="B791" s="307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</row>
    <row r="792" spans="1:40" ht="15.75" customHeight="1">
      <c r="A792" s="216"/>
      <c r="B792" s="307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</row>
    <row r="793" spans="1:40" ht="15.75" customHeight="1">
      <c r="A793" s="216"/>
      <c r="B793" s="307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</row>
    <row r="794" spans="1:40" ht="15.75" customHeight="1">
      <c r="A794" s="216"/>
      <c r="B794" s="307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</row>
    <row r="795" spans="1:40" ht="15.75" customHeight="1">
      <c r="A795" s="216"/>
      <c r="B795" s="307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</row>
    <row r="796" spans="1:40" ht="15.75" customHeight="1">
      <c r="A796" s="216"/>
      <c r="B796" s="307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</row>
    <row r="797" spans="1:40" ht="15.75" customHeight="1">
      <c r="A797" s="216"/>
      <c r="B797" s="307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</row>
    <row r="798" spans="1:40" ht="15.75" customHeight="1">
      <c r="A798" s="216"/>
      <c r="B798" s="307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</row>
    <row r="799" spans="1:40" ht="15.75" customHeight="1">
      <c r="A799" s="216"/>
      <c r="B799" s="307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</row>
    <row r="800" spans="1:40" ht="15.75" customHeight="1">
      <c r="A800" s="216"/>
      <c r="B800" s="307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</row>
    <row r="801" spans="1:40" ht="15.75" customHeight="1">
      <c r="A801" s="216"/>
      <c r="B801" s="307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</row>
    <row r="802" spans="1:40" ht="15.75" customHeight="1">
      <c r="A802" s="216"/>
      <c r="B802" s="307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</row>
    <row r="803" spans="1:40" ht="15.75" customHeight="1">
      <c r="A803" s="216"/>
      <c r="B803" s="307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</row>
    <row r="804" spans="1:40" ht="15.75" customHeight="1">
      <c r="A804" s="216"/>
      <c r="B804" s="307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</row>
    <row r="805" spans="1:40" ht="15.75" customHeight="1">
      <c r="A805" s="216"/>
      <c r="B805" s="307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</row>
    <row r="806" spans="1:40" ht="15.75" customHeight="1">
      <c r="A806" s="216"/>
      <c r="B806" s="307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</row>
    <row r="807" spans="1:40" ht="15.75" customHeight="1">
      <c r="A807" s="216"/>
      <c r="B807" s="307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</row>
    <row r="808" spans="1:40" ht="15.75" customHeight="1">
      <c r="A808" s="216"/>
      <c r="B808" s="307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</row>
    <row r="809" spans="1:40" ht="15.75" customHeight="1">
      <c r="A809" s="216"/>
      <c r="B809" s="307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</row>
    <row r="810" spans="1:40" ht="15.75" customHeight="1">
      <c r="A810" s="216"/>
      <c r="B810" s="307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</row>
    <row r="811" spans="1:40" ht="15.75" customHeight="1">
      <c r="A811" s="216"/>
      <c r="B811" s="307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</row>
    <row r="812" spans="1:40" ht="15.75" customHeight="1">
      <c r="A812" s="216"/>
      <c r="B812" s="307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</row>
    <row r="813" spans="1:40" ht="15.75" customHeight="1">
      <c r="A813" s="216"/>
      <c r="B813" s="307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</row>
    <row r="814" spans="1:40" ht="15.75" customHeight="1">
      <c r="A814" s="216"/>
      <c r="B814" s="307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</row>
    <row r="815" spans="1:40" ht="15.75" customHeight="1">
      <c r="A815" s="216"/>
      <c r="B815" s="307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</row>
    <row r="816" spans="1:40" ht="15.75" customHeight="1">
      <c r="A816" s="216"/>
      <c r="B816" s="307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</row>
    <row r="817" spans="1:40" ht="15.75" customHeight="1">
      <c r="A817" s="216"/>
      <c r="B817" s="307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</row>
    <row r="818" spans="1:40" ht="15.75" customHeight="1">
      <c r="A818" s="216"/>
      <c r="B818" s="307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</row>
    <row r="819" spans="1:40" ht="15.75" customHeight="1">
      <c r="A819" s="216"/>
      <c r="B819" s="307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</row>
    <row r="820" spans="1:40" ht="15.75" customHeight="1">
      <c r="A820" s="216"/>
      <c r="B820" s="307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</row>
    <row r="821" spans="1:40" ht="15.75" customHeight="1">
      <c r="A821" s="216"/>
      <c r="B821" s="307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</row>
    <row r="822" spans="1:40" ht="15.75" customHeight="1">
      <c r="A822" s="216"/>
      <c r="B822" s="307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</row>
    <row r="823" spans="1:40" ht="15.75" customHeight="1">
      <c r="A823" s="216"/>
      <c r="B823" s="307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</row>
    <row r="824" spans="1:40" ht="15.75" customHeight="1">
      <c r="A824" s="216"/>
      <c r="B824" s="307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</row>
    <row r="825" spans="1:40" ht="15.75" customHeight="1">
      <c r="A825" s="216"/>
      <c r="B825" s="307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</row>
    <row r="826" spans="1:40" ht="15.75" customHeight="1">
      <c r="A826" s="216"/>
      <c r="B826" s="307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</row>
    <row r="827" spans="1:40" ht="15.75" customHeight="1">
      <c r="A827" s="216"/>
      <c r="B827" s="307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</row>
    <row r="828" spans="1:40" ht="15.75" customHeight="1">
      <c r="A828" s="216"/>
      <c r="B828" s="307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</row>
    <row r="829" spans="1:40" ht="15.75" customHeight="1">
      <c r="A829" s="216"/>
      <c r="B829" s="307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</row>
    <row r="830" spans="1:40" ht="15.75" customHeight="1">
      <c r="A830" s="216"/>
      <c r="B830" s="307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</row>
    <row r="831" spans="1:40" ht="15.75" customHeight="1">
      <c r="A831" s="216"/>
      <c r="B831" s="307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</row>
    <row r="832" spans="1:40" ht="15.75" customHeight="1">
      <c r="A832" s="216"/>
      <c r="B832" s="307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</row>
    <row r="833" spans="1:40" ht="15.75" customHeight="1">
      <c r="A833" s="216"/>
      <c r="B833" s="307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</row>
    <row r="834" spans="1:40" ht="15.75" customHeight="1">
      <c r="A834" s="216"/>
      <c r="B834" s="307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</row>
    <row r="835" spans="1:40" ht="15.75" customHeight="1">
      <c r="A835" s="216"/>
      <c r="B835" s="307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</row>
    <row r="836" spans="1:40" ht="15.75" customHeight="1">
      <c r="A836" s="216"/>
      <c r="B836" s="307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</row>
    <row r="837" spans="1:40" ht="15.75" customHeight="1">
      <c r="A837" s="216"/>
      <c r="B837" s="307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</row>
    <row r="838" spans="1:40" ht="15.75" customHeight="1">
      <c r="A838" s="216"/>
      <c r="B838" s="307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</row>
    <row r="839" spans="1:40" ht="15.75" customHeight="1">
      <c r="A839" s="216"/>
      <c r="B839" s="307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</row>
    <row r="840" spans="1:40" ht="15.75" customHeight="1">
      <c r="A840" s="216"/>
      <c r="B840" s="307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</row>
    <row r="841" spans="1:40" ht="15.75" customHeight="1">
      <c r="A841" s="216"/>
      <c r="B841" s="307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</row>
    <row r="842" spans="1:40" ht="15.75" customHeight="1">
      <c r="A842" s="216"/>
      <c r="B842" s="307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</row>
    <row r="843" spans="1:40" ht="15.75" customHeight="1">
      <c r="A843" s="216"/>
      <c r="B843" s="307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</row>
    <row r="844" spans="1:40" ht="15.75" customHeight="1">
      <c r="A844" s="216"/>
      <c r="B844" s="307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</row>
    <row r="845" spans="1:40" ht="15.75" customHeight="1">
      <c r="A845" s="216"/>
      <c r="B845" s="307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</row>
    <row r="846" spans="1:40" ht="15.75" customHeight="1">
      <c r="A846" s="216"/>
      <c r="B846" s="307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</row>
    <row r="847" spans="1:40" ht="15.75" customHeight="1">
      <c r="A847" s="216"/>
      <c r="B847" s="307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</row>
    <row r="848" spans="1:40" ht="15.75" customHeight="1">
      <c r="A848" s="216"/>
      <c r="B848" s="307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</row>
    <row r="849" spans="1:40" ht="15.75" customHeight="1">
      <c r="A849" s="216"/>
      <c r="B849" s="307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</row>
    <row r="850" spans="1:40" ht="15.75" customHeight="1">
      <c r="A850" s="216"/>
      <c r="B850" s="307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</row>
    <row r="851" spans="1:40" ht="15.75" customHeight="1">
      <c r="A851" s="216"/>
      <c r="B851" s="307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</row>
    <row r="852" spans="1:40" ht="15.75" customHeight="1">
      <c r="A852" s="216"/>
      <c r="B852" s="307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</row>
    <row r="853" spans="1:40" ht="15.75" customHeight="1">
      <c r="A853" s="216"/>
      <c r="B853" s="307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</row>
    <row r="854" spans="1:40" ht="15.75" customHeight="1">
      <c r="A854" s="216"/>
      <c r="B854" s="307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</row>
    <row r="855" spans="1:40" ht="15.75" customHeight="1">
      <c r="A855" s="216"/>
      <c r="B855" s="307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</row>
    <row r="856" spans="1:40" ht="15.75" customHeight="1">
      <c r="A856" s="216"/>
      <c r="B856" s="307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</row>
    <row r="857" spans="1:40" ht="15.75" customHeight="1">
      <c r="A857" s="216"/>
      <c r="B857" s="307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</row>
    <row r="858" spans="1:40" ht="15.75" customHeight="1">
      <c r="A858" s="216"/>
      <c r="B858" s="307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</row>
    <row r="859" spans="1:40" ht="15.75" customHeight="1">
      <c r="A859" s="216"/>
      <c r="B859" s="307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</row>
    <row r="860" spans="1:40" ht="15.75" customHeight="1">
      <c r="A860" s="216"/>
      <c r="B860" s="307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</row>
    <row r="861" spans="1:40" ht="15.75" customHeight="1">
      <c r="A861" s="216"/>
      <c r="B861" s="307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</row>
    <row r="862" spans="1:40" ht="15.75" customHeight="1">
      <c r="A862" s="216"/>
      <c r="B862" s="307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</row>
    <row r="863" spans="1:40" ht="15.75" customHeight="1">
      <c r="A863" s="216"/>
      <c r="B863" s="307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</row>
    <row r="864" spans="1:40" ht="15.75" customHeight="1">
      <c r="A864" s="216"/>
      <c r="B864" s="307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</row>
    <row r="865" spans="1:40" ht="15.75" customHeight="1">
      <c r="A865" s="216"/>
      <c r="B865" s="307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</row>
    <row r="866" spans="1:40" ht="15.75" customHeight="1">
      <c r="A866" s="216"/>
      <c r="B866" s="307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</row>
    <row r="867" spans="1:40" ht="15.75" customHeight="1">
      <c r="A867" s="216"/>
      <c r="B867" s="307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</row>
    <row r="868" spans="1:40" ht="15.75" customHeight="1">
      <c r="A868" s="216"/>
      <c r="B868" s="307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</row>
    <row r="869" spans="1:40" ht="15.75" customHeight="1">
      <c r="A869" s="216"/>
      <c r="B869" s="307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</row>
    <row r="870" spans="1:40" ht="15.75" customHeight="1">
      <c r="A870" s="216"/>
      <c r="B870" s="307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</row>
    <row r="871" spans="1:40" ht="15.75" customHeight="1">
      <c r="A871" s="216"/>
      <c r="B871" s="307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</row>
    <row r="872" spans="1:40" ht="15.75" customHeight="1">
      <c r="A872" s="216"/>
      <c r="B872" s="307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</row>
    <row r="873" spans="1:40" ht="15.75" customHeight="1">
      <c r="A873" s="216"/>
      <c r="B873" s="307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</row>
    <row r="874" spans="1:40" ht="15.75" customHeight="1">
      <c r="A874" s="216"/>
      <c r="B874" s="307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</row>
    <row r="875" spans="1:40" ht="15.75" customHeight="1">
      <c r="A875" s="216"/>
      <c r="B875" s="307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</row>
    <row r="876" spans="1:40" ht="15.75" customHeight="1">
      <c r="A876" s="216"/>
      <c r="B876" s="307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</row>
    <row r="877" spans="1:40" ht="15.75" customHeight="1">
      <c r="A877" s="216"/>
      <c r="B877" s="307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</row>
    <row r="878" spans="1:40" ht="15.75" customHeight="1">
      <c r="A878" s="216"/>
      <c r="B878" s="307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</row>
    <row r="879" spans="1:40" ht="15.75" customHeight="1">
      <c r="A879" s="216"/>
      <c r="B879" s="307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</row>
    <row r="880" spans="1:40" ht="15.75" customHeight="1">
      <c r="A880" s="216"/>
      <c r="B880" s="307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</row>
    <row r="881" spans="1:40" ht="15.75" customHeight="1">
      <c r="A881" s="216"/>
      <c r="B881" s="307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</row>
    <row r="882" spans="1:40" ht="15.75" customHeight="1">
      <c r="A882" s="216"/>
      <c r="B882" s="307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</row>
    <row r="883" spans="1:40" ht="15.75" customHeight="1">
      <c r="A883" s="216"/>
      <c r="B883" s="307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</row>
    <row r="884" spans="1:40" ht="15.75" customHeight="1">
      <c r="A884" s="216"/>
      <c r="B884" s="307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</row>
    <row r="885" spans="1:40" ht="15.75" customHeight="1">
      <c r="A885" s="216"/>
      <c r="B885" s="307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</row>
    <row r="886" spans="1:40" ht="15.75" customHeight="1">
      <c r="A886" s="216"/>
      <c r="B886" s="307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</row>
    <row r="887" spans="1:40" ht="15.75" customHeight="1">
      <c r="A887" s="216"/>
      <c r="B887" s="307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</row>
    <row r="888" spans="1:40" ht="15.75" customHeight="1">
      <c r="A888" s="216"/>
      <c r="B888" s="307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</row>
    <row r="889" spans="1:40" ht="15.75" customHeight="1">
      <c r="A889" s="216"/>
      <c r="B889" s="307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</row>
    <row r="890" spans="1:40" ht="15.75" customHeight="1">
      <c r="A890" s="216"/>
      <c r="B890" s="307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</row>
    <row r="891" spans="1:40" ht="15.75" customHeight="1">
      <c r="A891" s="216"/>
      <c r="B891" s="307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</row>
    <row r="892" spans="1:40" ht="15.75" customHeight="1">
      <c r="A892" s="216"/>
      <c r="B892" s="307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</row>
    <row r="893" spans="1:40" ht="15.75" customHeight="1">
      <c r="A893" s="216"/>
      <c r="B893" s="307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</row>
    <row r="894" spans="1:40" ht="15.75" customHeight="1">
      <c r="A894" s="216"/>
      <c r="B894" s="307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</row>
    <row r="895" spans="1:40" ht="15.75" customHeight="1">
      <c r="A895" s="216"/>
      <c r="B895" s="307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</row>
    <row r="896" spans="1:40" ht="15.75" customHeight="1">
      <c r="A896" s="216"/>
      <c r="B896" s="307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</row>
    <row r="897" spans="1:40" ht="15.75" customHeight="1">
      <c r="A897" s="216"/>
      <c r="B897" s="307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</row>
    <row r="898" spans="1:40" ht="15.75" customHeight="1">
      <c r="A898" s="216"/>
      <c r="B898" s="307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</row>
    <row r="899" spans="1:40" ht="15.75" customHeight="1">
      <c r="A899" s="216"/>
      <c r="B899" s="307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</row>
    <row r="900" spans="1:40" ht="15.75" customHeight="1">
      <c r="A900" s="216"/>
      <c r="B900" s="307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</row>
    <row r="901" spans="1:40" ht="15.75" customHeight="1">
      <c r="A901" s="216"/>
      <c r="B901" s="307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</row>
    <row r="902" spans="1:40" ht="15.75" customHeight="1">
      <c r="A902" s="216"/>
      <c r="B902" s="307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</row>
    <row r="903" spans="1:40" ht="15.75" customHeight="1">
      <c r="A903" s="216"/>
      <c r="B903" s="307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</row>
    <row r="904" spans="1:40" ht="15.75" customHeight="1">
      <c r="A904" s="216"/>
      <c r="B904" s="307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</row>
    <row r="905" spans="1:40" ht="15.75" customHeight="1">
      <c r="A905" s="216"/>
      <c r="B905" s="307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</row>
    <row r="906" spans="1:40" ht="15.75" customHeight="1">
      <c r="A906" s="216"/>
      <c r="B906" s="307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</row>
    <row r="907" spans="1:40" ht="15.75" customHeight="1">
      <c r="A907" s="216"/>
      <c r="B907" s="307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</row>
    <row r="908" spans="1:40" ht="15.75" customHeight="1">
      <c r="A908" s="216"/>
      <c r="B908" s="307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</row>
    <row r="909" spans="1:40" ht="15.75" customHeight="1">
      <c r="A909" s="216"/>
      <c r="B909" s="307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</row>
    <row r="910" spans="1:40" ht="15.75" customHeight="1">
      <c r="A910" s="216"/>
      <c r="B910" s="307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</row>
    <row r="911" spans="1:40" ht="15.75" customHeight="1">
      <c r="A911" s="216"/>
      <c r="B911" s="307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</row>
    <row r="912" spans="1:40" ht="15.75" customHeight="1">
      <c r="A912" s="216"/>
      <c r="B912" s="307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</row>
    <row r="913" spans="1:40" ht="15.75" customHeight="1">
      <c r="A913" s="216"/>
      <c r="B913" s="307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</row>
    <row r="914" spans="1:40" ht="15.75" customHeight="1">
      <c r="A914" s="216"/>
      <c r="B914" s="307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</row>
    <row r="915" spans="1:40" ht="15.75" customHeight="1">
      <c r="A915" s="216"/>
      <c r="B915" s="307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</row>
    <row r="916" spans="1:40" ht="15.75" customHeight="1">
      <c r="A916" s="216"/>
      <c r="B916" s="307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</row>
    <row r="917" spans="1:40" ht="15.75" customHeight="1">
      <c r="A917" s="216"/>
      <c r="B917" s="307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</row>
    <row r="918" spans="1:40" ht="15.75" customHeight="1">
      <c r="A918" s="216"/>
      <c r="B918" s="307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</row>
    <row r="919" spans="1:40" ht="15.75" customHeight="1">
      <c r="A919" s="216"/>
      <c r="B919" s="307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</row>
    <row r="920" spans="1:40" ht="15.75" customHeight="1">
      <c r="A920" s="216"/>
      <c r="B920" s="307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</row>
    <row r="921" spans="1:40" ht="15.75" customHeight="1">
      <c r="A921" s="216"/>
      <c r="B921" s="307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</row>
    <row r="922" spans="1:40" ht="15.75" customHeight="1">
      <c r="A922" s="216"/>
      <c r="B922" s="307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</row>
    <row r="923" spans="1:40" ht="15.75" customHeight="1">
      <c r="A923" s="216"/>
      <c r="B923" s="307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</row>
    <row r="924" spans="1:40" ht="15.75" customHeight="1">
      <c r="A924" s="216"/>
      <c r="B924" s="307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</row>
    <row r="925" spans="1:40" ht="15.75" customHeight="1">
      <c r="A925" s="216"/>
      <c r="B925" s="307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</row>
    <row r="926" spans="1:40" ht="15.75" customHeight="1">
      <c r="A926" s="216"/>
      <c r="B926" s="307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</row>
    <row r="927" spans="1:40" ht="15.75" customHeight="1">
      <c r="A927" s="216"/>
      <c r="B927" s="307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</row>
    <row r="928" spans="1:40" ht="15.75" customHeight="1">
      <c r="A928" s="216"/>
      <c r="B928" s="307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</row>
    <row r="929" spans="1:40" ht="15.75" customHeight="1">
      <c r="A929" s="216"/>
      <c r="B929" s="307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</row>
    <row r="930" spans="1:40" ht="15.75" customHeight="1">
      <c r="A930" s="216"/>
      <c r="B930" s="307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</row>
    <row r="931" spans="1:40" ht="15.75" customHeight="1">
      <c r="A931" s="216"/>
      <c r="B931" s="307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</row>
    <row r="932" spans="1:40" ht="15.75" customHeight="1">
      <c r="A932" s="216"/>
      <c r="B932" s="307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</row>
    <row r="933" spans="1:40" ht="15.75" customHeight="1">
      <c r="A933" s="216"/>
      <c r="B933" s="307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</row>
    <row r="934" spans="1:40" ht="15.75" customHeight="1">
      <c r="A934" s="216"/>
      <c r="B934" s="307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</row>
    <row r="935" spans="1:40" ht="15.75" customHeight="1">
      <c r="A935" s="216"/>
      <c r="B935" s="307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</row>
    <row r="936" spans="1:40" ht="15.75" customHeight="1">
      <c r="A936" s="216"/>
      <c r="B936" s="307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</row>
    <row r="937" spans="1:40" ht="15.75" customHeight="1">
      <c r="A937" s="216"/>
      <c r="B937" s="307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</row>
    <row r="938" spans="1:40" ht="15.75" customHeight="1">
      <c r="A938" s="216"/>
      <c r="B938" s="307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</row>
    <row r="939" spans="1:40" ht="15.75" customHeight="1">
      <c r="A939" s="216"/>
      <c r="B939" s="307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</row>
    <row r="940" spans="1:40" ht="15.75" customHeight="1">
      <c r="A940" s="216"/>
      <c r="B940" s="307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</row>
    <row r="941" spans="1:40" ht="15.75" customHeight="1">
      <c r="A941" s="216"/>
      <c r="B941" s="307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</row>
    <row r="942" spans="1:40" ht="15.75" customHeight="1">
      <c r="A942" s="216"/>
      <c r="B942" s="307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</row>
    <row r="943" spans="1:40" ht="15.75" customHeight="1">
      <c r="A943" s="216"/>
      <c r="B943" s="307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</row>
    <row r="944" spans="1:40" ht="15.75" customHeight="1">
      <c r="A944" s="216"/>
      <c r="B944" s="307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</row>
    <row r="945" spans="1:40" ht="15.75" customHeight="1">
      <c r="A945" s="216"/>
      <c r="B945" s="307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</row>
    <row r="946" spans="1:40" ht="15.75" customHeight="1">
      <c r="A946" s="216"/>
      <c r="B946" s="307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</row>
    <row r="947" spans="1:40" ht="15.75" customHeight="1">
      <c r="A947" s="216"/>
      <c r="B947" s="307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</row>
    <row r="948" spans="1:40" ht="15.75" customHeight="1">
      <c r="A948" s="216"/>
      <c r="B948" s="307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</row>
    <row r="949" spans="1:40" ht="15.75" customHeight="1">
      <c r="A949" s="216"/>
      <c r="B949" s="307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</row>
    <row r="950" spans="1:40" ht="15.75" customHeight="1">
      <c r="A950" s="216"/>
      <c r="B950" s="307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</row>
    <row r="951" spans="1:40" ht="15.75" customHeight="1">
      <c r="A951" s="216"/>
      <c r="B951" s="307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</row>
    <row r="952" spans="1:40" ht="15.75" customHeight="1">
      <c r="A952" s="216"/>
      <c r="B952" s="307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</row>
    <row r="953" spans="1:40" ht="15.75" customHeight="1">
      <c r="A953" s="216"/>
      <c r="B953" s="307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</row>
    <row r="954" spans="1:40" ht="15.75" customHeight="1">
      <c r="A954" s="216"/>
      <c r="B954" s="307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</row>
    <row r="955" spans="1:40" ht="15.75" customHeight="1">
      <c r="A955" s="216"/>
      <c r="B955" s="307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</row>
    <row r="956" spans="1:40" ht="15.75" customHeight="1">
      <c r="A956" s="216"/>
      <c r="B956" s="307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</row>
    <row r="957" spans="1:40" ht="15.75" customHeight="1">
      <c r="A957" s="216"/>
      <c r="B957" s="307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</row>
    <row r="958" spans="1:40" ht="15.75" customHeight="1">
      <c r="A958" s="216"/>
      <c r="B958" s="307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</row>
    <row r="959" spans="1:40" ht="15.75" customHeight="1">
      <c r="A959" s="216"/>
      <c r="B959" s="307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</row>
    <row r="960" spans="1:40" ht="15.75" customHeight="1">
      <c r="A960" s="216"/>
      <c r="B960" s="307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</row>
    <row r="961" spans="1:40" ht="15.75" customHeight="1">
      <c r="A961" s="216"/>
      <c r="B961" s="307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</row>
    <row r="962" spans="1:40" ht="15.75" customHeight="1">
      <c r="A962" s="216"/>
      <c r="B962" s="307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</row>
    <row r="963" spans="1:40" ht="15.75" customHeight="1">
      <c r="A963" s="216"/>
      <c r="B963" s="307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</row>
    <row r="964" spans="1:40" ht="15.75" customHeight="1">
      <c r="A964" s="216"/>
      <c r="B964" s="307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</row>
    <row r="965" spans="1:40" ht="15.75" customHeight="1">
      <c r="A965" s="216"/>
      <c r="B965" s="307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</row>
    <row r="966" spans="1:40" ht="15.75" customHeight="1">
      <c r="A966" s="216"/>
      <c r="B966" s="307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</row>
    <row r="967" spans="1:40" ht="15.75" customHeight="1">
      <c r="A967" s="216"/>
      <c r="B967" s="307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</row>
    <row r="968" spans="1:40" ht="15.75" customHeight="1">
      <c r="A968" s="216"/>
      <c r="B968" s="307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</row>
    <row r="969" spans="1:40" ht="15.75" customHeight="1">
      <c r="A969" s="216"/>
      <c r="B969" s="307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</row>
    <row r="970" spans="1:40" ht="15.75" customHeight="1">
      <c r="A970" s="216"/>
      <c r="B970" s="307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</row>
    <row r="971" spans="1:40" ht="15.75" customHeight="1">
      <c r="A971" s="216"/>
      <c r="B971" s="307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</row>
    <row r="972" spans="1:40" ht="15.75" customHeight="1">
      <c r="A972" s="216"/>
      <c r="B972" s="307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</row>
    <row r="973" spans="1:40" ht="15.75" customHeight="1">
      <c r="A973" s="216"/>
      <c r="B973" s="307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</row>
    <row r="974" spans="1:40" ht="15.75" customHeight="1">
      <c r="A974" s="216"/>
      <c r="B974" s="307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</row>
    <row r="975" spans="1:40" ht="15.75" customHeight="1">
      <c r="A975" s="216"/>
      <c r="B975" s="307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</row>
    <row r="976" spans="1:40" ht="15.75" customHeight="1">
      <c r="A976" s="216"/>
      <c r="B976" s="307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</row>
    <row r="977" spans="1:40" ht="15.75" customHeight="1">
      <c r="A977" s="216"/>
      <c r="B977" s="307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</row>
    <row r="978" spans="1:40" ht="15.75" customHeight="1">
      <c r="A978" s="216"/>
      <c r="B978" s="307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</row>
    <row r="979" spans="1:40" ht="15.75" customHeight="1">
      <c r="A979" s="216"/>
      <c r="B979" s="307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</row>
    <row r="980" spans="1:40" ht="15.75" customHeight="1">
      <c r="A980" s="216"/>
      <c r="B980" s="307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</row>
    <row r="981" spans="1:40" ht="15.75" customHeight="1">
      <c r="A981" s="216"/>
      <c r="B981" s="307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</row>
    <row r="982" spans="1:40" ht="15.75" customHeight="1">
      <c r="A982" s="216"/>
      <c r="B982" s="307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</row>
    <row r="983" spans="1:40" ht="15.75" customHeight="1">
      <c r="A983" s="216"/>
      <c r="B983" s="307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</row>
    <row r="984" spans="1:40" ht="15.75" customHeight="1">
      <c r="A984" s="216"/>
      <c r="B984" s="307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</row>
    <row r="985" spans="1:40" ht="15.75" customHeight="1">
      <c r="A985" s="216"/>
      <c r="B985" s="307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</row>
    <row r="986" spans="1:40" ht="15.75" customHeight="1">
      <c r="A986" s="216"/>
      <c r="B986" s="307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</row>
    <row r="987" spans="1:40" ht="15.75" customHeight="1">
      <c r="A987" s="216"/>
      <c r="B987" s="307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</row>
    <row r="988" spans="1:40" ht="15.75" customHeight="1">
      <c r="A988" s="216"/>
      <c r="B988" s="307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</row>
    <row r="989" spans="1:40" ht="15.75" customHeight="1">
      <c r="A989" s="216"/>
      <c r="B989" s="307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</row>
    <row r="990" spans="1:40" ht="15.75" customHeight="1">
      <c r="A990" s="216"/>
      <c r="B990" s="307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</row>
    <row r="991" spans="1:40" ht="15.75" customHeight="1">
      <c r="A991" s="216"/>
      <c r="B991" s="307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</row>
    <row r="992" spans="1:40" ht="15.75" customHeight="1">
      <c r="A992" s="216"/>
      <c r="B992" s="307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</row>
    <row r="993" spans="1:40" ht="15.75" customHeight="1">
      <c r="A993" s="216"/>
      <c r="B993" s="307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</row>
    <row r="994" spans="1:40" ht="15.75" customHeight="1">
      <c r="A994" s="216"/>
      <c r="B994" s="307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</row>
    <row r="995" spans="1:40" ht="15.75" customHeight="1">
      <c r="A995" s="216"/>
      <c r="B995" s="307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</row>
    <row r="996" spans="1:40" ht="15.75" customHeight="1">
      <c r="A996" s="216"/>
      <c r="B996" s="307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</row>
    <row r="997" spans="1:40" ht="15.75" customHeight="1">
      <c r="A997" s="216"/>
      <c r="B997" s="307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</row>
    <row r="998" spans="1:40" ht="15.75" customHeight="1">
      <c r="A998" s="216"/>
      <c r="B998" s="307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</row>
    <row r="999" spans="1:40" ht="15.75" customHeight="1">
      <c r="A999" s="216"/>
      <c r="B999" s="307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</row>
    <row r="1000" spans="1:40" ht="15.75" customHeight="1">
      <c r="A1000" s="216"/>
      <c r="B1000" s="307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</row>
  </sheetData>
  <mergeCells count="866">
    <mergeCell ref="AC106:AN107"/>
    <mergeCell ref="Z109:Z110"/>
    <mergeCell ref="AA109:AA110"/>
    <mergeCell ref="AC109:AC110"/>
    <mergeCell ref="AD109:AD110"/>
    <mergeCell ref="AI104:AI105"/>
    <mergeCell ref="AJ104:AJ105"/>
    <mergeCell ref="AK104:AK105"/>
    <mergeCell ref="AL104:AL105"/>
    <mergeCell ref="AM104:AM105"/>
    <mergeCell ref="AN104:AN105"/>
    <mergeCell ref="Z104:Z105"/>
    <mergeCell ref="AA104:AA105"/>
    <mergeCell ref="AC104:AC105"/>
    <mergeCell ref="AD104:AD105"/>
    <mergeCell ref="AE104:AE105"/>
    <mergeCell ref="AF104:AF105"/>
    <mergeCell ref="AG104:AG105"/>
    <mergeCell ref="AI102:AI103"/>
    <mergeCell ref="AJ102:AJ103"/>
    <mergeCell ref="AK102:AK103"/>
    <mergeCell ref="AL102:AL103"/>
    <mergeCell ref="AM102:AM103"/>
    <mergeCell ref="AN102:AN103"/>
    <mergeCell ref="Z102:Z103"/>
    <mergeCell ref="AA102:AA103"/>
    <mergeCell ref="AC102:AC103"/>
    <mergeCell ref="AD102:AD103"/>
    <mergeCell ref="AE102:AE103"/>
    <mergeCell ref="AF102:AF103"/>
    <mergeCell ref="AG102:AG103"/>
    <mergeCell ref="AM82:AM83"/>
    <mergeCell ref="AN82:AN83"/>
    <mergeCell ref="Z82:Z83"/>
    <mergeCell ref="AA82:AA83"/>
    <mergeCell ref="AC82:AC83"/>
    <mergeCell ref="AD82:AD83"/>
    <mergeCell ref="AE82:AE83"/>
    <mergeCell ref="AF82:AF83"/>
    <mergeCell ref="AG82:AG83"/>
    <mergeCell ref="AM80:AM81"/>
    <mergeCell ref="AN80:AN81"/>
    <mergeCell ref="Z80:Z81"/>
    <mergeCell ref="AA80:AA81"/>
    <mergeCell ref="AC80:AC81"/>
    <mergeCell ref="AD80:AD81"/>
    <mergeCell ref="AE80:AE81"/>
    <mergeCell ref="AF80:AF81"/>
    <mergeCell ref="AG80:AG81"/>
    <mergeCell ref="AM78:AM79"/>
    <mergeCell ref="AN78:AN79"/>
    <mergeCell ref="AF78:AF79"/>
    <mergeCell ref="AG78:AG79"/>
    <mergeCell ref="AH78:AH79"/>
    <mergeCell ref="AI78:AI79"/>
    <mergeCell ref="AJ78:AJ79"/>
    <mergeCell ref="AK78:AK79"/>
    <mergeCell ref="AL78:AL79"/>
    <mergeCell ref="Z92:Z93"/>
    <mergeCell ref="AA92:AA93"/>
    <mergeCell ref="AC92:AC93"/>
    <mergeCell ref="AD92:AD93"/>
    <mergeCell ref="AM94:AM95"/>
    <mergeCell ref="AN94:AN95"/>
    <mergeCell ref="AF94:AF95"/>
    <mergeCell ref="AG94:AG95"/>
    <mergeCell ref="AH94:AH95"/>
    <mergeCell ref="AI94:AI95"/>
    <mergeCell ref="AJ94:AJ95"/>
    <mergeCell ref="AK94:AK95"/>
    <mergeCell ref="AL94:AL95"/>
    <mergeCell ref="AE92:AE93"/>
    <mergeCell ref="AF92:AF93"/>
    <mergeCell ref="Z94:Z95"/>
    <mergeCell ref="AA94:AA95"/>
    <mergeCell ref="AC94:AC95"/>
    <mergeCell ref="AD94:AD95"/>
    <mergeCell ref="AE94:AE95"/>
    <mergeCell ref="AG92:AG93"/>
    <mergeCell ref="AH92:AH93"/>
    <mergeCell ref="AI92:AI93"/>
    <mergeCell ref="AJ92:AJ93"/>
    <mergeCell ref="AK92:AK93"/>
    <mergeCell ref="AL92:AL93"/>
    <mergeCell ref="AM92:AM93"/>
    <mergeCell ref="AN92:AN93"/>
    <mergeCell ref="AE89:AE90"/>
    <mergeCell ref="AF89:AF90"/>
    <mergeCell ref="AC91:AN91"/>
    <mergeCell ref="AG89:AG90"/>
    <mergeCell ref="AH89:AH90"/>
    <mergeCell ref="AI89:AI90"/>
    <mergeCell ref="AJ89:AJ90"/>
    <mergeCell ref="AK89:AK90"/>
    <mergeCell ref="AL89:AL90"/>
    <mergeCell ref="AM89:AM90"/>
    <mergeCell ref="AN89:AN90"/>
    <mergeCell ref="Z86:Z87"/>
    <mergeCell ref="AA86:AA87"/>
    <mergeCell ref="AC86:AN87"/>
    <mergeCell ref="Z89:Z90"/>
    <mergeCell ref="AA89:AA90"/>
    <mergeCell ref="AC89:AC90"/>
    <mergeCell ref="AD89:AD90"/>
    <mergeCell ref="AI100:AI101"/>
    <mergeCell ref="AJ100:AJ101"/>
    <mergeCell ref="AK100:AK101"/>
    <mergeCell ref="AL100:AL101"/>
    <mergeCell ref="AM100:AM101"/>
    <mergeCell ref="AN100:AN101"/>
    <mergeCell ref="Z100:Z101"/>
    <mergeCell ref="AA100:AA101"/>
    <mergeCell ref="AC100:AC101"/>
    <mergeCell ref="AD100:AD101"/>
    <mergeCell ref="AE100:AE101"/>
    <mergeCell ref="AF100:AF101"/>
    <mergeCell ref="AG100:AG101"/>
    <mergeCell ref="AI98:AI99"/>
    <mergeCell ref="AJ98:AJ99"/>
    <mergeCell ref="AK98:AK99"/>
    <mergeCell ref="AL98:AL99"/>
    <mergeCell ref="AM98:AM99"/>
    <mergeCell ref="AN98:AN99"/>
    <mergeCell ref="Z98:Z99"/>
    <mergeCell ref="AA98:AA99"/>
    <mergeCell ref="AC98:AC99"/>
    <mergeCell ref="AD98:AD99"/>
    <mergeCell ref="AE98:AE99"/>
    <mergeCell ref="AF98:AF99"/>
    <mergeCell ref="AG98:AG99"/>
    <mergeCell ref="AI96:AI97"/>
    <mergeCell ref="AJ96:AJ97"/>
    <mergeCell ref="AK96:AK97"/>
    <mergeCell ref="AL96:AL97"/>
    <mergeCell ref="AM96:AM97"/>
    <mergeCell ref="AN96:AN97"/>
    <mergeCell ref="Z96:Z97"/>
    <mergeCell ref="AA96:AA97"/>
    <mergeCell ref="AC96:AC97"/>
    <mergeCell ref="AD96:AD97"/>
    <mergeCell ref="AE96:AE97"/>
    <mergeCell ref="AF96:AF97"/>
    <mergeCell ref="AG96:AG97"/>
    <mergeCell ref="Y124:AA124"/>
    <mergeCell ref="Z120:Z121"/>
    <mergeCell ref="AA120:AA121"/>
    <mergeCell ref="AC120:AC121"/>
    <mergeCell ref="AD120:AD121"/>
    <mergeCell ref="AE120:AE121"/>
    <mergeCell ref="AF120:AF121"/>
    <mergeCell ref="AG120:AG121"/>
    <mergeCell ref="AH96:AH97"/>
    <mergeCell ref="AH98:AH99"/>
    <mergeCell ref="AH100:AH101"/>
    <mergeCell ref="AE112:AE113"/>
    <mergeCell ref="AF112:AF113"/>
    <mergeCell ref="Z114:Z115"/>
    <mergeCell ref="AA114:AA115"/>
    <mergeCell ref="AC114:AC115"/>
    <mergeCell ref="AD114:AD115"/>
    <mergeCell ref="AE114:AE115"/>
    <mergeCell ref="AH102:AH103"/>
    <mergeCell ref="AH104:AH105"/>
    <mergeCell ref="AG109:AG110"/>
    <mergeCell ref="AH109:AH110"/>
    <mergeCell ref="Z106:Z107"/>
    <mergeCell ref="AA106:AA107"/>
    <mergeCell ref="AH120:AH121"/>
    <mergeCell ref="AI120:AI121"/>
    <mergeCell ref="AJ120:AJ121"/>
    <mergeCell ref="AK120:AK121"/>
    <mergeCell ref="AL120:AL121"/>
    <mergeCell ref="AM120:AM121"/>
    <mergeCell ref="AN120:AN121"/>
    <mergeCell ref="Z122:Z123"/>
    <mergeCell ref="AA122:AA123"/>
    <mergeCell ref="AC122:AN123"/>
    <mergeCell ref="AH118:AH119"/>
    <mergeCell ref="AI118:AI119"/>
    <mergeCell ref="AJ118:AJ119"/>
    <mergeCell ref="AK118:AK119"/>
    <mergeCell ref="AL118:AL119"/>
    <mergeCell ref="AM118:AM119"/>
    <mergeCell ref="AN118:AN119"/>
    <mergeCell ref="Z118:Z119"/>
    <mergeCell ref="AA118:AA119"/>
    <mergeCell ref="AC118:AC119"/>
    <mergeCell ref="AD118:AD119"/>
    <mergeCell ref="AE118:AE119"/>
    <mergeCell ref="AF118:AF119"/>
    <mergeCell ref="AG118:AG119"/>
    <mergeCell ref="AH116:AH117"/>
    <mergeCell ref="AI116:AI117"/>
    <mergeCell ref="AJ116:AJ117"/>
    <mergeCell ref="AK116:AK117"/>
    <mergeCell ref="AL116:AL117"/>
    <mergeCell ref="AM116:AM117"/>
    <mergeCell ref="AN116:AN117"/>
    <mergeCell ref="Z116:Z117"/>
    <mergeCell ref="AA116:AA117"/>
    <mergeCell ref="AC116:AC117"/>
    <mergeCell ref="AD116:AD117"/>
    <mergeCell ref="AE116:AE117"/>
    <mergeCell ref="AF116:AF117"/>
    <mergeCell ref="AG116:AG117"/>
    <mergeCell ref="Z112:Z113"/>
    <mergeCell ref="AA112:AA113"/>
    <mergeCell ref="AC112:AC113"/>
    <mergeCell ref="AD112:AD113"/>
    <mergeCell ref="AM114:AM115"/>
    <mergeCell ref="AN114:AN115"/>
    <mergeCell ref="AF114:AF115"/>
    <mergeCell ref="AG114:AG115"/>
    <mergeCell ref="AH114:AH115"/>
    <mergeCell ref="AI114:AI115"/>
    <mergeCell ref="AJ114:AJ115"/>
    <mergeCell ref="AK114:AK115"/>
    <mergeCell ref="AL114:AL115"/>
    <mergeCell ref="AG112:AG113"/>
    <mergeCell ref="AH112:AH113"/>
    <mergeCell ref="AI112:AI113"/>
    <mergeCell ref="AJ112:AJ113"/>
    <mergeCell ref="AK112:AK113"/>
    <mergeCell ref="AL112:AL113"/>
    <mergeCell ref="AM112:AM113"/>
    <mergeCell ref="AN112:AN113"/>
    <mergeCell ref="AE109:AE110"/>
    <mergeCell ref="AF109:AF110"/>
    <mergeCell ref="AC111:AN111"/>
    <mergeCell ref="AI109:AI110"/>
    <mergeCell ref="AJ109:AJ110"/>
    <mergeCell ref="AK109:AK110"/>
    <mergeCell ref="AL109:AL110"/>
    <mergeCell ref="AM109:AM110"/>
    <mergeCell ref="AN109:AN110"/>
    <mergeCell ref="AM84:AM85"/>
    <mergeCell ref="AN84:AN85"/>
    <mergeCell ref="Z84:Z85"/>
    <mergeCell ref="AA84:AA85"/>
    <mergeCell ref="AC84:AC85"/>
    <mergeCell ref="AD84:AD85"/>
    <mergeCell ref="AE84:AE85"/>
    <mergeCell ref="AF84:AF85"/>
    <mergeCell ref="AG84:AG85"/>
    <mergeCell ref="Z76:Z77"/>
    <mergeCell ref="AA76:AA77"/>
    <mergeCell ref="AC76:AC77"/>
    <mergeCell ref="AD76:AD77"/>
    <mergeCell ref="AH84:AH85"/>
    <mergeCell ref="AI84:AI85"/>
    <mergeCell ref="AJ84:AJ85"/>
    <mergeCell ref="AK84:AK85"/>
    <mergeCell ref="AL84:AL85"/>
    <mergeCell ref="AH80:AH81"/>
    <mergeCell ref="AI80:AI81"/>
    <mergeCell ref="AJ80:AJ81"/>
    <mergeCell ref="AK80:AK81"/>
    <mergeCell ref="AL80:AL81"/>
    <mergeCell ref="AH82:AH83"/>
    <mergeCell ref="AI82:AI83"/>
    <mergeCell ref="AJ82:AJ83"/>
    <mergeCell ref="AK82:AK83"/>
    <mergeCell ref="AL82:AL83"/>
    <mergeCell ref="AG76:AG77"/>
    <mergeCell ref="AH76:AH77"/>
    <mergeCell ref="AI76:AI77"/>
    <mergeCell ref="AJ76:AJ77"/>
    <mergeCell ref="AK76:AK77"/>
    <mergeCell ref="AL76:AL77"/>
    <mergeCell ref="AM76:AM77"/>
    <mergeCell ref="AN76:AN77"/>
    <mergeCell ref="AE73:AE74"/>
    <mergeCell ref="AF73:AF74"/>
    <mergeCell ref="AC75:AN75"/>
    <mergeCell ref="AG73:AG74"/>
    <mergeCell ref="AH73:AH74"/>
    <mergeCell ref="AI73:AI74"/>
    <mergeCell ref="AJ73:AJ74"/>
    <mergeCell ref="AK73:AK74"/>
    <mergeCell ref="AL73:AL74"/>
    <mergeCell ref="AM73:AM74"/>
    <mergeCell ref="AN73:AN74"/>
    <mergeCell ref="Z70:Z71"/>
    <mergeCell ref="AA70:AA71"/>
    <mergeCell ref="AC70:AN71"/>
    <mergeCell ref="Z73:Z74"/>
    <mergeCell ref="AA73:AA74"/>
    <mergeCell ref="AC73:AC74"/>
    <mergeCell ref="AD73:AD74"/>
    <mergeCell ref="AH68:AH69"/>
    <mergeCell ref="AI68:AI69"/>
    <mergeCell ref="AJ68:AJ69"/>
    <mergeCell ref="AK68:AK69"/>
    <mergeCell ref="AL68:AL69"/>
    <mergeCell ref="AM68:AM69"/>
    <mergeCell ref="AN68:AN69"/>
    <mergeCell ref="Z68:Z69"/>
    <mergeCell ref="AA68:AA69"/>
    <mergeCell ref="AC68:AC69"/>
    <mergeCell ref="AD68:AD69"/>
    <mergeCell ref="AE68:AE69"/>
    <mergeCell ref="AF68:AF69"/>
    <mergeCell ref="AG68:AG69"/>
    <mergeCell ref="AM66:AM67"/>
    <mergeCell ref="AN66:AN67"/>
    <mergeCell ref="Z66:Z67"/>
    <mergeCell ref="AA66:AA67"/>
    <mergeCell ref="AC66:AC67"/>
    <mergeCell ref="AD66:AD67"/>
    <mergeCell ref="AE66:AE67"/>
    <mergeCell ref="AF66:AF67"/>
    <mergeCell ref="AG66:AG67"/>
    <mergeCell ref="Z78:Z79"/>
    <mergeCell ref="AA78:AA79"/>
    <mergeCell ref="AC78:AC79"/>
    <mergeCell ref="AD78:AD79"/>
    <mergeCell ref="AE78:AE79"/>
    <mergeCell ref="AH62:AH63"/>
    <mergeCell ref="AI62:AI63"/>
    <mergeCell ref="AJ62:AJ63"/>
    <mergeCell ref="AK62:AK63"/>
    <mergeCell ref="Z62:Z63"/>
    <mergeCell ref="AA62:AA63"/>
    <mergeCell ref="AC62:AC63"/>
    <mergeCell ref="AD62:AD63"/>
    <mergeCell ref="AE62:AE63"/>
    <mergeCell ref="AF62:AF63"/>
    <mergeCell ref="AG62:AG63"/>
    <mergeCell ref="AH64:AH65"/>
    <mergeCell ref="AI64:AI65"/>
    <mergeCell ref="AJ64:AJ65"/>
    <mergeCell ref="AK64:AK65"/>
    <mergeCell ref="Z64:Z65"/>
    <mergeCell ref="AA64:AA65"/>
    <mergeCell ref="AC64:AC65"/>
    <mergeCell ref="AD64:AD65"/>
    <mergeCell ref="AG60:AG61"/>
    <mergeCell ref="AH60:AH61"/>
    <mergeCell ref="AI60:AI61"/>
    <mergeCell ref="AJ60:AJ61"/>
    <mergeCell ref="AK60:AK61"/>
    <mergeCell ref="AL60:AL61"/>
    <mergeCell ref="AM60:AM61"/>
    <mergeCell ref="AN60:AN61"/>
    <mergeCell ref="AE76:AE77"/>
    <mergeCell ref="AF76:AF77"/>
    <mergeCell ref="AL62:AL63"/>
    <mergeCell ref="AM62:AM63"/>
    <mergeCell ref="AN62:AN63"/>
    <mergeCell ref="AL64:AL65"/>
    <mergeCell ref="AM64:AM65"/>
    <mergeCell ref="AN64:AN65"/>
    <mergeCell ref="AE64:AE65"/>
    <mergeCell ref="AF64:AF65"/>
    <mergeCell ref="AG64:AG65"/>
    <mergeCell ref="AH66:AH67"/>
    <mergeCell ref="AI66:AI67"/>
    <mergeCell ref="AJ66:AJ67"/>
    <mergeCell ref="AK66:AK67"/>
    <mergeCell ref="AL66:AL67"/>
    <mergeCell ref="AH50:AH51"/>
    <mergeCell ref="AI50:AI51"/>
    <mergeCell ref="AJ50:AJ51"/>
    <mergeCell ref="AK50:AK51"/>
    <mergeCell ref="AL50:AL51"/>
    <mergeCell ref="AM50:AM51"/>
    <mergeCell ref="AN50:AN51"/>
    <mergeCell ref="Z50:Z51"/>
    <mergeCell ref="AA50:AA51"/>
    <mergeCell ref="AC50:AC51"/>
    <mergeCell ref="AD50:AD51"/>
    <mergeCell ref="AE50:AE51"/>
    <mergeCell ref="AF50:AF51"/>
    <mergeCell ref="AG50:AG51"/>
    <mergeCell ref="AM57:AM58"/>
    <mergeCell ref="AN57:AN58"/>
    <mergeCell ref="Z54:Z55"/>
    <mergeCell ref="AA54:AA55"/>
    <mergeCell ref="AC54:AN55"/>
    <mergeCell ref="AA57:AA58"/>
    <mergeCell ref="AC57:AC58"/>
    <mergeCell ref="AD57:AD58"/>
    <mergeCell ref="AC59:AN59"/>
    <mergeCell ref="AG57:AG58"/>
    <mergeCell ref="AH57:AH58"/>
    <mergeCell ref="AI57:AI58"/>
    <mergeCell ref="AJ57:AJ58"/>
    <mergeCell ref="AK57:AK58"/>
    <mergeCell ref="AL57:AL58"/>
    <mergeCell ref="AE57:AE58"/>
    <mergeCell ref="AF57:AF58"/>
    <mergeCell ref="Z57:Z58"/>
    <mergeCell ref="Z60:Z61"/>
    <mergeCell ref="AA60:AA61"/>
    <mergeCell ref="AC60:AC61"/>
    <mergeCell ref="AD60:AD61"/>
    <mergeCell ref="AE60:AE61"/>
    <mergeCell ref="AF60:AF61"/>
    <mergeCell ref="AH52:AH53"/>
    <mergeCell ref="AI52:AI53"/>
    <mergeCell ref="AJ52:AJ53"/>
    <mergeCell ref="AK52:AK53"/>
    <mergeCell ref="AL52:AL53"/>
    <mergeCell ref="AM52:AM53"/>
    <mergeCell ref="AN52:AN53"/>
    <mergeCell ref="Z52:Z53"/>
    <mergeCell ref="AA52:AA53"/>
    <mergeCell ref="AC52:AC53"/>
    <mergeCell ref="AD52:AD53"/>
    <mergeCell ref="AE52:AE53"/>
    <mergeCell ref="AF52:AF53"/>
    <mergeCell ref="AG52:AG53"/>
    <mergeCell ref="AH48:AH49"/>
    <mergeCell ref="AI48:AI49"/>
    <mergeCell ref="AJ48:AJ49"/>
    <mergeCell ref="AK48:AK49"/>
    <mergeCell ref="AL48:AL49"/>
    <mergeCell ref="AM48:AM49"/>
    <mergeCell ref="AN48:AN49"/>
    <mergeCell ref="Z48:Z49"/>
    <mergeCell ref="AA48:AA49"/>
    <mergeCell ref="AC48:AC49"/>
    <mergeCell ref="AD48:AD49"/>
    <mergeCell ref="AE48:AE49"/>
    <mergeCell ref="AF48:AF49"/>
    <mergeCell ref="AG48:AG49"/>
    <mergeCell ref="Z46:Z47"/>
    <mergeCell ref="AA46:AA47"/>
    <mergeCell ref="AC46:AC47"/>
    <mergeCell ref="AD46:AD47"/>
    <mergeCell ref="AE46:AE47"/>
    <mergeCell ref="AM46:AM47"/>
    <mergeCell ref="AN46:AN47"/>
    <mergeCell ref="AF46:AF47"/>
    <mergeCell ref="AG46:AG47"/>
    <mergeCell ref="AH46:AH47"/>
    <mergeCell ref="AI46:AI47"/>
    <mergeCell ref="AJ46:AJ47"/>
    <mergeCell ref="AK46:AK47"/>
    <mergeCell ref="AL46:AL47"/>
    <mergeCell ref="C34:J35"/>
    <mergeCell ref="K34:K35"/>
    <mergeCell ref="C36:J37"/>
    <mergeCell ref="K36:K37"/>
    <mergeCell ref="C38:J39"/>
    <mergeCell ref="F41:F42"/>
    <mergeCell ref="G41:G42"/>
    <mergeCell ref="J41:J42"/>
    <mergeCell ref="K41:K42"/>
    <mergeCell ref="H41:H42"/>
    <mergeCell ref="I41:I42"/>
    <mergeCell ref="C50:J51"/>
    <mergeCell ref="K50:K51"/>
    <mergeCell ref="C52:J53"/>
    <mergeCell ref="K52:K53"/>
    <mergeCell ref="C54:J55"/>
    <mergeCell ref="C43:J43"/>
    <mergeCell ref="C44:J45"/>
    <mergeCell ref="K44:K45"/>
    <mergeCell ref="C46:J47"/>
    <mergeCell ref="K46:K47"/>
    <mergeCell ref="C48:J49"/>
    <mergeCell ref="K48:K49"/>
    <mergeCell ref="AH20:AH21"/>
    <mergeCell ref="AI20:AI21"/>
    <mergeCell ref="AJ20:AJ21"/>
    <mergeCell ref="AK20:AK21"/>
    <mergeCell ref="AL20:AL21"/>
    <mergeCell ref="AM20:AM21"/>
    <mergeCell ref="AN20:AN21"/>
    <mergeCell ref="Z22:Z23"/>
    <mergeCell ref="AA22:AA23"/>
    <mergeCell ref="AC22:AN23"/>
    <mergeCell ref="Z20:Z21"/>
    <mergeCell ref="AA20:AA21"/>
    <mergeCell ref="AC20:AC21"/>
    <mergeCell ref="AD20:AD21"/>
    <mergeCell ref="AE20:AE21"/>
    <mergeCell ref="AF20:AF21"/>
    <mergeCell ref="AG20:AG21"/>
    <mergeCell ref="AH18:AH19"/>
    <mergeCell ref="AI18:AI19"/>
    <mergeCell ref="AJ18:AJ19"/>
    <mergeCell ref="AK18:AK19"/>
    <mergeCell ref="AL18:AL19"/>
    <mergeCell ref="AM18:AM19"/>
    <mergeCell ref="AN18:AN19"/>
    <mergeCell ref="Z18:Z19"/>
    <mergeCell ref="AA18:AA19"/>
    <mergeCell ref="AC18:AC19"/>
    <mergeCell ref="AD18:AD19"/>
    <mergeCell ref="AE18:AE19"/>
    <mergeCell ref="AF18:AF19"/>
    <mergeCell ref="AG18:AG19"/>
    <mergeCell ref="Z16:Z17"/>
    <mergeCell ref="AA16:AA17"/>
    <mergeCell ref="AC16:AC17"/>
    <mergeCell ref="AD16:AD17"/>
    <mergeCell ref="AE16:AE17"/>
    <mergeCell ref="AF16:AF17"/>
    <mergeCell ref="AG16:AG17"/>
    <mergeCell ref="AH14:AH15"/>
    <mergeCell ref="AI14:AI15"/>
    <mergeCell ref="Z14:Z15"/>
    <mergeCell ref="AA14:AA15"/>
    <mergeCell ref="AC14:AC15"/>
    <mergeCell ref="AD14:AD15"/>
    <mergeCell ref="AE14:AE15"/>
    <mergeCell ref="AF14:AF15"/>
    <mergeCell ref="AG14:AG15"/>
    <mergeCell ref="AJ14:AJ15"/>
    <mergeCell ref="AK14:AK15"/>
    <mergeCell ref="AL14:AL15"/>
    <mergeCell ref="AM14:AM15"/>
    <mergeCell ref="AN14:AN15"/>
    <mergeCell ref="AH16:AH17"/>
    <mergeCell ref="AI16:AI17"/>
    <mergeCell ref="AJ16:AJ17"/>
    <mergeCell ref="AK16:AK17"/>
    <mergeCell ref="AL16:AL17"/>
    <mergeCell ref="AM16:AM17"/>
    <mergeCell ref="AN16:AN17"/>
    <mergeCell ref="Y1:AA1"/>
    <mergeCell ref="AC1:AL6"/>
    <mergeCell ref="AM1:AN1"/>
    <mergeCell ref="Y2:AA2"/>
    <mergeCell ref="AM2:AN2"/>
    <mergeCell ref="AM3:AN6"/>
    <mergeCell ref="F9:F10"/>
    <mergeCell ref="G9:G10"/>
    <mergeCell ref="H9:H10"/>
    <mergeCell ref="I9:I10"/>
    <mergeCell ref="J9:J10"/>
    <mergeCell ref="K9:K10"/>
    <mergeCell ref="Z9:Z10"/>
    <mergeCell ref="Y3:AA3"/>
    <mergeCell ref="C4:X6"/>
    <mergeCell ref="Y4:Z4"/>
    <mergeCell ref="Y5:Z5"/>
    <mergeCell ref="Y6:Z6"/>
    <mergeCell ref="B7:F7"/>
    <mergeCell ref="G7:K7"/>
    <mergeCell ref="L7:X7"/>
    <mergeCell ref="Y7:AA7"/>
    <mergeCell ref="AH12:AH13"/>
    <mergeCell ref="AI12:AI13"/>
    <mergeCell ref="AJ12:AJ13"/>
    <mergeCell ref="AK12:AK13"/>
    <mergeCell ref="AL12:AL13"/>
    <mergeCell ref="AM12:AM13"/>
    <mergeCell ref="AN12:AN13"/>
    <mergeCell ref="Z12:Z13"/>
    <mergeCell ref="AA12:AA13"/>
    <mergeCell ref="AC12:AC13"/>
    <mergeCell ref="AD12:AD13"/>
    <mergeCell ref="AE12:AE13"/>
    <mergeCell ref="AF12:AF13"/>
    <mergeCell ref="AG12:AG13"/>
    <mergeCell ref="AI9:AI10"/>
    <mergeCell ref="AJ9:AJ10"/>
    <mergeCell ref="AK9:AK10"/>
    <mergeCell ref="AL9:AL10"/>
    <mergeCell ref="AM9:AM10"/>
    <mergeCell ref="AN9:AN10"/>
    <mergeCell ref="AC11:AN11"/>
    <mergeCell ref="AA9:AA10"/>
    <mergeCell ref="AC9:AC10"/>
    <mergeCell ref="AD9:AD10"/>
    <mergeCell ref="AE9:AE10"/>
    <mergeCell ref="AF9:AF10"/>
    <mergeCell ref="AG9:AG10"/>
    <mergeCell ref="AH9:AH10"/>
    <mergeCell ref="C116:J117"/>
    <mergeCell ref="K116:K117"/>
    <mergeCell ref="C118:J119"/>
    <mergeCell ref="K118:K119"/>
    <mergeCell ref="C120:J121"/>
    <mergeCell ref="K120:K121"/>
    <mergeCell ref="C122:J123"/>
    <mergeCell ref="G109:G110"/>
    <mergeCell ref="H109:H110"/>
    <mergeCell ref="C111:J111"/>
    <mergeCell ref="C112:J113"/>
    <mergeCell ref="K112:K113"/>
    <mergeCell ref="C114:J115"/>
    <mergeCell ref="K114:K115"/>
    <mergeCell ref="E89:E90"/>
    <mergeCell ref="F89:F90"/>
    <mergeCell ref="G89:G90"/>
    <mergeCell ref="H89:H90"/>
    <mergeCell ref="I89:I90"/>
    <mergeCell ref="J89:J90"/>
    <mergeCell ref="C82:J83"/>
    <mergeCell ref="K82:K83"/>
    <mergeCell ref="C84:J85"/>
    <mergeCell ref="K84:K85"/>
    <mergeCell ref="C86:J87"/>
    <mergeCell ref="C89:C90"/>
    <mergeCell ref="K89:K90"/>
    <mergeCell ref="C98:J99"/>
    <mergeCell ref="K98:K99"/>
    <mergeCell ref="C100:J101"/>
    <mergeCell ref="K100:K101"/>
    <mergeCell ref="C102:J103"/>
    <mergeCell ref="K102:K103"/>
    <mergeCell ref="I109:I110"/>
    <mergeCell ref="J109:J110"/>
    <mergeCell ref="C104:J105"/>
    <mergeCell ref="K104:K105"/>
    <mergeCell ref="C106:J107"/>
    <mergeCell ref="C109:C110"/>
    <mergeCell ref="D109:D110"/>
    <mergeCell ref="E109:E110"/>
    <mergeCell ref="F109:F110"/>
    <mergeCell ref="K109:K110"/>
    <mergeCell ref="C73:C74"/>
    <mergeCell ref="D73:D74"/>
    <mergeCell ref="D89:D90"/>
    <mergeCell ref="C91:J91"/>
    <mergeCell ref="C92:J93"/>
    <mergeCell ref="K92:K93"/>
    <mergeCell ref="C94:J95"/>
    <mergeCell ref="K94:K95"/>
    <mergeCell ref="K96:K97"/>
    <mergeCell ref="C96:J97"/>
    <mergeCell ref="E73:E74"/>
    <mergeCell ref="F73:F74"/>
    <mergeCell ref="G73:G74"/>
    <mergeCell ref="H73:H74"/>
    <mergeCell ref="I73:I74"/>
    <mergeCell ref="J73:J74"/>
    <mergeCell ref="K73:K74"/>
    <mergeCell ref="C75:J75"/>
    <mergeCell ref="C76:J77"/>
    <mergeCell ref="K76:K77"/>
    <mergeCell ref="C78:J79"/>
    <mergeCell ref="K78:K79"/>
    <mergeCell ref="C80:J81"/>
    <mergeCell ref="K80:K81"/>
    <mergeCell ref="A57:A71"/>
    <mergeCell ref="C68:J69"/>
    <mergeCell ref="K68:K69"/>
    <mergeCell ref="C70:J71"/>
    <mergeCell ref="B60:B61"/>
    <mergeCell ref="B62:B63"/>
    <mergeCell ref="B64:B65"/>
    <mergeCell ref="B66:B67"/>
    <mergeCell ref="B68:B69"/>
    <mergeCell ref="A1:A7"/>
    <mergeCell ref="B4:B6"/>
    <mergeCell ref="A9:A23"/>
    <mergeCell ref="B9:B10"/>
    <mergeCell ref="C9:C10"/>
    <mergeCell ref="D9:D10"/>
    <mergeCell ref="E9:E10"/>
    <mergeCell ref="B34:B35"/>
    <mergeCell ref="B36:B37"/>
    <mergeCell ref="B3:X3"/>
    <mergeCell ref="B1:X2"/>
    <mergeCell ref="C11:J11"/>
    <mergeCell ref="C12:J13"/>
    <mergeCell ref="K12:K13"/>
    <mergeCell ref="C14:J15"/>
    <mergeCell ref="K14:K15"/>
    <mergeCell ref="C16:J17"/>
    <mergeCell ref="K16:K17"/>
    <mergeCell ref="H25:H26"/>
    <mergeCell ref="I25:I26"/>
    <mergeCell ref="J25:J26"/>
    <mergeCell ref="K25:K26"/>
    <mergeCell ref="C18:J19"/>
    <mergeCell ref="K18:K19"/>
    <mergeCell ref="C62:J63"/>
    <mergeCell ref="K62:K63"/>
    <mergeCell ref="C64:J65"/>
    <mergeCell ref="K64:K65"/>
    <mergeCell ref="C66:J67"/>
    <mergeCell ref="K66:K67"/>
    <mergeCell ref="B12:B13"/>
    <mergeCell ref="B14:B15"/>
    <mergeCell ref="B20:B21"/>
    <mergeCell ref="C25:C26"/>
    <mergeCell ref="D25:D26"/>
    <mergeCell ref="E25:E26"/>
    <mergeCell ref="C20:J21"/>
    <mergeCell ref="K20:K21"/>
    <mergeCell ref="C22:J23"/>
    <mergeCell ref="F25:F26"/>
    <mergeCell ref="G25:G26"/>
    <mergeCell ref="C27:J27"/>
    <mergeCell ref="C28:J29"/>
    <mergeCell ref="K28:K29"/>
    <mergeCell ref="C30:J31"/>
    <mergeCell ref="K30:K31"/>
    <mergeCell ref="C32:J33"/>
    <mergeCell ref="K32:K33"/>
    <mergeCell ref="F57:F58"/>
    <mergeCell ref="G57:G58"/>
    <mergeCell ref="H57:H58"/>
    <mergeCell ref="I57:I58"/>
    <mergeCell ref="J57:J58"/>
    <mergeCell ref="K57:K58"/>
    <mergeCell ref="C59:J59"/>
    <mergeCell ref="K60:K61"/>
    <mergeCell ref="C60:J61"/>
    <mergeCell ref="C41:C42"/>
    <mergeCell ref="D41:D42"/>
    <mergeCell ref="E41:E42"/>
    <mergeCell ref="B44:B45"/>
    <mergeCell ref="B46:B47"/>
    <mergeCell ref="B57:B58"/>
    <mergeCell ref="C57:C58"/>
    <mergeCell ref="D57:D58"/>
    <mergeCell ref="E57:E58"/>
    <mergeCell ref="B112:B113"/>
    <mergeCell ref="B114:B115"/>
    <mergeCell ref="B116:B117"/>
    <mergeCell ref="B118:B119"/>
    <mergeCell ref="B120:B121"/>
    <mergeCell ref="A89:A107"/>
    <mergeCell ref="A109:A123"/>
    <mergeCell ref="A73:A87"/>
    <mergeCell ref="B73:B74"/>
    <mergeCell ref="B76:B77"/>
    <mergeCell ref="B78:B79"/>
    <mergeCell ref="B80:B81"/>
    <mergeCell ref="B82:B83"/>
    <mergeCell ref="B104:B105"/>
    <mergeCell ref="B84:B85"/>
    <mergeCell ref="B89:B90"/>
    <mergeCell ref="B92:B93"/>
    <mergeCell ref="B94:B95"/>
    <mergeCell ref="B96:B97"/>
    <mergeCell ref="B98:B99"/>
    <mergeCell ref="B100:B101"/>
    <mergeCell ref="B102:B103"/>
    <mergeCell ref="B109:B110"/>
    <mergeCell ref="B48:B49"/>
    <mergeCell ref="B50:B51"/>
    <mergeCell ref="B16:B17"/>
    <mergeCell ref="B18:B19"/>
    <mergeCell ref="A25:A39"/>
    <mergeCell ref="B25:B26"/>
    <mergeCell ref="B28:B29"/>
    <mergeCell ref="B30:B31"/>
    <mergeCell ref="B52:B53"/>
    <mergeCell ref="B32:B33"/>
    <mergeCell ref="B41:B42"/>
    <mergeCell ref="A41:A55"/>
    <mergeCell ref="AG44:AG45"/>
    <mergeCell ref="AH44:AH45"/>
    <mergeCell ref="AI44:AI45"/>
    <mergeCell ref="AJ44:AJ45"/>
    <mergeCell ref="AK44:AK45"/>
    <mergeCell ref="AL44:AL45"/>
    <mergeCell ref="AM44:AM45"/>
    <mergeCell ref="AN44:AN45"/>
    <mergeCell ref="Z41:Z42"/>
    <mergeCell ref="Z44:Z45"/>
    <mergeCell ref="AA44:AA45"/>
    <mergeCell ref="AC44:AC45"/>
    <mergeCell ref="AD44:AD45"/>
    <mergeCell ref="AE44:AE45"/>
    <mergeCell ref="AF44:AF45"/>
    <mergeCell ref="AH32:AH33"/>
    <mergeCell ref="AI32:AI33"/>
    <mergeCell ref="AJ32:AJ33"/>
    <mergeCell ref="AK32:AK33"/>
    <mergeCell ref="AL32:AL33"/>
    <mergeCell ref="AM32:AM33"/>
    <mergeCell ref="AN32:AN33"/>
    <mergeCell ref="Z32:Z33"/>
    <mergeCell ref="AA32:AA33"/>
    <mergeCell ref="AC32:AC33"/>
    <mergeCell ref="AD32:AD33"/>
    <mergeCell ref="AE32:AE33"/>
    <mergeCell ref="AF32:AF33"/>
    <mergeCell ref="AG32:AG33"/>
    <mergeCell ref="AM41:AM42"/>
    <mergeCell ref="AN41:AN42"/>
    <mergeCell ref="Z38:Z39"/>
    <mergeCell ref="AA38:AA39"/>
    <mergeCell ref="AC38:AN39"/>
    <mergeCell ref="AA41:AA42"/>
    <mergeCell ref="AC41:AC42"/>
    <mergeCell ref="AD41:AD42"/>
    <mergeCell ref="AC43:AN43"/>
    <mergeCell ref="AE41:AE42"/>
    <mergeCell ref="AF41:AF42"/>
    <mergeCell ref="AG41:AG42"/>
    <mergeCell ref="AH41:AH42"/>
    <mergeCell ref="AI41:AI42"/>
    <mergeCell ref="AJ41:AJ42"/>
    <mergeCell ref="AK41:AK42"/>
    <mergeCell ref="AL41:AL42"/>
    <mergeCell ref="AH36:AH37"/>
    <mergeCell ref="AI36:AI37"/>
    <mergeCell ref="AJ36:AJ37"/>
    <mergeCell ref="AK36:AK37"/>
    <mergeCell ref="AL36:AL37"/>
    <mergeCell ref="AM36:AM37"/>
    <mergeCell ref="AN36:AN37"/>
    <mergeCell ref="Z36:Z37"/>
    <mergeCell ref="AA36:AA37"/>
    <mergeCell ref="AC36:AC37"/>
    <mergeCell ref="AD36:AD37"/>
    <mergeCell ref="AE36:AE37"/>
    <mergeCell ref="AF36:AF37"/>
    <mergeCell ref="AG36:AG37"/>
    <mergeCell ref="AH30:AH31"/>
    <mergeCell ref="AI30:AI31"/>
    <mergeCell ref="AJ30:AJ31"/>
    <mergeCell ref="AK30:AK31"/>
    <mergeCell ref="AL30:AL31"/>
    <mergeCell ref="AM30:AM31"/>
    <mergeCell ref="AN30:AN31"/>
    <mergeCell ref="Z30:Z31"/>
    <mergeCell ref="AA30:AA31"/>
    <mergeCell ref="AC30:AC31"/>
    <mergeCell ref="AD30:AD31"/>
    <mergeCell ref="AE30:AE31"/>
    <mergeCell ref="AF30:AF31"/>
    <mergeCell ref="AG30:AG31"/>
    <mergeCell ref="AH28:AH29"/>
    <mergeCell ref="AI28:AI29"/>
    <mergeCell ref="AJ28:AJ29"/>
    <mergeCell ref="AK28:AK29"/>
    <mergeCell ref="AL28:AL29"/>
    <mergeCell ref="AM28:AM29"/>
    <mergeCell ref="AN28:AN29"/>
    <mergeCell ref="Z28:Z29"/>
    <mergeCell ref="AA28:AA29"/>
    <mergeCell ref="AC28:AC29"/>
    <mergeCell ref="AD28:AD29"/>
    <mergeCell ref="AE28:AE29"/>
    <mergeCell ref="AF28:AF29"/>
    <mergeCell ref="AG28:AG29"/>
    <mergeCell ref="AH25:AH26"/>
    <mergeCell ref="AI25:AI26"/>
    <mergeCell ref="AJ25:AJ26"/>
    <mergeCell ref="AK25:AK26"/>
    <mergeCell ref="AL25:AL26"/>
    <mergeCell ref="AM25:AM26"/>
    <mergeCell ref="AN25:AN26"/>
    <mergeCell ref="AC27:AN27"/>
    <mergeCell ref="Z25:Z26"/>
    <mergeCell ref="AA25:AA26"/>
    <mergeCell ref="AC25:AC26"/>
    <mergeCell ref="AD25:AD26"/>
    <mergeCell ref="AE25:AE26"/>
    <mergeCell ref="AF25:AF26"/>
    <mergeCell ref="AG25:AG26"/>
    <mergeCell ref="AH34:AH35"/>
    <mergeCell ref="AI34:AI35"/>
    <mergeCell ref="AJ34:AJ35"/>
    <mergeCell ref="AK34:AK35"/>
    <mergeCell ref="AL34:AL35"/>
    <mergeCell ref="AM34:AM35"/>
    <mergeCell ref="AN34:AN35"/>
    <mergeCell ref="Z34:Z35"/>
    <mergeCell ref="AA34:AA35"/>
    <mergeCell ref="AC34:AC35"/>
    <mergeCell ref="AD34:AD35"/>
    <mergeCell ref="AE34:AE35"/>
    <mergeCell ref="AF34:AF35"/>
    <mergeCell ref="AG34:AG35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PAA2020</vt:lpstr>
      <vt:lpstr>Indicadores</vt:lpstr>
      <vt:lpstr>Graficas</vt:lpstr>
      <vt:lpstr>PROY INVERS</vt:lpstr>
      <vt:lpstr>PEI</vt:lpstr>
      <vt:lpstr>GEODES</vt:lpstr>
      <vt:lpstr>CARTOG</vt:lpstr>
      <vt:lpstr>AGROL</vt:lpstr>
      <vt:lpstr>GEOGRA</vt:lpstr>
      <vt:lpstr>CATAS</vt:lpstr>
      <vt:lpstr>DIRECC</vt:lpstr>
      <vt:lpstr>REGULA</vt:lpstr>
      <vt:lpstr>TECNOL</vt:lpstr>
      <vt:lpstr>COMUNIC</vt:lpstr>
      <vt:lpstr>FINANC</vt:lpstr>
      <vt:lpstr>S CIUDAD</vt:lpstr>
      <vt:lpstr>G CONOC</vt:lpstr>
      <vt:lpstr>JURIDICA</vt:lpstr>
      <vt:lpstr>T HUMANO</vt:lpstr>
      <vt:lpstr>G DOCUM</vt:lpstr>
      <vt:lpstr>ADMINST</vt:lpstr>
      <vt:lpstr>G CONTRAC</vt:lpstr>
      <vt:lpstr>INFORMAT</vt:lpstr>
      <vt:lpstr>C DISCIP</vt:lpstr>
      <vt:lpstr>SEGUIM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Ignacio Landazuri Rosas</dc:creator>
  <cp:lastModifiedBy>Julio Ignacio Landazuri Rosas</cp:lastModifiedBy>
  <dcterms:created xsi:type="dcterms:W3CDTF">2020-04-29T21:20:25Z</dcterms:created>
  <dcterms:modified xsi:type="dcterms:W3CDTF">2020-04-29T21:20:27Z</dcterms:modified>
</cp:coreProperties>
</file>